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Brannon C Taylor" reservationPassword="FFB1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W:\MdSt-KY Rate Case\2018 KY Rate Case\Staff 1-71\Relied Upons\"/>
    </mc:Choice>
  </mc:AlternateContent>
  <bookViews>
    <workbookView xWindow="-15" yWindow="6435" windowWidth="28830" windowHeight="6480" tabRatio="884"/>
  </bookViews>
  <sheets>
    <sheet name="notes" sheetId="36" r:id="rId1"/>
    <sheet name="O&amp;M Comparison" sheetId="35" r:id="rId2"/>
    <sheet name="Div 2 forecast" sheetId="6" r:id="rId3"/>
    <sheet name="Div 12 forecast" sheetId="25" r:id="rId4"/>
    <sheet name="Div 9 forecast" sheetId="31" r:id="rId5"/>
    <sheet name="Div 91 forecast" sheetId="32" r:id="rId6"/>
    <sheet name="Div 2 history" sheetId="44" r:id="rId7"/>
    <sheet name="Div 12 history " sheetId="45" r:id="rId8"/>
    <sheet name="Div 9 history " sheetId="46" r:id="rId9"/>
    <sheet name="Div 91 history" sheetId="47" r:id="rId10"/>
    <sheet name="Div 002 FY19 Budget " sheetId="53" r:id="rId11"/>
    <sheet name="Div 012 FY19 Budget" sheetId="54" r:id="rId12"/>
    <sheet name="Div 009 FY19 Budget" sheetId="51" r:id="rId13"/>
    <sheet name="Div 091 FY19 Budget" sheetId="52" r:id="rId14"/>
    <sheet name="incent comp w cap credits" sheetId="39" r:id="rId15"/>
    <sheet name="final summary" sheetId="42" r:id="rId16"/>
    <sheet name="adjustment" sheetId="43" r:id="rId17"/>
    <sheet name="CPI Index" sheetId="48" r:id="rId18"/>
    <sheet name="Escalation" sheetId="49" r:id="rId19"/>
    <sheet name="SS Controller 1903" sheetId="5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A" localSheetId="16">#REF!</definedName>
    <definedName name="\A">#REF!</definedName>
    <definedName name="\c" localSheetId="16">#REF!</definedName>
    <definedName name="\c">#REF!</definedName>
    <definedName name="\f" localSheetId="16">#REF!</definedName>
    <definedName name="\f">#REF!</definedName>
    <definedName name="\g" localSheetId="16">#REF!</definedName>
    <definedName name="\g">#REF!</definedName>
    <definedName name="\p" localSheetId="16">#REF!</definedName>
    <definedName name="\p">#REF!</definedName>
    <definedName name="\s" localSheetId="16">#REF!</definedName>
    <definedName name="\s">#REF!</definedName>
    <definedName name="\z" localSheetId="16">#REF!</definedName>
    <definedName name="\z">#REF!</definedName>
    <definedName name="____W.O.R.K.B.O.O.K..C.O.N.T.E.N.T.S____" localSheetId="16">#REF!</definedName>
    <definedName name="____W.O.R.K.B.O.O.K..C.O.N.T.E.N.T.S____">#REF!</definedName>
    <definedName name="_adj2">'[1]adjustment 1'!$F$8:$F$1901</definedName>
    <definedName name="_amt2">'[1]adjustment 1'!$BZ$8:$BZ$1901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" hidden="1">#REF!</definedName>
    <definedName name="_Order1" hidden="1">255</definedName>
    <definedName name="_pap05" localSheetId="16">#REF!</definedName>
    <definedName name="_pap05">#REF!</definedName>
    <definedName name="_pap06" localSheetId="16">#REF!</definedName>
    <definedName name="_pap06">#REF!</definedName>
    <definedName name="_PD1" localSheetId="16">#REF!</definedName>
    <definedName name="_PD1">#REF!</definedName>
    <definedName name="_PD2" localSheetId="16">#REF!</definedName>
    <definedName name="_PD2">#REF!</definedName>
    <definedName name="_PDM1" localSheetId="16">#REF!</definedName>
    <definedName name="_PDM1">#REF!</definedName>
    <definedName name="_PDM2" localSheetId="16">#REF!</definedName>
    <definedName name="_PDM2">#REF!</definedName>
    <definedName name="_Regression_X" localSheetId="16" hidden="1">#REF!</definedName>
    <definedName name="_Regression_X" localSheetId="15" hidden="1">#REF!</definedName>
    <definedName name="_Regression_X" localSheetId="14" hidden="1">#REF!</definedName>
    <definedName name="_Regression_X" localSheetId="1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" hidden="1">#REF!</definedName>
    <definedName name="aBTUFactor">[2]assump!$G$46</definedName>
    <definedName name="aCapital_Distr_Distr">[2]assump!$G$69:$K$69</definedName>
    <definedName name="aCapital_Distr_Gath">[2]assump!$G$70:$K$70</definedName>
    <definedName name="aCapital_Distr_gen">[2]assump!$G$72:$K$72</definedName>
    <definedName name="aCapital_Distr_PL">[2]assump!$G$68:$K$68</definedName>
    <definedName name="aCapital_Distr_ungd">[2]assump!$G$71:$K$71</definedName>
    <definedName name="aCapital_PL_Distr">[2]assump!$G$80:$K$80</definedName>
    <definedName name="aCapital_PL_Gath">[2]assump!$G$81:$K$81</definedName>
    <definedName name="aCapital_PL_Gen">[2]assump!$G$83:$K$83</definedName>
    <definedName name="aCapital_PL_PL">[2]assump!$G$79:$K$79</definedName>
    <definedName name="aCapital_PL_Ungd">[2]assump!$G$82:$K$82</definedName>
    <definedName name="actual">[3]summary!$G$2:$G$3577</definedName>
    <definedName name="aDeprRate_Distr">[2]assump!$G$21</definedName>
    <definedName name="aDeprRate_Gath">[2]assump!$G$22</definedName>
    <definedName name="aDeprRate_Gen">[2]assump!$G$24</definedName>
    <definedName name="aDeprRate_PL">[2]assump!$G$20</definedName>
    <definedName name="aDeprRate_Ungd">[2]assump!$G$23</definedName>
    <definedName name="ADVal" localSheetId="16">#REF!</definedName>
    <definedName name="ADVal">#REF!</definedName>
    <definedName name="AEL_1080" localSheetId="16">#REF!</definedName>
    <definedName name="AEL_1080">#REF!</definedName>
    <definedName name="AEL_1110" localSheetId="16">#REF!</definedName>
    <definedName name="AEL_1110">#REF!</definedName>
    <definedName name="aFITRate">[2]assump!$G$143</definedName>
    <definedName name="aGasPrice">[2]assump!$G$45</definedName>
    <definedName name="alloc_table" localSheetId="16">#REF!</definedName>
    <definedName name="alloc_table">#REF!</definedName>
    <definedName name="aLUG">[2]assump!$G$43</definedName>
    <definedName name="amounts" localSheetId="16">#REF!</definedName>
    <definedName name="amounts">#REF!</definedName>
    <definedName name="amt">'[4]Rpt 1033-Feb05-Deprec. Exp.'!$L$3:$L$1706</definedName>
    <definedName name="aRecoverRate_Distr">[2]assump!$G$37</definedName>
    <definedName name="aRecoverRate_Gath">[2]assump!$G$38</definedName>
    <definedName name="aRecoverRate_Gen">[2]assump!$G$40</definedName>
    <definedName name="aRecoverRate_PL">[2]assump!$G$36</definedName>
    <definedName name="aRecoverRate_Ungd">[2]assump!$G$39</definedName>
    <definedName name="aRetireRate_Distr">[2]assump!$G$30</definedName>
    <definedName name="aRetireRate_Gath">[2]assump!$G$31</definedName>
    <definedName name="aRetireRate_Gen">[2]assump!$G$33</definedName>
    <definedName name="aRetireRate_PL">[2]assump!$G$29</definedName>
    <definedName name="aRetireRate_Ungd">[2]assump!$G$32</definedName>
    <definedName name="aRevenueTaxRate">[2]assump!$G$44</definedName>
    <definedName name="ATMOS_1080" localSheetId="16">#REF!</definedName>
    <definedName name="ATMOS_1080">#REF!</definedName>
    <definedName name="ATMOS_1110" localSheetId="16">#REF!</definedName>
    <definedName name="ATMOS_1110">#REF!</definedName>
    <definedName name="aYear1">[2]assump!$G$52:$G$85</definedName>
    <definedName name="aYear2">[2]assump!$H$52:$H$85</definedName>
    <definedName name="aYear3">[2]assump!$I$52:$I$85</definedName>
    <definedName name="aYear4">[2]assump!$J$52:$J$85</definedName>
    <definedName name="aYear5">[2]assump!$K$52:$K$85</definedName>
    <definedName name="Base_Case" localSheetId="16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ase_Case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enefits" localSheetId="16">#REF!</definedName>
    <definedName name="Benefits">#REF!</definedName>
    <definedName name="Block_1">[2]assump!$I$92:$I$131</definedName>
    <definedName name="Block_2">[2]assump!$J$92:$J$131</definedName>
    <definedName name="Block_3">[2]assump!$K$92:$K$131</definedName>
    <definedName name="Block_4">[2]assump!$L$92:$L$131</definedName>
    <definedName name="BOB" localSheetId="16">#REF!</definedName>
    <definedName name="BOB">#REF!</definedName>
    <definedName name="bu">[3]summary!$B$2:$B$3577</definedName>
    <definedName name="CapAct">[6]CapBud!$A$40:$EA$44</definedName>
    <definedName name="CapBud">[6]CapBud!$A$20:$EA$38</definedName>
    <definedName name="CaseName">[2]assump!$D$4</definedName>
    <definedName name="Category_Report" localSheetId="16">#REF!</definedName>
    <definedName name="Category_Report">#REF!</definedName>
    <definedName name="CC_Spread">'[7]Tech Serv Mgr Data Entry'!$C$53:$I$133</definedName>
    <definedName name="chancom" localSheetId="16">[8]Columbus04!#REF!</definedName>
    <definedName name="chancom">[8]Columbus04!#REF!</definedName>
    <definedName name="chanpa" localSheetId="16">[8]Columbus04!#REF!</definedName>
    <definedName name="chanpa">[8]Columbus04!#REF!</definedName>
    <definedName name="csDesignMode">1</definedName>
    <definedName name="Customer">[2]assump!$G$92:$G$131</definedName>
    <definedName name="cy_act" localSheetId="16">#REF!</definedName>
    <definedName name="cy_act">#REF!</definedName>
    <definedName name="cy_bud" localSheetId="16">#REF!</definedName>
    <definedName name="cy_bud">#REF!</definedName>
    <definedName name="cy_v_bud" localSheetId="16">#REF!</definedName>
    <definedName name="cy_v_bud">#REF!</definedName>
    <definedName name="cy_v_py" localSheetId="16">#REF!</definedName>
    <definedName name="cy_v_py">#REF!</definedName>
    <definedName name="data" localSheetId="16">#REF!</definedName>
    <definedName name="data">#REF!</definedName>
    <definedName name="data2" localSheetId="16">#REF!</definedName>
    <definedName name="data2">#REF!</definedName>
    <definedName name="_xlnm.Database" localSheetId="16">#REF!</definedName>
    <definedName name="_xlnm.Database">#REF!</definedName>
    <definedName name="DATE" localSheetId="16">#REF!</definedName>
    <definedName name="DATE">#REF!</definedName>
    <definedName name="Demand">[2]assump!$H$92:$H$131</definedName>
    <definedName name="DEPRECIATION" localSheetId="16">#REF!</definedName>
    <definedName name="DEPRECIATION">#REF!</definedName>
    <definedName name="Detail_Report" localSheetId="16">#REF!</definedName>
    <definedName name="Detail_Report">#REF!</definedName>
    <definedName name="ENERGAS_1080" localSheetId="16">#REF!</definedName>
    <definedName name="ENERGAS_1080">#REF!</definedName>
    <definedName name="ENERGAS_1110" localSheetId="16">#REF!</definedName>
    <definedName name="ENERGAS_1110">#REF!</definedName>
    <definedName name="EPSData">[9]EssEPS!$A$8:$CJ$45</definedName>
    <definedName name="EssAliasTable" localSheetId="3">"Default"</definedName>
    <definedName name="EssAliasTable" localSheetId="7">"Default"</definedName>
    <definedName name="EssAliasTable" localSheetId="2">"Default"</definedName>
    <definedName name="EssAliasTable" localSheetId="6">"Default"</definedName>
    <definedName name="EssAliasTable" localSheetId="4">"Default"</definedName>
    <definedName name="EssAliasTable" localSheetId="8">"Default"</definedName>
    <definedName name="EssAliasTable" localSheetId="5">"Default"</definedName>
    <definedName name="EssAliasTable" localSheetId="9">"Default"</definedName>
    <definedName name="EssfHasNonUnique" localSheetId="3">FALSE</definedName>
    <definedName name="EssfHasNonUnique" localSheetId="7">FALSE</definedName>
    <definedName name="EssfHasNonUnique" localSheetId="2">FALSE</definedName>
    <definedName name="EssfHasNonUnique" localSheetId="6">FALSE</definedName>
    <definedName name="EssfHasNonUnique" localSheetId="4">FALSE</definedName>
    <definedName name="EssfHasNonUnique" localSheetId="8">FALSE</definedName>
    <definedName name="EssfHasNonUnique" localSheetId="5">FALSE</definedName>
    <definedName name="EssfHasNonUnique" localSheetId="9">FALSE</definedName>
    <definedName name="EssLatest" localSheetId="3">"Oct"</definedName>
    <definedName name="EssLatest" localSheetId="7">"Oct"</definedName>
    <definedName name="EssLatest" localSheetId="2">"Oct"</definedName>
    <definedName name="EssLatest" localSheetId="6">"Oct"</definedName>
    <definedName name="EssLatest" localSheetId="4">"Oct"</definedName>
    <definedName name="EssLatest" localSheetId="8">"Oct"</definedName>
    <definedName name="EssLatest" localSheetId="5">"Oct"</definedName>
    <definedName name="EssLatest" localSheetId="9">"Oct"</definedName>
    <definedName name="EssOptions" localSheetId="3">"A3100001100110000011001100020_01000"</definedName>
    <definedName name="EssOptions" localSheetId="7">"A3100001100130000011001100020_0100000"</definedName>
    <definedName name="EssOptions" localSheetId="2">"A3100001100110000011001100020_01000"</definedName>
    <definedName name="EssOptions" localSheetId="6">"A3100001100130000011001100020_0100000"</definedName>
    <definedName name="EssOptions" localSheetId="4">"A3100001100110000011001100020_01000"</definedName>
    <definedName name="EssOptions" localSheetId="8">"A3100001100130000011001100020_0100000"</definedName>
    <definedName name="EssOptions" localSheetId="5">"A3100001100110000011001100020_01000"</definedName>
    <definedName name="EssOptions" localSheetId="9">"A3100001100130000011001100020_0100000"</definedName>
    <definedName name="EssSamplingValue" localSheetId="3">100</definedName>
    <definedName name="EssSamplingValue" localSheetId="7">100</definedName>
    <definedName name="EssSamplingValue" localSheetId="2">100</definedName>
    <definedName name="EssSamplingValue" localSheetId="6">100</definedName>
    <definedName name="EssSamplingValue" localSheetId="4">100</definedName>
    <definedName name="EssSamplingValue" localSheetId="8">100</definedName>
    <definedName name="EssSamplingValue" localSheetId="5">100</definedName>
    <definedName name="EssSamplingValue" localSheetId="9">100</definedName>
    <definedName name="expense_allocator">[10]Scenarios!$H$31</definedName>
    <definedName name="Fedtaxrate" localSheetId="16">'[11]WP B9-1'!#REF!</definedName>
    <definedName name="Fedtaxrate" localSheetId="1">'[12]WP B9-1'!#REF!</definedName>
    <definedName name="Fedtaxrate">'[11]WP B9-1'!#REF!</definedName>
    <definedName name="FIND" localSheetId="16">#REF!</definedName>
    <definedName name="FIND">#REF!</definedName>
    <definedName name="FIT_RATE" localSheetId="16">#REF!</definedName>
    <definedName name="FIT_RATE">#REF!</definedName>
    <definedName name="FIVE" localSheetId="16">#REF!</definedName>
    <definedName name="FIVE">#REF!</definedName>
    <definedName name="FOUR" localSheetId="16">#REF!</definedName>
    <definedName name="FOUR">#REF!</definedName>
    <definedName name="General" localSheetId="1">[13]Escalation!$C$7</definedName>
    <definedName name="General">[14]Escalation!$C$7</definedName>
    <definedName name="GOEXP_MVG">[15]Input!$D$51</definedName>
    <definedName name="gPct_Bulk_Capacity">[2]assump!$G$62:$K$62</definedName>
    <definedName name="gPct_Bulk_Count">[2]assump!$G$58:$K$58</definedName>
    <definedName name="gPct_Bulk_Volume">[2]assump!$G$60:$K$60</definedName>
    <definedName name="gPct_Com_Count">[2]assump!$G$53:$K$53</definedName>
    <definedName name="gPct_Com_Volume">[2]assump!$G$56:$K$56</definedName>
    <definedName name="gPct_Ind_Count">[2]assump!$G$54:$K$54</definedName>
    <definedName name="gPct_Ind_Volume">[2]assump!$G$57:$K$57</definedName>
    <definedName name="gPct_Network_Capacity">[2]assump!$G$63:$K$63</definedName>
    <definedName name="gPct_Network_Count">[2]assump!$G$59:$K$59</definedName>
    <definedName name="gPct_Network_Volume">[2]assump!$G$61:$K$61</definedName>
    <definedName name="gPct_Res_Count">[2]assump!$G$52:$K$52</definedName>
    <definedName name="gPct_Res_Volume">[2]assump!$G$55:$K$55</definedName>
    <definedName name="GREELEY_1080" localSheetId="16">#REF!</definedName>
    <definedName name="GREELEY_1080">#REF!</definedName>
    <definedName name="GREELEY_1110" localSheetId="16">#REF!</definedName>
    <definedName name="GREELEY_1110">#REF!</definedName>
    <definedName name="II" localSheetId="16">#REF!</definedName>
    <definedName name="II">#REF!</definedName>
    <definedName name="IIC" localSheetId="16">#REF!</definedName>
    <definedName name="IIC">#REF!</definedName>
    <definedName name="III" localSheetId="16">#REF!</definedName>
    <definedName name="III">#REF!</definedName>
    <definedName name="IIIA_BORD" localSheetId="16">#REF!</definedName>
    <definedName name="IIIA_BORD">#REF!</definedName>
    <definedName name="IIIPAGE_1" localSheetId="16">#REF!</definedName>
    <definedName name="IIIPAGE_1">#REF!</definedName>
    <definedName name="IIIPAGE_2" localSheetId="16">#REF!</definedName>
    <definedName name="IIIPAGE_2">#REF!</definedName>
    <definedName name="IIIPAGE_2A" localSheetId="16">#REF!</definedName>
    <definedName name="IIIPAGE_2A">#REF!</definedName>
    <definedName name="IIIPAGE_3" localSheetId="16">#REF!</definedName>
    <definedName name="IIIPAGE_3">#REF!</definedName>
    <definedName name="IIIPAGE_3A" localSheetId="16">#REF!</definedName>
    <definedName name="IIIPAGE_3A">#REF!</definedName>
    <definedName name="IIIPAGE_4" localSheetId="16">#REF!</definedName>
    <definedName name="IIIPAGE_4">#REF!</definedName>
    <definedName name="IIIPAGE_4A" localSheetId="16">#REF!</definedName>
    <definedName name="IIIPAGE_4A">#REF!</definedName>
    <definedName name="IIIPAGE_5" localSheetId="16">#REF!</definedName>
    <definedName name="IIIPAGE_5">#REF!</definedName>
    <definedName name="IIIPAGE_5A" localSheetId="16">#REF!</definedName>
    <definedName name="IIIPAGE_5A">#REF!</definedName>
    <definedName name="IIIPAGE_6" localSheetId="16">#REF!</definedName>
    <definedName name="IIIPAGE_6">#REF!</definedName>
    <definedName name="IIIPAGE_6A" localSheetId="16">#REF!</definedName>
    <definedName name="IIIPAGE_6A">#REF!</definedName>
    <definedName name="IIPAGE_1" localSheetId="16">#REF!</definedName>
    <definedName name="IIPAGE_1">#REF!</definedName>
    <definedName name="IIPAGE_1A" localSheetId="16">#REF!</definedName>
    <definedName name="IIPAGE_1A">#REF!</definedName>
    <definedName name="IIPAGE_2" localSheetId="16">#REF!</definedName>
    <definedName name="IIPAGE_2">#REF!</definedName>
    <definedName name="IIPAGE_2A" localSheetId="16">#REF!</definedName>
    <definedName name="IIPAGE_2A">#REF!</definedName>
    <definedName name="IIPAGEENG" localSheetId="16">#REF!</definedName>
    <definedName name="IIPAGEENG">#REF!</definedName>
    <definedName name="IIPAGEGGC" localSheetId="16">#REF!</definedName>
    <definedName name="IIPAGEGGC">#REF!</definedName>
    <definedName name="IIPAGETLA" localSheetId="16">#REF!</definedName>
    <definedName name="IIPAGETLA">#REF!</definedName>
    <definedName name="IIPAGEWKG" localSheetId="16">#REF!</definedName>
    <definedName name="IIPAGEWKG">#REF!</definedName>
    <definedName name="ImportedData" localSheetId="16">'[16]080 - April 1080 activity'!#REF!</definedName>
    <definedName name="ImportedData">'[16]080 - April 1080 activity'!#REF!</definedName>
    <definedName name="infl05" localSheetId="16">#REF!</definedName>
    <definedName name="infl05">#REF!</definedName>
    <definedName name="infl06" localSheetId="16">#REF!</definedName>
    <definedName name="infl06">#REF!</definedName>
    <definedName name="infl09" localSheetId="16">'[14]CPI index'!#REF!</definedName>
    <definedName name="infl09">'[14]CPI index'!#REF!</definedName>
    <definedName name="infl10" localSheetId="1">'[13]CPI index'!$B$23</definedName>
    <definedName name="infl10">'[17]CPI index'!$B$23</definedName>
    <definedName name="Insurance" localSheetId="1">[13]Escalation!$C$8</definedName>
    <definedName name="Insurance">[14]Escalation!$C$8</definedName>
    <definedName name="IPAGE_1" localSheetId="16">#REF!</definedName>
    <definedName name="IPAGE_1">#REF!</definedName>
    <definedName name="IPAGE_1A" localSheetId="16">#REF!</definedName>
    <definedName name="IPAGE_1A">#REF!</definedName>
    <definedName name="IPAGE_1B" localSheetId="16">#REF!</definedName>
    <definedName name="IPAGE_1B">#REF!</definedName>
    <definedName name="IPAGE_2" localSheetId="16">#REF!</definedName>
    <definedName name="IPAGE_2">#REF!</definedName>
    <definedName name="IPAGE_3" localSheetId="16">#REF!</definedName>
    <definedName name="IPAGE_3">#REF!</definedName>
    <definedName name="IPAGE_4" localSheetId="16">#REF!</definedName>
    <definedName name="IPAGE_4">#REF!</definedName>
    <definedName name="IPAGE_5" localSheetId="16">#REF!</definedName>
    <definedName name="IPAGE_5">#REF!</definedName>
    <definedName name="IPAGE_5A" localSheetId="16">#REF!</definedName>
    <definedName name="IPAGE_5A">#REF!</definedName>
    <definedName name="IPAGE_6" localSheetId="16">#REF!</definedName>
    <definedName name="IPAGE_6">#REF!</definedName>
    <definedName name="IPAGE_7" localSheetId="16">#REF!</definedName>
    <definedName name="IPAGE_7">#REF!</definedName>
    <definedName name="IPAGE_8" localSheetId="16">#REF!</definedName>
    <definedName name="IPAGE_8">#REF!</definedName>
    <definedName name="IV" localSheetId="16">#REF!</definedName>
    <definedName name="IV">#REF!</definedName>
    <definedName name="IVPAGE_1" localSheetId="16">#REF!</definedName>
    <definedName name="IVPAGE_1">#REF!</definedName>
    <definedName name="Labor" localSheetId="1">[13]Escalation!$C$6</definedName>
    <definedName name="Labor">[14]Escalation!$C$6</definedName>
    <definedName name="labor05" localSheetId="16">#REF!</definedName>
    <definedName name="labor05">#REF!</definedName>
    <definedName name="labor06" localSheetId="16">#REF!</definedName>
    <definedName name="labor06">#REF!</definedName>
    <definedName name="lu">'[4]Rpt 1033-Feb05-Deprec. Exp.'!$J$3:$J$1706</definedName>
    <definedName name="lu_bu" localSheetId="16">#REF!</definedName>
    <definedName name="lu_bu">#REF!</definedName>
    <definedName name="lut">'[1]adjustment 3'!$M$4:$M$371</definedName>
    <definedName name="MACROS" localSheetId="16">#REF!</definedName>
    <definedName name="MACROS">#REF!</definedName>
    <definedName name="medinfl05" localSheetId="16">#REF!</definedName>
    <definedName name="medinfl05">#REF!</definedName>
    <definedName name="medinfl06" localSheetId="16">#REF!</definedName>
    <definedName name="medinfl06">#REF!</definedName>
    <definedName name="mo">[3]summary!$A$2:$A$3577</definedName>
    <definedName name="MTX" localSheetId="16">#REF!</definedName>
    <definedName name="MTX">#REF!</definedName>
    <definedName name="nBulk_Trans">[2]assump!$G$130:$L$130</definedName>
    <definedName name="nCommercial">[2]assump!$G$115:$L$115</definedName>
    <definedName name="nConnect">[2]assump!$G$117:$L$117</definedName>
    <definedName name="nIndustrial">[2]assump!$G$116:$L$116</definedName>
    <definedName name="nIndustrial_PL">[2]assump!$G$129:$L$129</definedName>
    <definedName name="nNetwork_Trans">[2]assump!$G$131:$L$131</definedName>
    <definedName name="nReadMeter">[2]assump!$G$120:$L$120</definedName>
    <definedName name="nResidential">[2]assump!$G$114:$L$114</definedName>
    <definedName name="nReturnCheck">[2]assump!$G$119:$L$119</definedName>
    <definedName name="nServiceCall">[2]assump!$G$118:$L$118</definedName>
    <definedName name="nTampering">[2]assump!$G$121:$L$121</definedName>
    <definedName name="NvsElapsedTime">0.00166666667064419</definedName>
    <definedName name="NvsEndTime">37210.4481587963</definedName>
    <definedName name="ONE" localSheetId="16">#REF!</definedName>
    <definedName name="ONE">#REF!</definedName>
    <definedName name="OpCo_Factor" localSheetId="16">[10]Scenarios!#REF!</definedName>
    <definedName name="OpCo_Factor">[10]Scenarios!#REF!</definedName>
    <definedName name="OPEB05" localSheetId="16">#REF!</definedName>
    <definedName name="OPEB05">#REF!</definedName>
    <definedName name="OPEB06" localSheetId="16">#REF!</definedName>
    <definedName name="OPEB06">#REF!</definedName>
    <definedName name="PD" localSheetId="16">#REF!</definedName>
    <definedName name="PD">#REF!</definedName>
    <definedName name="PDB" localSheetId="16">#REF!</definedName>
    <definedName name="PDB">#REF!</definedName>
    <definedName name="PDR" localSheetId="16">#REF!</definedName>
    <definedName name="PDR">#REF!</definedName>
    <definedName name="PDW" localSheetId="16">#REF!</definedName>
    <definedName name="PDW">#REF!</definedName>
    <definedName name="Planit_Data_Entry" localSheetId="16">#REF!</definedName>
    <definedName name="Planit_Data_Entry">#REF!</definedName>
    <definedName name="_xlnm.Print_Area" localSheetId="16">adjustment!#REF!</definedName>
    <definedName name="_xlnm.Print_Area" localSheetId="3">'Div 12 forecast'!$A$1:$AN$261</definedName>
    <definedName name="_xlnm.Print_Area" localSheetId="7">'Div 12 history '!$A$1:$J$172</definedName>
    <definedName name="_xlnm.Print_Area" localSheetId="2">'Div 2 forecast'!$A$1:$AL$410</definedName>
    <definedName name="_xlnm.Print_Area" localSheetId="6">'Div 2 history'!$A$1:$J$306</definedName>
    <definedName name="_xlnm.Print_Area" localSheetId="4">'Div 9 forecast'!$A$1:$AP$676</definedName>
    <definedName name="_xlnm.Print_Area" localSheetId="8">'Div 9 history '!$A$1:$J$579</definedName>
    <definedName name="_xlnm.Print_Area" localSheetId="5">'Div 91 forecast'!$A$1:$AL$393</definedName>
    <definedName name="_xlnm.Print_Area" localSheetId="9">'Div 91 history'!$A$1:$J$292</definedName>
    <definedName name="_xlnm.Print_Area" localSheetId="15">'final summary'!$B$2:$J$60</definedName>
    <definedName name="_xlnm.Print_Area" localSheetId="0">notes!$B$2:$N$22</definedName>
    <definedName name="_xlnm.Print_Area" localSheetId="1">'O&amp;M Comparison'!$A$1:$R$57</definedName>
    <definedName name="Print_Area_MI">'[18]Short Summary'!$A$7:$E$64</definedName>
    <definedName name="Print_Titles_MI" localSheetId="16">#REF!</definedName>
    <definedName name="Print_Titles_MI">#REF!</definedName>
    <definedName name="PROPERTY" localSheetId="16">#REF!</definedName>
    <definedName name="PROPERTY">#REF!</definedName>
    <definedName name="py_act" localSheetId="16">#REF!</definedName>
    <definedName name="py_act">#REF!</definedName>
    <definedName name="rpt_all" localSheetId="16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all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CorePipeline" localSheetId="16">[2]consol!$T$3:$AA$44,[2]consol!#REF!,[2]consol!$T$46:$AA$100,[2]consol!$T$103:$AA$114</definedName>
    <definedName name="rpt_CorePipeline">[2]consol!$T$3:$AA$44,[2]consol!#REF!,[2]consol!$T$46:$AA$100,[2]consol!$T$103:$AA$114</definedName>
    <definedName name="rpt_DistributionSystems" localSheetId="16">[2]consol!$K$3:$R$44,[2]consol!#REF!,[2]consol!$K$46:$R$100,[2]consol!$K$103:$R$114</definedName>
    <definedName name="rpt_DistributionSystems">[2]consol!$K$3:$R$44,[2]consol!#REF!,[2]consol!$K$46:$R$100,[2]consol!$K$103:$R$114</definedName>
    <definedName name="rpt_Network" localSheetId="16">'[5]TXU model'!$Z$3:$AH$44,'[5]TXU model'!#REF!,'[5]TXU model'!$Z$46:$AH$100</definedName>
    <definedName name="rpt_Network">'[5]TXU model'!$Z$3:$AH$44,'[5]TXU model'!#REF!,'[5]TXU model'!$Z$46:$AH$100</definedName>
    <definedName name="rpt_Property_Additions" localSheetId="16">'[5]TXU model'!$G$383:$L$409,'[5]TXU model'!#REF!,'[5]TXU model'!#REF!</definedName>
    <definedName name="rpt_Property_Additions">'[5]TXU model'!$G$383:$L$409,'[5]TXU model'!#REF!,'[5]TXU model'!#REF!</definedName>
    <definedName name="rpt_Rev" localSheetId="16">'[5]TXU model'!$G$117:$L$164,'[5]TXU model'!#REF!,'[5]TXU model'!#REF!</definedName>
    <definedName name="rpt_Rev">'[5]TXU model'!$G$117:$L$164,'[5]TXU model'!#REF!,'[5]TXU model'!#REF!</definedName>
    <definedName name="rpt_TXUDistribution" localSheetId="16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Distribution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GAS" localSheetId="16">[2]consol!$B$3:$I$44,[2]consol!#REF!,[2]consol!$B$46:$I$100,[2]consol!$B$103:$I$114</definedName>
    <definedName name="rpt_TXUGAS">[2]consol!$B$3:$I$44,[2]consol!#REF!,[2]consol!$B$46:$I$100,[2]consol!$B$103:$I$114</definedName>
    <definedName name="rpt_TXUPipeline" localSheetId="16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rpt_TXUPipeline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sal_table" localSheetId="16">#REF!</definedName>
    <definedName name="sal_table">#REF!</definedName>
    <definedName name="SEBP05" localSheetId="16">#REF!</definedName>
    <definedName name="SEBP05">#REF!</definedName>
    <definedName name="SEBP06" localSheetId="16">#REF!</definedName>
    <definedName name="SEBP06">#REF!</definedName>
    <definedName name="Spread_Method">'[7]Tech Serv Mgr Data Entry'!$E$34:$Q$40</definedName>
    <definedName name="SS2005INFL" localSheetId="16">'[11]WP B9-1'!#REF!</definedName>
    <definedName name="SS2005INFL" localSheetId="1">'[12]WP B9-1'!#REF!</definedName>
    <definedName name="SS2005INFL">'[11]WP B9-1'!#REF!</definedName>
    <definedName name="SS2006INFL" localSheetId="16">'[11]WP B9-1'!#REF!</definedName>
    <definedName name="SS2006INFL" localSheetId="1">'[12]WP B9-1'!#REF!</definedName>
    <definedName name="SS2006INFL">'[11]WP B9-1'!#REF!</definedName>
    <definedName name="SSEXP_MVG">[15]Input!$D$43</definedName>
    <definedName name="SSEXP_PROFORMA">'[19]DATA INPUT'!$D$45</definedName>
    <definedName name="Statetax" localSheetId="16">'[11]WP B9-1'!#REF!</definedName>
    <definedName name="Statetax" localSheetId="1">'[12]WP B9-1'!#REF!</definedName>
    <definedName name="Statetax">'[11]WP B9-1'!#REF!</definedName>
    <definedName name="TABLEI" localSheetId="16">#REF!</definedName>
    <definedName name="TABLEI">#REF!</definedName>
    <definedName name="TABLEIIA" localSheetId="16">#REF!</definedName>
    <definedName name="TABLEIIA">#REF!</definedName>
    <definedName name="TABLEIIB" localSheetId="16">#REF!</definedName>
    <definedName name="TABLEIIB">#REF!</definedName>
    <definedName name="TABLEIII" localSheetId="16">#REF!</definedName>
    <definedName name="TABLEIII">#REF!</definedName>
    <definedName name="TABLEIV" localSheetId="16">#REF!</definedName>
    <definedName name="TABLEIV">#REF!</definedName>
    <definedName name="TABLEV" localSheetId="16">#REF!</definedName>
    <definedName name="TABLEV">#REF!</definedName>
    <definedName name="TABLEVI" localSheetId="16">#REF!</definedName>
    <definedName name="TABLEVI">#REF!</definedName>
    <definedName name="Tariff_Bulk_Trans">[2]assump!$G$107:$L$107</definedName>
    <definedName name="Tariff_C">[2]assump!$G$93:$L$93</definedName>
    <definedName name="Tariff_Call">[2]assump!$G$96:$L$96</definedName>
    <definedName name="Tariff_Check">[2]assump!$G$97:$L$97</definedName>
    <definedName name="Tariff_Connect">[2]assump!$G$95:$L$95</definedName>
    <definedName name="Tariff_Ind">[2]assump!$G$94:$L$94</definedName>
    <definedName name="Tariff_Ind_PL">[2]assump!$G$106:$L$106</definedName>
    <definedName name="Tariff_Network_Trans">[2]assump!$G$108:$L$108</definedName>
    <definedName name="Tariff_R">[2]assump!$G$92:$L$92</definedName>
    <definedName name="Tariff_Read">[2]assump!$G$98:$L$98</definedName>
    <definedName name="Tariff_Tamper">[2]assump!$G$99:$L$99</definedName>
    <definedName name="TAXENG" localSheetId="16">#REF!</definedName>
    <definedName name="TAXENG">#REF!</definedName>
    <definedName name="TAXGGC" localSheetId="16">#REF!</definedName>
    <definedName name="TAXGGC">#REF!</definedName>
    <definedName name="TAXRATE" localSheetId="16">#REF!</definedName>
    <definedName name="TAXRATE">#REF!</definedName>
    <definedName name="TAXTLA" localSheetId="16">#REF!</definedName>
    <definedName name="TAXTLA">#REF!</definedName>
    <definedName name="TAXWKG" localSheetId="16">#REF!</definedName>
    <definedName name="TAXWKG">#REF!</definedName>
    <definedName name="THREE" localSheetId="1">#REF!</definedName>
    <definedName name="Three">'[20]Jurisdiction Input'!$B$7</definedName>
    <definedName name="TLIG_1080" localSheetId="16">#REF!</definedName>
    <definedName name="TLIG_1080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 localSheetId="16">#REF!</definedName>
    <definedName name="TRANS_LA_1080">#REF!</definedName>
    <definedName name="TRANS_LA_1110" localSheetId="16">#REF!</definedName>
    <definedName name="TRANS_LA_1110">#REF!</definedName>
    <definedName name="transfer">'[1]adjustment 3'!$O$4:$O$371</definedName>
    <definedName name="TWO" localSheetId="16">#REF!</definedName>
    <definedName name="TWO">#REF!</definedName>
    <definedName name="UCG_1080" localSheetId="16">#REF!</definedName>
    <definedName name="UCG_1080">#REF!</definedName>
    <definedName name="UCG_1110" localSheetId="16">#REF!</definedName>
    <definedName name="UCG_1110">#REF!</definedName>
    <definedName name="Update_Base_Case" localSheetId="16">[10]Scenarios!#REF!</definedName>
    <definedName name="Update_Base_Case">[10]Scenarios!#REF!</definedName>
    <definedName name="V" localSheetId="16">#REF!</definedName>
    <definedName name="V">#REF!</definedName>
    <definedName name="WKG_1080" localSheetId="16">#REF!</definedName>
    <definedName name="WKG_1080">#REF!</definedName>
    <definedName name="WKG_1110" localSheetId="16">#REF!</definedName>
    <definedName name="WKG_1110">#REF!</definedName>
    <definedName name="WP_2_4" localSheetId="16">#REF!</definedName>
    <definedName name="WP_2_4">#REF!</definedName>
    <definedName name="WP_2_4_1" localSheetId="16">#REF!</definedName>
    <definedName name="WP_2_4_1">#REF!</definedName>
    <definedName name="WP_2_4_3" localSheetId="16">#REF!</definedName>
    <definedName name="WP_2_4_3">#REF!</definedName>
    <definedName name="WP_4_4" localSheetId="16">#REF!</definedName>
    <definedName name="WP_4_4">#REF!</definedName>
    <definedName name="wrn.Benefits." localSheetId="1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localSheetId="1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23F18827_7997_11D6_8750_00508BD3B3BA_.wvu.Cols" localSheetId="16" hidden="1">#REF!,#REF!</definedName>
    <definedName name="Z_23F18827_7997_11D6_8750_00508BD3B3BA_.wvu.Cols" localSheetId="15" hidden="1">#REF!,#REF!</definedName>
    <definedName name="Z_23F18827_7997_11D6_8750_00508BD3B3BA_.wvu.Cols" localSheetId="14" hidden="1">#REF!,#REF!</definedName>
    <definedName name="Z_23F18827_7997_11D6_8750_00508BD3B3BA_.wvu.Cols" localSheetId="1" hidden="1">#REF!,#REF!</definedName>
    <definedName name="Z_23F18827_7997_11D6_8750_00508BD3B3BA_.wvu.PrintArea" localSheetId="16" hidden="1">#REF!</definedName>
    <definedName name="Z_23F18827_7997_11D6_8750_00508BD3B3BA_.wvu.PrintArea" localSheetId="15" hidden="1">#REF!</definedName>
    <definedName name="Z_23F18827_7997_11D6_8750_00508BD3B3BA_.wvu.PrintArea" localSheetId="14" hidden="1">#REF!</definedName>
    <definedName name="Z_23F18827_7997_11D6_8750_00508BD3B3BA_.wvu.PrintArea" localSheetId="1" hidden="1">#REF!</definedName>
  </definedNames>
  <calcPr calcId="152511" iterate="1"/>
</workbook>
</file>

<file path=xl/calcChain.xml><?xml version="1.0" encoding="utf-8"?>
<calcChain xmlns="http://schemas.openxmlformats.org/spreadsheetml/2006/main">
  <c r="E46" i="39" l="1"/>
  <c r="F46" i="39"/>
  <c r="G46" i="39"/>
  <c r="H46" i="39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AA46" i="39"/>
  <c r="AB46" i="39"/>
  <c r="AC46" i="39"/>
  <c r="AD46" i="39"/>
  <c r="D46" i="39"/>
  <c r="E51" i="39" l="1"/>
  <c r="F51" i="39"/>
  <c r="G51" i="39"/>
  <c r="H51" i="39"/>
  <c r="I51" i="39"/>
  <c r="J51" i="39"/>
  <c r="K51" i="39"/>
  <c r="L51" i="39"/>
  <c r="D51" i="39"/>
  <c r="Z51" i="39"/>
  <c r="AA51" i="39"/>
  <c r="AB51" i="39"/>
  <c r="AC51" i="39"/>
  <c r="AD51" i="39"/>
  <c r="Y51" i="39"/>
  <c r="N51" i="39"/>
  <c r="O51" i="39"/>
  <c r="P51" i="39"/>
  <c r="Q51" i="39"/>
  <c r="R51" i="39"/>
  <c r="S51" i="39"/>
  <c r="T51" i="39"/>
  <c r="U51" i="39"/>
  <c r="V51" i="39"/>
  <c r="W51" i="39"/>
  <c r="X51" i="39"/>
  <c r="M51" i="39"/>
  <c r="N66" i="39" l="1"/>
  <c r="O66" i="39"/>
  <c r="P66" i="39"/>
  <c r="Q66" i="39"/>
  <c r="R66" i="39"/>
  <c r="S66" i="39"/>
  <c r="T66" i="39"/>
  <c r="U66" i="39"/>
  <c r="V66" i="39"/>
  <c r="W66" i="39"/>
  <c r="X66" i="39"/>
  <c r="Y66" i="39"/>
  <c r="Z66" i="39"/>
  <c r="AA66" i="39"/>
  <c r="AB66" i="39"/>
  <c r="AC66" i="39"/>
  <c r="AD66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M66" i="39"/>
  <c r="M62" i="39"/>
  <c r="Z45" i="39"/>
  <c r="AA45" i="39"/>
  <c r="AB45" i="39"/>
  <c r="AC45" i="39"/>
  <c r="AD45" i="39"/>
  <c r="Z49" i="39"/>
  <c r="AA49" i="39"/>
  <c r="AB49" i="39"/>
  <c r="AC49" i="39"/>
  <c r="AD49" i="39"/>
  <c r="Z50" i="39"/>
  <c r="AA50" i="39"/>
  <c r="AB50" i="39"/>
  <c r="AC50" i="39"/>
  <c r="AD50" i="39"/>
  <c r="Y50" i="39"/>
  <c r="Y49" i="39"/>
  <c r="Y45" i="39"/>
  <c r="Z41" i="39"/>
  <c r="AA41" i="39"/>
  <c r="AB41" i="39"/>
  <c r="AC41" i="39"/>
  <c r="AD41" i="39"/>
  <c r="Z42" i="39"/>
  <c r="AA42" i="39"/>
  <c r="AB42" i="39"/>
  <c r="AC42" i="39"/>
  <c r="AD42" i="39"/>
  <c r="Y42" i="39"/>
  <c r="Y41" i="39"/>
  <c r="N50" i="39"/>
  <c r="O50" i="39"/>
  <c r="P50" i="39"/>
  <c r="Q50" i="39"/>
  <c r="R50" i="39"/>
  <c r="S50" i="39"/>
  <c r="T50" i="39"/>
  <c r="U50" i="39"/>
  <c r="V50" i="39"/>
  <c r="W50" i="39"/>
  <c r="X50" i="39"/>
  <c r="M50" i="39"/>
  <c r="N49" i="39"/>
  <c r="O49" i="39"/>
  <c r="P49" i="39"/>
  <c r="Q49" i="39"/>
  <c r="R49" i="39"/>
  <c r="S49" i="39"/>
  <c r="T49" i="39"/>
  <c r="U49" i="39"/>
  <c r="V49" i="39"/>
  <c r="W49" i="39"/>
  <c r="X49" i="39"/>
  <c r="M49" i="39"/>
  <c r="N45" i="39"/>
  <c r="O45" i="39"/>
  <c r="P45" i="39"/>
  <c r="Q45" i="39"/>
  <c r="R45" i="39"/>
  <c r="S45" i="39"/>
  <c r="T45" i="39"/>
  <c r="U45" i="39"/>
  <c r="V45" i="39"/>
  <c r="W45" i="39"/>
  <c r="X45" i="39"/>
  <c r="M45" i="39"/>
  <c r="N41" i="39"/>
  <c r="O41" i="39"/>
  <c r="P41" i="39"/>
  <c r="Q41" i="39"/>
  <c r="R41" i="39"/>
  <c r="S41" i="39"/>
  <c r="T41" i="39"/>
  <c r="U41" i="39"/>
  <c r="V41" i="39"/>
  <c r="W41" i="39"/>
  <c r="X41" i="39"/>
  <c r="N42" i="39"/>
  <c r="O42" i="39"/>
  <c r="P42" i="39"/>
  <c r="Q42" i="39"/>
  <c r="R42" i="39"/>
  <c r="S42" i="39"/>
  <c r="T42" i="39"/>
  <c r="U42" i="39"/>
  <c r="V42" i="39"/>
  <c r="W42" i="39"/>
  <c r="X42" i="39"/>
  <c r="M42" i="39"/>
  <c r="M41" i="39"/>
  <c r="Z32" i="39"/>
  <c r="AA32" i="39"/>
  <c r="AB32" i="39"/>
  <c r="AC32" i="39"/>
  <c r="AD32" i="39"/>
  <c r="Z33" i="39"/>
  <c r="AA33" i="39"/>
  <c r="AB33" i="39"/>
  <c r="AC33" i="39"/>
  <c r="AD33" i="39"/>
  <c r="Z28" i="39"/>
  <c r="AA28" i="39"/>
  <c r="AB28" i="39"/>
  <c r="AC28" i="39"/>
  <c r="AD28" i="39"/>
  <c r="Y33" i="39"/>
  <c r="Y32" i="39"/>
  <c r="Y28" i="39"/>
  <c r="N33" i="39"/>
  <c r="O33" i="39"/>
  <c r="P33" i="39"/>
  <c r="Q33" i="39"/>
  <c r="R33" i="39"/>
  <c r="S33" i="39"/>
  <c r="T33" i="39"/>
  <c r="U33" i="39"/>
  <c r="V33" i="39"/>
  <c r="W33" i="39"/>
  <c r="X33" i="39"/>
  <c r="M33" i="39"/>
  <c r="N32" i="39"/>
  <c r="O32" i="39"/>
  <c r="P32" i="39"/>
  <c r="Q32" i="39"/>
  <c r="R32" i="39"/>
  <c r="S32" i="39"/>
  <c r="T32" i="39"/>
  <c r="U32" i="39"/>
  <c r="V32" i="39"/>
  <c r="W32" i="39"/>
  <c r="X32" i="39"/>
  <c r="M32" i="39"/>
  <c r="N28" i="39"/>
  <c r="O28" i="39"/>
  <c r="P28" i="39"/>
  <c r="Q28" i="39"/>
  <c r="R28" i="39"/>
  <c r="S28" i="39"/>
  <c r="T28" i="39"/>
  <c r="U28" i="39"/>
  <c r="V28" i="39"/>
  <c r="W28" i="39"/>
  <c r="X28" i="39"/>
  <c r="M28" i="39"/>
  <c r="Z17" i="39"/>
  <c r="AA17" i="39"/>
  <c r="AB17" i="39"/>
  <c r="AC17" i="39"/>
  <c r="AD17" i="39"/>
  <c r="Z18" i="39"/>
  <c r="AA18" i="39"/>
  <c r="AB18" i="39"/>
  <c r="AC18" i="39"/>
  <c r="AD18" i="39"/>
  <c r="Z13" i="39"/>
  <c r="AA13" i="39"/>
  <c r="AB13" i="39"/>
  <c r="AC13" i="39"/>
  <c r="AD13" i="39"/>
  <c r="Z9" i="39"/>
  <c r="AA9" i="39"/>
  <c r="AB9" i="39"/>
  <c r="AC9" i="39"/>
  <c r="AD9" i="39"/>
  <c r="Y18" i="39"/>
  <c r="Y17" i="39"/>
  <c r="Y13" i="39"/>
  <c r="Y9" i="39"/>
  <c r="N18" i="39"/>
  <c r="O18" i="39"/>
  <c r="P18" i="39"/>
  <c r="Q18" i="39"/>
  <c r="R18" i="39"/>
  <c r="S18" i="39"/>
  <c r="T18" i="39"/>
  <c r="U18" i="39"/>
  <c r="V18" i="39"/>
  <c r="W18" i="39"/>
  <c r="X18" i="39"/>
  <c r="N17" i="39"/>
  <c r="O17" i="39"/>
  <c r="P17" i="39"/>
  <c r="Q17" i="39"/>
  <c r="R17" i="39"/>
  <c r="S17" i="39"/>
  <c r="T17" i="39"/>
  <c r="U17" i="39"/>
  <c r="V17" i="39"/>
  <c r="W17" i="39"/>
  <c r="X17" i="39"/>
  <c r="N13" i="39"/>
  <c r="O13" i="39"/>
  <c r="P13" i="39"/>
  <c r="Q13" i="39"/>
  <c r="R13" i="39"/>
  <c r="S13" i="39"/>
  <c r="T13" i="39"/>
  <c r="U13" i="39"/>
  <c r="V13" i="39"/>
  <c r="W13" i="39"/>
  <c r="X13" i="39"/>
  <c r="N9" i="39"/>
  <c r="O9" i="39"/>
  <c r="P9" i="39"/>
  <c r="Q9" i="39"/>
  <c r="R9" i="39"/>
  <c r="S9" i="39"/>
  <c r="T9" i="39"/>
  <c r="U9" i="39"/>
  <c r="V9" i="39"/>
  <c r="W9" i="39"/>
  <c r="X9" i="39"/>
  <c r="M18" i="39"/>
  <c r="M17" i="39"/>
  <c r="M13" i="39"/>
  <c r="M9" i="39"/>
  <c r="D16" i="35" l="1"/>
  <c r="AN393" i="31"/>
  <c r="AF393" i="31" l="1"/>
  <c r="AE393" i="31"/>
  <c r="AD393" i="31"/>
  <c r="AC393" i="31"/>
  <c r="AB393" i="31"/>
  <c r="AA393" i="31"/>
  <c r="P393" i="31"/>
  <c r="Q393" i="31"/>
  <c r="R393" i="31"/>
  <c r="S393" i="31"/>
  <c r="T393" i="31"/>
  <c r="U393" i="31"/>
  <c r="V393" i="31"/>
  <c r="W393" i="31"/>
  <c r="X393" i="31"/>
  <c r="Y393" i="31"/>
  <c r="Z393" i="31"/>
  <c r="O393" i="31"/>
  <c r="K297" i="44" l="1"/>
  <c r="D31" i="35" l="1"/>
  <c r="D29" i="35" l="1"/>
  <c r="L27" i="35"/>
  <c r="L29" i="35"/>
  <c r="H29" i="35"/>
  <c r="H27" i="35"/>
  <c r="D30" i="35" l="1"/>
  <c r="D28" i="35"/>
  <c r="D27" i="35"/>
  <c r="E67" i="39" l="1"/>
  <c r="F67" i="39"/>
  <c r="G67" i="39"/>
  <c r="H67" i="39"/>
  <c r="I67" i="39"/>
  <c r="J67" i="39"/>
  <c r="K67" i="39"/>
  <c r="L67" i="39"/>
  <c r="M67" i="39"/>
  <c r="N67" i="39"/>
  <c r="O67" i="39"/>
  <c r="P67" i="39"/>
  <c r="Q67" i="39"/>
  <c r="R67" i="39"/>
  <c r="S67" i="39"/>
  <c r="T67" i="39"/>
  <c r="U67" i="39"/>
  <c r="V67" i="39"/>
  <c r="W67" i="39"/>
  <c r="X67" i="39"/>
  <c r="Y67" i="39"/>
  <c r="Z67" i="39"/>
  <c r="AA67" i="39"/>
  <c r="AB67" i="39"/>
  <c r="AC67" i="39"/>
  <c r="AD67" i="39"/>
  <c r="D67" i="39"/>
  <c r="E66" i="39"/>
  <c r="F66" i="39"/>
  <c r="G66" i="39"/>
  <c r="H66" i="39"/>
  <c r="I66" i="39"/>
  <c r="J66" i="39"/>
  <c r="K66" i="39"/>
  <c r="L66" i="39"/>
  <c r="D66" i="39"/>
  <c r="E62" i="39"/>
  <c r="F62" i="39"/>
  <c r="G62" i="39"/>
  <c r="H62" i="39"/>
  <c r="I62" i="39"/>
  <c r="J62" i="39"/>
  <c r="K62" i="39"/>
  <c r="L62" i="39"/>
  <c r="D62" i="39"/>
  <c r="E49" i="39"/>
  <c r="F49" i="39"/>
  <c r="G49" i="39"/>
  <c r="H49" i="39"/>
  <c r="I49" i="39"/>
  <c r="J49" i="39"/>
  <c r="K49" i="39"/>
  <c r="L49" i="39"/>
  <c r="D49" i="39"/>
  <c r="E45" i="39"/>
  <c r="F45" i="39"/>
  <c r="G45" i="39"/>
  <c r="H45" i="39"/>
  <c r="I45" i="39"/>
  <c r="J45" i="39"/>
  <c r="K45" i="39"/>
  <c r="L45" i="39"/>
  <c r="D45" i="39"/>
  <c r="E42" i="39"/>
  <c r="F42" i="39"/>
  <c r="G42" i="39"/>
  <c r="H42" i="39"/>
  <c r="I42" i="39"/>
  <c r="J42" i="39"/>
  <c r="K42" i="39"/>
  <c r="L42" i="39"/>
  <c r="D42" i="39"/>
  <c r="E41" i="39"/>
  <c r="F41" i="39"/>
  <c r="G41" i="39"/>
  <c r="H41" i="39"/>
  <c r="I41" i="39"/>
  <c r="J41" i="39"/>
  <c r="K41" i="39"/>
  <c r="L41" i="39"/>
  <c r="D41" i="39"/>
  <c r="AH216" i="31" l="1"/>
  <c r="AI216" i="31"/>
  <c r="AJ216" i="31"/>
  <c r="AN216" i="31"/>
  <c r="AM153" i="31"/>
  <c r="AH153" i="31"/>
  <c r="AI153" i="31"/>
  <c r="AJ153" i="31"/>
  <c r="AN115" i="31"/>
  <c r="AN116" i="31"/>
  <c r="AN117" i="31"/>
  <c r="AN118" i="31"/>
  <c r="AN119" i="31"/>
  <c r="F335" i="6" l="1"/>
  <c r="G335" i="6"/>
  <c r="H335" i="6"/>
  <c r="I335" i="6"/>
  <c r="J335" i="6"/>
  <c r="V552" i="31" l="1"/>
  <c r="W552" i="31"/>
  <c r="W578" i="31" s="1"/>
  <c r="X552" i="31"/>
  <c r="Y552" i="31"/>
  <c r="Z552" i="31"/>
  <c r="AA552" i="31"/>
  <c r="AB552" i="31"/>
  <c r="AC552" i="31"/>
  <c r="AD552" i="31"/>
  <c r="AE552" i="31"/>
  <c r="AF552" i="31"/>
  <c r="AL6" i="25" l="1"/>
  <c r="AL6" i="6"/>
  <c r="AH497" i="31"/>
  <c r="AI497" i="31"/>
  <c r="AJ497" i="31" s="1"/>
  <c r="AN497" i="31" s="1"/>
  <c r="AH498" i="31"/>
  <c r="AI498" i="31"/>
  <c r="AJ498" i="31" s="1"/>
  <c r="AN498" i="31" s="1"/>
  <c r="AH499" i="31"/>
  <c r="AI499" i="31"/>
  <c r="AJ499" i="31" s="1"/>
  <c r="AN499" i="31" s="1"/>
  <c r="AH500" i="31"/>
  <c r="AI500" i="31"/>
  <c r="AJ500" i="31" s="1"/>
  <c r="AN500" i="31" s="1"/>
  <c r="AH501" i="31"/>
  <c r="AI501" i="31"/>
  <c r="AJ501" i="31" s="1"/>
  <c r="AN501" i="31" s="1"/>
  <c r="AH502" i="31"/>
  <c r="AI502" i="31"/>
  <c r="AJ502" i="31" s="1"/>
  <c r="AN502" i="31" s="1"/>
  <c r="AH503" i="31"/>
  <c r="AI503" i="31"/>
  <c r="AJ503" i="31" s="1"/>
  <c r="AN503" i="31" s="1"/>
  <c r="AH504" i="31"/>
  <c r="AI504" i="31"/>
  <c r="AJ504" i="31" s="1"/>
  <c r="AN504" i="31" s="1"/>
  <c r="AH505" i="31"/>
  <c r="AI505" i="31"/>
  <c r="AJ505" i="31" s="1"/>
  <c r="AN505" i="31" s="1"/>
  <c r="AH506" i="31"/>
  <c r="AI506" i="31"/>
  <c r="AJ506" i="31" s="1"/>
  <c r="AN506" i="31" s="1"/>
  <c r="AH507" i="31"/>
  <c r="AI507" i="31"/>
  <c r="AJ507" i="31" s="1"/>
  <c r="AN507" i="31" s="1"/>
  <c r="AH464" i="31"/>
  <c r="AI464" i="31"/>
  <c r="AJ464" i="31" s="1"/>
  <c r="AN464" i="31" s="1"/>
  <c r="AH465" i="31"/>
  <c r="AI465" i="31"/>
  <c r="AJ465" i="31" s="1"/>
  <c r="AN465" i="31" s="1"/>
  <c r="AH466" i="31"/>
  <c r="AI466" i="31"/>
  <c r="AJ466" i="31" s="1"/>
  <c r="AN466" i="31" s="1"/>
  <c r="AH467" i="31"/>
  <c r="AI467" i="31"/>
  <c r="AJ467" i="31" s="1"/>
  <c r="AN467" i="31" s="1"/>
  <c r="AH468" i="31"/>
  <c r="AI468" i="31"/>
  <c r="AJ468" i="31" s="1"/>
  <c r="AN468" i="31" s="1"/>
  <c r="AH469" i="31"/>
  <c r="AI469" i="31"/>
  <c r="AJ469" i="31" s="1"/>
  <c r="AN469" i="31" s="1"/>
  <c r="AH470" i="31"/>
  <c r="AI470" i="31"/>
  <c r="AJ470" i="31" s="1"/>
  <c r="AN470" i="31" s="1"/>
  <c r="AH471" i="31"/>
  <c r="AI471" i="31"/>
  <c r="AJ471" i="31" s="1"/>
  <c r="AN471" i="31" s="1"/>
  <c r="AH472" i="31"/>
  <c r="AI472" i="31"/>
  <c r="AJ472" i="31" s="1"/>
  <c r="AN472" i="31" s="1"/>
  <c r="AH473" i="31"/>
  <c r="AI473" i="31"/>
  <c r="AJ473" i="31" s="1"/>
  <c r="AN473" i="31" s="1"/>
  <c r="AH474" i="31"/>
  <c r="AI474" i="31"/>
  <c r="AJ474" i="31" s="1"/>
  <c r="AN474" i="31" s="1"/>
  <c r="AH421" i="31"/>
  <c r="AI421" i="31"/>
  <c r="AJ421" i="31" s="1"/>
  <c r="AN421" i="31" s="1"/>
  <c r="AH422" i="31"/>
  <c r="AI422" i="31"/>
  <c r="AJ422" i="31" s="1"/>
  <c r="AN422" i="31" s="1"/>
  <c r="AH423" i="31"/>
  <c r="AI423" i="31"/>
  <c r="AJ423" i="31" s="1"/>
  <c r="AN423" i="31" s="1"/>
  <c r="AH424" i="31"/>
  <c r="AI424" i="31"/>
  <c r="AJ424" i="31" s="1"/>
  <c r="AN424" i="31" s="1"/>
  <c r="AH425" i="31"/>
  <c r="AI425" i="31"/>
  <c r="AJ425" i="31" s="1"/>
  <c r="AN425" i="31" s="1"/>
  <c r="AH374" i="31"/>
  <c r="AI374" i="31"/>
  <c r="AJ374" i="31"/>
  <c r="AN374" i="31"/>
  <c r="AH375" i="31"/>
  <c r="AI375" i="31"/>
  <c r="AJ375" i="31"/>
  <c r="AN375" i="31"/>
  <c r="AH376" i="31"/>
  <c r="AI376" i="31"/>
  <c r="AJ376" i="31"/>
  <c r="AN376" i="31"/>
  <c r="AH377" i="31"/>
  <c r="AI377" i="31"/>
  <c r="AJ377" i="31"/>
  <c r="AN377" i="31"/>
  <c r="AH378" i="31"/>
  <c r="AI378" i="31"/>
  <c r="AJ378" i="31"/>
  <c r="AN378" i="31"/>
  <c r="AH379" i="31"/>
  <c r="AI379" i="31"/>
  <c r="AJ379" i="31"/>
  <c r="AN379" i="31"/>
  <c r="AH380" i="31"/>
  <c r="AI380" i="31"/>
  <c r="AJ380" i="31" s="1"/>
  <c r="AN380" i="31" s="1"/>
  <c r="AH340" i="31"/>
  <c r="AI340" i="31"/>
  <c r="AJ340" i="31"/>
  <c r="AN340" i="31"/>
  <c r="AH341" i="31"/>
  <c r="AI341" i="31"/>
  <c r="AJ341" i="31"/>
  <c r="AN341" i="31"/>
  <c r="AH342" i="31"/>
  <c r="AI342" i="31"/>
  <c r="AJ342" i="31"/>
  <c r="AN342" i="31"/>
  <c r="AH343" i="31"/>
  <c r="AI343" i="31"/>
  <c r="AJ343" i="31"/>
  <c r="AN343" i="31"/>
  <c r="AH292" i="31"/>
  <c r="AI292" i="31"/>
  <c r="AJ292" i="31"/>
  <c r="AN292" i="31"/>
  <c r="AH293" i="31"/>
  <c r="AI293" i="31"/>
  <c r="AJ293" i="31"/>
  <c r="AN293" i="31"/>
  <c r="AH294" i="31"/>
  <c r="AI294" i="31"/>
  <c r="AJ294" i="31"/>
  <c r="AN294" i="31"/>
  <c r="AH295" i="31"/>
  <c r="AI295" i="31"/>
  <c r="AJ295" i="31"/>
  <c r="AN295" i="31"/>
  <c r="AH296" i="31"/>
  <c r="AI296" i="31"/>
  <c r="AJ296" i="31"/>
  <c r="AN296" i="31"/>
  <c r="AH297" i="31"/>
  <c r="AI297" i="31"/>
  <c r="AJ297" i="31"/>
  <c r="AN297" i="31"/>
  <c r="AH298" i="31"/>
  <c r="AI298" i="31"/>
  <c r="AJ298" i="31" s="1"/>
  <c r="AN298" i="31" s="1"/>
  <c r="AH299" i="31"/>
  <c r="AI299" i="31"/>
  <c r="AJ299" i="31"/>
  <c r="AN299" i="31"/>
  <c r="AH300" i="31"/>
  <c r="AI300" i="31"/>
  <c r="AJ300" i="31"/>
  <c r="AN300" i="31"/>
  <c r="AH301" i="31"/>
  <c r="AI301" i="31"/>
  <c r="AJ301" i="31" s="1"/>
  <c r="AN301" i="31" s="1"/>
  <c r="AH302" i="31"/>
  <c r="AI302" i="31"/>
  <c r="AJ302" i="31" s="1"/>
  <c r="AN302" i="31" s="1"/>
  <c r="AH303" i="31"/>
  <c r="AI303" i="31"/>
  <c r="AJ303" i="31" s="1"/>
  <c r="AN303" i="31" s="1"/>
  <c r="AH226" i="31"/>
  <c r="AI226" i="31"/>
  <c r="AJ226" i="31"/>
  <c r="AN226" i="31" s="1"/>
  <c r="AH223" i="31"/>
  <c r="AI223" i="31"/>
  <c r="AJ223" i="31"/>
  <c r="AN223" i="31"/>
  <c r="AH224" i="31"/>
  <c r="AI224" i="31"/>
  <c r="AJ224" i="31"/>
  <c r="AN224" i="31"/>
  <c r="AH225" i="31"/>
  <c r="AI225" i="31"/>
  <c r="AJ225" i="31"/>
  <c r="AN225" i="31"/>
  <c r="AL70" i="31"/>
  <c r="AL71" i="31"/>
  <c r="AL72" i="31"/>
  <c r="AL73" i="31"/>
  <c r="AL74" i="31"/>
  <c r="AJ70" i="31"/>
  <c r="AJ71" i="31"/>
  <c r="AJ72" i="31"/>
  <c r="AJ73" i="31"/>
  <c r="AH182" i="31"/>
  <c r="AI182" i="31"/>
  <c r="AJ182" i="31" s="1"/>
  <c r="AM182" i="31" s="1"/>
  <c r="AH183" i="31"/>
  <c r="AI183" i="31"/>
  <c r="AJ183" i="31" s="1"/>
  <c r="AM183" i="31" s="1"/>
  <c r="AH184" i="31"/>
  <c r="AI184" i="31"/>
  <c r="AJ184" i="31" s="1"/>
  <c r="AM184" i="31" s="1"/>
  <c r="AH185" i="31"/>
  <c r="AI185" i="31"/>
  <c r="AJ185" i="31" s="1"/>
  <c r="AM185" i="31" s="1"/>
  <c r="AH144" i="31"/>
  <c r="AI144" i="31"/>
  <c r="AJ144" i="31" s="1"/>
  <c r="AH145" i="31"/>
  <c r="AJ145" i="31" s="1"/>
  <c r="AI145" i="31"/>
  <c r="AH115" i="31"/>
  <c r="AI115" i="31"/>
  <c r="AJ115" i="31" s="1"/>
  <c r="AH116" i="31"/>
  <c r="AI116" i="31"/>
  <c r="AJ116" i="31" s="1"/>
  <c r="AH117" i="31"/>
  <c r="AI117" i="31"/>
  <c r="AJ117" i="31" s="1"/>
  <c r="AH118" i="31"/>
  <c r="AI118" i="31"/>
  <c r="AJ118" i="31"/>
  <c r="AH119" i="31"/>
  <c r="AI119" i="31"/>
  <c r="AJ119" i="31" s="1"/>
  <c r="AH70" i="31"/>
  <c r="AI70" i="31"/>
  <c r="AH71" i="31"/>
  <c r="AI71" i="31"/>
  <c r="AH72" i="31"/>
  <c r="AI72" i="31"/>
  <c r="AH73" i="31"/>
  <c r="AI73" i="31"/>
  <c r="P102" i="25" l="1"/>
  <c r="AB102" i="25" s="1"/>
  <c r="Q102" i="25"/>
  <c r="AC102" i="25" s="1"/>
  <c r="R102" i="25"/>
  <c r="AD102" i="25" s="1"/>
  <c r="S102" i="25"/>
  <c r="AE102" i="25" s="1"/>
  <c r="T102" i="25"/>
  <c r="AF102" i="25" s="1"/>
  <c r="U102" i="25"/>
  <c r="V102" i="25"/>
  <c r="W102" i="25"/>
  <c r="X102" i="25"/>
  <c r="Y102" i="25"/>
  <c r="Z102" i="25"/>
  <c r="O102" i="25"/>
  <c r="AA102" i="25" s="1"/>
  <c r="L289" i="32" l="1"/>
  <c r="M289" i="32"/>
  <c r="N289" i="32"/>
  <c r="L290" i="32"/>
  <c r="M290" i="32"/>
  <c r="N290" i="32"/>
  <c r="L291" i="32"/>
  <c r="M291" i="32"/>
  <c r="N291" i="32"/>
  <c r="L274" i="32"/>
  <c r="M274" i="32"/>
  <c r="N274" i="32"/>
  <c r="L258" i="32"/>
  <c r="M258" i="32"/>
  <c r="N258" i="32"/>
  <c r="L259" i="32"/>
  <c r="M259" i="32"/>
  <c r="N259" i="32"/>
  <c r="L260" i="32"/>
  <c r="M260" i="32"/>
  <c r="N260" i="32"/>
  <c r="L233" i="32"/>
  <c r="M233" i="32"/>
  <c r="N233" i="32"/>
  <c r="L234" i="32"/>
  <c r="M234" i="32"/>
  <c r="N234" i="32"/>
  <c r="L235" i="32"/>
  <c r="M235" i="32"/>
  <c r="N235" i="32"/>
  <c r="L236" i="32"/>
  <c r="M236" i="32"/>
  <c r="N236" i="32"/>
  <c r="L237" i="32"/>
  <c r="M237" i="32"/>
  <c r="N237" i="32"/>
  <c r="L238" i="32"/>
  <c r="M238" i="32"/>
  <c r="N238" i="32"/>
  <c r="L215" i="32"/>
  <c r="M215" i="32"/>
  <c r="N215" i="32"/>
  <c r="L207" i="32"/>
  <c r="M207" i="32"/>
  <c r="N207" i="32"/>
  <c r="L177" i="32"/>
  <c r="M177" i="32"/>
  <c r="N177" i="32"/>
  <c r="L162" i="32"/>
  <c r="M162" i="32"/>
  <c r="N162" i="32"/>
  <c r="L163" i="32"/>
  <c r="M163" i="32"/>
  <c r="N163" i="32"/>
  <c r="L150" i="32"/>
  <c r="M150" i="32"/>
  <c r="N150" i="32"/>
  <c r="L151" i="32"/>
  <c r="M151" i="32"/>
  <c r="N151" i="32"/>
  <c r="L152" i="32"/>
  <c r="M152" i="32"/>
  <c r="N152" i="32"/>
  <c r="L130" i="32"/>
  <c r="M130" i="32"/>
  <c r="N130" i="32"/>
  <c r="L131" i="32"/>
  <c r="M131" i="32"/>
  <c r="N131" i="32"/>
  <c r="L76" i="32"/>
  <c r="M76" i="32"/>
  <c r="N76" i="32"/>
  <c r="L77" i="32"/>
  <c r="M77" i="32"/>
  <c r="N77" i="32"/>
  <c r="L78" i="32"/>
  <c r="M78" i="32"/>
  <c r="N78" i="32"/>
  <c r="L18" i="32"/>
  <c r="M18" i="32"/>
  <c r="N18" i="32"/>
  <c r="L19" i="32"/>
  <c r="M19" i="32"/>
  <c r="N19" i="32"/>
  <c r="L560" i="31"/>
  <c r="M560" i="31"/>
  <c r="N560" i="31"/>
  <c r="L561" i="31"/>
  <c r="M561" i="31"/>
  <c r="N561" i="31"/>
  <c r="L562" i="31"/>
  <c r="M562" i="31"/>
  <c r="N562" i="31"/>
  <c r="L563" i="31"/>
  <c r="M563" i="31"/>
  <c r="N563" i="31"/>
  <c r="L529" i="31"/>
  <c r="M529" i="31"/>
  <c r="N529" i="31"/>
  <c r="L530" i="31"/>
  <c r="M530" i="31"/>
  <c r="N530" i="31"/>
  <c r="L531" i="31"/>
  <c r="M531" i="31"/>
  <c r="N531" i="31"/>
  <c r="L532" i="31"/>
  <c r="M532" i="31"/>
  <c r="N532" i="31"/>
  <c r="L533" i="31"/>
  <c r="M533" i="31"/>
  <c r="N533" i="31"/>
  <c r="L497" i="31"/>
  <c r="M497" i="31"/>
  <c r="N497" i="31"/>
  <c r="L498" i="31"/>
  <c r="M498" i="31"/>
  <c r="N498" i="31"/>
  <c r="L499" i="31"/>
  <c r="M499" i="31"/>
  <c r="N499" i="31"/>
  <c r="L500" i="31"/>
  <c r="M500" i="31"/>
  <c r="N500" i="31"/>
  <c r="L501" i="31"/>
  <c r="M501" i="31"/>
  <c r="N501" i="31"/>
  <c r="L502" i="31"/>
  <c r="M502" i="31"/>
  <c r="N502" i="31"/>
  <c r="L503" i="31"/>
  <c r="M503" i="31"/>
  <c r="N503" i="31"/>
  <c r="L504" i="31"/>
  <c r="M504" i="31"/>
  <c r="N504" i="31"/>
  <c r="L505" i="31"/>
  <c r="M505" i="31"/>
  <c r="N505" i="31"/>
  <c r="L506" i="31"/>
  <c r="M506" i="31"/>
  <c r="N506" i="31"/>
  <c r="L464" i="31"/>
  <c r="M464" i="31"/>
  <c r="N464" i="31"/>
  <c r="L465" i="31"/>
  <c r="M465" i="31"/>
  <c r="N465" i="31"/>
  <c r="L466" i="31"/>
  <c r="M466" i="31"/>
  <c r="N466" i="31"/>
  <c r="L467" i="31"/>
  <c r="M467" i="31"/>
  <c r="N467" i="31"/>
  <c r="L468" i="31"/>
  <c r="M468" i="31"/>
  <c r="N468" i="31"/>
  <c r="L469" i="31"/>
  <c r="M469" i="31"/>
  <c r="N469" i="31"/>
  <c r="L470" i="31"/>
  <c r="M470" i="31"/>
  <c r="N470" i="31"/>
  <c r="L471" i="31"/>
  <c r="M471" i="31"/>
  <c r="N471" i="31"/>
  <c r="L472" i="31"/>
  <c r="M472" i="31"/>
  <c r="N472" i="31"/>
  <c r="L473" i="31"/>
  <c r="M473" i="31"/>
  <c r="N473" i="31"/>
  <c r="L421" i="31"/>
  <c r="M421" i="31"/>
  <c r="N421" i="31"/>
  <c r="L422" i="31"/>
  <c r="M422" i="31"/>
  <c r="N422" i="31"/>
  <c r="L423" i="31"/>
  <c r="M423" i="31"/>
  <c r="N423" i="31"/>
  <c r="L424" i="31"/>
  <c r="M424" i="31"/>
  <c r="N424" i="31"/>
  <c r="L374" i="31"/>
  <c r="M374" i="31"/>
  <c r="N374" i="31"/>
  <c r="L375" i="31"/>
  <c r="M375" i="31"/>
  <c r="N375" i="31"/>
  <c r="L376" i="31"/>
  <c r="M376" i="31"/>
  <c r="N376" i="31"/>
  <c r="L377" i="31"/>
  <c r="M377" i="31"/>
  <c r="N377" i="31"/>
  <c r="L378" i="31"/>
  <c r="M378" i="31"/>
  <c r="N378" i="31"/>
  <c r="L340" i="31"/>
  <c r="M340" i="31"/>
  <c r="N340" i="31"/>
  <c r="L341" i="31"/>
  <c r="M341" i="31"/>
  <c r="N341" i="31"/>
  <c r="L342" i="31"/>
  <c r="M342" i="31"/>
  <c r="N342" i="31"/>
  <c r="L292" i="31"/>
  <c r="M292" i="31"/>
  <c r="N292" i="31"/>
  <c r="L293" i="31"/>
  <c r="M293" i="31"/>
  <c r="N293" i="31"/>
  <c r="L294" i="31"/>
  <c r="M294" i="31"/>
  <c r="N294" i="31"/>
  <c r="L295" i="31"/>
  <c r="M295" i="31"/>
  <c r="N295" i="31"/>
  <c r="L296" i="31"/>
  <c r="M296" i="31"/>
  <c r="N296" i="31"/>
  <c r="L297" i="31"/>
  <c r="M297" i="31"/>
  <c r="N297" i="31"/>
  <c r="L298" i="31"/>
  <c r="M298" i="31"/>
  <c r="N298" i="31"/>
  <c r="L299" i="31"/>
  <c r="M299" i="31"/>
  <c r="N299" i="31"/>
  <c r="L300" i="31"/>
  <c r="M300" i="31"/>
  <c r="N300" i="31"/>
  <c r="L301" i="31"/>
  <c r="M301" i="31"/>
  <c r="N301" i="31"/>
  <c r="L302" i="31"/>
  <c r="M302" i="31"/>
  <c r="N302" i="31"/>
  <c r="L303" i="31"/>
  <c r="M303" i="31"/>
  <c r="N303" i="31"/>
  <c r="L223" i="31"/>
  <c r="M223" i="31"/>
  <c r="N223" i="31"/>
  <c r="L224" i="31"/>
  <c r="M224" i="31"/>
  <c r="N224" i="31"/>
  <c r="L225" i="31"/>
  <c r="M225" i="31"/>
  <c r="N225" i="31"/>
  <c r="L226" i="31"/>
  <c r="M226" i="31"/>
  <c r="N226" i="31"/>
  <c r="L182" i="31"/>
  <c r="M182" i="31"/>
  <c r="N182" i="31"/>
  <c r="L183" i="31"/>
  <c r="M183" i="31"/>
  <c r="N183" i="31"/>
  <c r="L184" i="31"/>
  <c r="M184" i="31"/>
  <c r="N184" i="31"/>
  <c r="L185" i="31"/>
  <c r="M185" i="31"/>
  <c r="N185" i="31"/>
  <c r="L144" i="31"/>
  <c r="M144" i="31"/>
  <c r="N144" i="31"/>
  <c r="L145" i="31"/>
  <c r="M145" i="31"/>
  <c r="N145" i="31"/>
  <c r="L115" i="31"/>
  <c r="M115" i="31"/>
  <c r="N115" i="31"/>
  <c r="L116" i="31"/>
  <c r="M116" i="31"/>
  <c r="N116" i="31"/>
  <c r="L117" i="31"/>
  <c r="M117" i="31"/>
  <c r="N117" i="31"/>
  <c r="L118" i="31"/>
  <c r="M118" i="31"/>
  <c r="N118" i="31"/>
  <c r="L119" i="31"/>
  <c r="M119" i="31"/>
  <c r="N119" i="31"/>
  <c r="L70" i="31"/>
  <c r="M70" i="31"/>
  <c r="N70" i="31"/>
  <c r="L71" i="31"/>
  <c r="M71" i="31"/>
  <c r="N71" i="31"/>
  <c r="L72" i="31"/>
  <c r="M72" i="31"/>
  <c r="N72" i="31"/>
  <c r="L73" i="31"/>
  <c r="M73" i="31"/>
  <c r="N73" i="31"/>
  <c r="L166" i="25"/>
  <c r="M166" i="25"/>
  <c r="N166" i="25"/>
  <c r="L158" i="25"/>
  <c r="M158" i="25"/>
  <c r="N158" i="25"/>
  <c r="L148" i="25"/>
  <c r="M148" i="25"/>
  <c r="N148" i="25"/>
  <c r="L128" i="25"/>
  <c r="M128" i="25"/>
  <c r="N128" i="25"/>
  <c r="L129" i="25"/>
  <c r="M129" i="25"/>
  <c r="N129" i="25"/>
  <c r="L39" i="25"/>
  <c r="M39" i="25"/>
  <c r="N39" i="25"/>
  <c r="L40" i="25"/>
  <c r="M40" i="25"/>
  <c r="N40" i="25"/>
  <c r="L299" i="6"/>
  <c r="M299" i="6"/>
  <c r="N299" i="6"/>
  <c r="L300" i="6"/>
  <c r="M300" i="6"/>
  <c r="N300" i="6"/>
  <c r="L284" i="6"/>
  <c r="M284" i="6"/>
  <c r="L285" i="6"/>
  <c r="M285" i="6"/>
  <c r="L269" i="6"/>
  <c r="M269" i="6"/>
  <c r="N269" i="6"/>
  <c r="L270" i="6"/>
  <c r="M270" i="6"/>
  <c r="N270" i="6"/>
  <c r="L271" i="6"/>
  <c r="M271" i="6"/>
  <c r="N271" i="6"/>
  <c r="L235" i="6"/>
  <c r="M235" i="6"/>
  <c r="N235" i="6"/>
  <c r="L236" i="6"/>
  <c r="M236" i="6"/>
  <c r="N236" i="6"/>
  <c r="L237" i="6"/>
  <c r="M237" i="6"/>
  <c r="N237" i="6"/>
  <c r="L238" i="6"/>
  <c r="M238" i="6"/>
  <c r="N238" i="6"/>
  <c r="L239" i="6"/>
  <c r="M239" i="6"/>
  <c r="N239" i="6"/>
  <c r="L240" i="6"/>
  <c r="M240" i="6"/>
  <c r="N240" i="6"/>
  <c r="L241" i="6"/>
  <c r="M241" i="6"/>
  <c r="N241" i="6"/>
  <c r="L242" i="6"/>
  <c r="M242" i="6"/>
  <c r="N242" i="6"/>
  <c r="L243" i="6"/>
  <c r="M243" i="6"/>
  <c r="N243" i="6"/>
  <c r="L183" i="6"/>
  <c r="M183" i="6"/>
  <c r="N183" i="6"/>
  <c r="L184" i="6"/>
  <c r="M184" i="6"/>
  <c r="N184" i="6"/>
  <c r="L170" i="6"/>
  <c r="M170" i="6"/>
  <c r="N170" i="6"/>
  <c r="L160" i="6"/>
  <c r="M160" i="6"/>
  <c r="N160" i="6"/>
  <c r="L143" i="6"/>
  <c r="M143" i="6"/>
  <c r="N143" i="6"/>
  <c r="L144" i="6"/>
  <c r="M144" i="6"/>
  <c r="N144" i="6"/>
  <c r="L83" i="6"/>
  <c r="M83" i="6"/>
  <c r="N83" i="6"/>
  <c r="L30" i="6"/>
  <c r="M30" i="6"/>
  <c r="N30" i="6"/>
  <c r="L31" i="6"/>
  <c r="M31" i="6"/>
  <c r="N31" i="6"/>
  <c r="L32" i="6"/>
  <c r="M32" i="6"/>
  <c r="N32" i="6"/>
  <c r="G34" i="25"/>
  <c r="H34" i="25"/>
  <c r="I34" i="25"/>
  <c r="J34" i="25"/>
  <c r="K34" i="25"/>
  <c r="G35" i="25"/>
  <c r="H35" i="25"/>
  <c r="I35" i="25"/>
  <c r="J35" i="25"/>
  <c r="K35" i="25"/>
  <c r="G36" i="25"/>
  <c r="H36" i="25"/>
  <c r="I36" i="25"/>
  <c r="J36" i="25"/>
  <c r="K36" i="25"/>
  <c r="G37" i="25"/>
  <c r="H37" i="25"/>
  <c r="I37" i="25"/>
  <c r="J37" i="25"/>
  <c r="K37" i="25"/>
  <c r="G38" i="25"/>
  <c r="H38" i="25"/>
  <c r="I38" i="25"/>
  <c r="J38" i="25"/>
  <c r="K38" i="25"/>
  <c r="G39" i="25"/>
  <c r="H39" i="25"/>
  <c r="I39" i="25"/>
  <c r="D39" i="25" s="1"/>
  <c r="J39" i="25"/>
  <c r="K39" i="25"/>
  <c r="G40" i="25"/>
  <c r="H40" i="25"/>
  <c r="D40" i="25" s="1"/>
  <c r="I40" i="25"/>
  <c r="J40" i="25"/>
  <c r="K40" i="25"/>
  <c r="G41" i="25"/>
  <c r="H41" i="25"/>
  <c r="I41" i="25"/>
  <c r="J41" i="25"/>
  <c r="K41" i="25"/>
  <c r="G42" i="25"/>
  <c r="H42" i="25"/>
  <c r="I42" i="25"/>
  <c r="J42" i="25"/>
  <c r="K42" i="25"/>
  <c r="G43" i="25"/>
  <c r="H43" i="25"/>
  <c r="I43" i="25"/>
  <c r="J43" i="25"/>
  <c r="K43" i="25"/>
  <c r="F35" i="25"/>
  <c r="F36" i="25"/>
  <c r="F37" i="25"/>
  <c r="F38" i="25"/>
  <c r="F39" i="25"/>
  <c r="F40" i="25"/>
  <c r="F41" i="25"/>
  <c r="F42" i="25"/>
  <c r="F43" i="25"/>
  <c r="B39" i="25"/>
  <c r="C39" i="25" s="1"/>
  <c r="B40" i="25"/>
  <c r="C40" i="25" s="1"/>
  <c r="G287" i="32" l="1"/>
  <c r="H287" i="32"/>
  <c r="I287" i="32"/>
  <c r="J287" i="32"/>
  <c r="K287" i="32"/>
  <c r="G288" i="32"/>
  <c r="H288" i="32"/>
  <c r="I288" i="32"/>
  <c r="J288" i="32"/>
  <c r="K288" i="32"/>
  <c r="G289" i="32"/>
  <c r="H289" i="32"/>
  <c r="D289" i="32" s="1"/>
  <c r="I289" i="32"/>
  <c r="J289" i="32"/>
  <c r="K289" i="32"/>
  <c r="G290" i="32"/>
  <c r="D290" i="32" s="1"/>
  <c r="H290" i="32"/>
  <c r="I290" i="32"/>
  <c r="J290" i="32"/>
  <c r="K290" i="32"/>
  <c r="G291" i="32"/>
  <c r="H291" i="32"/>
  <c r="I291" i="32"/>
  <c r="J291" i="32"/>
  <c r="K291" i="32"/>
  <c r="G292" i="32"/>
  <c r="H292" i="32"/>
  <c r="I292" i="32"/>
  <c r="J292" i="32"/>
  <c r="K292" i="32"/>
  <c r="G293" i="32"/>
  <c r="H293" i="32"/>
  <c r="I293" i="32"/>
  <c r="J293" i="32"/>
  <c r="K293" i="32"/>
  <c r="G294" i="32"/>
  <c r="H294" i="32"/>
  <c r="I294" i="32"/>
  <c r="J294" i="32"/>
  <c r="K294" i="32"/>
  <c r="F288" i="32"/>
  <c r="F289" i="32"/>
  <c r="F290" i="32"/>
  <c r="F291" i="32"/>
  <c r="D291" i="32" s="1"/>
  <c r="F292" i="32"/>
  <c r="F293" i="32"/>
  <c r="F294" i="32"/>
  <c r="B289" i="32"/>
  <c r="C289" i="32" s="1"/>
  <c r="B290" i="32"/>
  <c r="C290" i="32" s="1"/>
  <c r="B291" i="32"/>
  <c r="C291" i="32" s="1"/>
  <c r="G268" i="32"/>
  <c r="H268" i="32"/>
  <c r="I268" i="32"/>
  <c r="J268" i="32"/>
  <c r="K268" i="32"/>
  <c r="G269" i="32"/>
  <c r="H269" i="32"/>
  <c r="I269" i="32"/>
  <c r="J269" i="32"/>
  <c r="K269" i="32"/>
  <c r="G270" i="32"/>
  <c r="H270" i="32"/>
  <c r="I270" i="32"/>
  <c r="J270" i="32"/>
  <c r="K270" i="32"/>
  <c r="G271" i="32"/>
  <c r="H271" i="32"/>
  <c r="I271" i="32"/>
  <c r="J271" i="32"/>
  <c r="K271" i="32"/>
  <c r="G272" i="32"/>
  <c r="H272" i="32"/>
  <c r="I272" i="32"/>
  <c r="J272" i="32"/>
  <c r="K272" i="32"/>
  <c r="G273" i="32"/>
  <c r="H273" i="32"/>
  <c r="I273" i="32"/>
  <c r="J273" i="32"/>
  <c r="K273" i="32"/>
  <c r="G274" i="32"/>
  <c r="H274" i="32"/>
  <c r="I274" i="32"/>
  <c r="J274" i="32"/>
  <c r="K274" i="32"/>
  <c r="G275" i="32"/>
  <c r="H275" i="32"/>
  <c r="I275" i="32"/>
  <c r="J275" i="32"/>
  <c r="K275" i="32"/>
  <c r="G276" i="32"/>
  <c r="H276" i="32"/>
  <c r="I276" i="32"/>
  <c r="J276" i="32"/>
  <c r="K276" i="32"/>
  <c r="G277" i="32"/>
  <c r="H277" i="32"/>
  <c r="I277" i="32"/>
  <c r="J277" i="32"/>
  <c r="K277" i="32"/>
  <c r="G278" i="32"/>
  <c r="H278" i="32"/>
  <c r="I278" i="32"/>
  <c r="J278" i="32"/>
  <c r="K278" i="32"/>
  <c r="G279" i="32"/>
  <c r="H279" i="32"/>
  <c r="I279" i="32"/>
  <c r="J279" i="32"/>
  <c r="K279" i="32"/>
  <c r="G280" i="32"/>
  <c r="H280" i="32"/>
  <c r="I280" i="32"/>
  <c r="J280" i="32"/>
  <c r="K280" i="32"/>
  <c r="G281" i="32"/>
  <c r="H281" i="32"/>
  <c r="I281" i="32"/>
  <c r="J281" i="32"/>
  <c r="K281" i="32"/>
  <c r="F269" i="32"/>
  <c r="F270" i="32"/>
  <c r="F271" i="32"/>
  <c r="F272" i="32"/>
  <c r="F273" i="32"/>
  <c r="F274" i="32"/>
  <c r="F275" i="32"/>
  <c r="F276" i="32"/>
  <c r="F277" i="32"/>
  <c r="F278" i="32"/>
  <c r="F279" i="32"/>
  <c r="F280" i="32"/>
  <c r="F281" i="32"/>
  <c r="B274" i="32"/>
  <c r="C274" i="32" s="1"/>
  <c r="G251" i="32"/>
  <c r="H251" i="32"/>
  <c r="I251" i="32"/>
  <c r="J251" i="32"/>
  <c r="K251" i="32"/>
  <c r="G252" i="32"/>
  <c r="H252" i="32"/>
  <c r="I252" i="32"/>
  <c r="J252" i="32"/>
  <c r="K252" i="32"/>
  <c r="G253" i="32"/>
  <c r="H253" i="32"/>
  <c r="I253" i="32"/>
  <c r="J253" i="32"/>
  <c r="K253" i="32"/>
  <c r="G254" i="32"/>
  <c r="H254" i="32"/>
  <c r="I254" i="32"/>
  <c r="J254" i="32"/>
  <c r="K254" i="32"/>
  <c r="G255" i="32"/>
  <c r="H255" i="32"/>
  <c r="I255" i="32"/>
  <c r="J255" i="32"/>
  <c r="K255" i="32"/>
  <c r="G256" i="32"/>
  <c r="H256" i="32"/>
  <c r="I256" i="32"/>
  <c r="J256" i="32"/>
  <c r="K256" i="32"/>
  <c r="G257" i="32"/>
  <c r="H257" i="32"/>
  <c r="I257" i="32"/>
  <c r="J257" i="32"/>
  <c r="K257" i="32"/>
  <c r="G258" i="32"/>
  <c r="H258" i="32"/>
  <c r="I258" i="32"/>
  <c r="J258" i="32"/>
  <c r="K258" i="32"/>
  <c r="G259" i="32"/>
  <c r="H259" i="32"/>
  <c r="I259" i="32"/>
  <c r="J259" i="32"/>
  <c r="K259" i="32"/>
  <c r="G260" i="32"/>
  <c r="H260" i="32"/>
  <c r="I260" i="32"/>
  <c r="J260" i="32"/>
  <c r="K260" i="32"/>
  <c r="G261" i="32"/>
  <c r="H261" i="32"/>
  <c r="I261" i="32"/>
  <c r="J261" i="32"/>
  <c r="K261" i="32"/>
  <c r="G262" i="32"/>
  <c r="H262" i="32"/>
  <c r="I262" i="32"/>
  <c r="J262" i="32"/>
  <c r="K262" i="32"/>
  <c r="G263" i="32"/>
  <c r="H263" i="32"/>
  <c r="I263" i="32"/>
  <c r="J263" i="32"/>
  <c r="K263" i="32"/>
  <c r="G264" i="32"/>
  <c r="H264" i="32"/>
  <c r="I264" i="32"/>
  <c r="J264" i="32"/>
  <c r="K264" i="32"/>
  <c r="G265" i="32"/>
  <c r="H265" i="32"/>
  <c r="I265" i="32"/>
  <c r="J265" i="32"/>
  <c r="K265" i="32"/>
  <c r="F252" i="32"/>
  <c r="F253" i="32"/>
  <c r="F254" i="32"/>
  <c r="F255" i="32"/>
  <c r="F256" i="32"/>
  <c r="F257" i="32"/>
  <c r="F258" i="32"/>
  <c r="F259" i="32"/>
  <c r="F260" i="32"/>
  <c r="F261" i="32"/>
  <c r="F262" i="32"/>
  <c r="F263" i="32"/>
  <c r="F264" i="32"/>
  <c r="F265" i="32"/>
  <c r="B258" i="32"/>
  <c r="C258" i="32" s="1"/>
  <c r="B259" i="32"/>
  <c r="C259" i="32" s="1"/>
  <c r="B260" i="32"/>
  <c r="C260" i="32" s="1"/>
  <c r="G221" i="32"/>
  <c r="H221" i="32"/>
  <c r="I221" i="32"/>
  <c r="J221" i="32"/>
  <c r="K221" i="32"/>
  <c r="G222" i="32"/>
  <c r="H222" i="32"/>
  <c r="I222" i="32"/>
  <c r="J222" i="32"/>
  <c r="K222" i="32"/>
  <c r="G223" i="32"/>
  <c r="H223" i="32"/>
  <c r="I223" i="32"/>
  <c r="J223" i="32"/>
  <c r="K223" i="32"/>
  <c r="G224" i="32"/>
  <c r="H224" i="32"/>
  <c r="I224" i="32"/>
  <c r="J224" i="32"/>
  <c r="K224" i="32"/>
  <c r="G225" i="32"/>
  <c r="H225" i="32"/>
  <c r="I225" i="32"/>
  <c r="J225" i="32"/>
  <c r="K225" i="32"/>
  <c r="G226" i="32"/>
  <c r="H226" i="32"/>
  <c r="I226" i="32"/>
  <c r="J226" i="32"/>
  <c r="K226" i="32"/>
  <c r="G227" i="32"/>
  <c r="H227" i="32"/>
  <c r="I227" i="32"/>
  <c r="J227" i="32"/>
  <c r="K227" i="32"/>
  <c r="G228" i="32"/>
  <c r="H228" i="32"/>
  <c r="I228" i="32"/>
  <c r="J228" i="32"/>
  <c r="K228" i="32"/>
  <c r="G229" i="32"/>
  <c r="H229" i="32"/>
  <c r="I229" i="32"/>
  <c r="J229" i="32"/>
  <c r="K229" i="32"/>
  <c r="G230" i="32"/>
  <c r="H230" i="32"/>
  <c r="I230" i="32"/>
  <c r="J230" i="32"/>
  <c r="K230" i="32"/>
  <c r="G231" i="32"/>
  <c r="H231" i="32"/>
  <c r="I231" i="32"/>
  <c r="J231" i="32"/>
  <c r="K231" i="32"/>
  <c r="G232" i="32"/>
  <c r="H232" i="32"/>
  <c r="I232" i="32"/>
  <c r="J232" i="32"/>
  <c r="K232" i="32"/>
  <c r="G233" i="32"/>
  <c r="H233" i="32"/>
  <c r="I233" i="32"/>
  <c r="J233" i="32"/>
  <c r="K233" i="32"/>
  <c r="G234" i="32"/>
  <c r="H234" i="32"/>
  <c r="I234" i="32"/>
  <c r="D234" i="32" s="1"/>
  <c r="J234" i="32"/>
  <c r="K234" i="32"/>
  <c r="G235" i="32"/>
  <c r="H235" i="32"/>
  <c r="I235" i="32"/>
  <c r="J235" i="32"/>
  <c r="K235" i="32"/>
  <c r="G236" i="32"/>
  <c r="H236" i="32"/>
  <c r="I236" i="32"/>
  <c r="J236" i="32"/>
  <c r="K236" i="32"/>
  <c r="G237" i="32"/>
  <c r="H237" i="32"/>
  <c r="I237" i="32"/>
  <c r="J237" i="32"/>
  <c r="K237" i="32"/>
  <c r="G238" i="32"/>
  <c r="H238" i="32"/>
  <c r="I238" i="32"/>
  <c r="D238" i="32" s="1"/>
  <c r="J238" i="32"/>
  <c r="K238" i="32"/>
  <c r="G239" i="32"/>
  <c r="H239" i="32"/>
  <c r="I239" i="32"/>
  <c r="J239" i="32"/>
  <c r="K239" i="32"/>
  <c r="G240" i="32"/>
  <c r="H240" i="32"/>
  <c r="I240" i="32"/>
  <c r="J240" i="32"/>
  <c r="K240" i="32"/>
  <c r="G241" i="32"/>
  <c r="H241" i="32"/>
  <c r="I241" i="32"/>
  <c r="J241" i="32"/>
  <c r="K241" i="32"/>
  <c r="G242" i="32"/>
  <c r="H242" i="32"/>
  <c r="I242" i="32"/>
  <c r="J242" i="32"/>
  <c r="K242" i="32"/>
  <c r="G243" i="32"/>
  <c r="H243" i="32"/>
  <c r="I243" i="32"/>
  <c r="J243" i="32"/>
  <c r="K243" i="32"/>
  <c r="G244" i="32"/>
  <c r="H244" i="32"/>
  <c r="I244" i="32"/>
  <c r="J244" i="32"/>
  <c r="K244" i="32"/>
  <c r="G245" i="32"/>
  <c r="H245" i="32"/>
  <c r="I245" i="32"/>
  <c r="J245" i="32"/>
  <c r="K245" i="32"/>
  <c r="G246" i="32"/>
  <c r="H246" i="32"/>
  <c r="I246" i="32"/>
  <c r="J246" i="32"/>
  <c r="K246" i="32"/>
  <c r="G247" i="32"/>
  <c r="H247" i="32"/>
  <c r="I247" i="32"/>
  <c r="J247" i="32"/>
  <c r="K247" i="32"/>
  <c r="G248" i="32"/>
  <c r="H248" i="32"/>
  <c r="I248" i="32"/>
  <c r="J248" i="32"/>
  <c r="K248" i="32"/>
  <c r="F222" i="32"/>
  <c r="F223" i="32"/>
  <c r="F224" i="32"/>
  <c r="F225" i="32"/>
  <c r="F226" i="32"/>
  <c r="F227" i="32"/>
  <c r="F228" i="32"/>
  <c r="F229" i="32"/>
  <c r="F230" i="32"/>
  <c r="F231" i="32"/>
  <c r="F232" i="32"/>
  <c r="F233" i="32"/>
  <c r="D233" i="32" s="1"/>
  <c r="F234" i="32"/>
  <c r="F235" i="32"/>
  <c r="F236" i="32"/>
  <c r="F237" i="32"/>
  <c r="D237" i="32" s="1"/>
  <c r="F238" i="32"/>
  <c r="F239" i="32"/>
  <c r="F240" i="32"/>
  <c r="F241" i="32"/>
  <c r="F242" i="32"/>
  <c r="F243" i="32"/>
  <c r="F244" i="32"/>
  <c r="F245" i="32"/>
  <c r="F246" i="32"/>
  <c r="F247" i="32"/>
  <c r="F248" i="32"/>
  <c r="B233" i="32"/>
  <c r="C233" i="32" s="1"/>
  <c r="B234" i="32"/>
  <c r="C234" i="32" s="1"/>
  <c r="B235" i="32"/>
  <c r="C235" i="32" s="1"/>
  <c r="B236" i="32"/>
  <c r="C236" i="32" s="1"/>
  <c r="B237" i="32"/>
  <c r="C237" i="32" s="1"/>
  <c r="B238" i="32"/>
  <c r="C238" i="32" s="1"/>
  <c r="G213" i="32"/>
  <c r="H213" i="32"/>
  <c r="I213" i="32"/>
  <c r="J213" i="32"/>
  <c r="K213" i="32"/>
  <c r="G214" i="32"/>
  <c r="H214" i="32"/>
  <c r="I214" i="32"/>
  <c r="J214" i="32"/>
  <c r="K214" i="32"/>
  <c r="G215" i="32"/>
  <c r="H215" i="32"/>
  <c r="I215" i="32"/>
  <c r="J215" i="32"/>
  <c r="K215" i="32"/>
  <c r="G216" i="32"/>
  <c r="H216" i="32"/>
  <c r="I216" i="32"/>
  <c r="J216" i="32"/>
  <c r="K216" i="32"/>
  <c r="G217" i="32"/>
  <c r="H217" i="32"/>
  <c r="I217" i="32"/>
  <c r="J217" i="32"/>
  <c r="K217" i="32"/>
  <c r="G218" i="32"/>
  <c r="H218" i="32"/>
  <c r="I218" i="32"/>
  <c r="J218" i="32"/>
  <c r="K218" i="32"/>
  <c r="F214" i="32"/>
  <c r="F215" i="32"/>
  <c r="F216" i="32"/>
  <c r="F217" i="32"/>
  <c r="F218" i="32"/>
  <c r="B215" i="32"/>
  <c r="C215" i="32" s="1"/>
  <c r="G203" i="32"/>
  <c r="H203" i="32"/>
  <c r="I203" i="32"/>
  <c r="J203" i="32"/>
  <c r="K203" i="32"/>
  <c r="G204" i="32"/>
  <c r="H204" i="32"/>
  <c r="I204" i="32"/>
  <c r="J204" i="32"/>
  <c r="K204" i="32"/>
  <c r="G205" i="32"/>
  <c r="H205" i="32"/>
  <c r="I205" i="32"/>
  <c r="J205" i="32"/>
  <c r="K205" i="32"/>
  <c r="G206" i="32"/>
  <c r="H206" i="32"/>
  <c r="I206" i="32"/>
  <c r="J206" i="32"/>
  <c r="K206" i="32"/>
  <c r="G207" i="32"/>
  <c r="H207" i="32"/>
  <c r="I207" i="32"/>
  <c r="J207" i="32"/>
  <c r="K207" i="32"/>
  <c r="G208" i="32"/>
  <c r="H208" i="32"/>
  <c r="I208" i="32"/>
  <c r="J208" i="32"/>
  <c r="K208" i="32"/>
  <c r="G209" i="32"/>
  <c r="H209" i="32"/>
  <c r="I209" i="32"/>
  <c r="J209" i="32"/>
  <c r="K209" i="32"/>
  <c r="G210" i="32"/>
  <c r="H210" i="32"/>
  <c r="I210" i="32"/>
  <c r="J210" i="32"/>
  <c r="K210" i="32"/>
  <c r="F204" i="32"/>
  <c r="F205" i="32"/>
  <c r="F206" i="32"/>
  <c r="F207" i="32"/>
  <c r="F208" i="32"/>
  <c r="F209" i="32"/>
  <c r="F210" i="32"/>
  <c r="B207" i="32"/>
  <c r="C207" i="32" s="1"/>
  <c r="G167" i="32"/>
  <c r="H167" i="32"/>
  <c r="I167" i="32"/>
  <c r="J167" i="32"/>
  <c r="K167" i="32"/>
  <c r="G168" i="32"/>
  <c r="H168" i="32"/>
  <c r="I168" i="32"/>
  <c r="J168" i="32"/>
  <c r="K168" i="32"/>
  <c r="G169" i="32"/>
  <c r="H169" i="32"/>
  <c r="I169" i="32"/>
  <c r="J169" i="32"/>
  <c r="K169" i="32"/>
  <c r="G170" i="32"/>
  <c r="H170" i="32"/>
  <c r="I170" i="32"/>
  <c r="J170" i="32"/>
  <c r="K170" i="32"/>
  <c r="G171" i="32"/>
  <c r="H171" i="32"/>
  <c r="I171" i="32"/>
  <c r="J171" i="32"/>
  <c r="K171" i="32"/>
  <c r="G172" i="32"/>
  <c r="H172" i="32"/>
  <c r="I172" i="32"/>
  <c r="J172" i="32"/>
  <c r="K172" i="32"/>
  <c r="G173" i="32"/>
  <c r="H173" i="32"/>
  <c r="I173" i="32"/>
  <c r="J173" i="32"/>
  <c r="K173" i="32"/>
  <c r="G174" i="32"/>
  <c r="H174" i="32"/>
  <c r="I174" i="32"/>
  <c r="J174" i="32"/>
  <c r="K174" i="32"/>
  <c r="G175" i="32"/>
  <c r="H175" i="32"/>
  <c r="I175" i="32"/>
  <c r="J175" i="32"/>
  <c r="K175" i="32"/>
  <c r="G176" i="32"/>
  <c r="H176" i="32"/>
  <c r="I176" i="32"/>
  <c r="J176" i="32"/>
  <c r="K176" i="32"/>
  <c r="G177" i="32"/>
  <c r="H177" i="32"/>
  <c r="I177" i="32"/>
  <c r="J177" i="32"/>
  <c r="K177" i="32"/>
  <c r="G178" i="32"/>
  <c r="H178" i="32"/>
  <c r="I178" i="32"/>
  <c r="J178" i="32"/>
  <c r="K178" i="32"/>
  <c r="G179" i="32"/>
  <c r="H179" i="32"/>
  <c r="I179" i="32"/>
  <c r="J179" i="32"/>
  <c r="K179" i="32"/>
  <c r="G180" i="32"/>
  <c r="H180" i="32"/>
  <c r="I180" i="32"/>
  <c r="J180" i="32"/>
  <c r="K180" i="32"/>
  <c r="G181" i="32"/>
  <c r="H181" i="32"/>
  <c r="I181" i="32"/>
  <c r="J181" i="32"/>
  <c r="K181" i="32"/>
  <c r="G182" i="32"/>
  <c r="H182" i="32"/>
  <c r="I182" i="32"/>
  <c r="J182" i="32"/>
  <c r="K182" i="32"/>
  <c r="G183" i="32"/>
  <c r="H183" i="32"/>
  <c r="I183" i="32"/>
  <c r="J183" i="32"/>
  <c r="K183" i="32"/>
  <c r="G184" i="32"/>
  <c r="H184" i="32"/>
  <c r="I184" i="32"/>
  <c r="J184" i="32"/>
  <c r="K184" i="32"/>
  <c r="F168" i="32"/>
  <c r="F169" i="32"/>
  <c r="F170" i="32"/>
  <c r="F171" i="32"/>
  <c r="F172" i="32"/>
  <c r="F173" i="32"/>
  <c r="F174" i="32"/>
  <c r="F175" i="32"/>
  <c r="F176" i="32"/>
  <c r="F177" i="32"/>
  <c r="F178" i="32"/>
  <c r="F179" i="32"/>
  <c r="F180" i="32"/>
  <c r="F181" i="32"/>
  <c r="F182" i="32"/>
  <c r="F183" i="32"/>
  <c r="F184" i="32"/>
  <c r="B177" i="32"/>
  <c r="C177" i="32"/>
  <c r="G161" i="32"/>
  <c r="H161" i="32"/>
  <c r="I161" i="32"/>
  <c r="J161" i="32"/>
  <c r="K161" i="32"/>
  <c r="G162" i="32"/>
  <c r="H162" i="32"/>
  <c r="I162" i="32"/>
  <c r="J162" i="32"/>
  <c r="K162" i="32"/>
  <c r="G163" i="32"/>
  <c r="H163" i="32"/>
  <c r="I163" i="32"/>
  <c r="J163" i="32"/>
  <c r="K163" i="32"/>
  <c r="G164" i="32"/>
  <c r="H164" i="32"/>
  <c r="I164" i="32"/>
  <c r="J164" i="32"/>
  <c r="K164" i="32"/>
  <c r="F162" i="32"/>
  <c r="F163" i="32"/>
  <c r="F164" i="32"/>
  <c r="B162" i="32"/>
  <c r="C162" i="32" s="1"/>
  <c r="B163" i="32"/>
  <c r="C163" i="32" s="1"/>
  <c r="G140" i="32"/>
  <c r="H140" i="32"/>
  <c r="I140" i="32"/>
  <c r="J140" i="32"/>
  <c r="K140" i="32"/>
  <c r="G141" i="32"/>
  <c r="H141" i="32"/>
  <c r="I141" i="32"/>
  <c r="J141" i="32"/>
  <c r="K141" i="32"/>
  <c r="G142" i="32"/>
  <c r="H142" i="32"/>
  <c r="I142" i="32"/>
  <c r="J142" i="32"/>
  <c r="K142" i="32"/>
  <c r="G143" i="32"/>
  <c r="H143" i="32"/>
  <c r="I143" i="32"/>
  <c r="J143" i="32"/>
  <c r="K143" i="32"/>
  <c r="G144" i="32"/>
  <c r="H144" i="32"/>
  <c r="I144" i="32"/>
  <c r="J144" i="32"/>
  <c r="K144" i="32"/>
  <c r="G145" i="32"/>
  <c r="H145" i="32"/>
  <c r="I145" i="32"/>
  <c r="J145" i="32"/>
  <c r="K145" i="32"/>
  <c r="G146" i="32"/>
  <c r="H146" i="32"/>
  <c r="I146" i="32"/>
  <c r="J146" i="32"/>
  <c r="K146" i="32"/>
  <c r="G147" i="32"/>
  <c r="H147" i="32"/>
  <c r="I147" i="32"/>
  <c r="J147" i="32"/>
  <c r="K147" i="32"/>
  <c r="G148" i="32"/>
  <c r="H148" i="32"/>
  <c r="I148" i="32"/>
  <c r="J148" i="32"/>
  <c r="K148" i="32"/>
  <c r="G149" i="32"/>
  <c r="H149" i="32"/>
  <c r="I149" i="32"/>
  <c r="J149" i="32"/>
  <c r="K149" i="32"/>
  <c r="G150" i="32"/>
  <c r="H150" i="32"/>
  <c r="I150" i="32"/>
  <c r="J150" i="32"/>
  <c r="K150" i="32"/>
  <c r="G151" i="32"/>
  <c r="H151" i="32"/>
  <c r="I151" i="32"/>
  <c r="J151" i="32"/>
  <c r="K151" i="32"/>
  <c r="G152" i="32"/>
  <c r="H152" i="32"/>
  <c r="I152" i="32"/>
  <c r="J152" i="32"/>
  <c r="K152" i="32"/>
  <c r="G153" i="32"/>
  <c r="H153" i="32"/>
  <c r="I153" i="32"/>
  <c r="J153" i="32"/>
  <c r="K153" i="32"/>
  <c r="G154" i="32"/>
  <c r="H154" i="32"/>
  <c r="I154" i="32"/>
  <c r="J154" i="32"/>
  <c r="K154" i="32"/>
  <c r="G155" i="32"/>
  <c r="H155" i="32"/>
  <c r="I155" i="32"/>
  <c r="J155" i="32"/>
  <c r="K155" i="32"/>
  <c r="G156" i="32"/>
  <c r="H156" i="32"/>
  <c r="I156" i="32"/>
  <c r="J156" i="32"/>
  <c r="K156" i="32"/>
  <c r="G157" i="32"/>
  <c r="H157" i="32"/>
  <c r="I157" i="32"/>
  <c r="J157" i="32"/>
  <c r="K157" i="32"/>
  <c r="G158" i="32"/>
  <c r="H158" i="32"/>
  <c r="I158" i="32"/>
  <c r="J158" i="32"/>
  <c r="K158" i="32"/>
  <c r="F141" i="32"/>
  <c r="F142" i="32"/>
  <c r="F143" i="32"/>
  <c r="F144" i="32"/>
  <c r="F145" i="32"/>
  <c r="F146" i="32"/>
  <c r="F147" i="32"/>
  <c r="F148" i="32"/>
  <c r="F149" i="32"/>
  <c r="F150" i="32"/>
  <c r="F151" i="32"/>
  <c r="F152" i="32"/>
  <c r="F153" i="32"/>
  <c r="F154" i="32"/>
  <c r="F155" i="32"/>
  <c r="F156" i="32"/>
  <c r="F157" i="32"/>
  <c r="F158" i="32"/>
  <c r="B150" i="32"/>
  <c r="C150" i="32" s="1"/>
  <c r="B151" i="32"/>
  <c r="C151" i="32" s="1"/>
  <c r="B152" i="32"/>
  <c r="C152" i="32" s="1"/>
  <c r="G126" i="32"/>
  <c r="H126" i="32"/>
  <c r="I126" i="32"/>
  <c r="J126" i="32"/>
  <c r="K126" i="32"/>
  <c r="G127" i="32"/>
  <c r="H127" i="32"/>
  <c r="I127" i="32"/>
  <c r="J127" i="32"/>
  <c r="K127" i="32"/>
  <c r="G128" i="32"/>
  <c r="H128" i="32"/>
  <c r="I128" i="32"/>
  <c r="J128" i="32"/>
  <c r="K128" i="32"/>
  <c r="G129" i="32"/>
  <c r="H129" i="32"/>
  <c r="I129" i="32"/>
  <c r="J129" i="32"/>
  <c r="K129" i="32"/>
  <c r="G130" i="32"/>
  <c r="H130" i="32"/>
  <c r="I130" i="32"/>
  <c r="J130" i="32"/>
  <c r="K130" i="32"/>
  <c r="G131" i="32"/>
  <c r="H131" i="32"/>
  <c r="I131" i="32"/>
  <c r="J131" i="32"/>
  <c r="K131" i="32"/>
  <c r="G132" i="32"/>
  <c r="H132" i="32"/>
  <c r="I132" i="32"/>
  <c r="J132" i="32"/>
  <c r="K132" i="32"/>
  <c r="G133" i="32"/>
  <c r="H133" i="32"/>
  <c r="I133" i="32"/>
  <c r="J133" i="32"/>
  <c r="K133" i="32"/>
  <c r="G134" i="32"/>
  <c r="H134" i="32"/>
  <c r="I134" i="32"/>
  <c r="J134" i="32"/>
  <c r="K134" i="32"/>
  <c r="G135" i="32"/>
  <c r="H135" i="32"/>
  <c r="I135" i="32"/>
  <c r="J135" i="32"/>
  <c r="K135" i="32"/>
  <c r="G136" i="32"/>
  <c r="H136" i="32"/>
  <c r="I136" i="32"/>
  <c r="J136" i="32"/>
  <c r="K136" i="32"/>
  <c r="G137" i="32"/>
  <c r="H137" i="32"/>
  <c r="I137" i="32"/>
  <c r="J137" i="32"/>
  <c r="K137" i="32"/>
  <c r="F127" i="32"/>
  <c r="F128" i="32"/>
  <c r="F129" i="32"/>
  <c r="F130" i="32"/>
  <c r="F131" i="32"/>
  <c r="F132" i="32"/>
  <c r="F133" i="32"/>
  <c r="F134" i="32"/>
  <c r="F135" i="32"/>
  <c r="F136" i="32"/>
  <c r="F137" i="32"/>
  <c r="B130" i="32"/>
  <c r="C130" i="32" s="1"/>
  <c r="B131" i="32"/>
  <c r="C131" i="32" s="1"/>
  <c r="G64" i="32"/>
  <c r="H64" i="32"/>
  <c r="I64" i="32"/>
  <c r="J64" i="32"/>
  <c r="K64" i="32"/>
  <c r="G65" i="32"/>
  <c r="H65" i="32"/>
  <c r="I65" i="32"/>
  <c r="J65" i="32"/>
  <c r="K65" i="32"/>
  <c r="G66" i="32"/>
  <c r="H66" i="32"/>
  <c r="I66" i="32"/>
  <c r="J66" i="32"/>
  <c r="K66" i="32"/>
  <c r="G67" i="32"/>
  <c r="H67" i="32"/>
  <c r="I67" i="32"/>
  <c r="J67" i="32"/>
  <c r="K67" i="32"/>
  <c r="G68" i="32"/>
  <c r="H68" i="32"/>
  <c r="I68" i="32"/>
  <c r="J68" i="32"/>
  <c r="K68" i="32"/>
  <c r="G69" i="32"/>
  <c r="H69" i="32"/>
  <c r="I69" i="32"/>
  <c r="J69" i="32"/>
  <c r="K69" i="32"/>
  <c r="G70" i="32"/>
  <c r="H70" i="32"/>
  <c r="I70" i="32"/>
  <c r="J70" i="32"/>
  <c r="K70" i="32"/>
  <c r="G71" i="32"/>
  <c r="H71" i="32"/>
  <c r="I71" i="32"/>
  <c r="J71" i="32"/>
  <c r="K71" i="32"/>
  <c r="G72" i="32"/>
  <c r="H72" i="32"/>
  <c r="I72" i="32"/>
  <c r="J72" i="32"/>
  <c r="K72" i="32"/>
  <c r="G73" i="32"/>
  <c r="H73" i="32"/>
  <c r="I73" i="32"/>
  <c r="J73" i="32"/>
  <c r="K73" i="32"/>
  <c r="G74" i="32"/>
  <c r="H74" i="32"/>
  <c r="I74" i="32"/>
  <c r="J74" i="32"/>
  <c r="K74" i="32"/>
  <c r="G75" i="32"/>
  <c r="H75" i="32"/>
  <c r="I75" i="32"/>
  <c r="J75" i="32"/>
  <c r="K75" i="32"/>
  <c r="G76" i="32"/>
  <c r="H76" i="32"/>
  <c r="I76" i="32"/>
  <c r="J76" i="32"/>
  <c r="K76" i="32"/>
  <c r="G77" i="32"/>
  <c r="H77" i="32"/>
  <c r="I77" i="32"/>
  <c r="J77" i="32"/>
  <c r="K77" i="32"/>
  <c r="G78" i="32"/>
  <c r="H78" i="32"/>
  <c r="I78" i="32"/>
  <c r="J78" i="32"/>
  <c r="K78" i="32"/>
  <c r="G79" i="32"/>
  <c r="H79" i="32"/>
  <c r="I79" i="32"/>
  <c r="J79" i="32"/>
  <c r="K79" i="32"/>
  <c r="G80" i="32"/>
  <c r="H80" i="32"/>
  <c r="I80" i="32"/>
  <c r="J80" i="32"/>
  <c r="K80" i="32"/>
  <c r="G81" i="32"/>
  <c r="H81" i="32"/>
  <c r="I81" i="32"/>
  <c r="J81" i="32"/>
  <c r="K81" i="32"/>
  <c r="G82" i="32"/>
  <c r="H82" i="32"/>
  <c r="I82" i="32"/>
  <c r="J82" i="32"/>
  <c r="K82" i="32"/>
  <c r="G83" i="32"/>
  <c r="H83" i="32"/>
  <c r="I83" i="32"/>
  <c r="J83" i="32"/>
  <c r="K83" i="32"/>
  <c r="G84" i="32"/>
  <c r="H84" i="32"/>
  <c r="I84" i="32"/>
  <c r="J84" i="32"/>
  <c r="K84" i="32"/>
  <c r="G85" i="32"/>
  <c r="H85" i="32"/>
  <c r="I85" i="32"/>
  <c r="J85" i="32"/>
  <c r="K85" i="32"/>
  <c r="G86" i="32"/>
  <c r="H86" i="32"/>
  <c r="I86" i="32"/>
  <c r="J86" i="32"/>
  <c r="K86" i="32"/>
  <c r="G87" i="32"/>
  <c r="H87" i="32"/>
  <c r="I87" i="32"/>
  <c r="J87" i="32"/>
  <c r="K87" i="32"/>
  <c r="G88" i="32"/>
  <c r="H88" i="32"/>
  <c r="I88" i="32"/>
  <c r="J88" i="32"/>
  <c r="K88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B76" i="32"/>
  <c r="C76" i="32" s="1"/>
  <c r="B77" i="32"/>
  <c r="C77" i="32" s="1"/>
  <c r="B78" i="32"/>
  <c r="C78" i="32" s="1"/>
  <c r="G9" i="32"/>
  <c r="H9" i="32"/>
  <c r="I9" i="32"/>
  <c r="J9" i="32"/>
  <c r="K9" i="32"/>
  <c r="G10" i="32"/>
  <c r="H10" i="32"/>
  <c r="I10" i="32"/>
  <c r="J10" i="32"/>
  <c r="K10" i="32"/>
  <c r="G11" i="32"/>
  <c r="H11" i="32"/>
  <c r="I11" i="32"/>
  <c r="J11" i="32"/>
  <c r="K11" i="32"/>
  <c r="G12" i="32"/>
  <c r="H12" i="32"/>
  <c r="I12" i="32"/>
  <c r="J12" i="32"/>
  <c r="K12" i="32"/>
  <c r="G13" i="32"/>
  <c r="H13" i="32"/>
  <c r="I13" i="32"/>
  <c r="J13" i="32"/>
  <c r="K13" i="32"/>
  <c r="G14" i="32"/>
  <c r="H14" i="32"/>
  <c r="I14" i="32"/>
  <c r="J14" i="32"/>
  <c r="K14" i="32"/>
  <c r="G15" i="32"/>
  <c r="H15" i="32"/>
  <c r="I15" i="32"/>
  <c r="J15" i="32"/>
  <c r="K15" i="32"/>
  <c r="G16" i="32"/>
  <c r="H16" i="32"/>
  <c r="I16" i="32"/>
  <c r="J16" i="32"/>
  <c r="K16" i="32"/>
  <c r="G17" i="32"/>
  <c r="H17" i="32"/>
  <c r="I17" i="32"/>
  <c r="J17" i="32"/>
  <c r="K17" i="32"/>
  <c r="G18" i="32"/>
  <c r="H18" i="32"/>
  <c r="I18" i="32"/>
  <c r="J18" i="32"/>
  <c r="K18" i="32"/>
  <c r="G19" i="32"/>
  <c r="H19" i="32"/>
  <c r="I19" i="32"/>
  <c r="J19" i="32"/>
  <c r="K19" i="32"/>
  <c r="G20" i="32"/>
  <c r="H20" i="32"/>
  <c r="I20" i="32"/>
  <c r="J20" i="32"/>
  <c r="K20" i="32"/>
  <c r="G21" i="32"/>
  <c r="H21" i="32"/>
  <c r="I21" i="32"/>
  <c r="J21" i="32"/>
  <c r="K21" i="32"/>
  <c r="G22" i="32"/>
  <c r="H22" i="32"/>
  <c r="I22" i="32"/>
  <c r="J22" i="32"/>
  <c r="K22" i="32"/>
  <c r="G23" i="32"/>
  <c r="H23" i="32"/>
  <c r="I23" i="32"/>
  <c r="J23" i="32"/>
  <c r="K23" i="32"/>
  <c r="G24" i="32"/>
  <c r="H24" i="32"/>
  <c r="I24" i="32"/>
  <c r="J24" i="32"/>
  <c r="K24" i="32"/>
  <c r="G25" i="32"/>
  <c r="H25" i="32"/>
  <c r="I25" i="32"/>
  <c r="J25" i="32"/>
  <c r="K25" i="32"/>
  <c r="G26" i="32"/>
  <c r="H26" i="32"/>
  <c r="I26" i="32"/>
  <c r="J26" i="32"/>
  <c r="K26" i="32"/>
  <c r="G27" i="32"/>
  <c r="H27" i="32"/>
  <c r="I27" i="32"/>
  <c r="J27" i="32"/>
  <c r="K27" i="32"/>
  <c r="G28" i="32"/>
  <c r="H28" i="32"/>
  <c r="I28" i="32"/>
  <c r="J28" i="32"/>
  <c r="K28" i="32"/>
  <c r="G29" i="32"/>
  <c r="H29" i="32"/>
  <c r="I29" i="32"/>
  <c r="J29" i="32"/>
  <c r="K29" i="32"/>
  <c r="G30" i="32"/>
  <c r="H30" i="32"/>
  <c r="I30" i="32"/>
  <c r="J30" i="32"/>
  <c r="K30" i="32"/>
  <c r="G31" i="32"/>
  <c r="H31" i="32"/>
  <c r="I31" i="32"/>
  <c r="J31" i="32"/>
  <c r="K31" i="32"/>
  <c r="G32" i="32"/>
  <c r="H32" i="32"/>
  <c r="I32" i="32"/>
  <c r="J32" i="32"/>
  <c r="K32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B18" i="32"/>
  <c r="C18" i="32" s="1"/>
  <c r="B19" i="32"/>
  <c r="C19" i="32" s="1"/>
  <c r="G554" i="31"/>
  <c r="H554" i="31"/>
  <c r="I554" i="31"/>
  <c r="J554" i="31"/>
  <c r="K554" i="31"/>
  <c r="G555" i="31"/>
  <c r="H555" i="31"/>
  <c r="I555" i="31"/>
  <c r="J555" i="31"/>
  <c r="K555" i="31"/>
  <c r="G556" i="31"/>
  <c r="H556" i="31"/>
  <c r="I556" i="31"/>
  <c r="J556" i="31"/>
  <c r="K556" i="31"/>
  <c r="G557" i="31"/>
  <c r="H557" i="31"/>
  <c r="I557" i="31"/>
  <c r="J557" i="31"/>
  <c r="K557" i="31"/>
  <c r="G558" i="31"/>
  <c r="H558" i="31"/>
  <c r="I558" i="31"/>
  <c r="J558" i="31"/>
  <c r="K558" i="31"/>
  <c r="G559" i="31"/>
  <c r="H559" i="31"/>
  <c r="I559" i="31"/>
  <c r="J559" i="31"/>
  <c r="K559" i="31"/>
  <c r="G560" i="31"/>
  <c r="H560" i="31"/>
  <c r="D560" i="31" s="1"/>
  <c r="I560" i="31"/>
  <c r="J560" i="31"/>
  <c r="K560" i="31"/>
  <c r="G561" i="31"/>
  <c r="H561" i="31"/>
  <c r="I561" i="31"/>
  <c r="J561" i="31"/>
  <c r="K561" i="31"/>
  <c r="G562" i="31"/>
  <c r="H562" i="31"/>
  <c r="I562" i="31"/>
  <c r="J562" i="31"/>
  <c r="K562" i="31"/>
  <c r="G563" i="31"/>
  <c r="H563" i="31"/>
  <c r="I563" i="31"/>
  <c r="D563" i="31" s="1"/>
  <c r="J563" i="31"/>
  <c r="K563" i="31"/>
  <c r="G564" i="31"/>
  <c r="H564" i="31"/>
  <c r="I564" i="31"/>
  <c r="J564" i="31"/>
  <c r="K564" i="31"/>
  <c r="G565" i="31"/>
  <c r="H565" i="31"/>
  <c r="I565" i="31"/>
  <c r="J565" i="31"/>
  <c r="K565" i="31"/>
  <c r="G566" i="31"/>
  <c r="H566" i="31"/>
  <c r="I566" i="31"/>
  <c r="J566" i="31"/>
  <c r="K566" i="31"/>
  <c r="G567" i="31"/>
  <c r="H567" i="31"/>
  <c r="I567" i="31"/>
  <c r="J567" i="31"/>
  <c r="K567" i="31"/>
  <c r="G568" i="31"/>
  <c r="H568" i="31"/>
  <c r="I568" i="31"/>
  <c r="J568" i="31"/>
  <c r="K568" i="31"/>
  <c r="G569" i="31"/>
  <c r="H569" i="31"/>
  <c r="I569" i="31"/>
  <c r="J569" i="31"/>
  <c r="K569" i="31"/>
  <c r="G570" i="31"/>
  <c r="H570" i="31"/>
  <c r="I570" i="31"/>
  <c r="J570" i="31"/>
  <c r="K570" i="31"/>
  <c r="G571" i="31"/>
  <c r="H571" i="31"/>
  <c r="I571" i="31"/>
  <c r="J571" i="31"/>
  <c r="K571" i="31"/>
  <c r="G572" i="31"/>
  <c r="H572" i="31"/>
  <c r="I572" i="31"/>
  <c r="J572" i="31"/>
  <c r="K572" i="31"/>
  <c r="G573" i="31"/>
  <c r="H573" i="31"/>
  <c r="I573" i="31"/>
  <c r="J573" i="31"/>
  <c r="K573" i="31"/>
  <c r="G574" i="31"/>
  <c r="H574" i="31"/>
  <c r="I574" i="31"/>
  <c r="J574" i="31"/>
  <c r="K574" i="31"/>
  <c r="G575" i="31"/>
  <c r="H575" i="31"/>
  <c r="I575" i="31"/>
  <c r="J575" i="31"/>
  <c r="K575" i="31"/>
  <c r="F555" i="31"/>
  <c r="F556" i="31"/>
  <c r="F557" i="31"/>
  <c r="F558" i="31"/>
  <c r="F559" i="31"/>
  <c r="F560" i="31"/>
  <c r="F561" i="31"/>
  <c r="F562" i="31"/>
  <c r="F563" i="31"/>
  <c r="F564" i="31"/>
  <c r="F565" i="31"/>
  <c r="F566" i="31"/>
  <c r="F567" i="31"/>
  <c r="F568" i="31"/>
  <c r="F569" i="31"/>
  <c r="F570" i="31"/>
  <c r="F571" i="31"/>
  <c r="F572" i="31"/>
  <c r="F573" i="31"/>
  <c r="F574" i="31"/>
  <c r="F575" i="31"/>
  <c r="B560" i="31"/>
  <c r="C560" i="31" s="1"/>
  <c r="B561" i="31"/>
  <c r="C561" i="31" s="1"/>
  <c r="B562" i="31"/>
  <c r="C562" i="31" s="1"/>
  <c r="B563" i="31"/>
  <c r="C563" i="31" s="1"/>
  <c r="G519" i="31"/>
  <c r="H519" i="31"/>
  <c r="I519" i="31"/>
  <c r="J519" i="31"/>
  <c r="K519" i="31"/>
  <c r="G520" i="31"/>
  <c r="H520" i="31"/>
  <c r="I520" i="31"/>
  <c r="J520" i="31"/>
  <c r="K520" i="31"/>
  <c r="G521" i="31"/>
  <c r="H521" i="31"/>
  <c r="I521" i="31"/>
  <c r="J521" i="31"/>
  <c r="K521" i="31"/>
  <c r="G522" i="31"/>
  <c r="H522" i="31"/>
  <c r="I522" i="31"/>
  <c r="J522" i="31"/>
  <c r="K522" i="31"/>
  <c r="G523" i="31"/>
  <c r="H523" i="31"/>
  <c r="I523" i="31"/>
  <c r="J523" i="31"/>
  <c r="K523" i="31"/>
  <c r="G524" i="31"/>
  <c r="H524" i="31"/>
  <c r="I524" i="31"/>
  <c r="J524" i="31"/>
  <c r="K524" i="31"/>
  <c r="G525" i="31"/>
  <c r="H525" i="31"/>
  <c r="I525" i="31"/>
  <c r="J525" i="31"/>
  <c r="K525" i="31"/>
  <c r="G526" i="31"/>
  <c r="H526" i="31"/>
  <c r="I526" i="31"/>
  <c r="J526" i="31"/>
  <c r="K526" i="31"/>
  <c r="G527" i="31"/>
  <c r="H527" i="31"/>
  <c r="I527" i="31"/>
  <c r="J527" i="31"/>
  <c r="K527" i="31"/>
  <c r="G528" i="31"/>
  <c r="H528" i="31"/>
  <c r="I528" i="31"/>
  <c r="J528" i="31"/>
  <c r="K528" i="31"/>
  <c r="G529" i="31"/>
  <c r="H529" i="31"/>
  <c r="I529" i="31"/>
  <c r="J529" i="31"/>
  <c r="K529" i="31"/>
  <c r="G530" i="31"/>
  <c r="H530" i="31"/>
  <c r="I530" i="31"/>
  <c r="J530" i="31"/>
  <c r="K530" i="31"/>
  <c r="G531" i="31"/>
  <c r="H531" i="31"/>
  <c r="I531" i="31"/>
  <c r="J531" i="31"/>
  <c r="K531" i="31"/>
  <c r="G532" i="31"/>
  <c r="H532" i="31"/>
  <c r="I532" i="31"/>
  <c r="J532" i="31"/>
  <c r="K532" i="31"/>
  <c r="G533" i="31"/>
  <c r="H533" i="31"/>
  <c r="I533" i="31"/>
  <c r="J533" i="31"/>
  <c r="K533" i="31"/>
  <c r="G534" i="31"/>
  <c r="H534" i="31"/>
  <c r="I534" i="31"/>
  <c r="J534" i="31"/>
  <c r="K534" i="31"/>
  <c r="G535" i="31"/>
  <c r="H535" i="31"/>
  <c r="I535" i="31"/>
  <c r="J535" i="31"/>
  <c r="K535" i="31"/>
  <c r="G536" i="31"/>
  <c r="H536" i="31"/>
  <c r="I536" i="31"/>
  <c r="J536" i="31"/>
  <c r="K536" i="31"/>
  <c r="G537" i="31"/>
  <c r="H537" i="31"/>
  <c r="I537" i="31"/>
  <c r="J537" i="31"/>
  <c r="K537" i="31"/>
  <c r="G538" i="31"/>
  <c r="H538" i="31"/>
  <c r="I538" i="31"/>
  <c r="J538" i="31"/>
  <c r="K538" i="31"/>
  <c r="G539" i="31"/>
  <c r="H539" i="31"/>
  <c r="I539" i="31"/>
  <c r="J539" i="31"/>
  <c r="K539" i="31"/>
  <c r="G540" i="31"/>
  <c r="H540" i="31"/>
  <c r="I540" i="31"/>
  <c r="J540" i="31"/>
  <c r="K540" i="31"/>
  <c r="G541" i="31"/>
  <c r="H541" i="31"/>
  <c r="I541" i="31"/>
  <c r="J541" i="31"/>
  <c r="K541" i="31"/>
  <c r="G542" i="31"/>
  <c r="H542" i="31"/>
  <c r="I542" i="31"/>
  <c r="J542" i="31"/>
  <c r="K542" i="31"/>
  <c r="G543" i="31"/>
  <c r="H543" i="31"/>
  <c r="I543" i="31"/>
  <c r="J543" i="31"/>
  <c r="K543" i="31"/>
  <c r="G544" i="31"/>
  <c r="H544" i="31"/>
  <c r="I544" i="31"/>
  <c r="J544" i="31"/>
  <c r="K544" i="31"/>
  <c r="G545" i="31"/>
  <c r="H545" i="31"/>
  <c r="I545" i="31"/>
  <c r="J545" i="31"/>
  <c r="K545" i="31"/>
  <c r="G546" i="31"/>
  <c r="H546" i="31"/>
  <c r="I546" i="31"/>
  <c r="J546" i="31"/>
  <c r="K546" i="31"/>
  <c r="G547" i="31"/>
  <c r="H547" i="31"/>
  <c r="I547" i="31"/>
  <c r="J547" i="31"/>
  <c r="K547" i="31"/>
  <c r="G548" i="31"/>
  <c r="H548" i="31"/>
  <c r="I548" i="31"/>
  <c r="J548" i="31"/>
  <c r="K548" i="31"/>
  <c r="F520" i="31"/>
  <c r="F521" i="31"/>
  <c r="F522" i="31"/>
  <c r="F523" i="31"/>
  <c r="F524" i="31"/>
  <c r="F525" i="31"/>
  <c r="F526" i="31"/>
  <c r="F527" i="31"/>
  <c r="F528" i="31"/>
  <c r="F529" i="31"/>
  <c r="F530" i="31"/>
  <c r="F531" i="31"/>
  <c r="F532" i="31"/>
  <c r="F533" i="31"/>
  <c r="F534" i="31"/>
  <c r="F535" i="31"/>
  <c r="F536" i="31"/>
  <c r="F537" i="31"/>
  <c r="F538" i="31"/>
  <c r="F539" i="31"/>
  <c r="F540" i="31"/>
  <c r="F541" i="31"/>
  <c r="F542" i="31"/>
  <c r="F543" i="31"/>
  <c r="F544" i="31"/>
  <c r="F545" i="31"/>
  <c r="F546" i="31"/>
  <c r="F547" i="31"/>
  <c r="F548" i="31"/>
  <c r="B529" i="31"/>
  <c r="C529" i="31" s="1"/>
  <c r="B530" i="31"/>
  <c r="C530" i="31" s="1"/>
  <c r="B531" i="31"/>
  <c r="C531" i="31" s="1"/>
  <c r="B532" i="31"/>
  <c r="C532" i="31" s="1"/>
  <c r="B533" i="31"/>
  <c r="C533" i="31" s="1"/>
  <c r="B497" i="31"/>
  <c r="C497" i="31" s="1"/>
  <c r="B498" i="31"/>
  <c r="C498" i="31" s="1"/>
  <c r="B499" i="31"/>
  <c r="C499" i="31" s="1"/>
  <c r="B500" i="31"/>
  <c r="C500" i="31" s="1"/>
  <c r="B501" i="31"/>
  <c r="C501" i="31" s="1"/>
  <c r="B502" i="31"/>
  <c r="C502" i="31" s="1"/>
  <c r="B503" i="31"/>
  <c r="C503" i="31" s="1"/>
  <c r="B504" i="31"/>
  <c r="C504" i="31" s="1"/>
  <c r="B505" i="31"/>
  <c r="C505" i="31" s="1"/>
  <c r="B506" i="31"/>
  <c r="C506" i="31" s="1"/>
  <c r="G492" i="31"/>
  <c r="H492" i="31"/>
  <c r="I492" i="31"/>
  <c r="J492" i="31"/>
  <c r="K492" i="31"/>
  <c r="G493" i="31"/>
  <c r="H493" i="31"/>
  <c r="I493" i="31"/>
  <c r="J493" i="31"/>
  <c r="K493" i="31"/>
  <c r="G494" i="31"/>
  <c r="H494" i="31"/>
  <c r="I494" i="31"/>
  <c r="J494" i="31"/>
  <c r="K494" i="31"/>
  <c r="G495" i="31"/>
  <c r="H495" i="31"/>
  <c r="I495" i="31"/>
  <c r="J495" i="31"/>
  <c r="K495" i="31"/>
  <c r="G496" i="31"/>
  <c r="H496" i="31"/>
  <c r="I496" i="31"/>
  <c r="J496" i="31"/>
  <c r="K496" i="31"/>
  <c r="G497" i="31"/>
  <c r="H497" i="31"/>
  <c r="I497" i="31"/>
  <c r="J497" i="31"/>
  <c r="K497" i="31"/>
  <c r="G498" i="31"/>
  <c r="H498" i="31"/>
  <c r="I498" i="31"/>
  <c r="J498" i="31"/>
  <c r="K498" i="31"/>
  <c r="G499" i="31"/>
  <c r="H499" i="31"/>
  <c r="I499" i="31"/>
  <c r="J499" i="31"/>
  <c r="K499" i="31"/>
  <c r="G500" i="31"/>
  <c r="H500" i="31"/>
  <c r="I500" i="31"/>
  <c r="J500" i="31"/>
  <c r="K500" i="31"/>
  <c r="G501" i="31"/>
  <c r="H501" i="31"/>
  <c r="I501" i="31"/>
  <c r="J501" i="31"/>
  <c r="K501" i="31"/>
  <c r="G502" i="31"/>
  <c r="H502" i="31"/>
  <c r="I502" i="31"/>
  <c r="J502" i="31"/>
  <c r="K502" i="31"/>
  <c r="G503" i="31"/>
  <c r="H503" i="31"/>
  <c r="I503" i="31"/>
  <c r="J503" i="31"/>
  <c r="K503" i="31"/>
  <c r="G504" i="31"/>
  <c r="H504" i="31"/>
  <c r="I504" i="31"/>
  <c r="J504" i="31"/>
  <c r="K504" i="31"/>
  <c r="G505" i="31"/>
  <c r="H505" i="31"/>
  <c r="I505" i="31"/>
  <c r="J505" i="31"/>
  <c r="K505" i="31"/>
  <c r="G506" i="31"/>
  <c r="H506" i="31"/>
  <c r="I506" i="31"/>
  <c r="J506" i="31"/>
  <c r="K506" i="31"/>
  <c r="G507" i="31"/>
  <c r="H507" i="31"/>
  <c r="I507" i="31"/>
  <c r="J507" i="31"/>
  <c r="K507" i="31"/>
  <c r="G508" i="31"/>
  <c r="H508" i="31"/>
  <c r="I508" i="31"/>
  <c r="J508" i="31"/>
  <c r="K508" i="31"/>
  <c r="G509" i="31"/>
  <c r="H509" i="31"/>
  <c r="I509" i="31"/>
  <c r="J509" i="31"/>
  <c r="K509" i="31"/>
  <c r="G510" i="31"/>
  <c r="H510" i="31"/>
  <c r="I510" i="31"/>
  <c r="J510" i="31"/>
  <c r="K510" i="31"/>
  <c r="G511" i="31"/>
  <c r="H511" i="31"/>
  <c r="I511" i="31"/>
  <c r="J511" i="31"/>
  <c r="K511" i="31"/>
  <c r="G512" i="31"/>
  <c r="H512" i="31"/>
  <c r="I512" i="31"/>
  <c r="J512" i="31"/>
  <c r="K512" i="31"/>
  <c r="G513" i="31"/>
  <c r="H513" i="31"/>
  <c r="I513" i="31"/>
  <c r="J513" i="31"/>
  <c r="K513" i="31"/>
  <c r="G514" i="31"/>
  <c r="H514" i="31"/>
  <c r="I514" i="31"/>
  <c r="J514" i="31"/>
  <c r="K514" i="31"/>
  <c r="G515" i="31"/>
  <c r="H515" i="31"/>
  <c r="I515" i="31"/>
  <c r="J515" i="31"/>
  <c r="K515" i="31"/>
  <c r="G516" i="31"/>
  <c r="H516" i="31"/>
  <c r="I516" i="31"/>
  <c r="J516" i="31"/>
  <c r="K516" i="31"/>
  <c r="F493" i="31"/>
  <c r="F494" i="31"/>
  <c r="F495" i="31"/>
  <c r="F496" i="31"/>
  <c r="F497" i="31"/>
  <c r="F498" i="31"/>
  <c r="D498" i="31" s="1"/>
  <c r="F499" i="31"/>
  <c r="F500" i="31"/>
  <c r="F501" i="31"/>
  <c r="F502" i="31"/>
  <c r="F503" i="31"/>
  <c r="F504" i="31"/>
  <c r="F505" i="31"/>
  <c r="F506" i="31"/>
  <c r="F507" i="31"/>
  <c r="F508" i="31"/>
  <c r="F509" i="31"/>
  <c r="F510" i="31"/>
  <c r="F511" i="31"/>
  <c r="F512" i="31"/>
  <c r="F513" i="31"/>
  <c r="F514" i="31"/>
  <c r="F515" i="31"/>
  <c r="F516" i="31"/>
  <c r="G433" i="31"/>
  <c r="H433" i="31"/>
  <c r="I433" i="31"/>
  <c r="J433" i="31"/>
  <c r="K433" i="31"/>
  <c r="G434" i="31"/>
  <c r="H434" i="31"/>
  <c r="I434" i="31"/>
  <c r="J434" i="31"/>
  <c r="K434" i="31"/>
  <c r="G435" i="31"/>
  <c r="H435" i="31"/>
  <c r="I435" i="31"/>
  <c r="J435" i="31"/>
  <c r="K435" i="31"/>
  <c r="G436" i="31"/>
  <c r="H436" i="31"/>
  <c r="I436" i="31"/>
  <c r="J436" i="31"/>
  <c r="K436" i="31"/>
  <c r="G437" i="31"/>
  <c r="H437" i="31"/>
  <c r="I437" i="31"/>
  <c r="J437" i="31"/>
  <c r="K437" i="31"/>
  <c r="G438" i="31"/>
  <c r="H438" i="31"/>
  <c r="I438" i="31"/>
  <c r="J438" i="31"/>
  <c r="K438" i="31"/>
  <c r="G439" i="31"/>
  <c r="H439" i="31"/>
  <c r="I439" i="31"/>
  <c r="J439" i="31"/>
  <c r="K439" i="31"/>
  <c r="G440" i="31"/>
  <c r="H440" i="31"/>
  <c r="I440" i="31"/>
  <c r="J440" i="31"/>
  <c r="K440" i="31"/>
  <c r="G441" i="31"/>
  <c r="H441" i="31"/>
  <c r="I441" i="31"/>
  <c r="J441" i="31"/>
  <c r="K441" i="31"/>
  <c r="G442" i="31"/>
  <c r="H442" i="31"/>
  <c r="I442" i="31"/>
  <c r="J442" i="31"/>
  <c r="K442" i="31"/>
  <c r="G443" i="31"/>
  <c r="H443" i="31"/>
  <c r="I443" i="31"/>
  <c r="J443" i="31"/>
  <c r="K443" i="31"/>
  <c r="G444" i="31"/>
  <c r="H444" i="31"/>
  <c r="I444" i="31"/>
  <c r="J444" i="31"/>
  <c r="K444" i="31"/>
  <c r="G445" i="31"/>
  <c r="H445" i="31"/>
  <c r="I445" i="31"/>
  <c r="J445" i="31"/>
  <c r="K445" i="31"/>
  <c r="G446" i="31"/>
  <c r="H446" i="31"/>
  <c r="I446" i="31"/>
  <c r="J446" i="31"/>
  <c r="K446" i="31"/>
  <c r="G447" i="31"/>
  <c r="H447" i="31"/>
  <c r="I447" i="31"/>
  <c r="J447" i="31"/>
  <c r="K447" i="31"/>
  <c r="G448" i="31"/>
  <c r="H448" i="31"/>
  <c r="I448" i="31"/>
  <c r="J448" i="31"/>
  <c r="K448" i="31"/>
  <c r="G449" i="31"/>
  <c r="H449" i="31"/>
  <c r="I449" i="31"/>
  <c r="J449" i="31"/>
  <c r="K449" i="31"/>
  <c r="G450" i="31"/>
  <c r="H450" i="31"/>
  <c r="I450" i="31"/>
  <c r="J450" i="31"/>
  <c r="K450" i="31"/>
  <c r="G451" i="31"/>
  <c r="H451" i="31"/>
  <c r="I451" i="31"/>
  <c r="J451" i="31"/>
  <c r="K451" i="31"/>
  <c r="G452" i="31"/>
  <c r="H452" i="31"/>
  <c r="I452" i="31"/>
  <c r="J452" i="31"/>
  <c r="K452" i="31"/>
  <c r="G453" i="31"/>
  <c r="H453" i="31"/>
  <c r="I453" i="31"/>
  <c r="J453" i="31"/>
  <c r="K453" i="31"/>
  <c r="G454" i="31"/>
  <c r="H454" i="31"/>
  <c r="I454" i="31"/>
  <c r="J454" i="31"/>
  <c r="K454" i="31"/>
  <c r="G455" i="31"/>
  <c r="H455" i="31"/>
  <c r="I455" i="31"/>
  <c r="J455" i="31"/>
  <c r="K455" i="31"/>
  <c r="G456" i="31"/>
  <c r="H456" i="31"/>
  <c r="I456" i="31"/>
  <c r="J456" i="31"/>
  <c r="K456" i="31"/>
  <c r="G457" i="31"/>
  <c r="H457" i="31"/>
  <c r="I457" i="31"/>
  <c r="J457" i="31"/>
  <c r="K457" i="31"/>
  <c r="G458" i="31"/>
  <c r="H458" i="31"/>
  <c r="I458" i="31"/>
  <c r="J458" i="31"/>
  <c r="K458" i="31"/>
  <c r="G459" i="31"/>
  <c r="H459" i="31"/>
  <c r="I459" i="31"/>
  <c r="J459" i="31"/>
  <c r="K459" i="31"/>
  <c r="G460" i="31"/>
  <c r="H460" i="31"/>
  <c r="I460" i="31"/>
  <c r="J460" i="31"/>
  <c r="K460" i="31"/>
  <c r="G461" i="31"/>
  <c r="H461" i="31"/>
  <c r="I461" i="31"/>
  <c r="J461" i="31"/>
  <c r="K461" i="31"/>
  <c r="G462" i="31"/>
  <c r="H462" i="31"/>
  <c r="I462" i="31"/>
  <c r="J462" i="31"/>
  <c r="K462" i="31"/>
  <c r="G463" i="31"/>
  <c r="H463" i="31"/>
  <c r="I463" i="31"/>
  <c r="J463" i="31"/>
  <c r="K463" i="31"/>
  <c r="G464" i="31"/>
  <c r="H464" i="31"/>
  <c r="I464" i="31"/>
  <c r="J464" i="31"/>
  <c r="K464" i="31"/>
  <c r="G465" i="31"/>
  <c r="H465" i="31"/>
  <c r="I465" i="31"/>
  <c r="J465" i="31"/>
  <c r="K465" i="31"/>
  <c r="G466" i="31"/>
  <c r="H466" i="31"/>
  <c r="I466" i="31"/>
  <c r="J466" i="31"/>
  <c r="K466" i="31"/>
  <c r="G467" i="31"/>
  <c r="H467" i="31"/>
  <c r="I467" i="31"/>
  <c r="J467" i="31"/>
  <c r="K467" i="31"/>
  <c r="G468" i="31"/>
  <c r="H468" i="31"/>
  <c r="I468" i="31"/>
  <c r="J468" i="31"/>
  <c r="K468" i="31"/>
  <c r="G469" i="31"/>
  <c r="H469" i="31"/>
  <c r="I469" i="31"/>
  <c r="J469" i="31"/>
  <c r="K469" i="31"/>
  <c r="G470" i="31"/>
  <c r="H470" i="31"/>
  <c r="I470" i="31"/>
  <c r="J470" i="31"/>
  <c r="K470" i="31"/>
  <c r="G471" i="31"/>
  <c r="H471" i="31"/>
  <c r="I471" i="31"/>
  <c r="J471" i="31"/>
  <c r="K471" i="31"/>
  <c r="G472" i="31"/>
  <c r="H472" i="31"/>
  <c r="I472" i="31"/>
  <c r="J472" i="31"/>
  <c r="K472" i="31"/>
  <c r="G473" i="31"/>
  <c r="H473" i="31"/>
  <c r="I473" i="31"/>
  <c r="J473" i="31"/>
  <c r="K473" i="31"/>
  <c r="G474" i="31"/>
  <c r="H474" i="31"/>
  <c r="I474" i="31"/>
  <c r="J474" i="31"/>
  <c r="K474" i="31"/>
  <c r="G475" i="31"/>
  <c r="H475" i="31"/>
  <c r="I475" i="31"/>
  <c r="J475" i="31"/>
  <c r="K475" i="31"/>
  <c r="G476" i="31"/>
  <c r="H476" i="31"/>
  <c r="I476" i="31"/>
  <c r="J476" i="31"/>
  <c r="K476" i="31"/>
  <c r="G477" i="31"/>
  <c r="H477" i="31"/>
  <c r="I477" i="31"/>
  <c r="J477" i="31"/>
  <c r="K477" i="31"/>
  <c r="G478" i="31"/>
  <c r="H478" i="31"/>
  <c r="I478" i="31"/>
  <c r="J478" i="31"/>
  <c r="K478" i="31"/>
  <c r="G479" i="31"/>
  <c r="H479" i="31"/>
  <c r="I479" i="31"/>
  <c r="J479" i="31"/>
  <c r="K479" i="31"/>
  <c r="G480" i="31"/>
  <c r="H480" i="31"/>
  <c r="I480" i="31"/>
  <c r="J480" i="31"/>
  <c r="K480" i="31"/>
  <c r="G481" i="31"/>
  <c r="H481" i="31"/>
  <c r="I481" i="31"/>
  <c r="J481" i="31"/>
  <c r="K481" i="31"/>
  <c r="G482" i="31"/>
  <c r="H482" i="31"/>
  <c r="I482" i="31"/>
  <c r="J482" i="31"/>
  <c r="K482" i="31"/>
  <c r="G483" i="31"/>
  <c r="H483" i="31"/>
  <c r="I483" i="31"/>
  <c r="J483" i="31"/>
  <c r="K483" i="31"/>
  <c r="G484" i="31"/>
  <c r="H484" i="31"/>
  <c r="I484" i="31"/>
  <c r="J484" i="31"/>
  <c r="K484" i="31"/>
  <c r="G485" i="31"/>
  <c r="H485" i="31"/>
  <c r="I485" i="31"/>
  <c r="J485" i="31"/>
  <c r="K485" i="31"/>
  <c r="G486" i="31"/>
  <c r="H486" i="31"/>
  <c r="I486" i="31"/>
  <c r="J486" i="31"/>
  <c r="K486" i="31"/>
  <c r="G487" i="31"/>
  <c r="H487" i="31"/>
  <c r="I487" i="31"/>
  <c r="J487" i="31"/>
  <c r="K487" i="31"/>
  <c r="G488" i="31"/>
  <c r="H488" i="31"/>
  <c r="I488" i="31"/>
  <c r="J488" i="31"/>
  <c r="K488" i="31"/>
  <c r="G489" i="31"/>
  <c r="H489" i="31"/>
  <c r="I489" i="31"/>
  <c r="J489" i="31"/>
  <c r="K489" i="31"/>
  <c r="F434" i="31"/>
  <c r="F435" i="31"/>
  <c r="F436" i="31"/>
  <c r="F437" i="31"/>
  <c r="F438" i="31"/>
  <c r="F439" i="31"/>
  <c r="F440" i="31"/>
  <c r="F441" i="31"/>
  <c r="F442" i="31"/>
  <c r="F443" i="31"/>
  <c r="F444" i="31"/>
  <c r="F445" i="31"/>
  <c r="F446" i="31"/>
  <c r="F447" i="31"/>
  <c r="F448" i="31"/>
  <c r="F449" i="31"/>
  <c r="F450" i="31"/>
  <c r="F451" i="31"/>
  <c r="F452" i="31"/>
  <c r="F453" i="31"/>
  <c r="F454" i="31"/>
  <c r="F455" i="31"/>
  <c r="F456" i="31"/>
  <c r="F457" i="31"/>
  <c r="F458" i="31"/>
  <c r="F459" i="31"/>
  <c r="F460" i="31"/>
  <c r="F461" i="31"/>
  <c r="F462" i="31"/>
  <c r="F463" i="31"/>
  <c r="F464" i="31"/>
  <c r="F465" i="31"/>
  <c r="F466" i="31"/>
  <c r="F467" i="31"/>
  <c r="F468" i="31"/>
  <c r="F469" i="31"/>
  <c r="F470" i="31"/>
  <c r="F471" i="31"/>
  <c r="F472" i="31"/>
  <c r="F473" i="31"/>
  <c r="F474" i="31"/>
  <c r="F475" i="31"/>
  <c r="F476" i="31"/>
  <c r="F477" i="31"/>
  <c r="F478" i="31"/>
  <c r="F479" i="31"/>
  <c r="F480" i="31"/>
  <c r="F481" i="31"/>
  <c r="F482" i="31"/>
  <c r="F483" i="31"/>
  <c r="F484" i="31"/>
  <c r="F485" i="31"/>
  <c r="F486" i="31"/>
  <c r="F487" i="31"/>
  <c r="F488" i="31"/>
  <c r="F489" i="31"/>
  <c r="B464" i="31"/>
  <c r="C464" i="31" s="1"/>
  <c r="B465" i="31"/>
  <c r="C465" i="31" s="1"/>
  <c r="B466" i="31"/>
  <c r="C466" i="31" s="1"/>
  <c r="B467" i="31"/>
  <c r="C467" i="31" s="1"/>
  <c r="B468" i="31"/>
  <c r="C468" i="31" s="1"/>
  <c r="B469" i="31"/>
  <c r="C469" i="31" s="1"/>
  <c r="B470" i="31"/>
  <c r="C470" i="31" s="1"/>
  <c r="B471" i="31"/>
  <c r="C471" i="31" s="1"/>
  <c r="B472" i="31"/>
  <c r="C472" i="31" s="1"/>
  <c r="B473" i="31"/>
  <c r="C473" i="31" s="1"/>
  <c r="G414" i="31"/>
  <c r="H414" i="31"/>
  <c r="I414" i="31"/>
  <c r="J414" i="31"/>
  <c r="K414" i="31"/>
  <c r="G415" i="31"/>
  <c r="H415" i="31"/>
  <c r="I415" i="31"/>
  <c r="J415" i="31"/>
  <c r="K415" i="31"/>
  <c r="G416" i="31"/>
  <c r="H416" i="31"/>
  <c r="I416" i="31"/>
  <c r="J416" i="31"/>
  <c r="K416" i="31"/>
  <c r="G417" i="31"/>
  <c r="H417" i="31"/>
  <c r="I417" i="31"/>
  <c r="J417" i="31"/>
  <c r="K417" i="31"/>
  <c r="G418" i="31"/>
  <c r="H418" i="31"/>
  <c r="I418" i="31"/>
  <c r="J418" i="31"/>
  <c r="K418" i="31"/>
  <c r="G419" i="31"/>
  <c r="H419" i="31"/>
  <c r="I419" i="31"/>
  <c r="J419" i="31"/>
  <c r="K419" i="31"/>
  <c r="G420" i="31"/>
  <c r="H420" i="31"/>
  <c r="I420" i="31"/>
  <c r="J420" i="31"/>
  <c r="K420" i="31"/>
  <c r="G421" i="31"/>
  <c r="H421" i="31"/>
  <c r="I421" i="31"/>
  <c r="J421" i="31"/>
  <c r="K421" i="31"/>
  <c r="G422" i="31"/>
  <c r="H422" i="31"/>
  <c r="I422" i="31"/>
  <c r="J422" i="31"/>
  <c r="K422" i="31"/>
  <c r="G423" i="31"/>
  <c r="H423" i="31"/>
  <c r="I423" i="31"/>
  <c r="J423" i="31"/>
  <c r="K423" i="31"/>
  <c r="G424" i="31"/>
  <c r="H424" i="31"/>
  <c r="I424" i="31"/>
  <c r="J424" i="31"/>
  <c r="K424" i="31"/>
  <c r="G425" i="31"/>
  <c r="H425" i="31"/>
  <c r="I425" i="31"/>
  <c r="J425" i="31"/>
  <c r="K425" i="31"/>
  <c r="G426" i="31"/>
  <c r="H426" i="31"/>
  <c r="I426" i="31"/>
  <c r="J426" i="31"/>
  <c r="K426" i="31"/>
  <c r="G427" i="31"/>
  <c r="H427" i="31"/>
  <c r="I427" i="31"/>
  <c r="J427" i="31"/>
  <c r="K427" i="31"/>
  <c r="G428" i="31"/>
  <c r="H428" i="31"/>
  <c r="I428" i="31"/>
  <c r="J428" i="31"/>
  <c r="K428" i="31"/>
  <c r="G429" i="31"/>
  <c r="H429" i="31"/>
  <c r="I429" i="31"/>
  <c r="J429" i="31"/>
  <c r="K429" i="31"/>
  <c r="G430" i="31"/>
  <c r="H430" i="31"/>
  <c r="I430" i="31"/>
  <c r="J430" i="31"/>
  <c r="K430" i="31"/>
  <c r="F415" i="31"/>
  <c r="F416" i="31"/>
  <c r="F417" i="31"/>
  <c r="F418" i="31"/>
  <c r="F419" i="31"/>
  <c r="F420" i="31"/>
  <c r="F421" i="31"/>
  <c r="F422" i="31"/>
  <c r="F423" i="31"/>
  <c r="F424" i="31"/>
  <c r="F425" i="31"/>
  <c r="F426" i="31"/>
  <c r="F427" i="31"/>
  <c r="F428" i="31"/>
  <c r="F429" i="31"/>
  <c r="F430" i="31"/>
  <c r="B421" i="31"/>
  <c r="C421" i="31" s="1"/>
  <c r="B422" i="31"/>
  <c r="C422" i="31" s="1"/>
  <c r="B423" i="31"/>
  <c r="C423" i="31" s="1"/>
  <c r="B424" i="31"/>
  <c r="C424" i="31" s="1"/>
  <c r="G358" i="31"/>
  <c r="H358" i="31"/>
  <c r="I358" i="31"/>
  <c r="J358" i="31"/>
  <c r="K358" i="31"/>
  <c r="G359" i="31"/>
  <c r="H359" i="31"/>
  <c r="I359" i="31"/>
  <c r="J359" i="31"/>
  <c r="K359" i="31"/>
  <c r="G360" i="31"/>
  <c r="H360" i="31"/>
  <c r="I360" i="31"/>
  <c r="J360" i="31"/>
  <c r="K360" i="31"/>
  <c r="G361" i="31"/>
  <c r="H361" i="31"/>
  <c r="I361" i="31"/>
  <c r="J361" i="31"/>
  <c r="K361" i="31"/>
  <c r="G362" i="31"/>
  <c r="H362" i="31"/>
  <c r="I362" i="31"/>
  <c r="J362" i="31"/>
  <c r="K362" i="31"/>
  <c r="G363" i="31"/>
  <c r="H363" i="31"/>
  <c r="I363" i="31"/>
  <c r="J363" i="31"/>
  <c r="K363" i="31"/>
  <c r="G364" i="31"/>
  <c r="H364" i="31"/>
  <c r="I364" i="31"/>
  <c r="J364" i="31"/>
  <c r="K364" i="31"/>
  <c r="G365" i="31"/>
  <c r="H365" i="31"/>
  <c r="I365" i="31"/>
  <c r="J365" i="31"/>
  <c r="K365" i="31"/>
  <c r="G366" i="31"/>
  <c r="H366" i="31"/>
  <c r="I366" i="31"/>
  <c r="J366" i="31"/>
  <c r="K366" i="31"/>
  <c r="G367" i="31"/>
  <c r="H367" i="31"/>
  <c r="I367" i="31"/>
  <c r="J367" i="31"/>
  <c r="K367" i="31"/>
  <c r="G368" i="31"/>
  <c r="H368" i="31"/>
  <c r="I368" i="31"/>
  <c r="J368" i="31"/>
  <c r="K368" i="31"/>
  <c r="G369" i="31"/>
  <c r="H369" i="31"/>
  <c r="I369" i="31"/>
  <c r="J369" i="31"/>
  <c r="K369" i="31"/>
  <c r="G370" i="31"/>
  <c r="H370" i="31"/>
  <c r="I370" i="31"/>
  <c r="J370" i="31"/>
  <c r="K370" i="31"/>
  <c r="G371" i="31"/>
  <c r="H371" i="31"/>
  <c r="I371" i="31"/>
  <c r="J371" i="31"/>
  <c r="K371" i="31"/>
  <c r="G372" i="31"/>
  <c r="H372" i="31"/>
  <c r="I372" i="31"/>
  <c r="J372" i="31"/>
  <c r="K372" i="31"/>
  <c r="G373" i="31"/>
  <c r="H373" i="31"/>
  <c r="I373" i="31"/>
  <c r="J373" i="31"/>
  <c r="K373" i="31"/>
  <c r="G374" i="31"/>
  <c r="H374" i="31"/>
  <c r="I374" i="31"/>
  <c r="J374" i="31"/>
  <c r="K374" i="31"/>
  <c r="G375" i="31"/>
  <c r="H375" i="31"/>
  <c r="I375" i="31"/>
  <c r="J375" i="31"/>
  <c r="K375" i="31"/>
  <c r="G376" i="31"/>
  <c r="H376" i="31"/>
  <c r="I376" i="31"/>
  <c r="J376" i="31"/>
  <c r="K376" i="31"/>
  <c r="G377" i="31"/>
  <c r="H377" i="31"/>
  <c r="I377" i="31"/>
  <c r="J377" i="31"/>
  <c r="K377" i="31"/>
  <c r="G378" i="31"/>
  <c r="H378" i="31"/>
  <c r="I378" i="31"/>
  <c r="J378" i="31"/>
  <c r="K378" i="31"/>
  <c r="G379" i="31"/>
  <c r="H379" i="31"/>
  <c r="I379" i="31"/>
  <c r="J379" i="31"/>
  <c r="K379" i="31"/>
  <c r="G380" i="31"/>
  <c r="H380" i="31"/>
  <c r="I380" i="31"/>
  <c r="J380" i="31"/>
  <c r="K380" i="31"/>
  <c r="G381" i="31"/>
  <c r="H381" i="31"/>
  <c r="I381" i="31"/>
  <c r="J381" i="31"/>
  <c r="K381" i="31"/>
  <c r="G382" i="31"/>
  <c r="H382" i="31"/>
  <c r="I382" i="31"/>
  <c r="J382" i="31"/>
  <c r="K382" i="31"/>
  <c r="G383" i="31"/>
  <c r="H383" i="31"/>
  <c r="I383" i="31"/>
  <c r="J383" i="31"/>
  <c r="K383" i="31"/>
  <c r="G384" i="31"/>
  <c r="H384" i="31"/>
  <c r="I384" i="31"/>
  <c r="J384" i="31"/>
  <c r="K384" i="31"/>
  <c r="G385" i="31"/>
  <c r="H385" i="31"/>
  <c r="I385" i="31"/>
  <c r="J385" i="31"/>
  <c r="K385" i="31"/>
  <c r="G386" i="31"/>
  <c r="H386" i="31"/>
  <c r="I386" i="31"/>
  <c r="J386" i="31"/>
  <c r="K386" i="31"/>
  <c r="G387" i="31"/>
  <c r="H387" i="31"/>
  <c r="I387" i="31"/>
  <c r="J387" i="31"/>
  <c r="K387" i="31"/>
  <c r="G388" i="31"/>
  <c r="H388" i="31"/>
  <c r="I388" i="31"/>
  <c r="J388" i="31"/>
  <c r="K388" i="31"/>
  <c r="G389" i="31"/>
  <c r="H389" i="31"/>
  <c r="I389" i="31"/>
  <c r="J389" i="31"/>
  <c r="K389" i="31"/>
  <c r="F359" i="31"/>
  <c r="F360" i="31"/>
  <c r="F361" i="31"/>
  <c r="F362" i="31"/>
  <c r="F363" i="31"/>
  <c r="F364" i="31"/>
  <c r="F365" i="31"/>
  <c r="F366" i="31"/>
  <c r="F367" i="31"/>
  <c r="F368" i="31"/>
  <c r="F369" i="31"/>
  <c r="F370" i="31"/>
  <c r="F371" i="31"/>
  <c r="F372" i="31"/>
  <c r="F373" i="31"/>
  <c r="F374" i="31"/>
  <c r="F375" i="31"/>
  <c r="F376" i="31"/>
  <c r="F377" i="31"/>
  <c r="F378" i="31"/>
  <c r="F379" i="31"/>
  <c r="F380" i="31"/>
  <c r="F381" i="31"/>
  <c r="F382" i="31"/>
  <c r="F383" i="31"/>
  <c r="F384" i="31"/>
  <c r="F385" i="31"/>
  <c r="F386" i="31"/>
  <c r="F387" i="31"/>
  <c r="F388" i="31"/>
  <c r="F389" i="31"/>
  <c r="B374" i="31"/>
  <c r="C374" i="31" s="1"/>
  <c r="B375" i="31"/>
  <c r="C375" i="31" s="1"/>
  <c r="B376" i="31"/>
  <c r="C376" i="31" s="1"/>
  <c r="B377" i="31"/>
  <c r="C377" i="31" s="1"/>
  <c r="B378" i="31"/>
  <c r="C378" i="31" s="1"/>
  <c r="G329" i="31"/>
  <c r="H329" i="31"/>
  <c r="I329" i="31"/>
  <c r="J329" i="31"/>
  <c r="K329" i="31"/>
  <c r="G330" i="31"/>
  <c r="H330" i="31"/>
  <c r="I330" i="31"/>
  <c r="J330" i="31"/>
  <c r="K330" i="31"/>
  <c r="G331" i="31"/>
  <c r="H331" i="31"/>
  <c r="I331" i="31"/>
  <c r="J331" i="31"/>
  <c r="K331" i="31"/>
  <c r="G332" i="31"/>
  <c r="H332" i="31"/>
  <c r="I332" i="31"/>
  <c r="J332" i="31"/>
  <c r="K332" i="31"/>
  <c r="G333" i="31"/>
  <c r="H333" i="31"/>
  <c r="I333" i="31"/>
  <c r="J333" i="31"/>
  <c r="K333" i="31"/>
  <c r="G334" i="31"/>
  <c r="H334" i="31"/>
  <c r="I334" i="31"/>
  <c r="J334" i="31"/>
  <c r="K334" i="31"/>
  <c r="G335" i="31"/>
  <c r="H335" i="31"/>
  <c r="I335" i="31"/>
  <c r="J335" i="31"/>
  <c r="K335" i="31"/>
  <c r="G336" i="31"/>
  <c r="H336" i="31"/>
  <c r="I336" i="31"/>
  <c r="J336" i="31"/>
  <c r="K336" i="31"/>
  <c r="G337" i="31"/>
  <c r="H337" i="31"/>
  <c r="I337" i="31"/>
  <c r="J337" i="31"/>
  <c r="K337" i="31"/>
  <c r="G338" i="31"/>
  <c r="H338" i="31"/>
  <c r="I338" i="31"/>
  <c r="J338" i="31"/>
  <c r="K338" i="31"/>
  <c r="G339" i="31"/>
  <c r="H339" i="31"/>
  <c r="I339" i="31"/>
  <c r="J339" i="31"/>
  <c r="K339" i="31"/>
  <c r="G340" i="31"/>
  <c r="H340" i="31"/>
  <c r="I340" i="31"/>
  <c r="J340" i="31"/>
  <c r="K340" i="31"/>
  <c r="G341" i="31"/>
  <c r="H341" i="31"/>
  <c r="I341" i="31"/>
  <c r="J341" i="31"/>
  <c r="K341" i="31"/>
  <c r="G342" i="31"/>
  <c r="H342" i="31"/>
  <c r="I342" i="31"/>
  <c r="J342" i="31"/>
  <c r="K342" i="31"/>
  <c r="G343" i="31"/>
  <c r="H343" i="31"/>
  <c r="I343" i="31"/>
  <c r="J343" i="31"/>
  <c r="K343" i="31"/>
  <c r="G344" i="31"/>
  <c r="H344" i="31"/>
  <c r="I344" i="31"/>
  <c r="J344" i="31"/>
  <c r="K344" i="31"/>
  <c r="G345" i="31"/>
  <c r="H345" i="31"/>
  <c r="I345" i="31"/>
  <c r="J345" i="31"/>
  <c r="K345" i="31"/>
  <c r="G346" i="31"/>
  <c r="H346" i="31"/>
  <c r="I346" i="31"/>
  <c r="J346" i="31"/>
  <c r="K346" i="31"/>
  <c r="G347" i="31"/>
  <c r="H347" i="31"/>
  <c r="I347" i="31"/>
  <c r="J347" i="31"/>
  <c r="K347" i="31"/>
  <c r="G348" i="31"/>
  <c r="H348" i="31"/>
  <c r="I348" i="31"/>
  <c r="J348" i="31"/>
  <c r="K348" i="31"/>
  <c r="G349" i="31"/>
  <c r="H349" i="31"/>
  <c r="I349" i="31"/>
  <c r="J349" i="31"/>
  <c r="K349" i="31"/>
  <c r="G350" i="31"/>
  <c r="H350" i="31"/>
  <c r="I350" i="31"/>
  <c r="J350" i="31"/>
  <c r="K350" i="31"/>
  <c r="G351" i="31"/>
  <c r="H351" i="31"/>
  <c r="I351" i="31"/>
  <c r="J351" i="31"/>
  <c r="K351" i="31"/>
  <c r="G352" i="31"/>
  <c r="H352" i="31"/>
  <c r="I352" i="31"/>
  <c r="J352" i="31"/>
  <c r="K352" i="31"/>
  <c r="G353" i="31"/>
  <c r="H353" i="31"/>
  <c r="I353" i="31"/>
  <c r="J353" i="31"/>
  <c r="K353" i="31"/>
  <c r="G354" i="31"/>
  <c r="H354" i="31"/>
  <c r="I354" i="31"/>
  <c r="J354" i="31"/>
  <c r="K354" i="31"/>
  <c r="G355" i="31"/>
  <c r="H355" i="31"/>
  <c r="I355" i="31"/>
  <c r="J355" i="31"/>
  <c r="K355" i="31"/>
  <c r="F330" i="31"/>
  <c r="F331" i="31"/>
  <c r="F332" i="31"/>
  <c r="F333" i="31"/>
  <c r="F334" i="31"/>
  <c r="F335" i="31"/>
  <c r="F336" i="31"/>
  <c r="F337" i="31"/>
  <c r="F338" i="31"/>
  <c r="F339" i="31"/>
  <c r="F340" i="31"/>
  <c r="F341" i="31"/>
  <c r="F342" i="31"/>
  <c r="F343" i="31"/>
  <c r="F344" i="31"/>
  <c r="F345" i="31"/>
  <c r="F346" i="31"/>
  <c r="F347" i="31"/>
  <c r="F348" i="31"/>
  <c r="F349" i="31"/>
  <c r="F350" i="31"/>
  <c r="F351" i="31"/>
  <c r="F352" i="31"/>
  <c r="F353" i="31"/>
  <c r="F354" i="31"/>
  <c r="F355" i="31"/>
  <c r="B340" i="31"/>
  <c r="C340" i="31" s="1"/>
  <c r="B341" i="31"/>
  <c r="C341" i="31" s="1"/>
  <c r="B342" i="31"/>
  <c r="C342" i="31" s="1"/>
  <c r="G245" i="31"/>
  <c r="H245" i="31"/>
  <c r="I245" i="31"/>
  <c r="J245" i="31"/>
  <c r="K245" i="31"/>
  <c r="G246" i="31"/>
  <c r="H246" i="31"/>
  <c r="I246" i="31"/>
  <c r="J246" i="31"/>
  <c r="K246" i="31"/>
  <c r="G247" i="31"/>
  <c r="H247" i="31"/>
  <c r="I247" i="31"/>
  <c r="J247" i="31"/>
  <c r="K247" i="31"/>
  <c r="G248" i="31"/>
  <c r="H248" i="31"/>
  <c r="I248" i="31"/>
  <c r="J248" i="31"/>
  <c r="K248" i="31"/>
  <c r="G249" i="31"/>
  <c r="H249" i="31"/>
  <c r="I249" i="31"/>
  <c r="J249" i="31"/>
  <c r="K249" i="31"/>
  <c r="G250" i="31"/>
  <c r="H250" i="31"/>
  <c r="I250" i="31"/>
  <c r="J250" i="31"/>
  <c r="K250" i="31"/>
  <c r="G251" i="31"/>
  <c r="H251" i="31"/>
  <c r="I251" i="31"/>
  <c r="J251" i="31"/>
  <c r="K251" i="31"/>
  <c r="G252" i="31"/>
  <c r="H252" i="31"/>
  <c r="I252" i="31"/>
  <c r="J252" i="31"/>
  <c r="K252" i="31"/>
  <c r="G253" i="31"/>
  <c r="H253" i="31"/>
  <c r="I253" i="31"/>
  <c r="J253" i="31"/>
  <c r="K253" i="31"/>
  <c r="G254" i="31"/>
  <c r="H254" i="31"/>
  <c r="I254" i="31"/>
  <c r="J254" i="31"/>
  <c r="K254" i="31"/>
  <c r="G255" i="31"/>
  <c r="H255" i="31"/>
  <c r="I255" i="31"/>
  <c r="J255" i="31"/>
  <c r="K255" i="31"/>
  <c r="G256" i="31"/>
  <c r="H256" i="31"/>
  <c r="I256" i="31"/>
  <c r="J256" i="31"/>
  <c r="K256" i="31"/>
  <c r="G257" i="31"/>
  <c r="H257" i="31"/>
  <c r="I257" i="31"/>
  <c r="J257" i="31"/>
  <c r="K257" i="31"/>
  <c r="G258" i="31"/>
  <c r="H258" i="31"/>
  <c r="I258" i="31"/>
  <c r="J258" i="31"/>
  <c r="K258" i="31"/>
  <c r="G259" i="31"/>
  <c r="H259" i="31"/>
  <c r="I259" i="31"/>
  <c r="J259" i="31"/>
  <c r="K259" i="31"/>
  <c r="G260" i="31"/>
  <c r="H260" i="31"/>
  <c r="I260" i="31"/>
  <c r="J260" i="31"/>
  <c r="K260" i="31"/>
  <c r="G261" i="31"/>
  <c r="H261" i="31"/>
  <c r="I261" i="31"/>
  <c r="J261" i="31"/>
  <c r="K261" i="31"/>
  <c r="G262" i="31"/>
  <c r="H262" i="31"/>
  <c r="I262" i="31"/>
  <c r="J262" i="31"/>
  <c r="K262" i="31"/>
  <c r="G263" i="31"/>
  <c r="H263" i="31"/>
  <c r="I263" i="31"/>
  <c r="J263" i="31"/>
  <c r="K263" i="31"/>
  <c r="G264" i="31"/>
  <c r="H264" i="31"/>
  <c r="I264" i="31"/>
  <c r="J264" i="31"/>
  <c r="K264" i="31"/>
  <c r="G265" i="31"/>
  <c r="H265" i="31"/>
  <c r="I265" i="31"/>
  <c r="J265" i="31"/>
  <c r="K265" i="31"/>
  <c r="G266" i="31"/>
  <c r="H266" i="31"/>
  <c r="I266" i="31"/>
  <c r="J266" i="31"/>
  <c r="K266" i="31"/>
  <c r="G267" i="31"/>
  <c r="H267" i="31"/>
  <c r="I267" i="31"/>
  <c r="J267" i="31"/>
  <c r="K267" i="31"/>
  <c r="G268" i="31"/>
  <c r="H268" i="31"/>
  <c r="I268" i="31"/>
  <c r="J268" i="31"/>
  <c r="K268" i="31"/>
  <c r="G269" i="31"/>
  <c r="H269" i="31"/>
  <c r="I269" i="31"/>
  <c r="J269" i="31"/>
  <c r="K269" i="31"/>
  <c r="G270" i="31"/>
  <c r="H270" i="31"/>
  <c r="I270" i="31"/>
  <c r="J270" i="31"/>
  <c r="K270" i="31"/>
  <c r="G271" i="31"/>
  <c r="H271" i="31"/>
  <c r="I271" i="31"/>
  <c r="J271" i="31"/>
  <c r="K271" i="31"/>
  <c r="G272" i="31"/>
  <c r="H272" i="31"/>
  <c r="I272" i="31"/>
  <c r="J272" i="31"/>
  <c r="K272" i="31"/>
  <c r="G273" i="31"/>
  <c r="H273" i="31"/>
  <c r="I273" i="31"/>
  <c r="J273" i="31"/>
  <c r="K273" i="31"/>
  <c r="G274" i="31"/>
  <c r="H274" i="31"/>
  <c r="I274" i="31"/>
  <c r="J274" i="31"/>
  <c r="K274" i="31"/>
  <c r="G275" i="31"/>
  <c r="H275" i="31"/>
  <c r="I275" i="31"/>
  <c r="J275" i="31"/>
  <c r="K275" i="31"/>
  <c r="G276" i="31"/>
  <c r="H276" i="31"/>
  <c r="I276" i="31"/>
  <c r="J276" i="31"/>
  <c r="K276" i="31"/>
  <c r="G277" i="31"/>
  <c r="H277" i="31"/>
  <c r="I277" i="31"/>
  <c r="J277" i="31"/>
  <c r="K277" i="31"/>
  <c r="G278" i="31"/>
  <c r="H278" i="31"/>
  <c r="I278" i="31"/>
  <c r="J278" i="31"/>
  <c r="K278" i="31"/>
  <c r="G279" i="31"/>
  <c r="H279" i="31"/>
  <c r="I279" i="31"/>
  <c r="J279" i="31"/>
  <c r="K279" i="31"/>
  <c r="G280" i="31"/>
  <c r="H280" i="31"/>
  <c r="I280" i="31"/>
  <c r="J280" i="31"/>
  <c r="K280" i="31"/>
  <c r="G281" i="31"/>
  <c r="H281" i="31"/>
  <c r="I281" i="31"/>
  <c r="J281" i="31"/>
  <c r="K281" i="31"/>
  <c r="G282" i="31"/>
  <c r="H282" i="31"/>
  <c r="I282" i="31"/>
  <c r="J282" i="31"/>
  <c r="K282" i="31"/>
  <c r="G283" i="31"/>
  <c r="H283" i="31"/>
  <c r="I283" i="31"/>
  <c r="J283" i="31"/>
  <c r="K283" i="31"/>
  <c r="G284" i="31"/>
  <c r="H284" i="31"/>
  <c r="I284" i="31"/>
  <c r="J284" i="31"/>
  <c r="K284" i="31"/>
  <c r="G285" i="31"/>
  <c r="H285" i="31"/>
  <c r="I285" i="31"/>
  <c r="J285" i="31"/>
  <c r="K285" i="31"/>
  <c r="G286" i="31"/>
  <c r="H286" i="31"/>
  <c r="I286" i="31"/>
  <c r="J286" i="31"/>
  <c r="K286" i="31"/>
  <c r="G287" i="31"/>
  <c r="H287" i="31"/>
  <c r="I287" i="31"/>
  <c r="J287" i="31"/>
  <c r="K287" i="31"/>
  <c r="G288" i="31"/>
  <c r="H288" i="31"/>
  <c r="I288" i="31"/>
  <c r="J288" i="31"/>
  <c r="K288" i="31"/>
  <c r="G289" i="31"/>
  <c r="H289" i="31"/>
  <c r="I289" i="31"/>
  <c r="J289" i="31"/>
  <c r="K289" i="31"/>
  <c r="G290" i="31"/>
  <c r="H290" i="31"/>
  <c r="I290" i="31"/>
  <c r="J290" i="31"/>
  <c r="K290" i="31"/>
  <c r="G291" i="31"/>
  <c r="H291" i="31"/>
  <c r="I291" i="31"/>
  <c r="J291" i="31"/>
  <c r="K291" i="31"/>
  <c r="G292" i="31"/>
  <c r="H292" i="31"/>
  <c r="I292" i="31"/>
  <c r="J292" i="31"/>
  <c r="K292" i="31"/>
  <c r="G293" i="31"/>
  <c r="H293" i="31"/>
  <c r="I293" i="31"/>
  <c r="J293" i="31"/>
  <c r="K293" i="31"/>
  <c r="G294" i="31"/>
  <c r="H294" i="31"/>
  <c r="I294" i="31"/>
  <c r="J294" i="31"/>
  <c r="K294" i="31"/>
  <c r="G295" i="31"/>
  <c r="H295" i="31"/>
  <c r="I295" i="31"/>
  <c r="J295" i="31"/>
  <c r="K295" i="31"/>
  <c r="G296" i="31"/>
  <c r="H296" i="31"/>
  <c r="I296" i="31"/>
  <c r="J296" i="31"/>
  <c r="K296" i="31"/>
  <c r="G297" i="31"/>
  <c r="H297" i="31"/>
  <c r="I297" i="31"/>
  <c r="J297" i="31"/>
  <c r="K297" i="31"/>
  <c r="G298" i="31"/>
  <c r="H298" i="31"/>
  <c r="I298" i="31"/>
  <c r="J298" i="31"/>
  <c r="K298" i="31"/>
  <c r="G299" i="31"/>
  <c r="H299" i="31"/>
  <c r="I299" i="31"/>
  <c r="J299" i="31"/>
  <c r="K299" i="31"/>
  <c r="G300" i="31"/>
  <c r="H300" i="31"/>
  <c r="I300" i="31"/>
  <c r="J300" i="31"/>
  <c r="K300" i="31"/>
  <c r="G301" i="31"/>
  <c r="H301" i="31"/>
  <c r="I301" i="31"/>
  <c r="J301" i="31"/>
  <c r="K301" i="31"/>
  <c r="G302" i="31"/>
  <c r="H302" i="31"/>
  <c r="I302" i="31"/>
  <c r="J302" i="31"/>
  <c r="K302" i="31"/>
  <c r="G303" i="31"/>
  <c r="H303" i="31"/>
  <c r="I303" i="31"/>
  <c r="J303" i="31"/>
  <c r="K303" i="31"/>
  <c r="G304" i="31"/>
  <c r="H304" i="31"/>
  <c r="I304" i="31"/>
  <c r="J304" i="31"/>
  <c r="K304" i="31"/>
  <c r="G305" i="31"/>
  <c r="H305" i="31"/>
  <c r="I305" i="31"/>
  <c r="J305" i="31"/>
  <c r="K305" i="31"/>
  <c r="G306" i="31"/>
  <c r="H306" i="31"/>
  <c r="I306" i="31"/>
  <c r="J306" i="31"/>
  <c r="K306" i="31"/>
  <c r="G307" i="31"/>
  <c r="H307" i="31"/>
  <c r="I307" i="31"/>
  <c r="J307" i="31"/>
  <c r="K307" i="31"/>
  <c r="G308" i="31"/>
  <c r="H308" i="31"/>
  <c r="I308" i="31"/>
  <c r="J308" i="31"/>
  <c r="K308" i="31"/>
  <c r="G309" i="31"/>
  <c r="H309" i="31"/>
  <c r="I309" i="31"/>
  <c r="J309" i="31"/>
  <c r="K309" i="31"/>
  <c r="G310" i="31"/>
  <c r="H310" i="31"/>
  <c r="I310" i="31"/>
  <c r="J310" i="31"/>
  <c r="K310" i="31"/>
  <c r="G311" i="31"/>
  <c r="H311" i="31"/>
  <c r="I311" i="31"/>
  <c r="J311" i="31"/>
  <c r="K311" i="31"/>
  <c r="G312" i="31"/>
  <c r="H312" i="31"/>
  <c r="I312" i="31"/>
  <c r="J312" i="31"/>
  <c r="K312" i="31"/>
  <c r="G313" i="31"/>
  <c r="H313" i="31"/>
  <c r="I313" i="31"/>
  <c r="J313" i="31"/>
  <c r="K313" i="31"/>
  <c r="G314" i="31"/>
  <c r="H314" i="31"/>
  <c r="I314" i="31"/>
  <c r="J314" i="31"/>
  <c r="K314" i="31"/>
  <c r="G315" i="31"/>
  <c r="H315" i="31"/>
  <c r="I315" i="31"/>
  <c r="J315" i="31"/>
  <c r="K315" i="31"/>
  <c r="G316" i="31"/>
  <c r="H316" i="31"/>
  <c r="I316" i="31"/>
  <c r="J316" i="31"/>
  <c r="K316" i="31"/>
  <c r="G317" i="31"/>
  <c r="H317" i="31"/>
  <c r="I317" i="31"/>
  <c r="J317" i="31"/>
  <c r="K317" i="31"/>
  <c r="G318" i="31"/>
  <c r="H318" i="31"/>
  <c r="I318" i="31"/>
  <c r="J318" i="31"/>
  <c r="K318" i="31"/>
  <c r="G319" i="31"/>
  <c r="H319" i="31"/>
  <c r="I319" i="31"/>
  <c r="J319" i="31"/>
  <c r="K319" i="31"/>
  <c r="G320" i="31"/>
  <c r="H320" i="31"/>
  <c r="I320" i="31"/>
  <c r="J320" i="31"/>
  <c r="K320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303" i="31"/>
  <c r="F304" i="31"/>
  <c r="F305" i="31"/>
  <c r="F306" i="31"/>
  <c r="F307" i="31"/>
  <c r="F308" i="31"/>
  <c r="F309" i="31"/>
  <c r="F310" i="31"/>
  <c r="F311" i="31"/>
  <c r="F312" i="31"/>
  <c r="F313" i="31"/>
  <c r="F314" i="31"/>
  <c r="F315" i="31"/>
  <c r="F316" i="31"/>
  <c r="F317" i="31"/>
  <c r="F318" i="31"/>
  <c r="F319" i="31"/>
  <c r="F320" i="31"/>
  <c r="B292" i="31"/>
  <c r="C292" i="31" s="1"/>
  <c r="B293" i="31"/>
  <c r="C293" i="31" s="1"/>
  <c r="B294" i="31"/>
  <c r="C294" i="31" s="1"/>
  <c r="B295" i="31"/>
  <c r="C295" i="31" s="1"/>
  <c r="B296" i="31"/>
  <c r="C296" i="31" s="1"/>
  <c r="B297" i="31"/>
  <c r="C297" i="31" s="1"/>
  <c r="B298" i="31"/>
  <c r="C298" i="31" s="1"/>
  <c r="B299" i="31"/>
  <c r="C299" i="31" s="1"/>
  <c r="B300" i="31"/>
  <c r="C300" i="31" s="1"/>
  <c r="B301" i="31"/>
  <c r="C301" i="31" s="1"/>
  <c r="B302" i="31"/>
  <c r="C302" i="31" s="1"/>
  <c r="B303" i="31"/>
  <c r="C303" i="31" s="1"/>
  <c r="G203" i="31"/>
  <c r="H203" i="31"/>
  <c r="I203" i="31"/>
  <c r="J203" i="31"/>
  <c r="K203" i="31"/>
  <c r="G204" i="31"/>
  <c r="H204" i="31"/>
  <c r="I204" i="31"/>
  <c r="J204" i="31"/>
  <c r="K204" i="31"/>
  <c r="G205" i="31"/>
  <c r="H205" i="31"/>
  <c r="I205" i="31"/>
  <c r="J205" i="31"/>
  <c r="K205" i="31"/>
  <c r="G206" i="31"/>
  <c r="H206" i="31"/>
  <c r="I206" i="31"/>
  <c r="J206" i="31"/>
  <c r="K206" i="31"/>
  <c r="G207" i="31"/>
  <c r="H207" i="31"/>
  <c r="I207" i="31"/>
  <c r="J207" i="31"/>
  <c r="K207" i="31"/>
  <c r="G208" i="31"/>
  <c r="H208" i="31"/>
  <c r="I208" i="31"/>
  <c r="J208" i="31"/>
  <c r="K208" i="31"/>
  <c r="G209" i="31"/>
  <c r="H209" i="31"/>
  <c r="I209" i="31"/>
  <c r="J209" i="31"/>
  <c r="K209" i="31"/>
  <c r="G210" i="31"/>
  <c r="H210" i="31"/>
  <c r="I210" i="31"/>
  <c r="J210" i="31"/>
  <c r="K210" i="31"/>
  <c r="G211" i="31"/>
  <c r="H211" i="31"/>
  <c r="I211" i="31"/>
  <c r="J211" i="31"/>
  <c r="K211" i="31"/>
  <c r="G212" i="31"/>
  <c r="H212" i="31"/>
  <c r="I212" i="31"/>
  <c r="J212" i="31"/>
  <c r="K212" i="31"/>
  <c r="G213" i="31"/>
  <c r="H213" i="31"/>
  <c r="I213" i="31"/>
  <c r="J213" i="31"/>
  <c r="K213" i="31"/>
  <c r="G214" i="31"/>
  <c r="H214" i="31"/>
  <c r="I214" i="31"/>
  <c r="J214" i="31"/>
  <c r="K214" i="31"/>
  <c r="G215" i="31"/>
  <c r="H215" i="31"/>
  <c r="I215" i="31"/>
  <c r="J215" i="31"/>
  <c r="K215" i="31"/>
  <c r="G216" i="31"/>
  <c r="H216" i="31"/>
  <c r="I216" i="31"/>
  <c r="J216" i="31"/>
  <c r="K216" i="31"/>
  <c r="G217" i="31"/>
  <c r="H217" i="31"/>
  <c r="I217" i="31"/>
  <c r="J217" i="31"/>
  <c r="K217" i="31"/>
  <c r="G218" i="31"/>
  <c r="H218" i="31"/>
  <c r="I218" i="31"/>
  <c r="J218" i="31"/>
  <c r="K218" i="31"/>
  <c r="G219" i="31"/>
  <c r="H219" i="31"/>
  <c r="I219" i="31"/>
  <c r="J219" i="31"/>
  <c r="K219" i="31"/>
  <c r="G220" i="31"/>
  <c r="H220" i="31"/>
  <c r="I220" i="31"/>
  <c r="J220" i="31"/>
  <c r="K220" i="31"/>
  <c r="G221" i="31"/>
  <c r="H221" i="31"/>
  <c r="I221" i="31"/>
  <c r="J221" i="31"/>
  <c r="K221" i="31"/>
  <c r="G222" i="31"/>
  <c r="H222" i="31"/>
  <c r="I222" i="31"/>
  <c r="J222" i="31"/>
  <c r="K222" i="31"/>
  <c r="G223" i="31"/>
  <c r="H223" i="31"/>
  <c r="I223" i="31"/>
  <c r="J223" i="31"/>
  <c r="K223" i="31"/>
  <c r="G224" i="31"/>
  <c r="H224" i="31"/>
  <c r="I224" i="31"/>
  <c r="J224" i="31"/>
  <c r="K224" i="31"/>
  <c r="G225" i="31"/>
  <c r="H225" i="31"/>
  <c r="I225" i="31"/>
  <c r="J225" i="31"/>
  <c r="K225" i="31"/>
  <c r="G226" i="31"/>
  <c r="H226" i="31"/>
  <c r="I226" i="31"/>
  <c r="J226" i="31"/>
  <c r="K226" i="31"/>
  <c r="G227" i="31"/>
  <c r="H227" i="31"/>
  <c r="I227" i="31"/>
  <c r="J227" i="31"/>
  <c r="K227" i="31"/>
  <c r="G228" i="31"/>
  <c r="H228" i="31"/>
  <c r="I228" i="31"/>
  <c r="J228" i="31"/>
  <c r="K228" i="31"/>
  <c r="G229" i="31"/>
  <c r="H229" i="31"/>
  <c r="I229" i="31"/>
  <c r="J229" i="31"/>
  <c r="K229" i="31"/>
  <c r="G230" i="31"/>
  <c r="H230" i="31"/>
  <c r="I230" i="31"/>
  <c r="J230" i="31"/>
  <c r="K230" i="31"/>
  <c r="G231" i="31"/>
  <c r="H231" i="31"/>
  <c r="I231" i="31"/>
  <c r="J231" i="31"/>
  <c r="K231" i="31"/>
  <c r="G232" i="31"/>
  <c r="H232" i="31"/>
  <c r="I232" i="31"/>
  <c r="J232" i="31"/>
  <c r="K232" i="31"/>
  <c r="G233" i="31"/>
  <c r="H233" i="31"/>
  <c r="I233" i="31"/>
  <c r="J233" i="31"/>
  <c r="K233" i="31"/>
  <c r="G234" i="31"/>
  <c r="H234" i="31"/>
  <c r="I234" i="31"/>
  <c r="J234" i="31"/>
  <c r="K234" i="31"/>
  <c r="G235" i="31"/>
  <c r="H235" i="31"/>
  <c r="I235" i="31"/>
  <c r="J235" i="31"/>
  <c r="K235" i="31"/>
  <c r="G236" i="31"/>
  <c r="H236" i="31"/>
  <c r="I236" i="31"/>
  <c r="J236" i="31"/>
  <c r="K236" i="31"/>
  <c r="G237" i="31"/>
  <c r="H237" i="31"/>
  <c r="I237" i="31"/>
  <c r="J237" i="31"/>
  <c r="K237" i="31"/>
  <c r="G238" i="31"/>
  <c r="H238" i="31"/>
  <c r="I238" i="31"/>
  <c r="J238" i="31"/>
  <c r="K238" i="31"/>
  <c r="G239" i="31"/>
  <c r="H239" i="31"/>
  <c r="I239" i="31"/>
  <c r="J239" i="31"/>
  <c r="K239" i="31"/>
  <c r="G240" i="31"/>
  <c r="H240" i="31"/>
  <c r="I240" i="31"/>
  <c r="J240" i="31"/>
  <c r="K240" i="31"/>
  <c r="G241" i="31"/>
  <c r="H241" i="31"/>
  <c r="I241" i="31"/>
  <c r="J241" i="31"/>
  <c r="K241" i="31"/>
  <c r="G242" i="31"/>
  <c r="H242" i="31"/>
  <c r="I242" i="31"/>
  <c r="J242" i="31"/>
  <c r="K242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B223" i="31"/>
  <c r="C223" i="31" s="1"/>
  <c r="B224" i="31"/>
  <c r="C224" i="31" s="1"/>
  <c r="B225" i="31"/>
  <c r="C225" i="31" s="1"/>
  <c r="B226" i="31"/>
  <c r="C226" i="31" s="1"/>
  <c r="G152" i="31"/>
  <c r="H152" i="31"/>
  <c r="I152" i="31"/>
  <c r="J152" i="31"/>
  <c r="K152" i="31"/>
  <c r="G153" i="31"/>
  <c r="H153" i="31"/>
  <c r="I153" i="31"/>
  <c r="J153" i="31"/>
  <c r="K153" i="31"/>
  <c r="G154" i="31"/>
  <c r="H154" i="31"/>
  <c r="I154" i="31"/>
  <c r="J154" i="31"/>
  <c r="K154" i="31"/>
  <c r="G155" i="31"/>
  <c r="H155" i="31"/>
  <c r="I155" i="31"/>
  <c r="J155" i="31"/>
  <c r="K155" i="31"/>
  <c r="G156" i="31"/>
  <c r="H156" i="31"/>
  <c r="I156" i="31"/>
  <c r="J156" i="31"/>
  <c r="K156" i="31"/>
  <c r="G157" i="31"/>
  <c r="H157" i="31"/>
  <c r="I157" i="31"/>
  <c r="J157" i="31"/>
  <c r="K157" i="31"/>
  <c r="G158" i="31"/>
  <c r="H158" i="31"/>
  <c r="I158" i="31"/>
  <c r="J158" i="31"/>
  <c r="K158" i="31"/>
  <c r="G159" i="31"/>
  <c r="H159" i="31"/>
  <c r="I159" i="31"/>
  <c r="J159" i="31"/>
  <c r="K159" i="31"/>
  <c r="G160" i="31"/>
  <c r="H160" i="31"/>
  <c r="I160" i="31"/>
  <c r="J160" i="31"/>
  <c r="K160" i="31"/>
  <c r="G161" i="31"/>
  <c r="H161" i="31"/>
  <c r="I161" i="31"/>
  <c r="J161" i="31"/>
  <c r="K161" i="31"/>
  <c r="G162" i="31"/>
  <c r="H162" i="31"/>
  <c r="I162" i="31"/>
  <c r="J162" i="31"/>
  <c r="K162" i="31"/>
  <c r="G163" i="31"/>
  <c r="H163" i="31"/>
  <c r="I163" i="31"/>
  <c r="J163" i="31"/>
  <c r="K163" i="31"/>
  <c r="G164" i="31"/>
  <c r="H164" i="31"/>
  <c r="I164" i="31"/>
  <c r="J164" i="31"/>
  <c r="K164" i="31"/>
  <c r="G165" i="31"/>
  <c r="H165" i="31"/>
  <c r="I165" i="31"/>
  <c r="J165" i="31"/>
  <c r="K165" i="31"/>
  <c r="G166" i="31"/>
  <c r="H166" i="31"/>
  <c r="I166" i="31"/>
  <c r="J166" i="31"/>
  <c r="K166" i="31"/>
  <c r="G167" i="31"/>
  <c r="H167" i="31"/>
  <c r="I167" i="31"/>
  <c r="J167" i="31"/>
  <c r="K167" i="31"/>
  <c r="G168" i="31"/>
  <c r="H168" i="31"/>
  <c r="I168" i="31"/>
  <c r="J168" i="31"/>
  <c r="K168" i="31"/>
  <c r="G169" i="31"/>
  <c r="H169" i="31"/>
  <c r="I169" i="31"/>
  <c r="J169" i="31"/>
  <c r="K169" i="31"/>
  <c r="G170" i="31"/>
  <c r="H170" i="31"/>
  <c r="I170" i="31"/>
  <c r="J170" i="31"/>
  <c r="K170" i="31"/>
  <c r="G171" i="31"/>
  <c r="H171" i="31"/>
  <c r="I171" i="31"/>
  <c r="J171" i="31"/>
  <c r="K171" i="31"/>
  <c r="G172" i="31"/>
  <c r="H172" i="31"/>
  <c r="I172" i="31"/>
  <c r="J172" i="31"/>
  <c r="K172" i="31"/>
  <c r="G173" i="31"/>
  <c r="H173" i="31"/>
  <c r="I173" i="31"/>
  <c r="J173" i="31"/>
  <c r="K173" i="31"/>
  <c r="G174" i="31"/>
  <c r="H174" i="31"/>
  <c r="I174" i="31"/>
  <c r="J174" i="31"/>
  <c r="K174" i="31"/>
  <c r="G175" i="31"/>
  <c r="H175" i="31"/>
  <c r="I175" i="31"/>
  <c r="J175" i="31"/>
  <c r="K175" i="31"/>
  <c r="G176" i="31"/>
  <c r="H176" i="31"/>
  <c r="I176" i="31"/>
  <c r="J176" i="31"/>
  <c r="K176" i="31"/>
  <c r="G177" i="31"/>
  <c r="H177" i="31"/>
  <c r="I177" i="31"/>
  <c r="J177" i="31"/>
  <c r="K177" i="31"/>
  <c r="G178" i="31"/>
  <c r="H178" i="31"/>
  <c r="I178" i="31"/>
  <c r="J178" i="31"/>
  <c r="K178" i="31"/>
  <c r="G179" i="31"/>
  <c r="H179" i="31"/>
  <c r="I179" i="31"/>
  <c r="J179" i="31"/>
  <c r="K179" i="31"/>
  <c r="G180" i="31"/>
  <c r="H180" i="31"/>
  <c r="I180" i="31"/>
  <c r="J180" i="31"/>
  <c r="K180" i="31"/>
  <c r="G181" i="31"/>
  <c r="H181" i="31"/>
  <c r="I181" i="31"/>
  <c r="J181" i="31"/>
  <c r="K181" i="31"/>
  <c r="G182" i="31"/>
  <c r="H182" i="31"/>
  <c r="I182" i="31"/>
  <c r="J182" i="31"/>
  <c r="K182" i="31"/>
  <c r="G183" i="31"/>
  <c r="H183" i="31"/>
  <c r="I183" i="31"/>
  <c r="J183" i="31"/>
  <c r="K183" i="31"/>
  <c r="G184" i="31"/>
  <c r="H184" i="31"/>
  <c r="I184" i="31"/>
  <c r="J184" i="31"/>
  <c r="K184" i="31"/>
  <c r="G185" i="31"/>
  <c r="H185" i="31"/>
  <c r="I185" i="31"/>
  <c r="J185" i="31"/>
  <c r="K185" i="31"/>
  <c r="G186" i="31"/>
  <c r="H186" i="31"/>
  <c r="I186" i="31"/>
  <c r="J186" i="31"/>
  <c r="K186" i="31"/>
  <c r="G187" i="31"/>
  <c r="H187" i="31"/>
  <c r="I187" i="31"/>
  <c r="J187" i="31"/>
  <c r="K187" i="31"/>
  <c r="G188" i="31"/>
  <c r="H188" i="31"/>
  <c r="I188" i="31"/>
  <c r="J188" i="31"/>
  <c r="K188" i="31"/>
  <c r="G189" i="31"/>
  <c r="H189" i="31"/>
  <c r="I189" i="31"/>
  <c r="J189" i="31"/>
  <c r="K189" i="31"/>
  <c r="G190" i="31"/>
  <c r="H190" i="31"/>
  <c r="I190" i="31"/>
  <c r="J190" i="31"/>
  <c r="K190" i="31"/>
  <c r="G191" i="31"/>
  <c r="H191" i="31"/>
  <c r="I191" i="31"/>
  <c r="J191" i="31"/>
  <c r="K191" i="31"/>
  <c r="G192" i="31"/>
  <c r="H192" i="31"/>
  <c r="I192" i="31"/>
  <c r="J192" i="31"/>
  <c r="K192" i="31"/>
  <c r="G193" i="31"/>
  <c r="H193" i="31"/>
  <c r="I193" i="31"/>
  <c r="J193" i="31"/>
  <c r="K193" i="31"/>
  <c r="G194" i="31"/>
  <c r="H194" i="31"/>
  <c r="I194" i="31"/>
  <c r="J194" i="31"/>
  <c r="K194" i="31"/>
  <c r="G195" i="31"/>
  <c r="H195" i="31"/>
  <c r="I195" i="31"/>
  <c r="J195" i="31"/>
  <c r="K195" i="31"/>
  <c r="G196" i="31"/>
  <c r="H196" i="31"/>
  <c r="I196" i="31"/>
  <c r="J196" i="31"/>
  <c r="K196" i="31"/>
  <c r="G197" i="31"/>
  <c r="H197" i="31"/>
  <c r="I197" i="31"/>
  <c r="J197" i="31"/>
  <c r="K197" i="31"/>
  <c r="G198" i="31"/>
  <c r="H198" i="31"/>
  <c r="I198" i="31"/>
  <c r="J198" i="31"/>
  <c r="K198" i="31"/>
  <c r="G199" i="31"/>
  <c r="H199" i="31"/>
  <c r="I199" i="31"/>
  <c r="J199" i="31"/>
  <c r="K199" i="31"/>
  <c r="G200" i="31"/>
  <c r="H200" i="31"/>
  <c r="I200" i="31"/>
  <c r="J200" i="31"/>
  <c r="K200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B182" i="31"/>
  <c r="C182" i="31" s="1"/>
  <c r="B183" i="31"/>
  <c r="C183" i="31" s="1"/>
  <c r="B184" i="31"/>
  <c r="C184" i="31" s="1"/>
  <c r="B185" i="31"/>
  <c r="C185" i="31" s="1"/>
  <c r="B144" i="31"/>
  <c r="C144" i="31" s="1"/>
  <c r="B145" i="31"/>
  <c r="C145" i="31" s="1"/>
  <c r="G140" i="31"/>
  <c r="H140" i="31"/>
  <c r="I140" i="31"/>
  <c r="J140" i="31"/>
  <c r="K140" i="31"/>
  <c r="G141" i="31"/>
  <c r="H141" i="31"/>
  <c r="I141" i="31"/>
  <c r="J141" i="31"/>
  <c r="K141" i="31"/>
  <c r="G142" i="31"/>
  <c r="H142" i="31"/>
  <c r="I142" i="31"/>
  <c r="J142" i="31"/>
  <c r="K142" i="31"/>
  <c r="G143" i="31"/>
  <c r="H143" i="31"/>
  <c r="I143" i="31"/>
  <c r="J143" i="31"/>
  <c r="K143" i="31"/>
  <c r="G144" i="31"/>
  <c r="H144" i="31"/>
  <c r="I144" i="31"/>
  <c r="J144" i="31"/>
  <c r="K144" i="31"/>
  <c r="G145" i="31"/>
  <c r="H145" i="31"/>
  <c r="I145" i="31"/>
  <c r="J145" i="31"/>
  <c r="K145" i="31"/>
  <c r="G146" i="31"/>
  <c r="H146" i="31"/>
  <c r="I146" i="31"/>
  <c r="J146" i="31"/>
  <c r="K146" i="31"/>
  <c r="G147" i="31"/>
  <c r="H147" i="31"/>
  <c r="I147" i="31"/>
  <c r="J147" i="31"/>
  <c r="K147" i="31"/>
  <c r="G148" i="31"/>
  <c r="H148" i="31"/>
  <c r="I148" i="31"/>
  <c r="J148" i="31"/>
  <c r="K148" i="31"/>
  <c r="G149" i="31"/>
  <c r="H149" i="31"/>
  <c r="I149" i="31"/>
  <c r="J149" i="31"/>
  <c r="K149" i="31"/>
  <c r="F141" i="31"/>
  <c r="F142" i="31"/>
  <c r="F143" i="31"/>
  <c r="F144" i="31"/>
  <c r="F145" i="31"/>
  <c r="F146" i="31"/>
  <c r="F147" i="31"/>
  <c r="F148" i="31"/>
  <c r="F149" i="31"/>
  <c r="G102" i="31"/>
  <c r="H102" i="31"/>
  <c r="I102" i="31"/>
  <c r="J102" i="31"/>
  <c r="K102" i="31"/>
  <c r="G103" i="31"/>
  <c r="H103" i="31"/>
  <c r="I103" i="31"/>
  <c r="J103" i="31"/>
  <c r="K103" i="31"/>
  <c r="G104" i="31"/>
  <c r="H104" i="31"/>
  <c r="I104" i="31"/>
  <c r="J104" i="31"/>
  <c r="K104" i="31"/>
  <c r="G105" i="31"/>
  <c r="H105" i="31"/>
  <c r="I105" i="31"/>
  <c r="J105" i="31"/>
  <c r="K105" i="31"/>
  <c r="G106" i="31"/>
  <c r="H106" i="31"/>
  <c r="I106" i="31"/>
  <c r="J106" i="31"/>
  <c r="K106" i="31"/>
  <c r="G107" i="31"/>
  <c r="H107" i="31"/>
  <c r="I107" i="31"/>
  <c r="J107" i="31"/>
  <c r="K107" i="31"/>
  <c r="G108" i="31"/>
  <c r="H108" i="31"/>
  <c r="I108" i="31"/>
  <c r="J108" i="31"/>
  <c r="K108" i="31"/>
  <c r="G109" i="31"/>
  <c r="H109" i="31"/>
  <c r="I109" i="31"/>
  <c r="J109" i="31"/>
  <c r="K109" i="31"/>
  <c r="G110" i="31"/>
  <c r="H110" i="31"/>
  <c r="I110" i="31"/>
  <c r="J110" i="31"/>
  <c r="K110" i="31"/>
  <c r="G111" i="31"/>
  <c r="H111" i="31"/>
  <c r="I111" i="31"/>
  <c r="J111" i="31"/>
  <c r="K111" i="31"/>
  <c r="G112" i="31"/>
  <c r="H112" i="31"/>
  <c r="I112" i="31"/>
  <c r="J112" i="31"/>
  <c r="K112" i="31"/>
  <c r="G113" i="31"/>
  <c r="H113" i="31"/>
  <c r="I113" i="31"/>
  <c r="J113" i="31"/>
  <c r="K113" i="31"/>
  <c r="G114" i="31"/>
  <c r="H114" i="31"/>
  <c r="I114" i="31"/>
  <c r="J114" i="31"/>
  <c r="K114" i="31"/>
  <c r="G115" i="31"/>
  <c r="H115" i="31"/>
  <c r="I115" i="31"/>
  <c r="J115" i="31"/>
  <c r="K115" i="31"/>
  <c r="G116" i="31"/>
  <c r="H116" i="31"/>
  <c r="I116" i="31"/>
  <c r="J116" i="31"/>
  <c r="K116" i="31"/>
  <c r="G117" i="31"/>
  <c r="H117" i="31"/>
  <c r="I117" i="31"/>
  <c r="J117" i="31"/>
  <c r="K117" i="31"/>
  <c r="G118" i="31"/>
  <c r="H118" i="31"/>
  <c r="I118" i="31"/>
  <c r="J118" i="31"/>
  <c r="K118" i="31"/>
  <c r="G119" i="31"/>
  <c r="H119" i="31"/>
  <c r="I119" i="31"/>
  <c r="J119" i="31"/>
  <c r="K119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G123" i="31"/>
  <c r="H123" i="31"/>
  <c r="I123" i="31"/>
  <c r="J123" i="31"/>
  <c r="K123" i="31"/>
  <c r="G124" i="31"/>
  <c r="H124" i="31"/>
  <c r="I124" i="31"/>
  <c r="J124" i="31"/>
  <c r="K124" i="31"/>
  <c r="G125" i="31"/>
  <c r="H125" i="31"/>
  <c r="I125" i="31"/>
  <c r="J125" i="31"/>
  <c r="K125" i="31"/>
  <c r="G126" i="31"/>
  <c r="H126" i="31"/>
  <c r="I126" i="31"/>
  <c r="J126" i="31"/>
  <c r="K126" i="31"/>
  <c r="G127" i="31"/>
  <c r="H127" i="31"/>
  <c r="I127" i="31"/>
  <c r="J127" i="31"/>
  <c r="K127" i="31"/>
  <c r="G128" i="31"/>
  <c r="H128" i="31"/>
  <c r="I128" i="31"/>
  <c r="J128" i="31"/>
  <c r="K128" i="31"/>
  <c r="G129" i="31"/>
  <c r="H129" i="31"/>
  <c r="I129" i="31"/>
  <c r="J129" i="31"/>
  <c r="K129" i="31"/>
  <c r="G130" i="31"/>
  <c r="H130" i="31"/>
  <c r="I130" i="31"/>
  <c r="J130" i="31"/>
  <c r="K130" i="31"/>
  <c r="G131" i="31"/>
  <c r="H131" i="31"/>
  <c r="I131" i="31"/>
  <c r="J131" i="31"/>
  <c r="K131" i="31"/>
  <c r="G132" i="31"/>
  <c r="H132" i="31"/>
  <c r="I132" i="31"/>
  <c r="J132" i="31"/>
  <c r="K132" i="31"/>
  <c r="G133" i="31"/>
  <c r="H133" i="31"/>
  <c r="I133" i="31"/>
  <c r="J133" i="31"/>
  <c r="K133" i="31"/>
  <c r="G134" i="31"/>
  <c r="H134" i="31"/>
  <c r="I134" i="31"/>
  <c r="J134" i="31"/>
  <c r="K134" i="31"/>
  <c r="G135" i="31"/>
  <c r="H135" i="31"/>
  <c r="I135" i="31"/>
  <c r="J135" i="31"/>
  <c r="K135" i="31"/>
  <c r="G136" i="31"/>
  <c r="H136" i="31"/>
  <c r="I136" i="31"/>
  <c r="J136" i="31"/>
  <c r="K136" i="31"/>
  <c r="G137" i="31"/>
  <c r="H137" i="31"/>
  <c r="I137" i="31"/>
  <c r="J137" i="31"/>
  <c r="K137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B115" i="31"/>
  <c r="C115" i="31" s="1"/>
  <c r="B116" i="31"/>
  <c r="C116" i="31" s="1"/>
  <c r="B117" i="31"/>
  <c r="C117" i="31" s="1"/>
  <c r="B118" i="31"/>
  <c r="C118" i="31" s="1"/>
  <c r="B119" i="31"/>
  <c r="C119" i="31" s="1"/>
  <c r="G9" i="31"/>
  <c r="H9" i="31"/>
  <c r="I9" i="31"/>
  <c r="J9" i="31"/>
  <c r="K9" i="31"/>
  <c r="G10" i="31"/>
  <c r="H10" i="31"/>
  <c r="I10" i="31"/>
  <c r="J10" i="31"/>
  <c r="K10" i="31"/>
  <c r="G11" i="31"/>
  <c r="H11" i="31"/>
  <c r="I11" i="31"/>
  <c r="J11" i="31"/>
  <c r="K11" i="31"/>
  <c r="G12" i="31"/>
  <c r="H12" i="31"/>
  <c r="I12" i="31"/>
  <c r="J12" i="31"/>
  <c r="K12" i="31"/>
  <c r="G13" i="31"/>
  <c r="H13" i="31"/>
  <c r="I13" i="31"/>
  <c r="J13" i="31"/>
  <c r="K13" i="31"/>
  <c r="G14" i="31"/>
  <c r="H14" i="31"/>
  <c r="I14" i="31"/>
  <c r="J14" i="31"/>
  <c r="K14" i="31"/>
  <c r="G15" i="31"/>
  <c r="H15" i="31"/>
  <c r="I15" i="31"/>
  <c r="J15" i="31"/>
  <c r="K15" i="31"/>
  <c r="G16" i="31"/>
  <c r="H16" i="31"/>
  <c r="I16" i="31"/>
  <c r="J16" i="31"/>
  <c r="K16" i="31"/>
  <c r="G17" i="31"/>
  <c r="H17" i="31"/>
  <c r="I17" i="31"/>
  <c r="J17" i="31"/>
  <c r="K17" i="31"/>
  <c r="G18" i="31"/>
  <c r="H18" i="31"/>
  <c r="I18" i="31"/>
  <c r="J18" i="31"/>
  <c r="K18" i="31"/>
  <c r="G19" i="31"/>
  <c r="H19" i="31"/>
  <c r="I19" i="31"/>
  <c r="J19" i="31"/>
  <c r="K19" i="31"/>
  <c r="G20" i="31"/>
  <c r="H20" i="31"/>
  <c r="I20" i="31"/>
  <c r="J20" i="31"/>
  <c r="K20" i="31"/>
  <c r="G21" i="31"/>
  <c r="H21" i="31"/>
  <c r="I21" i="31"/>
  <c r="J21" i="31"/>
  <c r="K21" i="31"/>
  <c r="G22" i="31"/>
  <c r="H22" i="31"/>
  <c r="I22" i="31"/>
  <c r="J22" i="31"/>
  <c r="K22" i="31"/>
  <c r="G23" i="31"/>
  <c r="H23" i="31"/>
  <c r="I23" i="31"/>
  <c r="J23" i="31"/>
  <c r="K23" i="31"/>
  <c r="G24" i="31"/>
  <c r="H24" i="31"/>
  <c r="I24" i="31"/>
  <c r="J24" i="31"/>
  <c r="K24" i="31"/>
  <c r="G25" i="31"/>
  <c r="H25" i="31"/>
  <c r="I25" i="31"/>
  <c r="J25" i="31"/>
  <c r="K25" i="31"/>
  <c r="G26" i="31"/>
  <c r="H26" i="31"/>
  <c r="I26" i="31"/>
  <c r="J26" i="31"/>
  <c r="K26" i="31"/>
  <c r="G27" i="31"/>
  <c r="H27" i="31"/>
  <c r="I27" i="31"/>
  <c r="J27" i="31"/>
  <c r="K27" i="31"/>
  <c r="G28" i="31"/>
  <c r="H28" i="31"/>
  <c r="I28" i="31"/>
  <c r="J28" i="31"/>
  <c r="K28" i="31"/>
  <c r="G29" i="31"/>
  <c r="H29" i="31"/>
  <c r="I29" i="31"/>
  <c r="J29" i="31"/>
  <c r="K29" i="31"/>
  <c r="G30" i="31"/>
  <c r="H30" i="31"/>
  <c r="I30" i="31"/>
  <c r="J30" i="31"/>
  <c r="K30" i="31"/>
  <c r="G31" i="31"/>
  <c r="H31" i="31"/>
  <c r="I31" i="31"/>
  <c r="J31" i="31"/>
  <c r="K31" i="31"/>
  <c r="G32" i="31"/>
  <c r="H32" i="31"/>
  <c r="I32" i="31"/>
  <c r="J32" i="31"/>
  <c r="K32" i="31"/>
  <c r="G33" i="31"/>
  <c r="H33" i="31"/>
  <c r="I33" i="31"/>
  <c r="J33" i="31"/>
  <c r="K33" i="31"/>
  <c r="G34" i="31"/>
  <c r="H34" i="31"/>
  <c r="I34" i="31"/>
  <c r="J34" i="31"/>
  <c r="K34" i="31"/>
  <c r="G35" i="31"/>
  <c r="H35" i="31"/>
  <c r="I35" i="31"/>
  <c r="J35" i="31"/>
  <c r="K35" i="31"/>
  <c r="G36" i="31"/>
  <c r="H36" i="31"/>
  <c r="I36" i="31"/>
  <c r="J36" i="31"/>
  <c r="K36" i="31"/>
  <c r="G37" i="31"/>
  <c r="H37" i="31"/>
  <c r="I37" i="31"/>
  <c r="J37" i="31"/>
  <c r="K37" i="31"/>
  <c r="G38" i="31"/>
  <c r="H38" i="31"/>
  <c r="I38" i="31"/>
  <c r="J38" i="31"/>
  <c r="K38" i="31"/>
  <c r="G39" i="31"/>
  <c r="H39" i="31"/>
  <c r="I39" i="31"/>
  <c r="J39" i="31"/>
  <c r="K39" i="31"/>
  <c r="G40" i="31"/>
  <c r="H40" i="31"/>
  <c r="I40" i="31"/>
  <c r="J40" i="31"/>
  <c r="K40" i="31"/>
  <c r="G41" i="31"/>
  <c r="H41" i="31"/>
  <c r="I41" i="31"/>
  <c r="J41" i="31"/>
  <c r="K41" i="31"/>
  <c r="G42" i="31"/>
  <c r="H42" i="31"/>
  <c r="I42" i="31"/>
  <c r="J42" i="31"/>
  <c r="K42" i="31"/>
  <c r="G43" i="31"/>
  <c r="H43" i="31"/>
  <c r="I43" i="31"/>
  <c r="J43" i="31"/>
  <c r="K43" i="31"/>
  <c r="G44" i="31"/>
  <c r="H44" i="31"/>
  <c r="I44" i="31"/>
  <c r="J44" i="31"/>
  <c r="K44" i="31"/>
  <c r="G45" i="31"/>
  <c r="H45" i="31"/>
  <c r="I45" i="31"/>
  <c r="J45" i="31"/>
  <c r="K45" i="31"/>
  <c r="G46" i="31"/>
  <c r="H46" i="31"/>
  <c r="I46" i="31"/>
  <c r="J46" i="31"/>
  <c r="K46" i="31"/>
  <c r="G47" i="31"/>
  <c r="H47" i="31"/>
  <c r="I47" i="31"/>
  <c r="J47" i="31"/>
  <c r="K47" i="31"/>
  <c r="G48" i="31"/>
  <c r="H48" i="31"/>
  <c r="I48" i="31"/>
  <c r="J48" i="31"/>
  <c r="K48" i="31"/>
  <c r="G49" i="31"/>
  <c r="H49" i="31"/>
  <c r="I49" i="31"/>
  <c r="J49" i="31"/>
  <c r="K49" i="31"/>
  <c r="G50" i="31"/>
  <c r="H50" i="31"/>
  <c r="I50" i="31"/>
  <c r="J50" i="31"/>
  <c r="K50" i="31"/>
  <c r="G51" i="31"/>
  <c r="H51" i="31"/>
  <c r="I51" i="31"/>
  <c r="J51" i="31"/>
  <c r="K51" i="31"/>
  <c r="G52" i="31"/>
  <c r="H52" i="31"/>
  <c r="I52" i="31"/>
  <c r="J52" i="31"/>
  <c r="K52" i="31"/>
  <c r="G53" i="31"/>
  <c r="H53" i="31"/>
  <c r="I53" i="31"/>
  <c r="J53" i="31"/>
  <c r="K53" i="31"/>
  <c r="G54" i="31"/>
  <c r="H54" i="31"/>
  <c r="I54" i="31"/>
  <c r="J54" i="31"/>
  <c r="K54" i="31"/>
  <c r="G55" i="31"/>
  <c r="H55" i="31"/>
  <c r="I55" i="31"/>
  <c r="J55" i="31"/>
  <c r="K55" i="31"/>
  <c r="G56" i="31"/>
  <c r="H56" i="31"/>
  <c r="I56" i="31"/>
  <c r="J56" i="31"/>
  <c r="K56" i="31"/>
  <c r="G57" i="31"/>
  <c r="H57" i="31"/>
  <c r="I57" i="31"/>
  <c r="J57" i="31"/>
  <c r="K57" i="31"/>
  <c r="G58" i="31"/>
  <c r="H58" i="31"/>
  <c r="I58" i="31"/>
  <c r="J58" i="31"/>
  <c r="K58" i="31"/>
  <c r="G59" i="31"/>
  <c r="H59" i="31"/>
  <c r="I59" i="31"/>
  <c r="J59" i="31"/>
  <c r="K59" i="31"/>
  <c r="G60" i="31"/>
  <c r="H60" i="31"/>
  <c r="I60" i="31"/>
  <c r="J60" i="31"/>
  <c r="K60" i="31"/>
  <c r="G61" i="31"/>
  <c r="H61" i="31"/>
  <c r="I61" i="31"/>
  <c r="J61" i="31"/>
  <c r="K61" i="31"/>
  <c r="G62" i="31"/>
  <c r="H62" i="31"/>
  <c r="I62" i="31"/>
  <c r="J62" i="31"/>
  <c r="K62" i="31"/>
  <c r="G63" i="31"/>
  <c r="H63" i="31"/>
  <c r="I63" i="31"/>
  <c r="J63" i="31"/>
  <c r="K63" i="31"/>
  <c r="G64" i="31"/>
  <c r="H64" i="31"/>
  <c r="I64" i="31"/>
  <c r="J64" i="31"/>
  <c r="K64" i="31"/>
  <c r="G65" i="31"/>
  <c r="H65" i="31"/>
  <c r="I65" i="31"/>
  <c r="J65" i="31"/>
  <c r="K65" i="31"/>
  <c r="G66" i="31"/>
  <c r="H66" i="31"/>
  <c r="I66" i="31"/>
  <c r="J66" i="31"/>
  <c r="K66" i="31"/>
  <c r="G67" i="31"/>
  <c r="H67" i="31"/>
  <c r="I67" i="31"/>
  <c r="J67" i="31"/>
  <c r="K67" i="31"/>
  <c r="G68" i="31"/>
  <c r="H68" i="31"/>
  <c r="I68" i="31"/>
  <c r="J68" i="31"/>
  <c r="K68" i="31"/>
  <c r="G69" i="31"/>
  <c r="H69" i="31"/>
  <c r="I69" i="31"/>
  <c r="J69" i="31"/>
  <c r="K69" i="31"/>
  <c r="G70" i="31"/>
  <c r="H70" i="31"/>
  <c r="I70" i="31"/>
  <c r="J70" i="31"/>
  <c r="K70" i="31"/>
  <c r="G71" i="31"/>
  <c r="H71" i="31"/>
  <c r="I71" i="31"/>
  <c r="J71" i="31"/>
  <c r="K71" i="31"/>
  <c r="G72" i="31"/>
  <c r="H72" i="31"/>
  <c r="I72" i="31"/>
  <c r="J72" i="31"/>
  <c r="K72" i="31"/>
  <c r="G73" i="31"/>
  <c r="H73" i="31"/>
  <c r="I73" i="31"/>
  <c r="J73" i="31"/>
  <c r="K73" i="31"/>
  <c r="G74" i="31"/>
  <c r="H74" i="31"/>
  <c r="I74" i="31"/>
  <c r="J74" i="31"/>
  <c r="K74" i="31"/>
  <c r="G75" i="31"/>
  <c r="H75" i="31"/>
  <c r="I75" i="31"/>
  <c r="J75" i="31"/>
  <c r="K75" i="31"/>
  <c r="G76" i="31"/>
  <c r="H76" i="31"/>
  <c r="I76" i="31"/>
  <c r="J76" i="31"/>
  <c r="K76" i="31"/>
  <c r="G77" i="31"/>
  <c r="H77" i="31"/>
  <c r="I77" i="31"/>
  <c r="J77" i="31"/>
  <c r="K77" i="31"/>
  <c r="G78" i="31"/>
  <c r="H78" i="31"/>
  <c r="I78" i="31"/>
  <c r="J78" i="31"/>
  <c r="K78" i="31"/>
  <c r="G79" i="31"/>
  <c r="H79" i="31"/>
  <c r="I79" i="31"/>
  <c r="J79" i="31"/>
  <c r="K79" i="31"/>
  <c r="G80" i="31"/>
  <c r="H80" i="31"/>
  <c r="I80" i="31"/>
  <c r="J80" i="31"/>
  <c r="K80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B70" i="31"/>
  <c r="C70" i="31" s="1"/>
  <c r="B71" i="31"/>
  <c r="C71" i="31" s="1"/>
  <c r="B72" i="31"/>
  <c r="C72" i="31" s="1"/>
  <c r="B73" i="31"/>
  <c r="C73" i="31" s="1"/>
  <c r="D274" i="32" l="1"/>
  <c r="D260" i="32"/>
  <c r="D258" i="32"/>
  <c r="D235" i="32"/>
  <c r="D236" i="32"/>
  <c r="D259" i="32"/>
  <c r="D163" i="32"/>
  <c r="D207" i="32"/>
  <c r="D77" i="32"/>
  <c r="D130" i="32"/>
  <c r="D150" i="32"/>
  <c r="D215" i="32"/>
  <c r="D177" i="32"/>
  <c r="D162" i="32"/>
  <c r="D152" i="32"/>
  <c r="D151" i="32"/>
  <c r="D131" i="32"/>
  <c r="D18" i="32"/>
  <c r="D78" i="32"/>
  <c r="D76" i="32"/>
  <c r="D19" i="32"/>
  <c r="D562" i="31"/>
  <c r="D561" i="31"/>
  <c r="D533" i="31"/>
  <c r="D503" i="31"/>
  <c r="D499" i="31"/>
  <c r="D506" i="31"/>
  <c r="D504" i="31"/>
  <c r="D502" i="31"/>
  <c r="D500" i="31"/>
  <c r="D529" i="31"/>
  <c r="D465" i="31"/>
  <c r="D532" i="31"/>
  <c r="D505" i="31"/>
  <c r="D501" i="31"/>
  <c r="D497" i="31"/>
  <c r="D531" i="31"/>
  <c r="D530" i="31"/>
  <c r="D472" i="31"/>
  <c r="D468" i="31"/>
  <c r="D464" i="31"/>
  <c r="D473" i="31"/>
  <c r="D471" i="31"/>
  <c r="D470" i="31"/>
  <c r="D469" i="31"/>
  <c r="D467" i="31"/>
  <c r="D466" i="31"/>
  <c r="D424" i="31"/>
  <c r="D423" i="31"/>
  <c r="D422" i="31"/>
  <c r="D421" i="31"/>
  <c r="D224" i="31"/>
  <c r="D301" i="31"/>
  <c r="D297" i="31"/>
  <c r="D293" i="31"/>
  <c r="D303" i="31"/>
  <c r="D302" i="31"/>
  <c r="D299" i="31"/>
  <c r="D298" i="31"/>
  <c r="D295" i="31"/>
  <c r="D294" i="31"/>
  <c r="D340" i="31"/>
  <c r="D378" i="31"/>
  <c r="D374" i="31"/>
  <c r="D377" i="31"/>
  <c r="D376" i="31"/>
  <c r="D375" i="31"/>
  <c r="D342" i="31"/>
  <c r="D341" i="31"/>
  <c r="D223" i="31"/>
  <c r="D225" i="31"/>
  <c r="D300" i="31"/>
  <c r="D296" i="31"/>
  <c r="D292" i="31"/>
  <c r="D226" i="31"/>
  <c r="D185" i="31"/>
  <c r="D182" i="31"/>
  <c r="D145" i="31"/>
  <c r="D183" i="31"/>
  <c r="D144" i="31"/>
  <c r="D184" i="31"/>
  <c r="D118" i="31"/>
  <c r="D119" i="31"/>
  <c r="D117" i="31"/>
  <c r="D116" i="31"/>
  <c r="D115" i="31"/>
  <c r="D73" i="31"/>
  <c r="D72" i="31"/>
  <c r="D71" i="31"/>
  <c r="D70" i="31"/>
  <c r="G165" i="25"/>
  <c r="H165" i="25"/>
  <c r="I165" i="25"/>
  <c r="J165" i="25"/>
  <c r="K165" i="25"/>
  <c r="G166" i="25"/>
  <c r="H166" i="25"/>
  <c r="I166" i="25"/>
  <c r="J166" i="25"/>
  <c r="K166" i="25"/>
  <c r="G167" i="25"/>
  <c r="H167" i="25"/>
  <c r="I167" i="25"/>
  <c r="J167" i="25"/>
  <c r="K167" i="25"/>
  <c r="G168" i="25"/>
  <c r="H168" i="25"/>
  <c r="I168" i="25"/>
  <c r="J168" i="25"/>
  <c r="K168" i="25"/>
  <c r="F166" i="25"/>
  <c r="F167" i="25"/>
  <c r="F168" i="25"/>
  <c r="G156" i="25"/>
  <c r="H156" i="25"/>
  <c r="I156" i="25"/>
  <c r="J156" i="25"/>
  <c r="K156" i="25"/>
  <c r="G157" i="25"/>
  <c r="H157" i="25"/>
  <c r="I157" i="25"/>
  <c r="J157" i="25"/>
  <c r="K157" i="25"/>
  <c r="G158" i="25"/>
  <c r="H158" i="25"/>
  <c r="I158" i="25"/>
  <c r="J158" i="25"/>
  <c r="K158" i="25"/>
  <c r="G159" i="25"/>
  <c r="H159" i="25"/>
  <c r="I159" i="25"/>
  <c r="J159" i="25"/>
  <c r="K159" i="25"/>
  <c r="G160" i="25"/>
  <c r="H160" i="25"/>
  <c r="I160" i="25"/>
  <c r="J160" i="25"/>
  <c r="K160" i="25"/>
  <c r="G161" i="25"/>
  <c r="H161" i="25"/>
  <c r="I161" i="25"/>
  <c r="J161" i="25"/>
  <c r="K161" i="25"/>
  <c r="G162" i="25"/>
  <c r="H162" i="25"/>
  <c r="I162" i="25"/>
  <c r="J162" i="25"/>
  <c r="K162" i="25"/>
  <c r="F157" i="25"/>
  <c r="F158" i="25"/>
  <c r="F159" i="25"/>
  <c r="F160" i="25"/>
  <c r="F161" i="25"/>
  <c r="F162" i="25"/>
  <c r="F145" i="25"/>
  <c r="G145" i="25"/>
  <c r="H145" i="25"/>
  <c r="I145" i="25"/>
  <c r="J145" i="25"/>
  <c r="K145" i="25"/>
  <c r="F146" i="25"/>
  <c r="G146" i="25"/>
  <c r="H146" i="25"/>
  <c r="I146" i="25"/>
  <c r="J146" i="25"/>
  <c r="K146" i="25"/>
  <c r="F147" i="25"/>
  <c r="G147" i="25"/>
  <c r="H147" i="25"/>
  <c r="I147" i="25"/>
  <c r="J147" i="25"/>
  <c r="K147" i="25"/>
  <c r="F148" i="25"/>
  <c r="G148" i="25"/>
  <c r="H148" i="25"/>
  <c r="I148" i="25"/>
  <c r="J148" i="25"/>
  <c r="K148" i="25"/>
  <c r="F149" i="25"/>
  <c r="G149" i="25"/>
  <c r="H149" i="25"/>
  <c r="I149" i="25"/>
  <c r="J149" i="25"/>
  <c r="K149" i="25"/>
  <c r="F150" i="25"/>
  <c r="G150" i="25"/>
  <c r="H150" i="25"/>
  <c r="I150" i="25"/>
  <c r="J150" i="25"/>
  <c r="K150" i="25"/>
  <c r="F151" i="25"/>
  <c r="G151" i="25"/>
  <c r="H151" i="25"/>
  <c r="I151" i="25"/>
  <c r="J151" i="25"/>
  <c r="K151" i="25"/>
  <c r="F152" i="25"/>
  <c r="G152" i="25"/>
  <c r="H152" i="25"/>
  <c r="I152" i="25"/>
  <c r="J152" i="25"/>
  <c r="K152" i="25"/>
  <c r="F153" i="25"/>
  <c r="G153" i="25"/>
  <c r="H153" i="25"/>
  <c r="I153" i="25"/>
  <c r="J153" i="25"/>
  <c r="K153" i="25"/>
  <c r="G144" i="25"/>
  <c r="H144" i="25"/>
  <c r="I144" i="25"/>
  <c r="J144" i="25"/>
  <c r="K144" i="25"/>
  <c r="B166" i="25"/>
  <c r="C166" i="25" s="1"/>
  <c r="B158" i="25"/>
  <c r="C158" i="25" s="1"/>
  <c r="B148" i="25"/>
  <c r="C148" i="25" s="1"/>
  <c r="B128" i="25"/>
  <c r="C128" i="25" s="1"/>
  <c r="B129" i="25"/>
  <c r="C129" i="25" s="1"/>
  <c r="G119" i="25"/>
  <c r="H119" i="25"/>
  <c r="I119" i="25"/>
  <c r="J119" i="25"/>
  <c r="K119" i="25"/>
  <c r="G120" i="25"/>
  <c r="H120" i="25"/>
  <c r="I120" i="25"/>
  <c r="J120" i="25"/>
  <c r="K120" i="25"/>
  <c r="G121" i="25"/>
  <c r="H121" i="25"/>
  <c r="I121" i="25"/>
  <c r="J121" i="25"/>
  <c r="K121" i="25"/>
  <c r="G122" i="25"/>
  <c r="H122" i="25"/>
  <c r="I122" i="25"/>
  <c r="J122" i="25"/>
  <c r="K122" i="25"/>
  <c r="G123" i="25"/>
  <c r="H123" i="25"/>
  <c r="I123" i="25"/>
  <c r="J123" i="25"/>
  <c r="K123" i="25"/>
  <c r="G124" i="25"/>
  <c r="H124" i="25"/>
  <c r="I124" i="25"/>
  <c r="J124" i="25"/>
  <c r="K124" i="25"/>
  <c r="G125" i="25"/>
  <c r="H125" i="25"/>
  <c r="I125" i="25"/>
  <c r="J125" i="25"/>
  <c r="K125" i="25"/>
  <c r="G126" i="25"/>
  <c r="H126" i="25"/>
  <c r="I126" i="25"/>
  <c r="J126" i="25"/>
  <c r="K126" i="25"/>
  <c r="G127" i="25"/>
  <c r="H127" i="25"/>
  <c r="I127" i="25"/>
  <c r="J127" i="25"/>
  <c r="K127" i="25"/>
  <c r="G128" i="25"/>
  <c r="H128" i="25"/>
  <c r="I128" i="25"/>
  <c r="J128" i="25"/>
  <c r="K128" i="25"/>
  <c r="G129" i="25"/>
  <c r="H129" i="25"/>
  <c r="I129" i="25"/>
  <c r="J129" i="25"/>
  <c r="K129" i="25"/>
  <c r="G130" i="25"/>
  <c r="H130" i="25"/>
  <c r="I130" i="25"/>
  <c r="J130" i="25"/>
  <c r="K130" i="25"/>
  <c r="G131" i="25"/>
  <c r="H131" i="25"/>
  <c r="I131" i="25"/>
  <c r="J131" i="25"/>
  <c r="K131" i="25"/>
  <c r="G132" i="25"/>
  <c r="H132" i="25"/>
  <c r="I132" i="25"/>
  <c r="J132" i="25"/>
  <c r="K132" i="25"/>
  <c r="G133" i="25"/>
  <c r="H133" i="25"/>
  <c r="I133" i="25"/>
  <c r="J133" i="25"/>
  <c r="K133" i="25"/>
  <c r="G134" i="25"/>
  <c r="H134" i="25"/>
  <c r="I134" i="25"/>
  <c r="J134" i="25"/>
  <c r="K134" i="25"/>
  <c r="G135" i="25"/>
  <c r="H135" i="25"/>
  <c r="I135" i="25"/>
  <c r="J135" i="25"/>
  <c r="K135" i="25"/>
  <c r="G136" i="25"/>
  <c r="H136" i="25"/>
  <c r="I136" i="25"/>
  <c r="J136" i="25"/>
  <c r="K136" i="25"/>
  <c r="G137" i="25"/>
  <c r="H137" i="25"/>
  <c r="I137" i="25"/>
  <c r="J137" i="25"/>
  <c r="K137" i="25"/>
  <c r="G138" i="25"/>
  <c r="H138" i="25"/>
  <c r="I138" i="25"/>
  <c r="J138" i="25"/>
  <c r="K138" i="25"/>
  <c r="G139" i="25"/>
  <c r="H139" i="25"/>
  <c r="I139" i="25"/>
  <c r="J139" i="25"/>
  <c r="K139" i="25"/>
  <c r="G140" i="25"/>
  <c r="H140" i="25"/>
  <c r="I140" i="25"/>
  <c r="J140" i="25"/>
  <c r="K140" i="25"/>
  <c r="G141" i="25"/>
  <c r="H141" i="25"/>
  <c r="I141" i="25"/>
  <c r="J141" i="25"/>
  <c r="K141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B183" i="6"/>
  <c r="C183" i="6" s="1"/>
  <c r="B184" i="6"/>
  <c r="C184" i="6" s="1"/>
  <c r="B170" i="6"/>
  <c r="C170" i="6"/>
  <c r="B160" i="6"/>
  <c r="C160" i="6" s="1"/>
  <c r="B83" i="6"/>
  <c r="C83" i="6" s="1"/>
  <c r="B143" i="6"/>
  <c r="C143" i="6" s="1"/>
  <c r="B144" i="6"/>
  <c r="C144" i="6" s="1"/>
  <c r="G298" i="6"/>
  <c r="H298" i="6"/>
  <c r="I298" i="6"/>
  <c r="J298" i="6"/>
  <c r="K298" i="6"/>
  <c r="G299" i="6"/>
  <c r="H299" i="6"/>
  <c r="I299" i="6"/>
  <c r="J299" i="6"/>
  <c r="K299" i="6"/>
  <c r="G300" i="6"/>
  <c r="H300" i="6"/>
  <c r="I300" i="6"/>
  <c r="J300" i="6"/>
  <c r="K300" i="6"/>
  <c r="G301" i="6"/>
  <c r="H301" i="6"/>
  <c r="I301" i="6"/>
  <c r="J301" i="6"/>
  <c r="K301" i="6"/>
  <c r="G302" i="6"/>
  <c r="H302" i="6"/>
  <c r="I302" i="6"/>
  <c r="J302" i="6"/>
  <c r="K302" i="6"/>
  <c r="F299" i="6"/>
  <c r="D299" i="6" s="1"/>
  <c r="F300" i="6"/>
  <c r="F301" i="6"/>
  <c r="F302" i="6"/>
  <c r="B299" i="6"/>
  <c r="C299" i="6"/>
  <c r="B300" i="6"/>
  <c r="C300" i="6"/>
  <c r="D300" i="6"/>
  <c r="B284" i="6"/>
  <c r="C284" i="6" s="1"/>
  <c r="B285" i="6"/>
  <c r="C285" i="6" s="1"/>
  <c r="B269" i="6"/>
  <c r="C269" i="6" s="1"/>
  <c r="B270" i="6"/>
  <c r="C270" i="6" s="1"/>
  <c r="B271" i="6"/>
  <c r="C271" i="6" s="1"/>
  <c r="B235" i="6"/>
  <c r="C235" i="6" s="1"/>
  <c r="B236" i="6"/>
  <c r="C236" i="6" s="1"/>
  <c r="B237" i="6"/>
  <c r="C237" i="6" s="1"/>
  <c r="B238" i="6"/>
  <c r="C238" i="6" s="1"/>
  <c r="B239" i="6"/>
  <c r="C239" i="6" s="1"/>
  <c r="B240" i="6"/>
  <c r="C240" i="6" s="1"/>
  <c r="B241" i="6"/>
  <c r="C241" i="6" s="1"/>
  <c r="B242" i="6"/>
  <c r="C242" i="6" s="1"/>
  <c r="B243" i="6"/>
  <c r="C243" i="6" s="1"/>
  <c r="G281" i="6"/>
  <c r="H281" i="6"/>
  <c r="I281" i="6"/>
  <c r="J281" i="6"/>
  <c r="K281" i="6"/>
  <c r="G282" i="6"/>
  <c r="H282" i="6"/>
  <c r="I282" i="6"/>
  <c r="J282" i="6"/>
  <c r="K282" i="6"/>
  <c r="G283" i="6"/>
  <c r="H283" i="6"/>
  <c r="I283" i="6"/>
  <c r="J283" i="6"/>
  <c r="K283" i="6"/>
  <c r="G284" i="6"/>
  <c r="H284" i="6"/>
  <c r="I284" i="6"/>
  <c r="J284" i="6"/>
  <c r="K284" i="6"/>
  <c r="G285" i="6"/>
  <c r="H285" i="6"/>
  <c r="I285" i="6"/>
  <c r="J285" i="6"/>
  <c r="D285" i="6" s="1"/>
  <c r="K285" i="6"/>
  <c r="G286" i="6"/>
  <c r="H286" i="6"/>
  <c r="I286" i="6"/>
  <c r="J286" i="6"/>
  <c r="K286" i="6"/>
  <c r="G287" i="6"/>
  <c r="H287" i="6"/>
  <c r="I287" i="6"/>
  <c r="J287" i="6"/>
  <c r="K287" i="6"/>
  <c r="G288" i="6"/>
  <c r="H288" i="6"/>
  <c r="I288" i="6"/>
  <c r="J288" i="6"/>
  <c r="K288" i="6"/>
  <c r="G289" i="6"/>
  <c r="H289" i="6"/>
  <c r="I289" i="6"/>
  <c r="J289" i="6"/>
  <c r="K289" i="6"/>
  <c r="G290" i="6"/>
  <c r="H290" i="6"/>
  <c r="I290" i="6"/>
  <c r="J290" i="6"/>
  <c r="K290" i="6"/>
  <c r="G291" i="6"/>
  <c r="H291" i="6"/>
  <c r="I291" i="6"/>
  <c r="J291" i="6"/>
  <c r="K291" i="6"/>
  <c r="G292" i="6"/>
  <c r="H292" i="6"/>
  <c r="I292" i="6"/>
  <c r="J292" i="6"/>
  <c r="K292" i="6"/>
  <c r="G293" i="6"/>
  <c r="H293" i="6"/>
  <c r="I293" i="6"/>
  <c r="J293" i="6"/>
  <c r="K293" i="6"/>
  <c r="G294" i="6"/>
  <c r="H294" i="6"/>
  <c r="I294" i="6"/>
  <c r="J294" i="6"/>
  <c r="K294" i="6"/>
  <c r="G295" i="6"/>
  <c r="H295" i="6"/>
  <c r="I295" i="6"/>
  <c r="J295" i="6"/>
  <c r="K295" i="6"/>
  <c r="F282" i="6"/>
  <c r="F283" i="6"/>
  <c r="F284" i="6"/>
  <c r="D284" i="6" s="1"/>
  <c r="F285" i="6"/>
  <c r="F286" i="6"/>
  <c r="F287" i="6"/>
  <c r="F288" i="6"/>
  <c r="F289" i="6"/>
  <c r="F290" i="6"/>
  <c r="F291" i="6"/>
  <c r="F292" i="6"/>
  <c r="F293" i="6"/>
  <c r="F294" i="6"/>
  <c r="F295" i="6"/>
  <c r="G258" i="6"/>
  <c r="H258" i="6"/>
  <c r="I258" i="6"/>
  <c r="J258" i="6"/>
  <c r="K258" i="6"/>
  <c r="G259" i="6"/>
  <c r="H259" i="6"/>
  <c r="I259" i="6"/>
  <c r="J259" i="6"/>
  <c r="K259" i="6"/>
  <c r="G260" i="6"/>
  <c r="H260" i="6"/>
  <c r="I260" i="6"/>
  <c r="J260" i="6"/>
  <c r="K260" i="6"/>
  <c r="G261" i="6"/>
  <c r="H261" i="6"/>
  <c r="I261" i="6"/>
  <c r="J261" i="6"/>
  <c r="K261" i="6"/>
  <c r="G262" i="6"/>
  <c r="H262" i="6"/>
  <c r="I262" i="6"/>
  <c r="J262" i="6"/>
  <c r="K262" i="6"/>
  <c r="G263" i="6"/>
  <c r="H263" i="6"/>
  <c r="I263" i="6"/>
  <c r="J263" i="6"/>
  <c r="K263" i="6"/>
  <c r="G264" i="6"/>
  <c r="H264" i="6"/>
  <c r="I264" i="6"/>
  <c r="J264" i="6"/>
  <c r="K264" i="6"/>
  <c r="G265" i="6"/>
  <c r="H265" i="6"/>
  <c r="I265" i="6"/>
  <c r="J265" i="6"/>
  <c r="K265" i="6"/>
  <c r="G266" i="6"/>
  <c r="H266" i="6"/>
  <c r="I266" i="6"/>
  <c r="J266" i="6"/>
  <c r="K266" i="6"/>
  <c r="G267" i="6"/>
  <c r="H267" i="6"/>
  <c r="I267" i="6"/>
  <c r="J267" i="6"/>
  <c r="K267" i="6"/>
  <c r="G268" i="6"/>
  <c r="H268" i="6"/>
  <c r="I268" i="6"/>
  <c r="J268" i="6"/>
  <c r="K268" i="6"/>
  <c r="G269" i="6"/>
  <c r="H269" i="6"/>
  <c r="I269" i="6"/>
  <c r="J269" i="6"/>
  <c r="K269" i="6"/>
  <c r="G270" i="6"/>
  <c r="H270" i="6"/>
  <c r="I270" i="6"/>
  <c r="D270" i="6" s="1"/>
  <c r="J270" i="6"/>
  <c r="K270" i="6"/>
  <c r="G271" i="6"/>
  <c r="H271" i="6"/>
  <c r="I271" i="6"/>
  <c r="J271" i="6"/>
  <c r="K271" i="6"/>
  <c r="G272" i="6"/>
  <c r="H272" i="6"/>
  <c r="I272" i="6"/>
  <c r="J272" i="6"/>
  <c r="K272" i="6"/>
  <c r="G273" i="6"/>
  <c r="H273" i="6"/>
  <c r="I273" i="6"/>
  <c r="J273" i="6"/>
  <c r="K273" i="6"/>
  <c r="G274" i="6"/>
  <c r="H274" i="6"/>
  <c r="I274" i="6"/>
  <c r="J274" i="6"/>
  <c r="K274" i="6"/>
  <c r="G275" i="6"/>
  <c r="H275" i="6"/>
  <c r="I275" i="6"/>
  <c r="J275" i="6"/>
  <c r="K275" i="6"/>
  <c r="G276" i="6"/>
  <c r="H276" i="6"/>
  <c r="I276" i="6"/>
  <c r="J276" i="6"/>
  <c r="K276" i="6"/>
  <c r="G277" i="6"/>
  <c r="H277" i="6"/>
  <c r="I277" i="6"/>
  <c r="J277" i="6"/>
  <c r="K277" i="6"/>
  <c r="G278" i="6"/>
  <c r="H278" i="6"/>
  <c r="I278" i="6"/>
  <c r="J278" i="6"/>
  <c r="K278" i="6"/>
  <c r="F259" i="6"/>
  <c r="F260" i="6"/>
  <c r="F261" i="6"/>
  <c r="F262" i="6"/>
  <c r="F263" i="6"/>
  <c r="F264" i="6"/>
  <c r="F265" i="6"/>
  <c r="F266" i="6"/>
  <c r="F267" i="6"/>
  <c r="F268" i="6"/>
  <c r="F269" i="6"/>
  <c r="D269" i="6" s="1"/>
  <c r="F270" i="6"/>
  <c r="F271" i="6"/>
  <c r="D271" i="6" s="1"/>
  <c r="F272" i="6"/>
  <c r="F273" i="6"/>
  <c r="F274" i="6"/>
  <c r="F275" i="6"/>
  <c r="F276" i="6"/>
  <c r="F277" i="6"/>
  <c r="F278" i="6"/>
  <c r="G218" i="6"/>
  <c r="H218" i="6"/>
  <c r="I218" i="6"/>
  <c r="J218" i="6"/>
  <c r="K218" i="6"/>
  <c r="G219" i="6"/>
  <c r="H219" i="6"/>
  <c r="I219" i="6"/>
  <c r="J219" i="6"/>
  <c r="K219" i="6"/>
  <c r="G220" i="6"/>
  <c r="H220" i="6"/>
  <c r="I220" i="6"/>
  <c r="J220" i="6"/>
  <c r="K220" i="6"/>
  <c r="G221" i="6"/>
  <c r="H221" i="6"/>
  <c r="I221" i="6"/>
  <c r="J221" i="6"/>
  <c r="K221" i="6"/>
  <c r="G222" i="6"/>
  <c r="H222" i="6"/>
  <c r="I222" i="6"/>
  <c r="J222" i="6"/>
  <c r="K222" i="6"/>
  <c r="G223" i="6"/>
  <c r="H223" i="6"/>
  <c r="I223" i="6"/>
  <c r="J223" i="6"/>
  <c r="K223" i="6"/>
  <c r="G224" i="6"/>
  <c r="H224" i="6"/>
  <c r="I224" i="6"/>
  <c r="J224" i="6"/>
  <c r="K224" i="6"/>
  <c r="G225" i="6"/>
  <c r="H225" i="6"/>
  <c r="I225" i="6"/>
  <c r="J225" i="6"/>
  <c r="K225" i="6"/>
  <c r="G226" i="6"/>
  <c r="H226" i="6"/>
  <c r="I226" i="6"/>
  <c r="J226" i="6"/>
  <c r="K226" i="6"/>
  <c r="G227" i="6"/>
  <c r="H227" i="6"/>
  <c r="I227" i="6"/>
  <c r="J227" i="6"/>
  <c r="K227" i="6"/>
  <c r="G228" i="6"/>
  <c r="H228" i="6"/>
  <c r="I228" i="6"/>
  <c r="J228" i="6"/>
  <c r="K228" i="6"/>
  <c r="G229" i="6"/>
  <c r="H229" i="6"/>
  <c r="I229" i="6"/>
  <c r="J229" i="6"/>
  <c r="K229" i="6"/>
  <c r="G230" i="6"/>
  <c r="H230" i="6"/>
  <c r="I230" i="6"/>
  <c r="J230" i="6"/>
  <c r="K230" i="6"/>
  <c r="G231" i="6"/>
  <c r="H231" i="6"/>
  <c r="I231" i="6"/>
  <c r="J231" i="6"/>
  <c r="K231" i="6"/>
  <c r="G232" i="6"/>
  <c r="H232" i="6"/>
  <c r="I232" i="6"/>
  <c r="J232" i="6"/>
  <c r="K232" i="6"/>
  <c r="G233" i="6"/>
  <c r="H233" i="6"/>
  <c r="I233" i="6"/>
  <c r="J233" i="6"/>
  <c r="K233" i="6"/>
  <c r="G234" i="6"/>
  <c r="H234" i="6"/>
  <c r="I234" i="6"/>
  <c r="J234" i="6"/>
  <c r="K234" i="6"/>
  <c r="G235" i="6"/>
  <c r="D235" i="6" s="1"/>
  <c r="H235" i="6"/>
  <c r="I235" i="6"/>
  <c r="J235" i="6"/>
  <c r="K235" i="6"/>
  <c r="G236" i="6"/>
  <c r="H236" i="6"/>
  <c r="I236" i="6"/>
  <c r="J236" i="6"/>
  <c r="K236" i="6"/>
  <c r="G237" i="6"/>
  <c r="H237" i="6"/>
  <c r="I237" i="6"/>
  <c r="D237" i="6" s="1"/>
  <c r="J237" i="6"/>
  <c r="K237" i="6"/>
  <c r="G238" i="6"/>
  <c r="H238" i="6"/>
  <c r="I238" i="6"/>
  <c r="J238" i="6"/>
  <c r="K238" i="6"/>
  <c r="G239" i="6"/>
  <c r="D239" i="6" s="1"/>
  <c r="H239" i="6"/>
  <c r="I239" i="6"/>
  <c r="J239" i="6"/>
  <c r="K239" i="6"/>
  <c r="G240" i="6"/>
  <c r="H240" i="6"/>
  <c r="I240" i="6"/>
  <c r="J240" i="6"/>
  <c r="K240" i="6"/>
  <c r="G241" i="6"/>
  <c r="H241" i="6"/>
  <c r="I241" i="6"/>
  <c r="D241" i="6" s="1"/>
  <c r="J241" i="6"/>
  <c r="K241" i="6"/>
  <c r="G242" i="6"/>
  <c r="H242" i="6"/>
  <c r="I242" i="6"/>
  <c r="J242" i="6"/>
  <c r="K242" i="6"/>
  <c r="G243" i="6"/>
  <c r="D243" i="6" s="1"/>
  <c r="H243" i="6"/>
  <c r="I243" i="6"/>
  <c r="J243" i="6"/>
  <c r="K243" i="6"/>
  <c r="G244" i="6"/>
  <c r="H244" i="6"/>
  <c r="I244" i="6"/>
  <c r="J244" i="6"/>
  <c r="K244" i="6"/>
  <c r="G245" i="6"/>
  <c r="H245" i="6"/>
  <c r="I245" i="6"/>
  <c r="J245" i="6"/>
  <c r="K245" i="6"/>
  <c r="G246" i="6"/>
  <c r="H246" i="6"/>
  <c r="I246" i="6"/>
  <c r="J246" i="6"/>
  <c r="K246" i="6"/>
  <c r="G247" i="6"/>
  <c r="H247" i="6"/>
  <c r="I247" i="6"/>
  <c r="J247" i="6"/>
  <c r="K247" i="6"/>
  <c r="G248" i="6"/>
  <c r="H248" i="6"/>
  <c r="I248" i="6"/>
  <c r="J248" i="6"/>
  <c r="K248" i="6"/>
  <c r="G249" i="6"/>
  <c r="H249" i="6"/>
  <c r="I249" i="6"/>
  <c r="J249" i="6"/>
  <c r="K249" i="6"/>
  <c r="G250" i="6"/>
  <c r="H250" i="6"/>
  <c r="I250" i="6"/>
  <c r="J250" i="6"/>
  <c r="K250" i="6"/>
  <c r="G251" i="6"/>
  <c r="H251" i="6"/>
  <c r="I251" i="6"/>
  <c r="J251" i="6"/>
  <c r="K251" i="6"/>
  <c r="G252" i="6"/>
  <c r="H252" i="6"/>
  <c r="I252" i="6"/>
  <c r="J252" i="6"/>
  <c r="K252" i="6"/>
  <c r="G253" i="6"/>
  <c r="H253" i="6"/>
  <c r="I253" i="6"/>
  <c r="J253" i="6"/>
  <c r="K253" i="6"/>
  <c r="G254" i="6"/>
  <c r="H254" i="6"/>
  <c r="I254" i="6"/>
  <c r="J254" i="6"/>
  <c r="K254" i="6"/>
  <c r="G255" i="6"/>
  <c r="H255" i="6"/>
  <c r="I255" i="6"/>
  <c r="J255" i="6"/>
  <c r="K255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D236" i="6" s="1"/>
  <c r="F237" i="6"/>
  <c r="F238" i="6"/>
  <c r="D238" i="6" s="1"/>
  <c r="F239" i="6"/>
  <c r="F240" i="6"/>
  <c r="D240" i="6" s="1"/>
  <c r="F241" i="6"/>
  <c r="F242" i="6"/>
  <c r="D242" i="6" s="1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G211" i="6"/>
  <c r="H211" i="6"/>
  <c r="I211" i="6"/>
  <c r="J211" i="6"/>
  <c r="K211" i="6"/>
  <c r="G212" i="6"/>
  <c r="H212" i="6"/>
  <c r="I212" i="6"/>
  <c r="J212" i="6"/>
  <c r="K212" i="6"/>
  <c r="G213" i="6"/>
  <c r="H213" i="6"/>
  <c r="I213" i="6"/>
  <c r="J213" i="6"/>
  <c r="K213" i="6"/>
  <c r="G214" i="6"/>
  <c r="H214" i="6"/>
  <c r="I214" i="6"/>
  <c r="J214" i="6"/>
  <c r="K214" i="6"/>
  <c r="G215" i="6"/>
  <c r="H215" i="6"/>
  <c r="I215" i="6"/>
  <c r="J215" i="6"/>
  <c r="K215" i="6"/>
  <c r="F212" i="6"/>
  <c r="F213" i="6"/>
  <c r="F214" i="6"/>
  <c r="F215" i="6"/>
  <c r="G202" i="6"/>
  <c r="H202" i="6"/>
  <c r="I202" i="6"/>
  <c r="J202" i="6"/>
  <c r="K202" i="6"/>
  <c r="G203" i="6"/>
  <c r="H203" i="6"/>
  <c r="I203" i="6"/>
  <c r="J203" i="6"/>
  <c r="K203" i="6"/>
  <c r="G204" i="6"/>
  <c r="H204" i="6"/>
  <c r="I204" i="6"/>
  <c r="J204" i="6"/>
  <c r="K204" i="6"/>
  <c r="G205" i="6"/>
  <c r="H205" i="6"/>
  <c r="I205" i="6"/>
  <c r="J205" i="6"/>
  <c r="K205" i="6"/>
  <c r="G206" i="6"/>
  <c r="H206" i="6"/>
  <c r="I206" i="6"/>
  <c r="J206" i="6"/>
  <c r="K206" i="6"/>
  <c r="G207" i="6"/>
  <c r="H207" i="6"/>
  <c r="I207" i="6"/>
  <c r="J207" i="6"/>
  <c r="K207" i="6"/>
  <c r="G208" i="6"/>
  <c r="H208" i="6"/>
  <c r="I208" i="6"/>
  <c r="J208" i="6"/>
  <c r="K208" i="6"/>
  <c r="F203" i="6"/>
  <c r="F204" i="6"/>
  <c r="F205" i="6"/>
  <c r="F206" i="6"/>
  <c r="F207" i="6"/>
  <c r="F208" i="6"/>
  <c r="G178" i="6"/>
  <c r="H178" i="6"/>
  <c r="I178" i="6"/>
  <c r="J178" i="6"/>
  <c r="K178" i="6"/>
  <c r="G179" i="6"/>
  <c r="H179" i="6"/>
  <c r="I179" i="6"/>
  <c r="J179" i="6"/>
  <c r="K179" i="6"/>
  <c r="G180" i="6"/>
  <c r="H180" i="6"/>
  <c r="I180" i="6"/>
  <c r="J180" i="6"/>
  <c r="K180" i="6"/>
  <c r="G181" i="6"/>
  <c r="H181" i="6"/>
  <c r="I181" i="6"/>
  <c r="J181" i="6"/>
  <c r="K181" i="6"/>
  <c r="G182" i="6"/>
  <c r="H182" i="6"/>
  <c r="I182" i="6"/>
  <c r="J182" i="6"/>
  <c r="K182" i="6"/>
  <c r="G183" i="6"/>
  <c r="H183" i="6"/>
  <c r="I183" i="6"/>
  <c r="J183" i="6"/>
  <c r="D183" i="6" s="1"/>
  <c r="K183" i="6"/>
  <c r="G184" i="6"/>
  <c r="H184" i="6"/>
  <c r="I184" i="6"/>
  <c r="J184" i="6"/>
  <c r="K184" i="6"/>
  <c r="G185" i="6"/>
  <c r="H185" i="6"/>
  <c r="I185" i="6"/>
  <c r="J185" i="6"/>
  <c r="K185" i="6"/>
  <c r="G186" i="6"/>
  <c r="H186" i="6"/>
  <c r="I186" i="6"/>
  <c r="J186" i="6"/>
  <c r="K186" i="6"/>
  <c r="G187" i="6"/>
  <c r="H187" i="6"/>
  <c r="I187" i="6"/>
  <c r="J187" i="6"/>
  <c r="K187" i="6"/>
  <c r="G188" i="6"/>
  <c r="H188" i="6"/>
  <c r="I188" i="6"/>
  <c r="J188" i="6"/>
  <c r="K188" i="6"/>
  <c r="G189" i="6"/>
  <c r="H189" i="6"/>
  <c r="I189" i="6"/>
  <c r="J189" i="6"/>
  <c r="K189" i="6"/>
  <c r="G190" i="6"/>
  <c r="H190" i="6"/>
  <c r="I190" i="6"/>
  <c r="J190" i="6"/>
  <c r="K190" i="6"/>
  <c r="G191" i="6"/>
  <c r="H191" i="6"/>
  <c r="I191" i="6"/>
  <c r="J191" i="6"/>
  <c r="K191" i="6"/>
  <c r="G192" i="6"/>
  <c r="H192" i="6"/>
  <c r="I192" i="6"/>
  <c r="J192" i="6"/>
  <c r="K192" i="6"/>
  <c r="G193" i="6"/>
  <c r="H193" i="6"/>
  <c r="I193" i="6"/>
  <c r="J193" i="6"/>
  <c r="K193" i="6"/>
  <c r="G194" i="6"/>
  <c r="H194" i="6"/>
  <c r="I194" i="6"/>
  <c r="J194" i="6"/>
  <c r="K194" i="6"/>
  <c r="G195" i="6"/>
  <c r="H195" i="6"/>
  <c r="I195" i="6"/>
  <c r="J195" i="6"/>
  <c r="K195" i="6"/>
  <c r="G196" i="6"/>
  <c r="H196" i="6"/>
  <c r="I196" i="6"/>
  <c r="J196" i="6"/>
  <c r="K196" i="6"/>
  <c r="G197" i="6"/>
  <c r="H197" i="6"/>
  <c r="I197" i="6"/>
  <c r="J197" i="6"/>
  <c r="K197" i="6"/>
  <c r="G198" i="6"/>
  <c r="H198" i="6"/>
  <c r="I198" i="6"/>
  <c r="J198" i="6"/>
  <c r="K198" i="6"/>
  <c r="G199" i="6"/>
  <c r="H199" i="6"/>
  <c r="I199" i="6"/>
  <c r="J199" i="6"/>
  <c r="K199" i="6"/>
  <c r="F179" i="6"/>
  <c r="F180" i="6"/>
  <c r="F181" i="6"/>
  <c r="F182" i="6"/>
  <c r="F183" i="6"/>
  <c r="F184" i="6"/>
  <c r="D184" i="6" s="1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G166" i="6"/>
  <c r="H166" i="6"/>
  <c r="I166" i="6"/>
  <c r="J166" i="6"/>
  <c r="K166" i="6"/>
  <c r="G167" i="6"/>
  <c r="H167" i="6"/>
  <c r="I167" i="6"/>
  <c r="J167" i="6"/>
  <c r="K167" i="6"/>
  <c r="G168" i="6"/>
  <c r="H168" i="6"/>
  <c r="I168" i="6"/>
  <c r="J168" i="6"/>
  <c r="K168" i="6"/>
  <c r="G169" i="6"/>
  <c r="H169" i="6"/>
  <c r="I169" i="6"/>
  <c r="J169" i="6"/>
  <c r="K169" i="6"/>
  <c r="G170" i="6"/>
  <c r="H170" i="6"/>
  <c r="I170" i="6"/>
  <c r="J170" i="6"/>
  <c r="K170" i="6"/>
  <c r="G171" i="6"/>
  <c r="H171" i="6"/>
  <c r="I171" i="6"/>
  <c r="J171" i="6"/>
  <c r="K171" i="6"/>
  <c r="G172" i="6"/>
  <c r="H172" i="6"/>
  <c r="I172" i="6"/>
  <c r="J172" i="6"/>
  <c r="K172" i="6"/>
  <c r="G173" i="6"/>
  <c r="H173" i="6"/>
  <c r="I173" i="6"/>
  <c r="J173" i="6"/>
  <c r="K173" i="6"/>
  <c r="G174" i="6"/>
  <c r="H174" i="6"/>
  <c r="I174" i="6"/>
  <c r="J174" i="6"/>
  <c r="K174" i="6"/>
  <c r="G175" i="6"/>
  <c r="H175" i="6"/>
  <c r="I175" i="6"/>
  <c r="J175" i="6"/>
  <c r="K175" i="6"/>
  <c r="F167" i="6"/>
  <c r="F168" i="6"/>
  <c r="F169" i="6"/>
  <c r="F170" i="6"/>
  <c r="D170" i="6" s="1"/>
  <c r="F171" i="6"/>
  <c r="F172" i="6"/>
  <c r="F173" i="6"/>
  <c r="F174" i="6"/>
  <c r="F175" i="6"/>
  <c r="G151" i="6"/>
  <c r="H151" i="6"/>
  <c r="I151" i="6"/>
  <c r="J151" i="6"/>
  <c r="K151" i="6"/>
  <c r="G152" i="6"/>
  <c r="H152" i="6"/>
  <c r="I152" i="6"/>
  <c r="J152" i="6"/>
  <c r="K152" i="6"/>
  <c r="G153" i="6"/>
  <c r="H153" i="6"/>
  <c r="I153" i="6"/>
  <c r="J153" i="6"/>
  <c r="K153" i="6"/>
  <c r="G154" i="6"/>
  <c r="H154" i="6"/>
  <c r="I154" i="6"/>
  <c r="J154" i="6"/>
  <c r="K154" i="6"/>
  <c r="G155" i="6"/>
  <c r="H155" i="6"/>
  <c r="I155" i="6"/>
  <c r="J155" i="6"/>
  <c r="K155" i="6"/>
  <c r="G156" i="6"/>
  <c r="H156" i="6"/>
  <c r="I156" i="6"/>
  <c r="J156" i="6"/>
  <c r="K156" i="6"/>
  <c r="G157" i="6"/>
  <c r="H157" i="6"/>
  <c r="I157" i="6"/>
  <c r="J157" i="6"/>
  <c r="K157" i="6"/>
  <c r="G158" i="6"/>
  <c r="H158" i="6"/>
  <c r="I158" i="6"/>
  <c r="J158" i="6"/>
  <c r="K158" i="6"/>
  <c r="G159" i="6"/>
  <c r="H159" i="6"/>
  <c r="I159" i="6"/>
  <c r="J159" i="6"/>
  <c r="K159" i="6"/>
  <c r="G160" i="6"/>
  <c r="H160" i="6"/>
  <c r="I160" i="6"/>
  <c r="J160" i="6"/>
  <c r="K160" i="6"/>
  <c r="G161" i="6"/>
  <c r="H161" i="6"/>
  <c r="I161" i="6"/>
  <c r="J161" i="6"/>
  <c r="K161" i="6"/>
  <c r="G162" i="6"/>
  <c r="H162" i="6"/>
  <c r="I162" i="6"/>
  <c r="J162" i="6"/>
  <c r="K162" i="6"/>
  <c r="G163" i="6"/>
  <c r="H163" i="6"/>
  <c r="I163" i="6"/>
  <c r="J163" i="6"/>
  <c r="K163" i="6"/>
  <c r="F152" i="6"/>
  <c r="F153" i="6"/>
  <c r="F154" i="6"/>
  <c r="F155" i="6"/>
  <c r="F156" i="6"/>
  <c r="F157" i="6"/>
  <c r="F158" i="6"/>
  <c r="F159" i="6"/>
  <c r="F160" i="6"/>
  <c r="D160" i="6" s="1"/>
  <c r="F161" i="6"/>
  <c r="F162" i="6"/>
  <c r="F163" i="6"/>
  <c r="G137" i="6"/>
  <c r="H137" i="6"/>
  <c r="I137" i="6"/>
  <c r="J137" i="6"/>
  <c r="K137" i="6"/>
  <c r="G138" i="6"/>
  <c r="H138" i="6"/>
  <c r="I138" i="6"/>
  <c r="J138" i="6"/>
  <c r="K138" i="6"/>
  <c r="G139" i="6"/>
  <c r="H139" i="6"/>
  <c r="I139" i="6"/>
  <c r="J139" i="6"/>
  <c r="K139" i="6"/>
  <c r="G140" i="6"/>
  <c r="H140" i="6"/>
  <c r="I140" i="6"/>
  <c r="J140" i="6"/>
  <c r="K140" i="6"/>
  <c r="G141" i="6"/>
  <c r="H141" i="6"/>
  <c r="I141" i="6"/>
  <c r="J141" i="6"/>
  <c r="K141" i="6"/>
  <c r="G142" i="6"/>
  <c r="H142" i="6"/>
  <c r="I142" i="6"/>
  <c r="J142" i="6"/>
  <c r="K142" i="6"/>
  <c r="G143" i="6"/>
  <c r="H143" i="6"/>
  <c r="I143" i="6"/>
  <c r="J143" i="6"/>
  <c r="K143" i="6"/>
  <c r="G144" i="6"/>
  <c r="H144" i="6"/>
  <c r="I144" i="6"/>
  <c r="D144" i="6" s="1"/>
  <c r="J144" i="6"/>
  <c r="K144" i="6"/>
  <c r="G145" i="6"/>
  <c r="H145" i="6"/>
  <c r="I145" i="6"/>
  <c r="J145" i="6"/>
  <c r="K145" i="6"/>
  <c r="G146" i="6"/>
  <c r="H146" i="6"/>
  <c r="I146" i="6"/>
  <c r="J146" i="6"/>
  <c r="K146" i="6"/>
  <c r="G147" i="6"/>
  <c r="H147" i="6"/>
  <c r="I147" i="6"/>
  <c r="J147" i="6"/>
  <c r="K147" i="6"/>
  <c r="G148" i="6"/>
  <c r="H148" i="6"/>
  <c r="I148" i="6"/>
  <c r="J148" i="6"/>
  <c r="K148" i="6"/>
  <c r="F138" i="6"/>
  <c r="F139" i="6"/>
  <c r="F140" i="6"/>
  <c r="F141" i="6"/>
  <c r="F142" i="6"/>
  <c r="F143" i="6"/>
  <c r="D143" i="6" s="1"/>
  <c r="F144" i="6"/>
  <c r="F145" i="6"/>
  <c r="F146" i="6"/>
  <c r="F147" i="6"/>
  <c r="F148" i="6"/>
  <c r="G119" i="6"/>
  <c r="H119" i="6"/>
  <c r="I119" i="6"/>
  <c r="J119" i="6"/>
  <c r="K119" i="6"/>
  <c r="G120" i="6"/>
  <c r="H120" i="6"/>
  <c r="I120" i="6"/>
  <c r="J120" i="6"/>
  <c r="K120" i="6"/>
  <c r="G121" i="6"/>
  <c r="H121" i="6"/>
  <c r="I121" i="6"/>
  <c r="J121" i="6"/>
  <c r="K121" i="6"/>
  <c r="G122" i="6"/>
  <c r="H122" i="6"/>
  <c r="I122" i="6"/>
  <c r="J122" i="6"/>
  <c r="K122" i="6"/>
  <c r="G123" i="6"/>
  <c r="H123" i="6"/>
  <c r="I123" i="6"/>
  <c r="J123" i="6"/>
  <c r="K123" i="6"/>
  <c r="G124" i="6"/>
  <c r="H124" i="6"/>
  <c r="I124" i="6"/>
  <c r="J124" i="6"/>
  <c r="K124" i="6"/>
  <c r="G125" i="6"/>
  <c r="H125" i="6"/>
  <c r="I125" i="6"/>
  <c r="J125" i="6"/>
  <c r="K125" i="6"/>
  <c r="G126" i="6"/>
  <c r="H126" i="6"/>
  <c r="I126" i="6"/>
  <c r="J126" i="6"/>
  <c r="K126" i="6"/>
  <c r="G127" i="6"/>
  <c r="H127" i="6"/>
  <c r="I127" i="6"/>
  <c r="J127" i="6"/>
  <c r="K127" i="6"/>
  <c r="G128" i="6"/>
  <c r="H128" i="6"/>
  <c r="I128" i="6"/>
  <c r="J128" i="6"/>
  <c r="K128" i="6"/>
  <c r="G129" i="6"/>
  <c r="H129" i="6"/>
  <c r="I129" i="6"/>
  <c r="J129" i="6"/>
  <c r="K129" i="6"/>
  <c r="G130" i="6"/>
  <c r="H130" i="6"/>
  <c r="I130" i="6"/>
  <c r="J130" i="6"/>
  <c r="K130" i="6"/>
  <c r="G131" i="6"/>
  <c r="H131" i="6"/>
  <c r="I131" i="6"/>
  <c r="J131" i="6"/>
  <c r="K131" i="6"/>
  <c r="G132" i="6"/>
  <c r="H132" i="6"/>
  <c r="I132" i="6"/>
  <c r="J132" i="6"/>
  <c r="K132" i="6"/>
  <c r="G133" i="6"/>
  <c r="H133" i="6"/>
  <c r="I133" i="6"/>
  <c r="J133" i="6"/>
  <c r="K133" i="6"/>
  <c r="G134" i="6"/>
  <c r="H134" i="6"/>
  <c r="I134" i="6"/>
  <c r="J134" i="6"/>
  <c r="K134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G110" i="6"/>
  <c r="H110" i="6"/>
  <c r="I110" i="6"/>
  <c r="J110" i="6"/>
  <c r="K110" i="6"/>
  <c r="G111" i="6"/>
  <c r="H111" i="6"/>
  <c r="I111" i="6"/>
  <c r="J111" i="6"/>
  <c r="K111" i="6"/>
  <c r="G112" i="6"/>
  <c r="H112" i="6"/>
  <c r="I112" i="6"/>
  <c r="J112" i="6"/>
  <c r="K112" i="6"/>
  <c r="G113" i="6"/>
  <c r="H113" i="6"/>
  <c r="I113" i="6"/>
  <c r="J113" i="6"/>
  <c r="K113" i="6"/>
  <c r="G114" i="6"/>
  <c r="H114" i="6"/>
  <c r="I114" i="6"/>
  <c r="J114" i="6"/>
  <c r="K114" i="6"/>
  <c r="G115" i="6"/>
  <c r="H115" i="6"/>
  <c r="I115" i="6"/>
  <c r="J115" i="6"/>
  <c r="K115" i="6"/>
  <c r="G116" i="6"/>
  <c r="H116" i="6"/>
  <c r="I116" i="6"/>
  <c r="J116" i="6"/>
  <c r="K116" i="6"/>
  <c r="F111" i="6"/>
  <c r="F112" i="6"/>
  <c r="F113" i="6"/>
  <c r="F114" i="6"/>
  <c r="F115" i="6"/>
  <c r="F116" i="6"/>
  <c r="G100" i="6"/>
  <c r="H100" i="6"/>
  <c r="I100" i="6"/>
  <c r="J100" i="6"/>
  <c r="K100" i="6"/>
  <c r="G101" i="6"/>
  <c r="H101" i="6"/>
  <c r="I101" i="6"/>
  <c r="J101" i="6"/>
  <c r="K101" i="6"/>
  <c r="G102" i="6"/>
  <c r="H102" i="6"/>
  <c r="I102" i="6"/>
  <c r="J102" i="6"/>
  <c r="K102" i="6"/>
  <c r="G103" i="6"/>
  <c r="H103" i="6"/>
  <c r="I103" i="6"/>
  <c r="J103" i="6"/>
  <c r="K103" i="6"/>
  <c r="G104" i="6"/>
  <c r="H104" i="6"/>
  <c r="I104" i="6"/>
  <c r="J104" i="6"/>
  <c r="K104" i="6"/>
  <c r="G105" i="6"/>
  <c r="H105" i="6"/>
  <c r="I105" i="6"/>
  <c r="J105" i="6"/>
  <c r="K105" i="6"/>
  <c r="G106" i="6"/>
  <c r="H106" i="6"/>
  <c r="I106" i="6"/>
  <c r="J106" i="6"/>
  <c r="K106" i="6"/>
  <c r="G107" i="6"/>
  <c r="H107" i="6"/>
  <c r="I107" i="6"/>
  <c r="J107" i="6"/>
  <c r="K107" i="6"/>
  <c r="F101" i="6"/>
  <c r="F102" i="6"/>
  <c r="F103" i="6"/>
  <c r="F104" i="6"/>
  <c r="F105" i="6"/>
  <c r="F106" i="6"/>
  <c r="F107" i="6"/>
  <c r="G92" i="6"/>
  <c r="H92" i="6"/>
  <c r="I92" i="6"/>
  <c r="J92" i="6"/>
  <c r="K92" i="6"/>
  <c r="G93" i="6"/>
  <c r="H93" i="6"/>
  <c r="I93" i="6"/>
  <c r="J93" i="6"/>
  <c r="K93" i="6"/>
  <c r="G94" i="6"/>
  <c r="H94" i="6"/>
  <c r="I94" i="6"/>
  <c r="J94" i="6"/>
  <c r="K94" i="6"/>
  <c r="G95" i="6"/>
  <c r="H95" i="6"/>
  <c r="I95" i="6"/>
  <c r="J95" i="6"/>
  <c r="K95" i="6"/>
  <c r="G96" i="6"/>
  <c r="H96" i="6"/>
  <c r="I96" i="6"/>
  <c r="J96" i="6"/>
  <c r="K96" i="6"/>
  <c r="G97" i="6"/>
  <c r="H97" i="6"/>
  <c r="I97" i="6"/>
  <c r="J97" i="6"/>
  <c r="K97" i="6"/>
  <c r="F93" i="6"/>
  <c r="F94" i="6"/>
  <c r="F95" i="6"/>
  <c r="F96" i="6"/>
  <c r="F97" i="6"/>
  <c r="G67" i="6"/>
  <c r="H67" i="6"/>
  <c r="I67" i="6"/>
  <c r="J67" i="6"/>
  <c r="K67" i="6"/>
  <c r="G68" i="6"/>
  <c r="H68" i="6"/>
  <c r="I68" i="6"/>
  <c r="J68" i="6"/>
  <c r="K68" i="6"/>
  <c r="G69" i="6"/>
  <c r="H69" i="6"/>
  <c r="I69" i="6"/>
  <c r="J69" i="6"/>
  <c r="K69" i="6"/>
  <c r="G70" i="6"/>
  <c r="H70" i="6"/>
  <c r="I70" i="6"/>
  <c r="J70" i="6"/>
  <c r="K70" i="6"/>
  <c r="G71" i="6"/>
  <c r="H71" i="6"/>
  <c r="I71" i="6"/>
  <c r="J71" i="6"/>
  <c r="K71" i="6"/>
  <c r="G72" i="6"/>
  <c r="H72" i="6"/>
  <c r="I72" i="6"/>
  <c r="J72" i="6"/>
  <c r="K72" i="6"/>
  <c r="G73" i="6"/>
  <c r="H73" i="6"/>
  <c r="I73" i="6"/>
  <c r="J73" i="6"/>
  <c r="K73" i="6"/>
  <c r="G74" i="6"/>
  <c r="H74" i="6"/>
  <c r="I74" i="6"/>
  <c r="J74" i="6"/>
  <c r="K74" i="6"/>
  <c r="G75" i="6"/>
  <c r="H75" i="6"/>
  <c r="I75" i="6"/>
  <c r="J75" i="6"/>
  <c r="K75" i="6"/>
  <c r="G76" i="6"/>
  <c r="H76" i="6"/>
  <c r="I76" i="6"/>
  <c r="J76" i="6"/>
  <c r="K76" i="6"/>
  <c r="G77" i="6"/>
  <c r="H77" i="6"/>
  <c r="I77" i="6"/>
  <c r="J77" i="6"/>
  <c r="K77" i="6"/>
  <c r="G78" i="6"/>
  <c r="H78" i="6"/>
  <c r="I78" i="6"/>
  <c r="J78" i="6"/>
  <c r="K78" i="6"/>
  <c r="G79" i="6"/>
  <c r="H79" i="6"/>
  <c r="I79" i="6"/>
  <c r="J79" i="6"/>
  <c r="K79" i="6"/>
  <c r="G80" i="6"/>
  <c r="H80" i="6"/>
  <c r="I80" i="6"/>
  <c r="J80" i="6"/>
  <c r="K80" i="6"/>
  <c r="G81" i="6"/>
  <c r="H81" i="6"/>
  <c r="I81" i="6"/>
  <c r="J81" i="6"/>
  <c r="K81" i="6"/>
  <c r="G82" i="6"/>
  <c r="H82" i="6"/>
  <c r="I82" i="6"/>
  <c r="J82" i="6"/>
  <c r="K82" i="6"/>
  <c r="G83" i="6"/>
  <c r="H83" i="6"/>
  <c r="I83" i="6"/>
  <c r="J83" i="6"/>
  <c r="K83" i="6"/>
  <c r="G84" i="6"/>
  <c r="H84" i="6"/>
  <c r="I84" i="6"/>
  <c r="J84" i="6"/>
  <c r="K84" i="6"/>
  <c r="G85" i="6"/>
  <c r="H85" i="6"/>
  <c r="I85" i="6"/>
  <c r="J85" i="6"/>
  <c r="K85" i="6"/>
  <c r="G86" i="6"/>
  <c r="H86" i="6"/>
  <c r="I86" i="6"/>
  <c r="J86" i="6"/>
  <c r="K86" i="6"/>
  <c r="G87" i="6"/>
  <c r="H87" i="6"/>
  <c r="I87" i="6"/>
  <c r="J87" i="6"/>
  <c r="K87" i="6"/>
  <c r="G88" i="6"/>
  <c r="H88" i="6"/>
  <c r="I88" i="6"/>
  <c r="J88" i="6"/>
  <c r="K88" i="6"/>
  <c r="G89" i="6"/>
  <c r="H89" i="6"/>
  <c r="I89" i="6"/>
  <c r="J89" i="6"/>
  <c r="K89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D83" i="6" s="1"/>
  <c r="F84" i="6"/>
  <c r="F85" i="6"/>
  <c r="F86" i="6"/>
  <c r="F87" i="6"/>
  <c r="F88" i="6"/>
  <c r="F89" i="6"/>
  <c r="G38" i="6"/>
  <c r="H38" i="6"/>
  <c r="I38" i="6"/>
  <c r="J38" i="6"/>
  <c r="K38" i="6"/>
  <c r="G39" i="6"/>
  <c r="H39" i="6"/>
  <c r="I39" i="6"/>
  <c r="J39" i="6"/>
  <c r="K39" i="6"/>
  <c r="G40" i="6"/>
  <c r="H40" i="6"/>
  <c r="I40" i="6"/>
  <c r="J40" i="6"/>
  <c r="K40" i="6"/>
  <c r="G41" i="6"/>
  <c r="H41" i="6"/>
  <c r="I41" i="6"/>
  <c r="J41" i="6"/>
  <c r="K41" i="6"/>
  <c r="G42" i="6"/>
  <c r="H42" i="6"/>
  <c r="I42" i="6"/>
  <c r="J42" i="6"/>
  <c r="K42" i="6"/>
  <c r="G43" i="6"/>
  <c r="H43" i="6"/>
  <c r="I43" i="6"/>
  <c r="J43" i="6"/>
  <c r="K43" i="6"/>
  <c r="G44" i="6"/>
  <c r="H44" i="6"/>
  <c r="I44" i="6"/>
  <c r="J44" i="6"/>
  <c r="K44" i="6"/>
  <c r="G45" i="6"/>
  <c r="H45" i="6"/>
  <c r="I45" i="6"/>
  <c r="J45" i="6"/>
  <c r="K45" i="6"/>
  <c r="G46" i="6"/>
  <c r="H46" i="6"/>
  <c r="I46" i="6"/>
  <c r="J46" i="6"/>
  <c r="K46" i="6"/>
  <c r="G47" i="6"/>
  <c r="H47" i="6"/>
  <c r="I47" i="6"/>
  <c r="J47" i="6"/>
  <c r="K47" i="6"/>
  <c r="G48" i="6"/>
  <c r="H48" i="6"/>
  <c r="I48" i="6"/>
  <c r="J48" i="6"/>
  <c r="K48" i="6"/>
  <c r="G49" i="6"/>
  <c r="H49" i="6"/>
  <c r="I49" i="6"/>
  <c r="J49" i="6"/>
  <c r="K49" i="6"/>
  <c r="G50" i="6"/>
  <c r="H50" i="6"/>
  <c r="I50" i="6"/>
  <c r="J50" i="6"/>
  <c r="K50" i="6"/>
  <c r="G51" i="6"/>
  <c r="H51" i="6"/>
  <c r="I51" i="6"/>
  <c r="J51" i="6"/>
  <c r="K51" i="6"/>
  <c r="G52" i="6"/>
  <c r="H52" i="6"/>
  <c r="I52" i="6"/>
  <c r="J52" i="6"/>
  <c r="K52" i="6"/>
  <c r="G53" i="6"/>
  <c r="H53" i="6"/>
  <c r="I53" i="6"/>
  <c r="J53" i="6"/>
  <c r="K53" i="6"/>
  <c r="G54" i="6"/>
  <c r="H54" i="6"/>
  <c r="I54" i="6"/>
  <c r="J54" i="6"/>
  <c r="K54" i="6"/>
  <c r="G55" i="6"/>
  <c r="H55" i="6"/>
  <c r="I55" i="6"/>
  <c r="J55" i="6"/>
  <c r="K55" i="6"/>
  <c r="G56" i="6"/>
  <c r="H56" i="6"/>
  <c r="I56" i="6"/>
  <c r="J56" i="6"/>
  <c r="K56" i="6"/>
  <c r="G57" i="6"/>
  <c r="H57" i="6"/>
  <c r="I57" i="6"/>
  <c r="J57" i="6"/>
  <c r="K57" i="6"/>
  <c r="G58" i="6"/>
  <c r="H58" i="6"/>
  <c r="I58" i="6"/>
  <c r="J58" i="6"/>
  <c r="K58" i="6"/>
  <c r="G59" i="6"/>
  <c r="H59" i="6"/>
  <c r="I59" i="6"/>
  <c r="J59" i="6"/>
  <c r="K59" i="6"/>
  <c r="G60" i="6"/>
  <c r="H60" i="6"/>
  <c r="I60" i="6"/>
  <c r="J60" i="6"/>
  <c r="K60" i="6"/>
  <c r="G61" i="6"/>
  <c r="H61" i="6"/>
  <c r="I61" i="6"/>
  <c r="J61" i="6"/>
  <c r="K61" i="6"/>
  <c r="G62" i="6"/>
  <c r="H62" i="6"/>
  <c r="I62" i="6"/>
  <c r="J62" i="6"/>
  <c r="K62" i="6"/>
  <c r="G63" i="6"/>
  <c r="H63" i="6"/>
  <c r="I63" i="6"/>
  <c r="J63" i="6"/>
  <c r="K63" i="6"/>
  <c r="G64" i="6"/>
  <c r="H64" i="6"/>
  <c r="I64" i="6"/>
  <c r="J64" i="6"/>
  <c r="K64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G9" i="6"/>
  <c r="H9" i="6"/>
  <c r="I9" i="6"/>
  <c r="J9" i="6"/>
  <c r="K9" i="6"/>
  <c r="G10" i="6"/>
  <c r="H10" i="6"/>
  <c r="I10" i="6"/>
  <c r="J10" i="6"/>
  <c r="K10" i="6"/>
  <c r="G11" i="6"/>
  <c r="H11" i="6"/>
  <c r="I11" i="6"/>
  <c r="J11" i="6"/>
  <c r="K11" i="6"/>
  <c r="G12" i="6"/>
  <c r="H12" i="6"/>
  <c r="I12" i="6"/>
  <c r="J12" i="6"/>
  <c r="K12" i="6"/>
  <c r="G13" i="6"/>
  <c r="H13" i="6"/>
  <c r="I13" i="6"/>
  <c r="J13" i="6"/>
  <c r="K13" i="6"/>
  <c r="G14" i="6"/>
  <c r="H14" i="6"/>
  <c r="I14" i="6"/>
  <c r="J14" i="6"/>
  <c r="K14" i="6"/>
  <c r="G15" i="6"/>
  <c r="H15" i="6"/>
  <c r="I15" i="6"/>
  <c r="J15" i="6"/>
  <c r="K15" i="6"/>
  <c r="G16" i="6"/>
  <c r="H16" i="6"/>
  <c r="I16" i="6"/>
  <c r="J16" i="6"/>
  <c r="K16" i="6"/>
  <c r="G17" i="6"/>
  <c r="H17" i="6"/>
  <c r="I17" i="6"/>
  <c r="J17" i="6"/>
  <c r="K17" i="6"/>
  <c r="G18" i="6"/>
  <c r="H18" i="6"/>
  <c r="I18" i="6"/>
  <c r="J18" i="6"/>
  <c r="K18" i="6"/>
  <c r="G19" i="6"/>
  <c r="H19" i="6"/>
  <c r="I19" i="6"/>
  <c r="J19" i="6"/>
  <c r="K19" i="6"/>
  <c r="G20" i="6"/>
  <c r="H20" i="6"/>
  <c r="I20" i="6"/>
  <c r="J20" i="6"/>
  <c r="K20" i="6"/>
  <c r="G21" i="6"/>
  <c r="H21" i="6"/>
  <c r="I21" i="6"/>
  <c r="J21" i="6"/>
  <c r="K21" i="6"/>
  <c r="G22" i="6"/>
  <c r="H22" i="6"/>
  <c r="I22" i="6"/>
  <c r="J22" i="6"/>
  <c r="K22" i="6"/>
  <c r="G23" i="6"/>
  <c r="H23" i="6"/>
  <c r="I23" i="6"/>
  <c r="J23" i="6"/>
  <c r="K23" i="6"/>
  <c r="G24" i="6"/>
  <c r="H24" i="6"/>
  <c r="I24" i="6"/>
  <c r="J24" i="6"/>
  <c r="K24" i="6"/>
  <c r="G25" i="6"/>
  <c r="H25" i="6"/>
  <c r="I25" i="6"/>
  <c r="J25" i="6"/>
  <c r="K25" i="6"/>
  <c r="G26" i="6"/>
  <c r="H26" i="6"/>
  <c r="I26" i="6"/>
  <c r="J26" i="6"/>
  <c r="K26" i="6"/>
  <c r="G27" i="6"/>
  <c r="H27" i="6"/>
  <c r="I27" i="6"/>
  <c r="J27" i="6"/>
  <c r="K27" i="6"/>
  <c r="G28" i="6"/>
  <c r="H28" i="6"/>
  <c r="I28" i="6"/>
  <c r="J28" i="6"/>
  <c r="K28" i="6"/>
  <c r="G29" i="6"/>
  <c r="H29" i="6"/>
  <c r="I29" i="6"/>
  <c r="J29" i="6"/>
  <c r="K29" i="6"/>
  <c r="G30" i="6"/>
  <c r="H30" i="6"/>
  <c r="I30" i="6"/>
  <c r="J30" i="6"/>
  <c r="K30" i="6"/>
  <c r="G31" i="6"/>
  <c r="H31" i="6"/>
  <c r="I31" i="6"/>
  <c r="J31" i="6"/>
  <c r="K31" i="6"/>
  <c r="G32" i="6"/>
  <c r="H32" i="6"/>
  <c r="I32" i="6"/>
  <c r="J32" i="6"/>
  <c r="K32" i="6"/>
  <c r="G33" i="6"/>
  <c r="H33" i="6"/>
  <c r="I33" i="6"/>
  <c r="J33" i="6"/>
  <c r="K33" i="6"/>
  <c r="G34" i="6"/>
  <c r="H34" i="6"/>
  <c r="I34" i="6"/>
  <c r="J34" i="6"/>
  <c r="K34" i="6"/>
  <c r="G35" i="6"/>
  <c r="H35" i="6"/>
  <c r="I35" i="6"/>
  <c r="J35" i="6"/>
  <c r="K35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B30" i="6"/>
  <c r="C30" i="6" s="1"/>
  <c r="B31" i="6"/>
  <c r="C31" i="6" s="1"/>
  <c r="B32" i="6"/>
  <c r="C32" i="6" s="1"/>
  <c r="D166" i="25" l="1"/>
  <c r="D148" i="25"/>
  <c r="D32" i="6"/>
  <c r="D31" i="6"/>
  <c r="D30" i="6"/>
  <c r="D158" i="25"/>
  <c r="D128" i="25"/>
  <c r="D129" i="25"/>
  <c r="J24" i="48" l="1"/>
  <c r="K24" i="48"/>
  <c r="C23" i="48"/>
  <c r="D23" i="48"/>
  <c r="E23" i="48"/>
  <c r="F23" i="48"/>
  <c r="G23" i="48"/>
  <c r="H23" i="48"/>
  <c r="I23" i="48"/>
  <c r="J23" i="48"/>
  <c r="D32" i="48" s="1"/>
  <c r="K23" i="48"/>
  <c r="D33" i="48" s="1"/>
  <c r="B23" i="48"/>
  <c r="B196" i="32" l="1"/>
  <c r="C196" i="32" s="1"/>
  <c r="F196" i="32"/>
  <c r="G196" i="32"/>
  <c r="H196" i="32"/>
  <c r="I196" i="32"/>
  <c r="J196" i="32"/>
  <c r="K196" i="32"/>
  <c r="D196" i="32" l="1"/>
  <c r="AI393" i="31" l="1"/>
  <c r="P169" i="25" l="1"/>
  <c r="P166" i="25" s="1"/>
  <c r="Q169" i="25"/>
  <c r="Q166" i="25" s="1"/>
  <c r="R169" i="25"/>
  <c r="R166" i="25" s="1"/>
  <c r="S169" i="25"/>
  <c r="S166" i="25" s="1"/>
  <c r="T169" i="25"/>
  <c r="T166" i="25" s="1"/>
  <c r="U169" i="25"/>
  <c r="U166" i="25" s="1"/>
  <c r="V169" i="25"/>
  <c r="V166" i="25" s="1"/>
  <c r="W169" i="25"/>
  <c r="W166" i="25" s="1"/>
  <c r="X169" i="25"/>
  <c r="X166" i="25" s="1"/>
  <c r="Y169" i="25"/>
  <c r="Y166" i="25" s="1"/>
  <c r="Z169" i="25"/>
  <c r="Z166" i="25" s="1"/>
  <c r="O169" i="25"/>
  <c r="O166" i="25" s="1"/>
  <c r="P295" i="32"/>
  <c r="Q295" i="32"/>
  <c r="R295" i="32"/>
  <c r="S295" i="32"/>
  <c r="T295" i="32"/>
  <c r="U295" i="32"/>
  <c r="V295" i="32"/>
  <c r="W295" i="32"/>
  <c r="X295" i="32"/>
  <c r="Y295" i="32"/>
  <c r="Z295" i="32"/>
  <c r="O295" i="32"/>
  <c r="P282" i="32"/>
  <c r="P274" i="32" s="1"/>
  <c r="Q282" i="32"/>
  <c r="Q274" i="32" s="1"/>
  <c r="R282" i="32"/>
  <c r="R274" i="32" s="1"/>
  <c r="S282" i="32"/>
  <c r="S274" i="32" s="1"/>
  <c r="T282" i="32"/>
  <c r="T274" i="32" s="1"/>
  <c r="U282" i="32"/>
  <c r="U274" i="32" s="1"/>
  <c r="V282" i="32"/>
  <c r="V274" i="32" s="1"/>
  <c r="W282" i="32"/>
  <c r="W274" i="32" s="1"/>
  <c r="X282" i="32"/>
  <c r="X274" i="32" s="1"/>
  <c r="Y282" i="32"/>
  <c r="Y274" i="32" s="1"/>
  <c r="Z282" i="32"/>
  <c r="Z274" i="32" s="1"/>
  <c r="O282" i="32"/>
  <c r="O274" i="32" s="1"/>
  <c r="P266" i="32"/>
  <c r="Q266" i="32"/>
  <c r="R266" i="32"/>
  <c r="S266" i="32"/>
  <c r="T266" i="32"/>
  <c r="U266" i="32"/>
  <c r="V266" i="32"/>
  <c r="W266" i="32"/>
  <c r="X266" i="32"/>
  <c r="Y266" i="32"/>
  <c r="Z266" i="32"/>
  <c r="O266" i="32"/>
  <c r="P249" i="32"/>
  <c r="Q249" i="32"/>
  <c r="R249" i="32"/>
  <c r="S249" i="32"/>
  <c r="T249" i="32"/>
  <c r="U249" i="32"/>
  <c r="V249" i="32"/>
  <c r="W249" i="32"/>
  <c r="X249" i="32"/>
  <c r="Y249" i="32"/>
  <c r="Z249" i="32"/>
  <c r="O249" i="32"/>
  <c r="P219" i="32"/>
  <c r="P215" i="32" s="1"/>
  <c r="Q219" i="32"/>
  <c r="Q215" i="32" s="1"/>
  <c r="R219" i="32"/>
  <c r="R215" i="32" s="1"/>
  <c r="S219" i="32"/>
  <c r="S215" i="32" s="1"/>
  <c r="T219" i="32"/>
  <c r="T215" i="32" s="1"/>
  <c r="U219" i="32"/>
  <c r="U215" i="32" s="1"/>
  <c r="V219" i="32"/>
  <c r="V215" i="32" s="1"/>
  <c r="W219" i="32"/>
  <c r="W215" i="32" s="1"/>
  <c r="X219" i="32"/>
  <c r="X215" i="32" s="1"/>
  <c r="Y219" i="32"/>
  <c r="Y215" i="32" s="1"/>
  <c r="Z219" i="32"/>
  <c r="Z215" i="32" s="1"/>
  <c r="O219" i="32"/>
  <c r="O215" i="32" s="1"/>
  <c r="P211" i="32"/>
  <c r="P207" i="32" s="1"/>
  <c r="Q211" i="32"/>
  <c r="Q207" i="32" s="1"/>
  <c r="R211" i="32"/>
  <c r="R207" i="32" s="1"/>
  <c r="S211" i="32"/>
  <c r="S207" i="32" s="1"/>
  <c r="T211" i="32"/>
  <c r="T207" i="32" s="1"/>
  <c r="U211" i="32"/>
  <c r="U207" i="32" s="1"/>
  <c r="V211" i="32"/>
  <c r="V207" i="32" s="1"/>
  <c r="W211" i="32"/>
  <c r="W207" i="32" s="1"/>
  <c r="X211" i="32"/>
  <c r="X207" i="32" s="1"/>
  <c r="Y211" i="32"/>
  <c r="Y207" i="32" s="1"/>
  <c r="Z211" i="32"/>
  <c r="Z207" i="32" s="1"/>
  <c r="O211" i="32"/>
  <c r="O207" i="32" s="1"/>
  <c r="P198" i="32"/>
  <c r="Q198" i="32"/>
  <c r="R198" i="32"/>
  <c r="S198" i="32"/>
  <c r="T198" i="32"/>
  <c r="U198" i="32"/>
  <c r="V198" i="32"/>
  <c r="W198" i="32"/>
  <c r="X198" i="32"/>
  <c r="Y198" i="32"/>
  <c r="Z198" i="32"/>
  <c r="O198" i="32"/>
  <c r="P185" i="32"/>
  <c r="P177" i="32" s="1"/>
  <c r="Q185" i="32"/>
  <c r="Q177" i="32" s="1"/>
  <c r="R185" i="32"/>
  <c r="R177" i="32" s="1"/>
  <c r="S185" i="32"/>
  <c r="S177" i="32" s="1"/>
  <c r="T185" i="32"/>
  <c r="T177" i="32" s="1"/>
  <c r="U185" i="32"/>
  <c r="U177" i="32" s="1"/>
  <c r="V185" i="32"/>
  <c r="V177" i="32" s="1"/>
  <c r="W185" i="32"/>
  <c r="W177" i="32" s="1"/>
  <c r="X185" i="32"/>
  <c r="X177" i="32" s="1"/>
  <c r="Y185" i="32"/>
  <c r="Y177" i="32" s="1"/>
  <c r="Z185" i="32"/>
  <c r="Z177" i="32" s="1"/>
  <c r="O185" i="32"/>
  <c r="O177" i="32" s="1"/>
  <c r="P165" i="32"/>
  <c r="Q165" i="32"/>
  <c r="R165" i="32"/>
  <c r="S165" i="32"/>
  <c r="T165" i="32"/>
  <c r="U165" i="32"/>
  <c r="V165" i="32"/>
  <c r="W165" i="32"/>
  <c r="X165" i="32"/>
  <c r="Y165" i="32"/>
  <c r="Z165" i="32"/>
  <c r="O165" i="32"/>
  <c r="P159" i="32"/>
  <c r="Q159" i="32"/>
  <c r="R159" i="32"/>
  <c r="S159" i="32"/>
  <c r="T159" i="32"/>
  <c r="U159" i="32"/>
  <c r="V159" i="32"/>
  <c r="W159" i="32"/>
  <c r="X159" i="32"/>
  <c r="Y159" i="32"/>
  <c r="Z159" i="32"/>
  <c r="O159" i="32"/>
  <c r="P138" i="32"/>
  <c r="Q138" i="32"/>
  <c r="R138" i="32"/>
  <c r="S138" i="32"/>
  <c r="T138" i="32"/>
  <c r="U138" i="32"/>
  <c r="V138" i="32"/>
  <c r="W138" i="32"/>
  <c r="X138" i="32"/>
  <c r="Y138" i="32"/>
  <c r="Z138" i="32"/>
  <c r="O138" i="32"/>
  <c r="P124" i="32"/>
  <c r="Q124" i="32"/>
  <c r="R124" i="32"/>
  <c r="S124" i="32"/>
  <c r="T124" i="32"/>
  <c r="U124" i="32"/>
  <c r="V124" i="32"/>
  <c r="W124" i="32"/>
  <c r="X124" i="32"/>
  <c r="Y124" i="32"/>
  <c r="Z124" i="32"/>
  <c r="O124" i="32"/>
  <c r="P96" i="32"/>
  <c r="Q96" i="32"/>
  <c r="R96" i="32"/>
  <c r="S96" i="32"/>
  <c r="T96" i="32"/>
  <c r="U96" i="32"/>
  <c r="V96" i="32"/>
  <c r="W96" i="32"/>
  <c r="X96" i="32"/>
  <c r="Y96" i="32"/>
  <c r="Z96" i="32"/>
  <c r="O96" i="32"/>
  <c r="P89" i="32"/>
  <c r="Q89" i="32"/>
  <c r="R89" i="32"/>
  <c r="S89" i="32"/>
  <c r="T89" i="32"/>
  <c r="U89" i="32"/>
  <c r="V89" i="32"/>
  <c r="W89" i="32"/>
  <c r="X89" i="32"/>
  <c r="Y89" i="32"/>
  <c r="Z89" i="32"/>
  <c r="O89" i="32"/>
  <c r="P62" i="32"/>
  <c r="Q62" i="32"/>
  <c r="R62" i="32"/>
  <c r="S62" i="32"/>
  <c r="T62" i="32"/>
  <c r="U62" i="32"/>
  <c r="V62" i="32"/>
  <c r="W62" i="32"/>
  <c r="X62" i="32"/>
  <c r="Y62" i="32"/>
  <c r="Z62" i="32"/>
  <c r="O62" i="32"/>
  <c r="P33" i="32"/>
  <c r="Q33" i="32"/>
  <c r="R33" i="32"/>
  <c r="S33" i="32"/>
  <c r="T33" i="32"/>
  <c r="U33" i="32"/>
  <c r="V33" i="32"/>
  <c r="W33" i="32"/>
  <c r="X33" i="32"/>
  <c r="Y33" i="32"/>
  <c r="Z33" i="32"/>
  <c r="O33" i="32"/>
  <c r="P576" i="31"/>
  <c r="Q576" i="31"/>
  <c r="R576" i="31"/>
  <c r="S576" i="31"/>
  <c r="T576" i="31"/>
  <c r="U576" i="31"/>
  <c r="V576" i="31"/>
  <c r="W576" i="31"/>
  <c r="X576" i="31"/>
  <c r="Y576" i="31"/>
  <c r="Z576" i="31"/>
  <c r="O576" i="31"/>
  <c r="P552" i="31"/>
  <c r="Q552" i="31"/>
  <c r="R552" i="31"/>
  <c r="S552" i="31"/>
  <c r="T552" i="31"/>
  <c r="O552" i="31"/>
  <c r="P549" i="31"/>
  <c r="Q549" i="31"/>
  <c r="R549" i="31"/>
  <c r="S549" i="31"/>
  <c r="T549" i="31"/>
  <c r="U549" i="31"/>
  <c r="V549" i="31"/>
  <c r="W549" i="31"/>
  <c r="X549" i="31"/>
  <c r="Y549" i="31"/>
  <c r="Z549" i="31"/>
  <c r="O549" i="31"/>
  <c r="P517" i="31"/>
  <c r="Q517" i="31"/>
  <c r="R517" i="31"/>
  <c r="S517" i="31"/>
  <c r="T517" i="31"/>
  <c r="U517" i="31"/>
  <c r="V517" i="31"/>
  <c r="W517" i="31"/>
  <c r="X517" i="31"/>
  <c r="Y517" i="31"/>
  <c r="Z517" i="31"/>
  <c r="O517" i="31"/>
  <c r="P490" i="31"/>
  <c r="Q490" i="31"/>
  <c r="R490" i="31"/>
  <c r="S490" i="31"/>
  <c r="T490" i="31"/>
  <c r="U490" i="31"/>
  <c r="V490" i="31"/>
  <c r="W490" i="31"/>
  <c r="X490" i="31"/>
  <c r="Y490" i="31"/>
  <c r="Z490" i="31"/>
  <c r="O490" i="31"/>
  <c r="P431" i="31"/>
  <c r="Q431" i="31"/>
  <c r="R431" i="31"/>
  <c r="S431" i="31"/>
  <c r="T431" i="31"/>
  <c r="U431" i="31"/>
  <c r="V431" i="31"/>
  <c r="W431" i="31"/>
  <c r="X431" i="31"/>
  <c r="Y431" i="31"/>
  <c r="Z431" i="31"/>
  <c r="O431" i="31"/>
  <c r="P412" i="31"/>
  <c r="Q412" i="31"/>
  <c r="R412" i="31"/>
  <c r="S412" i="31"/>
  <c r="T412" i="31"/>
  <c r="U412" i="31"/>
  <c r="V412" i="31"/>
  <c r="W412" i="31"/>
  <c r="X412" i="31"/>
  <c r="Y412" i="31"/>
  <c r="Z412" i="31"/>
  <c r="O412" i="31"/>
  <c r="P390" i="31"/>
  <c r="Q390" i="31"/>
  <c r="R390" i="31"/>
  <c r="S390" i="31"/>
  <c r="T390" i="31"/>
  <c r="U390" i="31"/>
  <c r="V390" i="31"/>
  <c r="W390" i="31"/>
  <c r="X390" i="31"/>
  <c r="Y390" i="31"/>
  <c r="Z390" i="31"/>
  <c r="O390" i="31"/>
  <c r="P356" i="31"/>
  <c r="Q356" i="31"/>
  <c r="R356" i="31"/>
  <c r="S356" i="31"/>
  <c r="T356" i="31"/>
  <c r="U356" i="31"/>
  <c r="V356" i="31"/>
  <c r="W356" i="31"/>
  <c r="X356" i="31"/>
  <c r="Y356" i="31"/>
  <c r="Z356" i="31"/>
  <c r="O356" i="31"/>
  <c r="P321" i="31"/>
  <c r="Q321" i="31"/>
  <c r="R321" i="31"/>
  <c r="S321" i="31"/>
  <c r="T321" i="31"/>
  <c r="U321" i="31"/>
  <c r="V321" i="31"/>
  <c r="W321" i="31"/>
  <c r="X321" i="31"/>
  <c r="Y321" i="31"/>
  <c r="Z321" i="31"/>
  <c r="O321" i="31"/>
  <c r="P243" i="31"/>
  <c r="Q243" i="31"/>
  <c r="R243" i="31"/>
  <c r="S243" i="31"/>
  <c r="T243" i="31"/>
  <c r="U243" i="31"/>
  <c r="V243" i="31"/>
  <c r="W243" i="31"/>
  <c r="X243" i="31"/>
  <c r="Y243" i="31"/>
  <c r="Z243" i="31"/>
  <c r="O243" i="31"/>
  <c r="P201" i="31"/>
  <c r="Q201" i="31"/>
  <c r="R201" i="31"/>
  <c r="S201" i="31"/>
  <c r="T201" i="31"/>
  <c r="U201" i="31"/>
  <c r="V201" i="31"/>
  <c r="W201" i="31"/>
  <c r="X201" i="31"/>
  <c r="Y201" i="31"/>
  <c r="Z201" i="31"/>
  <c r="O201" i="31"/>
  <c r="P150" i="31"/>
  <c r="Q150" i="31"/>
  <c r="R150" i="31"/>
  <c r="S150" i="31"/>
  <c r="T150" i="31"/>
  <c r="U150" i="31"/>
  <c r="V150" i="31"/>
  <c r="W150" i="31"/>
  <c r="X150" i="31"/>
  <c r="Y150" i="31"/>
  <c r="Z150" i="31"/>
  <c r="O150" i="31"/>
  <c r="P138" i="31"/>
  <c r="Q138" i="31"/>
  <c r="R138" i="31"/>
  <c r="S138" i="31"/>
  <c r="T138" i="31"/>
  <c r="U138" i="31"/>
  <c r="V138" i="31"/>
  <c r="W138" i="31"/>
  <c r="X138" i="31"/>
  <c r="Y138" i="31"/>
  <c r="Z138" i="31"/>
  <c r="O138" i="31"/>
  <c r="P100" i="31"/>
  <c r="Q100" i="31"/>
  <c r="R100" i="31"/>
  <c r="S100" i="31"/>
  <c r="T100" i="31"/>
  <c r="U100" i="31"/>
  <c r="V100" i="31"/>
  <c r="W100" i="31"/>
  <c r="X100" i="31"/>
  <c r="Y100" i="31"/>
  <c r="Z100" i="31"/>
  <c r="O100" i="31"/>
  <c r="P81" i="31"/>
  <c r="Q81" i="31"/>
  <c r="R81" i="31"/>
  <c r="S81" i="31"/>
  <c r="T81" i="31"/>
  <c r="U81" i="31"/>
  <c r="V81" i="31"/>
  <c r="W81" i="31"/>
  <c r="X81" i="31"/>
  <c r="Y81" i="31"/>
  <c r="Z81" i="31"/>
  <c r="O81" i="31"/>
  <c r="P163" i="25"/>
  <c r="P158" i="25" s="1"/>
  <c r="Q163" i="25"/>
  <c r="Q158" i="25" s="1"/>
  <c r="R163" i="25"/>
  <c r="R158" i="25" s="1"/>
  <c r="S163" i="25"/>
  <c r="S158" i="25" s="1"/>
  <c r="T163" i="25"/>
  <c r="T158" i="25" s="1"/>
  <c r="U163" i="25"/>
  <c r="U158" i="25" s="1"/>
  <c r="V163" i="25"/>
  <c r="V158" i="25" s="1"/>
  <c r="W163" i="25"/>
  <c r="W158" i="25" s="1"/>
  <c r="X163" i="25"/>
  <c r="X158" i="25" s="1"/>
  <c r="Y163" i="25"/>
  <c r="Y158" i="25" s="1"/>
  <c r="Z163" i="25"/>
  <c r="Z158" i="25" s="1"/>
  <c r="O163" i="25"/>
  <c r="O158" i="25" s="1"/>
  <c r="P154" i="25"/>
  <c r="P148" i="25" s="1"/>
  <c r="Q154" i="25"/>
  <c r="Q148" i="25" s="1"/>
  <c r="R154" i="25"/>
  <c r="R148" i="25" s="1"/>
  <c r="S154" i="25"/>
  <c r="S148" i="25" s="1"/>
  <c r="T154" i="25"/>
  <c r="T148" i="25" s="1"/>
  <c r="U154" i="25"/>
  <c r="U148" i="25" s="1"/>
  <c r="V154" i="25"/>
  <c r="V148" i="25" s="1"/>
  <c r="W154" i="25"/>
  <c r="W148" i="25" s="1"/>
  <c r="X154" i="25"/>
  <c r="X148" i="25" s="1"/>
  <c r="Y154" i="25"/>
  <c r="Y148" i="25" s="1"/>
  <c r="Z154" i="25"/>
  <c r="Z148" i="25" s="1"/>
  <c r="O154" i="25"/>
  <c r="O148" i="25" s="1"/>
  <c r="P142" i="25"/>
  <c r="Q142" i="25"/>
  <c r="R142" i="25"/>
  <c r="S142" i="25"/>
  <c r="T142" i="25"/>
  <c r="U142" i="25"/>
  <c r="V142" i="25"/>
  <c r="W142" i="25"/>
  <c r="X142" i="25"/>
  <c r="Y142" i="25"/>
  <c r="Z142" i="25"/>
  <c r="O142" i="25"/>
  <c r="P117" i="25"/>
  <c r="Q117" i="25"/>
  <c r="R117" i="25"/>
  <c r="S117" i="25"/>
  <c r="T117" i="25"/>
  <c r="U117" i="25"/>
  <c r="V117" i="25"/>
  <c r="W117" i="25"/>
  <c r="X117" i="25"/>
  <c r="Y117" i="25"/>
  <c r="Z117" i="25"/>
  <c r="O117" i="25"/>
  <c r="P105" i="25"/>
  <c r="Q105" i="25"/>
  <c r="R105" i="25"/>
  <c r="S105" i="25"/>
  <c r="T105" i="25"/>
  <c r="U105" i="25"/>
  <c r="V105" i="25"/>
  <c r="W105" i="25"/>
  <c r="X105" i="25"/>
  <c r="Y105" i="25"/>
  <c r="Z105" i="25"/>
  <c r="O105" i="25"/>
  <c r="P112" i="25"/>
  <c r="Q112" i="25"/>
  <c r="R112" i="25"/>
  <c r="S112" i="25"/>
  <c r="T112" i="25"/>
  <c r="U112" i="25"/>
  <c r="V112" i="25"/>
  <c r="W112" i="25"/>
  <c r="X112" i="25"/>
  <c r="Y112" i="25"/>
  <c r="Z112" i="25"/>
  <c r="O112" i="25"/>
  <c r="M102" i="25"/>
  <c r="N102" i="25"/>
  <c r="P98" i="25"/>
  <c r="Q98" i="25"/>
  <c r="R98" i="25"/>
  <c r="S98" i="25"/>
  <c r="T98" i="25"/>
  <c r="U98" i="25"/>
  <c r="V98" i="25"/>
  <c r="W98" i="25"/>
  <c r="X98" i="25"/>
  <c r="Y98" i="25"/>
  <c r="Z98" i="25"/>
  <c r="O98" i="25"/>
  <c r="P83" i="25"/>
  <c r="Q83" i="25"/>
  <c r="R83" i="25"/>
  <c r="S83" i="25"/>
  <c r="T83" i="25"/>
  <c r="U83" i="25"/>
  <c r="V83" i="25"/>
  <c r="W83" i="25"/>
  <c r="X83" i="25"/>
  <c r="Y83" i="25"/>
  <c r="Z83" i="25"/>
  <c r="O83" i="25"/>
  <c r="P74" i="25"/>
  <c r="Q74" i="25"/>
  <c r="R74" i="25"/>
  <c r="S74" i="25"/>
  <c r="T74" i="25"/>
  <c r="U74" i="25"/>
  <c r="V74" i="25"/>
  <c r="W74" i="25"/>
  <c r="X74" i="25"/>
  <c r="Y74" i="25"/>
  <c r="Z74" i="25"/>
  <c r="O74" i="25"/>
  <c r="P64" i="25"/>
  <c r="Q64" i="25"/>
  <c r="R64" i="25"/>
  <c r="S64" i="25"/>
  <c r="T64" i="25"/>
  <c r="U64" i="25"/>
  <c r="V64" i="25"/>
  <c r="W64" i="25"/>
  <c r="X64" i="25"/>
  <c r="Y64" i="25"/>
  <c r="Z64" i="25"/>
  <c r="O64" i="25"/>
  <c r="P58" i="25"/>
  <c r="Q58" i="25"/>
  <c r="R58" i="25"/>
  <c r="S58" i="25"/>
  <c r="T58" i="25"/>
  <c r="U58" i="25"/>
  <c r="V58" i="25"/>
  <c r="W58" i="25"/>
  <c r="X58" i="25"/>
  <c r="Y58" i="25"/>
  <c r="Z58" i="25"/>
  <c r="O58" i="25"/>
  <c r="P44" i="25"/>
  <c r="Q44" i="25"/>
  <c r="R44" i="25"/>
  <c r="S44" i="25"/>
  <c r="T44" i="25"/>
  <c r="U44" i="25"/>
  <c r="V44" i="25"/>
  <c r="W44" i="25"/>
  <c r="X44" i="25"/>
  <c r="Y44" i="25"/>
  <c r="Z44" i="25"/>
  <c r="O44" i="25"/>
  <c r="P32" i="25"/>
  <c r="Q32" i="25"/>
  <c r="R32" i="25"/>
  <c r="S32" i="25"/>
  <c r="T32" i="25"/>
  <c r="U32" i="25"/>
  <c r="V32" i="25"/>
  <c r="W32" i="25"/>
  <c r="X32" i="25"/>
  <c r="Y32" i="25"/>
  <c r="Z32" i="25"/>
  <c r="O32" i="25"/>
  <c r="P22" i="25"/>
  <c r="Q22" i="25"/>
  <c r="R22" i="25"/>
  <c r="S22" i="25"/>
  <c r="T22" i="25"/>
  <c r="U22" i="25"/>
  <c r="V22" i="25"/>
  <c r="W22" i="25"/>
  <c r="X22" i="25"/>
  <c r="Y22" i="25"/>
  <c r="Z22" i="25"/>
  <c r="O22" i="25"/>
  <c r="P303" i="6"/>
  <c r="Q303" i="6"/>
  <c r="R303" i="6"/>
  <c r="S303" i="6"/>
  <c r="T303" i="6"/>
  <c r="U303" i="6"/>
  <c r="V303" i="6"/>
  <c r="W303" i="6"/>
  <c r="X303" i="6"/>
  <c r="Y303" i="6"/>
  <c r="Z303" i="6"/>
  <c r="O303" i="6"/>
  <c r="P296" i="6"/>
  <c r="Q296" i="6"/>
  <c r="R296" i="6"/>
  <c r="S296" i="6"/>
  <c r="T296" i="6"/>
  <c r="U296" i="6"/>
  <c r="V296" i="6"/>
  <c r="W296" i="6"/>
  <c r="X296" i="6"/>
  <c r="Y296" i="6"/>
  <c r="Z296" i="6"/>
  <c r="O296" i="6"/>
  <c r="P279" i="6"/>
  <c r="Q279" i="6"/>
  <c r="R279" i="6"/>
  <c r="S279" i="6"/>
  <c r="T279" i="6"/>
  <c r="U279" i="6"/>
  <c r="V279" i="6"/>
  <c r="W279" i="6"/>
  <c r="X279" i="6"/>
  <c r="Y279" i="6"/>
  <c r="Z279" i="6"/>
  <c r="O279" i="6"/>
  <c r="P256" i="6"/>
  <c r="Q256" i="6"/>
  <c r="R256" i="6"/>
  <c r="S256" i="6"/>
  <c r="T256" i="6"/>
  <c r="U256" i="6"/>
  <c r="V256" i="6"/>
  <c r="W256" i="6"/>
  <c r="X256" i="6"/>
  <c r="Y256" i="6"/>
  <c r="Z256" i="6"/>
  <c r="O256" i="6"/>
  <c r="P216" i="6"/>
  <c r="Q216" i="6"/>
  <c r="R216" i="6"/>
  <c r="S216" i="6"/>
  <c r="T216" i="6"/>
  <c r="U216" i="6"/>
  <c r="V216" i="6"/>
  <c r="W216" i="6"/>
  <c r="X216" i="6"/>
  <c r="Y216" i="6"/>
  <c r="Z216" i="6"/>
  <c r="O216" i="6"/>
  <c r="P209" i="6"/>
  <c r="Q209" i="6"/>
  <c r="R209" i="6"/>
  <c r="S209" i="6"/>
  <c r="T209" i="6"/>
  <c r="U209" i="6"/>
  <c r="V209" i="6"/>
  <c r="W209" i="6"/>
  <c r="X209" i="6"/>
  <c r="Y209" i="6"/>
  <c r="Z209" i="6"/>
  <c r="O209" i="6"/>
  <c r="P200" i="6"/>
  <c r="Q200" i="6"/>
  <c r="R200" i="6"/>
  <c r="S200" i="6"/>
  <c r="T200" i="6"/>
  <c r="U200" i="6"/>
  <c r="V200" i="6"/>
  <c r="W200" i="6"/>
  <c r="X200" i="6"/>
  <c r="Y200" i="6"/>
  <c r="Z200" i="6"/>
  <c r="O200" i="6"/>
  <c r="P176" i="6"/>
  <c r="P170" i="6" s="1"/>
  <c r="Q176" i="6"/>
  <c r="Q170" i="6" s="1"/>
  <c r="R176" i="6"/>
  <c r="R170" i="6" s="1"/>
  <c r="S176" i="6"/>
  <c r="S170" i="6" s="1"/>
  <c r="T176" i="6"/>
  <c r="T170" i="6" s="1"/>
  <c r="U176" i="6"/>
  <c r="U170" i="6" s="1"/>
  <c r="V176" i="6"/>
  <c r="V170" i="6" s="1"/>
  <c r="W176" i="6"/>
  <c r="W170" i="6" s="1"/>
  <c r="X176" i="6"/>
  <c r="X170" i="6" s="1"/>
  <c r="Y176" i="6"/>
  <c r="Y170" i="6" s="1"/>
  <c r="Z176" i="6"/>
  <c r="Z170" i="6" s="1"/>
  <c r="O176" i="6"/>
  <c r="O170" i="6" s="1"/>
  <c r="P164" i="6"/>
  <c r="P160" i="6" s="1"/>
  <c r="Q164" i="6"/>
  <c r="Q160" i="6" s="1"/>
  <c r="R164" i="6"/>
  <c r="R160" i="6" s="1"/>
  <c r="S164" i="6"/>
  <c r="S160" i="6" s="1"/>
  <c r="T164" i="6"/>
  <c r="T160" i="6" s="1"/>
  <c r="U164" i="6"/>
  <c r="U160" i="6" s="1"/>
  <c r="V164" i="6"/>
  <c r="V160" i="6" s="1"/>
  <c r="W164" i="6"/>
  <c r="W160" i="6" s="1"/>
  <c r="X164" i="6"/>
  <c r="X160" i="6" s="1"/>
  <c r="Y164" i="6"/>
  <c r="Y160" i="6" s="1"/>
  <c r="Z164" i="6"/>
  <c r="Z160" i="6" s="1"/>
  <c r="O164" i="6"/>
  <c r="O160" i="6" s="1"/>
  <c r="P149" i="6"/>
  <c r="Q149" i="6"/>
  <c r="R149" i="6"/>
  <c r="S149" i="6"/>
  <c r="T149" i="6"/>
  <c r="U149" i="6"/>
  <c r="V149" i="6"/>
  <c r="W149" i="6"/>
  <c r="X149" i="6"/>
  <c r="Y149" i="6"/>
  <c r="Z149" i="6"/>
  <c r="O149" i="6"/>
  <c r="P135" i="6"/>
  <c r="Q135" i="6"/>
  <c r="R135" i="6"/>
  <c r="S135" i="6"/>
  <c r="T135" i="6"/>
  <c r="U135" i="6"/>
  <c r="V135" i="6"/>
  <c r="W135" i="6"/>
  <c r="X135" i="6"/>
  <c r="Y135" i="6"/>
  <c r="Z135" i="6"/>
  <c r="O135" i="6"/>
  <c r="P117" i="6"/>
  <c r="Q117" i="6"/>
  <c r="R117" i="6"/>
  <c r="S117" i="6"/>
  <c r="T117" i="6"/>
  <c r="U117" i="6"/>
  <c r="V117" i="6"/>
  <c r="W117" i="6"/>
  <c r="X117" i="6"/>
  <c r="Y117" i="6"/>
  <c r="Z117" i="6"/>
  <c r="O117" i="6"/>
  <c r="P108" i="6"/>
  <c r="Q108" i="6"/>
  <c r="R108" i="6"/>
  <c r="S108" i="6"/>
  <c r="T108" i="6"/>
  <c r="U108" i="6"/>
  <c r="V108" i="6"/>
  <c r="W108" i="6"/>
  <c r="X108" i="6"/>
  <c r="Y108" i="6"/>
  <c r="Z108" i="6"/>
  <c r="O108" i="6"/>
  <c r="P98" i="6"/>
  <c r="Q98" i="6"/>
  <c r="R98" i="6"/>
  <c r="S98" i="6"/>
  <c r="T98" i="6"/>
  <c r="U98" i="6"/>
  <c r="V98" i="6"/>
  <c r="W98" i="6"/>
  <c r="X98" i="6"/>
  <c r="Y98" i="6"/>
  <c r="Z98" i="6"/>
  <c r="O98" i="6"/>
  <c r="O90" i="6"/>
  <c r="O83" i="6" s="1"/>
  <c r="P90" i="6"/>
  <c r="P83" i="6" s="1"/>
  <c r="Q90" i="6"/>
  <c r="Q83" i="6" s="1"/>
  <c r="R90" i="6"/>
  <c r="R83" i="6" s="1"/>
  <c r="S90" i="6"/>
  <c r="S83" i="6" s="1"/>
  <c r="T90" i="6"/>
  <c r="T83" i="6" s="1"/>
  <c r="U90" i="6"/>
  <c r="U83" i="6" s="1"/>
  <c r="V90" i="6"/>
  <c r="V83" i="6" s="1"/>
  <c r="W90" i="6"/>
  <c r="W83" i="6" s="1"/>
  <c r="X90" i="6"/>
  <c r="X83" i="6" s="1"/>
  <c r="Y90" i="6"/>
  <c r="Y83" i="6" s="1"/>
  <c r="Z90" i="6"/>
  <c r="Z83" i="6" s="1"/>
  <c r="P65" i="6"/>
  <c r="Q65" i="6"/>
  <c r="R65" i="6"/>
  <c r="S65" i="6"/>
  <c r="T65" i="6"/>
  <c r="U65" i="6"/>
  <c r="V65" i="6"/>
  <c r="W65" i="6"/>
  <c r="X65" i="6"/>
  <c r="Y65" i="6"/>
  <c r="Z65" i="6"/>
  <c r="O65" i="6"/>
  <c r="P36" i="6"/>
  <c r="Q36" i="6"/>
  <c r="R36" i="6"/>
  <c r="S36" i="6"/>
  <c r="T36" i="6"/>
  <c r="U36" i="6"/>
  <c r="V36" i="6"/>
  <c r="W36" i="6"/>
  <c r="X36" i="6"/>
  <c r="Y36" i="6"/>
  <c r="Z36" i="6"/>
  <c r="O36" i="6"/>
  <c r="O18" i="32" l="1"/>
  <c r="O19" i="32"/>
  <c r="W18" i="32"/>
  <c r="W19" i="32"/>
  <c r="S18" i="32"/>
  <c r="S19" i="32"/>
  <c r="O78" i="32"/>
  <c r="O76" i="32"/>
  <c r="O77" i="32"/>
  <c r="W78" i="32"/>
  <c r="W77" i="32"/>
  <c r="W76" i="32"/>
  <c r="S78" i="32"/>
  <c r="S77" i="32"/>
  <c r="S76" i="32"/>
  <c r="O130" i="32"/>
  <c r="O131" i="32"/>
  <c r="W130" i="32"/>
  <c r="W131" i="32"/>
  <c r="S130" i="32"/>
  <c r="S131" i="32"/>
  <c r="O150" i="32"/>
  <c r="O152" i="32"/>
  <c r="O151" i="32"/>
  <c r="W150" i="32"/>
  <c r="W151" i="32"/>
  <c r="W152" i="32"/>
  <c r="S150" i="32"/>
  <c r="S151" i="32"/>
  <c r="S152" i="32"/>
  <c r="O163" i="32"/>
  <c r="O162" i="32"/>
  <c r="W163" i="32"/>
  <c r="W162" i="32"/>
  <c r="S163" i="32"/>
  <c r="S162" i="32"/>
  <c r="O235" i="32"/>
  <c r="O236" i="32"/>
  <c r="O233" i="32"/>
  <c r="O237" i="32"/>
  <c r="O234" i="32"/>
  <c r="O238" i="32"/>
  <c r="W235" i="32"/>
  <c r="W236" i="32"/>
  <c r="W233" i="32"/>
  <c r="W237" i="32"/>
  <c r="W234" i="32"/>
  <c r="W238" i="32"/>
  <c r="S235" i="32"/>
  <c r="S236" i="32"/>
  <c r="S233" i="32"/>
  <c r="S237" i="32"/>
  <c r="S234" i="32"/>
  <c r="S238" i="32"/>
  <c r="O259" i="32"/>
  <c r="O260" i="32"/>
  <c r="O258" i="32"/>
  <c r="W259" i="32"/>
  <c r="W260" i="32"/>
  <c r="W258" i="32"/>
  <c r="S259" i="32"/>
  <c r="S260" i="32"/>
  <c r="S258" i="32"/>
  <c r="O290" i="32"/>
  <c r="O291" i="32"/>
  <c r="O289" i="32"/>
  <c r="W290" i="32"/>
  <c r="W291" i="32"/>
  <c r="W289" i="32"/>
  <c r="S290" i="32"/>
  <c r="S291" i="32"/>
  <c r="S289" i="32"/>
  <c r="Z18" i="32"/>
  <c r="Z19" i="32"/>
  <c r="V18" i="32"/>
  <c r="V19" i="32"/>
  <c r="R18" i="32"/>
  <c r="R19" i="32"/>
  <c r="Z78" i="32"/>
  <c r="Z76" i="32"/>
  <c r="Z77" i="32"/>
  <c r="V76" i="32"/>
  <c r="V78" i="32"/>
  <c r="V77" i="32"/>
  <c r="R76" i="32"/>
  <c r="R77" i="32"/>
  <c r="R78" i="32"/>
  <c r="Z131" i="32"/>
  <c r="Z130" i="32"/>
  <c r="V131" i="32"/>
  <c r="V130" i="32"/>
  <c r="R131" i="32"/>
  <c r="R130" i="32"/>
  <c r="Z150" i="32"/>
  <c r="Z151" i="32"/>
  <c r="Z152" i="32"/>
  <c r="V150" i="32"/>
  <c r="V151" i="32"/>
  <c r="V152" i="32"/>
  <c r="R150" i="32"/>
  <c r="R151" i="32"/>
  <c r="R152" i="32"/>
  <c r="Z162" i="32"/>
  <c r="Z163" i="32"/>
  <c r="V162" i="32"/>
  <c r="V163" i="32"/>
  <c r="R162" i="32"/>
  <c r="R163" i="32"/>
  <c r="Z236" i="32"/>
  <c r="Z233" i="32"/>
  <c r="Z237" i="32"/>
  <c r="Z234" i="32"/>
  <c r="Z238" i="32"/>
  <c r="Z235" i="32"/>
  <c r="V236" i="32"/>
  <c r="V233" i="32"/>
  <c r="V237" i="32"/>
  <c r="V234" i="32"/>
  <c r="V238" i="32"/>
  <c r="V235" i="32"/>
  <c r="R236" i="32"/>
  <c r="R233" i="32"/>
  <c r="R237" i="32"/>
  <c r="R234" i="32"/>
  <c r="R238" i="32"/>
  <c r="R235" i="32"/>
  <c r="Z260" i="32"/>
  <c r="Z258" i="32"/>
  <c r="Z259" i="32"/>
  <c r="V260" i="32"/>
  <c r="V258" i="32"/>
  <c r="V259" i="32"/>
  <c r="R260" i="32"/>
  <c r="R258" i="32"/>
  <c r="R259" i="32"/>
  <c r="Z291" i="32"/>
  <c r="Z289" i="32"/>
  <c r="Z290" i="32"/>
  <c r="V291" i="32"/>
  <c r="V289" i="32"/>
  <c r="V290" i="32"/>
  <c r="R291" i="32"/>
  <c r="R289" i="32"/>
  <c r="R290" i="32"/>
  <c r="Y19" i="32"/>
  <c r="Y18" i="32"/>
  <c r="U19" i="32"/>
  <c r="U18" i="32"/>
  <c r="Q19" i="32"/>
  <c r="Q18" i="32"/>
  <c r="Y76" i="32"/>
  <c r="Y77" i="32"/>
  <c r="Y78" i="32"/>
  <c r="U76" i="32"/>
  <c r="U77" i="32"/>
  <c r="U78" i="32"/>
  <c r="Q76" i="32"/>
  <c r="Q77" i="32"/>
  <c r="Q78" i="32"/>
  <c r="Y131" i="32"/>
  <c r="Y130" i="32"/>
  <c r="U131" i="32"/>
  <c r="U130" i="32"/>
  <c r="Q130" i="32"/>
  <c r="Q131" i="32"/>
  <c r="Y150" i="32"/>
  <c r="Y151" i="32"/>
  <c r="Y152" i="32"/>
  <c r="U150" i="32"/>
  <c r="U151" i="32"/>
  <c r="U152" i="32"/>
  <c r="Q150" i="32"/>
  <c r="Q151" i="32"/>
  <c r="Q152" i="32"/>
  <c r="Y162" i="32"/>
  <c r="Y163" i="32"/>
  <c r="U162" i="32"/>
  <c r="U163" i="32"/>
  <c r="Q162" i="32"/>
  <c r="Q163" i="32"/>
  <c r="Y233" i="32"/>
  <c r="Y237" i="32"/>
  <c r="Y234" i="32"/>
  <c r="Y238" i="32"/>
  <c r="Y235" i="32"/>
  <c r="Y236" i="32"/>
  <c r="U233" i="32"/>
  <c r="U237" i="32"/>
  <c r="U234" i="32"/>
  <c r="U238" i="32"/>
  <c r="U235" i="32"/>
  <c r="U236" i="32"/>
  <c r="Q233" i="32"/>
  <c r="Q237" i="32"/>
  <c r="Q234" i="32"/>
  <c r="Q238" i="32"/>
  <c r="Q235" i="32"/>
  <c r="Q236" i="32"/>
  <c r="Y258" i="32"/>
  <c r="Y259" i="32"/>
  <c r="Y260" i="32"/>
  <c r="U258" i="32"/>
  <c r="U259" i="32"/>
  <c r="U260" i="32"/>
  <c r="Q258" i="32"/>
  <c r="Q259" i="32"/>
  <c r="Q260" i="32"/>
  <c r="Y289" i="32"/>
  <c r="Y290" i="32"/>
  <c r="Y291" i="32"/>
  <c r="U289" i="32"/>
  <c r="U290" i="32"/>
  <c r="U291" i="32"/>
  <c r="Q289" i="32"/>
  <c r="Q290" i="32"/>
  <c r="Q291" i="32"/>
  <c r="X18" i="32"/>
  <c r="X19" i="32"/>
  <c r="T19" i="32"/>
  <c r="T18" i="32"/>
  <c r="P19" i="32"/>
  <c r="P18" i="32"/>
  <c r="X77" i="32"/>
  <c r="X78" i="32"/>
  <c r="X76" i="32"/>
  <c r="T77" i="32"/>
  <c r="T76" i="32"/>
  <c r="T78" i="32"/>
  <c r="P77" i="32"/>
  <c r="P78" i="32"/>
  <c r="P76" i="32"/>
  <c r="X130" i="32"/>
  <c r="X131" i="32"/>
  <c r="T130" i="32"/>
  <c r="T131" i="32"/>
  <c r="P130" i="32"/>
  <c r="P131" i="32"/>
  <c r="X150" i="32"/>
  <c r="X152" i="32"/>
  <c r="X151" i="32"/>
  <c r="T150" i="32"/>
  <c r="T152" i="32"/>
  <c r="T151" i="32"/>
  <c r="P150" i="32"/>
  <c r="P152" i="32"/>
  <c r="P151" i="32"/>
  <c r="X162" i="32"/>
  <c r="X163" i="32"/>
  <c r="T162" i="32"/>
  <c r="T163" i="32"/>
  <c r="P162" i="32"/>
  <c r="P163" i="32"/>
  <c r="X234" i="32"/>
  <c r="X238" i="32"/>
  <c r="X235" i="32"/>
  <c r="X236" i="32"/>
  <c r="X233" i="32"/>
  <c r="X237" i="32"/>
  <c r="T234" i="32"/>
  <c r="T238" i="32"/>
  <c r="T235" i="32"/>
  <c r="T236" i="32"/>
  <c r="T233" i="32"/>
  <c r="T237" i="32"/>
  <c r="P234" i="32"/>
  <c r="P238" i="32"/>
  <c r="P235" i="32"/>
  <c r="P236" i="32"/>
  <c r="P233" i="32"/>
  <c r="P237" i="32"/>
  <c r="X258" i="32"/>
  <c r="X259" i="32"/>
  <c r="X260" i="32"/>
  <c r="T258" i="32"/>
  <c r="T259" i="32"/>
  <c r="T260" i="32"/>
  <c r="P258" i="32"/>
  <c r="P259" i="32"/>
  <c r="P260" i="32"/>
  <c r="X289" i="32"/>
  <c r="X290" i="32"/>
  <c r="X291" i="32"/>
  <c r="T289" i="32"/>
  <c r="T290" i="32"/>
  <c r="T291" i="32"/>
  <c r="P289" i="32"/>
  <c r="P290" i="32"/>
  <c r="P291" i="32"/>
  <c r="Y144" i="31"/>
  <c r="Y145" i="31"/>
  <c r="U184" i="31"/>
  <c r="U185" i="31"/>
  <c r="U182" i="31"/>
  <c r="U183" i="31"/>
  <c r="Q225" i="31"/>
  <c r="Q226" i="31"/>
  <c r="Q224" i="31"/>
  <c r="Q223" i="31"/>
  <c r="Q342" i="31"/>
  <c r="Q340" i="31"/>
  <c r="Q341" i="31"/>
  <c r="Y465" i="31"/>
  <c r="Y466" i="31"/>
  <c r="Y469" i="31"/>
  <c r="Y473" i="31"/>
  <c r="Y470" i="31"/>
  <c r="Y468" i="31"/>
  <c r="Y471" i="31"/>
  <c r="Y472" i="31"/>
  <c r="Y467" i="31"/>
  <c r="Y464" i="31"/>
  <c r="Y532" i="31"/>
  <c r="Y529" i="31"/>
  <c r="Y530" i="31"/>
  <c r="Y531" i="31"/>
  <c r="Y533" i="31"/>
  <c r="W561" i="31"/>
  <c r="W560" i="31"/>
  <c r="W562" i="31"/>
  <c r="W563" i="31"/>
  <c r="X71" i="31"/>
  <c r="X70" i="31"/>
  <c r="X72" i="31"/>
  <c r="X73" i="31"/>
  <c r="T71" i="31"/>
  <c r="T73" i="31"/>
  <c r="T70" i="31"/>
  <c r="T72" i="31"/>
  <c r="P71" i="31"/>
  <c r="P70" i="31"/>
  <c r="P72" i="31"/>
  <c r="P73" i="31"/>
  <c r="X116" i="31"/>
  <c r="X117" i="31"/>
  <c r="X115" i="31"/>
  <c r="X119" i="31"/>
  <c r="X118" i="31"/>
  <c r="T116" i="31"/>
  <c r="T117" i="31"/>
  <c r="T118" i="31"/>
  <c r="T115" i="31"/>
  <c r="T119" i="31"/>
  <c r="P116" i="31"/>
  <c r="P117" i="31"/>
  <c r="P118" i="31"/>
  <c r="P119" i="31"/>
  <c r="P115" i="31"/>
  <c r="X144" i="31"/>
  <c r="X145" i="31"/>
  <c r="T144" i="31"/>
  <c r="T145" i="31"/>
  <c r="P144" i="31"/>
  <c r="P145" i="31"/>
  <c r="X185" i="31"/>
  <c r="X182" i="31"/>
  <c r="X184" i="31"/>
  <c r="X183" i="31"/>
  <c r="T185" i="31"/>
  <c r="T182" i="31"/>
  <c r="T183" i="31"/>
  <c r="T184" i="31"/>
  <c r="P185" i="31"/>
  <c r="P182" i="31"/>
  <c r="P183" i="31"/>
  <c r="P184" i="31"/>
  <c r="X226" i="31"/>
  <c r="X223" i="31"/>
  <c r="X225" i="31"/>
  <c r="X224" i="31"/>
  <c r="T226" i="31"/>
  <c r="T223" i="31"/>
  <c r="T224" i="31"/>
  <c r="T225" i="31"/>
  <c r="P226" i="31"/>
  <c r="P223" i="31"/>
  <c r="P225" i="31"/>
  <c r="P224" i="31"/>
  <c r="X292" i="31"/>
  <c r="X293" i="31"/>
  <c r="X297" i="31"/>
  <c r="X301" i="31"/>
  <c r="X299" i="31"/>
  <c r="X303" i="31"/>
  <c r="X300" i="31"/>
  <c r="X296" i="31"/>
  <c r="X294" i="31"/>
  <c r="X302" i="31"/>
  <c r="X295" i="31"/>
  <c r="X298" i="31"/>
  <c r="T292" i="31"/>
  <c r="T293" i="31"/>
  <c r="T297" i="31"/>
  <c r="T301" i="31"/>
  <c r="T296" i="31"/>
  <c r="T298" i="31"/>
  <c r="T303" i="31"/>
  <c r="T294" i="31"/>
  <c r="T299" i="31"/>
  <c r="T300" i="31"/>
  <c r="T295" i="31"/>
  <c r="T302" i="31"/>
  <c r="P292" i="31"/>
  <c r="P293" i="31"/>
  <c r="P297" i="31"/>
  <c r="P301" i="31"/>
  <c r="P295" i="31"/>
  <c r="P303" i="31"/>
  <c r="P296" i="31"/>
  <c r="P298" i="31"/>
  <c r="P299" i="31"/>
  <c r="P294" i="31"/>
  <c r="P302" i="31"/>
  <c r="P300" i="31"/>
  <c r="X340" i="31"/>
  <c r="X342" i="31"/>
  <c r="X341" i="31"/>
  <c r="T340" i="31"/>
  <c r="T341" i="31"/>
  <c r="T342" i="31"/>
  <c r="P340" i="31"/>
  <c r="P342" i="31"/>
  <c r="P341" i="31"/>
  <c r="X374" i="31"/>
  <c r="X378" i="31"/>
  <c r="X375" i="31"/>
  <c r="X377" i="31"/>
  <c r="X376" i="31"/>
  <c r="T374" i="31"/>
  <c r="T378" i="31"/>
  <c r="T375" i="31"/>
  <c r="T376" i="31"/>
  <c r="T377" i="31"/>
  <c r="P374" i="31"/>
  <c r="P378" i="31"/>
  <c r="P375" i="31"/>
  <c r="P377" i="31"/>
  <c r="P376" i="31"/>
  <c r="X421" i="31"/>
  <c r="X422" i="31"/>
  <c r="X424" i="31"/>
  <c r="X423" i="31"/>
  <c r="T421" i="31"/>
  <c r="T422" i="31"/>
  <c r="T423" i="31"/>
  <c r="T424" i="31"/>
  <c r="P421" i="31"/>
  <c r="P422" i="31"/>
  <c r="P424" i="31"/>
  <c r="P423" i="31"/>
  <c r="X466" i="31"/>
  <c r="X467" i="31"/>
  <c r="X470" i="31"/>
  <c r="X464" i="31"/>
  <c r="X471" i="31"/>
  <c r="X469" i="31"/>
  <c r="X473" i="31"/>
  <c r="X465" i="31"/>
  <c r="X468" i="31"/>
  <c r="X472" i="31"/>
  <c r="T466" i="31"/>
  <c r="T467" i="31"/>
  <c r="T465" i="31"/>
  <c r="T470" i="31"/>
  <c r="T471" i="31"/>
  <c r="T464" i="31"/>
  <c r="T468" i="31"/>
  <c r="T472" i="31"/>
  <c r="T473" i="31"/>
  <c r="T469" i="31"/>
  <c r="P466" i="31"/>
  <c r="P467" i="31"/>
  <c r="P470" i="31"/>
  <c r="P464" i="31"/>
  <c r="P471" i="31"/>
  <c r="P469" i="31"/>
  <c r="P473" i="31"/>
  <c r="P472" i="31"/>
  <c r="P468" i="31"/>
  <c r="P465" i="31"/>
  <c r="X500" i="31"/>
  <c r="X504" i="31"/>
  <c r="X502" i="31"/>
  <c r="X497" i="31"/>
  <c r="X503" i="31"/>
  <c r="X505" i="31"/>
  <c r="X498" i="31"/>
  <c r="X501" i="31"/>
  <c r="X499" i="31"/>
  <c r="X506" i="31"/>
  <c r="T500" i="31"/>
  <c r="T504" i="31"/>
  <c r="T499" i="31"/>
  <c r="T501" i="31"/>
  <c r="T502" i="31"/>
  <c r="T497" i="31"/>
  <c r="T506" i="31"/>
  <c r="T498" i="31"/>
  <c r="T505" i="31"/>
  <c r="T503" i="31"/>
  <c r="P500" i="31"/>
  <c r="P504" i="31"/>
  <c r="P498" i="31"/>
  <c r="P506" i="31"/>
  <c r="P499" i="31"/>
  <c r="P501" i="31"/>
  <c r="P503" i="31"/>
  <c r="P505" i="31"/>
  <c r="P497" i="31"/>
  <c r="P502" i="31"/>
  <c r="X529" i="31"/>
  <c r="X533" i="31"/>
  <c r="X531" i="31"/>
  <c r="X532" i="31"/>
  <c r="X530" i="31"/>
  <c r="T529" i="31"/>
  <c r="T533" i="31"/>
  <c r="T530" i="31"/>
  <c r="T531" i="31"/>
  <c r="T532" i="31"/>
  <c r="P529" i="31"/>
  <c r="P533" i="31"/>
  <c r="P530" i="31"/>
  <c r="P531" i="31"/>
  <c r="P532" i="31"/>
  <c r="Z562" i="31"/>
  <c r="Z563" i="31"/>
  <c r="Z561" i="31"/>
  <c r="Z560" i="31"/>
  <c r="V562" i="31"/>
  <c r="V560" i="31"/>
  <c r="V561" i="31"/>
  <c r="V563" i="31"/>
  <c r="R562" i="31"/>
  <c r="R560" i="31"/>
  <c r="R561" i="31"/>
  <c r="R563" i="31"/>
  <c r="Y70" i="31"/>
  <c r="Y73" i="31"/>
  <c r="Y72" i="31"/>
  <c r="Y71" i="31"/>
  <c r="Y115" i="31"/>
  <c r="Y119" i="31"/>
  <c r="Y116" i="31"/>
  <c r="Y117" i="31"/>
  <c r="Y118" i="31"/>
  <c r="U115" i="31"/>
  <c r="U119" i="31"/>
  <c r="U116" i="31"/>
  <c r="U117" i="31"/>
  <c r="U118" i="31"/>
  <c r="U144" i="31"/>
  <c r="U145" i="31"/>
  <c r="Y184" i="31"/>
  <c r="Y185" i="31"/>
  <c r="Y183" i="31"/>
  <c r="Y182" i="31"/>
  <c r="Q184" i="31"/>
  <c r="Q185" i="31"/>
  <c r="Q182" i="31"/>
  <c r="Q183" i="31"/>
  <c r="U225" i="31"/>
  <c r="U226" i="31"/>
  <c r="U223" i="31"/>
  <c r="U224" i="31"/>
  <c r="Y292" i="31"/>
  <c r="Y296" i="31"/>
  <c r="Y300" i="31"/>
  <c r="Y293" i="31"/>
  <c r="Y294" i="31"/>
  <c r="Y297" i="31"/>
  <c r="Y298" i="31"/>
  <c r="Y302" i="31"/>
  <c r="Y299" i="31"/>
  <c r="Y303" i="31"/>
  <c r="Y301" i="31"/>
  <c r="Y295" i="31"/>
  <c r="U342" i="31"/>
  <c r="U340" i="31"/>
  <c r="U341" i="31"/>
  <c r="U377" i="31"/>
  <c r="U374" i="31"/>
  <c r="U378" i="31"/>
  <c r="U375" i="31"/>
  <c r="U376" i="31"/>
  <c r="Y424" i="31"/>
  <c r="Y421" i="31"/>
  <c r="Y422" i="31"/>
  <c r="Y423" i="31"/>
  <c r="Q424" i="31"/>
  <c r="Q421" i="31"/>
  <c r="Q422" i="31"/>
  <c r="Q423" i="31"/>
  <c r="Y499" i="31"/>
  <c r="Y503" i="31"/>
  <c r="Y500" i="31"/>
  <c r="Y501" i="31"/>
  <c r="Y502" i="31"/>
  <c r="Y505" i="31"/>
  <c r="Y498" i="31"/>
  <c r="Y506" i="31"/>
  <c r="Y504" i="31"/>
  <c r="Y497" i="31"/>
  <c r="U499" i="31"/>
  <c r="U503" i="31"/>
  <c r="U498" i="31"/>
  <c r="U506" i="31"/>
  <c r="U500" i="31"/>
  <c r="U501" i="31"/>
  <c r="U502" i="31"/>
  <c r="U497" i="31"/>
  <c r="U504" i="31"/>
  <c r="U505" i="31"/>
  <c r="U532" i="31"/>
  <c r="U529" i="31"/>
  <c r="U530" i="31"/>
  <c r="U531" i="31"/>
  <c r="U533" i="31"/>
  <c r="S561" i="31"/>
  <c r="S560" i="31"/>
  <c r="S562" i="31"/>
  <c r="S563" i="31"/>
  <c r="O72" i="31"/>
  <c r="O71" i="31"/>
  <c r="O73" i="31"/>
  <c r="O70" i="31"/>
  <c r="W72" i="31"/>
  <c r="W71" i="31"/>
  <c r="W70" i="31"/>
  <c r="W73" i="31"/>
  <c r="S72" i="31"/>
  <c r="S70" i="31"/>
  <c r="S73" i="31"/>
  <c r="S71" i="31"/>
  <c r="O117" i="31"/>
  <c r="O118" i="31"/>
  <c r="O115" i="31"/>
  <c r="O119" i="31"/>
  <c r="O116" i="31"/>
  <c r="W117" i="31"/>
  <c r="W118" i="31"/>
  <c r="W115" i="31"/>
  <c r="W119" i="31"/>
  <c r="W116" i="31"/>
  <c r="S117" i="31"/>
  <c r="S118" i="31"/>
  <c r="S115" i="31"/>
  <c r="S119" i="31"/>
  <c r="S116" i="31"/>
  <c r="O144" i="31"/>
  <c r="O145" i="31"/>
  <c r="W144" i="31"/>
  <c r="W145" i="31"/>
  <c r="S144" i="31"/>
  <c r="S145" i="31"/>
  <c r="O182" i="31"/>
  <c r="O183" i="31"/>
  <c r="O184" i="31"/>
  <c r="O185" i="31"/>
  <c r="W182" i="31"/>
  <c r="W183" i="31"/>
  <c r="W185" i="31"/>
  <c r="W184" i="31"/>
  <c r="S182" i="31"/>
  <c r="S183" i="31"/>
  <c r="S184" i="31"/>
  <c r="S185" i="31"/>
  <c r="O223" i="31"/>
  <c r="O224" i="31"/>
  <c r="O226" i="31"/>
  <c r="O225" i="31"/>
  <c r="W223" i="31"/>
  <c r="W224" i="31"/>
  <c r="W226" i="31"/>
  <c r="W225" i="31"/>
  <c r="S223" i="31"/>
  <c r="S224" i="31"/>
  <c r="S225" i="31"/>
  <c r="S226" i="31"/>
  <c r="O293" i="31"/>
  <c r="O294" i="31"/>
  <c r="O298" i="31"/>
  <c r="O302" i="31"/>
  <c r="O292" i="31"/>
  <c r="O296" i="31"/>
  <c r="O297" i="31"/>
  <c r="O299" i="31"/>
  <c r="O303" i="31"/>
  <c r="O301" i="31"/>
  <c r="O300" i="31"/>
  <c r="O295" i="31"/>
  <c r="W293" i="31"/>
  <c r="W294" i="31"/>
  <c r="W298" i="31"/>
  <c r="W292" i="31"/>
  <c r="W300" i="31"/>
  <c r="W295" i="31"/>
  <c r="W301" i="31"/>
  <c r="W299" i="31"/>
  <c r="W297" i="31"/>
  <c r="W296" i="31"/>
  <c r="W303" i="31"/>
  <c r="W302" i="31"/>
  <c r="S293" i="31"/>
  <c r="S294" i="31"/>
  <c r="S298" i="31"/>
  <c r="S297" i="31"/>
  <c r="S299" i="31"/>
  <c r="S300" i="31"/>
  <c r="S295" i="31"/>
  <c r="S302" i="31"/>
  <c r="S292" i="31"/>
  <c r="S303" i="31"/>
  <c r="S296" i="31"/>
  <c r="S301" i="31"/>
  <c r="O340" i="31"/>
  <c r="O341" i="31"/>
  <c r="O342" i="31"/>
  <c r="W340" i="31"/>
  <c r="W341" i="31"/>
  <c r="W342" i="31"/>
  <c r="S340" i="31"/>
  <c r="S341" i="31"/>
  <c r="S342" i="31"/>
  <c r="O375" i="31"/>
  <c r="O376" i="31"/>
  <c r="O374" i="31"/>
  <c r="O378" i="31"/>
  <c r="O377" i="31"/>
  <c r="W375" i="31"/>
  <c r="W376" i="31"/>
  <c r="W374" i="31"/>
  <c r="W378" i="31"/>
  <c r="W377" i="31"/>
  <c r="S375" i="31"/>
  <c r="S376" i="31"/>
  <c r="S377" i="31"/>
  <c r="S374" i="31"/>
  <c r="S378" i="31"/>
  <c r="O422" i="31"/>
  <c r="O423" i="31"/>
  <c r="O421" i="31"/>
  <c r="O424" i="31"/>
  <c r="W422" i="31"/>
  <c r="W423" i="31"/>
  <c r="W421" i="31"/>
  <c r="W424" i="31"/>
  <c r="S422" i="31"/>
  <c r="S423" i="31"/>
  <c r="S424" i="31"/>
  <c r="S421" i="31"/>
  <c r="O467" i="31"/>
  <c r="O464" i="31"/>
  <c r="O468" i="31"/>
  <c r="O471" i="31"/>
  <c r="O465" i="31"/>
  <c r="O472" i="31"/>
  <c r="O470" i="31"/>
  <c r="O473" i="31"/>
  <c r="O466" i="31"/>
  <c r="O469" i="31"/>
  <c r="W467" i="31"/>
  <c r="W464" i="31"/>
  <c r="W471" i="31"/>
  <c r="W465" i="31"/>
  <c r="W468" i="31"/>
  <c r="W472" i="31"/>
  <c r="W470" i="31"/>
  <c r="W466" i="31"/>
  <c r="W473" i="31"/>
  <c r="W469" i="31"/>
  <c r="S467" i="31"/>
  <c r="S464" i="31"/>
  <c r="S466" i="31"/>
  <c r="S471" i="31"/>
  <c r="S468" i="31"/>
  <c r="S472" i="31"/>
  <c r="S465" i="31"/>
  <c r="S469" i="31"/>
  <c r="S473" i="31"/>
  <c r="S470" i="31"/>
  <c r="O497" i="31"/>
  <c r="O501" i="31"/>
  <c r="O505" i="31"/>
  <c r="O499" i="31"/>
  <c r="O500" i="31"/>
  <c r="O502" i="31"/>
  <c r="O503" i="31"/>
  <c r="O498" i="31"/>
  <c r="O504" i="31"/>
  <c r="O506" i="31"/>
  <c r="W497" i="31"/>
  <c r="W501" i="31"/>
  <c r="W505" i="31"/>
  <c r="W503" i="31"/>
  <c r="W498" i="31"/>
  <c r="W504" i="31"/>
  <c r="W506" i="31"/>
  <c r="W499" i="31"/>
  <c r="W502" i="31"/>
  <c r="W500" i="31"/>
  <c r="S497" i="31"/>
  <c r="S501" i="31"/>
  <c r="S505" i="31"/>
  <c r="S500" i="31"/>
  <c r="S502" i="31"/>
  <c r="S503" i="31"/>
  <c r="S499" i="31"/>
  <c r="S504" i="31"/>
  <c r="S506" i="31"/>
  <c r="S498" i="31"/>
  <c r="O530" i="31"/>
  <c r="O529" i="31"/>
  <c r="AH529" i="31" s="1"/>
  <c r="O531" i="31"/>
  <c r="O533" i="31"/>
  <c r="O532" i="31"/>
  <c r="W530" i="31"/>
  <c r="W532" i="31"/>
  <c r="W533" i="31"/>
  <c r="W529" i="31"/>
  <c r="W531" i="31"/>
  <c r="S530" i="31"/>
  <c r="S529" i="31"/>
  <c r="S531" i="31"/>
  <c r="S532" i="31"/>
  <c r="S533" i="31"/>
  <c r="Y563" i="31"/>
  <c r="Y561" i="31"/>
  <c r="Y560" i="31"/>
  <c r="Y562" i="31"/>
  <c r="U563" i="31"/>
  <c r="U562" i="31"/>
  <c r="U560" i="31"/>
  <c r="U561" i="31"/>
  <c r="Q563" i="31"/>
  <c r="Q560" i="31"/>
  <c r="Q561" i="31"/>
  <c r="Q562" i="31"/>
  <c r="U70" i="31"/>
  <c r="U71" i="31"/>
  <c r="U72" i="31"/>
  <c r="U73" i="31"/>
  <c r="Q70" i="31"/>
  <c r="Q73" i="31"/>
  <c r="Q71" i="31"/>
  <c r="Q72" i="31"/>
  <c r="Q115" i="31"/>
  <c r="Q119" i="31"/>
  <c r="Q116" i="31"/>
  <c r="Q117" i="31"/>
  <c r="Q118" i="31"/>
  <c r="Q145" i="31"/>
  <c r="Q144" i="31"/>
  <c r="Y225" i="31"/>
  <c r="Y226" i="31"/>
  <c r="Y224" i="31"/>
  <c r="Y223" i="31"/>
  <c r="U292" i="31"/>
  <c r="U296" i="31"/>
  <c r="U300" i="31"/>
  <c r="U295" i="31"/>
  <c r="U302" i="31"/>
  <c r="U297" i="31"/>
  <c r="U298" i="31"/>
  <c r="U303" i="31"/>
  <c r="U293" i="31"/>
  <c r="U294" i="31"/>
  <c r="U301" i="31"/>
  <c r="U299" i="31"/>
  <c r="Q292" i="31"/>
  <c r="Q296" i="31"/>
  <c r="Q300" i="31"/>
  <c r="Q293" i="31"/>
  <c r="Q294" i="31"/>
  <c r="Q301" i="31"/>
  <c r="Q302" i="31"/>
  <c r="Q295" i="31"/>
  <c r="Q303" i="31"/>
  <c r="Q298" i="31"/>
  <c r="Q299" i="31"/>
  <c r="Q297" i="31"/>
  <c r="Y342" i="31"/>
  <c r="Y340" i="31"/>
  <c r="Y341" i="31"/>
  <c r="Y377" i="31"/>
  <c r="Y374" i="31"/>
  <c r="Y378" i="31"/>
  <c r="Y375" i="31"/>
  <c r="Y376" i="31"/>
  <c r="Q377" i="31"/>
  <c r="Q374" i="31"/>
  <c r="Q378" i="31"/>
  <c r="Q375" i="31"/>
  <c r="Q376" i="31"/>
  <c r="U424" i="31"/>
  <c r="U421" i="31"/>
  <c r="U422" i="31"/>
  <c r="U423" i="31"/>
  <c r="U465" i="31"/>
  <c r="U466" i="31"/>
  <c r="U464" i="31"/>
  <c r="U467" i="31"/>
  <c r="U469" i="31"/>
  <c r="U473" i="31"/>
  <c r="U470" i="31"/>
  <c r="U471" i="31"/>
  <c r="U472" i="31"/>
  <c r="U468" i="31"/>
  <c r="Q465" i="31"/>
  <c r="Q466" i="31"/>
  <c r="Q469" i="31"/>
  <c r="Q473" i="31"/>
  <c r="Q470" i="31"/>
  <c r="Q464" i="31"/>
  <c r="Q468" i="31"/>
  <c r="Q471" i="31"/>
  <c r="Q472" i="31"/>
  <c r="Q467" i="31"/>
  <c r="Q499" i="31"/>
  <c r="Q503" i="31"/>
  <c r="Q497" i="31"/>
  <c r="Q504" i="31"/>
  <c r="Q505" i="31"/>
  <c r="Q498" i="31"/>
  <c r="Q506" i="31"/>
  <c r="Q500" i="31"/>
  <c r="Q501" i="31"/>
  <c r="Q502" i="31"/>
  <c r="Q532" i="31"/>
  <c r="Q533" i="31"/>
  <c r="Q531" i="31"/>
  <c r="Q529" i="31"/>
  <c r="Q530" i="31"/>
  <c r="O561" i="31"/>
  <c r="O563" i="31"/>
  <c r="O562" i="31"/>
  <c r="AH562" i="31" s="1"/>
  <c r="O560" i="31"/>
  <c r="AH560" i="31" s="1"/>
  <c r="Z73" i="31"/>
  <c r="Z71" i="31"/>
  <c r="Z72" i="31"/>
  <c r="Z70" i="31"/>
  <c r="V73" i="31"/>
  <c r="V70" i="31"/>
  <c r="V71" i="31"/>
  <c r="V72" i="31"/>
  <c r="R73" i="31"/>
  <c r="R72" i="31"/>
  <c r="R70" i="31"/>
  <c r="R71" i="31"/>
  <c r="Z118" i="31"/>
  <c r="Z115" i="31"/>
  <c r="Z119" i="31"/>
  <c r="Z116" i="31"/>
  <c r="Z117" i="31"/>
  <c r="V118" i="31"/>
  <c r="V115" i="31"/>
  <c r="V119" i="31"/>
  <c r="V116" i="31"/>
  <c r="V117" i="31"/>
  <c r="R118" i="31"/>
  <c r="R115" i="31"/>
  <c r="R119" i="31"/>
  <c r="R116" i="31"/>
  <c r="R117" i="31"/>
  <c r="Z145" i="31"/>
  <c r="Z144" i="31"/>
  <c r="V145" i="31"/>
  <c r="V144" i="31"/>
  <c r="R145" i="31"/>
  <c r="R144" i="31"/>
  <c r="Z183" i="31"/>
  <c r="Z184" i="31"/>
  <c r="Z182" i="31"/>
  <c r="Z185" i="31"/>
  <c r="V183" i="31"/>
  <c r="V184" i="31"/>
  <c r="V185" i="31"/>
  <c r="V182" i="31"/>
  <c r="R183" i="31"/>
  <c r="R184" i="31"/>
  <c r="R182" i="31"/>
  <c r="R185" i="31"/>
  <c r="Z224" i="31"/>
  <c r="Z225" i="31"/>
  <c r="Z223" i="31"/>
  <c r="Z226" i="31"/>
  <c r="V224" i="31"/>
  <c r="V225" i="31"/>
  <c r="V223" i="31"/>
  <c r="V226" i="31"/>
  <c r="R224" i="31"/>
  <c r="R225" i="31"/>
  <c r="R223" i="31"/>
  <c r="R226" i="31"/>
  <c r="Z294" i="31"/>
  <c r="Z295" i="31"/>
  <c r="Z299" i="31"/>
  <c r="Z296" i="31"/>
  <c r="Z292" i="31"/>
  <c r="Z293" i="31"/>
  <c r="Z297" i="31"/>
  <c r="Z298" i="31"/>
  <c r="Z302" i="31"/>
  <c r="Z303" i="31"/>
  <c r="Z301" i="31"/>
  <c r="Z300" i="31"/>
  <c r="V294" i="31"/>
  <c r="V295" i="31"/>
  <c r="V299" i="31"/>
  <c r="V301" i="31"/>
  <c r="V296" i="31"/>
  <c r="V302" i="31"/>
  <c r="V297" i="31"/>
  <c r="V293" i="31"/>
  <c r="V298" i="31"/>
  <c r="V300" i="31"/>
  <c r="V292" i="31"/>
  <c r="V303" i="31"/>
  <c r="R294" i="31"/>
  <c r="R295" i="31"/>
  <c r="R299" i="31"/>
  <c r="R300" i="31"/>
  <c r="R292" i="31"/>
  <c r="R293" i="31"/>
  <c r="R301" i="31"/>
  <c r="R302" i="31"/>
  <c r="R298" i="31"/>
  <c r="R303" i="31"/>
  <c r="R297" i="31"/>
  <c r="R296" i="31"/>
  <c r="Z341" i="31"/>
  <c r="Z342" i="31"/>
  <c r="Z340" i="31"/>
  <c r="V341" i="31"/>
  <c r="V342" i="31"/>
  <c r="V340" i="31"/>
  <c r="R341" i="31"/>
  <c r="R342" i="31"/>
  <c r="R340" i="31"/>
  <c r="Z376" i="31"/>
  <c r="Z377" i="31"/>
  <c r="Z374" i="31"/>
  <c r="Z375" i="31"/>
  <c r="Z378" i="31"/>
  <c r="V376" i="31"/>
  <c r="V377" i="31"/>
  <c r="V378" i="31"/>
  <c r="V375" i="31"/>
  <c r="V374" i="31"/>
  <c r="R376" i="31"/>
  <c r="R377" i="31"/>
  <c r="R374" i="31"/>
  <c r="R375" i="31"/>
  <c r="R378" i="31"/>
  <c r="Z423" i="31"/>
  <c r="Z424" i="31"/>
  <c r="Z421" i="31"/>
  <c r="Z422" i="31"/>
  <c r="V423" i="31"/>
  <c r="V424" i="31"/>
  <c r="V421" i="31"/>
  <c r="V422" i="31"/>
  <c r="R423" i="31"/>
  <c r="R424" i="31"/>
  <c r="R421" i="31"/>
  <c r="R422" i="31"/>
  <c r="Z464" i="31"/>
  <c r="Z465" i="31"/>
  <c r="Z468" i="31"/>
  <c r="Z472" i="31"/>
  <c r="Z469" i="31"/>
  <c r="Z473" i="31"/>
  <c r="Z470" i="31"/>
  <c r="Z471" i="31"/>
  <c r="Z467" i="31"/>
  <c r="Z466" i="31"/>
  <c r="V464" i="31"/>
  <c r="V465" i="31"/>
  <c r="V468" i="31"/>
  <c r="V472" i="31"/>
  <c r="V466" i="31"/>
  <c r="V467" i="31"/>
  <c r="V469" i="31"/>
  <c r="V473" i="31"/>
  <c r="V471" i="31"/>
  <c r="V470" i="31"/>
  <c r="R464" i="31"/>
  <c r="R465" i="31"/>
  <c r="R468" i="31"/>
  <c r="R472" i="31"/>
  <c r="R469" i="31"/>
  <c r="R473" i="31"/>
  <c r="R466" i="31"/>
  <c r="R467" i="31"/>
  <c r="R470" i="31"/>
  <c r="R471" i="31"/>
  <c r="Z498" i="31"/>
  <c r="Z502" i="31"/>
  <c r="Z506" i="31"/>
  <c r="Z499" i="31"/>
  <c r="Z500" i="31"/>
  <c r="Z501" i="31"/>
  <c r="Z503" i="31"/>
  <c r="Z505" i="31"/>
  <c r="Z504" i="31"/>
  <c r="Z497" i="31"/>
  <c r="V498" i="31"/>
  <c r="V502" i="31"/>
  <c r="V506" i="31"/>
  <c r="V497" i="31"/>
  <c r="V504" i="31"/>
  <c r="V505" i="31"/>
  <c r="V499" i="31"/>
  <c r="V500" i="31"/>
  <c r="V501" i="31"/>
  <c r="V503" i="31"/>
  <c r="R498" i="31"/>
  <c r="R502" i="31"/>
  <c r="R506" i="31"/>
  <c r="R503" i="31"/>
  <c r="R497" i="31"/>
  <c r="R504" i="31"/>
  <c r="R505" i="31"/>
  <c r="R500" i="31"/>
  <c r="R501" i="31"/>
  <c r="R499" i="31"/>
  <c r="Z531" i="31"/>
  <c r="Z529" i="31"/>
  <c r="Z530" i="31"/>
  <c r="Z533" i="31"/>
  <c r="Z532" i="31"/>
  <c r="V531" i="31"/>
  <c r="V533" i="31"/>
  <c r="V529" i="31"/>
  <c r="V530" i="31"/>
  <c r="V532" i="31"/>
  <c r="R531" i="31"/>
  <c r="R532" i="31"/>
  <c r="R533" i="31"/>
  <c r="R530" i="31"/>
  <c r="R529" i="31"/>
  <c r="X560" i="31"/>
  <c r="X561" i="31"/>
  <c r="X563" i="31"/>
  <c r="X562" i="31"/>
  <c r="T560" i="31"/>
  <c r="T563" i="31"/>
  <c r="T562" i="31"/>
  <c r="T561" i="31"/>
  <c r="P560" i="31"/>
  <c r="P562" i="31"/>
  <c r="P563" i="31"/>
  <c r="P561" i="31"/>
  <c r="S39" i="25"/>
  <c r="S40" i="25"/>
  <c r="Y128" i="25"/>
  <c r="Y129" i="25"/>
  <c r="U128" i="25"/>
  <c r="U129" i="25"/>
  <c r="V40" i="25"/>
  <c r="V39" i="25"/>
  <c r="T128" i="25"/>
  <c r="T129" i="25"/>
  <c r="P129" i="25"/>
  <c r="P128" i="25"/>
  <c r="Y39" i="25"/>
  <c r="Y40" i="25"/>
  <c r="U39" i="25"/>
  <c r="U40" i="25"/>
  <c r="Q39" i="25"/>
  <c r="Q40" i="25"/>
  <c r="O128" i="25"/>
  <c r="O129" i="25"/>
  <c r="W128" i="25"/>
  <c r="W129" i="25"/>
  <c r="S128" i="25"/>
  <c r="S129" i="25"/>
  <c r="O39" i="25"/>
  <c r="O40" i="25"/>
  <c r="W39" i="25"/>
  <c r="W40" i="25"/>
  <c r="Q128" i="25"/>
  <c r="Q129" i="25"/>
  <c r="Z39" i="25"/>
  <c r="Z40" i="25"/>
  <c r="R39" i="25"/>
  <c r="R40" i="25"/>
  <c r="X129" i="25"/>
  <c r="X128" i="25"/>
  <c r="X40" i="25"/>
  <c r="X39" i="25"/>
  <c r="T40" i="25"/>
  <c r="T39" i="25"/>
  <c r="P40" i="25"/>
  <c r="P39" i="25"/>
  <c r="Z129" i="25"/>
  <c r="Z128" i="25"/>
  <c r="V129" i="25"/>
  <c r="V128" i="25"/>
  <c r="R129" i="25"/>
  <c r="R128" i="25"/>
  <c r="O30" i="6"/>
  <c r="O31" i="6"/>
  <c r="O32" i="6"/>
  <c r="W30" i="6"/>
  <c r="W31" i="6"/>
  <c r="W32" i="6"/>
  <c r="W143" i="6"/>
  <c r="W144" i="6"/>
  <c r="O183" i="6"/>
  <c r="O184" i="6"/>
  <c r="S183" i="6"/>
  <c r="S184" i="6"/>
  <c r="O236" i="6"/>
  <c r="O240" i="6"/>
  <c r="O237" i="6"/>
  <c r="O241" i="6"/>
  <c r="O235" i="6"/>
  <c r="O239" i="6"/>
  <c r="O243" i="6"/>
  <c r="O242" i="6"/>
  <c r="O238" i="6"/>
  <c r="W236" i="6"/>
  <c r="W240" i="6"/>
  <c r="W237" i="6"/>
  <c r="W241" i="6"/>
  <c r="W235" i="6"/>
  <c r="W239" i="6"/>
  <c r="W243" i="6"/>
  <c r="W238" i="6"/>
  <c r="W242" i="6"/>
  <c r="O269" i="6"/>
  <c r="O270" i="6"/>
  <c r="O271" i="6"/>
  <c r="O285" i="6"/>
  <c r="O284" i="6"/>
  <c r="W285" i="6"/>
  <c r="W284" i="6"/>
  <c r="O299" i="6"/>
  <c r="O300" i="6"/>
  <c r="W299" i="6"/>
  <c r="W300" i="6"/>
  <c r="V30" i="6"/>
  <c r="V31" i="6"/>
  <c r="V32" i="6"/>
  <c r="R30" i="6"/>
  <c r="R31" i="6"/>
  <c r="R32" i="6"/>
  <c r="Z143" i="6"/>
  <c r="Z144" i="6"/>
  <c r="R143" i="6"/>
  <c r="R144" i="6"/>
  <c r="V184" i="6"/>
  <c r="V183" i="6"/>
  <c r="Z237" i="6"/>
  <c r="Z241" i="6"/>
  <c r="Z238" i="6"/>
  <c r="Z242" i="6"/>
  <c r="Z235" i="6"/>
  <c r="Z236" i="6"/>
  <c r="Z239" i="6"/>
  <c r="Z240" i="6"/>
  <c r="Z243" i="6"/>
  <c r="V237" i="6"/>
  <c r="V241" i="6"/>
  <c r="V238" i="6"/>
  <c r="V242" i="6"/>
  <c r="V236" i="6"/>
  <c r="V239" i="6"/>
  <c r="V240" i="6"/>
  <c r="V235" i="6"/>
  <c r="V243" i="6"/>
  <c r="Z270" i="6"/>
  <c r="Z271" i="6"/>
  <c r="Z269" i="6"/>
  <c r="R270" i="6"/>
  <c r="R271" i="6"/>
  <c r="R269" i="6"/>
  <c r="V284" i="6"/>
  <c r="V285" i="6"/>
  <c r="R284" i="6"/>
  <c r="R285" i="6"/>
  <c r="V300" i="6"/>
  <c r="V299" i="6"/>
  <c r="Y31" i="6"/>
  <c r="Y32" i="6"/>
  <c r="Y30" i="6"/>
  <c r="Y143" i="6"/>
  <c r="Y144" i="6"/>
  <c r="U143" i="6"/>
  <c r="U144" i="6"/>
  <c r="Q143" i="6"/>
  <c r="Q144" i="6"/>
  <c r="Y183" i="6"/>
  <c r="Y184" i="6"/>
  <c r="U183" i="6"/>
  <c r="U184" i="6"/>
  <c r="Q183" i="6"/>
  <c r="Q184" i="6"/>
  <c r="Y238" i="6"/>
  <c r="Y242" i="6"/>
  <c r="Y235" i="6"/>
  <c r="Y239" i="6"/>
  <c r="Y243" i="6"/>
  <c r="Y236" i="6"/>
  <c r="Y237" i="6"/>
  <c r="Y240" i="6"/>
  <c r="Y241" i="6"/>
  <c r="U238" i="6"/>
  <c r="U242" i="6"/>
  <c r="U235" i="6"/>
  <c r="U239" i="6"/>
  <c r="U243" i="6"/>
  <c r="U236" i="6"/>
  <c r="U237" i="6"/>
  <c r="U240" i="6"/>
  <c r="U241" i="6"/>
  <c r="Q238" i="6"/>
  <c r="Q242" i="6"/>
  <c r="Q235" i="6"/>
  <c r="Q239" i="6"/>
  <c r="Q243" i="6"/>
  <c r="Q236" i="6"/>
  <c r="Q237" i="6"/>
  <c r="Q240" i="6"/>
  <c r="Q241" i="6"/>
  <c r="Y271" i="6"/>
  <c r="Y269" i="6"/>
  <c r="Y270" i="6"/>
  <c r="U271" i="6"/>
  <c r="U269" i="6"/>
  <c r="U270" i="6"/>
  <c r="Q271" i="6"/>
  <c r="Q269" i="6"/>
  <c r="Q270" i="6"/>
  <c r="Y284" i="6"/>
  <c r="Y285" i="6"/>
  <c r="U284" i="6"/>
  <c r="U285" i="6"/>
  <c r="Q284" i="6"/>
  <c r="Q285" i="6"/>
  <c r="Y299" i="6"/>
  <c r="Y300" i="6"/>
  <c r="U299" i="6"/>
  <c r="U300" i="6"/>
  <c r="Q299" i="6"/>
  <c r="Q300" i="6"/>
  <c r="S30" i="6"/>
  <c r="S31" i="6"/>
  <c r="S32" i="6"/>
  <c r="O143" i="6"/>
  <c r="O144" i="6"/>
  <c r="S143" i="6"/>
  <c r="S144" i="6"/>
  <c r="W183" i="6"/>
  <c r="W184" i="6"/>
  <c r="S236" i="6"/>
  <c r="S240" i="6"/>
  <c r="S237" i="6"/>
  <c r="S241" i="6"/>
  <c r="S238" i="6"/>
  <c r="S242" i="6"/>
  <c r="S235" i="6"/>
  <c r="S239" i="6"/>
  <c r="S243" i="6"/>
  <c r="W269" i="6"/>
  <c r="W270" i="6"/>
  <c r="W271" i="6"/>
  <c r="S269" i="6"/>
  <c r="S270" i="6"/>
  <c r="S271" i="6"/>
  <c r="S284" i="6"/>
  <c r="S285" i="6"/>
  <c r="S299" i="6"/>
  <c r="S300" i="6"/>
  <c r="Z30" i="6"/>
  <c r="Z31" i="6"/>
  <c r="Z32" i="6"/>
  <c r="V143" i="6"/>
  <c r="V144" i="6"/>
  <c r="Z184" i="6"/>
  <c r="Z183" i="6"/>
  <c r="R184" i="6"/>
  <c r="R183" i="6"/>
  <c r="R237" i="6"/>
  <c r="R241" i="6"/>
  <c r="R238" i="6"/>
  <c r="R242" i="6"/>
  <c r="R235" i="6"/>
  <c r="R236" i="6"/>
  <c r="R239" i="6"/>
  <c r="R240" i="6"/>
  <c r="R243" i="6"/>
  <c r="V270" i="6"/>
  <c r="V271" i="6"/>
  <c r="V269" i="6"/>
  <c r="Z284" i="6"/>
  <c r="Z285" i="6"/>
  <c r="Z300" i="6"/>
  <c r="Z299" i="6"/>
  <c r="R300" i="6"/>
  <c r="R299" i="6"/>
  <c r="U31" i="6"/>
  <c r="U32" i="6"/>
  <c r="U30" i="6"/>
  <c r="Q31" i="6"/>
  <c r="Q32" i="6"/>
  <c r="Q30" i="6"/>
  <c r="X32" i="6"/>
  <c r="X30" i="6"/>
  <c r="X31" i="6"/>
  <c r="T32" i="6"/>
  <c r="T30" i="6"/>
  <c r="T31" i="6"/>
  <c r="P32" i="6"/>
  <c r="P30" i="6"/>
  <c r="P31" i="6"/>
  <c r="X144" i="6"/>
  <c r="X143" i="6"/>
  <c r="T144" i="6"/>
  <c r="T143" i="6"/>
  <c r="P144" i="6"/>
  <c r="P143" i="6"/>
  <c r="X183" i="6"/>
  <c r="X184" i="6"/>
  <c r="T183" i="6"/>
  <c r="T184" i="6"/>
  <c r="P183" i="6"/>
  <c r="P184" i="6"/>
  <c r="X235" i="6"/>
  <c r="X239" i="6"/>
  <c r="X243" i="6"/>
  <c r="X236" i="6"/>
  <c r="X240" i="6"/>
  <c r="X238" i="6"/>
  <c r="X242" i="6"/>
  <c r="X237" i="6"/>
  <c r="X241" i="6"/>
  <c r="T235" i="6"/>
  <c r="T239" i="6"/>
  <c r="T243" i="6"/>
  <c r="T236" i="6"/>
  <c r="T240" i="6"/>
  <c r="T237" i="6"/>
  <c r="T241" i="6"/>
  <c r="T238" i="6"/>
  <c r="T242" i="6"/>
  <c r="P235" i="6"/>
  <c r="P239" i="6"/>
  <c r="P243" i="6"/>
  <c r="P236" i="6"/>
  <c r="P240" i="6"/>
  <c r="P238" i="6"/>
  <c r="P242" i="6"/>
  <c r="P241" i="6"/>
  <c r="P237" i="6"/>
  <c r="X269" i="6"/>
  <c r="X271" i="6"/>
  <c r="X270" i="6"/>
  <c r="T269" i="6"/>
  <c r="T270" i="6"/>
  <c r="T271" i="6"/>
  <c r="P269" i="6"/>
  <c r="P271" i="6"/>
  <c r="P270" i="6"/>
  <c r="X285" i="6"/>
  <c r="X284" i="6"/>
  <c r="T285" i="6"/>
  <c r="T284" i="6"/>
  <c r="P285" i="6"/>
  <c r="P284" i="6"/>
  <c r="X299" i="6"/>
  <c r="X300" i="6"/>
  <c r="T299" i="6"/>
  <c r="T300" i="6"/>
  <c r="P299" i="6"/>
  <c r="P300" i="6"/>
  <c r="M327" i="31"/>
  <c r="M324" i="31" s="1"/>
  <c r="N327" i="31"/>
  <c r="L327" i="31"/>
  <c r="L325" i="31" s="1"/>
  <c r="M138" i="31"/>
  <c r="M139" i="31" s="1"/>
  <c r="N138" i="31"/>
  <c r="N139" i="31" s="1"/>
  <c r="M576" i="31"/>
  <c r="M577" i="31" s="1"/>
  <c r="N576" i="31"/>
  <c r="N577" i="31" s="1"/>
  <c r="M552" i="31"/>
  <c r="M553" i="31" s="1"/>
  <c r="N552" i="31"/>
  <c r="N553" i="31" s="1"/>
  <c r="M549" i="31"/>
  <c r="M550" i="31" s="1"/>
  <c r="N549" i="31"/>
  <c r="N550" i="31" s="1"/>
  <c r="M517" i="31"/>
  <c r="M518" i="31" s="1"/>
  <c r="N517" i="31"/>
  <c r="N518" i="31" s="1"/>
  <c r="M490" i="31"/>
  <c r="M491" i="31" s="1"/>
  <c r="N490" i="31"/>
  <c r="N491" i="31" s="1"/>
  <c r="M431" i="31"/>
  <c r="M432" i="31" s="1"/>
  <c r="N431" i="31"/>
  <c r="N432" i="31" s="1"/>
  <c r="M412" i="31"/>
  <c r="M413" i="31" s="1"/>
  <c r="N412" i="31"/>
  <c r="N413" i="31" s="1"/>
  <c r="M390" i="31"/>
  <c r="M391" i="31" s="1"/>
  <c r="N390" i="31"/>
  <c r="N391" i="31" s="1"/>
  <c r="M356" i="31"/>
  <c r="M357" i="31" s="1"/>
  <c r="N356" i="31"/>
  <c r="N357" i="31" s="1"/>
  <c r="M321" i="31"/>
  <c r="M322" i="31" s="1"/>
  <c r="N321" i="31"/>
  <c r="N322" i="31" s="1"/>
  <c r="M243" i="31"/>
  <c r="M244" i="31" s="1"/>
  <c r="N243" i="31"/>
  <c r="N244" i="31" s="1"/>
  <c r="M201" i="31"/>
  <c r="M202" i="31" s="1"/>
  <c r="N201" i="31"/>
  <c r="N202" i="31" s="1"/>
  <c r="M150" i="31"/>
  <c r="M151" i="31" s="1"/>
  <c r="N150" i="31"/>
  <c r="N151" i="31" s="1"/>
  <c r="M100" i="31"/>
  <c r="M101" i="31" s="1"/>
  <c r="N100" i="31"/>
  <c r="N101" i="31" s="1"/>
  <c r="M81" i="31"/>
  <c r="M82" i="31" s="1"/>
  <c r="N81" i="31"/>
  <c r="N82" i="31" s="1"/>
  <c r="M169" i="25"/>
  <c r="M170" i="25" s="1"/>
  <c r="N169" i="25"/>
  <c r="N170" i="25" s="1"/>
  <c r="M163" i="25"/>
  <c r="M164" i="25" s="1"/>
  <c r="N163" i="25"/>
  <c r="N164" i="25" s="1"/>
  <c r="M154" i="25"/>
  <c r="M155" i="25" s="1"/>
  <c r="N154" i="25"/>
  <c r="N155" i="25" s="1"/>
  <c r="M142" i="25"/>
  <c r="M143" i="25" s="1"/>
  <c r="N142" i="25"/>
  <c r="N143" i="25" s="1"/>
  <c r="M117" i="25"/>
  <c r="M118" i="25" s="1"/>
  <c r="N117" i="25"/>
  <c r="N118" i="25" s="1"/>
  <c r="M112" i="25"/>
  <c r="M113" i="25" s="1"/>
  <c r="N112" i="25"/>
  <c r="N113" i="25" s="1"/>
  <c r="M105" i="25"/>
  <c r="M106" i="25" s="1"/>
  <c r="N105" i="25"/>
  <c r="N106" i="25" s="1"/>
  <c r="M98" i="25"/>
  <c r="M99" i="25" s="1"/>
  <c r="N98" i="25"/>
  <c r="N99" i="25" s="1"/>
  <c r="M83" i="25"/>
  <c r="M84" i="25" s="1"/>
  <c r="N83" i="25"/>
  <c r="N84" i="25" s="1"/>
  <c r="M74" i="25"/>
  <c r="M75" i="25" s="1"/>
  <c r="N74" i="25"/>
  <c r="N75" i="25" s="1"/>
  <c r="M64" i="25"/>
  <c r="M65" i="25" s="1"/>
  <c r="N64" i="25"/>
  <c r="N65" i="25" s="1"/>
  <c r="M58" i="25"/>
  <c r="M59" i="25" s="1"/>
  <c r="N58" i="25"/>
  <c r="N59" i="25" s="1"/>
  <c r="M48" i="25"/>
  <c r="M49" i="25" s="1"/>
  <c r="N48" i="25"/>
  <c r="N49" i="25" s="1"/>
  <c r="M44" i="25"/>
  <c r="M45" i="25" s="1"/>
  <c r="N44" i="25"/>
  <c r="N45" i="25" s="1"/>
  <c r="M32" i="25"/>
  <c r="N32" i="25"/>
  <c r="M22" i="25"/>
  <c r="M23" i="25" s="1"/>
  <c r="N22" i="25"/>
  <c r="N23" i="25" s="1"/>
  <c r="M201" i="32"/>
  <c r="N201" i="32"/>
  <c r="M295" i="32"/>
  <c r="M296" i="32" s="1"/>
  <c r="N295" i="32"/>
  <c r="N296" i="32" s="1"/>
  <c r="M282" i="32"/>
  <c r="M283" i="32" s="1"/>
  <c r="N282" i="32"/>
  <c r="N283" i="32" s="1"/>
  <c r="M266" i="32"/>
  <c r="M267" i="32" s="1"/>
  <c r="N266" i="32"/>
  <c r="N267" i="32" s="1"/>
  <c r="M249" i="32"/>
  <c r="M250" i="32" s="1"/>
  <c r="N249" i="32"/>
  <c r="N250" i="32" s="1"/>
  <c r="M219" i="32"/>
  <c r="M220" i="32" s="1"/>
  <c r="N219" i="32"/>
  <c r="N220" i="32" s="1"/>
  <c r="M211" i="32"/>
  <c r="N211" i="32"/>
  <c r="M198" i="32"/>
  <c r="M199" i="32" s="1"/>
  <c r="N198" i="32"/>
  <c r="N199" i="32" s="1"/>
  <c r="M185" i="32"/>
  <c r="M186" i="32" s="1"/>
  <c r="N185" i="32"/>
  <c r="N186" i="32" s="1"/>
  <c r="M165" i="32"/>
  <c r="M166" i="32" s="1"/>
  <c r="N165" i="32"/>
  <c r="N166" i="32" s="1"/>
  <c r="M159" i="32"/>
  <c r="M160" i="32" s="1"/>
  <c r="N159" i="32"/>
  <c r="N160" i="32" s="1"/>
  <c r="M138" i="32"/>
  <c r="M139" i="32" s="1"/>
  <c r="N138" i="32"/>
  <c r="N139" i="32" s="1"/>
  <c r="M124" i="32"/>
  <c r="M125" i="32" s="1"/>
  <c r="N124" i="32"/>
  <c r="N125" i="32" s="1"/>
  <c r="M96" i="32"/>
  <c r="M97" i="32" s="1"/>
  <c r="N96" i="32"/>
  <c r="N97" i="32" s="1"/>
  <c r="M89" i="32"/>
  <c r="M90" i="32" s="1"/>
  <c r="N89" i="32"/>
  <c r="N90" i="32" s="1"/>
  <c r="M62" i="32"/>
  <c r="M63" i="32" s="1"/>
  <c r="N62" i="32"/>
  <c r="N63" i="32" s="1"/>
  <c r="M33" i="32"/>
  <c r="M34" i="32" s="1"/>
  <c r="N33" i="32"/>
  <c r="N34" i="32" s="1"/>
  <c r="AH530" i="31" l="1"/>
  <c r="AH563" i="31"/>
  <c r="AH533" i="31"/>
  <c r="AH532" i="31"/>
  <c r="AH561" i="31"/>
  <c r="M325" i="31"/>
  <c r="L324" i="31"/>
  <c r="N325" i="31"/>
  <c r="N324" i="31"/>
  <c r="L323" i="31"/>
  <c r="L326" i="31"/>
  <c r="M303" i="6" l="1"/>
  <c r="N303" i="6"/>
  <c r="M296" i="6"/>
  <c r="M297" i="6" s="1"/>
  <c r="N296" i="6"/>
  <c r="M279" i="6"/>
  <c r="M280" i="6" s="1"/>
  <c r="N279" i="6"/>
  <c r="N280" i="6" s="1"/>
  <c r="M256" i="6"/>
  <c r="M257" i="6" s="1"/>
  <c r="N256" i="6"/>
  <c r="N257" i="6" s="1"/>
  <c r="M216" i="6"/>
  <c r="M217" i="6" s="1"/>
  <c r="N216" i="6"/>
  <c r="N217" i="6" s="1"/>
  <c r="M209" i="6"/>
  <c r="M210" i="6" s="1"/>
  <c r="N209" i="6"/>
  <c r="N210" i="6" s="1"/>
  <c r="M200" i="6"/>
  <c r="M201" i="6" s="1"/>
  <c r="N200" i="6"/>
  <c r="N201" i="6" s="1"/>
  <c r="M176" i="6"/>
  <c r="M177" i="6" s="1"/>
  <c r="N176" i="6"/>
  <c r="N177" i="6" s="1"/>
  <c r="M164" i="6"/>
  <c r="M165" i="6" s="1"/>
  <c r="N164" i="6"/>
  <c r="N165" i="6" s="1"/>
  <c r="M149" i="6"/>
  <c r="M150" i="6" s="1"/>
  <c r="N149" i="6"/>
  <c r="N150" i="6" s="1"/>
  <c r="M135" i="6"/>
  <c r="M136" i="6" s="1"/>
  <c r="N135" i="6"/>
  <c r="N136" i="6" s="1"/>
  <c r="M117" i="6"/>
  <c r="M118" i="6" s="1"/>
  <c r="N117" i="6"/>
  <c r="N118" i="6" s="1"/>
  <c r="M108" i="6"/>
  <c r="M109" i="6" s="1"/>
  <c r="N108" i="6"/>
  <c r="N109" i="6" s="1"/>
  <c r="M98" i="6"/>
  <c r="M99" i="6" s="1"/>
  <c r="N98" i="6"/>
  <c r="N99" i="6" s="1"/>
  <c r="M90" i="6"/>
  <c r="M91" i="6" s="1"/>
  <c r="N90" i="6"/>
  <c r="N91" i="6" s="1"/>
  <c r="M36" i="6"/>
  <c r="N36" i="6"/>
  <c r="M65" i="6"/>
  <c r="M66" i="6" s="1"/>
  <c r="N65" i="6"/>
  <c r="N66" i="6" s="1"/>
  <c r="N297" i="6" l="1"/>
  <c r="N285" i="6"/>
  <c r="N284" i="6"/>
  <c r="M305" i="6"/>
  <c r="M306" i="6" s="1"/>
  <c r="B392" i="31"/>
  <c r="C392" i="31" s="1"/>
  <c r="G392" i="31"/>
  <c r="G393" i="31" s="1"/>
  <c r="H392" i="31"/>
  <c r="H393" i="31" s="1"/>
  <c r="I392" i="31"/>
  <c r="I393" i="31" s="1"/>
  <c r="J392" i="31"/>
  <c r="J393" i="31" s="1"/>
  <c r="K392" i="31"/>
  <c r="K393" i="31" s="1"/>
  <c r="F392" i="31"/>
  <c r="F393" i="31" s="1"/>
  <c r="K47" i="25"/>
  <c r="B181" i="6"/>
  <c r="C181" i="6" s="1"/>
  <c r="B182" i="6"/>
  <c r="C182" i="6" s="1"/>
  <c r="B185" i="6"/>
  <c r="C185" i="6" s="1"/>
  <c r="B186" i="6"/>
  <c r="C186" i="6" s="1"/>
  <c r="B187" i="6"/>
  <c r="C187" i="6" s="1"/>
  <c r="B188" i="6"/>
  <c r="C188" i="6" s="1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96" i="6"/>
  <c r="C196" i="6" s="1"/>
  <c r="B197" i="6"/>
  <c r="C197" i="6" s="1"/>
  <c r="B198" i="6"/>
  <c r="C198" i="6" s="1"/>
  <c r="B199" i="6"/>
  <c r="C199" i="6" s="1"/>
  <c r="B292" i="32"/>
  <c r="C292" i="32" s="1"/>
  <c r="B275" i="32"/>
  <c r="C275" i="32" s="1"/>
  <c r="B276" i="32"/>
  <c r="C276" i="32" s="1"/>
  <c r="B277" i="32"/>
  <c r="C277" i="32" s="1"/>
  <c r="B278" i="32"/>
  <c r="C278" i="32" s="1"/>
  <c r="B256" i="32"/>
  <c r="C256" i="32" s="1"/>
  <c r="B257" i="32"/>
  <c r="C257" i="32" s="1"/>
  <c r="B261" i="32"/>
  <c r="C261" i="32" s="1"/>
  <c r="B262" i="32"/>
  <c r="C262" i="32"/>
  <c r="B222" i="32"/>
  <c r="C222" i="32" s="1"/>
  <c r="B223" i="32"/>
  <c r="C223" i="32" s="1"/>
  <c r="B224" i="32"/>
  <c r="C224" i="32" s="1"/>
  <c r="B225" i="32"/>
  <c r="C225" i="32" s="1"/>
  <c r="B226" i="32"/>
  <c r="C226" i="32" s="1"/>
  <c r="B227" i="32"/>
  <c r="C227" i="32" s="1"/>
  <c r="B228" i="32"/>
  <c r="C228" i="32" s="1"/>
  <c r="B229" i="32"/>
  <c r="C229" i="32" s="1"/>
  <c r="B230" i="32"/>
  <c r="C230" i="32" s="1"/>
  <c r="B231" i="32"/>
  <c r="C231" i="32" s="1"/>
  <c r="B232" i="32"/>
  <c r="C232" i="32" s="1"/>
  <c r="B239" i="32"/>
  <c r="C239" i="32" s="1"/>
  <c r="B240" i="32"/>
  <c r="C240" i="32" s="1"/>
  <c r="B241" i="32"/>
  <c r="C241" i="32" s="1"/>
  <c r="B242" i="32"/>
  <c r="C242" i="32" s="1"/>
  <c r="B243" i="32"/>
  <c r="C243" i="32" s="1"/>
  <c r="B216" i="32"/>
  <c r="C216" i="32" s="1"/>
  <c r="B217" i="32"/>
  <c r="C217" i="32" s="1"/>
  <c r="B191" i="32"/>
  <c r="C191" i="32" s="1"/>
  <c r="F191" i="32"/>
  <c r="G191" i="32"/>
  <c r="H191" i="32"/>
  <c r="I191" i="32"/>
  <c r="J191" i="32"/>
  <c r="K191" i="32"/>
  <c r="B192" i="32"/>
  <c r="C192" i="32" s="1"/>
  <c r="F192" i="32"/>
  <c r="G192" i="32"/>
  <c r="H192" i="32"/>
  <c r="I192" i="32"/>
  <c r="J192" i="32"/>
  <c r="K192" i="32"/>
  <c r="B193" i="32"/>
  <c r="C193" i="32" s="1"/>
  <c r="F193" i="32"/>
  <c r="G193" i="32"/>
  <c r="H193" i="32"/>
  <c r="I193" i="32"/>
  <c r="J193" i="32"/>
  <c r="K193" i="32"/>
  <c r="B194" i="32"/>
  <c r="C194" i="32" s="1"/>
  <c r="F194" i="32"/>
  <c r="G194" i="32"/>
  <c r="H194" i="32"/>
  <c r="I194" i="32"/>
  <c r="J194" i="32"/>
  <c r="K194" i="32"/>
  <c r="B195" i="32"/>
  <c r="C195" i="32" s="1"/>
  <c r="F195" i="32"/>
  <c r="G195" i="32"/>
  <c r="H195" i="32"/>
  <c r="I195" i="32"/>
  <c r="J195" i="32"/>
  <c r="K195" i="32"/>
  <c r="B178" i="32"/>
  <c r="C178" i="32" s="1"/>
  <c r="B179" i="32"/>
  <c r="C179" i="32" s="1"/>
  <c r="B180" i="32"/>
  <c r="C180" i="32" s="1"/>
  <c r="B181" i="32"/>
  <c r="C181" i="32" s="1"/>
  <c r="B182" i="32"/>
  <c r="C182" i="32" s="1"/>
  <c r="B153" i="32"/>
  <c r="C153" i="32" s="1"/>
  <c r="B154" i="32"/>
  <c r="C154" i="32" s="1"/>
  <c r="B122" i="32"/>
  <c r="C122" i="32" s="1"/>
  <c r="F122" i="32"/>
  <c r="G122" i="32"/>
  <c r="H122" i="32"/>
  <c r="I122" i="32"/>
  <c r="J122" i="32"/>
  <c r="K122" i="32"/>
  <c r="B123" i="32"/>
  <c r="C123" i="32" s="1"/>
  <c r="F123" i="32"/>
  <c r="G123" i="32"/>
  <c r="H123" i="32"/>
  <c r="I123" i="32"/>
  <c r="J123" i="32"/>
  <c r="K123" i="32"/>
  <c r="B99" i="32"/>
  <c r="C99" i="32" s="1"/>
  <c r="F99" i="32"/>
  <c r="G99" i="32"/>
  <c r="H99" i="32"/>
  <c r="I99" i="32"/>
  <c r="J99" i="32"/>
  <c r="K99" i="32"/>
  <c r="B100" i="32"/>
  <c r="C100" i="32" s="1"/>
  <c r="F100" i="32"/>
  <c r="G100" i="32"/>
  <c r="H100" i="32"/>
  <c r="I100" i="32"/>
  <c r="J100" i="32"/>
  <c r="K100" i="32"/>
  <c r="B101" i="32"/>
  <c r="C101" i="32" s="1"/>
  <c r="F101" i="32"/>
  <c r="G101" i="32"/>
  <c r="H101" i="32"/>
  <c r="I101" i="32"/>
  <c r="J101" i="32"/>
  <c r="K101" i="32"/>
  <c r="B102" i="32"/>
  <c r="C102" i="32" s="1"/>
  <c r="F102" i="32"/>
  <c r="G102" i="32"/>
  <c r="H102" i="32"/>
  <c r="I102" i="32"/>
  <c r="J102" i="32"/>
  <c r="K102" i="32"/>
  <c r="B103" i="32"/>
  <c r="C103" i="32" s="1"/>
  <c r="F103" i="32"/>
  <c r="G103" i="32"/>
  <c r="H103" i="32"/>
  <c r="I103" i="32"/>
  <c r="J103" i="32"/>
  <c r="K103" i="32"/>
  <c r="B104" i="32"/>
  <c r="C104" i="32" s="1"/>
  <c r="F104" i="32"/>
  <c r="G104" i="32"/>
  <c r="H104" i="32"/>
  <c r="I104" i="32"/>
  <c r="J104" i="32"/>
  <c r="K104" i="32"/>
  <c r="B94" i="32"/>
  <c r="C94" i="32" s="1"/>
  <c r="F94" i="32"/>
  <c r="G94" i="32"/>
  <c r="H94" i="32"/>
  <c r="I94" i="32"/>
  <c r="J94" i="32"/>
  <c r="K94" i="32"/>
  <c r="B10" i="32"/>
  <c r="C10" i="32" s="1"/>
  <c r="B11" i="32"/>
  <c r="C11" i="32" s="1"/>
  <c r="B12" i="32"/>
  <c r="C12" i="32" s="1"/>
  <c r="B13" i="32"/>
  <c r="C13" i="32" s="1"/>
  <c r="B14" i="32"/>
  <c r="C14" i="32" s="1"/>
  <c r="B15" i="32"/>
  <c r="C15" i="32" s="1"/>
  <c r="B16" i="32"/>
  <c r="C16" i="32" s="1"/>
  <c r="B17" i="32"/>
  <c r="C17" i="32" s="1"/>
  <c r="B20" i="32"/>
  <c r="C20" i="32" s="1"/>
  <c r="B21" i="32"/>
  <c r="C21" i="32" s="1"/>
  <c r="B22" i="32"/>
  <c r="C22" i="32" s="1"/>
  <c r="B557" i="31"/>
  <c r="C557" i="31" s="1"/>
  <c r="B558" i="31"/>
  <c r="C558" i="31" s="1"/>
  <c r="B559" i="31"/>
  <c r="C559" i="31" s="1"/>
  <c r="B564" i="31"/>
  <c r="C564" i="31" s="1"/>
  <c r="B565" i="31"/>
  <c r="C565" i="31" s="1"/>
  <c r="B566" i="31"/>
  <c r="C566" i="31" s="1"/>
  <c r="B567" i="31"/>
  <c r="C567" i="31" s="1"/>
  <c r="B568" i="31"/>
  <c r="C568" i="31"/>
  <c r="B569" i="31"/>
  <c r="C569" i="31" s="1"/>
  <c r="B570" i="31"/>
  <c r="C570" i="31" s="1"/>
  <c r="B571" i="31"/>
  <c r="C571" i="31" s="1"/>
  <c r="B572" i="31"/>
  <c r="C572" i="31" s="1"/>
  <c r="B554" i="31"/>
  <c r="C554" i="31" s="1"/>
  <c r="F554" i="31"/>
  <c r="B555" i="31"/>
  <c r="C555" i="31" s="1"/>
  <c r="B534" i="31"/>
  <c r="C534" i="31" s="1"/>
  <c r="B535" i="31"/>
  <c r="C535" i="31" s="1"/>
  <c r="B536" i="31"/>
  <c r="C536" i="31" s="1"/>
  <c r="B537" i="31"/>
  <c r="C537" i="31" s="1"/>
  <c r="B538" i="31"/>
  <c r="C538" i="31" s="1"/>
  <c r="B539" i="31"/>
  <c r="C539" i="31" s="1"/>
  <c r="B540" i="31"/>
  <c r="C540" i="31" s="1"/>
  <c r="B541" i="31"/>
  <c r="C541" i="31" s="1"/>
  <c r="B542" i="31"/>
  <c r="C542" i="31" s="1"/>
  <c r="B543" i="31"/>
  <c r="C543" i="31" s="1"/>
  <c r="B544" i="31"/>
  <c r="C544" i="31" s="1"/>
  <c r="B545" i="31"/>
  <c r="C545" i="31" s="1"/>
  <c r="B516" i="31"/>
  <c r="C516" i="31" s="1"/>
  <c r="B493" i="31"/>
  <c r="C493" i="31" s="1"/>
  <c r="B494" i="31"/>
  <c r="C494" i="31" s="1"/>
  <c r="B495" i="31"/>
  <c r="C495" i="31" s="1"/>
  <c r="B496" i="31"/>
  <c r="C496" i="31" s="1"/>
  <c r="B507" i="31"/>
  <c r="C507" i="31" s="1"/>
  <c r="B508" i="31"/>
  <c r="C508" i="31" s="1"/>
  <c r="B509" i="31"/>
  <c r="C509" i="31" s="1"/>
  <c r="B510" i="31"/>
  <c r="C510" i="31" s="1"/>
  <c r="B511" i="31"/>
  <c r="C511" i="31" s="1"/>
  <c r="B512" i="31"/>
  <c r="C512" i="31" s="1"/>
  <c r="B513" i="31"/>
  <c r="C513" i="31" s="1"/>
  <c r="B514" i="31"/>
  <c r="C514" i="31" s="1"/>
  <c r="B515" i="31"/>
  <c r="C515" i="31" s="1"/>
  <c r="B479" i="31"/>
  <c r="C479" i="31" s="1"/>
  <c r="B480" i="31"/>
  <c r="C480" i="31" s="1"/>
  <c r="B481" i="31"/>
  <c r="C481" i="31" s="1"/>
  <c r="B482" i="31"/>
  <c r="C482" i="31" s="1"/>
  <c r="B483" i="31"/>
  <c r="C483" i="31" s="1"/>
  <c r="B484" i="31"/>
  <c r="C484" i="31" s="1"/>
  <c r="B438" i="31"/>
  <c r="C438" i="31" s="1"/>
  <c r="B439" i="31"/>
  <c r="C439" i="31" s="1"/>
  <c r="B440" i="31"/>
  <c r="C440" i="31" s="1"/>
  <c r="B441" i="31"/>
  <c r="C441" i="31" s="1"/>
  <c r="B442" i="31"/>
  <c r="C442" i="31" s="1"/>
  <c r="B443" i="31"/>
  <c r="C443" i="31" s="1"/>
  <c r="B444" i="31"/>
  <c r="C444" i="31" s="1"/>
  <c r="B445" i="31"/>
  <c r="C445" i="31" s="1"/>
  <c r="B446" i="31"/>
  <c r="C446" i="31" s="1"/>
  <c r="B447" i="31"/>
  <c r="C447" i="31" s="1"/>
  <c r="B448" i="31"/>
  <c r="C448" i="31" s="1"/>
  <c r="B449" i="31"/>
  <c r="C449" i="31" s="1"/>
  <c r="B418" i="31"/>
  <c r="C418" i="31" s="1"/>
  <c r="B419" i="31"/>
  <c r="C419" i="31" s="1"/>
  <c r="B420" i="31"/>
  <c r="C420" i="31" s="1"/>
  <c r="B425" i="31"/>
  <c r="C425" i="31" s="1"/>
  <c r="B426" i="31"/>
  <c r="C426" i="31" s="1"/>
  <c r="B427" i="31"/>
  <c r="C427" i="31" s="1"/>
  <c r="B398" i="31"/>
  <c r="C398" i="31" s="1"/>
  <c r="F398" i="31"/>
  <c r="G398" i="31"/>
  <c r="H398" i="31"/>
  <c r="I398" i="31"/>
  <c r="J398" i="31"/>
  <c r="K398" i="31"/>
  <c r="B399" i="31"/>
  <c r="C399" i="31" s="1"/>
  <c r="F399" i="31"/>
  <c r="G399" i="31"/>
  <c r="H399" i="31"/>
  <c r="I399" i="31"/>
  <c r="J399" i="31"/>
  <c r="K399" i="31"/>
  <c r="B400" i="31"/>
  <c r="C400" i="31" s="1"/>
  <c r="F400" i="31"/>
  <c r="G400" i="31"/>
  <c r="H400" i="31"/>
  <c r="I400" i="31"/>
  <c r="J400" i="31"/>
  <c r="K400" i="31"/>
  <c r="B401" i="31"/>
  <c r="C401" i="31" s="1"/>
  <c r="F401" i="31"/>
  <c r="G401" i="31"/>
  <c r="H401" i="31"/>
  <c r="I401" i="31"/>
  <c r="J401" i="31"/>
  <c r="K401" i="31"/>
  <c r="B402" i="31"/>
  <c r="C402" i="31" s="1"/>
  <c r="F402" i="31"/>
  <c r="G402" i="31"/>
  <c r="H402" i="31"/>
  <c r="I402" i="31"/>
  <c r="J402" i="31"/>
  <c r="K402" i="31"/>
  <c r="B403" i="31"/>
  <c r="C403" i="31" s="1"/>
  <c r="F403" i="31"/>
  <c r="G403" i="31"/>
  <c r="H403" i="31"/>
  <c r="I403" i="31"/>
  <c r="J403" i="31"/>
  <c r="K403" i="31"/>
  <c r="B404" i="31"/>
  <c r="C404" i="31" s="1"/>
  <c r="F404" i="31"/>
  <c r="G404" i="31"/>
  <c r="H404" i="31"/>
  <c r="I404" i="31"/>
  <c r="J404" i="31"/>
  <c r="K404" i="31"/>
  <c r="B405" i="31"/>
  <c r="C405" i="31" s="1"/>
  <c r="F405" i="31"/>
  <c r="G405" i="31"/>
  <c r="H405" i="31"/>
  <c r="I405" i="31"/>
  <c r="J405" i="31"/>
  <c r="K405" i="31"/>
  <c r="B406" i="31"/>
  <c r="C406" i="31" s="1"/>
  <c r="F406" i="31"/>
  <c r="G406" i="31"/>
  <c r="H406" i="31"/>
  <c r="I406" i="31"/>
  <c r="J406" i="31"/>
  <c r="K406" i="31"/>
  <c r="B407" i="31"/>
  <c r="C407" i="31" s="1"/>
  <c r="F407" i="31"/>
  <c r="G407" i="31"/>
  <c r="H407" i="31"/>
  <c r="I407" i="31"/>
  <c r="J407" i="31"/>
  <c r="K407" i="31"/>
  <c r="B367" i="31"/>
  <c r="C367" i="31" s="1"/>
  <c r="B368" i="31"/>
  <c r="C368" i="31" s="1"/>
  <c r="B369" i="31"/>
  <c r="C369" i="31" s="1"/>
  <c r="B370" i="31"/>
  <c r="C370" i="31" s="1"/>
  <c r="B371" i="31"/>
  <c r="C371" i="31" s="1"/>
  <c r="B372" i="31"/>
  <c r="C372" i="31" s="1"/>
  <c r="B373" i="31"/>
  <c r="C373" i="31" s="1"/>
  <c r="B379" i="31"/>
  <c r="C379" i="31" s="1"/>
  <c r="B380" i="31"/>
  <c r="C380" i="31" s="1"/>
  <c r="B381" i="31"/>
  <c r="C381" i="31" s="1"/>
  <c r="B382" i="31"/>
  <c r="C382" i="31" s="1"/>
  <c r="B383" i="31"/>
  <c r="C383" i="31" s="1"/>
  <c r="B384" i="31"/>
  <c r="C384" i="31" s="1"/>
  <c r="B385" i="31"/>
  <c r="C385" i="31" s="1"/>
  <c r="B386" i="31"/>
  <c r="C386" i="31" s="1"/>
  <c r="B387" i="31"/>
  <c r="C387" i="31" s="1"/>
  <c r="B388" i="31"/>
  <c r="C388" i="31" s="1"/>
  <c r="B389" i="31"/>
  <c r="C389" i="31" s="1"/>
  <c r="B360" i="31"/>
  <c r="C360" i="31" s="1"/>
  <c r="B361" i="31"/>
  <c r="C361" i="31" s="1"/>
  <c r="B362" i="31"/>
  <c r="C362" i="31" s="1"/>
  <c r="B363" i="31"/>
  <c r="C363" i="31" s="1"/>
  <c r="B364" i="31"/>
  <c r="C364" i="31" s="1"/>
  <c r="B365" i="31"/>
  <c r="C365" i="31" s="1"/>
  <c r="B366" i="31"/>
  <c r="C366" i="31" s="1"/>
  <c r="B325" i="31"/>
  <c r="C325" i="31" s="1"/>
  <c r="F325" i="31"/>
  <c r="G325" i="31"/>
  <c r="H325" i="31"/>
  <c r="I325" i="31"/>
  <c r="J325" i="31"/>
  <c r="K325" i="31"/>
  <c r="B314" i="31"/>
  <c r="C314" i="31" s="1"/>
  <c r="B315" i="31"/>
  <c r="C315" i="31" s="1"/>
  <c r="B316" i="31"/>
  <c r="C316" i="31" s="1"/>
  <c r="B317" i="31"/>
  <c r="C317" i="31" s="1"/>
  <c r="B318" i="31"/>
  <c r="C318" i="31" s="1"/>
  <c r="B319" i="31"/>
  <c r="C319" i="31" s="1"/>
  <c r="B320" i="31"/>
  <c r="C320" i="31" s="1"/>
  <c r="B249" i="31"/>
  <c r="C249" i="31" s="1"/>
  <c r="B250" i="31"/>
  <c r="C250" i="31" s="1"/>
  <c r="B251" i="31"/>
  <c r="C251" i="31" s="1"/>
  <c r="B252" i="31"/>
  <c r="C252" i="31" s="1"/>
  <c r="B253" i="31"/>
  <c r="C253" i="31" s="1"/>
  <c r="B254" i="31"/>
  <c r="C254" i="31" s="1"/>
  <c r="B255" i="31"/>
  <c r="C255" i="31" s="1"/>
  <c r="B256" i="31"/>
  <c r="C256" i="31" s="1"/>
  <c r="B257" i="31"/>
  <c r="C257" i="31" s="1"/>
  <c r="B258" i="31"/>
  <c r="C258" i="31" s="1"/>
  <c r="B259" i="31"/>
  <c r="C259" i="31" s="1"/>
  <c r="B260" i="31"/>
  <c r="C260" i="31" s="1"/>
  <c r="B261" i="31"/>
  <c r="C261" i="31" s="1"/>
  <c r="B262" i="31"/>
  <c r="C262" i="31" s="1"/>
  <c r="B263" i="31"/>
  <c r="C263" i="31" s="1"/>
  <c r="B264" i="31"/>
  <c r="C264" i="31" s="1"/>
  <c r="B265" i="31"/>
  <c r="C265" i="31" s="1"/>
  <c r="B266" i="31"/>
  <c r="C266" i="31" s="1"/>
  <c r="B267" i="31"/>
  <c r="C267" i="31" s="1"/>
  <c r="B268" i="31"/>
  <c r="C268" i="31" s="1"/>
  <c r="B269" i="31"/>
  <c r="C269" i="31" s="1"/>
  <c r="B270" i="31"/>
  <c r="C270" i="31" s="1"/>
  <c r="B271" i="31"/>
  <c r="C271" i="31" s="1"/>
  <c r="B272" i="31"/>
  <c r="C272" i="31" s="1"/>
  <c r="B273" i="31"/>
  <c r="C273" i="31" s="1"/>
  <c r="B274" i="31"/>
  <c r="C274" i="31" s="1"/>
  <c r="B275" i="31"/>
  <c r="C275" i="31" s="1"/>
  <c r="B276" i="31"/>
  <c r="C276" i="31" s="1"/>
  <c r="B277" i="31"/>
  <c r="C277" i="31" s="1"/>
  <c r="B278" i="31"/>
  <c r="C278" i="31" s="1"/>
  <c r="B279" i="31"/>
  <c r="C279" i="31" s="1"/>
  <c r="B280" i="31"/>
  <c r="C280" i="31" s="1"/>
  <c r="B281" i="31"/>
  <c r="C281" i="31" s="1"/>
  <c r="B282" i="31"/>
  <c r="C282" i="31" s="1"/>
  <c r="B283" i="31"/>
  <c r="C283" i="31" s="1"/>
  <c r="B284" i="31"/>
  <c r="C284" i="31" s="1"/>
  <c r="B285" i="31"/>
  <c r="C285" i="31" s="1"/>
  <c r="B286" i="31"/>
  <c r="C286" i="31" s="1"/>
  <c r="B287" i="31"/>
  <c r="C287" i="31" s="1"/>
  <c r="B288" i="31"/>
  <c r="C288" i="31" s="1"/>
  <c r="B289" i="31"/>
  <c r="C289" i="31" s="1"/>
  <c r="B290" i="31"/>
  <c r="C290" i="31" s="1"/>
  <c r="B291" i="31"/>
  <c r="C291" i="31" s="1"/>
  <c r="B304" i="31"/>
  <c r="C304" i="31" s="1"/>
  <c r="B305" i="31"/>
  <c r="C305" i="31" s="1"/>
  <c r="B306" i="31"/>
  <c r="C306" i="31" s="1"/>
  <c r="B307" i="31"/>
  <c r="C307" i="31" s="1"/>
  <c r="B308" i="31"/>
  <c r="C308" i="31" s="1"/>
  <c r="B309" i="31"/>
  <c r="C309" i="31" s="1"/>
  <c r="B310" i="31"/>
  <c r="C310" i="31" s="1"/>
  <c r="B311" i="31"/>
  <c r="C311" i="31" s="1"/>
  <c r="B312" i="31"/>
  <c r="C312" i="31" s="1"/>
  <c r="B313" i="31"/>
  <c r="C313" i="31" s="1"/>
  <c r="B205" i="31"/>
  <c r="C205" i="31" s="1"/>
  <c r="B206" i="31"/>
  <c r="C206" i="31" s="1"/>
  <c r="B207" i="31"/>
  <c r="C207" i="31" s="1"/>
  <c r="B208" i="31"/>
  <c r="C208" i="31" s="1"/>
  <c r="B209" i="31"/>
  <c r="C209" i="31" s="1"/>
  <c r="B210" i="31"/>
  <c r="C210" i="31" s="1"/>
  <c r="B211" i="31"/>
  <c r="C211" i="31" s="1"/>
  <c r="B212" i="31"/>
  <c r="C212" i="31" s="1"/>
  <c r="B213" i="31"/>
  <c r="C213" i="31" s="1"/>
  <c r="B214" i="31"/>
  <c r="C214" i="31" s="1"/>
  <c r="B215" i="31"/>
  <c r="C215" i="31" s="1"/>
  <c r="B216" i="31"/>
  <c r="C216" i="31" s="1"/>
  <c r="B217" i="31"/>
  <c r="C217" i="31" s="1"/>
  <c r="B218" i="31"/>
  <c r="C218" i="31" s="1"/>
  <c r="B219" i="31"/>
  <c r="C219" i="31" s="1"/>
  <c r="B220" i="31"/>
  <c r="C220" i="31" s="1"/>
  <c r="B221" i="31"/>
  <c r="C221" i="31" s="1"/>
  <c r="B222" i="31"/>
  <c r="C222" i="31" s="1"/>
  <c r="B227" i="31"/>
  <c r="C227" i="31" s="1"/>
  <c r="B228" i="31"/>
  <c r="C228" i="31" s="1"/>
  <c r="B229" i="31"/>
  <c r="C229" i="31" s="1"/>
  <c r="B230" i="31"/>
  <c r="C230" i="31" s="1"/>
  <c r="B231" i="31"/>
  <c r="C231" i="31" s="1"/>
  <c r="B232" i="31"/>
  <c r="C232" i="31" s="1"/>
  <c r="B233" i="31"/>
  <c r="C233" i="31" s="1"/>
  <c r="B234" i="31"/>
  <c r="C234" i="31" s="1"/>
  <c r="B235" i="31"/>
  <c r="C235" i="31" s="1"/>
  <c r="B236" i="31"/>
  <c r="C236" i="31" s="1"/>
  <c r="B237" i="31"/>
  <c r="C237" i="31" s="1"/>
  <c r="B238" i="31"/>
  <c r="C238" i="31" s="1"/>
  <c r="B239" i="31"/>
  <c r="C239" i="31" s="1"/>
  <c r="F203" i="31"/>
  <c r="B240" i="31"/>
  <c r="C240" i="31" s="1"/>
  <c r="B181" i="31"/>
  <c r="C181" i="31" s="1"/>
  <c r="B153" i="31"/>
  <c r="C153" i="31" s="1"/>
  <c r="B154" i="31"/>
  <c r="C154" i="31" s="1"/>
  <c r="B155" i="31"/>
  <c r="C155" i="31" s="1"/>
  <c r="B156" i="31"/>
  <c r="C156" i="31" s="1"/>
  <c r="B157" i="31"/>
  <c r="C157" i="31" s="1"/>
  <c r="B158" i="31"/>
  <c r="C158" i="31" s="1"/>
  <c r="B159" i="31"/>
  <c r="C159" i="31" s="1"/>
  <c r="B160" i="31"/>
  <c r="C160" i="31" s="1"/>
  <c r="B161" i="31"/>
  <c r="C161" i="31" s="1"/>
  <c r="B162" i="31"/>
  <c r="C162" i="31" s="1"/>
  <c r="B163" i="31"/>
  <c r="C163" i="31" s="1"/>
  <c r="B164" i="31"/>
  <c r="C164" i="31" s="1"/>
  <c r="B165" i="31"/>
  <c r="C165" i="31" s="1"/>
  <c r="B166" i="31"/>
  <c r="C166" i="31" s="1"/>
  <c r="B167" i="31"/>
  <c r="C167" i="31" s="1"/>
  <c r="B168" i="31"/>
  <c r="C168" i="31" s="1"/>
  <c r="B169" i="31"/>
  <c r="C169" i="31" s="1"/>
  <c r="B146" i="31"/>
  <c r="C146" i="31" s="1"/>
  <c r="B137" i="31"/>
  <c r="C137" i="31" s="1"/>
  <c r="B105" i="31"/>
  <c r="C105" i="31" s="1"/>
  <c r="B106" i="31"/>
  <c r="C106" i="31" s="1"/>
  <c r="B107" i="31"/>
  <c r="C107" i="31" s="1"/>
  <c r="B108" i="31"/>
  <c r="C108" i="31" s="1"/>
  <c r="B109" i="31"/>
  <c r="C109" i="31" s="1"/>
  <c r="B110" i="31"/>
  <c r="C110" i="31" s="1"/>
  <c r="B111" i="31"/>
  <c r="C111" i="31" s="1"/>
  <c r="B112" i="31"/>
  <c r="C112" i="31" s="1"/>
  <c r="B113" i="31"/>
  <c r="C113" i="31" s="1"/>
  <c r="B114" i="31"/>
  <c r="C114" i="31" s="1"/>
  <c r="B120" i="31"/>
  <c r="C120" i="31" s="1"/>
  <c r="B121" i="31"/>
  <c r="C121" i="31" s="1"/>
  <c r="B122" i="31"/>
  <c r="C122" i="31" s="1"/>
  <c r="B123" i="31"/>
  <c r="C123" i="31" s="1"/>
  <c r="B124" i="31"/>
  <c r="C124" i="31" s="1"/>
  <c r="B125" i="31"/>
  <c r="C125" i="31" s="1"/>
  <c r="B126" i="31"/>
  <c r="C126" i="31" s="1"/>
  <c r="B127" i="31"/>
  <c r="C127" i="31" s="1"/>
  <c r="B128" i="31"/>
  <c r="C128" i="31" s="1"/>
  <c r="B129" i="31"/>
  <c r="C129" i="31" s="1"/>
  <c r="B130" i="31"/>
  <c r="C130" i="31" s="1"/>
  <c r="B74" i="31"/>
  <c r="C74" i="31" s="1"/>
  <c r="B12" i="31"/>
  <c r="C12" i="31" s="1"/>
  <c r="B161" i="25"/>
  <c r="C161" i="25" s="1"/>
  <c r="B162" i="25"/>
  <c r="C162" i="25" s="1"/>
  <c r="B111" i="25"/>
  <c r="C111" i="25" s="1"/>
  <c r="F111" i="25"/>
  <c r="G111" i="25"/>
  <c r="H111" i="25"/>
  <c r="I111" i="25"/>
  <c r="J111" i="25"/>
  <c r="K111" i="25"/>
  <c r="B76" i="25"/>
  <c r="C76" i="25" s="1"/>
  <c r="F76" i="25"/>
  <c r="G76" i="25"/>
  <c r="H76" i="25"/>
  <c r="I76" i="25"/>
  <c r="J76" i="25"/>
  <c r="K76" i="25"/>
  <c r="B10" i="25"/>
  <c r="C10" i="25" s="1"/>
  <c r="F10" i="25"/>
  <c r="G10" i="25"/>
  <c r="H10" i="25"/>
  <c r="I10" i="25"/>
  <c r="J10" i="25"/>
  <c r="K10" i="25"/>
  <c r="B11" i="25"/>
  <c r="C11" i="25"/>
  <c r="F11" i="25"/>
  <c r="G11" i="25"/>
  <c r="H11" i="25"/>
  <c r="I11" i="25"/>
  <c r="J11" i="25"/>
  <c r="K11" i="25"/>
  <c r="B12" i="25"/>
  <c r="C12" i="25" s="1"/>
  <c r="F12" i="25"/>
  <c r="G12" i="25"/>
  <c r="H12" i="25"/>
  <c r="I12" i="25"/>
  <c r="J12" i="25"/>
  <c r="K12" i="25"/>
  <c r="B13" i="25"/>
  <c r="C13" i="25" s="1"/>
  <c r="F13" i="25"/>
  <c r="G13" i="25"/>
  <c r="H13" i="25"/>
  <c r="I13" i="25"/>
  <c r="J13" i="25"/>
  <c r="K13" i="25"/>
  <c r="B14" i="25"/>
  <c r="C14" i="25" s="1"/>
  <c r="F14" i="25"/>
  <c r="G14" i="25"/>
  <c r="H14" i="25"/>
  <c r="I14" i="25"/>
  <c r="J14" i="25"/>
  <c r="K14" i="25"/>
  <c r="B15" i="25"/>
  <c r="C15" i="25" s="1"/>
  <c r="F15" i="25"/>
  <c r="G15" i="25"/>
  <c r="H15" i="25"/>
  <c r="I15" i="25"/>
  <c r="J15" i="25"/>
  <c r="K15" i="25"/>
  <c r="B16" i="25"/>
  <c r="C16" i="25" s="1"/>
  <c r="F16" i="25"/>
  <c r="G16" i="25"/>
  <c r="H16" i="25"/>
  <c r="I16" i="25"/>
  <c r="J16" i="25"/>
  <c r="K16" i="25"/>
  <c r="B17" i="25"/>
  <c r="C17" i="25" s="1"/>
  <c r="F17" i="25"/>
  <c r="G17" i="25"/>
  <c r="H17" i="25"/>
  <c r="I17" i="25"/>
  <c r="J17" i="25"/>
  <c r="K17" i="25"/>
  <c r="B18" i="25"/>
  <c r="C18" i="25" s="1"/>
  <c r="F18" i="25"/>
  <c r="G18" i="25"/>
  <c r="H18" i="25"/>
  <c r="I18" i="25"/>
  <c r="J18" i="25"/>
  <c r="K18" i="25"/>
  <c r="B19" i="25"/>
  <c r="C19" i="25" s="1"/>
  <c r="F19" i="25"/>
  <c r="G19" i="25"/>
  <c r="H19" i="25"/>
  <c r="I19" i="25"/>
  <c r="J19" i="25"/>
  <c r="K19" i="25"/>
  <c r="B20" i="25"/>
  <c r="C20" i="25" s="1"/>
  <c r="F20" i="25"/>
  <c r="G20" i="25"/>
  <c r="H20" i="25"/>
  <c r="I20" i="25"/>
  <c r="J20" i="25"/>
  <c r="K20" i="25"/>
  <c r="B21" i="25"/>
  <c r="C21" i="25" s="1"/>
  <c r="F21" i="25"/>
  <c r="G21" i="25"/>
  <c r="H21" i="25"/>
  <c r="I21" i="25"/>
  <c r="J21" i="25"/>
  <c r="K21" i="25"/>
  <c r="B281" i="6"/>
  <c r="C281" i="6" s="1"/>
  <c r="F281" i="6"/>
  <c r="B287" i="6"/>
  <c r="C287" i="6" s="1"/>
  <c r="B288" i="6"/>
  <c r="C288" i="6" s="1"/>
  <c r="B289" i="6"/>
  <c r="C289" i="6" s="1"/>
  <c r="B290" i="6"/>
  <c r="C290" i="6" s="1"/>
  <c r="B291" i="6"/>
  <c r="C291" i="6" s="1"/>
  <c r="B292" i="6"/>
  <c r="C292" i="6" s="1"/>
  <c r="B293" i="6"/>
  <c r="C293" i="6" s="1"/>
  <c r="B294" i="6"/>
  <c r="C294" i="6" s="1"/>
  <c r="B295" i="6"/>
  <c r="C295" i="6" s="1"/>
  <c r="B283" i="6"/>
  <c r="C283" i="6" s="1"/>
  <c r="B286" i="6"/>
  <c r="C286" i="6" s="1"/>
  <c r="B261" i="6"/>
  <c r="C261" i="6" s="1"/>
  <c r="B262" i="6"/>
  <c r="C262" i="6" s="1"/>
  <c r="B263" i="6"/>
  <c r="C263" i="6" s="1"/>
  <c r="B264" i="6"/>
  <c r="C264" i="6" s="1"/>
  <c r="B265" i="6"/>
  <c r="C265" i="6" s="1"/>
  <c r="B266" i="6"/>
  <c r="C266" i="6" s="1"/>
  <c r="B267" i="6"/>
  <c r="C267" i="6" s="1"/>
  <c r="B268" i="6"/>
  <c r="C268" i="6" s="1"/>
  <c r="B272" i="6"/>
  <c r="C272" i="6" s="1"/>
  <c r="B220" i="6"/>
  <c r="C220" i="6" s="1"/>
  <c r="B221" i="6"/>
  <c r="C221" i="6" s="1"/>
  <c r="B222" i="6"/>
  <c r="C222" i="6" s="1"/>
  <c r="B223" i="6"/>
  <c r="C223" i="6" s="1"/>
  <c r="B224" i="6"/>
  <c r="C224" i="6" s="1"/>
  <c r="B225" i="6"/>
  <c r="C225" i="6" s="1"/>
  <c r="B226" i="6"/>
  <c r="C226" i="6" s="1"/>
  <c r="B227" i="6"/>
  <c r="C227" i="6" s="1"/>
  <c r="B228" i="6"/>
  <c r="C228" i="6" s="1"/>
  <c r="B229" i="6"/>
  <c r="C229" i="6" s="1"/>
  <c r="B230" i="6"/>
  <c r="C230" i="6" s="1"/>
  <c r="B231" i="6"/>
  <c r="C231" i="6" s="1"/>
  <c r="B232" i="6"/>
  <c r="C232" i="6" s="1"/>
  <c r="B233" i="6"/>
  <c r="C233" i="6" s="1"/>
  <c r="B234" i="6"/>
  <c r="C234" i="6" s="1"/>
  <c r="B244" i="6"/>
  <c r="C244" i="6" s="1"/>
  <c r="B245" i="6"/>
  <c r="C245" i="6" s="1"/>
  <c r="B246" i="6"/>
  <c r="C246" i="6" s="1"/>
  <c r="B247" i="6"/>
  <c r="C247" i="6" s="1"/>
  <c r="B248" i="6"/>
  <c r="C248" i="6" s="1"/>
  <c r="B249" i="6"/>
  <c r="C249" i="6" s="1"/>
  <c r="B250" i="6"/>
  <c r="C250" i="6" s="1"/>
  <c r="B251" i="6"/>
  <c r="C251" i="6" s="1"/>
  <c r="B252" i="6"/>
  <c r="C252" i="6" s="1"/>
  <c r="B253" i="6"/>
  <c r="C253" i="6" s="1"/>
  <c r="B254" i="6"/>
  <c r="C254" i="6" s="1"/>
  <c r="B255" i="6"/>
  <c r="C255" i="6" s="1"/>
  <c r="L256" i="6"/>
  <c r="L257" i="6" s="1"/>
  <c r="B257" i="6"/>
  <c r="B258" i="6"/>
  <c r="C258" i="6" s="1"/>
  <c r="F258" i="6"/>
  <c r="B259" i="6"/>
  <c r="C259" i="6" s="1"/>
  <c r="B260" i="6"/>
  <c r="C260" i="6" s="1"/>
  <c r="B273" i="6"/>
  <c r="C273" i="6" s="1"/>
  <c r="B274" i="6"/>
  <c r="C274" i="6" s="1"/>
  <c r="B275" i="6"/>
  <c r="C275" i="6" s="1"/>
  <c r="B276" i="6"/>
  <c r="C276" i="6" s="1"/>
  <c r="B277" i="6"/>
  <c r="C277" i="6" s="1"/>
  <c r="B278" i="6"/>
  <c r="C278" i="6" s="1"/>
  <c r="B204" i="6"/>
  <c r="C204" i="6" s="1"/>
  <c r="B205" i="6"/>
  <c r="C205" i="6" s="1"/>
  <c r="B206" i="6"/>
  <c r="C206" i="6" s="1"/>
  <c r="B207" i="6"/>
  <c r="C207" i="6" s="1"/>
  <c r="B208" i="6"/>
  <c r="C208" i="6" s="1"/>
  <c r="B171" i="6"/>
  <c r="C171" i="6" s="1"/>
  <c r="F166" i="6"/>
  <c r="B167" i="6"/>
  <c r="C167" i="6" s="1"/>
  <c r="F151" i="6"/>
  <c r="B161" i="6"/>
  <c r="C161" i="6" s="1"/>
  <c r="B145" i="6"/>
  <c r="C145" i="6" s="1"/>
  <c r="B124" i="6"/>
  <c r="C124" i="6" s="1"/>
  <c r="B125" i="6"/>
  <c r="C125" i="6" s="1"/>
  <c r="B126" i="6"/>
  <c r="C126" i="6" s="1"/>
  <c r="B127" i="6"/>
  <c r="C127" i="6" s="1"/>
  <c r="B128" i="6"/>
  <c r="C128" i="6" s="1"/>
  <c r="B129" i="6"/>
  <c r="C129" i="6" s="1"/>
  <c r="B130" i="6"/>
  <c r="C130" i="6" s="1"/>
  <c r="B70" i="6"/>
  <c r="C70" i="6" s="1"/>
  <c r="B71" i="6"/>
  <c r="C71" i="6" s="1"/>
  <c r="B72" i="6"/>
  <c r="C72" i="6" s="1"/>
  <c r="B73" i="6"/>
  <c r="C73" i="6" s="1"/>
  <c r="B74" i="6"/>
  <c r="C74" i="6" s="1"/>
  <c r="B75" i="6"/>
  <c r="C75" i="6" s="1"/>
  <c r="B76" i="6"/>
  <c r="C76" i="6" s="1"/>
  <c r="B77" i="6"/>
  <c r="C77" i="6" s="1"/>
  <c r="B78" i="6"/>
  <c r="C78" i="6" s="1"/>
  <c r="B79" i="6"/>
  <c r="C79" i="6" s="1"/>
  <c r="B80" i="6"/>
  <c r="C80" i="6" s="1"/>
  <c r="B81" i="6"/>
  <c r="C81" i="6" s="1"/>
  <c r="B82" i="6"/>
  <c r="C82" i="6" s="1"/>
  <c r="B84" i="6"/>
  <c r="C84" i="6" s="1"/>
  <c r="B85" i="6"/>
  <c r="C85" i="6" s="1"/>
  <c r="B86" i="6"/>
  <c r="C86" i="6" s="1"/>
  <c r="B87" i="6"/>
  <c r="C87" i="6" s="1"/>
  <c r="B88" i="6"/>
  <c r="C88" i="6" s="1"/>
  <c r="B89" i="6"/>
  <c r="C89" i="6" s="1"/>
  <c r="B67" i="6"/>
  <c r="C67" i="6" s="1"/>
  <c r="F67" i="6"/>
  <c r="B47" i="6"/>
  <c r="C47" i="6" s="1"/>
  <c r="B48" i="6"/>
  <c r="C48" i="6" s="1"/>
  <c r="B49" i="6"/>
  <c r="C49" i="6" s="1"/>
  <c r="B50" i="6"/>
  <c r="C50" i="6" s="1"/>
  <c r="B51" i="6"/>
  <c r="C51" i="6" s="1"/>
  <c r="B52" i="6"/>
  <c r="C52" i="6" s="1"/>
  <c r="B53" i="6"/>
  <c r="C53" i="6" s="1"/>
  <c r="B54" i="6"/>
  <c r="C54" i="6" s="1"/>
  <c r="B55" i="6"/>
  <c r="C55" i="6" s="1"/>
  <c r="B56" i="6"/>
  <c r="C56" i="6" s="1"/>
  <c r="B57" i="6"/>
  <c r="C57" i="6" s="1"/>
  <c r="B58" i="6"/>
  <c r="C58" i="6" s="1"/>
  <c r="B59" i="6"/>
  <c r="C59" i="6" s="1"/>
  <c r="B60" i="6"/>
  <c r="C60" i="6" s="1"/>
  <c r="B61" i="6"/>
  <c r="C61" i="6" s="1"/>
  <c r="B62" i="6"/>
  <c r="C62" i="6" s="1"/>
  <c r="B63" i="6"/>
  <c r="C63" i="6" s="1"/>
  <c r="B64" i="6"/>
  <c r="C64" i="6" s="1"/>
  <c r="B46" i="6"/>
  <c r="C46" i="6" s="1"/>
  <c r="D13" i="25" l="1"/>
  <c r="AH393" i="31"/>
  <c r="C16" i="35" s="1"/>
  <c r="D188" i="6"/>
  <c r="D185" i="6"/>
  <c r="D21" i="25"/>
  <c r="D196" i="6"/>
  <c r="D10" i="25"/>
  <c r="D162" i="25"/>
  <c r="D392" i="31"/>
  <c r="D103" i="32"/>
  <c r="D217" i="32"/>
  <c r="D243" i="32"/>
  <c r="D223" i="32"/>
  <c r="D153" i="32"/>
  <c r="D229" i="32"/>
  <c r="D276" i="32"/>
  <c r="D393" i="31"/>
  <c r="D18" i="25"/>
  <c r="D228" i="32"/>
  <c r="D261" i="32"/>
  <c r="D193" i="6"/>
  <c r="D245" i="6"/>
  <c r="D223" i="6"/>
  <c r="D283" i="6"/>
  <c r="D295" i="6"/>
  <c r="D292" i="6"/>
  <c r="D20" i="25"/>
  <c r="D15" i="25"/>
  <c r="D12" i="25"/>
  <c r="D161" i="25"/>
  <c r="D21" i="32"/>
  <c r="D17" i="32"/>
  <c r="D15" i="32"/>
  <c r="D13" i="32"/>
  <c r="D11" i="32"/>
  <c r="D94" i="32"/>
  <c r="D100" i="32"/>
  <c r="D123" i="32"/>
  <c r="D181" i="32"/>
  <c r="D178" i="32"/>
  <c r="D192" i="32"/>
  <c r="D216" i="32"/>
  <c r="D240" i="32"/>
  <c r="D231" i="32"/>
  <c r="D230" i="32"/>
  <c r="D225" i="32"/>
  <c r="D222" i="32"/>
  <c r="D278" i="32"/>
  <c r="D275" i="32"/>
  <c r="D198" i="6"/>
  <c r="D195" i="6"/>
  <c r="D190" i="6"/>
  <c r="D187" i="6"/>
  <c r="D179" i="32"/>
  <c r="D220" i="6"/>
  <c r="D272" i="6"/>
  <c r="D267" i="6"/>
  <c r="D264" i="6"/>
  <c r="D14" i="25"/>
  <c r="D111" i="25"/>
  <c r="D405" i="31"/>
  <c r="D400" i="31"/>
  <c r="D418" i="31"/>
  <c r="D446" i="31"/>
  <c r="D438" i="31"/>
  <c r="D511" i="31"/>
  <c r="D508" i="31"/>
  <c r="D495" i="31"/>
  <c r="D493" i="31"/>
  <c r="D554" i="31"/>
  <c r="D565" i="31"/>
  <c r="D102" i="32"/>
  <c r="D99" i="32"/>
  <c r="D180" i="32"/>
  <c r="D194" i="32"/>
  <c r="D191" i="32"/>
  <c r="D242" i="32"/>
  <c r="D239" i="32"/>
  <c r="D232" i="32"/>
  <c r="D224" i="32"/>
  <c r="D257" i="32"/>
  <c r="D277" i="32"/>
  <c r="D197" i="6"/>
  <c r="D192" i="6"/>
  <c r="D189" i="6"/>
  <c r="D182" i="6"/>
  <c r="D195" i="32"/>
  <c r="D292" i="32"/>
  <c r="D253" i="6"/>
  <c r="D248" i="6"/>
  <c r="D231" i="6"/>
  <c r="D228" i="6"/>
  <c r="D261" i="6"/>
  <c r="D19" i="25"/>
  <c r="D17" i="25"/>
  <c r="D16" i="25"/>
  <c r="D11" i="25"/>
  <c r="D22" i="32"/>
  <c r="D20" i="32"/>
  <c r="D16" i="32"/>
  <c r="D14" i="32"/>
  <c r="D12" i="32"/>
  <c r="D10" i="32"/>
  <c r="D104" i="32"/>
  <c r="D101" i="32"/>
  <c r="D122" i="32"/>
  <c r="D154" i="32"/>
  <c r="D182" i="32"/>
  <c r="D193" i="32"/>
  <c r="D241" i="32"/>
  <c r="D227" i="32"/>
  <c r="D226" i="32"/>
  <c r="D262" i="32"/>
  <c r="D256" i="32"/>
  <c r="D199" i="6"/>
  <c r="D194" i="6"/>
  <c r="D191" i="6"/>
  <c r="D186" i="6"/>
  <c r="D181" i="6"/>
  <c r="D373" i="31"/>
  <c r="D427" i="31"/>
  <c r="D383" i="31"/>
  <c r="D386" i="31"/>
  <c r="D388" i="31"/>
  <c r="D385" i="31"/>
  <c r="D380" i="31"/>
  <c r="D372" i="31"/>
  <c r="D371" i="31"/>
  <c r="D407" i="31"/>
  <c r="D402" i="31"/>
  <c r="D399" i="31"/>
  <c r="D420" i="31"/>
  <c r="D449" i="31"/>
  <c r="D448" i="31"/>
  <c r="D443" i="31"/>
  <c r="D440" i="31"/>
  <c r="D483" i="31"/>
  <c r="D480" i="31"/>
  <c r="D479" i="31"/>
  <c r="D515" i="31"/>
  <c r="D513" i="31"/>
  <c r="D510" i="31"/>
  <c r="D516" i="31"/>
  <c r="D541" i="31"/>
  <c r="D538" i="31"/>
  <c r="D572" i="31"/>
  <c r="D567" i="31"/>
  <c r="D564" i="31"/>
  <c r="D369" i="31"/>
  <c r="D280" i="31"/>
  <c r="D318" i="31"/>
  <c r="D387" i="31"/>
  <c r="D382" i="31"/>
  <c r="D379" i="31"/>
  <c r="D368" i="31"/>
  <c r="D367" i="31"/>
  <c r="D404" i="31"/>
  <c r="D401" i="31"/>
  <c r="D426" i="31"/>
  <c r="D419" i="31"/>
  <c r="D445" i="31"/>
  <c r="D442" i="31"/>
  <c r="D482" i="31"/>
  <c r="D481" i="31"/>
  <c r="D512" i="31"/>
  <c r="D507" i="31"/>
  <c r="D494" i="31"/>
  <c r="D540" i="31"/>
  <c r="D535" i="31"/>
  <c r="D555" i="31"/>
  <c r="D569" i="31"/>
  <c r="D566" i="31"/>
  <c r="D557" i="31"/>
  <c r="D447" i="31"/>
  <c r="D441" i="31"/>
  <c r="D545" i="31"/>
  <c r="D544" i="31"/>
  <c r="D539" i="31"/>
  <c r="D536" i="31"/>
  <c r="D570" i="31"/>
  <c r="D558" i="31"/>
  <c r="D364" i="31"/>
  <c r="D389" i="31"/>
  <c r="D384" i="31"/>
  <c r="D381" i="31"/>
  <c r="D370" i="31"/>
  <c r="D406" i="31"/>
  <c r="D403" i="31"/>
  <c r="D398" i="31"/>
  <c r="D425" i="31"/>
  <c r="D444" i="31"/>
  <c r="D439" i="31"/>
  <c r="D484" i="31"/>
  <c r="D514" i="31"/>
  <c r="D509" i="31"/>
  <c r="D496" i="31"/>
  <c r="D543" i="31"/>
  <c r="D542" i="31"/>
  <c r="D537" i="31"/>
  <c r="D534" i="31"/>
  <c r="D571" i="31"/>
  <c r="D568" i="31"/>
  <c r="D559" i="31"/>
  <c r="D171" i="6"/>
  <c r="D206" i="6"/>
  <c r="D273" i="6"/>
  <c r="D259" i="6"/>
  <c r="D167" i="6"/>
  <c r="D255" i="6"/>
  <c r="D276" i="6"/>
  <c r="D275" i="6"/>
  <c r="D208" i="6"/>
  <c r="D260" i="6"/>
  <c r="D247" i="6"/>
  <c r="D233" i="6"/>
  <c r="D230" i="6"/>
  <c r="D225" i="6"/>
  <c r="D222" i="6"/>
  <c r="D266" i="6"/>
  <c r="D294" i="6"/>
  <c r="D289" i="6"/>
  <c r="D281" i="6"/>
  <c r="D205" i="6"/>
  <c r="D278" i="6"/>
  <c r="D258" i="6"/>
  <c r="D254" i="6"/>
  <c r="D250" i="6"/>
  <c r="D249" i="6"/>
  <c r="D244" i="6"/>
  <c r="D232" i="6"/>
  <c r="D227" i="6"/>
  <c r="D224" i="6"/>
  <c r="D268" i="6"/>
  <c r="D263" i="6"/>
  <c r="D286" i="6"/>
  <c r="D291" i="6"/>
  <c r="D288" i="6"/>
  <c r="D207" i="6"/>
  <c r="D204" i="6"/>
  <c r="D277" i="6"/>
  <c r="D274" i="6"/>
  <c r="D252" i="6"/>
  <c r="D251" i="6"/>
  <c r="D246" i="6"/>
  <c r="D234" i="6"/>
  <c r="D229" i="6"/>
  <c r="D226" i="6"/>
  <c r="D221" i="6"/>
  <c r="D265" i="6"/>
  <c r="D262" i="6"/>
  <c r="D293" i="6"/>
  <c r="D290" i="6"/>
  <c r="D287" i="6"/>
  <c r="D288" i="31"/>
  <c r="D285" i="31"/>
  <c r="D320" i="31"/>
  <c r="D315" i="31"/>
  <c r="D325" i="31"/>
  <c r="D366" i="31"/>
  <c r="D361" i="31"/>
  <c r="D238" i="31"/>
  <c r="D236" i="31"/>
  <c r="D234" i="31"/>
  <c r="D232" i="31"/>
  <c r="D230" i="31"/>
  <c r="D228" i="31"/>
  <c r="D222" i="31"/>
  <c r="D220" i="31"/>
  <c r="D218" i="31"/>
  <c r="D216" i="31"/>
  <c r="D215" i="31"/>
  <c r="D214" i="31"/>
  <c r="D212" i="31"/>
  <c r="D210" i="31"/>
  <c r="D208" i="31"/>
  <c r="D206" i="31"/>
  <c r="D308" i="31"/>
  <c r="D305" i="31"/>
  <c r="D317" i="31"/>
  <c r="D314" i="31"/>
  <c r="D363" i="31"/>
  <c r="D360" i="31"/>
  <c r="D239" i="31"/>
  <c r="D237" i="31"/>
  <c r="D235" i="31"/>
  <c r="D233" i="31"/>
  <c r="D231" i="31"/>
  <c r="D229" i="31"/>
  <c r="D227" i="31"/>
  <c r="D221" i="31"/>
  <c r="D219" i="31"/>
  <c r="D217" i="31"/>
  <c r="D213" i="31"/>
  <c r="D211" i="31"/>
  <c r="D209" i="31"/>
  <c r="D207" i="31"/>
  <c r="D205" i="31"/>
  <c r="D272" i="31"/>
  <c r="D269" i="31"/>
  <c r="D319" i="31"/>
  <c r="D316" i="31"/>
  <c r="D365" i="31"/>
  <c r="D362" i="31"/>
  <c r="D312" i="31"/>
  <c r="D309" i="31"/>
  <c r="D304" i="31"/>
  <c r="D289" i="31"/>
  <c r="D284" i="31"/>
  <c r="D281" i="31"/>
  <c r="D276" i="31"/>
  <c r="D273" i="31"/>
  <c r="D268" i="31"/>
  <c r="D265" i="31"/>
  <c r="D260" i="31"/>
  <c r="D257" i="31"/>
  <c r="D252" i="31"/>
  <c r="D249" i="31"/>
  <c r="D313" i="31"/>
  <c r="D277" i="31"/>
  <c r="D264" i="31"/>
  <c r="D261" i="31"/>
  <c r="D256" i="31"/>
  <c r="D253" i="31"/>
  <c r="D310" i="31"/>
  <c r="D307" i="31"/>
  <c r="D290" i="31"/>
  <c r="D287" i="31"/>
  <c r="D282" i="31"/>
  <c r="D279" i="31"/>
  <c r="D274" i="31"/>
  <c r="D271" i="31"/>
  <c r="D266" i="31"/>
  <c r="D263" i="31"/>
  <c r="D258" i="31"/>
  <c r="D255" i="31"/>
  <c r="D250" i="31"/>
  <c r="D311" i="31"/>
  <c r="D306" i="31"/>
  <c r="D291" i="31"/>
  <c r="D286" i="31"/>
  <c r="D283" i="31"/>
  <c r="D278" i="31"/>
  <c r="D275" i="31"/>
  <c r="D270" i="31"/>
  <c r="D267" i="31"/>
  <c r="D262" i="31"/>
  <c r="D259" i="31"/>
  <c r="D254" i="31"/>
  <c r="D251" i="31"/>
  <c r="D181" i="31"/>
  <c r="D169" i="31"/>
  <c r="D167" i="31"/>
  <c r="D165" i="31"/>
  <c r="D164" i="31"/>
  <c r="D163" i="31"/>
  <c r="D159" i="31"/>
  <c r="D157" i="31"/>
  <c r="D155" i="31"/>
  <c r="D153" i="31"/>
  <c r="D12" i="31"/>
  <c r="D125" i="31"/>
  <c r="D156" i="31"/>
  <c r="D161" i="31"/>
  <c r="D110" i="31"/>
  <c r="D240" i="31"/>
  <c r="D122" i="31"/>
  <c r="D162" i="31"/>
  <c r="D160" i="31"/>
  <c r="D158" i="31"/>
  <c r="D154" i="31"/>
  <c r="D113" i="31"/>
  <c r="D108" i="31"/>
  <c r="D107" i="31"/>
  <c r="D105" i="31"/>
  <c r="D146" i="31"/>
  <c r="D74" i="31"/>
  <c r="D106" i="31"/>
  <c r="D128" i="31"/>
  <c r="D127" i="31"/>
  <c r="D137" i="31"/>
  <c r="D168" i="31"/>
  <c r="D166" i="31"/>
  <c r="D130" i="31"/>
  <c r="D124" i="31"/>
  <c r="D123" i="31"/>
  <c r="D121" i="31"/>
  <c r="D120" i="31"/>
  <c r="D114" i="31"/>
  <c r="D129" i="31"/>
  <c r="D126" i="31"/>
  <c r="D112" i="31"/>
  <c r="D111" i="31"/>
  <c r="D109" i="31"/>
  <c r="D76" i="25"/>
  <c r="D161" i="6"/>
  <c r="D60" i="6"/>
  <c r="D57" i="6"/>
  <c r="D52" i="6"/>
  <c r="D49" i="6"/>
  <c r="D89" i="6"/>
  <c r="D87" i="6"/>
  <c r="D85" i="6"/>
  <c r="D82" i="6"/>
  <c r="D80" i="6"/>
  <c r="D78" i="6"/>
  <c r="D76" i="6"/>
  <c r="D74" i="6"/>
  <c r="D72" i="6"/>
  <c r="D70" i="6"/>
  <c r="D129" i="6"/>
  <c r="D127" i="6"/>
  <c r="D125" i="6"/>
  <c r="D46" i="6"/>
  <c r="D62" i="6"/>
  <c r="D59" i="6"/>
  <c r="D51" i="6"/>
  <c r="D128" i="6"/>
  <c r="D124" i="6"/>
  <c r="D64" i="6"/>
  <c r="D61" i="6"/>
  <c r="D54" i="6"/>
  <c r="D53" i="6"/>
  <c r="D48" i="6"/>
  <c r="D67" i="6"/>
  <c r="D88" i="6"/>
  <c r="D86" i="6"/>
  <c r="D84" i="6"/>
  <c r="D81" i="6"/>
  <c r="D79" i="6"/>
  <c r="D77" i="6"/>
  <c r="D75" i="6"/>
  <c r="D73" i="6"/>
  <c r="D71" i="6"/>
  <c r="D69" i="6"/>
  <c r="D130" i="6"/>
  <c r="D126" i="6"/>
  <c r="D145" i="6"/>
  <c r="D63" i="6"/>
  <c r="D58" i="6"/>
  <c r="D56" i="6"/>
  <c r="D55" i="6"/>
  <c r="D50" i="6"/>
  <c r="D47" i="6"/>
  <c r="L125" i="47"/>
  <c r="M125" i="47"/>
  <c r="N125" i="47"/>
  <c r="O125" i="47"/>
  <c r="P125" i="47"/>
  <c r="K125" i="47"/>
  <c r="L571" i="46"/>
  <c r="M571" i="46"/>
  <c r="N571" i="46"/>
  <c r="O571" i="46"/>
  <c r="P571" i="46"/>
  <c r="K571" i="46"/>
  <c r="AJ393" i="31" l="1"/>
  <c r="L139" i="46"/>
  <c r="M139" i="46"/>
  <c r="N139" i="46"/>
  <c r="O139" i="46"/>
  <c r="P139" i="46"/>
  <c r="K139" i="46"/>
  <c r="L164" i="45"/>
  <c r="M164" i="45"/>
  <c r="N164" i="45"/>
  <c r="O164" i="45"/>
  <c r="P164" i="45"/>
  <c r="K164" i="45"/>
  <c r="L113" i="45"/>
  <c r="M113" i="45"/>
  <c r="N113" i="45"/>
  <c r="O113" i="45"/>
  <c r="P113" i="45"/>
  <c r="K113" i="45"/>
  <c r="L106" i="45"/>
  <c r="M106" i="45"/>
  <c r="N106" i="45"/>
  <c r="O106" i="45"/>
  <c r="P106" i="45"/>
  <c r="K106" i="45"/>
  <c r="L84" i="45"/>
  <c r="M84" i="45"/>
  <c r="N84" i="45"/>
  <c r="O84" i="45"/>
  <c r="P84" i="45"/>
  <c r="K84" i="45"/>
  <c r="L297" i="44"/>
  <c r="M297" i="44"/>
  <c r="N297" i="44"/>
  <c r="O297" i="44"/>
  <c r="P297" i="44"/>
  <c r="L91" i="44" l="1"/>
  <c r="M91" i="44"/>
  <c r="N91" i="44"/>
  <c r="O91" i="44"/>
  <c r="P91" i="44"/>
  <c r="K91" i="44"/>
  <c r="L66" i="44"/>
  <c r="M66" i="44"/>
  <c r="N66" i="44"/>
  <c r="O66" i="44"/>
  <c r="P66" i="44"/>
  <c r="K66" i="44"/>
  <c r="K37" i="44"/>
  <c r="L290" i="47" l="1"/>
  <c r="M290" i="47"/>
  <c r="N290" i="47"/>
  <c r="O290" i="47"/>
  <c r="P290" i="47"/>
  <c r="K290" i="47"/>
  <c r="L280" i="47"/>
  <c r="M280" i="47"/>
  <c r="N280" i="47"/>
  <c r="O280" i="47"/>
  <c r="P280" i="47"/>
  <c r="K280" i="47"/>
  <c r="L264" i="47"/>
  <c r="M264" i="47"/>
  <c r="N264" i="47"/>
  <c r="O264" i="47"/>
  <c r="P264" i="47"/>
  <c r="K264" i="47"/>
  <c r="L247" i="47"/>
  <c r="M247" i="47"/>
  <c r="N247" i="47"/>
  <c r="O247" i="47"/>
  <c r="P247" i="47"/>
  <c r="K247" i="47"/>
  <c r="L217" i="47"/>
  <c r="M217" i="47"/>
  <c r="N217" i="47"/>
  <c r="O217" i="47"/>
  <c r="P217" i="47"/>
  <c r="K217" i="47"/>
  <c r="L209" i="47"/>
  <c r="M209" i="47"/>
  <c r="N209" i="47"/>
  <c r="O209" i="47"/>
  <c r="P209" i="47"/>
  <c r="K209" i="47"/>
  <c r="L199" i="47"/>
  <c r="M199" i="47"/>
  <c r="N199" i="47"/>
  <c r="O199" i="47"/>
  <c r="P199" i="47"/>
  <c r="K199" i="47"/>
  <c r="L186" i="47"/>
  <c r="M186" i="47"/>
  <c r="N186" i="47"/>
  <c r="O186" i="47"/>
  <c r="P186" i="47"/>
  <c r="K186" i="47"/>
  <c r="L166" i="47"/>
  <c r="M166" i="47"/>
  <c r="N166" i="47"/>
  <c r="O166" i="47"/>
  <c r="P166" i="47"/>
  <c r="K166" i="47"/>
  <c r="L160" i="47"/>
  <c r="M160" i="47"/>
  <c r="N160" i="47"/>
  <c r="O160" i="47"/>
  <c r="P160" i="47"/>
  <c r="K160" i="47"/>
  <c r="L139" i="47"/>
  <c r="M139" i="47"/>
  <c r="N139" i="47"/>
  <c r="O139" i="47"/>
  <c r="P139" i="47"/>
  <c r="K139" i="47"/>
  <c r="L97" i="47"/>
  <c r="M97" i="47"/>
  <c r="N97" i="47"/>
  <c r="O97" i="47"/>
  <c r="P97" i="47"/>
  <c r="K97" i="47"/>
  <c r="L90" i="47"/>
  <c r="M90" i="47"/>
  <c r="N90" i="47"/>
  <c r="O90" i="47"/>
  <c r="P90" i="47"/>
  <c r="K90" i="47"/>
  <c r="L63" i="47"/>
  <c r="M63" i="47"/>
  <c r="N63" i="47"/>
  <c r="O63" i="47"/>
  <c r="P63" i="47"/>
  <c r="K63" i="47"/>
  <c r="L34" i="47"/>
  <c r="M34" i="47"/>
  <c r="N34" i="47"/>
  <c r="O34" i="47"/>
  <c r="P34" i="47"/>
  <c r="K34" i="47"/>
  <c r="L577" i="46"/>
  <c r="M577" i="46"/>
  <c r="N577" i="46"/>
  <c r="O577" i="46"/>
  <c r="P577" i="46"/>
  <c r="K577" i="46"/>
  <c r="L544" i="46"/>
  <c r="M544" i="46"/>
  <c r="N544" i="46"/>
  <c r="O544" i="46"/>
  <c r="P544" i="46"/>
  <c r="K544" i="46"/>
  <c r="L512" i="46"/>
  <c r="M512" i="46"/>
  <c r="N512" i="46"/>
  <c r="O512" i="46"/>
  <c r="P512" i="46"/>
  <c r="K512" i="46"/>
  <c r="L485" i="46"/>
  <c r="M485" i="46"/>
  <c r="N485" i="46"/>
  <c r="O485" i="46"/>
  <c r="P485" i="46"/>
  <c r="K485" i="46"/>
  <c r="L426" i="46"/>
  <c r="M426" i="46"/>
  <c r="N426" i="46"/>
  <c r="O426" i="46"/>
  <c r="P426" i="46"/>
  <c r="K426" i="46"/>
  <c r="K407" i="46"/>
  <c r="L407" i="46"/>
  <c r="M407" i="46"/>
  <c r="N407" i="46"/>
  <c r="O407" i="46"/>
  <c r="P407" i="46"/>
  <c r="L385" i="46"/>
  <c r="M385" i="46"/>
  <c r="N385" i="46"/>
  <c r="O385" i="46"/>
  <c r="P385" i="46"/>
  <c r="K385" i="46"/>
  <c r="L351" i="46"/>
  <c r="M351" i="46"/>
  <c r="N351" i="46"/>
  <c r="O351" i="46"/>
  <c r="P351" i="46"/>
  <c r="K351" i="46"/>
  <c r="L322" i="46"/>
  <c r="M322" i="46"/>
  <c r="N322" i="46"/>
  <c r="O322" i="46"/>
  <c r="P322" i="46"/>
  <c r="K322" i="46"/>
  <c r="L244" i="46"/>
  <c r="M244" i="46"/>
  <c r="N244" i="46"/>
  <c r="O244" i="46"/>
  <c r="P244" i="46"/>
  <c r="K244" i="46"/>
  <c r="P202" i="46"/>
  <c r="L202" i="46"/>
  <c r="M202" i="46"/>
  <c r="N202" i="46"/>
  <c r="O202" i="46"/>
  <c r="K202" i="46"/>
  <c r="L151" i="46"/>
  <c r="M151" i="46"/>
  <c r="N151" i="46"/>
  <c r="O151" i="46"/>
  <c r="P151" i="46"/>
  <c r="K151" i="46"/>
  <c r="L101" i="46"/>
  <c r="M101" i="46"/>
  <c r="N101" i="46"/>
  <c r="O101" i="46"/>
  <c r="P101" i="46"/>
  <c r="K101" i="46"/>
  <c r="L82" i="46"/>
  <c r="M82" i="46"/>
  <c r="N82" i="46"/>
  <c r="O82" i="46"/>
  <c r="P82" i="46"/>
  <c r="K82" i="46"/>
  <c r="L170" i="45"/>
  <c r="M170" i="45"/>
  <c r="N170" i="45"/>
  <c r="O170" i="45"/>
  <c r="P170" i="45"/>
  <c r="K170" i="45"/>
  <c r="L155" i="45"/>
  <c r="M155" i="45"/>
  <c r="N155" i="45"/>
  <c r="O155" i="45"/>
  <c r="P155" i="45"/>
  <c r="K155" i="45"/>
  <c r="L143" i="45"/>
  <c r="M143" i="45"/>
  <c r="N143" i="45"/>
  <c r="O143" i="45"/>
  <c r="P143" i="45"/>
  <c r="K143" i="45"/>
  <c r="L118" i="45"/>
  <c r="M118" i="45"/>
  <c r="N118" i="45"/>
  <c r="O118" i="45"/>
  <c r="P118" i="45"/>
  <c r="K118" i="45"/>
  <c r="L99" i="45"/>
  <c r="M99" i="45"/>
  <c r="N99" i="45"/>
  <c r="O99" i="45"/>
  <c r="P99" i="45"/>
  <c r="K99" i="45"/>
  <c r="L75" i="45"/>
  <c r="M75" i="45"/>
  <c r="N75" i="45"/>
  <c r="O75" i="45"/>
  <c r="P75" i="45"/>
  <c r="K75" i="45"/>
  <c r="L65" i="45"/>
  <c r="M65" i="45"/>
  <c r="N65" i="45"/>
  <c r="O65" i="45"/>
  <c r="P65" i="45"/>
  <c r="K65" i="45"/>
  <c r="L59" i="45"/>
  <c r="M59" i="45"/>
  <c r="N59" i="45"/>
  <c r="O59" i="45"/>
  <c r="P59" i="45"/>
  <c r="K59" i="45"/>
  <c r="L45" i="45"/>
  <c r="M45" i="45"/>
  <c r="N45" i="45"/>
  <c r="O45" i="45"/>
  <c r="P45" i="45"/>
  <c r="K45" i="45"/>
  <c r="L33" i="45"/>
  <c r="M33" i="45"/>
  <c r="N33" i="45"/>
  <c r="O33" i="45"/>
  <c r="P33" i="45"/>
  <c r="K33" i="45"/>
  <c r="L23" i="45"/>
  <c r="M23" i="45"/>
  <c r="N23" i="45"/>
  <c r="O23" i="45"/>
  <c r="P23" i="45"/>
  <c r="K23" i="45"/>
  <c r="L304" i="44"/>
  <c r="M304" i="44"/>
  <c r="N304" i="44"/>
  <c r="O304" i="44"/>
  <c r="P304" i="44"/>
  <c r="K304" i="44"/>
  <c r="L280" i="44"/>
  <c r="M280" i="44"/>
  <c r="N280" i="44"/>
  <c r="O280" i="44"/>
  <c r="P280" i="44"/>
  <c r="K280" i="44"/>
  <c r="L257" i="44"/>
  <c r="M257" i="44"/>
  <c r="N257" i="44"/>
  <c r="O257" i="44"/>
  <c r="P257" i="44"/>
  <c r="K257" i="44"/>
  <c r="L217" i="44"/>
  <c r="M217" i="44"/>
  <c r="N217" i="44"/>
  <c r="O217" i="44"/>
  <c r="P217" i="44"/>
  <c r="K217" i="44"/>
  <c r="L210" i="44"/>
  <c r="M210" i="44"/>
  <c r="N210" i="44"/>
  <c r="O210" i="44"/>
  <c r="P210" i="44"/>
  <c r="K210" i="44"/>
  <c r="L201" i="44"/>
  <c r="M201" i="44"/>
  <c r="N201" i="44"/>
  <c r="O201" i="44"/>
  <c r="P201" i="44"/>
  <c r="K201" i="44"/>
  <c r="L177" i="44"/>
  <c r="M177" i="44"/>
  <c r="N177" i="44"/>
  <c r="O177" i="44"/>
  <c r="P177" i="44"/>
  <c r="K177" i="44"/>
  <c r="L165" i="44"/>
  <c r="M165" i="44"/>
  <c r="N165" i="44"/>
  <c r="O165" i="44"/>
  <c r="P165" i="44"/>
  <c r="K165" i="44"/>
  <c r="L150" i="44"/>
  <c r="M150" i="44"/>
  <c r="N150" i="44"/>
  <c r="O150" i="44"/>
  <c r="P150" i="44"/>
  <c r="K150" i="44"/>
  <c r="L136" i="44"/>
  <c r="M136" i="44"/>
  <c r="N136" i="44"/>
  <c r="O136" i="44"/>
  <c r="P136" i="44"/>
  <c r="K136" i="44"/>
  <c r="L118" i="44"/>
  <c r="M118" i="44"/>
  <c r="N118" i="44"/>
  <c r="O118" i="44"/>
  <c r="P118" i="44"/>
  <c r="K118" i="44"/>
  <c r="L109" i="44"/>
  <c r="M109" i="44"/>
  <c r="N109" i="44"/>
  <c r="O109" i="44"/>
  <c r="P109" i="44"/>
  <c r="K109" i="44"/>
  <c r="L99" i="44"/>
  <c r="M99" i="44"/>
  <c r="N99" i="44"/>
  <c r="O99" i="44"/>
  <c r="P99" i="44"/>
  <c r="K99" i="44"/>
  <c r="P37" i="44"/>
  <c r="L37" i="44"/>
  <c r="M37" i="44"/>
  <c r="N37" i="44"/>
  <c r="O37" i="44"/>
  <c r="L102" i="25" l="1"/>
  <c r="L103" i="25" s="1"/>
  <c r="C7" i="49" l="1"/>
  <c r="H12" i="50" l="1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 s="1"/>
  <c r="H11" i="50"/>
  <c r="Y3" i="32" l="1"/>
  <c r="Z3" i="32" s="1"/>
  <c r="AA3" i="32" s="1"/>
  <c r="AB3" i="32" s="1"/>
  <c r="AC3" i="32" s="1"/>
  <c r="AD3" i="32" s="1"/>
  <c r="AE3" i="32" s="1"/>
  <c r="AF3" i="32" s="1"/>
  <c r="Y3" i="31"/>
  <c r="Z3" i="31" s="1"/>
  <c r="AA3" i="31" s="1"/>
  <c r="AB3" i="31" s="1"/>
  <c r="AC3" i="31" s="1"/>
  <c r="AD3" i="31" s="1"/>
  <c r="AE3" i="31" s="1"/>
  <c r="AF3" i="31" s="1"/>
  <c r="Y3" i="6"/>
  <c r="Z3" i="6" s="1"/>
  <c r="AA3" i="6" s="1"/>
  <c r="AB3" i="6" s="1"/>
  <c r="AC3" i="6" s="1"/>
  <c r="AD3" i="6" s="1"/>
  <c r="AE3" i="6" s="1"/>
  <c r="AF3" i="6" s="1"/>
  <c r="Y3" i="25"/>
  <c r="Z3" i="25" s="1"/>
  <c r="AA3" i="25" s="1"/>
  <c r="AB3" i="25" s="1"/>
  <c r="AC3" i="25" s="1"/>
  <c r="AD3" i="25" s="1"/>
  <c r="AE3" i="25" s="1"/>
  <c r="AF3" i="25" s="1"/>
  <c r="D31" i="48"/>
  <c r="D30" i="48"/>
  <c r="H24" i="48" s="1"/>
  <c r="D29" i="48"/>
  <c r="G24" i="48" s="1"/>
  <c r="I24" i="48" l="1"/>
  <c r="D38" i="48"/>
  <c r="B326" i="31" l="1"/>
  <c r="C326" i="31" s="1"/>
  <c r="F324" i="31"/>
  <c r="G324" i="31"/>
  <c r="H324" i="31"/>
  <c r="I324" i="31"/>
  <c r="J324" i="31"/>
  <c r="K324" i="31"/>
  <c r="F326" i="31"/>
  <c r="G326" i="31"/>
  <c r="H326" i="31"/>
  <c r="I326" i="31"/>
  <c r="J326" i="31"/>
  <c r="K326" i="31"/>
  <c r="G323" i="31"/>
  <c r="H323" i="31"/>
  <c r="I323" i="31"/>
  <c r="J323" i="31"/>
  <c r="K323" i="31"/>
  <c r="F323" i="31"/>
  <c r="E327" i="31"/>
  <c r="F327" i="31" l="1"/>
  <c r="F328" i="31" s="1"/>
  <c r="I327" i="31"/>
  <c r="I328" i="31" s="1"/>
  <c r="J327" i="31"/>
  <c r="J328" i="31" s="1"/>
  <c r="D326" i="31"/>
  <c r="H327" i="31"/>
  <c r="H328" i="31" s="1"/>
  <c r="K327" i="31"/>
  <c r="K328" i="31" s="1"/>
  <c r="G327" i="31"/>
  <c r="G328" i="31" s="1"/>
  <c r="L552" i="31" l="1"/>
  <c r="L553" i="31" s="1"/>
  <c r="L576" i="31"/>
  <c r="L577" i="31" s="1"/>
  <c r="L549" i="31"/>
  <c r="L550" i="31" s="1"/>
  <c r="L517" i="31"/>
  <c r="L518" i="31" s="1"/>
  <c r="L490" i="31"/>
  <c r="L491" i="31" s="1"/>
  <c r="L431" i="31"/>
  <c r="L432" i="31" s="1"/>
  <c r="L412" i="31"/>
  <c r="L413" i="31" s="1"/>
  <c r="L390" i="31"/>
  <c r="L391" i="31" s="1"/>
  <c r="L356" i="31"/>
  <c r="L357" i="31" s="1"/>
  <c r="L321" i="31"/>
  <c r="L322" i="31" s="1"/>
  <c r="L243" i="31"/>
  <c r="L244" i="31" s="1"/>
  <c r="L201" i="31"/>
  <c r="L202" i="31" s="1"/>
  <c r="L150" i="31"/>
  <c r="L151" i="31" s="1"/>
  <c r="L138" i="31"/>
  <c r="L139" i="31" s="1"/>
  <c r="L100" i="31"/>
  <c r="L101" i="31" s="1"/>
  <c r="L81" i="31"/>
  <c r="L295" i="32"/>
  <c r="L296" i="32" s="1"/>
  <c r="L282" i="32"/>
  <c r="L283" i="32" s="1"/>
  <c r="L266" i="32"/>
  <c r="L267" i="32" s="1"/>
  <c r="L249" i="32"/>
  <c r="L250" i="32" s="1"/>
  <c r="L219" i="32"/>
  <c r="L220" i="32" s="1"/>
  <c r="L211" i="32"/>
  <c r="L212" i="32" s="1"/>
  <c r="L198" i="32"/>
  <c r="L199" i="32" s="1"/>
  <c r="L185" i="32"/>
  <c r="L186" i="32" s="1"/>
  <c r="L165" i="32"/>
  <c r="L166" i="32" s="1"/>
  <c r="L159" i="32"/>
  <c r="L160" i="32" s="1"/>
  <c r="L138" i="32"/>
  <c r="L139" i="32" s="1"/>
  <c r="L124" i="32"/>
  <c r="L125" i="32" s="1"/>
  <c r="L96" i="32"/>
  <c r="L97" i="32" s="1"/>
  <c r="L89" i="32"/>
  <c r="L90" i="32" s="1"/>
  <c r="L62" i="32"/>
  <c r="L63" i="32" s="1"/>
  <c r="L33" i="32"/>
  <c r="L169" i="25"/>
  <c r="L170" i="25" s="1"/>
  <c r="L163" i="25"/>
  <c r="L164" i="25" s="1"/>
  <c r="L154" i="25"/>
  <c r="L155" i="25" s="1"/>
  <c r="L142" i="25"/>
  <c r="L143" i="25" s="1"/>
  <c r="L117" i="25"/>
  <c r="L118" i="25" s="1"/>
  <c r="L112" i="25"/>
  <c r="L113" i="25" s="1"/>
  <c r="L105" i="25"/>
  <c r="L106" i="25" s="1"/>
  <c r="L98" i="25"/>
  <c r="L99" i="25" s="1"/>
  <c r="L83" i="25"/>
  <c r="L84" i="25" s="1"/>
  <c r="L74" i="25"/>
  <c r="L75" i="25" s="1"/>
  <c r="L64" i="25"/>
  <c r="L65" i="25" s="1"/>
  <c r="L58" i="25"/>
  <c r="L59" i="25" s="1"/>
  <c r="L48" i="25"/>
  <c r="L49" i="25" s="1"/>
  <c r="L44" i="25"/>
  <c r="L45" i="25" s="1"/>
  <c r="L32" i="25"/>
  <c r="L33" i="25" s="1"/>
  <c r="L22" i="25"/>
  <c r="L23" i="25" s="1"/>
  <c r="L303" i="6"/>
  <c r="L304" i="6" s="1"/>
  <c r="L296" i="6"/>
  <c r="L297" i="6" s="1"/>
  <c r="L279" i="6"/>
  <c r="L280" i="6" s="1"/>
  <c r="L216" i="6"/>
  <c r="L217" i="6" s="1"/>
  <c r="L209" i="6"/>
  <c r="L210" i="6" s="1"/>
  <c r="L200" i="6"/>
  <c r="L201" i="6" s="1"/>
  <c r="L176" i="6"/>
  <c r="L177" i="6" s="1"/>
  <c r="L164" i="6"/>
  <c r="L165" i="6" s="1"/>
  <c r="L149" i="6"/>
  <c r="L150" i="6" s="1"/>
  <c r="L135" i="6"/>
  <c r="L136" i="6" s="1"/>
  <c r="L117" i="6"/>
  <c r="L118" i="6" s="1"/>
  <c r="L108" i="6"/>
  <c r="L109" i="6" s="1"/>
  <c r="L98" i="6"/>
  <c r="L90" i="6"/>
  <c r="L91" i="6" s="1"/>
  <c r="L65" i="6"/>
  <c r="L66" i="6" s="1"/>
  <c r="L36" i="6"/>
  <c r="L37" i="6" s="1"/>
  <c r="L34" i="32" l="1"/>
  <c r="L82" i="31"/>
  <c r="L578" i="31"/>
  <c r="L95" i="6"/>
  <c r="L99" i="6"/>
  <c r="B354" i="31"/>
  <c r="C354" i="31" s="1"/>
  <c r="B355" i="31"/>
  <c r="C355" i="31" s="1"/>
  <c r="D355" i="31" l="1"/>
  <c r="D354" i="31"/>
  <c r="B167" i="25" l="1"/>
  <c r="C167" i="25" s="1"/>
  <c r="B168" i="25"/>
  <c r="C168" i="25" s="1"/>
  <c r="K46" i="25"/>
  <c r="B81" i="25"/>
  <c r="C81" i="25" s="1"/>
  <c r="B82" i="25"/>
  <c r="C82" i="25" s="1"/>
  <c r="F81" i="25"/>
  <c r="G81" i="25"/>
  <c r="H81" i="25"/>
  <c r="I81" i="25"/>
  <c r="J81" i="25"/>
  <c r="K81" i="25"/>
  <c r="F82" i="25"/>
  <c r="G82" i="25"/>
  <c r="H82" i="25"/>
  <c r="I82" i="25"/>
  <c r="J82" i="25"/>
  <c r="K82" i="25"/>
  <c r="B159" i="25"/>
  <c r="C159" i="25" s="1"/>
  <c r="F62" i="25"/>
  <c r="G62" i="25"/>
  <c r="H62" i="25"/>
  <c r="I62" i="25"/>
  <c r="J62" i="25"/>
  <c r="K62" i="25"/>
  <c r="F63" i="25"/>
  <c r="G63" i="25"/>
  <c r="H63" i="25"/>
  <c r="I63" i="25"/>
  <c r="J63" i="25"/>
  <c r="K63" i="25"/>
  <c r="B62" i="25"/>
  <c r="C62" i="25" s="1"/>
  <c r="B86" i="32"/>
  <c r="C86" i="32" s="1"/>
  <c r="B87" i="32"/>
  <c r="C87" i="32" s="1"/>
  <c r="B155" i="32"/>
  <c r="C155" i="32" s="1"/>
  <c r="B156" i="32"/>
  <c r="C156" i="32" s="1"/>
  <c r="B157" i="32"/>
  <c r="C157" i="32" s="1"/>
  <c r="B293" i="32"/>
  <c r="C293" i="32" s="1"/>
  <c r="B294" i="32"/>
  <c r="C294" i="32" s="1"/>
  <c r="B263" i="32"/>
  <c r="C263" i="32" s="1"/>
  <c r="B264" i="32"/>
  <c r="C264" i="32" s="1"/>
  <c r="B574" i="31"/>
  <c r="C574" i="31" s="1"/>
  <c r="B198" i="31"/>
  <c r="C198" i="31" s="1"/>
  <c r="B199" i="31"/>
  <c r="C199" i="31" s="1"/>
  <c r="B135" i="31"/>
  <c r="C135" i="31" s="1"/>
  <c r="B143" i="31"/>
  <c r="C143" i="31" s="1"/>
  <c r="B147" i="31"/>
  <c r="C147" i="31" s="1"/>
  <c r="B353" i="31"/>
  <c r="C353" i="31" s="1"/>
  <c r="F409" i="31"/>
  <c r="G409" i="31"/>
  <c r="H409" i="31"/>
  <c r="I409" i="31"/>
  <c r="J409" i="31"/>
  <c r="K409" i="31"/>
  <c r="F410" i="31"/>
  <c r="G410" i="31"/>
  <c r="H410" i="31"/>
  <c r="I410" i="31"/>
  <c r="J410" i="31"/>
  <c r="K410" i="31"/>
  <c r="F411" i="31"/>
  <c r="G411" i="31"/>
  <c r="H411" i="31"/>
  <c r="I411" i="31"/>
  <c r="J411" i="31"/>
  <c r="K411" i="31"/>
  <c r="B408" i="31"/>
  <c r="C408" i="31" s="1"/>
  <c r="B409" i="31"/>
  <c r="C409" i="31" s="1"/>
  <c r="B410" i="31"/>
  <c r="C410" i="31" s="1"/>
  <c r="F408" i="31"/>
  <c r="G408" i="31"/>
  <c r="H408" i="31"/>
  <c r="I408" i="31"/>
  <c r="J408" i="31"/>
  <c r="K408" i="31"/>
  <c r="D168" i="25" l="1"/>
  <c r="D167" i="25"/>
  <c r="D156" i="32"/>
  <c r="D198" i="31"/>
  <c r="D87" i="32"/>
  <c r="D86" i="32"/>
  <c r="D82" i="25"/>
  <c r="D81" i="25"/>
  <c r="D159" i="25"/>
  <c r="D62" i="25"/>
  <c r="D155" i="32"/>
  <c r="D157" i="32"/>
  <c r="D293" i="32"/>
  <c r="D263" i="32"/>
  <c r="D264" i="32"/>
  <c r="D199" i="31"/>
  <c r="D135" i="31"/>
  <c r="D147" i="31"/>
  <c r="D143" i="31"/>
  <c r="D574" i="31"/>
  <c r="D353" i="31"/>
  <c r="D409" i="31"/>
  <c r="D408" i="31"/>
  <c r="D410" i="31"/>
  <c r="K91" i="32" l="1"/>
  <c r="K92" i="32"/>
  <c r="K93" i="32"/>
  <c r="K95" i="32"/>
  <c r="K90" i="6"/>
  <c r="K65" i="6" l="1"/>
  <c r="K66" i="6" s="1"/>
  <c r="K91" i="6"/>
  <c r="K96" i="32"/>
  <c r="I17" i="39" l="1"/>
  <c r="I18" i="39"/>
  <c r="I13" i="39"/>
  <c r="AA98" i="6" l="1"/>
  <c r="AB98" i="6"/>
  <c r="AC98" i="6"/>
  <c r="AD98" i="6"/>
  <c r="AE98" i="6"/>
  <c r="AF98" i="6"/>
  <c r="AA117" i="6"/>
  <c r="AB117" i="6"/>
  <c r="AC117" i="6"/>
  <c r="AD117" i="6"/>
  <c r="AE117" i="6"/>
  <c r="AF117" i="6"/>
  <c r="AA149" i="6"/>
  <c r="AB149" i="6"/>
  <c r="AC149" i="6"/>
  <c r="AD149" i="6"/>
  <c r="AE149" i="6"/>
  <c r="AF149" i="6"/>
  <c r="AA176" i="6"/>
  <c r="AA170" i="6" s="1"/>
  <c r="AB176" i="6"/>
  <c r="AB170" i="6" s="1"/>
  <c r="AC176" i="6"/>
  <c r="AC170" i="6" s="1"/>
  <c r="AD176" i="6"/>
  <c r="AD170" i="6" s="1"/>
  <c r="AE176" i="6"/>
  <c r="AE170" i="6" s="1"/>
  <c r="AF176" i="6"/>
  <c r="AF170" i="6" s="1"/>
  <c r="AA200" i="6"/>
  <c r="AB200" i="6"/>
  <c r="AC200" i="6"/>
  <c r="AD200" i="6"/>
  <c r="AE200" i="6"/>
  <c r="AF200" i="6"/>
  <c r="AA209" i="6"/>
  <c r="AB209" i="6"/>
  <c r="AC209" i="6"/>
  <c r="AD209" i="6"/>
  <c r="AE209" i="6"/>
  <c r="AF209" i="6"/>
  <c r="AA216" i="6"/>
  <c r="AB216" i="6"/>
  <c r="AC216" i="6"/>
  <c r="AD216" i="6"/>
  <c r="AE216" i="6"/>
  <c r="AF216" i="6"/>
  <c r="AA279" i="6"/>
  <c r="AB279" i="6"/>
  <c r="AC279" i="6"/>
  <c r="AD279" i="6"/>
  <c r="AE279" i="6"/>
  <c r="AF279" i="6"/>
  <c r="AA303" i="6"/>
  <c r="AB303" i="6"/>
  <c r="AC303" i="6"/>
  <c r="AD303" i="6"/>
  <c r="AE303" i="6"/>
  <c r="AF303" i="6"/>
  <c r="AA89" i="32"/>
  <c r="AB89" i="32"/>
  <c r="AC89" i="32"/>
  <c r="AD89" i="32"/>
  <c r="AE89" i="32"/>
  <c r="AF89" i="32"/>
  <c r="AA96" i="32"/>
  <c r="AB96" i="32"/>
  <c r="AC96" i="32"/>
  <c r="AD96" i="32"/>
  <c r="AE96" i="32"/>
  <c r="AF96" i="32"/>
  <c r="AA138" i="32"/>
  <c r="AB138" i="32"/>
  <c r="AC138" i="32"/>
  <c r="AD138" i="32"/>
  <c r="AE138" i="32"/>
  <c r="AF138" i="32"/>
  <c r="AA159" i="32"/>
  <c r="AB159" i="32"/>
  <c r="AC159" i="32"/>
  <c r="AD159" i="32"/>
  <c r="AE159" i="32"/>
  <c r="AF159" i="32"/>
  <c r="AA165" i="32"/>
  <c r="AB165" i="32"/>
  <c r="AC165" i="32"/>
  <c r="AD165" i="32"/>
  <c r="AE165" i="32"/>
  <c r="AF165" i="32"/>
  <c r="AA185" i="32"/>
  <c r="AA177" i="32" s="1"/>
  <c r="AB185" i="32"/>
  <c r="AB177" i="32" s="1"/>
  <c r="AC185" i="32"/>
  <c r="AC177" i="32" s="1"/>
  <c r="AD185" i="32"/>
  <c r="AD177" i="32" s="1"/>
  <c r="AE185" i="32"/>
  <c r="AE177" i="32" s="1"/>
  <c r="AF185" i="32"/>
  <c r="AF177" i="32" s="1"/>
  <c r="AA198" i="32"/>
  <c r="AB198" i="32"/>
  <c r="AC198" i="32"/>
  <c r="AD198" i="32"/>
  <c r="AE198" i="32"/>
  <c r="AF198" i="32"/>
  <c r="Y200" i="32"/>
  <c r="Z200" i="32"/>
  <c r="AA201" i="32"/>
  <c r="AA200" i="32" s="1"/>
  <c r="AB201" i="32"/>
  <c r="AB200" i="32" s="1"/>
  <c r="AC201" i="32"/>
  <c r="AC200" i="32" s="1"/>
  <c r="AD201" i="32"/>
  <c r="AD200" i="32" s="1"/>
  <c r="AE201" i="32"/>
  <c r="AE200" i="32" s="1"/>
  <c r="AF201" i="32"/>
  <c r="AF200" i="32" s="1"/>
  <c r="AA211" i="32"/>
  <c r="AA207" i="32" s="1"/>
  <c r="AB211" i="32"/>
  <c r="AB207" i="32" s="1"/>
  <c r="AC211" i="32"/>
  <c r="AC207" i="32" s="1"/>
  <c r="AD211" i="32"/>
  <c r="AD207" i="32" s="1"/>
  <c r="AE211" i="32"/>
  <c r="AE207" i="32" s="1"/>
  <c r="AF211" i="32"/>
  <c r="AF207" i="32" s="1"/>
  <c r="AA219" i="32"/>
  <c r="AA215" i="32" s="1"/>
  <c r="AB219" i="32"/>
  <c r="AB215" i="32" s="1"/>
  <c r="AC219" i="32"/>
  <c r="AC215" i="32" s="1"/>
  <c r="AD219" i="32"/>
  <c r="AD215" i="32" s="1"/>
  <c r="AE219" i="32"/>
  <c r="AE215" i="32" s="1"/>
  <c r="AF219" i="32"/>
  <c r="AF215" i="32" s="1"/>
  <c r="AA249" i="32"/>
  <c r="AB249" i="32"/>
  <c r="AC249" i="32"/>
  <c r="AD249" i="32"/>
  <c r="AE249" i="32"/>
  <c r="AF249" i="32"/>
  <c r="AA266" i="32"/>
  <c r="AB266" i="32"/>
  <c r="AC266" i="32"/>
  <c r="AD266" i="32"/>
  <c r="AE266" i="32"/>
  <c r="AF266" i="32"/>
  <c r="AA282" i="32"/>
  <c r="AA274" i="32" s="1"/>
  <c r="AB282" i="32"/>
  <c r="AB274" i="32" s="1"/>
  <c r="AC282" i="32"/>
  <c r="AC274" i="32" s="1"/>
  <c r="AD282" i="32"/>
  <c r="AD274" i="32" s="1"/>
  <c r="AE282" i="32"/>
  <c r="AE274" i="32" s="1"/>
  <c r="AF282" i="32"/>
  <c r="AF274" i="32" s="1"/>
  <c r="AA295" i="32"/>
  <c r="AB295" i="32"/>
  <c r="AC295" i="32"/>
  <c r="AD295" i="32"/>
  <c r="AE295" i="32"/>
  <c r="AF295" i="32"/>
  <c r="AA138" i="31"/>
  <c r="AB138" i="31"/>
  <c r="AC138" i="31"/>
  <c r="AD138" i="31"/>
  <c r="AE138" i="31"/>
  <c r="AF138" i="31"/>
  <c r="AA150" i="31"/>
  <c r="AB150" i="31"/>
  <c r="AC150" i="31"/>
  <c r="AD150" i="31"/>
  <c r="AE150" i="31"/>
  <c r="AF150" i="31"/>
  <c r="AA243" i="31"/>
  <c r="AB243" i="31"/>
  <c r="AC243" i="31"/>
  <c r="AD243" i="31"/>
  <c r="AE243" i="31"/>
  <c r="AF243" i="31"/>
  <c r="AA321" i="31"/>
  <c r="AB321" i="31"/>
  <c r="AC321" i="31"/>
  <c r="AD321" i="31"/>
  <c r="AE321" i="31"/>
  <c r="AF321" i="31"/>
  <c r="M326" i="31"/>
  <c r="N326" i="31"/>
  <c r="AA412" i="31"/>
  <c r="AB412" i="31"/>
  <c r="AC412" i="31"/>
  <c r="AD412" i="31"/>
  <c r="AE412" i="31"/>
  <c r="AF412" i="31"/>
  <c r="AA431" i="31"/>
  <c r="AB431" i="31"/>
  <c r="AC431" i="31"/>
  <c r="AD431" i="31"/>
  <c r="AE431" i="31"/>
  <c r="AF431" i="31"/>
  <c r="AA490" i="31"/>
  <c r="AB490" i="31"/>
  <c r="AC490" i="31"/>
  <c r="AD490" i="31"/>
  <c r="AE490" i="31"/>
  <c r="AF490" i="31"/>
  <c r="AA517" i="31"/>
  <c r="AB517" i="31"/>
  <c r="AC517" i="31"/>
  <c r="AD517" i="31"/>
  <c r="AE517" i="31"/>
  <c r="AF517" i="31"/>
  <c r="AA549" i="31"/>
  <c r="AB549" i="31"/>
  <c r="AC549" i="31"/>
  <c r="AD549" i="31"/>
  <c r="AE549" i="31"/>
  <c r="AF549" i="31"/>
  <c r="AA44" i="25"/>
  <c r="AB44" i="25"/>
  <c r="AC44" i="25"/>
  <c r="AD44" i="25"/>
  <c r="AE44" i="25"/>
  <c r="AF44" i="25"/>
  <c r="AA64" i="25"/>
  <c r="AB64" i="25"/>
  <c r="AC64" i="25"/>
  <c r="AD64" i="25"/>
  <c r="AE64" i="25"/>
  <c r="AF64" i="25"/>
  <c r="AA74" i="25"/>
  <c r="AB74" i="25"/>
  <c r="AC74" i="25"/>
  <c r="AD74" i="25"/>
  <c r="AE74" i="25"/>
  <c r="AF74" i="25"/>
  <c r="AA83" i="25"/>
  <c r="AB83" i="25"/>
  <c r="AC83" i="25"/>
  <c r="AD83" i="25"/>
  <c r="AE83" i="25"/>
  <c r="AF83" i="25"/>
  <c r="AA105" i="25"/>
  <c r="AB105" i="25"/>
  <c r="AC105" i="25"/>
  <c r="AD105" i="25"/>
  <c r="AE105" i="25"/>
  <c r="AF105" i="25"/>
  <c r="AA117" i="25"/>
  <c r="AB117" i="25"/>
  <c r="AC117" i="25"/>
  <c r="AD117" i="25"/>
  <c r="AE117" i="25"/>
  <c r="AF117" i="25"/>
  <c r="AA142" i="25"/>
  <c r="AB142" i="25"/>
  <c r="AC142" i="25"/>
  <c r="AD142" i="25"/>
  <c r="AE142" i="25"/>
  <c r="AF142" i="25"/>
  <c r="AA154" i="25"/>
  <c r="AA148" i="25" s="1"/>
  <c r="AB154" i="25"/>
  <c r="AB148" i="25" s="1"/>
  <c r="AC154" i="25"/>
  <c r="AC148" i="25" s="1"/>
  <c r="AD154" i="25"/>
  <c r="AD148" i="25" s="1"/>
  <c r="AE154" i="25"/>
  <c r="AE148" i="25" s="1"/>
  <c r="AF154" i="25"/>
  <c r="AF148" i="25" s="1"/>
  <c r="AA163" i="25"/>
  <c r="AB163" i="25"/>
  <c r="AC163" i="25"/>
  <c r="AD163" i="25"/>
  <c r="AE163" i="25"/>
  <c r="AF163" i="25"/>
  <c r="AA169" i="25"/>
  <c r="AA166" i="25" s="1"/>
  <c r="AB169" i="25"/>
  <c r="AB166" i="25" s="1"/>
  <c r="AC169" i="25"/>
  <c r="AC166" i="25" s="1"/>
  <c r="AD169" i="25"/>
  <c r="AD166" i="25" s="1"/>
  <c r="AE169" i="25"/>
  <c r="AE166" i="25" s="1"/>
  <c r="AF169" i="25"/>
  <c r="AF166" i="25" s="1"/>
  <c r="AF289" i="32" l="1"/>
  <c r="AF290" i="32"/>
  <c r="AF291" i="32"/>
  <c r="AB289" i="32"/>
  <c r="AB290" i="32"/>
  <c r="AB291" i="32"/>
  <c r="AF258" i="32"/>
  <c r="AF259" i="32"/>
  <c r="AF260" i="32"/>
  <c r="AB258" i="32"/>
  <c r="AB259" i="32"/>
  <c r="AB260" i="32"/>
  <c r="AD236" i="32"/>
  <c r="AD233" i="32"/>
  <c r="AD237" i="32"/>
  <c r="AD234" i="32"/>
  <c r="AD238" i="32"/>
  <c r="AD235" i="32"/>
  <c r="AF162" i="32"/>
  <c r="AF163" i="32"/>
  <c r="AB162" i="32"/>
  <c r="AB163" i="32"/>
  <c r="AD150" i="32"/>
  <c r="AD151" i="32"/>
  <c r="AD152" i="32"/>
  <c r="AF130" i="32"/>
  <c r="AF131" i="32"/>
  <c r="AB130" i="32"/>
  <c r="AB131" i="32"/>
  <c r="AF77" i="32"/>
  <c r="AF78" i="32"/>
  <c r="AF76" i="32"/>
  <c r="AB77" i="32"/>
  <c r="AB76" i="32"/>
  <c r="AB78" i="32"/>
  <c r="AE290" i="32"/>
  <c r="AE291" i="32"/>
  <c r="AE289" i="32"/>
  <c r="AA290" i="32"/>
  <c r="AA291" i="32"/>
  <c r="AA289" i="32"/>
  <c r="AE259" i="32"/>
  <c r="AE260" i="32"/>
  <c r="AE258" i="32"/>
  <c r="AA259" i="32"/>
  <c r="AA260" i="32"/>
  <c r="AA258" i="32"/>
  <c r="AC233" i="32"/>
  <c r="AC237" i="32"/>
  <c r="AC234" i="32"/>
  <c r="AC238" i="32"/>
  <c r="AC235" i="32"/>
  <c r="AC236" i="32"/>
  <c r="AE163" i="32"/>
  <c r="AE162" i="32"/>
  <c r="AA163" i="32"/>
  <c r="AA162" i="32"/>
  <c r="AC150" i="32"/>
  <c r="AC151" i="32"/>
  <c r="AC152" i="32"/>
  <c r="AE130" i="32"/>
  <c r="AE131" i="32"/>
  <c r="AA130" i="32"/>
  <c r="AA131" i="32"/>
  <c r="AE78" i="32"/>
  <c r="AE77" i="32"/>
  <c r="AE76" i="32"/>
  <c r="AA78" i="32"/>
  <c r="AA76" i="32"/>
  <c r="AA77" i="32"/>
  <c r="AD291" i="32"/>
  <c r="AD289" i="32"/>
  <c r="AD290" i="32"/>
  <c r="AD260" i="32"/>
  <c r="AD258" i="32"/>
  <c r="AD259" i="32"/>
  <c r="AF234" i="32"/>
  <c r="AF238" i="32"/>
  <c r="AF235" i="32"/>
  <c r="AF236" i="32"/>
  <c r="AF233" i="32"/>
  <c r="AF237" i="32"/>
  <c r="AB234" i="32"/>
  <c r="AB238" i="32"/>
  <c r="AB235" i="32"/>
  <c r="AB236" i="32"/>
  <c r="AB233" i="32"/>
  <c r="AB237" i="32"/>
  <c r="AD162" i="32"/>
  <c r="AD163" i="32"/>
  <c r="AF150" i="32"/>
  <c r="AF152" i="32"/>
  <c r="AF151" i="32"/>
  <c r="AB150" i="32"/>
  <c r="AB152" i="32"/>
  <c r="AB151" i="32"/>
  <c r="AD131" i="32"/>
  <c r="AD130" i="32"/>
  <c r="AD76" i="32"/>
  <c r="AD78" i="32"/>
  <c r="AD77" i="32"/>
  <c r="AC289" i="32"/>
  <c r="AC290" i="32"/>
  <c r="AC291" i="32"/>
  <c r="AC258" i="32"/>
  <c r="AC259" i="32"/>
  <c r="AC260" i="32"/>
  <c r="AE235" i="32"/>
  <c r="AE236" i="32"/>
  <c r="AE233" i="32"/>
  <c r="AE237" i="32"/>
  <c r="AE234" i="32"/>
  <c r="AE238" i="32"/>
  <c r="AA235" i="32"/>
  <c r="AA236" i="32"/>
  <c r="AA233" i="32"/>
  <c r="AA237" i="32"/>
  <c r="AA234" i="32"/>
  <c r="AA238" i="32"/>
  <c r="AC162" i="32"/>
  <c r="AC163" i="32"/>
  <c r="AE150" i="32"/>
  <c r="AE151" i="32"/>
  <c r="AE152" i="32"/>
  <c r="AA150" i="32"/>
  <c r="AA152" i="32"/>
  <c r="AA151" i="32"/>
  <c r="AC130" i="32"/>
  <c r="AC131" i="32"/>
  <c r="AC76" i="32"/>
  <c r="AC77" i="32"/>
  <c r="AC78" i="32"/>
  <c r="AD498" i="31"/>
  <c r="AD502" i="31"/>
  <c r="AD500" i="31"/>
  <c r="AD501" i="31"/>
  <c r="AD503" i="31"/>
  <c r="AD497" i="31"/>
  <c r="AD499" i="31"/>
  <c r="AD504" i="31"/>
  <c r="AD506" i="31"/>
  <c r="AD505" i="31"/>
  <c r="AB466" i="31"/>
  <c r="AB467" i="31"/>
  <c r="AB465" i="31"/>
  <c r="AB470" i="31"/>
  <c r="AB471" i="31"/>
  <c r="AB468" i="31"/>
  <c r="AB472" i="31"/>
  <c r="AB469" i="31"/>
  <c r="AB464" i="31"/>
  <c r="AB473" i="31"/>
  <c r="AF292" i="31"/>
  <c r="AF293" i="31"/>
  <c r="AF297" i="31"/>
  <c r="AF301" i="31"/>
  <c r="AF295" i="31"/>
  <c r="AF303" i="31"/>
  <c r="AF296" i="31"/>
  <c r="AF298" i="31"/>
  <c r="AF300" i="31"/>
  <c r="AF294" i="31"/>
  <c r="AF299" i="31"/>
  <c r="AF302" i="31"/>
  <c r="AD224" i="31"/>
  <c r="AD225" i="31"/>
  <c r="AD223" i="31"/>
  <c r="AD226" i="31"/>
  <c r="AD118" i="31"/>
  <c r="AD115" i="31"/>
  <c r="AD119" i="31"/>
  <c r="AD117" i="31"/>
  <c r="AD116" i="31"/>
  <c r="AE530" i="31"/>
  <c r="AE529" i="31"/>
  <c r="AE531" i="31"/>
  <c r="AE532" i="31"/>
  <c r="AE533" i="31"/>
  <c r="AA530" i="31"/>
  <c r="AA533" i="31"/>
  <c r="AA531" i="31"/>
  <c r="AA532" i="31"/>
  <c r="AA529" i="31"/>
  <c r="AC499" i="31"/>
  <c r="AC503" i="31"/>
  <c r="AC502" i="31"/>
  <c r="AC497" i="31"/>
  <c r="AC504" i="31"/>
  <c r="AC505" i="31"/>
  <c r="AC506" i="31"/>
  <c r="AC500" i="31"/>
  <c r="AC498" i="31"/>
  <c r="AC501" i="31"/>
  <c r="AE464" i="31"/>
  <c r="AE471" i="31"/>
  <c r="AE465" i="31"/>
  <c r="AE468" i="31"/>
  <c r="AE472" i="31"/>
  <c r="AE470" i="31"/>
  <c r="AE466" i="31"/>
  <c r="AE467" i="31"/>
  <c r="AE469" i="31"/>
  <c r="AE473" i="31"/>
  <c r="AA467" i="31"/>
  <c r="AA464" i="31"/>
  <c r="AA466" i="31"/>
  <c r="AA471" i="31"/>
  <c r="AA468" i="31"/>
  <c r="AA472" i="31"/>
  <c r="AA469" i="31"/>
  <c r="AA473" i="31"/>
  <c r="AA465" i="31"/>
  <c r="AA470" i="31"/>
  <c r="AC424" i="31"/>
  <c r="AC421" i="31"/>
  <c r="AC422" i="31"/>
  <c r="AC423" i="31"/>
  <c r="AE293" i="31"/>
  <c r="AE294" i="31"/>
  <c r="AE298" i="31"/>
  <c r="AE292" i="31"/>
  <c r="AE296" i="31"/>
  <c r="AE297" i="31"/>
  <c r="AE299" i="31"/>
  <c r="AE300" i="31"/>
  <c r="AE303" i="31"/>
  <c r="AE295" i="31"/>
  <c r="AE301" i="31"/>
  <c r="AE302" i="31"/>
  <c r="AA293" i="31"/>
  <c r="AA294" i="31"/>
  <c r="AA298" i="31"/>
  <c r="AA295" i="31"/>
  <c r="AA301" i="31"/>
  <c r="AA296" i="31"/>
  <c r="AA299" i="31"/>
  <c r="AA302" i="31"/>
  <c r="AA292" i="31"/>
  <c r="AA303" i="31"/>
  <c r="AA300" i="31"/>
  <c r="AA297" i="31"/>
  <c r="AC225" i="31"/>
  <c r="AC226" i="31"/>
  <c r="AC223" i="31"/>
  <c r="AC224" i="31"/>
  <c r="AE144" i="31"/>
  <c r="AE145" i="31"/>
  <c r="AA144" i="31"/>
  <c r="AA145" i="31"/>
  <c r="AC115" i="31"/>
  <c r="AC119" i="31"/>
  <c r="AC116" i="31"/>
  <c r="AC117" i="31"/>
  <c r="AC118" i="31"/>
  <c r="AB529" i="31"/>
  <c r="AB533" i="31"/>
  <c r="AB532" i="31"/>
  <c r="AB531" i="31"/>
  <c r="AB530" i="31"/>
  <c r="AF144" i="31"/>
  <c r="AF145" i="31"/>
  <c r="AD531" i="31"/>
  <c r="AD529" i="31"/>
  <c r="AD530" i="31"/>
  <c r="AD532" i="31"/>
  <c r="AD533" i="31"/>
  <c r="AB500" i="31"/>
  <c r="AB504" i="31"/>
  <c r="AB497" i="31"/>
  <c r="AB503" i="31"/>
  <c r="AB505" i="31"/>
  <c r="AB498" i="31"/>
  <c r="AB506" i="31"/>
  <c r="AB501" i="31"/>
  <c r="AB499" i="31"/>
  <c r="AB502" i="31"/>
  <c r="AD464" i="31"/>
  <c r="AD465" i="31"/>
  <c r="AD468" i="31"/>
  <c r="AD472" i="31"/>
  <c r="AD466" i="31"/>
  <c r="AD467" i="31"/>
  <c r="AD469" i="31"/>
  <c r="AD473" i="31"/>
  <c r="AD470" i="31"/>
  <c r="AD471" i="31"/>
  <c r="AF421" i="31"/>
  <c r="AF422" i="31"/>
  <c r="AF424" i="31"/>
  <c r="AF423" i="31"/>
  <c r="AB421" i="31"/>
  <c r="AB422" i="31"/>
  <c r="AB423" i="31"/>
  <c r="AB424" i="31"/>
  <c r="AD294" i="31"/>
  <c r="AD295" i="31"/>
  <c r="AD299" i="31"/>
  <c r="AD297" i="31"/>
  <c r="AD298" i="31"/>
  <c r="AD300" i="31"/>
  <c r="AD302" i="31"/>
  <c r="AD292" i="31"/>
  <c r="AD293" i="31"/>
  <c r="AD296" i="31"/>
  <c r="AD301" i="31"/>
  <c r="AD303" i="31"/>
  <c r="AF226" i="31"/>
  <c r="AF223" i="31"/>
  <c r="AF224" i="31"/>
  <c r="AF225" i="31"/>
  <c r="AB226" i="31"/>
  <c r="AB223" i="31"/>
  <c r="AB224" i="31"/>
  <c r="AB225" i="31"/>
  <c r="AD145" i="31"/>
  <c r="AD144" i="31"/>
  <c r="AF116" i="31"/>
  <c r="AF117" i="31"/>
  <c r="AF118" i="31"/>
  <c r="AF115" i="31"/>
  <c r="AF119" i="31"/>
  <c r="AB116" i="31"/>
  <c r="AB117" i="31"/>
  <c r="AB118" i="31"/>
  <c r="AB115" i="31"/>
  <c r="AB119" i="31"/>
  <c r="AF529" i="31"/>
  <c r="AF533" i="31"/>
  <c r="AF530" i="31"/>
  <c r="AF532" i="31"/>
  <c r="AF531" i="31"/>
  <c r="AF466" i="31"/>
  <c r="AF467" i="31"/>
  <c r="AF470" i="31"/>
  <c r="AF464" i="31"/>
  <c r="AF471" i="31"/>
  <c r="AF469" i="31"/>
  <c r="AF473" i="31"/>
  <c r="AF465" i="31"/>
  <c r="AF468" i="31"/>
  <c r="AF472" i="31"/>
  <c r="AD423" i="31"/>
  <c r="AD424" i="31"/>
  <c r="AD422" i="31"/>
  <c r="AD421" i="31"/>
  <c r="AB292" i="31"/>
  <c r="AB293" i="31"/>
  <c r="AB297" i="31"/>
  <c r="AB301" i="31"/>
  <c r="AB300" i="31"/>
  <c r="AB303" i="31"/>
  <c r="AB294" i="31"/>
  <c r="AB295" i="31"/>
  <c r="AB296" i="31"/>
  <c r="AB299" i="31"/>
  <c r="AB302" i="31"/>
  <c r="AB298" i="31"/>
  <c r="AB144" i="31"/>
  <c r="AB145" i="31"/>
  <c r="AF500" i="31"/>
  <c r="AF504" i="31"/>
  <c r="AF498" i="31"/>
  <c r="AF499" i="31"/>
  <c r="AF501" i="31"/>
  <c r="AF506" i="31"/>
  <c r="AF502" i="31"/>
  <c r="AF497" i="31"/>
  <c r="AF503" i="31"/>
  <c r="AF505" i="31"/>
  <c r="AC532" i="31"/>
  <c r="AC531" i="31"/>
  <c r="AC533" i="31"/>
  <c r="AC530" i="31"/>
  <c r="AC529" i="31"/>
  <c r="AE497" i="31"/>
  <c r="AE501" i="31"/>
  <c r="AE505" i="31"/>
  <c r="AE499" i="31"/>
  <c r="AE506" i="31"/>
  <c r="AE500" i="31"/>
  <c r="AE502" i="31"/>
  <c r="AE504" i="31"/>
  <c r="AE503" i="31"/>
  <c r="AE498" i="31"/>
  <c r="AA497" i="31"/>
  <c r="AA501" i="31"/>
  <c r="AA505" i="31"/>
  <c r="AA498" i="31"/>
  <c r="AA504" i="31"/>
  <c r="AA506" i="31"/>
  <c r="AA499" i="31"/>
  <c r="AA500" i="31"/>
  <c r="AA503" i="31"/>
  <c r="AA502" i="31"/>
  <c r="AC465" i="31"/>
  <c r="AC466" i="31"/>
  <c r="AC464" i="31"/>
  <c r="AC467" i="31"/>
  <c r="AC469" i="31"/>
  <c r="AC473" i="31"/>
  <c r="AC470" i="31"/>
  <c r="AC468" i="31"/>
  <c r="AC471" i="31"/>
  <c r="AC472" i="31"/>
  <c r="AE422" i="31"/>
  <c r="AE423" i="31"/>
  <c r="AE421" i="31"/>
  <c r="AE424" i="31"/>
  <c r="AA422" i="31"/>
  <c r="AA423" i="31"/>
  <c r="AA424" i="31"/>
  <c r="AA421" i="31"/>
  <c r="AC292" i="31"/>
  <c r="AC296" i="31"/>
  <c r="AC300" i="31"/>
  <c r="AC299" i="31"/>
  <c r="AC302" i="31"/>
  <c r="AC301" i="31"/>
  <c r="AC303" i="31"/>
  <c r="AC295" i="31"/>
  <c r="AC298" i="31"/>
  <c r="AC297" i="31"/>
  <c r="AC293" i="31"/>
  <c r="AC294" i="31"/>
  <c r="AE223" i="31"/>
  <c r="AE224" i="31"/>
  <c r="AE225" i="31"/>
  <c r="AE226" i="31"/>
  <c r="AA223" i="31"/>
  <c r="AA224" i="31"/>
  <c r="AA225" i="31"/>
  <c r="AA226" i="31"/>
  <c r="AC144" i="31"/>
  <c r="AC145" i="31"/>
  <c r="AE117" i="31"/>
  <c r="AE118" i="31"/>
  <c r="AE119" i="31"/>
  <c r="AE115" i="31"/>
  <c r="AE116" i="31"/>
  <c r="AA117" i="31"/>
  <c r="AA118" i="31"/>
  <c r="AA115" i="31"/>
  <c r="AA119" i="31"/>
  <c r="AA116" i="31"/>
  <c r="AC158" i="25"/>
  <c r="AF158" i="25"/>
  <c r="AB128" i="25"/>
  <c r="AB129" i="25"/>
  <c r="AD40" i="25"/>
  <c r="AD39" i="25"/>
  <c r="AE158" i="25"/>
  <c r="AA158" i="25"/>
  <c r="AE128" i="25"/>
  <c r="AE129" i="25"/>
  <c r="AA128" i="25"/>
  <c r="AA129" i="25"/>
  <c r="AC39" i="25"/>
  <c r="AC40" i="25"/>
  <c r="AB158" i="25"/>
  <c r="AF129" i="25"/>
  <c r="AF128" i="25"/>
  <c r="AD158" i="25"/>
  <c r="AD129" i="25"/>
  <c r="AD128" i="25"/>
  <c r="AF40" i="25"/>
  <c r="AF39" i="25"/>
  <c r="AB40" i="25"/>
  <c r="AB39" i="25"/>
  <c r="AC128" i="25"/>
  <c r="AC129" i="25"/>
  <c r="AE39" i="25"/>
  <c r="AE40" i="25"/>
  <c r="AA39" i="25"/>
  <c r="AA40" i="25"/>
  <c r="AD300" i="6"/>
  <c r="AD299" i="6"/>
  <c r="AF269" i="6"/>
  <c r="AF271" i="6"/>
  <c r="AF270" i="6"/>
  <c r="AD184" i="6"/>
  <c r="AD183" i="6"/>
  <c r="AC299" i="6"/>
  <c r="AC300" i="6"/>
  <c r="AE269" i="6"/>
  <c r="AE270" i="6"/>
  <c r="AE271" i="6"/>
  <c r="AC183" i="6"/>
  <c r="AC184" i="6"/>
  <c r="AC143" i="6"/>
  <c r="AC144" i="6"/>
  <c r="AF299" i="6"/>
  <c r="AF300" i="6"/>
  <c r="AB299" i="6"/>
  <c r="AB300" i="6"/>
  <c r="AD270" i="6"/>
  <c r="AD271" i="6"/>
  <c r="AD269" i="6"/>
  <c r="AF183" i="6"/>
  <c r="AF184" i="6"/>
  <c r="AB183" i="6"/>
  <c r="AB184" i="6"/>
  <c r="AF144" i="6"/>
  <c r="AF143" i="6"/>
  <c r="AB144" i="6"/>
  <c r="AB143" i="6"/>
  <c r="AB269" i="6"/>
  <c r="AB270" i="6"/>
  <c r="AB271" i="6"/>
  <c r="AD143" i="6"/>
  <c r="AD144" i="6"/>
  <c r="AA269" i="6"/>
  <c r="AA270" i="6"/>
  <c r="AA271" i="6"/>
  <c r="AE299" i="6"/>
  <c r="AE300" i="6"/>
  <c r="AA299" i="6"/>
  <c r="AA300" i="6"/>
  <c r="AC271" i="6"/>
  <c r="AC269" i="6"/>
  <c r="AC270" i="6"/>
  <c r="AE183" i="6"/>
  <c r="AE184" i="6"/>
  <c r="AA183" i="6"/>
  <c r="AA184" i="6"/>
  <c r="AE143" i="6"/>
  <c r="AE144" i="6"/>
  <c r="AA143" i="6"/>
  <c r="AA144" i="6"/>
  <c r="AI138" i="31"/>
  <c r="V326" i="31"/>
  <c r="V325" i="31"/>
  <c r="V324" i="31"/>
  <c r="AC112" i="25"/>
  <c r="AC576" i="31"/>
  <c r="U326" i="31"/>
  <c r="U324" i="31"/>
  <c r="U325" i="31"/>
  <c r="Q326" i="31"/>
  <c r="Q324" i="31"/>
  <c r="Q325" i="31"/>
  <c r="AC296" i="6"/>
  <c r="AF112" i="25"/>
  <c r="AB112" i="25"/>
  <c r="AF576" i="31"/>
  <c r="AB576" i="31"/>
  <c r="X326" i="31"/>
  <c r="X324" i="31"/>
  <c r="X325" i="31"/>
  <c r="T326" i="31"/>
  <c r="T324" i="31"/>
  <c r="T325" i="31"/>
  <c r="P326" i="31"/>
  <c r="P324" i="31"/>
  <c r="P325" i="31"/>
  <c r="AF296" i="6"/>
  <c r="AB296" i="6"/>
  <c r="AD112" i="25"/>
  <c r="AD576" i="31"/>
  <c r="R326" i="31"/>
  <c r="R325" i="31"/>
  <c r="R324" i="31"/>
  <c r="AD296" i="6"/>
  <c r="AE112" i="25"/>
  <c r="AA112" i="25"/>
  <c r="AE576" i="31"/>
  <c r="AA576" i="31"/>
  <c r="W326" i="31"/>
  <c r="W325" i="31"/>
  <c r="W324" i="31"/>
  <c r="S326" i="31"/>
  <c r="S325" i="31"/>
  <c r="S324" i="31"/>
  <c r="O326" i="31"/>
  <c r="AH326" i="31" s="1"/>
  <c r="O325" i="31"/>
  <c r="O324" i="31"/>
  <c r="AE296" i="6"/>
  <c r="AA296" i="6"/>
  <c r="AB98" i="25"/>
  <c r="AB390" i="31"/>
  <c r="AF164" i="6"/>
  <c r="AF160" i="6" s="1"/>
  <c r="AA98" i="25"/>
  <c r="AA390" i="31"/>
  <c r="AA164" i="6"/>
  <c r="AA160" i="6" s="1"/>
  <c r="AD98" i="25"/>
  <c r="AD390" i="31"/>
  <c r="AD164" i="6"/>
  <c r="AD160" i="6" s="1"/>
  <c r="AF98" i="25"/>
  <c r="AF390" i="31"/>
  <c r="AB164" i="6"/>
  <c r="AB160" i="6" s="1"/>
  <c r="AE98" i="25"/>
  <c r="AE390" i="31"/>
  <c r="AE164" i="6"/>
  <c r="AE160" i="6" s="1"/>
  <c r="AC98" i="25"/>
  <c r="AC390" i="31"/>
  <c r="AC164" i="6"/>
  <c r="AC160" i="6" s="1"/>
  <c r="AF356" i="31"/>
  <c r="AB356" i="31"/>
  <c r="AE356" i="31"/>
  <c r="AA356" i="31"/>
  <c r="AD356" i="31"/>
  <c r="AC356" i="31"/>
  <c r="AF135" i="6"/>
  <c r="AB135" i="6"/>
  <c r="AD108" i="6"/>
  <c r="AE135" i="6"/>
  <c r="AA135" i="6"/>
  <c r="AC108" i="6"/>
  <c r="AD135" i="6"/>
  <c r="AF108" i="6"/>
  <c r="AB108" i="6"/>
  <c r="AC135" i="6"/>
  <c r="AE108" i="6"/>
  <c r="AA108" i="6"/>
  <c r="M323" i="31"/>
  <c r="M297" i="32"/>
  <c r="M298" i="32" s="1"/>
  <c r="AI529" i="31" l="1"/>
  <c r="AJ529" i="31" s="1"/>
  <c r="AN529" i="31" s="1"/>
  <c r="AI532" i="31"/>
  <c r="AJ532" i="31" s="1"/>
  <c r="AN532" i="31" s="1"/>
  <c r="AI533" i="31"/>
  <c r="AJ533" i="31" s="1"/>
  <c r="AN533" i="31" s="1"/>
  <c r="AI530" i="31"/>
  <c r="AJ530" i="31" s="1"/>
  <c r="AN530" i="31" s="1"/>
  <c r="AF340" i="31"/>
  <c r="AF342" i="31"/>
  <c r="AF341" i="31"/>
  <c r="AF560" i="31"/>
  <c r="AF562" i="31"/>
  <c r="AF563" i="31"/>
  <c r="AF561" i="31"/>
  <c r="AA340" i="31"/>
  <c r="AA341" i="31"/>
  <c r="AA342" i="31"/>
  <c r="AE375" i="31"/>
  <c r="AE376" i="31"/>
  <c r="AE374" i="31"/>
  <c r="AE378" i="31"/>
  <c r="AE377" i="31"/>
  <c r="AB374" i="31"/>
  <c r="AB378" i="31"/>
  <c r="AB375" i="31"/>
  <c r="AB376" i="31"/>
  <c r="AB377" i="31"/>
  <c r="AF374" i="31"/>
  <c r="AF378" i="31"/>
  <c r="AF375" i="31"/>
  <c r="AF377" i="31"/>
  <c r="AF376" i="31"/>
  <c r="AE340" i="31"/>
  <c r="AE341" i="31"/>
  <c r="AE342" i="31"/>
  <c r="AA375" i="31"/>
  <c r="AA376" i="31"/>
  <c r="AA377" i="31"/>
  <c r="AA374" i="31"/>
  <c r="AA378" i="31"/>
  <c r="AD341" i="31"/>
  <c r="AD342" i="31"/>
  <c r="AD340" i="31"/>
  <c r="AC377" i="31"/>
  <c r="AC374" i="31"/>
  <c r="AC378" i="31"/>
  <c r="AC375" i="31"/>
  <c r="AC376" i="31"/>
  <c r="AA561" i="31"/>
  <c r="AA560" i="31"/>
  <c r="AA562" i="31"/>
  <c r="AA563" i="31"/>
  <c r="AD562" i="31"/>
  <c r="AD560" i="31"/>
  <c r="AD563" i="31"/>
  <c r="AD561" i="31"/>
  <c r="AC563" i="31"/>
  <c r="AC560" i="31"/>
  <c r="AC561" i="31"/>
  <c r="AC562" i="31"/>
  <c r="AC342" i="31"/>
  <c r="AC340" i="31"/>
  <c r="AC341" i="31"/>
  <c r="AB340" i="31"/>
  <c r="AB341" i="31"/>
  <c r="AB342" i="31"/>
  <c r="AD376" i="31"/>
  <c r="AD377" i="31"/>
  <c r="AD374" i="31"/>
  <c r="AD375" i="31"/>
  <c r="AD378" i="31"/>
  <c r="AE561" i="31"/>
  <c r="AE563" i="31"/>
  <c r="AE560" i="31"/>
  <c r="AE562" i="31"/>
  <c r="AB560" i="31"/>
  <c r="AB561" i="31"/>
  <c r="AB562" i="31"/>
  <c r="AB563" i="31"/>
  <c r="AC284" i="6"/>
  <c r="AC285" i="6"/>
  <c r="AE285" i="6"/>
  <c r="AE284" i="6"/>
  <c r="AB285" i="6"/>
  <c r="AB284" i="6"/>
  <c r="AD284" i="6"/>
  <c r="AD285" i="6"/>
  <c r="AA284" i="6"/>
  <c r="AA285" i="6"/>
  <c r="AF285" i="6"/>
  <c r="AF284" i="6"/>
  <c r="AH325" i="31"/>
  <c r="M578" i="31"/>
  <c r="M171" i="25"/>
  <c r="M172" i="25" s="1"/>
  <c r="M328" i="31"/>
  <c r="K97" i="32"/>
  <c r="F287" i="32"/>
  <c r="F268" i="32"/>
  <c r="B281" i="32"/>
  <c r="C281" i="32" s="1"/>
  <c r="F251" i="32"/>
  <c r="B265" i="32"/>
  <c r="C265" i="32" s="1"/>
  <c r="F221" i="32"/>
  <c r="F213" i="32"/>
  <c r="F203" i="32"/>
  <c r="B209" i="32"/>
  <c r="C209" i="32" s="1"/>
  <c r="B210" i="32"/>
  <c r="C210" i="32" s="1"/>
  <c r="F188" i="32"/>
  <c r="G188" i="32"/>
  <c r="H188" i="32"/>
  <c r="I188" i="32"/>
  <c r="J188" i="32"/>
  <c r="K188" i="32"/>
  <c r="F189" i="32"/>
  <c r="G189" i="32"/>
  <c r="H189" i="32"/>
  <c r="I189" i="32"/>
  <c r="J189" i="32"/>
  <c r="K189" i="32"/>
  <c r="F190" i="32"/>
  <c r="G190" i="32"/>
  <c r="H190" i="32"/>
  <c r="I190" i="32"/>
  <c r="J190" i="32"/>
  <c r="K190" i="32"/>
  <c r="F197" i="32"/>
  <c r="G197" i="32"/>
  <c r="H197" i="32"/>
  <c r="I197" i="32"/>
  <c r="J197" i="32"/>
  <c r="K197" i="32"/>
  <c r="G187" i="32"/>
  <c r="H187" i="32"/>
  <c r="I187" i="32"/>
  <c r="J187" i="32"/>
  <c r="K187" i="32"/>
  <c r="F187" i="32"/>
  <c r="F167" i="32"/>
  <c r="F161" i="32"/>
  <c r="F140" i="32"/>
  <c r="F126" i="32"/>
  <c r="F105" i="32"/>
  <c r="G105" i="32"/>
  <c r="H105" i="32"/>
  <c r="I105" i="32"/>
  <c r="J105" i="32"/>
  <c r="K105" i="32"/>
  <c r="F106" i="32"/>
  <c r="G106" i="32"/>
  <c r="H106" i="32"/>
  <c r="I106" i="32"/>
  <c r="J106" i="32"/>
  <c r="K106" i="32"/>
  <c r="F107" i="32"/>
  <c r="G107" i="32"/>
  <c r="H107" i="32"/>
  <c r="I107" i="32"/>
  <c r="J107" i="32"/>
  <c r="K107" i="32"/>
  <c r="F108" i="32"/>
  <c r="G108" i="32"/>
  <c r="H108" i="32"/>
  <c r="I108" i="32"/>
  <c r="J108" i="32"/>
  <c r="K108" i="32"/>
  <c r="F109" i="32"/>
  <c r="G109" i="32"/>
  <c r="H109" i="32"/>
  <c r="I109" i="32"/>
  <c r="J109" i="32"/>
  <c r="K109" i="32"/>
  <c r="F110" i="32"/>
  <c r="G110" i="32"/>
  <c r="H110" i="32"/>
  <c r="I110" i="32"/>
  <c r="J110" i="32"/>
  <c r="K110" i="32"/>
  <c r="F111" i="32"/>
  <c r="G111" i="32"/>
  <c r="H111" i="32"/>
  <c r="I111" i="32"/>
  <c r="J111" i="32"/>
  <c r="K111" i="32"/>
  <c r="F112" i="32"/>
  <c r="G112" i="32"/>
  <c r="H112" i="32"/>
  <c r="I112" i="32"/>
  <c r="J112" i="32"/>
  <c r="K112" i="32"/>
  <c r="F113" i="32"/>
  <c r="G113" i="32"/>
  <c r="H113" i="32"/>
  <c r="I113" i="32"/>
  <c r="J113" i="32"/>
  <c r="K113" i="32"/>
  <c r="F114" i="32"/>
  <c r="G114" i="32"/>
  <c r="H114" i="32"/>
  <c r="I114" i="32"/>
  <c r="J114" i="32"/>
  <c r="K114" i="32"/>
  <c r="F115" i="32"/>
  <c r="G115" i="32"/>
  <c r="H115" i="32"/>
  <c r="I115" i="32"/>
  <c r="J115" i="32"/>
  <c r="K115" i="32"/>
  <c r="F116" i="32"/>
  <c r="G116" i="32"/>
  <c r="H116" i="32"/>
  <c r="I116" i="32"/>
  <c r="J116" i="32"/>
  <c r="K116" i="32"/>
  <c r="F117" i="32"/>
  <c r="G117" i="32"/>
  <c r="H117" i="32"/>
  <c r="I117" i="32"/>
  <c r="J117" i="32"/>
  <c r="K117" i="32"/>
  <c r="F118" i="32"/>
  <c r="G118" i="32"/>
  <c r="H118" i="32"/>
  <c r="I118" i="32"/>
  <c r="J118" i="32"/>
  <c r="K118" i="32"/>
  <c r="F119" i="32"/>
  <c r="G119" i="32"/>
  <c r="H119" i="32"/>
  <c r="I119" i="32"/>
  <c r="J119" i="32"/>
  <c r="K119" i="32"/>
  <c r="F120" i="32"/>
  <c r="G120" i="32"/>
  <c r="H120" i="32"/>
  <c r="I120" i="32"/>
  <c r="J120" i="32"/>
  <c r="K120" i="32"/>
  <c r="F121" i="32"/>
  <c r="G121" i="32"/>
  <c r="H121" i="32"/>
  <c r="I121" i="32"/>
  <c r="J121" i="32"/>
  <c r="K121" i="32"/>
  <c r="G98" i="32"/>
  <c r="H98" i="32"/>
  <c r="I98" i="32"/>
  <c r="J98" i="32"/>
  <c r="K98" i="32"/>
  <c r="F98" i="32"/>
  <c r="F92" i="32"/>
  <c r="G92" i="32"/>
  <c r="H92" i="32"/>
  <c r="I92" i="32"/>
  <c r="J92" i="32"/>
  <c r="F93" i="32"/>
  <c r="G93" i="32"/>
  <c r="H93" i="32"/>
  <c r="I93" i="32"/>
  <c r="J93" i="32"/>
  <c r="F95" i="32"/>
  <c r="G95" i="32"/>
  <c r="H95" i="32"/>
  <c r="I95" i="32"/>
  <c r="J95" i="32"/>
  <c r="G91" i="32"/>
  <c r="H91" i="32"/>
  <c r="I91" i="32"/>
  <c r="J91" i="32"/>
  <c r="F91" i="32"/>
  <c r="K303" i="32"/>
  <c r="K302" i="32"/>
  <c r="K301" i="32"/>
  <c r="F64" i="32"/>
  <c r="B88" i="32"/>
  <c r="C88" i="32" s="1"/>
  <c r="F9" i="32"/>
  <c r="F36" i="32"/>
  <c r="G36" i="32"/>
  <c r="H36" i="32"/>
  <c r="I36" i="32"/>
  <c r="J36" i="32"/>
  <c r="K36" i="32"/>
  <c r="F37" i="32"/>
  <c r="G37" i="32"/>
  <c r="H37" i="32"/>
  <c r="I37" i="32"/>
  <c r="J37" i="32"/>
  <c r="K37" i="32"/>
  <c r="F38" i="32"/>
  <c r="G38" i="32"/>
  <c r="H38" i="32"/>
  <c r="I38" i="32"/>
  <c r="J38" i="32"/>
  <c r="K38" i="32"/>
  <c r="F39" i="32"/>
  <c r="G39" i="32"/>
  <c r="H39" i="32"/>
  <c r="I39" i="32"/>
  <c r="J39" i="32"/>
  <c r="K39" i="32"/>
  <c r="F40" i="32"/>
  <c r="G40" i="32"/>
  <c r="H40" i="32"/>
  <c r="I40" i="32"/>
  <c r="J40" i="32"/>
  <c r="K40" i="32"/>
  <c r="F41" i="32"/>
  <c r="G41" i="32"/>
  <c r="H41" i="32"/>
  <c r="I41" i="32"/>
  <c r="J41" i="32"/>
  <c r="K41" i="32"/>
  <c r="F42" i="32"/>
  <c r="G42" i="32"/>
  <c r="H42" i="32"/>
  <c r="I42" i="32"/>
  <c r="J42" i="32"/>
  <c r="K42" i="32"/>
  <c r="F43" i="32"/>
  <c r="G43" i="32"/>
  <c r="H43" i="32"/>
  <c r="I43" i="32"/>
  <c r="J43" i="32"/>
  <c r="K43" i="32"/>
  <c r="F44" i="32"/>
  <c r="G44" i="32"/>
  <c r="H44" i="32"/>
  <c r="I44" i="32"/>
  <c r="J44" i="32"/>
  <c r="K44" i="32"/>
  <c r="F45" i="32"/>
  <c r="G45" i="32"/>
  <c r="H45" i="32"/>
  <c r="I45" i="32"/>
  <c r="J45" i="32"/>
  <c r="K45" i="32"/>
  <c r="F46" i="32"/>
  <c r="G46" i="32"/>
  <c r="H46" i="32"/>
  <c r="I46" i="32"/>
  <c r="J46" i="32"/>
  <c r="K46" i="32"/>
  <c r="F47" i="32"/>
  <c r="G47" i="32"/>
  <c r="H47" i="32"/>
  <c r="I47" i="32"/>
  <c r="J47" i="32"/>
  <c r="K47" i="32"/>
  <c r="F48" i="32"/>
  <c r="G48" i="32"/>
  <c r="H48" i="32"/>
  <c r="I48" i="32"/>
  <c r="J48" i="32"/>
  <c r="K48" i="32"/>
  <c r="F49" i="32"/>
  <c r="G49" i="32"/>
  <c r="H49" i="32"/>
  <c r="I49" i="32"/>
  <c r="J49" i="32"/>
  <c r="K49" i="32"/>
  <c r="F50" i="32"/>
  <c r="G50" i="32"/>
  <c r="H50" i="32"/>
  <c r="I50" i="32"/>
  <c r="J50" i="32"/>
  <c r="K50" i="32"/>
  <c r="F51" i="32"/>
  <c r="G51" i="32"/>
  <c r="H51" i="32"/>
  <c r="I51" i="32"/>
  <c r="J51" i="32"/>
  <c r="K51" i="32"/>
  <c r="F52" i="32"/>
  <c r="G52" i="32"/>
  <c r="H52" i="32"/>
  <c r="I52" i="32"/>
  <c r="J52" i="32"/>
  <c r="K52" i="32"/>
  <c r="F53" i="32"/>
  <c r="G53" i="32"/>
  <c r="H53" i="32"/>
  <c r="I53" i="32"/>
  <c r="J53" i="32"/>
  <c r="K53" i="32"/>
  <c r="F54" i="32"/>
  <c r="G54" i="32"/>
  <c r="H54" i="32"/>
  <c r="I54" i="32"/>
  <c r="J54" i="32"/>
  <c r="K54" i="32"/>
  <c r="F55" i="32"/>
  <c r="G55" i="32"/>
  <c r="H55" i="32"/>
  <c r="I55" i="32"/>
  <c r="J55" i="32"/>
  <c r="K55" i="32"/>
  <c r="F56" i="32"/>
  <c r="G56" i="32"/>
  <c r="H56" i="32"/>
  <c r="I56" i="32"/>
  <c r="J56" i="32"/>
  <c r="K56" i="32"/>
  <c r="F57" i="32"/>
  <c r="G57" i="32"/>
  <c r="H57" i="32"/>
  <c r="I57" i="32"/>
  <c r="J57" i="32"/>
  <c r="K57" i="32"/>
  <c r="F58" i="32"/>
  <c r="G58" i="32"/>
  <c r="H58" i="32"/>
  <c r="I58" i="32"/>
  <c r="J58" i="32"/>
  <c r="K58" i="32"/>
  <c r="F59" i="32"/>
  <c r="G59" i="32"/>
  <c r="H59" i="32"/>
  <c r="I59" i="32"/>
  <c r="J59" i="32"/>
  <c r="K59" i="32"/>
  <c r="F60" i="32"/>
  <c r="G60" i="32"/>
  <c r="H60" i="32"/>
  <c r="I60" i="32"/>
  <c r="J60" i="32"/>
  <c r="K60" i="32"/>
  <c r="F61" i="32"/>
  <c r="G61" i="32"/>
  <c r="H61" i="32"/>
  <c r="I61" i="32"/>
  <c r="J61" i="32"/>
  <c r="K61" i="32"/>
  <c r="G35" i="32"/>
  <c r="H35" i="32"/>
  <c r="I35" i="32"/>
  <c r="J35" i="32"/>
  <c r="K35" i="32"/>
  <c r="F35" i="32"/>
  <c r="G551" i="31"/>
  <c r="H551" i="31"/>
  <c r="I551" i="31"/>
  <c r="J551" i="31"/>
  <c r="K551" i="31"/>
  <c r="F551" i="31"/>
  <c r="F519" i="31"/>
  <c r="B547" i="31"/>
  <c r="C547" i="31" s="1"/>
  <c r="B548" i="31"/>
  <c r="C548" i="31" s="1"/>
  <c r="F492" i="31"/>
  <c r="F433" i="31"/>
  <c r="F414" i="31"/>
  <c r="F396" i="31"/>
  <c r="G396" i="31"/>
  <c r="H396" i="31"/>
  <c r="I396" i="31"/>
  <c r="J396" i="31"/>
  <c r="K396" i="31"/>
  <c r="F397" i="31"/>
  <c r="G397" i="31"/>
  <c r="H397" i="31"/>
  <c r="I397" i="31"/>
  <c r="J397" i="31"/>
  <c r="K397" i="31"/>
  <c r="G395" i="31"/>
  <c r="H395" i="31"/>
  <c r="I395" i="31"/>
  <c r="J395" i="31"/>
  <c r="K395" i="31"/>
  <c r="F395" i="31"/>
  <c r="F358" i="31"/>
  <c r="F329" i="31"/>
  <c r="F245" i="31"/>
  <c r="F152" i="31"/>
  <c r="F140" i="31"/>
  <c r="F102" i="31"/>
  <c r="F84" i="31"/>
  <c r="G84" i="31"/>
  <c r="H84" i="31"/>
  <c r="I84" i="31"/>
  <c r="J84" i="31"/>
  <c r="K84" i="31"/>
  <c r="F85" i="31"/>
  <c r="G85" i="31"/>
  <c r="H85" i="31"/>
  <c r="I85" i="31"/>
  <c r="J85" i="31"/>
  <c r="K85" i="3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F93" i="31"/>
  <c r="G93" i="31"/>
  <c r="H93" i="31"/>
  <c r="I93" i="31"/>
  <c r="J93" i="31"/>
  <c r="K93" i="31"/>
  <c r="F94" i="31"/>
  <c r="G94" i="31"/>
  <c r="H94" i="31"/>
  <c r="I94" i="31"/>
  <c r="J94" i="31"/>
  <c r="K94" i="31"/>
  <c r="F95" i="31"/>
  <c r="G95" i="31"/>
  <c r="H95" i="31"/>
  <c r="I95" i="31"/>
  <c r="J95" i="31"/>
  <c r="K95" i="31"/>
  <c r="F96" i="31"/>
  <c r="G96" i="31"/>
  <c r="H96" i="31"/>
  <c r="I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G83" i="31"/>
  <c r="H83" i="31"/>
  <c r="I83" i="31"/>
  <c r="J83" i="31"/>
  <c r="K83" i="31"/>
  <c r="F83" i="31"/>
  <c r="F9" i="31"/>
  <c r="B79" i="31"/>
  <c r="C79" i="31" s="1"/>
  <c r="B80" i="31"/>
  <c r="C80" i="31" s="1"/>
  <c r="F165" i="25"/>
  <c r="G163" i="25"/>
  <c r="K163" i="25"/>
  <c r="F156" i="25"/>
  <c r="F144" i="25"/>
  <c r="B153" i="25"/>
  <c r="C153" i="25" s="1"/>
  <c r="F119" i="25"/>
  <c r="B138" i="25"/>
  <c r="C138" i="25" s="1"/>
  <c r="B139" i="25"/>
  <c r="C139" i="25" s="1"/>
  <c r="B140" i="25"/>
  <c r="C140" i="25" s="1"/>
  <c r="B141" i="25"/>
  <c r="C141" i="25" s="1"/>
  <c r="F115" i="25"/>
  <c r="G115" i="25"/>
  <c r="H115" i="25"/>
  <c r="I115" i="25"/>
  <c r="J115" i="25"/>
  <c r="K115" i="25"/>
  <c r="F116" i="25"/>
  <c r="G116" i="25"/>
  <c r="H116" i="25"/>
  <c r="I116" i="25"/>
  <c r="J116" i="25"/>
  <c r="K116" i="25"/>
  <c r="G114" i="25"/>
  <c r="H114" i="25"/>
  <c r="I114" i="25"/>
  <c r="J114" i="25"/>
  <c r="K114" i="25"/>
  <c r="F114" i="25"/>
  <c r="B116" i="25"/>
  <c r="C116" i="25" s="1"/>
  <c r="F108" i="25"/>
  <c r="G108" i="25"/>
  <c r="H108" i="25"/>
  <c r="I108" i="25"/>
  <c r="J108" i="25"/>
  <c r="K108" i="25"/>
  <c r="F109" i="25"/>
  <c r="G109" i="25"/>
  <c r="H109" i="25"/>
  <c r="I109" i="25"/>
  <c r="J109" i="25"/>
  <c r="K109" i="25"/>
  <c r="F110" i="25"/>
  <c r="G110" i="25"/>
  <c r="H110" i="25"/>
  <c r="I110" i="25"/>
  <c r="J110" i="25"/>
  <c r="K110" i="25"/>
  <c r="G107" i="25"/>
  <c r="H107" i="25"/>
  <c r="I107" i="25"/>
  <c r="J107" i="25"/>
  <c r="K107" i="25"/>
  <c r="F107" i="25"/>
  <c r="G104" i="25"/>
  <c r="H104" i="25"/>
  <c r="I104" i="25"/>
  <c r="J104" i="25"/>
  <c r="K104" i="25"/>
  <c r="F104" i="25"/>
  <c r="F101" i="25"/>
  <c r="G101" i="25"/>
  <c r="H101" i="25"/>
  <c r="I101" i="25"/>
  <c r="J101" i="25"/>
  <c r="K101" i="25"/>
  <c r="G100" i="25"/>
  <c r="H100" i="25"/>
  <c r="I100" i="25"/>
  <c r="J100" i="25"/>
  <c r="K100" i="25"/>
  <c r="F100" i="25"/>
  <c r="B101" i="25"/>
  <c r="C101" i="25" s="1"/>
  <c r="F86" i="25"/>
  <c r="G86" i="25"/>
  <c r="H86" i="25"/>
  <c r="I86" i="25"/>
  <c r="J86" i="25"/>
  <c r="K86" i="25"/>
  <c r="F87" i="25"/>
  <c r="G87" i="25"/>
  <c r="H87" i="25"/>
  <c r="I87" i="25"/>
  <c r="J87" i="25"/>
  <c r="K87" i="25"/>
  <c r="F88" i="25"/>
  <c r="G88" i="25"/>
  <c r="H88" i="25"/>
  <c r="I88" i="25"/>
  <c r="J88" i="25"/>
  <c r="K88" i="25"/>
  <c r="F89" i="25"/>
  <c r="G89" i="25"/>
  <c r="H89" i="25"/>
  <c r="I89" i="25"/>
  <c r="J89" i="25"/>
  <c r="K89" i="25"/>
  <c r="F90" i="25"/>
  <c r="G90" i="25"/>
  <c r="H90" i="25"/>
  <c r="I90" i="25"/>
  <c r="J90" i="25"/>
  <c r="K90" i="25"/>
  <c r="F91" i="25"/>
  <c r="G91" i="25"/>
  <c r="H91" i="25"/>
  <c r="I91" i="25"/>
  <c r="J91" i="25"/>
  <c r="K91" i="25"/>
  <c r="F92" i="25"/>
  <c r="G92" i="25"/>
  <c r="H92" i="25"/>
  <c r="I92" i="25"/>
  <c r="J92" i="25"/>
  <c r="K92" i="25"/>
  <c r="F93" i="25"/>
  <c r="G93" i="25"/>
  <c r="H93" i="25"/>
  <c r="I93" i="25"/>
  <c r="J93" i="25"/>
  <c r="K93" i="25"/>
  <c r="F94" i="25"/>
  <c r="G94" i="25"/>
  <c r="H94" i="25"/>
  <c r="I94" i="25"/>
  <c r="J94" i="25"/>
  <c r="K94" i="25"/>
  <c r="F95" i="25"/>
  <c r="G95" i="25"/>
  <c r="H95" i="25"/>
  <c r="I95" i="25"/>
  <c r="J95" i="25"/>
  <c r="K95" i="25"/>
  <c r="F96" i="25"/>
  <c r="G96" i="25"/>
  <c r="H96" i="25"/>
  <c r="I96" i="25"/>
  <c r="J96" i="25"/>
  <c r="K96" i="25"/>
  <c r="F97" i="25"/>
  <c r="G97" i="25"/>
  <c r="H97" i="25"/>
  <c r="I97" i="25"/>
  <c r="J97" i="25"/>
  <c r="K97" i="25"/>
  <c r="G85" i="25"/>
  <c r="H85" i="25"/>
  <c r="I85" i="25"/>
  <c r="J85" i="25"/>
  <c r="K85" i="25"/>
  <c r="F85" i="25"/>
  <c r="F78" i="25"/>
  <c r="G78" i="25"/>
  <c r="H78" i="25"/>
  <c r="I78" i="25"/>
  <c r="J78" i="25"/>
  <c r="K78" i="25"/>
  <c r="F79" i="25"/>
  <c r="G79" i="25"/>
  <c r="H79" i="25"/>
  <c r="I79" i="25"/>
  <c r="J79" i="25"/>
  <c r="K79" i="25"/>
  <c r="F80" i="25"/>
  <c r="G80" i="25"/>
  <c r="H80" i="25"/>
  <c r="I80" i="25"/>
  <c r="J80" i="25"/>
  <c r="K80" i="25"/>
  <c r="G77" i="25"/>
  <c r="H77" i="25"/>
  <c r="I77" i="25"/>
  <c r="J77" i="25"/>
  <c r="K77" i="25"/>
  <c r="F77" i="25"/>
  <c r="F67" i="25"/>
  <c r="G67" i="25"/>
  <c r="H67" i="25"/>
  <c r="I67" i="25"/>
  <c r="J67" i="25"/>
  <c r="K67" i="25"/>
  <c r="F68" i="25"/>
  <c r="G68" i="25"/>
  <c r="H68" i="25"/>
  <c r="I68" i="25"/>
  <c r="J68" i="25"/>
  <c r="K68" i="25"/>
  <c r="F69" i="25"/>
  <c r="G69" i="25"/>
  <c r="H69" i="25"/>
  <c r="I69" i="25"/>
  <c r="J69" i="25"/>
  <c r="K69" i="25"/>
  <c r="F70" i="25"/>
  <c r="G70" i="25"/>
  <c r="H70" i="25"/>
  <c r="I70" i="25"/>
  <c r="J70" i="25"/>
  <c r="K70" i="25"/>
  <c r="F71" i="25"/>
  <c r="G71" i="25"/>
  <c r="H71" i="25"/>
  <c r="I71" i="25"/>
  <c r="J71" i="25"/>
  <c r="K71" i="25"/>
  <c r="F72" i="25"/>
  <c r="G72" i="25"/>
  <c r="H72" i="25"/>
  <c r="I72" i="25"/>
  <c r="J72" i="25"/>
  <c r="K72" i="25"/>
  <c r="F73" i="25"/>
  <c r="G73" i="25"/>
  <c r="H73" i="25"/>
  <c r="I73" i="25"/>
  <c r="J73" i="25"/>
  <c r="K73" i="25"/>
  <c r="G66" i="25"/>
  <c r="H66" i="25"/>
  <c r="I66" i="25"/>
  <c r="J66" i="25"/>
  <c r="K66" i="25"/>
  <c r="F66" i="25"/>
  <c r="B73" i="25"/>
  <c r="C73" i="25" s="1"/>
  <c r="F61" i="25"/>
  <c r="G61" i="25"/>
  <c r="H61" i="25"/>
  <c r="I61" i="25"/>
  <c r="J61" i="25"/>
  <c r="K61" i="25"/>
  <c r="G60" i="25"/>
  <c r="H60" i="25"/>
  <c r="I60" i="25"/>
  <c r="J60" i="25"/>
  <c r="K60" i="25"/>
  <c r="F60" i="25"/>
  <c r="F51" i="25"/>
  <c r="G51" i="25"/>
  <c r="H51" i="25"/>
  <c r="I51" i="25"/>
  <c r="J51" i="25"/>
  <c r="K51" i="25"/>
  <c r="F52" i="25"/>
  <c r="G52" i="25"/>
  <c r="H52" i="25"/>
  <c r="I52" i="25"/>
  <c r="J52" i="25"/>
  <c r="K52" i="25"/>
  <c r="F53" i="25"/>
  <c r="G53" i="25"/>
  <c r="H53" i="25"/>
  <c r="I53" i="25"/>
  <c r="J53" i="25"/>
  <c r="K53" i="25"/>
  <c r="F54" i="25"/>
  <c r="G54" i="25"/>
  <c r="H54" i="25"/>
  <c r="I54" i="25"/>
  <c r="J54" i="25"/>
  <c r="K54" i="25"/>
  <c r="F55" i="25"/>
  <c r="G55" i="25"/>
  <c r="H55" i="25"/>
  <c r="I55" i="25"/>
  <c r="J55" i="25"/>
  <c r="K55" i="25"/>
  <c r="F56" i="25"/>
  <c r="G56" i="25"/>
  <c r="H56" i="25"/>
  <c r="I56" i="25"/>
  <c r="J56" i="25"/>
  <c r="K56" i="25"/>
  <c r="F57" i="25"/>
  <c r="G57" i="25"/>
  <c r="H57" i="25"/>
  <c r="I57" i="25"/>
  <c r="J57" i="25"/>
  <c r="K57" i="25"/>
  <c r="G50" i="25"/>
  <c r="H50" i="25"/>
  <c r="I50" i="25"/>
  <c r="J50" i="25"/>
  <c r="K50" i="25"/>
  <c r="F50" i="25"/>
  <c r="B57" i="25"/>
  <c r="C57" i="25" s="1"/>
  <c r="F47" i="25"/>
  <c r="G47" i="25"/>
  <c r="H47" i="25"/>
  <c r="I47" i="25"/>
  <c r="J47" i="25"/>
  <c r="G46" i="25"/>
  <c r="H46" i="25"/>
  <c r="I46" i="25"/>
  <c r="I48" i="25" s="1"/>
  <c r="I49" i="25" s="1"/>
  <c r="J46" i="25"/>
  <c r="J48" i="25" s="1"/>
  <c r="J49" i="25" s="1"/>
  <c r="F46" i="25"/>
  <c r="B47" i="25"/>
  <c r="C47" i="25" s="1"/>
  <c r="F34" i="25"/>
  <c r="F25" i="25"/>
  <c r="G25" i="25"/>
  <c r="H25" i="25"/>
  <c r="I25" i="25"/>
  <c r="J25" i="25"/>
  <c r="K25" i="25"/>
  <c r="F26" i="25"/>
  <c r="G26" i="25"/>
  <c r="H26" i="25"/>
  <c r="I26" i="25"/>
  <c r="J26" i="25"/>
  <c r="K26" i="25"/>
  <c r="F27" i="25"/>
  <c r="G27" i="25"/>
  <c r="H27" i="25"/>
  <c r="I27" i="25"/>
  <c r="J27" i="25"/>
  <c r="K27" i="25"/>
  <c r="F28" i="25"/>
  <c r="G28" i="25"/>
  <c r="H28" i="25"/>
  <c r="I28" i="25"/>
  <c r="J28" i="25"/>
  <c r="K28" i="25"/>
  <c r="F29" i="25"/>
  <c r="G29" i="25"/>
  <c r="H29" i="25"/>
  <c r="I29" i="25"/>
  <c r="J29" i="25"/>
  <c r="K29" i="25"/>
  <c r="F30" i="25"/>
  <c r="G30" i="25"/>
  <c r="H30" i="25"/>
  <c r="I30" i="25"/>
  <c r="J30" i="25"/>
  <c r="K30" i="25"/>
  <c r="F31" i="25"/>
  <c r="G31" i="25"/>
  <c r="H31" i="25"/>
  <c r="I31" i="25"/>
  <c r="J31" i="25"/>
  <c r="K31" i="25"/>
  <c r="G24" i="25"/>
  <c r="H24" i="25"/>
  <c r="I24" i="25"/>
  <c r="J24" i="25"/>
  <c r="K24" i="25"/>
  <c r="F24" i="25"/>
  <c r="G9" i="25"/>
  <c r="H9" i="25"/>
  <c r="I9" i="25"/>
  <c r="J9" i="25"/>
  <c r="K9" i="25"/>
  <c r="F9" i="25"/>
  <c r="F298" i="6"/>
  <c r="H296" i="6"/>
  <c r="F296" i="6"/>
  <c r="F218" i="6"/>
  <c r="F211" i="6"/>
  <c r="B215" i="6"/>
  <c r="C215" i="6" s="1"/>
  <c r="B213" i="6"/>
  <c r="C213" i="6" s="1"/>
  <c r="B214" i="6"/>
  <c r="C214" i="6" s="1"/>
  <c r="F202" i="6"/>
  <c r="F178" i="6"/>
  <c r="F137" i="6"/>
  <c r="F119" i="6"/>
  <c r="B133" i="6"/>
  <c r="C133" i="6" s="1"/>
  <c r="B134" i="6"/>
  <c r="C134" i="6" s="1"/>
  <c r="F110" i="6"/>
  <c r="F100" i="6"/>
  <c r="F92" i="6"/>
  <c r="G90" i="6"/>
  <c r="H90" i="6"/>
  <c r="I90" i="6"/>
  <c r="J90" i="6"/>
  <c r="F90" i="6"/>
  <c r="F38" i="6"/>
  <c r="F9" i="6"/>
  <c r="B28" i="6"/>
  <c r="C28" i="6" s="1"/>
  <c r="B29" i="6"/>
  <c r="C29" i="6" s="1"/>
  <c r="B33" i="6"/>
  <c r="C33" i="6" s="1"/>
  <c r="B34" i="6"/>
  <c r="C34" i="6" s="1"/>
  <c r="B35" i="6"/>
  <c r="C35" i="6" s="1"/>
  <c r="AI562" i="31" l="1"/>
  <c r="AJ562" i="31" s="1"/>
  <c r="AN562" i="31" s="1"/>
  <c r="AI561" i="31"/>
  <c r="AJ561" i="31" s="1"/>
  <c r="AN561" i="31" s="1"/>
  <c r="AI560" i="31"/>
  <c r="AJ560" i="31" s="1"/>
  <c r="AN560" i="31" s="1"/>
  <c r="AI563" i="31"/>
  <c r="AJ563" i="31" s="1"/>
  <c r="AN563" i="31" s="1"/>
  <c r="I163" i="25"/>
  <c r="K256" i="6"/>
  <c r="K257" i="6" s="1"/>
  <c r="G256" i="6"/>
  <c r="G257" i="6" s="1"/>
  <c r="J163" i="25"/>
  <c r="K576" i="31"/>
  <c r="G576" i="31"/>
  <c r="M579" i="31"/>
  <c r="I83" i="25"/>
  <c r="J112" i="25"/>
  <c r="K304" i="32"/>
  <c r="H256" i="6"/>
  <c r="H257" i="6" s="1"/>
  <c r="K83" i="25"/>
  <c r="G83" i="25"/>
  <c r="F112" i="25"/>
  <c r="H112" i="25"/>
  <c r="F163" i="25"/>
  <c r="J124" i="32"/>
  <c r="I256" i="6"/>
  <c r="I257" i="6" s="1"/>
  <c r="H163" i="25"/>
  <c r="G48" i="25"/>
  <c r="G49" i="25" s="1"/>
  <c r="F256" i="6"/>
  <c r="F257" i="6" s="1"/>
  <c r="J256" i="6"/>
  <c r="J257" i="6" s="1"/>
  <c r="H138" i="31"/>
  <c r="F138" i="31"/>
  <c r="I65" i="6"/>
  <c r="H65" i="6"/>
  <c r="K296" i="6"/>
  <c r="G296" i="6"/>
  <c r="F65" i="6"/>
  <c r="G65" i="6"/>
  <c r="J296" i="6"/>
  <c r="J65" i="6"/>
  <c r="I296" i="6"/>
  <c r="F124" i="32"/>
  <c r="H124" i="32"/>
  <c r="I124" i="32"/>
  <c r="K124" i="32"/>
  <c r="G124" i="32"/>
  <c r="J576" i="31"/>
  <c r="I576" i="31"/>
  <c r="F576" i="31"/>
  <c r="H576" i="31"/>
  <c r="K138" i="31"/>
  <c r="J138" i="31"/>
  <c r="G138" i="31"/>
  <c r="I138" i="31"/>
  <c r="I112" i="25"/>
  <c r="K112" i="25"/>
  <c r="G112" i="25"/>
  <c r="F83" i="25"/>
  <c r="H83" i="25"/>
  <c r="J83" i="25"/>
  <c r="D219" i="6"/>
  <c r="K216" i="6"/>
  <c r="K217" i="6" s="1"/>
  <c r="D282" i="6"/>
  <c r="K305" i="32"/>
  <c r="D218" i="6"/>
  <c r="D94" i="6"/>
  <c r="F216" i="6"/>
  <c r="F217" i="6" s="1"/>
  <c r="H216" i="6"/>
  <c r="H217" i="6" s="1"/>
  <c r="D301" i="6"/>
  <c r="D298" i="6"/>
  <c r="D13" i="39"/>
  <c r="G18" i="39"/>
  <c r="G17" i="39"/>
  <c r="D17" i="39"/>
  <c r="F18" i="39"/>
  <c r="F13" i="39"/>
  <c r="F17" i="39"/>
  <c r="D97" i="6"/>
  <c r="G216" i="6"/>
  <c r="G217" i="6" s="1"/>
  <c r="E18" i="39"/>
  <c r="E13" i="39"/>
  <c r="E17" i="39"/>
  <c r="D96" i="6"/>
  <c r="D92" i="6"/>
  <c r="G13" i="39"/>
  <c r="D93" i="6"/>
  <c r="D18" i="39"/>
  <c r="H18" i="39"/>
  <c r="H13" i="39"/>
  <c r="H17" i="39"/>
  <c r="D95" i="6"/>
  <c r="F154" i="25"/>
  <c r="F155" i="25" s="1"/>
  <c r="E33" i="39"/>
  <c r="G28" i="39"/>
  <c r="E32" i="39"/>
  <c r="G142" i="25"/>
  <c r="G143" i="25" s="1"/>
  <c r="H33" i="39"/>
  <c r="F28" i="39"/>
  <c r="H32" i="39"/>
  <c r="D32" i="39"/>
  <c r="D33" i="39"/>
  <c r="G33" i="39"/>
  <c r="E28" i="39"/>
  <c r="G32" i="39"/>
  <c r="F33" i="39"/>
  <c r="H28" i="39"/>
  <c r="D28" i="39"/>
  <c r="F32" i="39"/>
  <c r="K159" i="32"/>
  <c r="D294" i="32"/>
  <c r="F266" i="32"/>
  <c r="F267" i="32" s="1"/>
  <c r="G266" i="32"/>
  <c r="G267" i="32" s="1"/>
  <c r="H301" i="32"/>
  <c r="J302" i="32"/>
  <c r="F302" i="32"/>
  <c r="H303" i="32"/>
  <c r="G301" i="32"/>
  <c r="G303" i="32"/>
  <c r="I301" i="32"/>
  <c r="G302" i="32"/>
  <c r="I303" i="32"/>
  <c r="I302" i="32"/>
  <c r="J301" i="32"/>
  <c r="F301" i="32"/>
  <c r="H302" i="32"/>
  <c r="J303" i="32"/>
  <c r="F303" i="32"/>
  <c r="G582" i="31"/>
  <c r="F582" i="31"/>
  <c r="H583" i="31"/>
  <c r="I582" i="31"/>
  <c r="G583" i="31"/>
  <c r="I583" i="31"/>
  <c r="J582" i="31"/>
  <c r="H582" i="31"/>
  <c r="J583" i="31"/>
  <c r="F583" i="31"/>
  <c r="K282" i="32"/>
  <c r="K283" i="32" s="1"/>
  <c r="D281" i="32"/>
  <c r="K583" i="31"/>
  <c r="K582" i="31"/>
  <c r="D139" i="25"/>
  <c r="I28" i="39"/>
  <c r="I33" i="39"/>
  <c r="I32" i="39"/>
  <c r="D302" i="6"/>
  <c r="J216" i="6"/>
  <c r="J217" i="6" s="1"/>
  <c r="D212" i="6"/>
  <c r="H549" i="31"/>
  <c r="H550" i="31" s="1"/>
  <c r="J549" i="31"/>
  <c r="J550" i="31" s="1"/>
  <c r="K549" i="31"/>
  <c r="K550" i="31" s="1"/>
  <c r="G549" i="31"/>
  <c r="G550" i="31" s="1"/>
  <c r="I549" i="31"/>
  <c r="I550" i="31" s="1"/>
  <c r="F549" i="31"/>
  <c r="F550" i="31" s="1"/>
  <c r="H282" i="32"/>
  <c r="H283" i="32" s="1"/>
  <c r="G282" i="32"/>
  <c r="G283" i="32" s="1"/>
  <c r="J266" i="32"/>
  <c r="J267" i="32" s="1"/>
  <c r="F282" i="32"/>
  <c r="F283" i="32" s="1"/>
  <c r="J282" i="32"/>
  <c r="J283" i="32" s="1"/>
  <c r="I282" i="32"/>
  <c r="I283" i="32" s="1"/>
  <c r="D265" i="32"/>
  <c r="H266" i="32"/>
  <c r="H267" i="32" s="1"/>
  <c r="K266" i="32"/>
  <c r="K267" i="32" s="1"/>
  <c r="I266" i="32"/>
  <c r="I267" i="32" s="1"/>
  <c r="G211" i="32"/>
  <c r="G212" i="32" s="1"/>
  <c r="F211" i="32"/>
  <c r="F212" i="32" s="1"/>
  <c r="D210" i="32"/>
  <c r="D209" i="32"/>
  <c r="H211" i="32"/>
  <c r="H212" i="32" s="1"/>
  <c r="J211" i="32"/>
  <c r="J212" i="32" s="1"/>
  <c r="K211" i="32"/>
  <c r="K212" i="32" s="1"/>
  <c r="I211" i="32"/>
  <c r="I212" i="32" s="1"/>
  <c r="K89" i="32"/>
  <c r="H89" i="32"/>
  <c r="H90" i="32" s="1"/>
  <c r="D52" i="32"/>
  <c r="D36" i="32"/>
  <c r="D23" i="32"/>
  <c r="F89" i="32"/>
  <c r="F90" i="32" s="1"/>
  <c r="D88" i="32"/>
  <c r="D60" i="32"/>
  <c r="D59" i="32"/>
  <c r="D58" i="32"/>
  <c r="D56" i="32"/>
  <c r="D55" i="32"/>
  <c r="D54" i="32"/>
  <c r="D51" i="32"/>
  <c r="D50" i="32"/>
  <c r="D48" i="32"/>
  <c r="D47" i="32"/>
  <c r="D46" i="32"/>
  <c r="D44" i="32"/>
  <c r="D43" i="32"/>
  <c r="D42" i="32"/>
  <c r="D40" i="32"/>
  <c r="D39" i="32"/>
  <c r="D38" i="32"/>
  <c r="D31" i="32"/>
  <c r="D29" i="32"/>
  <c r="D28" i="32"/>
  <c r="D27" i="32"/>
  <c r="D25" i="32"/>
  <c r="G89" i="32"/>
  <c r="G90" i="32" s="1"/>
  <c r="J89" i="32"/>
  <c r="J90" i="32" s="1"/>
  <c r="I89" i="32"/>
  <c r="I90" i="32" s="1"/>
  <c r="D32" i="32"/>
  <c r="D24" i="32"/>
  <c r="D30" i="32"/>
  <c r="D26" i="32"/>
  <c r="D35" i="32"/>
  <c r="D61" i="32"/>
  <c r="D57" i="32"/>
  <c r="D53" i="32"/>
  <c r="D49" i="32"/>
  <c r="D45" i="32"/>
  <c r="D41" i="32"/>
  <c r="D37" i="32"/>
  <c r="D9" i="32"/>
  <c r="D548" i="31"/>
  <c r="D547" i="31"/>
  <c r="F321" i="31"/>
  <c r="F322" i="31" s="1"/>
  <c r="G321" i="31"/>
  <c r="G322" i="31" s="1"/>
  <c r="J321" i="31"/>
  <c r="J322" i="31" s="1"/>
  <c r="K321" i="31"/>
  <c r="K322" i="31" s="1"/>
  <c r="H321" i="31"/>
  <c r="H322" i="31" s="1"/>
  <c r="I321" i="31"/>
  <c r="I322" i="31" s="1"/>
  <c r="D87" i="31"/>
  <c r="K81" i="31"/>
  <c r="G81" i="31"/>
  <c r="G82" i="31" s="1"/>
  <c r="D76" i="31"/>
  <c r="D63" i="31"/>
  <c r="D55" i="31"/>
  <c r="D47" i="31"/>
  <c r="D39" i="31"/>
  <c r="D31" i="31"/>
  <c r="D23" i="31"/>
  <c r="D15" i="31"/>
  <c r="D98" i="31"/>
  <c r="D92" i="31"/>
  <c r="D83" i="31"/>
  <c r="D136" i="31"/>
  <c r="D99" i="31"/>
  <c r="D95" i="31"/>
  <c r="D91" i="31"/>
  <c r="D132" i="31"/>
  <c r="D104" i="31"/>
  <c r="D96" i="31"/>
  <c r="D94" i="31"/>
  <c r="D90" i="31"/>
  <c r="D88" i="31"/>
  <c r="D86" i="31"/>
  <c r="D84" i="31"/>
  <c r="D133" i="31"/>
  <c r="D131" i="31"/>
  <c r="D103" i="31"/>
  <c r="J81" i="31"/>
  <c r="D102" i="31"/>
  <c r="H81" i="31"/>
  <c r="D67" i="31"/>
  <c r="D51" i="31"/>
  <c r="D35" i="31"/>
  <c r="D19" i="31"/>
  <c r="I81" i="31"/>
  <c r="D134" i="31"/>
  <c r="D80" i="31"/>
  <c r="D59" i="31"/>
  <c r="D43" i="31"/>
  <c r="D27" i="31"/>
  <c r="D10" i="31"/>
  <c r="D97" i="31"/>
  <c r="D93" i="31"/>
  <c r="D89" i="31"/>
  <c r="D85" i="31"/>
  <c r="D78" i="31"/>
  <c r="D79" i="31"/>
  <c r="D75" i="31"/>
  <c r="D66" i="31"/>
  <c r="D62" i="31"/>
  <c r="D58" i="31"/>
  <c r="D54" i="31"/>
  <c r="D50" i="31"/>
  <c r="D46" i="31"/>
  <c r="D42" i="31"/>
  <c r="D38" i="31"/>
  <c r="D34" i="31"/>
  <c r="D30" i="31"/>
  <c r="D26" i="31"/>
  <c r="D22" i="31"/>
  <c r="D18" i="31"/>
  <c r="D14" i="31"/>
  <c r="D77" i="31"/>
  <c r="D69" i="31"/>
  <c r="D68" i="31"/>
  <c r="D65" i="31"/>
  <c r="D64" i="31"/>
  <c r="D61" i="31"/>
  <c r="D60" i="31"/>
  <c r="D57" i="31"/>
  <c r="D56" i="31"/>
  <c r="D53" i="31"/>
  <c r="D52" i="31"/>
  <c r="D49" i="31"/>
  <c r="D48" i="31"/>
  <c r="D45" i="31"/>
  <c r="D44" i="31"/>
  <c r="D41" i="31"/>
  <c r="D40" i="31"/>
  <c r="D37" i="31"/>
  <c r="D36" i="31"/>
  <c r="D33" i="31"/>
  <c r="D32" i="31"/>
  <c r="D29" i="31"/>
  <c r="D28" i="31"/>
  <c r="D25" i="31"/>
  <c r="D24" i="31"/>
  <c r="D21" i="31"/>
  <c r="D20" i="31"/>
  <c r="D17" i="31"/>
  <c r="D16" i="31"/>
  <c r="D13" i="31"/>
  <c r="F81" i="31"/>
  <c r="F82" i="31" s="1"/>
  <c r="D11" i="31"/>
  <c r="D9" i="31"/>
  <c r="G154" i="25"/>
  <c r="G155" i="25" s="1"/>
  <c r="I142" i="25"/>
  <c r="I143" i="25" s="1"/>
  <c r="K142" i="25"/>
  <c r="K143" i="25" s="1"/>
  <c r="J142" i="25"/>
  <c r="J143" i="25" s="1"/>
  <c r="H154" i="25"/>
  <c r="H155" i="25" s="1"/>
  <c r="H142" i="25"/>
  <c r="H143" i="25" s="1"/>
  <c r="J154" i="25"/>
  <c r="J155" i="25" s="1"/>
  <c r="D153" i="25"/>
  <c r="K154" i="25"/>
  <c r="K155" i="25" s="1"/>
  <c r="D141" i="25"/>
  <c r="F142" i="25"/>
  <c r="F143" i="25" s="1"/>
  <c r="I154" i="25"/>
  <c r="I155" i="25" s="1"/>
  <c r="D140" i="25"/>
  <c r="G117" i="25"/>
  <c r="G118" i="25" s="1"/>
  <c r="D138" i="25"/>
  <c r="K102" i="25"/>
  <c r="K103" i="25" s="1"/>
  <c r="G102" i="25"/>
  <c r="G103" i="25" s="1"/>
  <c r="J117" i="25"/>
  <c r="J118" i="25" s="1"/>
  <c r="K117" i="25"/>
  <c r="K118" i="25" s="1"/>
  <c r="F102" i="25"/>
  <c r="F103" i="25" s="1"/>
  <c r="F117" i="25"/>
  <c r="F118" i="25" s="1"/>
  <c r="H117" i="25"/>
  <c r="H118" i="25" s="1"/>
  <c r="D116" i="25"/>
  <c r="I117" i="25"/>
  <c r="I118" i="25" s="1"/>
  <c r="H102" i="25"/>
  <c r="H103" i="25" s="1"/>
  <c r="D72" i="25"/>
  <c r="I98" i="25"/>
  <c r="I99" i="25" s="1"/>
  <c r="K98" i="25"/>
  <c r="K99" i="25" s="1"/>
  <c r="G98" i="25"/>
  <c r="G99" i="25" s="1"/>
  <c r="D101" i="25"/>
  <c r="H98" i="25"/>
  <c r="H99" i="25" s="1"/>
  <c r="J98" i="25"/>
  <c r="J99" i="25" s="1"/>
  <c r="J102" i="25"/>
  <c r="J103" i="25" s="1"/>
  <c r="I102" i="25"/>
  <c r="I103" i="25" s="1"/>
  <c r="H48" i="25"/>
  <c r="H49" i="25" s="1"/>
  <c r="D71" i="25"/>
  <c r="F74" i="25"/>
  <c r="F75" i="25" s="1"/>
  <c r="H74" i="25"/>
  <c r="H75" i="25" s="1"/>
  <c r="D73" i="25"/>
  <c r="K74" i="25"/>
  <c r="K75" i="25" s="1"/>
  <c r="G74" i="25"/>
  <c r="G75" i="25" s="1"/>
  <c r="J74" i="25"/>
  <c r="J75" i="25" s="1"/>
  <c r="I74" i="25"/>
  <c r="I75" i="25" s="1"/>
  <c r="F58" i="25"/>
  <c r="F59" i="25" s="1"/>
  <c r="H58" i="25"/>
  <c r="H59" i="25" s="1"/>
  <c r="K58" i="25"/>
  <c r="K59" i="25" s="1"/>
  <c r="G58" i="25"/>
  <c r="G59" i="25" s="1"/>
  <c r="I58" i="25"/>
  <c r="I59" i="25" s="1"/>
  <c r="J58" i="25"/>
  <c r="J59" i="25" s="1"/>
  <c r="D57" i="25"/>
  <c r="F48" i="25"/>
  <c r="F49" i="25" s="1"/>
  <c r="D47" i="25"/>
  <c r="D31" i="25"/>
  <c r="D9" i="25"/>
  <c r="D27" i="25"/>
  <c r="D30" i="25"/>
  <c r="D26" i="25"/>
  <c r="D29" i="25"/>
  <c r="D28" i="25"/>
  <c r="D25" i="25"/>
  <c r="D24" i="25"/>
  <c r="I216" i="6"/>
  <c r="I217" i="6" s="1"/>
  <c r="D213" i="6"/>
  <c r="D202" i="6"/>
  <c r="D215" i="6"/>
  <c r="D214" i="6"/>
  <c r="D203" i="6"/>
  <c r="D211" i="6"/>
  <c r="D137" i="6"/>
  <c r="D147" i="6"/>
  <c r="D140" i="6"/>
  <c r="D178" i="6"/>
  <c r="D180" i="6"/>
  <c r="D179" i="6"/>
  <c r="K135" i="6"/>
  <c r="K136" i="6" s="1"/>
  <c r="G135" i="6"/>
  <c r="G136" i="6" s="1"/>
  <c r="D142" i="6"/>
  <c r="D138" i="6"/>
  <c r="J135" i="6"/>
  <c r="J136" i="6" s="1"/>
  <c r="D146" i="6"/>
  <c r="D139" i="6"/>
  <c r="I135" i="6"/>
  <c r="I136" i="6" s="1"/>
  <c r="D148" i="6"/>
  <c r="D141" i="6"/>
  <c r="D162" i="6"/>
  <c r="D159" i="6"/>
  <c r="D157" i="6"/>
  <c r="D156" i="6"/>
  <c r="D155" i="6"/>
  <c r="D153" i="6"/>
  <c r="D152" i="6"/>
  <c r="D175" i="6"/>
  <c r="D169" i="6"/>
  <c r="D106" i="6"/>
  <c r="D102" i="6"/>
  <c r="D113" i="6"/>
  <c r="F135" i="6"/>
  <c r="H135" i="6"/>
  <c r="H136" i="6" s="1"/>
  <c r="D134" i="6"/>
  <c r="D131" i="6"/>
  <c r="D123" i="6"/>
  <c r="D122" i="6"/>
  <c r="D163" i="6"/>
  <c r="D158" i="6"/>
  <c r="D154" i="6"/>
  <c r="D112" i="6"/>
  <c r="D174" i="6"/>
  <c r="D168" i="6"/>
  <c r="D151" i="6"/>
  <c r="D173" i="6"/>
  <c r="D172" i="6"/>
  <c r="D166" i="6"/>
  <c r="D133" i="6"/>
  <c r="D132" i="6"/>
  <c r="D121" i="6"/>
  <c r="D120" i="6"/>
  <c r="D107" i="6"/>
  <c r="D105" i="6"/>
  <c r="D103" i="6"/>
  <c r="D101" i="6"/>
  <c r="D116" i="6"/>
  <c r="D114" i="6"/>
  <c r="D111" i="6"/>
  <c r="D100" i="6"/>
  <c r="D104" i="6"/>
  <c r="D110" i="6"/>
  <c r="D115" i="6"/>
  <c r="D119" i="6"/>
  <c r="D9" i="6"/>
  <c r="D29" i="6"/>
  <c r="D25" i="6"/>
  <c r="D21" i="6"/>
  <c r="D17" i="6"/>
  <c r="D13" i="6"/>
  <c r="D28" i="6"/>
  <c r="D20" i="6"/>
  <c r="D12" i="6"/>
  <c r="D34" i="6"/>
  <c r="D27" i="6"/>
  <c r="D23" i="6"/>
  <c r="D19" i="6"/>
  <c r="D15" i="6"/>
  <c r="D11" i="6"/>
  <c r="D35" i="6"/>
  <c r="D24" i="6"/>
  <c r="D16" i="6"/>
  <c r="D33" i="6"/>
  <c r="D26" i="6"/>
  <c r="D22" i="6"/>
  <c r="D18" i="6"/>
  <c r="D14" i="6"/>
  <c r="F36" i="6"/>
  <c r="F37" i="6" s="1"/>
  <c r="K36" i="6"/>
  <c r="D10" i="6"/>
  <c r="J36" i="6"/>
  <c r="I36" i="6"/>
  <c r="G36" i="6"/>
  <c r="H36" i="6"/>
  <c r="D256" i="6" l="1"/>
  <c r="E234" i="6" s="1"/>
  <c r="AH138" i="31"/>
  <c r="AJ138" i="31" s="1"/>
  <c r="J82" i="31"/>
  <c r="K82" i="31"/>
  <c r="I82" i="31"/>
  <c r="H82" i="31"/>
  <c r="D296" i="6"/>
  <c r="D138" i="31"/>
  <c r="J37" i="6"/>
  <c r="H37" i="6"/>
  <c r="G37" i="6"/>
  <c r="K37" i="6"/>
  <c r="D135" i="6"/>
  <c r="K90" i="32"/>
  <c r="D216" i="6"/>
  <c r="D81" i="31"/>
  <c r="I37" i="6"/>
  <c r="E137" i="31" l="1"/>
  <c r="L137" i="31" s="1"/>
  <c r="E116" i="31"/>
  <c r="E117" i="31"/>
  <c r="E119" i="31"/>
  <c r="E115" i="31"/>
  <c r="E118" i="31"/>
  <c r="E70" i="31"/>
  <c r="E71" i="31"/>
  <c r="E72" i="31"/>
  <c r="E73" i="31"/>
  <c r="E281" i="6"/>
  <c r="E285" i="6"/>
  <c r="E284" i="6"/>
  <c r="E253" i="6"/>
  <c r="E249" i="6"/>
  <c r="E229" i="6"/>
  <c r="L229" i="6" s="1"/>
  <c r="E235" i="6"/>
  <c r="E237" i="6"/>
  <c r="E239" i="6"/>
  <c r="E241" i="6"/>
  <c r="E243" i="6"/>
  <c r="E236" i="6"/>
  <c r="E238" i="6"/>
  <c r="E240" i="6"/>
  <c r="E242" i="6"/>
  <c r="E226" i="6"/>
  <c r="E245" i="6"/>
  <c r="E224" i="6"/>
  <c r="L224" i="6" s="1"/>
  <c r="E246" i="6"/>
  <c r="N246" i="6" s="1"/>
  <c r="E225" i="6"/>
  <c r="E223" i="6"/>
  <c r="E232" i="6"/>
  <c r="M232" i="6" s="1"/>
  <c r="E220" i="6"/>
  <c r="M220" i="6" s="1"/>
  <c r="E233" i="6"/>
  <c r="E250" i="6"/>
  <c r="E221" i="6"/>
  <c r="M221" i="6" s="1"/>
  <c r="E254" i="6"/>
  <c r="L254" i="6" s="1"/>
  <c r="E228" i="6"/>
  <c r="E227" i="6"/>
  <c r="E255" i="6"/>
  <c r="L255" i="6" s="1"/>
  <c r="E251" i="6"/>
  <c r="M251" i="6" s="1"/>
  <c r="E247" i="6"/>
  <c r="E248" i="6"/>
  <c r="E222" i="6"/>
  <c r="N222" i="6" s="1"/>
  <c r="E244" i="6"/>
  <c r="N244" i="6" s="1"/>
  <c r="E252" i="6"/>
  <c r="L252" i="6" s="1"/>
  <c r="E231" i="6"/>
  <c r="L231" i="6" s="1"/>
  <c r="E230" i="6"/>
  <c r="L230" i="6" s="1"/>
  <c r="M281" i="6"/>
  <c r="Q281" i="6"/>
  <c r="U281" i="6"/>
  <c r="Y281" i="6"/>
  <c r="AC281" i="6"/>
  <c r="X281" i="6"/>
  <c r="AF281" i="6"/>
  <c r="N281" i="6"/>
  <c r="R281" i="6"/>
  <c r="V281" i="6"/>
  <c r="Z281" i="6"/>
  <c r="AD281" i="6"/>
  <c r="P281" i="6"/>
  <c r="AB281" i="6"/>
  <c r="O281" i="6"/>
  <c r="S281" i="6"/>
  <c r="W281" i="6"/>
  <c r="AA281" i="6"/>
  <c r="AE281" i="6"/>
  <c r="L281" i="6"/>
  <c r="T281" i="6"/>
  <c r="L253" i="6"/>
  <c r="M253" i="6"/>
  <c r="N253" i="6"/>
  <c r="L249" i="6"/>
  <c r="N249" i="6"/>
  <c r="M249" i="6"/>
  <c r="M226" i="6"/>
  <c r="N226" i="6"/>
  <c r="L226" i="6"/>
  <c r="L245" i="6"/>
  <c r="N245" i="6"/>
  <c r="M245" i="6"/>
  <c r="M247" i="6"/>
  <c r="N247" i="6"/>
  <c r="L247" i="6"/>
  <c r="N225" i="6"/>
  <c r="M225" i="6"/>
  <c r="L225" i="6"/>
  <c r="N250" i="6"/>
  <c r="L250" i="6"/>
  <c r="M250" i="6"/>
  <c r="L223" i="6"/>
  <c r="M223" i="6"/>
  <c r="N223" i="6"/>
  <c r="N233" i="6"/>
  <c r="L233" i="6"/>
  <c r="M233" i="6"/>
  <c r="L248" i="6"/>
  <c r="M248" i="6"/>
  <c r="N248" i="6"/>
  <c r="S137" i="31"/>
  <c r="W137" i="31"/>
  <c r="T137" i="31"/>
  <c r="X137" i="31"/>
  <c r="M137" i="31"/>
  <c r="Q137" i="31"/>
  <c r="U137" i="31"/>
  <c r="AA137" i="31"/>
  <c r="AE137" i="31"/>
  <c r="R137" i="31"/>
  <c r="N137" i="31"/>
  <c r="V137" i="31"/>
  <c r="AB137" i="31"/>
  <c r="AF137" i="31"/>
  <c r="Z137" i="31"/>
  <c r="Y137" i="31"/>
  <c r="L228" i="6"/>
  <c r="M228" i="6"/>
  <c r="N228" i="6"/>
  <c r="L227" i="6"/>
  <c r="M227" i="6"/>
  <c r="N227" i="6"/>
  <c r="M234" i="6"/>
  <c r="L234" i="6"/>
  <c r="N234" i="6"/>
  <c r="E129" i="31"/>
  <c r="E128" i="31"/>
  <c r="E110" i="31"/>
  <c r="E121" i="31"/>
  <c r="E107" i="31"/>
  <c r="E106" i="31"/>
  <c r="E105" i="31"/>
  <c r="E112" i="31"/>
  <c r="E127" i="31"/>
  <c r="E130" i="31"/>
  <c r="E120" i="31"/>
  <c r="E111" i="31"/>
  <c r="E125" i="31"/>
  <c r="E124" i="31"/>
  <c r="E113" i="31"/>
  <c r="E126" i="31"/>
  <c r="E109" i="31"/>
  <c r="E122" i="31"/>
  <c r="E123" i="31"/>
  <c r="E108" i="31"/>
  <c r="E114" i="31"/>
  <c r="E12" i="31"/>
  <c r="E74" i="31"/>
  <c r="E295" i="6"/>
  <c r="E291" i="6"/>
  <c r="E287" i="6"/>
  <c r="E292" i="6"/>
  <c r="E288" i="6"/>
  <c r="E290" i="6"/>
  <c r="E294" i="6"/>
  <c r="E293" i="6"/>
  <c r="E289" i="6"/>
  <c r="E286" i="6"/>
  <c r="E283" i="6"/>
  <c r="E129" i="6"/>
  <c r="E127" i="6"/>
  <c r="E125" i="6"/>
  <c r="E130" i="6"/>
  <c r="E128" i="6"/>
  <c r="E126" i="6"/>
  <c r="E124" i="6"/>
  <c r="B248" i="32"/>
  <c r="C248" i="32" s="1"/>
  <c r="G201" i="32"/>
  <c r="H201" i="32"/>
  <c r="I201" i="32"/>
  <c r="K201" i="32"/>
  <c r="L201" i="32"/>
  <c r="J201" i="32"/>
  <c r="B143" i="32"/>
  <c r="C143" i="32" s="1"/>
  <c r="B141" i="32"/>
  <c r="C141" i="32" s="1"/>
  <c r="B204" i="31"/>
  <c r="C204" i="31" s="1"/>
  <c r="B149" i="25"/>
  <c r="C149" i="25" s="1"/>
  <c r="B109" i="25"/>
  <c r="C109" i="25" s="1"/>
  <c r="B110" i="25"/>
  <c r="C110" i="25" s="1"/>
  <c r="B97" i="25"/>
  <c r="C97" i="25" s="1"/>
  <c r="B90" i="25"/>
  <c r="C90" i="25" s="1"/>
  <c r="B19" i="6"/>
  <c r="C19" i="6" s="1"/>
  <c r="B12" i="6"/>
  <c r="C12" i="6" s="1"/>
  <c r="P137" i="31" l="1"/>
  <c r="O137" i="31"/>
  <c r="AD137" i="31"/>
  <c r="AC137" i="31"/>
  <c r="AI137" i="31" s="1"/>
  <c r="L232" i="6"/>
  <c r="M229" i="6"/>
  <c r="N224" i="6"/>
  <c r="N229" i="6"/>
  <c r="N221" i="6"/>
  <c r="N232" i="6"/>
  <c r="L220" i="6"/>
  <c r="M224" i="6"/>
  <c r="N251" i="6"/>
  <c r="L221" i="6"/>
  <c r="N220" i="6"/>
  <c r="L246" i="6"/>
  <c r="L251" i="6"/>
  <c r="M246" i="6"/>
  <c r="M222" i="6"/>
  <c r="L244" i="6"/>
  <c r="L222" i="6"/>
  <c r="M244" i="6"/>
  <c r="N252" i="6"/>
  <c r="M252" i="6"/>
  <c r="N231" i="6"/>
  <c r="M231" i="6"/>
  <c r="M230" i="6"/>
  <c r="N230" i="6"/>
  <c r="N126" i="6"/>
  <c r="R126" i="6"/>
  <c r="V126" i="6"/>
  <c r="Z126" i="6"/>
  <c r="AD126" i="6"/>
  <c r="M126" i="6"/>
  <c r="U126" i="6"/>
  <c r="O126" i="6"/>
  <c r="S126" i="6"/>
  <c r="W126" i="6"/>
  <c r="AA126" i="6"/>
  <c r="AE126" i="6"/>
  <c r="Q126" i="6"/>
  <c r="AC126" i="6"/>
  <c r="L126" i="6"/>
  <c r="P126" i="6"/>
  <c r="T126" i="6"/>
  <c r="X126" i="6"/>
  <c r="AB126" i="6"/>
  <c r="AF126" i="6"/>
  <c r="Y126" i="6"/>
  <c r="M127" i="6"/>
  <c r="Q127" i="6"/>
  <c r="U127" i="6"/>
  <c r="Y127" i="6"/>
  <c r="AC127" i="6"/>
  <c r="P127" i="6"/>
  <c r="AB127" i="6"/>
  <c r="N127" i="6"/>
  <c r="R127" i="6"/>
  <c r="V127" i="6"/>
  <c r="Z127" i="6"/>
  <c r="AD127" i="6"/>
  <c r="T127" i="6"/>
  <c r="AF127" i="6"/>
  <c r="O127" i="6"/>
  <c r="S127" i="6"/>
  <c r="W127" i="6"/>
  <c r="AA127" i="6"/>
  <c r="AE127" i="6"/>
  <c r="L127" i="6"/>
  <c r="X127" i="6"/>
  <c r="N289" i="6"/>
  <c r="R289" i="6"/>
  <c r="V289" i="6"/>
  <c r="Z289" i="6"/>
  <c r="AD289" i="6"/>
  <c r="Q289" i="6"/>
  <c r="AC289" i="6"/>
  <c r="O289" i="6"/>
  <c r="S289" i="6"/>
  <c r="W289" i="6"/>
  <c r="AA289" i="6"/>
  <c r="AE289" i="6"/>
  <c r="U289" i="6"/>
  <c r="L289" i="6"/>
  <c r="P289" i="6"/>
  <c r="T289" i="6"/>
  <c r="X289" i="6"/>
  <c r="AB289" i="6"/>
  <c r="AF289" i="6"/>
  <c r="M289" i="6"/>
  <c r="Y289" i="6"/>
  <c r="O288" i="6"/>
  <c r="S288" i="6"/>
  <c r="W288" i="6"/>
  <c r="AA288" i="6"/>
  <c r="AE288" i="6"/>
  <c r="R288" i="6"/>
  <c r="AD288" i="6"/>
  <c r="L288" i="6"/>
  <c r="P288" i="6"/>
  <c r="T288" i="6"/>
  <c r="X288" i="6"/>
  <c r="AB288" i="6"/>
  <c r="AF288" i="6"/>
  <c r="Z288" i="6"/>
  <c r="M288" i="6"/>
  <c r="Q288" i="6"/>
  <c r="U288" i="6"/>
  <c r="Y288" i="6"/>
  <c r="AC288" i="6"/>
  <c r="N288" i="6"/>
  <c r="V288" i="6"/>
  <c r="L295" i="6"/>
  <c r="P295" i="6"/>
  <c r="T295" i="6"/>
  <c r="X295" i="6"/>
  <c r="AB295" i="6"/>
  <c r="AF295" i="6"/>
  <c r="W295" i="6"/>
  <c r="M295" i="6"/>
  <c r="Q295" i="6"/>
  <c r="U295" i="6"/>
  <c r="Y295" i="6"/>
  <c r="AC295" i="6"/>
  <c r="S295" i="6"/>
  <c r="AE295" i="6"/>
  <c r="N295" i="6"/>
  <c r="R295" i="6"/>
  <c r="V295" i="6"/>
  <c r="Z295" i="6"/>
  <c r="AD295" i="6"/>
  <c r="O295" i="6"/>
  <c r="AA295" i="6"/>
  <c r="L108" i="31"/>
  <c r="O108" i="31"/>
  <c r="S108" i="31"/>
  <c r="W108" i="31"/>
  <c r="AC108" i="31"/>
  <c r="P108" i="31"/>
  <c r="T108" i="31"/>
  <c r="X108" i="31"/>
  <c r="AD108" i="31"/>
  <c r="M108" i="31"/>
  <c r="Q108" i="31"/>
  <c r="U108" i="31"/>
  <c r="AA108" i="31"/>
  <c r="AE108" i="31"/>
  <c r="R108" i="31"/>
  <c r="N108" i="31"/>
  <c r="V108" i="31"/>
  <c r="AB108" i="31"/>
  <c r="AF108" i="31"/>
  <c r="Z108" i="31"/>
  <c r="Y108" i="31"/>
  <c r="L126" i="31"/>
  <c r="M126" i="31"/>
  <c r="Q126" i="31"/>
  <c r="U126" i="31"/>
  <c r="AA126" i="31"/>
  <c r="AE126" i="31"/>
  <c r="N126" i="31"/>
  <c r="R126" i="31"/>
  <c r="V126" i="31"/>
  <c r="AB126" i="31"/>
  <c r="AF126" i="31"/>
  <c r="O126" i="31"/>
  <c r="S126" i="31"/>
  <c r="W126" i="31"/>
  <c r="AC126" i="31"/>
  <c r="X126" i="31"/>
  <c r="AD126" i="31"/>
  <c r="T126" i="31"/>
  <c r="P126" i="31"/>
  <c r="Z126" i="31"/>
  <c r="Y126" i="31"/>
  <c r="L111" i="31"/>
  <c r="M111" i="31"/>
  <c r="Q111" i="31"/>
  <c r="U111" i="31"/>
  <c r="AA111" i="31"/>
  <c r="AE111" i="31"/>
  <c r="N111" i="31"/>
  <c r="R111" i="31"/>
  <c r="V111" i="31"/>
  <c r="AB111" i="31"/>
  <c r="AF111" i="31"/>
  <c r="O111" i="31"/>
  <c r="S111" i="31"/>
  <c r="W111" i="31"/>
  <c r="AC111" i="31"/>
  <c r="AD111" i="31"/>
  <c r="X111" i="31"/>
  <c r="P111" i="31"/>
  <c r="T111" i="31"/>
  <c r="Z111" i="31"/>
  <c r="Y111" i="31"/>
  <c r="L112" i="31"/>
  <c r="O112" i="31"/>
  <c r="S112" i="31"/>
  <c r="W112" i="31"/>
  <c r="AC112" i="31"/>
  <c r="P112" i="31"/>
  <c r="T112" i="31"/>
  <c r="X112" i="31"/>
  <c r="AD112" i="31"/>
  <c r="M112" i="31"/>
  <c r="Q112" i="31"/>
  <c r="U112" i="31"/>
  <c r="AA112" i="31"/>
  <c r="AE112" i="31"/>
  <c r="AB112" i="31"/>
  <c r="N112" i="31"/>
  <c r="AF112" i="31"/>
  <c r="R112" i="31"/>
  <c r="V112" i="31"/>
  <c r="Z112" i="31"/>
  <c r="Y112" i="31"/>
  <c r="L121" i="31"/>
  <c r="O121" i="31"/>
  <c r="S121" i="31"/>
  <c r="W121" i="31"/>
  <c r="AC121" i="31"/>
  <c r="P121" i="31"/>
  <c r="T121" i="31"/>
  <c r="X121" i="31"/>
  <c r="AD121" i="31"/>
  <c r="M121" i="31"/>
  <c r="Q121" i="31"/>
  <c r="U121" i="31"/>
  <c r="AA121" i="31"/>
  <c r="AE121" i="31"/>
  <c r="R121" i="31"/>
  <c r="AF121" i="31"/>
  <c r="V121" i="31"/>
  <c r="AB121" i="31"/>
  <c r="N121" i="31"/>
  <c r="Z121" i="31"/>
  <c r="Y121" i="31"/>
  <c r="L128" i="6"/>
  <c r="P128" i="6"/>
  <c r="T128" i="6"/>
  <c r="X128" i="6"/>
  <c r="AB128" i="6"/>
  <c r="AF128" i="6"/>
  <c r="O128" i="6"/>
  <c r="AA128" i="6"/>
  <c r="M128" i="6"/>
  <c r="Q128" i="6"/>
  <c r="U128" i="6"/>
  <c r="Y128" i="6"/>
  <c r="AC128" i="6"/>
  <c r="W128" i="6"/>
  <c r="N128" i="6"/>
  <c r="R128" i="6"/>
  <c r="V128" i="6"/>
  <c r="Z128" i="6"/>
  <c r="AD128" i="6"/>
  <c r="S128" i="6"/>
  <c r="AE128" i="6"/>
  <c r="O129" i="6"/>
  <c r="S129" i="6"/>
  <c r="W129" i="6"/>
  <c r="AA129" i="6"/>
  <c r="AE129" i="6"/>
  <c r="R129" i="6"/>
  <c r="L129" i="6"/>
  <c r="P129" i="6"/>
  <c r="T129" i="6"/>
  <c r="X129" i="6"/>
  <c r="AB129" i="6"/>
  <c r="AF129" i="6"/>
  <c r="N129" i="6"/>
  <c r="Z129" i="6"/>
  <c r="M129" i="6"/>
  <c r="Q129" i="6"/>
  <c r="U129" i="6"/>
  <c r="Y129" i="6"/>
  <c r="AC129" i="6"/>
  <c r="V129" i="6"/>
  <c r="AD129" i="6"/>
  <c r="N293" i="6"/>
  <c r="R293" i="6"/>
  <c r="V293" i="6"/>
  <c r="Z293" i="6"/>
  <c r="AD293" i="6"/>
  <c r="M293" i="6"/>
  <c r="Y293" i="6"/>
  <c r="O293" i="6"/>
  <c r="S293" i="6"/>
  <c r="W293" i="6"/>
  <c r="AA293" i="6"/>
  <c r="AE293" i="6"/>
  <c r="Q293" i="6"/>
  <c r="AC293" i="6"/>
  <c r="L293" i="6"/>
  <c r="P293" i="6"/>
  <c r="T293" i="6"/>
  <c r="X293" i="6"/>
  <c r="AB293" i="6"/>
  <c r="AF293" i="6"/>
  <c r="U293" i="6"/>
  <c r="O292" i="6"/>
  <c r="S292" i="6"/>
  <c r="W292" i="6"/>
  <c r="AA292" i="6"/>
  <c r="AE292" i="6"/>
  <c r="V292" i="6"/>
  <c r="L292" i="6"/>
  <c r="P292" i="6"/>
  <c r="T292" i="6"/>
  <c r="X292" i="6"/>
  <c r="AB292" i="6"/>
  <c r="AF292" i="6"/>
  <c r="N292" i="6"/>
  <c r="Z292" i="6"/>
  <c r="M292" i="6"/>
  <c r="Q292" i="6"/>
  <c r="U292" i="6"/>
  <c r="Y292" i="6"/>
  <c r="AC292" i="6"/>
  <c r="R292" i="6"/>
  <c r="AD292" i="6"/>
  <c r="L74" i="31"/>
  <c r="P74" i="31"/>
  <c r="U74" i="31"/>
  <c r="M74" i="31"/>
  <c r="Q74" i="31"/>
  <c r="V74" i="31"/>
  <c r="N74" i="31"/>
  <c r="R74" i="31"/>
  <c r="X74" i="31"/>
  <c r="O74" i="31"/>
  <c r="T74" i="31"/>
  <c r="W74" i="31"/>
  <c r="S74" i="31"/>
  <c r="L123" i="31"/>
  <c r="O123" i="31"/>
  <c r="S123" i="31"/>
  <c r="W123" i="31"/>
  <c r="AC123" i="31"/>
  <c r="P123" i="31"/>
  <c r="T123" i="31"/>
  <c r="X123" i="31"/>
  <c r="AD123" i="31"/>
  <c r="M123" i="31"/>
  <c r="Q123" i="31"/>
  <c r="U123" i="31"/>
  <c r="AA123" i="31"/>
  <c r="AE123" i="31"/>
  <c r="N123" i="31"/>
  <c r="AF123" i="31"/>
  <c r="AB123" i="31"/>
  <c r="R123" i="31"/>
  <c r="V123" i="31"/>
  <c r="Z123" i="31"/>
  <c r="Y123" i="31"/>
  <c r="L113" i="31"/>
  <c r="M113" i="31"/>
  <c r="Q113" i="31"/>
  <c r="U113" i="31"/>
  <c r="AA113" i="31"/>
  <c r="AE113" i="31"/>
  <c r="N113" i="31"/>
  <c r="R113" i="31"/>
  <c r="V113" i="31"/>
  <c r="AB113" i="31"/>
  <c r="AF113" i="31"/>
  <c r="O113" i="31"/>
  <c r="S113" i="31"/>
  <c r="W113" i="31"/>
  <c r="AC113" i="31"/>
  <c r="X113" i="31"/>
  <c r="T113" i="31"/>
  <c r="AD113" i="31"/>
  <c r="P113" i="31"/>
  <c r="Z113" i="31"/>
  <c r="Y113" i="31"/>
  <c r="L120" i="31"/>
  <c r="M120" i="31"/>
  <c r="Q120" i="31"/>
  <c r="U120" i="31"/>
  <c r="AA120" i="31"/>
  <c r="AE120" i="31"/>
  <c r="N120" i="31"/>
  <c r="R120" i="31"/>
  <c r="V120" i="31"/>
  <c r="AB120" i="31"/>
  <c r="AF120" i="31"/>
  <c r="O120" i="31"/>
  <c r="S120" i="31"/>
  <c r="W120" i="31"/>
  <c r="AC120" i="31"/>
  <c r="T120" i="31"/>
  <c r="P120" i="31"/>
  <c r="X120" i="31"/>
  <c r="AD120" i="31"/>
  <c r="Z120" i="31"/>
  <c r="Y120" i="31"/>
  <c r="L105" i="31"/>
  <c r="M105" i="31"/>
  <c r="Q105" i="31"/>
  <c r="U105" i="31"/>
  <c r="AA105" i="31"/>
  <c r="AE105" i="31"/>
  <c r="N105" i="31"/>
  <c r="R105" i="31"/>
  <c r="V105" i="31"/>
  <c r="AB105" i="31"/>
  <c r="AF105" i="31"/>
  <c r="O105" i="31"/>
  <c r="S105" i="31"/>
  <c r="W105" i="31"/>
  <c r="AC105" i="31"/>
  <c r="X105" i="31"/>
  <c r="AD105" i="31"/>
  <c r="P105" i="31"/>
  <c r="T105" i="31"/>
  <c r="Z105" i="31"/>
  <c r="Y105" i="31"/>
  <c r="L110" i="31"/>
  <c r="O110" i="31"/>
  <c r="S110" i="31"/>
  <c r="W110" i="31"/>
  <c r="AC110" i="31"/>
  <c r="P110" i="31"/>
  <c r="T110" i="31"/>
  <c r="X110" i="31"/>
  <c r="AD110" i="31"/>
  <c r="M110" i="31"/>
  <c r="Q110" i="31"/>
  <c r="U110" i="31"/>
  <c r="AA110" i="31"/>
  <c r="AE110" i="31"/>
  <c r="N110" i="31"/>
  <c r="AF110" i="31"/>
  <c r="R110" i="31"/>
  <c r="V110" i="31"/>
  <c r="AB110" i="31"/>
  <c r="Z110" i="31"/>
  <c r="Y110" i="31"/>
  <c r="N130" i="6"/>
  <c r="R130" i="6"/>
  <c r="V130" i="6"/>
  <c r="Z130" i="6"/>
  <c r="AD130" i="6"/>
  <c r="M130" i="6"/>
  <c r="Y130" i="6"/>
  <c r="O130" i="6"/>
  <c r="S130" i="6"/>
  <c r="W130" i="6"/>
  <c r="AA130" i="6"/>
  <c r="AE130" i="6"/>
  <c r="Q130" i="6"/>
  <c r="AC130" i="6"/>
  <c r="L130" i="6"/>
  <c r="P130" i="6"/>
  <c r="T130" i="6"/>
  <c r="X130" i="6"/>
  <c r="AB130" i="6"/>
  <c r="AF130" i="6"/>
  <c r="U130" i="6"/>
  <c r="O283" i="6"/>
  <c r="S283" i="6"/>
  <c r="W283" i="6"/>
  <c r="AA283" i="6"/>
  <c r="AE283" i="6"/>
  <c r="N283" i="6"/>
  <c r="Z283" i="6"/>
  <c r="L283" i="6"/>
  <c r="P283" i="6"/>
  <c r="T283" i="6"/>
  <c r="X283" i="6"/>
  <c r="AB283" i="6"/>
  <c r="AF283" i="6"/>
  <c r="V283" i="6"/>
  <c r="M283" i="6"/>
  <c r="Q283" i="6"/>
  <c r="U283" i="6"/>
  <c r="Y283" i="6"/>
  <c r="AC283" i="6"/>
  <c r="R283" i="6"/>
  <c r="AD283" i="6"/>
  <c r="M294" i="6"/>
  <c r="Q294" i="6"/>
  <c r="U294" i="6"/>
  <c r="Y294" i="6"/>
  <c r="AC294" i="6"/>
  <c r="L294" i="6"/>
  <c r="X294" i="6"/>
  <c r="N294" i="6"/>
  <c r="R294" i="6"/>
  <c r="V294" i="6"/>
  <c r="Z294" i="6"/>
  <c r="AD294" i="6"/>
  <c r="T294" i="6"/>
  <c r="AF294" i="6"/>
  <c r="O294" i="6"/>
  <c r="S294" i="6"/>
  <c r="W294" i="6"/>
  <c r="AA294" i="6"/>
  <c r="AE294" i="6"/>
  <c r="P294" i="6"/>
  <c r="AB294" i="6"/>
  <c r="L287" i="6"/>
  <c r="P287" i="6"/>
  <c r="T287" i="6"/>
  <c r="X287" i="6"/>
  <c r="AB287" i="6"/>
  <c r="AF287" i="6"/>
  <c r="O287" i="6"/>
  <c r="W287" i="6"/>
  <c r="AE287" i="6"/>
  <c r="M287" i="6"/>
  <c r="Q287" i="6"/>
  <c r="U287" i="6"/>
  <c r="Y287" i="6"/>
  <c r="AC287" i="6"/>
  <c r="N287" i="6"/>
  <c r="R287" i="6"/>
  <c r="V287" i="6"/>
  <c r="Z287" i="6"/>
  <c r="AD287" i="6"/>
  <c r="S287" i="6"/>
  <c r="AA287" i="6"/>
  <c r="N12" i="31"/>
  <c r="R12" i="31"/>
  <c r="X12" i="31"/>
  <c r="O12" i="31"/>
  <c r="T12" i="31"/>
  <c r="L12" i="31"/>
  <c r="P12" i="31"/>
  <c r="U12" i="31"/>
  <c r="M12" i="31"/>
  <c r="Q12" i="31"/>
  <c r="V12" i="31"/>
  <c r="S12" i="31"/>
  <c r="W12" i="31"/>
  <c r="L122" i="31"/>
  <c r="M122" i="31"/>
  <c r="Q122" i="31"/>
  <c r="U122" i="31"/>
  <c r="AA122" i="31"/>
  <c r="AE122" i="31"/>
  <c r="N122" i="31"/>
  <c r="R122" i="31"/>
  <c r="V122" i="31"/>
  <c r="AB122" i="31"/>
  <c r="AF122" i="31"/>
  <c r="O122" i="31"/>
  <c r="S122" i="31"/>
  <c r="W122" i="31"/>
  <c r="AC122" i="31"/>
  <c r="P122" i="31"/>
  <c r="T122" i="31"/>
  <c r="X122" i="31"/>
  <c r="AD122" i="31"/>
  <c r="Z122" i="31"/>
  <c r="Y122" i="31"/>
  <c r="L124" i="31"/>
  <c r="M124" i="31"/>
  <c r="Q124" i="31"/>
  <c r="U124" i="31"/>
  <c r="AA124" i="31"/>
  <c r="AE124" i="31"/>
  <c r="N124" i="31"/>
  <c r="R124" i="31"/>
  <c r="V124" i="31"/>
  <c r="AB124" i="31"/>
  <c r="AF124" i="31"/>
  <c r="O124" i="31"/>
  <c r="S124" i="31"/>
  <c r="W124" i="31"/>
  <c r="AC124" i="31"/>
  <c r="AD124" i="31"/>
  <c r="P124" i="31"/>
  <c r="T124" i="31"/>
  <c r="X124" i="31"/>
  <c r="Z124" i="31"/>
  <c r="Y124" i="31"/>
  <c r="L130" i="31"/>
  <c r="M130" i="31"/>
  <c r="Q130" i="31"/>
  <c r="U130" i="31"/>
  <c r="AA130" i="31"/>
  <c r="AE130" i="31"/>
  <c r="N130" i="31"/>
  <c r="R130" i="31"/>
  <c r="V130" i="31"/>
  <c r="AB130" i="31"/>
  <c r="AF130" i="31"/>
  <c r="O130" i="31"/>
  <c r="S130" i="31"/>
  <c r="W130" i="31"/>
  <c r="AC130" i="31"/>
  <c r="P130" i="31"/>
  <c r="AD130" i="31"/>
  <c r="T130" i="31"/>
  <c r="X130" i="31"/>
  <c r="Z130" i="31"/>
  <c r="Y130" i="31"/>
  <c r="L106" i="31"/>
  <c r="O106" i="31"/>
  <c r="S106" i="31"/>
  <c r="W106" i="31"/>
  <c r="AC106" i="31"/>
  <c r="P106" i="31"/>
  <c r="T106" i="31"/>
  <c r="X106" i="31"/>
  <c r="AD106" i="31"/>
  <c r="M106" i="31"/>
  <c r="Q106" i="31"/>
  <c r="U106" i="31"/>
  <c r="AA106" i="31"/>
  <c r="AE106" i="31"/>
  <c r="V106" i="31"/>
  <c r="AB106" i="31"/>
  <c r="N106" i="31"/>
  <c r="AF106" i="31"/>
  <c r="R106" i="31"/>
  <c r="Z106" i="31"/>
  <c r="Y106" i="31"/>
  <c r="L128" i="31"/>
  <c r="M128" i="31"/>
  <c r="Q128" i="31"/>
  <c r="U128" i="31"/>
  <c r="AA128" i="31"/>
  <c r="AE128" i="31"/>
  <c r="N128" i="31"/>
  <c r="R128" i="31"/>
  <c r="V128" i="31"/>
  <c r="AB128" i="31"/>
  <c r="AF128" i="31"/>
  <c r="O128" i="31"/>
  <c r="S128" i="31"/>
  <c r="W128" i="31"/>
  <c r="AC128" i="31"/>
  <c r="T128" i="31"/>
  <c r="P128" i="31"/>
  <c r="X128" i="31"/>
  <c r="AD128" i="31"/>
  <c r="Z128" i="31"/>
  <c r="Y128" i="31"/>
  <c r="L124" i="6"/>
  <c r="P124" i="6"/>
  <c r="T124" i="6"/>
  <c r="X124" i="6"/>
  <c r="AB124" i="6"/>
  <c r="AF124" i="6"/>
  <c r="O124" i="6"/>
  <c r="AE124" i="6"/>
  <c r="M124" i="6"/>
  <c r="Q124" i="6"/>
  <c r="U124" i="6"/>
  <c r="Y124" i="6"/>
  <c r="AC124" i="6"/>
  <c r="W124" i="6"/>
  <c r="N124" i="6"/>
  <c r="R124" i="6"/>
  <c r="V124" i="6"/>
  <c r="Z124" i="6"/>
  <c r="AD124" i="6"/>
  <c r="S124" i="6"/>
  <c r="AA124" i="6"/>
  <c r="O125" i="6"/>
  <c r="S125" i="6"/>
  <c r="W125" i="6"/>
  <c r="AA125" i="6"/>
  <c r="AE125" i="6"/>
  <c r="V125" i="6"/>
  <c r="L125" i="6"/>
  <c r="P125" i="6"/>
  <c r="T125" i="6"/>
  <c r="X125" i="6"/>
  <c r="AB125" i="6"/>
  <c r="AF125" i="6"/>
  <c r="N125" i="6"/>
  <c r="Z125" i="6"/>
  <c r="M125" i="6"/>
  <c r="Q125" i="6"/>
  <c r="U125" i="6"/>
  <c r="Y125" i="6"/>
  <c r="AC125" i="6"/>
  <c r="R125" i="6"/>
  <c r="AD125" i="6"/>
  <c r="N286" i="6"/>
  <c r="R286" i="6"/>
  <c r="V286" i="6"/>
  <c r="Z286" i="6"/>
  <c r="AD286" i="6"/>
  <c r="Q286" i="6"/>
  <c r="AC286" i="6"/>
  <c r="O286" i="6"/>
  <c r="S286" i="6"/>
  <c r="W286" i="6"/>
  <c r="AA286" i="6"/>
  <c r="AE286" i="6"/>
  <c r="M286" i="6"/>
  <c r="Y286" i="6"/>
  <c r="L286" i="6"/>
  <c r="P286" i="6"/>
  <c r="T286" i="6"/>
  <c r="X286" i="6"/>
  <c r="AB286" i="6"/>
  <c r="AF286" i="6"/>
  <c r="U286" i="6"/>
  <c r="M290" i="6"/>
  <c r="Q290" i="6"/>
  <c r="U290" i="6"/>
  <c r="Y290" i="6"/>
  <c r="AC290" i="6"/>
  <c r="P290" i="6"/>
  <c r="AB290" i="6"/>
  <c r="N290" i="6"/>
  <c r="R290" i="6"/>
  <c r="V290" i="6"/>
  <c r="Z290" i="6"/>
  <c r="AD290" i="6"/>
  <c r="T290" i="6"/>
  <c r="AF290" i="6"/>
  <c r="O290" i="6"/>
  <c r="S290" i="6"/>
  <c r="W290" i="6"/>
  <c r="AA290" i="6"/>
  <c r="AE290" i="6"/>
  <c r="L290" i="6"/>
  <c r="X290" i="6"/>
  <c r="L291" i="6"/>
  <c r="P291" i="6"/>
  <c r="T291" i="6"/>
  <c r="X291" i="6"/>
  <c r="AB291" i="6"/>
  <c r="AF291" i="6"/>
  <c r="S291" i="6"/>
  <c r="AE291" i="6"/>
  <c r="M291" i="6"/>
  <c r="Q291" i="6"/>
  <c r="U291" i="6"/>
  <c r="Y291" i="6"/>
  <c r="AC291" i="6"/>
  <c r="W291" i="6"/>
  <c r="N291" i="6"/>
  <c r="R291" i="6"/>
  <c r="V291" i="6"/>
  <c r="Z291" i="6"/>
  <c r="AD291" i="6"/>
  <c r="O291" i="6"/>
  <c r="AA291" i="6"/>
  <c r="L114" i="31"/>
  <c r="O114" i="31"/>
  <c r="S114" i="31"/>
  <c r="W114" i="31"/>
  <c r="AC114" i="31"/>
  <c r="P114" i="31"/>
  <c r="T114" i="31"/>
  <c r="X114" i="31"/>
  <c r="AD114" i="31"/>
  <c r="M114" i="31"/>
  <c r="Q114" i="31"/>
  <c r="U114" i="31"/>
  <c r="AA114" i="31"/>
  <c r="AE114" i="31"/>
  <c r="V114" i="31"/>
  <c r="AB114" i="31"/>
  <c r="N114" i="31"/>
  <c r="AF114" i="31"/>
  <c r="R114" i="31"/>
  <c r="Z114" i="31"/>
  <c r="Y114" i="31"/>
  <c r="L109" i="31"/>
  <c r="M109" i="31"/>
  <c r="Q109" i="31"/>
  <c r="U109" i="31"/>
  <c r="AA109" i="31"/>
  <c r="AE109" i="31"/>
  <c r="N109" i="31"/>
  <c r="R109" i="31"/>
  <c r="V109" i="31"/>
  <c r="AB109" i="31"/>
  <c r="AF109" i="31"/>
  <c r="O109" i="31"/>
  <c r="S109" i="31"/>
  <c r="W109" i="31"/>
  <c r="AC109" i="31"/>
  <c r="P109" i="31"/>
  <c r="AD109" i="31"/>
  <c r="T109" i="31"/>
  <c r="X109" i="31"/>
  <c r="Z109" i="31"/>
  <c r="Y109" i="31"/>
  <c r="L125" i="31"/>
  <c r="O125" i="31"/>
  <c r="S125" i="31"/>
  <c r="W125" i="31"/>
  <c r="AC125" i="31"/>
  <c r="P125" i="31"/>
  <c r="T125" i="31"/>
  <c r="X125" i="31"/>
  <c r="AD125" i="31"/>
  <c r="M125" i="31"/>
  <c r="Q125" i="31"/>
  <c r="U125" i="31"/>
  <c r="AA125" i="31"/>
  <c r="AE125" i="31"/>
  <c r="AB125" i="31"/>
  <c r="V125" i="31"/>
  <c r="N125" i="31"/>
  <c r="AF125" i="31"/>
  <c r="R125" i="31"/>
  <c r="Z125" i="31"/>
  <c r="Y125" i="31"/>
  <c r="L127" i="31"/>
  <c r="O127" i="31"/>
  <c r="S127" i="31"/>
  <c r="W127" i="31"/>
  <c r="AC127" i="31"/>
  <c r="P127" i="31"/>
  <c r="T127" i="31"/>
  <c r="X127" i="31"/>
  <c r="AD127" i="31"/>
  <c r="M127" i="31"/>
  <c r="Q127" i="31"/>
  <c r="U127" i="31"/>
  <c r="AA127" i="31"/>
  <c r="AE127" i="31"/>
  <c r="V127" i="31"/>
  <c r="AB127" i="31"/>
  <c r="N127" i="31"/>
  <c r="AF127" i="31"/>
  <c r="R127" i="31"/>
  <c r="Z127" i="31"/>
  <c r="Y127" i="31"/>
  <c r="L107" i="31"/>
  <c r="M107" i="31"/>
  <c r="Q107" i="31"/>
  <c r="U107" i="31"/>
  <c r="AA107" i="31"/>
  <c r="AE107" i="31"/>
  <c r="N107" i="31"/>
  <c r="R107" i="31"/>
  <c r="V107" i="31"/>
  <c r="AB107" i="31"/>
  <c r="AF107" i="31"/>
  <c r="O107" i="31"/>
  <c r="S107" i="31"/>
  <c r="W107" i="31"/>
  <c r="AC107" i="31"/>
  <c r="T107" i="31"/>
  <c r="X107" i="31"/>
  <c r="AD107" i="31"/>
  <c r="P107" i="31"/>
  <c r="Z107" i="31"/>
  <c r="Y107" i="31"/>
  <c r="L129" i="31"/>
  <c r="O129" i="31"/>
  <c r="S129" i="31"/>
  <c r="W129" i="31"/>
  <c r="AC129" i="31"/>
  <c r="P129" i="31"/>
  <c r="T129" i="31"/>
  <c r="X129" i="31"/>
  <c r="AD129" i="31"/>
  <c r="M129" i="31"/>
  <c r="Q129" i="31"/>
  <c r="U129" i="31"/>
  <c r="AA129" i="31"/>
  <c r="AE129" i="31"/>
  <c r="R129" i="31"/>
  <c r="AF129" i="31"/>
  <c r="V129" i="31"/>
  <c r="AB129" i="31"/>
  <c r="N129" i="31"/>
  <c r="Z129" i="31"/>
  <c r="Y129" i="31"/>
  <c r="D200" i="32"/>
  <c r="D143" i="32"/>
  <c r="D141" i="32"/>
  <c r="D248" i="32"/>
  <c r="D204" i="31"/>
  <c r="D90" i="25"/>
  <c r="D109" i="25"/>
  <c r="D110" i="25"/>
  <c r="D97" i="25"/>
  <c r="D149" i="25"/>
  <c r="F201" i="32"/>
  <c r="AH137" i="31" l="1"/>
  <c r="AJ137" i="31" s="1"/>
  <c r="AN137" i="31" s="1"/>
  <c r="AH105" i="31"/>
  <c r="AI130" i="31"/>
  <c r="AH74" i="31"/>
  <c r="AH12" i="31"/>
  <c r="AI105" i="31"/>
  <c r="AH120" i="31"/>
  <c r="AI120" i="31"/>
  <c r="AH130" i="31"/>
  <c r="M2" i="31"/>
  <c r="M2" i="25"/>
  <c r="AJ105" i="31" l="1"/>
  <c r="AN105" i="31" s="1"/>
  <c r="AJ120" i="31"/>
  <c r="AN120" i="31" s="1"/>
  <c r="AJ130" i="31"/>
  <c r="AN130" i="31" s="1"/>
  <c r="AN391" i="31"/>
  <c r="AN139" i="31"/>
  <c r="F12" i="43" l="1"/>
  <c r="E58" i="42" l="1"/>
  <c r="I58" i="42" s="1"/>
  <c r="E55" i="42"/>
  <c r="I55" i="42" s="1"/>
  <c r="I54" i="42"/>
  <c r="E30" i="42"/>
  <c r="E31" i="42" s="1"/>
  <c r="I31" i="42" s="1"/>
  <c r="I14" i="42"/>
  <c r="E10" i="43" s="1"/>
  <c r="E23" i="43" s="1"/>
  <c r="E38" i="42"/>
  <c r="E7" i="42"/>
  <c r="I7" i="42" s="1"/>
  <c r="I6" i="42"/>
  <c r="E6" i="43" s="1"/>
  <c r="E17" i="43" s="1"/>
  <c r="E18" i="43" s="1"/>
  <c r="E46" i="42" l="1"/>
  <c r="E47" i="42" s="1"/>
  <c r="I47" i="42" s="1"/>
  <c r="E15" i="42"/>
  <c r="I15" i="42" s="1"/>
  <c r="E24" i="43"/>
  <c r="E42" i="42"/>
  <c r="I38" i="42"/>
  <c r="E39" i="42"/>
  <c r="I39" i="42" s="1"/>
  <c r="I10" i="42"/>
  <c r="E8" i="43" s="1"/>
  <c r="E20" i="43" s="1"/>
  <c r="E21" i="43" s="1"/>
  <c r="I30" i="42"/>
  <c r="E59" i="42"/>
  <c r="I59" i="42" s="1"/>
  <c r="E34" i="42"/>
  <c r="E50" i="42"/>
  <c r="E11" i="42"/>
  <c r="I11" i="42" s="1"/>
  <c r="I46" i="42" l="1"/>
  <c r="I42" i="42"/>
  <c r="E43" i="42"/>
  <c r="I43" i="42" s="1"/>
  <c r="E51" i="42"/>
  <c r="I51" i="42" s="1"/>
  <c r="I50" i="42"/>
  <c r="E35" i="42"/>
  <c r="I35" i="42" s="1"/>
  <c r="I34" i="42"/>
  <c r="J22" i="35" l="1"/>
  <c r="B437" i="31" l="1"/>
  <c r="C437" i="31" s="1"/>
  <c r="B136" i="31"/>
  <c r="C136" i="31" s="1"/>
  <c r="B35" i="25"/>
  <c r="C35" i="25" s="1"/>
  <c r="B166" i="6"/>
  <c r="C166" i="6" s="1"/>
  <c r="D437" i="31" l="1"/>
  <c r="D35" i="25"/>
  <c r="M31" i="35" l="1"/>
  <c r="I31" i="35"/>
  <c r="P31" i="35"/>
  <c r="P30" i="35" l="1"/>
  <c r="Q30" i="35" s="1"/>
  <c r="Q31" i="35"/>
  <c r="E31" i="35"/>
  <c r="E30" i="35"/>
  <c r="E16" i="35"/>
  <c r="F16" i="35" s="1"/>
  <c r="B200" i="32" l="1"/>
  <c r="C200" i="32" s="1"/>
  <c r="AA124" i="32"/>
  <c r="AB124" i="32"/>
  <c r="AC124" i="32"/>
  <c r="AF124" i="32"/>
  <c r="AA285" i="32"/>
  <c r="AB285" i="32"/>
  <c r="AC285" i="32"/>
  <c r="AD285" i="32"/>
  <c r="AE285" i="32"/>
  <c r="AF285" i="32"/>
  <c r="I285" i="32"/>
  <c r="J285" i="32"/>
  <c r="F285" i="32"/>
  <c r="D251" i="32"/>
  <c r="B164" i="32"/>
  <c r="C164" i="32" s="1"/>
  <c r="D67" i="32"/>
  <c r="D75" i="32"/>
  <c r="D82" i="32"/>
  <c r="B38" i="32"/>
  <c r="C38" i="32" s="1"/>
  <c r="B39" i="32"/>
  <c r="C39" i="32" s="1"/>
  <c r="B40" i="32"/>
  <c r="C40" i="32" s="1"/>
  <c r="B41" i="32"/>
  <c r="C41" i="32" s="1"/>
  <c r="B42" i="32"/>
  <c r="C42" i="32" s="1"/>
  <c r="B43" i="32"/>
  <c r="C43" i="32" s="1"/>
  <c r="B44" i="32"/>
  <c r="C44" i="32" s="1"/>
  <c r="B45" i="32"/>
  <c r="C45" i="32" s="1"/>
  <c r="B46" i="32"/>
  <c r="C46" i="32" s="1"/>
  <c r="B47" i="32"/>
  <c r="C47" i="32" s="1"/>
  <c r="B23" i="32"/>
  <c r="C23" i="32" s="1"/>
  <c r="B24" i="32"/>
  <c r="C24" i="32" s="1"/>
  <c r="B288" i="32"/>
  <c r="C288" i="32" s="1"/>
  <c r="B287" i="32"/>
  <c r="C287" i="32" s="1"/>
  <c r="L285" i="32"/>
  <c r="K285" i="32"/>
  <c r="H285" i="32"/>
  <c r="G285" i="32"/>
  <c r="B284" i="32"/>
  <c r="C284" i="32" s="1"/>
  <c r="B280" i="32"/>
  <c r="C280" i="32" s="1"/>
  <c r="B279" i="32"/>
  <c r="C279" i="32" s="1"/>
  <c r="B273" i="32"/>
  <c r="C273" i="32" s="1"/>
  <c r="B272" i="32"/>
  <c r="C272" i="32" s="1"/>
  <c r="B271" i="32"/>
  <c r="C271" i="32" s="1"/>
  <c r="B270" i="32"/>
  <c r="C270" i="32" s="1"/>
  <c r="B269" i="32"/>
  <c r="C269" i="32" s="1"/>
  <c r="B268" i="32"/>
  <c r="C268" i="32" s="1"/>
  <c r="B255" i="32"/>
  <c r="C255" i="32" s="1"/>
  <c r="B254" i="32"/>
  <c r="C254" i="32" s="1"/>
  <c r="B253" i="32"/>
  <c r="C253" i="32" s="1"/>
  <c r="B252" i="32"/>
  <c r="C252" i="32" s="1"/>
  <c r="B251" i="32"/>
  <c r="C251" i="32" s="1"/>
  <c r="B247" i="32"/>
  <c r="C247" i="32" s="1"/>
  <c r="B246" i="32"/>
  <c r="C246" i="32" s="1"/>
  <c r="B245" i="32"/>
  <c r="C245" i="32" s="1"/>
  <c r="B244" i="32"/>
  <c r="C244" i="32" s="1"/>
  <c r="B221" i="32"/>
  <c r="C221" i="32" s="1"/>
  <c r="B218" i="32"/>
  <c r="C218" i="32" s="1"/>
  <c r="B214" i="32"/>
  <c r="C214" i="32" s="1"/>
  <c r="B213" i="32"/>
  <c r="C213" i="32" s="1"/>
  <c r="B208" i="32"/>
  <c r="C208" i="32" s="1"/>
  <c r="B206" i="32"/>
  <c r="C206" i="32" s="1"/>
  <c r="B205" i="32"/>
  <c r="C205" i="32" s="1"/>
  <c r="B204" i="32"/>
  <c r="C204" i="32" s="1"/>
  <c r="B203" i="32"/>
  <c r="C203" i="32" s="1"/>
  <c r="B197" i="32"/>
  <c r="C197" i="32" s="1"/>
  <c r="B190" i="32"/>
  <c r="C190" i="32" s="1"/>
  <c r="B189" i="32"/>
  <c r="C189" i="32" s="1"/>
  <c r="B188" i="32"/>
  <c r="C188" i="32" s="1"/>
  <c r="B187" i="32"/>
  <c r="C187" i="32" s="1"/>
  <c r="B184" i="32"/>
  <c r="C184" i="32" s="1"/>
  <c r="B183" i="32"/>
  <c r="C183" i="32" s="1"/>
  <c r="B176" i="32"/>
  <c r="C176" i="32" s="1"/>
  <c r="B175" i="32"/>
  <c r="C175" i="32" s="1"/>
  <c r="B174" i="32"/>
  <c r="C174" i="32" s="1"/>
  <c r="B173" i="32"/>
  <c r="C173" i="32" s="1"/>
  <c r="B172" i="32"/>
  <c r="C172" i="32" s="1"/>
  <c r="B171" i="32"/>
  <c r="C171" i="32" s="1"/>
  <c r="B170" i="32"/>
  <c r="C170" i="32" s="1"/>
  <c r="B169" i="32"/>
  <c r="C169" i="32" s="1"/>
  <c r="B168" i="32"/>
  <c r="C168" i="32" s="1"/>
  <c r="B167" i="32"/>
  <c r="C167" i="32" s="1"/>
  <c r="B161" i="32"/>
  <c r="C161" i="32" s="1"/>
  <c r="B158" i="32"/>
  <c r="C158" i="32" s="1"/>
  <c r="B149" i="32"/>
  <c r="C149" i="32" s="1"/>
  <c r="B148" i="32"/>
  <c r="C148" i="32" s="1"/>
  <c r="B147" i="32"/>
  <c r="C147" i="32" s="1"/>
  <c r="B146" i="32"/>
  <c r="C146" i="32" s="1"/>
  <c r="B145" i="32"/>
  <c r="C145" i="32" s="1"/>
  <c r="B144" i="32"/>
  <c r="C144" i="32" s="1"/>
  <c r="B142" i="32"/>
  <c r="C142" i="32" s="1"/>
  <c r="B140" i="32"/>
  <c r="C140" i="32" s="1"/>
  <c r="B137" i="32"/>
  <c r="C137" i="32" s="1"/>
  <c r="B136" i="32"/>
  <c r="C136" i="32" s="1"/>
  <c r="B135" i="32"/>
  <c r="C135" i="32" s="1"/>
  <c r="B134" i="32"/>
  <c r="C134" i="32" s="1"/>
  <c r="B133" i="32"/>
  <c r="C133" i="32" s="1"/>
  <c r="B132" i="32"/>
  <c r="C132" i="32" s="1"/>
  <c r="B129" i="32"/>
  <c r="C129" i="32" s="1"/>
  <c r="B128" i="32"/>
  <c r="C128" i="32" s="1"/>
  <c r="B127" i="32"/>
  <c r="C127" i="32" s="1"/>
  <c r="B126" i="32"/>
  <c r="C126" i="32" s="1"/>
  <c r="AE124" i="32"/>
  <c r="AD124" i="32"/>
  <c r="B121" i="32"/>
  <c r="C121" i="32" s="1"/>
  <c r="B120" i="32"/>
  <c r="C120" i="32" s="1"/>
  <c r="B119" i="32"/>
  <c r="C119" i="32" s="1"/>
  <c r="B118" i="32"/>
  <c r="C118" i="32" s="1"/>
  <c r="B117" i="32"/>
  <c r="C117" i="32" s="1"/>
  <c r="B116" i="32"/>
  <c r="C116" i="32" s="1"/>
  <c r="B115" i="32"/>
  <c r="C115" i="32" s="1"/>
  <c r="B114" i="32"/>
  <c r="C114" i="32" s="1"/>
  <c r="B113" i="32"/>
  <c r="C113" i="32" s="1"/>
  <c r="B112" i="32"/>
  <c r="C112" i="32" s="1"/>
  <c r="B111" i="32"/>
  <c r="C111" i="32" s="1"/>
  <c r="B110" i="32"/>
  <c r="C110" i="32" s="1"/>
  <c r="B109" i="32"/>
  <c r="C109" i="32" s="1"/>
  <c r="B108" i="32"/>
  <c r="C108" i="32" s="1"/>
  <c r="B107" i="32"/>
  <c r="C107" i="32" s="1"/>
  <c r="B106" i="32"/>
  <c r="C106" i="32" s="1"/>
  <c r="B105" i="32"/>
  <c r="C105" i="32" s="1"/>
  <c r="B98" i="32"/>
  <c r="C98" i="32" s="1"/>
  <c r="B95" i="32"/>
  <c r="C95" i="32" s="1"/>
  <c r="B93" i="32"/>
  <c r="C93" i="32" s="1"/>
  <c r="B92" i="32"/>
  <c r="C92" i="32" s="1"/>
  <c r="B91" i="32"/>
  <c r="C91" i="32" s="1"/>
  <c r="B85" i="32"/>
  <c r="C85" i="32" s="1"/>
  <c r="B84" i="32"/>
  <c r="C84" i="32" s="1"/>
  <c r="B83" i="32"/>
  <c r="C83" i="32" s="1"/>
  <c r="B82" i="32"/>
  <c r="C82" i="32" s="1"/>
  <c r="B81" i="32"/>
  <c r="C81" i="32" s="1"/>
  <c r="B80" i="32"/>
  <c r="C80" i="32" s="1"/>
  <c r="B79" i="32"/>
  <c r="C79" i="32" s="1"/>
  <c r="B75" i="32"/>
  <c r="C75" i="32" s="1"/>
  <c r="B74" i="32"/>
  <c r="C74" i="32" s="1"/>
  <c r="B73" i="32"/>
  <c r="C73" i="32" s="1"/>
  <c r="B72" i="32"/>
  <c r="C72" i="32" s="1"/>
  <c r="B71" i="32"/>
  <c r="C71" i="32" s="1"/>
  <c r="B70" i="32"/>
  <c r="C70" i="32" s="1"/>
  <c r="B69" i="32"/>
  <c r="C69" i="32" s="1"/>
  <c r="B68" i="32"/>
  <c r="C68" i="32" s="1"/>
  <c r="B67" i="32"/>
  <c r="C67" i="32" s="1"/>
  <c r="B66" i="32"/>
  <c r="C66" i="32" s="1"/>
  <c r="B65" i="32"/>
  <c r="C65" i="32" s="1"/>
  <c r="B64" i="32"/>
  <c r="C64" i="32" s="1"/>
  <c r="B61" i="32"/>
  <c r="C61" i="32" s="1"/>
  <c r="B60" i="32"/>
  <c r="C60" i="32" s="1"/>
  <c r="B59" i="32"/>
  <c r="C59" i="32" s="1"/>
  <c r="B58" i="32"/>
  <c r="C58" i="32" s="1"/>
  <c r="B57" i="32"/>
  <c r="C57" i="32" s="1"/>
  <c r="B56" i="32"/>
  <c r="C56" i="32" s="1"/>
  <c r="B55" i="32"/>
  <c r="C55" i="32" s="1"/>
  <c r="B54" i="32"/>
  <c r="C54" i="32" s="1"/>
  <c r="B53" i="32"/>
  <c r="C53" i="32" s="1"/>
  <c r="B52" i="32"/>
  <c r="C52" i="32" s="1"/>
  <c r="B51" i="32"/>
  <c r="C51" i="32" s="1"/>
  <c r="B50" i="32"/>
  <c r="C50" i="32" s="1"/>
  <c r="B49" i="32"/>
  <c r="C49" i="32" s="1"/>
  <c r="B48" i="32"/>
  <c r="C48" i="32" s="1"/>
  <c r="B37" i="32"/>
  <c r="C37" i="32" s="1"/>
  <c r="B36" i="32"/>
  <c r="C36" i="32" s="1"/>
  <c r="B35" i="32"/>
  <c r="C35" i="32" s="1"/>
  <c r="B32" i="32"/>
  <c r="C32" i="32" s="1"/>
  <c r="B31" i="32"/>
  <c r="C31" i="32" s="1"/>
  <c r="B30" i="32"/>
  <c r="C30" i="32" s="1"/>
  <c r="B29" i="32"/>
  <c r="C29" i="32" s="1"/>
  <c r="B28" i="32"/>
  <c r="C28" i="32" s="1"/>
  <c r="B27" i="32"/>
  <c r="C27" i="32" s="1"/>
  <c r="B26" i="32"/>
  <c r="C26" i="32" s="1"/>
  <c r="B25" i="32"/>
  <c r="C25" i="32" s="1"/>
  <c r="B9" i="32"/>
  <c r="C9" i="32" s="1"/>
  <c r="V1" i="32"/>
  <c r="W1" i="32" s="1"/>
  <c r="X1" i="32" s="1"/>
  <c r="B573" i="31"/>
  <c r="C573" i="31" s="1"/>
  <c r="B575" i="31"/>
  <c r="C575" i="31" s="1"/>
  <c r="G552" i="31"/>
  <c r="G553" i="31" s="1"/>
  <c r="H552" i="31"/>
  <c r="H553" i="31" s="1"/>
  <c r="I552" i="31"/>
  <c r="I553" i="31" s="1"/>
  <c r="J552" i="31"/>
  <c r="J553" i="31" s="1"/>
  <c r="K552" i="31"/>
  <c r="K553" i="31" s="1"/>
  <c r="B521" i="31"/>
  <c r="C521" i="31" s="1"/>
  <c r="B522" i="31"/>
  <c r="C522" i="31" s="1"/>
  <c r="B523" i="31"/>
  <c r="C523" i="31" s="1"/>
  <c r="B524" i="31"/>
  <c r="C524" i="31" s="1"/>
  <c r="B525" i="31"/>
  <c r="C525" i="31" s="1"/>
  <c r="B526" i="31"/>
  <c r="C526" i="31" s="1"/>
  <c r="B527" i="31"/>
  <c r="C527" i="31" s="1"/>
  <c r="B435" i="31"/>
  <c r="C435" i="31" s="1"/>
  <c r="B436" i="31"/>
  <c r="C436" i="31" s="1"/>
  <c r="B450" i="31"/>
  <c r="C450" i="31" s="1"/>
  <c r="B451" i="31"/>
  <c r="C451" i="31" s="1"/>
  <c r="B452" i="31"/>
  <c r="C452" i="31" s="1"/>
  <c r="B453" i="31"/>
  <c r="C453" i="31" s="1"/>
  <c r="B454" i="31"/>
  <c r="C454" i="31" s="1"/>
  <c r="B455" i="31"/>
  <c r="C455" i="31" s="1"/>
  <c r="B456" i="31"/>
  <c r="C456" i="31" s="1"/>
  <c r="B457" i="31"/>
  <c r="C457" i="31" s="1"/>
  <c r="B458" i="31"/>
  <c r="C458" i="31" s="1"/>
  <c r="B459" i="31"/>
  <c r="C459" i="31" s="1"/>
  <c r="B415" i="31"/>
  <c r="C415" i="31" s="1"/>
  <c r="B416" i="31"/>
  <c r="C416" i="31" s="1"/>
  <c r="B417" i="31"/>
  <c r="C417" i="31" s="1"/>
  <c r="B428" i="31"/>
  <c r="C428" i="31" s="1"/>
  <c r="B429" i="31"/>
  <c r="C429" i="31" s="1"/>
  <c r="B430" i="31"/>
  <c r="C430" i="31" s="1"/>
  <c r="B331" i="31"/>
  <c r="C331" i="31" s="1"/>
  <c r="B332" i="31"/>
  <c r="C332" i="31" s="1"/>
  <c r="B333" i="31"/>
  <c r="C333" i="31" s="1"/>
  <c r="B334" i="31"/>
  <c r="C334" i="31" s="1"/>
  <c r="B335" i="31"/>
  <c r="C335" i="31" s="1"/>
  <c r="B336" i="31"/>
  <c r="C336" i="31" s="1"/>
  <c r="B337" i="31"/>
  <c r="C337" i="31" s="1"/>
  <c r="B338" i="31"/>
  <c r="C338" i="31" s="1"/>
  <c r="B339" i="31"/>
  <c r="C339" i="31" s="1"/>
  <c r="AA327" i="31"/>
  <c r="AB327" i="31"/>
  <c r="AC327" i="31"/>
  <c r="AD327" i="31"/>
  <c r="AE327" i="31"/>
  <c r="AF327" i="31"/>
  <c r="B246" i="31"/>
  <c r="C246" i="31" s="1"/>
  <c r="B247" i="31"/>
  <c r="C247" i="31" s="1"/>
  <c r="B248" i="31"/>
  <c r="C248" i="31" s="1"/>
  <c r="B241" i="31"/>
  <c r="C241" i="31" s="1"/>
  <c r="B242" i="31"/>
  <c r="C242" i="31" s="1"/>
  <c r="AA201" i="31"/>
  <c r="AB201" i="31"/>
  <c r="AC201" i="31"/>
  <c r="AD201" i="31"/>
  <c r="AE201" i="31"/>
  <c r="AF201" i="31"/>
  <c r="B170" i="31"/>
  <c r="C170" i="31" s="1"/>
  <c r="B171" i="31"/>
  <c r="C171" i="31" s="1"/>
  <c r="B172" i="31"/>
  <c r="C172" i="31" s="1"/>
  <c r="B173" i="31"/>
  <c r="C173" i="31" s="1"/>
  <c r="B174" i="31"/>
  <c r="C174" i="31" s="1"/>
  <c r="B175" i="31"/>
  <c r="C175" i="31" s="1"/>
  <c r="B176" i="31"/>
  <c r="C176" i="31" s="1"/>
  <c r="B177" i="31"/>
  <c r="C177" i="31" s="1"/>
  <c r="B178" i="31"/>
  <c r="C178" i="31" s="1"/>
  <c r="B179" i="31"/>
  <c r="C179" i="31" s="1"/>
  <c r="B180" i="31"/>
  <c r="C180" i="31" s="1"/>
  <c r="B186" i="31"/>
  <c r="C186" i="31" s="1"/>
  <c r="B187" i="31"/>
  <c r="C187" i="31" s="1"/>
  <c r="B188" i="31"/>
  <c r="C188" i="31" s="1"/>
  <c r="B189" i="31"/>
  <c r="C189" i="31" s="1"/>
  <c r="B190" i="31"/>
  <c r="C190" i="31" s="1"/>
  <c r="B191" i="31"/>
  <c r="C191" i="31" s="1"/>
  <c r="B192" i="31"/>
  <c r="C192" i="31" s="1"/>
  <c r="B193" i="31"/>
  <c r="C193" i="31" s="1"/>
  <c r="B194" i="31"/>
  <c r="C194" i="31" s="1"/>
  <c r="B195" i="31"/>
  <c r="C195" i="31" s="1"/>
  <c r="D149" i="31"/>
  <c r="B104" i="31"/>
  <c r="C104" i="31" s="1"/>
  <c r="B13" i="31"/>
  <c r="C13" i="31" s="1"/>
  <c r="B14" i="31"/>
  <c r="C14" i="31" s="1"/>
  <c r="B15" i="31"/>
  <c r="C15" i="31" s="1"/>
  <c r="B16" i="31"/>
  <c r="C16" i="31" s="1"/>
  <c r="B17" i="31"/>
  <c r="C17" i="31" s="1"/>
  <c r="B18" i="31"/>
  <c r="C18" i="31" s="1"/>
  <c r="B19" i="31"/>
  <c r="C19" i="31" s="1"/>
  <c r="B20" i="31"/>
  <c r="C20" i="31" s="1"/>
  <c r="B21" i="31"/>
  <c r="C21" i="31" s="1"/>
  <c r="B22" i="31"/>
  <c r="C22" i="31" s="1"/>
  <c r="B23" i="31"/>
  <c r="C23" i="31" s="1"/>
  <c r="B24" i="31"/>
  <c r="C24" i="31" s="1"/>
  <c r="B25" i="31"/>
  <c r="C25" i="31" s="1"/>
  <c r="B26" i="31"/>
  <c r="C26" i="31" s="1"/>
  <c r="B27" i="31"/>
  <c r="C27" i="31" s="1"/>
  <c r="B28" i="31"/>
  <c r="C28" i="31" s="1"/>
  <c r="B29" i="31"/>
  <c r="C29" i="31" s="1"/>
  <c r="B30" i="31"/>
  <c r="C30" i="31" s="1"/>
  <c r="B31" i="31"/>
  <c r="C31" i="31" s="1"/>
  <c r="B32" i="31"/>
  <c r="C32" i="31" s="1"/>
  <c r="B33" i="31"/>
  <c r="C33" i="31" s="1"/>
  <c r="B34" i="31"/>
  <c r="C34" i="31" s="1"/>
  <c r="B35" i="31"/>
  <c r="C35" i="31" s="1"/>
  <c r="B36" i="31"/>
  <c r="C36" i="31" s="1"/>
  <c r="B37" i="31"/>
  <c r="C37" i="31" s="1"/>
  <c r="B38" i="31"/>
  <c r="C38" i="31" s="1"/>
  <c r="B39" i="31"/>
  <c r="C39" i="31" s="1"/>
  <c r="B40" i="31"/>
  <c r="C40" i="31" s="1"/>
  <c r="B41" i="31"/>
  <c r="C41" i="31" s="1"/>
  <c r="B42" i="31"/>
  <c r="C42" i="31" s="1"/>
  <c r="B43" i="31"/>
  <c r="C43" i="31" s="1"/>
  <c r="B44" i="31"/>
  <c r="C44" i="31" s="1"/>
  <c r="B45" i="31"/>
  <c r="C45" i="31" s="1"/>
  <c r="B46" i="31"/>
  <c r="C46" i="31" s="1"/>
  <c r="B47" i="31"/>
  <c r="C47" i="31" s="1"/>
  <c r="B48" i="31"/>
  <c r="C48" i="31" s="1"/>
  <c r="B49" i="31"/>
  <c r="C49" i="31" s="1"/>
  <c r="B50" i="31"/>
  <c r="C50" i="31" s="1"/>
  <c r="B51" i="31"/>
  <c r="C51" i="31" s="1"/>
  <c r="B52" i="31"/>
  <c r="C52" i="31" s="1"/>
  <c r="B53" i="31"/>
  <c r="C53" i="31" s="1"/>
  <c r="B54" i="31"/>
  <c r="C54" i="31" s="1"/>
  <c r="B55" i="31"/>
  <c r="C55" i="31" s="1"/>
  <c r="B56" i="31"/>
  <c r="C56" i="31" s="1"/>
  <c r="B57" i="31"/>
  <c r="C57" i="31" s="1"/>
  <c r="B58" i="31"/>
  <c r="C58" i="31" s="1"/>
  <c r="B59" i="31"/>
  <c r="C59" i="31" s="1"/>
  <c r="B551" i="31"/>
  <c r="C551" i="31" s="1"/>
  <c r="B556" i="31"/>
  <c r="C556" i="31" s="1"/>
  <c r="B546" i="31"/>
  <c r="C546" i="31" s="1"/>
  <c r="B528" i="31"/>
  <c r="C528" i="31" s="1"/>
  <c r="B520" i="31"/>
  <c r="C520" i="31" s="1"/>
  <c r="B519" i="31"/>
  <c r="C519" i="31" s="1"/>
  <c r="B492" i="31"/>
  <c r="C492" i="31" s="1"/>
  <c r="B489" i="31"/>
  <c r="C489" i="31" s="1"/>
  <c r="B488" i="31"/>
  <c r="C488" i="31" s="1"/>
  <c r="B487" i="31"/>
  <c r="C487" i="31" s="1"/>
  <c r="B486" i="31"/>
  <c r="C486" i="31" s="1"/>
  <c r="B485" i="31"/>
  <c r="C485" i="31" s="1"/>
  <c r="B478" i="31"/>
  <c r="C478" i="31" s="1"/>
  <c r="B477" i="31"/>
  <c r="C477" i="31" s="1"/>
  <c r="B476" i="31"/>
  <c r="C476" i="31" s="1"/>
  <c r="B475" i="31"/>
  <c r="C475" i="31" s="1"/>
  <c r="B474" i="31"/>
  <c r="C474" i="31" s="1"/>
  <c r="B463" i="31"/>
  <c r="C463" i="31" s="1"/>
  <c r="B462" i="31"/>
  <c r="C462" i="31" s="1"/>
  <c r="B461" i="31"/>
  <c r="C461" i="31" s="1"/>
  <c r="B460" i="31"/>
  <c r="C460" i="31" s="1"/>
  <c r="B434" i="31"/>
  <c r="C434" i="31" s="1"/>
  <c r="B433" i="31"/>
  <c r="C433" i="31" s="1"/>
  <c r="B414" i="31"/>
  <c r="C414" i="31" s="1"/>
  <c r="B411" i="31"/>
  <c r="C411" i="31" s="1"/>
  <c r="B397" i="31"/>
  <c r="C397" i="31" s="1"/>
  <c r="B396" i="31"/>
  <c r="C396" i="31" s="1"/>
  <c r="B395" i="31"/>
  <c r="C395" i="31" s="1"/>
  <c r="B359" i="31"/>
  <c r="C359" i="31" s="1"/>
  <c r="B358" i="31"/>
  <c r="C358" i="31" s="1"/>
  <c r="B352" i="31"/>
  <c r="C352" i="31" s="1"/>
  <c r="B351" i="31"/>
  <c r="C351" i="31" s="1"/>
  <c r="B350" i="31"/>
  <c r="C350" i="31" s="1"/>
  <c r="B349" i="31"/>
  <c r="C349" i="31" s="1"/>
  <c r="B348" i="31"/>
  <c r="C348" i="31" s="1"/>
  <c r="B347" i="31"/>
  <c r="C347" i="31" s="1"/>
  <c r="B346" i="31"/>
  <c r="C346" i="31" s="1"/>
  <c r="B345" i="31"/>
  <c r="C345" i="31" s="1"/>
  <c r="B344" i="31"/>
  <c r="C344" i="31" s="1"/>
  <c r="B343" i="31"/>
  <c r="C343" i="31" s="1"/>
  <c r="B330" i="31"/>
  <c r="C330" i="31" s="1"/>
  <c r="B329" i="31"/>
  <c r="C329" i="31" s="1"/>
  <c r="B324" i="31"/>
  <c r="C324" i="31" s="1"/>
  <c r="B323" i="31"/>
  <c r="C323" i="31" s="1"/>
  <c r="B245" i="31"/>
  <c r="C245" i="31" s="1"/>
  <c r="B203" i="31"/>
  <c r="C203" i="31" s="1"/>
  <c r="B200" i="31"/>
  <c r="C200" i="31" s="1"/>
  <c r="B197" i="31"/>
  <c r="C197" i="31" s="1"/>
  <c r="B196" i="31"/>
  <c r="C196" i="31" s="1"/>
  <c r="B152" i="31"/>
  <c r="C152" i="31" s="1"/>
  <c r="B149" i="31"/>
  <c r="C149" i="31" s="1"/>
  <c r="B148" i="31"/>
  <c r="C148" i="31" s="1"/>
  <c r="B142" i="31"/>
  <c r="C142" i="31" s="1"/>
  <c r="B141" i="31"/>
  <c r="C141" i="31" s="1"/>
  <c r="B140" i="31"/>
  <c r="C140" i="31" s="1"/>
  <c r="B134" i="31"/>
  <c r="C134" i="31" s="1"/>
  <c r="B133" i="31"/>
  <c r="C133" i="31" s="1"/>
  <c r="B132" i="31"/>
  <c r="C132" i="31" s="1"/>
  <c r="B131" i="31"/>
  <c r="C131" i="31" s="1"/>
  <c r="B103" i="31"/>
  <c r="C103" i="31" s="1"/>
  <c r="B102" i="31"/>
  <c r="C102" i="31" s="1"/>
  <c r="B99" i="31"/>
  <c r="C99" i="31" s="1"/>
  <c r="B98" i="31"/>
  <c r="C98" i="31" s="1"/>
  <c r="B97" i="31"/>
  <c r="C97" i="31" s="1"/>
  <c r="B96" i="31"/>
  <c r="C96" i="31" s="1"/>
  <c r="B95" i="31"/>
  <c r="C95" i="31" s="1"/>
  <c r="B94" i="31"/>
  <c r="C94" i="31" s="1"/>
  <c r="B93" i="31"/>
  <c r="C93" i="31" s="1"/>
  <c r="B92" i="31"/>
  <c r="C92" i="31" s="1"/>
  <c r="B91" i="31"/>
  <c r="C91" i="31" s="1"/>
  <c r="B90" i="31"/>
  <c r="C90" i="31" s="1"/>
  <c r="B89" i="31"/>
  <c r="C89" i="31" s="1"/>
  <c r="B88" i="31"/>
  <c r="C88" i="31" s="1"/>
  <c r="B87" i="31"/>
  <c r="C87" i="31" s="1"/>
  <c r="B86" i="31"/>
  <c r="C86" i="31" s="1"/>
  <c r="B85" i="31"/>
  <c r="C85" i="31" s="1"/>
  <c r="B84" i="31"/>
  <c r="C84" i="31" s="1"/>
  <c r="B83" i="31"/>
  <c r="C83" i="31" s="1"/>
  <c r="B78" i="31"/>
  <c r="C78" i="31" s="1"/>
  <c r="B77" i="31"/>
  <c r="C77" i="31" s="1"/>
  <c r="B76" i="31"/>
  <c r="C76" i="31" s="1"/>
  <c r="B75" i="31"/>
  <c r="C75" i="31" s="1"/>
  <c r="B69" i="31"/>
  <c r="C69" i="31" s="1"/>
  <c r="B68" i="31"/>
  <c r="C68" i="31" s="1"/>
  <c r="B67" i="31"/>
  <c r="C67" i="31" s="1"/>
  <c r="B66" i="31"/>
  <c r="C66" i="31" s="1"/>
  <c r="B65" i="31"/>
  <c r="C65" i="31" s="1"/>
  <c r="B64" i="31"/>
  <c r="C64" i="31" s="1"/>
  <c r="B63" i="31"/>
  <c r="C63" i="31" s="1"/>
  <c r="B62" i="31"/>
  <c r="C62" i="31" s="1"/>
  <c r="B61" i="31"/>
  <c r="C61" i="31" s="1"/>
  <c r="B60" i="31"/>
  <c r="C60" i="31" s="1"/>
  <c r="B11" i="31"/>
  <c r="C11" i="31" s="1"/>
  <c r="B10" i="31"/>
  <c r="C10" i="31" s="1"/>
  <c r="B9" i="31"/>
  <c r="C9" i="31" s="1"/>
  <c r="V1" i="31"/>
  <c r="W1" i="31" s="1"/>
  <c r="AA182" i="31" l="1"/>
  <c r="AA183" i="31"/>
  <c r="AA184" i="31"/>
  <c r="AA185" i="31"/>
  <c r="AD183" i="31"/>
  <c r="AD184" i="31"/>
  <c r="AD185" i="31"/>
  <c r="AD182" i="31"/>
  <c r="AC184" i="31"/>
  <c r="AC185" i="31"/>
  <c r="AC182" i="31"/>
  <c r="AC183" i="31"/>
  <c r="AE182" i="31"/>
  <c r="AE183" i="31"/>
  <c r="AE184" i="31"/>
  <c r="AE185" i="31"/>
  <c r="AF185" i="31"/>
  <c r="AF182" i="31"/>
  <c r="AF183" i="31"/>
  <c r="AF184" i="31"/>
  <c r="AB185" i="31"/>
  <c r="AB182" i="31"/>
  <c r="AB183" i="31"/>
  <c r="AB184" i="31"/>
  <c r="AC326" i="31"/>
  <c r="AC325" i="31"/>
  <c r="AC324" i="31"/>
  <c r="L297" i="32"/>
  <c r="AF326" i="31"/>
  <c r="AF325" i="31"/>
  <c r="AF324" i="31"/>
  <c r="AB326" i="31"/>
  <c r="AB325" i="31"/>
  <c r="AB324" i="31"/>
  <c r="AE326" i="31"/>
  <c r="AE324" i="31"/>
  <c r="AE325" i="31"/>
  <c r="AA326" i="31"/>
  <c r="AA324" i="31"/>
  <c r="AA325" i="31"/>
  <c r="AD326" i="31"/>
  <c r="AD324" i="31"/>
  <c r="AD325" i="31"/>
  <c r="Y326" i="31"/>
  <c r="Y324" i="31"/>
  <c r="Y325" i="31"/>
  <c r="Z326" i="31"/>
  <c r="Z324" i="31"/>
  <c r="Z325" i="31"/>
  <c r="F613" i="31"/>
  <c r="J613" i="31"/>
  <c r="K613" i="31"/>
  <c r="G613" i="31"/>
  <c r="H613" i="31"/>
  <c r="I613" i="31"/>
  <c r="F590" i="31"/>
  <c r="J590" i="31"/>
  <c r="H590" i="31"/>
  <c r="G590" i="31"/>
  <c r="K590" i="31"/>
  <c r="I590" i="31"/>
  <c r="D213" i="32"/>
  <c r="D140" i="32"/>
  <c r="G165" i="32"/>
  <c r="G166" i="32" s="1"/>
  <c r="D95" i="32"/>
  <c r="D121" i="32"/>
  <c r="D117" i="32"/>
  <c r="D113" i="32"/>
  <c r="D109" i="32"/>
  <c r="D105" i="32"/>
  <c r="D137" i="32"/>
  <c r="D133" i="32"/>
  <c r="D158" i="32"/>
  <c r="D146" i="32"/>
  <c r="D174" i="32"/>
  <c r="D170" i="32"/>
  <c r="D188" i="32"/>
  <c r="D205" i="32"/>
  <c r="D218" i="32"/>
  <c r="D246" i="32"/>
  <c r="D254" i="32"/>
  <c r="D272" i="32"/>
  <c r="D71" i="32"/>
  <c r="D288" i="32"/>
  <c r="D64" i="32"/>
  <c r="D84" i="32"/>
  <c r="D80" i="32"/>
  <c r="D73" i="32"/>
  <c r="D69" i="32"/>
  <c r="D65" i="32"/>
  <c r="D92" i="32"/>
  <c r="D85" i="32"/>
  <c r="D81" i="32"/>
  <c r="D74" i="32"/>
  <c r="D70" i="32"/>
  <c r="D66" i="32"/>
  <c r="D91" i="32"/>
  <c r="D93" i="32"/>
  <c r="D98" i="32"/>
  <c r="D120" i="32"/>
  <c r="D116" i="32"/>
  <c r="D112" i="32"/>
  <c r="D108" i="32"/>
  <c r="D126" i="32"/>
  <c r="D136" i="32"/>
  <c r="D132" i="32"/>
  <c r="D149" i="32"/>
  <c r="D145" i="32"/>
  <c r="D161" i="32"/>
  <c r="K165" i="32"/>
  <c r="K166" i="32" s="1"/>
  <c r="D164" i="32"/>
  <c r="D167" i="32"/>
  <c r="D184" i="32"/>
  <c r="D173" i="32"/>
  <c r="D169" i="32"/>
  <c r="D204" i="32"/>
  <c r="D214" i="32"/>
  <c r="D245" i="32"/>
  <c r="D253" i="32"/>
  <c r="D280" i="32"/>
  <c r="D271" i="32"/>
  <c r="D83" i="32"/>
  <c r="D79" i="32"/>
  <c r="D72" i="32"/>
  <c r="D68" i="32"/>
  <c r="D118" i="32"/>
  <c r="D114" i="32"/>
  <c r="D110" i="32"/>
  <c r="D106" i="32"/>
  <c r="D134" i="32"/>
  <c r="D128" i="32"/>
  <c r="D147" i="32"/>
  <c r="D142" i="32"/>
  <c r="D175" i="32"/>
  <c r="D171" i="32"/>
  <c r="D189" i="32"/>
  <c r="D203" i="32"/>
  <c r="D206" i="32"/>
  <c r="D221" i="32"/>
  <c r="D247" i="32"/>
  <c r="D255" i="32"/>
  <c r="D273" i="32"/>
  <c r="D269" i="32"/>
  <c r="D284" i="32"/>
  <c r="D127" i="32"/>
  <c r="D119" i="32"/>
  <c r="D115" i="32"/>
  <c r="D111" i="32"/>
  <c r="D107" i="32"/>
  <c r="D135" i="32"/>
  <c r="D129" i="32"/>
  <c r="D148" i="32"/>
  <c r="D144" i="32"/>
  <c r="D183" i="32"/>
  <c r="D176" i="32"/>
  <c r="D172" i="32"/>
  <c r="D168" i="32"/>
  <c r="D187" i="32"/>
  <c r="D197" i="32"/>
  <c r="D190" i="32"/>
  <c r="D208" i="32"/>
  <c r="D244" i="32"/>
  <c r="D252" i="32"/>
  <c r="D268" i="32"/>
  <c r="D279" i="32"/>
  <c r="D270" i="32"/>
  <c r="D287" i="32"/>
  <c r="D395" i="31"/>
  <c r="D196" i="31"/>
  <c r="D192" i="31"/>
  <c r="D179" i="31"/>
  <c r="D171" i="31"/>
  <c r="D352" i="31"/>
  <c r="D348" i="31"/>
  <c r="D344" i="31"/>
  <c r="D333" i="31"/>
  <c r="D417" i="31"/>
  <c r="D489" i="31"/>
  <c r="D485" i="31"/>
  <c r="D475" i="31"/>
  <c r="D461" i="31"/>
  <c r="D457" i="31"/>
  <c r="D453" i="31"/>
  <c r="D526" i="31"/>
  <c r="H390" i="31"/>
  <c r="H391" i="31" s="1"/>
  <c r="D188" i="31"/>
  <c r="D175" i="31"/>
  <c r="D337" i="31"/>
  <c r="D152" i="31"/>
  <c r="D193" i="31"/>
  <c r="D180" i="31"/>
  <c r="D140" i="31"/>
  <c r="D148" i="31"/>
  <c r="D195" i="31"/>
  <c r="D191" i="31"/>
  <c r="D187" i="31"/>
  <c r="D178" i="31"/>
  <c r="D174" i="31"/>
  <c r="D170" i="31"/>
  <c r="D245" i="31"/>
  <c r="D248" i="31"/>
  <c r="D329" i="31"/>
  <c r="D351" i="31"/>
  <c r="D347" i="31"/>
  <c r="D343" i="31"/>
  <c r="D336" i="31"/>
  <c r="D332" i="31"/>
  <c r="D414" i="31"/>
  <c r="D430" i="31"/>
  <c r="D416" i="31"/>
  <c r="D433" i="31"/>
  <c r="D488" i="31"/>
  <c r="D478" i="31"/>
  <c r="D474" i="31"/>
  <c r="D460" i="31"/>
  <c r="D456" i="31"/>
  <c r="D452" i="31"/>
  <c r="D436" i="31"/>
  <c r="D519" i="31"/>
  <c r="D525" i="31"/>
  <c r="D521" i="31"/>
  <c r="D573" i="31"/>
  <c r="D141" i="31"/>
  <c r="D197" i="31"/>
  <c r="D189" i="31"/>
  <c r="D176" i="31"/>
  <c r="D241" i="31"/>
  <c r="D246" i="31"/>
  <c r="D323" i="31"/>
  <c r="D349" i="31"/>
  <c r="D345" i="31"/>
  <c r="D338" i="31"/>
  <c r="D334" i="31"/>
  <c r="D330" i="31"/>
  <c r="D396" i="31"/>
  <c r="D428" i="31"/>
  <c r="D486" i="31"/>
  <c r="D476" i="31"/>
  <c r="D462" i="31"/>
  <c r="D458" i="31"/>
  <c r="D454" i="31"/>
  <c r="D450" i="31"/>
  <c r="D434" i="31"/>
  <c r="D492" i="31"/>
  <c r="D527" i="31"/>
  <c r="D523" i="31"/>
  <c r="D556" i="31"/>
  <c r="D546" i="31"/>
  <c r="D522" i="31"/>
  <c r="D551" i="31"/>
  <c r="D575" i="31"/>
  <c r="D172" i="31"/>
  <c r="D142" i="31"/>
  <c r="D200" i="31"/>
  <c r="D194" i="31"/>
  <c r="D190" i="31"/>
  <c r="D186" i="31"/>
  <c r="D177" i="31"/>
  <c r="D173" i="31"/>
  <c r="D203" i="31"/>
  <c r="D242" i="31"/>
  <c r="D247" i="31"/>
  <c r="D324" i="31"/>
  <c r="D350" i="31"/>
  <c r="D346" i="31"/>
  <c r="D339" i="31"/>
  <c r="D335" i="31"/>
  <c r="D331" i="31"/>
  <c r="D358" i="31"/>
  <c r="D359" i="31"/>
  <c r="D411" i="31"/>
  <c r="D397" i="31"/>
  <c r="D429" i="31"/>
  <c r="D415" i="31"/>
  <c r="D487" i="31"/>
  <c r="D477" i="31"/>
  <c r="D463" i="31"/>
  <c r="D459" i="31"/>
  <c r="D455" i="31"/>
  <c r="D451" i="31"/>
  <c r="D435" i="31"/>
  <c r="D528" i="31"/>
  <c r="D524" i="31"/>
  <c r="D520" i="31"/>
  <c r="F390" i="31"/>
  <c r="F391" i="31" s="1"/>
  <c r="I431" i="31"/>
  <c r="I432" i="31" s="1"/>
  <c r="K431" i="31"/>
  <c r="K432" i="31" s="1"/>
  <c r="K577" i="31"/>
  <c r="G577" i="31"/>
  <c r="I577" i="31"/>
  <c r="N578" i="31"/>
  <c r="J96" i="32"/>
  <c r="J97" i="32" s="1"/>
  <c r="H96" i="32"/>
  <c r="H97" i="32" s="1"/>
  <c r="G96" i="32"/>
  <c r="G97" i="32" s="1"/>
  <c r="F96" i="32"/>
  <c r="F97" i="32" s="1"/>
  <c r="I96" i="32"/>
  <c r="I97" i="32" s="1"/>
  <c r="H165" i="32"/>
  <c r="H166" i="32" s="1"/>
  <c r="I33" i="32"/>
  <c r="I34" i="32" s="1"/>
  <c r="F165" i="32"/>
  <c r="F166" i="32" s="1"/>
  <c r="I165" i="32"/>
  <c r="I166" i="32" s="1"/>
  <c r="AH285" i="32"/>
  <c r="K54" i="35" s="1"/>
  <c r="F552" i="31"/>
  <c r="F592" i="31"/>
  <c r="AH201" i="32"/>
  <c r="K48" i="35" s="1"/>
  <c r="F356" i="31"/>
  <c r="F357" i="31" s="1"/>
  <c r="H517" i="31"/>
  <c r="H518" i="31" s="1"/>
  <c r="K356" i="31"/>
  <c r="K357" i="31" s="1"/>
  <c r="G356" i="31"/>
  <c r="G357" i="31" s="1"/>
  <c r="J356" i="31"/>
  <c r="J357" i="31" s="1"/>
  <c r="F517" i="31"/>
  <c r="F518" i="31" s="1"/>
  <c r="I517" i="31"/>
  <c r="I518" i="31" s="1"/>
  <c r="Q297" i="32"/>
  <c r="Q298" i="32" s="1"/>
  <c r="T297" i="32"/>
  <c r="T298" i="32" s="1"/>
  <c r="P297" i="32"/>
  <c r="P298" i="32" s="1"/>
  <c r="S297" i="32"/>
  <c r="S298" i="32" s="1"/>
  <c r="O297" i="32"/>
  <c r="O298" i="32" s="1"/>
  <c r="R297" i="32"/>
  <c r="R298" i="32" s="1"/>
  <c r="N297" i="32"/>
  <c r="N298" i="32" s="1"/>
  <c r="K517" i="31"/>
  <c r="K518" i="31" s="1"/>
  <c r="J517" i="31"/>
  <c r="J518" i="31" s="1"/>
  <c r="G517" i="31"/>
  <c r="G518" i="31" s="1"/>
  <c r="H356" i="31"/>
  <c r="H357" i="31" s="1"/>
  <c r="I356" i="31"/>
  <c r="I357" i="31" s="1"/>
  <c r="K612" i="31"/>
  <c r="G612" i="31"/>
  <c r="S578" i="31"/>
  <c r="S579" i="31" s="1"/>
  <c r="J612" i="31"/>
  <c r="F612" i="31"/>
  <c r="R578" i="31"/>
  <c r="R579" i="31" s="1"/>
  <c r="T578" i="31"/>
  <c r="T579" i="31" s="1"/>
  <c r="P578" i="31"/>
  <c r="I612" i="31"/>
  <c r="Q578" i="31"/>
  <c r="L612" i="31"/>
  <c r="H612" i="31"/>
  <c r="O578" i="31"/>
  <c r="G201" i="31"/>
  <c r="G202" i="31" s="1"/>
  <c r="K201" i="31"/>
  <c r="K202" i="31" s="1"/>
  <c r="I243" i="31"/>
  <c r="I244" i="31" s="1"/>
  <c r="D201" i="32"/>
  <c r="J165" i="32"/>
  <c r="J166" i="32" s="1"/>
  <c r="I62" i="32"/>
  <c r="I63" i="32" s="1"/>
  <c r="H159" i="32"/>
  <c r="H160" i="32" s="1"/>
  <c r="I185" i="32"/>
  <c r="I186" i="32" s="1"/>
  <c r="H219" i="32"/>
  <c r="H220" i="32" s="1"/>
  <c r="G249" i="32"/>
  <c r="G250" i="32" s="1"/>
  <c r="K249" i="32"/>
  <c r="K250" i="32" s="1"/>
  <c r="F295" i="32"/>
  <c r="F296" i="32" s="1"/>
  <c r="J295" i="32"/>
  <c r="J296" i="32" s="1"/>
  <c r="H125" i="32"/>
  <c r="G138" i="32"/>
  <c r="G139" i="32" s="1"/>
  <c r="K138" i="32"/>
  <c r="G185" i="32"/>
  <c r="G186" i="32" s="1"/>
  <c r="K185" i="32"/>
  <c r="H33" i="32"/>
  <c r="H34" i="32" s="1"/>
  <c r="H62" i="32"/>
  <c r="H63" i="32" s="1"/>
  <c r="G125" i="32"/>
  <c r="K125" i="32"/>
  <c r="F138" i="32"/>
  <c r="F139" i="32" s="1"/>
  <c r="J138" i="32"/>
  <c r="J139" i="32" s="1"/>
  <c r="F33" i="32"/>
  <c r="F34" i="32" s="1"/>
  <c r="J33" i="32"/>
  <c r="J34" i="32" s="1"/>
  <c r="F62" i="32"/>
  <c r="F63" i="32" s="1"/>
  <c r="J62" i="32"/>
  <c r="J63" i="32" s="1"/>
  <c r="I125" i="32"/>
  <c r="G33" i="32"/>
  <c r="G34" i="32" s="1"/>
  <c r="K33" i="32"/>
  <c r="K34" i="32" s="1"/>
  <c r="G62" i="32"/>
  <c r="G63" i="32" s="1"/>
  <c r="K62" i="32"/>
  <c r="K63" i="32" s="1"/>
  <c r="F125" i="32"/>
  <c r="J125" i="32"/>
  <c r="G198" i="32"/>
  <c r="G199" i="32" s="1"/>
  <c r="K198" i="32"/>
  <c r="K199" i="32" s="1"/>
  <c r="F219" i="32"/>
  <c r="F220" i="32" s="1"/>
  <c r="J219" i="32"/>
  <c r="J220" i="32" s="1"/>
  <c r="H185" i="32"/>
  <c r="H186" i="32" s="1"/>
  <c r="H198" i="32"/>
  <c r="H199" i="32" s="1"/>
  <c r="G219" i="32"/>
  <c r="G220" i="32" s="1"/>
  <c r="K219" i="32"/>
  <c r="K220" i="32" s="1"/>
  <c r="G295" i="32"/>
  <c r="G296" i="32" s="1"/>
  <c r="K295" i="32"/>
  <c r="K296" i="32" s="1"/>
  <c r="F185" i="32"/>
  <c r="F186" i="32" s="1"/>
  <c r="J185" i="32"/>
  <c r="J186" i="32" s="1"/>
  <c r="I219" i="32"/>
  <c r="I220" i="32" s="1"/>
  <c r="AE388" i="32"/>
  <c r="AA388" i="32"/>
  <c r="W388" i="32"/>
  <c r="S388" i="32"/>
  <c r="O388" i="32"/>
  <c r="K388" i="32"/>
  <c r="G388" i="32"/>
  <c r="J387" i="32"/>
  <c r="F387" i="32"/>
  <c r="I386" i="32"/>
  <c r="AF385" i="32"/>
  <c r="AB385" i="32"/>
  <c r="X385" i="32"/>
  <c r="T385" i="32"/>
  <c r="P385" i="32"/>
  <c r="L385" i="32"/>
  <c r="H385" i="32"/>
  <c r="AE384" i="32"/>
  <c r="AA384" i="32"/>
  <c r="W384" i="32"/>
  <c r="S384" i="32"/>
  <c r="O384" i="32"/>
  <c r="K384" i="32"/>
  <c r="G384" i="32"/>
  <c r="J383" i="32"/>
  <c r="F383" i="32"/>
  <c r="I382" i="32"/>
  <c r="H381" i="32"/>
  <c r="K380" i="32"/>
  <c r="G380" i="32"/>
  <c r="J379" i="32"/>
  <c r="F379" i="32"/>
  <c r="I378" i="32"/>
  <c r="AF377" i="32"/>
  <c r="AB377" i="32"/>
  <c r="X377" i="32"/>
  <c r="T377" i="32"/>
  <c r="AD388" i="32"/>
  <c r="Z388" i="32"/>
  <c r="V388" i="32"/>
  <c r="R388" i="32"/>
  <c r="N388" i="32"/>
  <c r="J388" i="32"/>
  <c r="F388" i="32"/>
  <c r="I387" i="32"/>
  <c r="H386" i="32"/>
  <c r="AE385" i="32"/>
  <c r="AA385" i="32"/>
  <c r="W385" i="32"/>
  <c r="S385" i="32"/>
  <c r="O385" i="32"/>
  <c r="K385" i="32"/>
  <c r="G385" i="32"/>
  <c r="AD384" i="32"/>
  <c r="Z384" i="32"/>
  <c r="V384" i="32"/>
  <c r="R384" i="32"/>
  <c r="N384" i="32"/>
  <c r="J384" i="32"/>
  <c r="F384" i="32"/>
  <c r="I383" i="32"/>
  <c r="L382" i="32"/>
  <c r="H382" i="32"/>
  <c r="K381" i="32"/>
  <c r="G381" i="32"/>
  <c r="AC388" i="32"/>
  <c r="Y388" i="32"/>
  <c r="U388" i="32"/>
  <c r="Q388" i="32"/>
  <c r="M388" i="32"/>
  <c r="I388" i="32"/>
  <c r="H387" i="32"/>
  <c r="K386" i="32"/>
  <c r="G386" i="32"/>
  <c r="AD385" i="32"/>
  <c r="Z385" i="32"/>
  <c r="V385" i="32"/>
  <c r="R385" i="32"/>
  <c r="N385" i="32"/>
  <c r="J385" i="32"/>
  <c r="F385" i="32"/>
  <c r="AC384" i="32"/>
  <c r="Y384" i="32"/>
  <c r="U384" i="32"/>
  <c r="Q384" i="32"/>
  <c r="M384" i="32"/>
  <c r="I384" i="32"/>
  <c r="H383" i="32"/>
  <c r="K382" i="32"/>
  <c r="G382" i="32"/>
  <c r="J381" i="32"/>
  <c r="F381" i="32"/>
  <c r="AF388" i="32"/>
  <c r="AB388" i="32"/>
  <c r="X388" i="32"/>
  <c r="T388" i="32"/>
  <c r="P388" i="32"/>
  <c r="L388" i="32"/>
  <c r="H388" i="32"/>
  <c r="K387" i="32"/>
  <c r="G387" i="32"/>
  <c r="J386" i="32"/>
  <c r="F386" i="32"/>
  <c r="AC385" i="32"/>
  <c r="Y385" i="32"/>
  <c r="U385" i="32"/>
  <c r="Q385" i="32"/>
  <c r="M385" i="32"/>
  <c r="I385" i="32"/>
  <c r="AF384" i="32"/>
  <c r="AB384" i="32"/>
  <c r="X384" i="32"/>
  <c r="T384" i="32"/>
  <c r="P384" i="32"/>
  <c r="L384" i="32"/>
  <c r="H384" i="32"/>
  <c r="K383" i="32"/>
  <c r="G383" i="32"/>
  <c r="J382" i="32"/>
  <c r="F382" i="32"/>
  <c r="I381" i="32"/>
  <c r="H380" i="32"/>
  <c r="K379" i="32"/>
  <c r="G379" i="32"/>
  <c r="J378" i="32"/>
  <c r="F378" i="32"/>
  <c r="AC377" i="32"/>
  <c r="Y377" i="32"/>
  <c r="U377" i="32"/>
  <c r="I380" i="32"/>
  <c r="G378" i="32"/>
  <c r="Z377" i="32"/>
  <c r="R377" i="32"/>
  <c r="N377" i="32"/>
  <c r="J377" i="32"/>
  <c r="F377" i="32"/>
  <c r="I376" i="32"/>
  <c r="H375" i="32"/>
  <c r="AE374" i="32"/>
  <c r="AA374" i="32"/>
  <c r="W374" i="32"/>
  <c r="S374" i="32"/>
  <c r="O374" i="32"/>
  <c r="K374" i="32"/>
  <c r="G374" i="32"/>
  <c r="J373" i="32"/>
  <c r="F373" i="32"/>
  <c r="I372" i="32"/>
  <c r="H371" i="32"/>
  <c r="K370" i="32"/>
  <c r="G370" i="32"/>
  <c r="J369" i="32"/>
  <c r="F369" i="32"/>
  <c r="AC368" i="32"/>
  <c r="Y368" i="32"/>
  <c r="U368" i="32"/>
  <c r="Q368" i="32"/>
  <c r="M368" i="32"/>
  <c r="I368" i="32"/>
  <c r="AF367" i="32"/>
  <c r="AB367" i="32"/>
  <c r="X367" i="32"/>
  <c r="T367" i="32"/>
  <c r="P367" i="32"/>
  <c r="L367" i="32"/>
  <c r="H367" i="32"/>
  <c r="F380" i="32"/>
  <c r="I379" i="32"/>
  <c r="AE377" i="32"/>
  <c r="W377" i="32"/>
  <c r="Q377" i="32"/>
  <c r="M377" i="32"/>
  <c r="I377" i="32"/>
  <c r="H376" i="32"/>
  <c r="K375" i="32"/>
  <c r="G375" i="32"/>
  <c r="AD374" i="32"/>
  <c r="Z374" i="32"/>
  <c r="V374" i="32"/>
  <c r="R374" i="32"/>
  <c r="N374" i="32"/>
  <c r="J374" i="32"/>
  <c r="F374" i="32"/>
  <c r="I373" i="32"/>
  <c r="H372" i="32"/>
  <c r="H379" i="32"/>
  <c r="K378" i="32"/>
  <c r="AD377" i="32"/>
  <c r="V377" i="32"/>
  <c r="P377" i="32"/>
  <c r="L377" i="32"/>
  <c r="H377" i="32"/>
  <c r="K376" i="32"/>
  <c r="G376" i="32"/>
  <c r="J375" i="32"/>
  <c r="F375" i="32"/>
  <c r="AC374" i="32"/>
  <c r="Y374" i="32"/>
  <c r="U374" i="32"/>
  <c r="Q374" i="32"/>
  <c r="M374" i="32"/>
  <c r="I374" i="32"/>
  <c r="H373" i="32"/>
  <c r="K372" i="32"/>
  <c r="G372" i="32"/>
  <c r="J371" i="32"/>
  <c r="F371" i="32"/>
  <c r="I370" i="32"/>
  <c r="L369" i="32"/>
  <c r="H369" i="32"/>
  <c r="AE368" i="32"/>
  <c r="AA368" i="32"/>
  <c r="W368" i="32"/>
  <c r="S368" i="32"/>
  <c r="O368" i="32"/>
  <c r="K368" i="32"/>
  <c r="G368" i="32"/>
  <c r="AD367" i="32"/>
  <c r="Z367" i="32"/>
  <c r="V367" i="32"/>
  <c r="R367" i="32"/>
  <c r="N367" i="32"/>
  <c r="J367" i="32"/>
  <c r="F367" i="32"/>
  <c r="J380" i="32"/>
  <c r="H378" i="32"/>
  <c r="AA377" i="32"/>
  <c r="S377" i="32"/>
  <c r="O377" i="32"/>
  <c r="K377" i="32"/>
  <c r="G377" i="32"/>
  <c r="J376" i="32"/>
  <c r="F376" i="32"/>
  <c r="I375" i="32"/>
  <c r="AF374" i="32"/>
  <c r="AB374" i="32"/>
  <c r="X374" i="32"/>
  <c r="T374" i="32"/>
  <c r="P374" i="32"/>
  <c r="L374" i="32"/>
  <c r="H374" i="32"/>
  <c r="K373" i="32"/>
  <c r="G373" i="32"/>
  <c r="J372" i="32"/>
  <c r="F372" i="32"/>
  <c r="K371" i="32"/>
  <c r="F370" i="32"/>
  <c r="I369" i="32"/>
  <c r="AB368" i="32"/>
  <c r="T368" i="32"/>
  <c r="L368" i="32"/>
  <c r="AE367" i="32"/>
  <c r="W367" i="32"/>
  <c r="O367" i="32"/>
  <c r="G367" i="32"/>
  <c r="I366" i="32"/>
  <c r="H365" i="32"/>
  <c r="K364" i="32"/>
  <c r="G364" i="32"/>
  <c r="J363" i="32"/>
  <c r="F363" i="32"/>
  <c r="AC362" i="32"/>
  <c r="Y362" i="32"/>
  <c r="U362" i="32"/>
  <c r="Q362" i="32"/>
  <c r="M362" i="32"/>
  <c r="I362" i="32"/>
  <c r="L361" i="32"/>
  <c r="H361" i="32"/>
  <c r="K360" i="32"/>
  <c r="G360" i="32"/>
  <c r="J359" i="32"/>
  <c r="F359" i="32"/>
  <c r="I358" i="32"/>
  <c r="L357" i="32"/>
  <c r="H357" i="32"/>
  <c r="I371" i="32"/>
  <c r="G369" i="32"/>
  <c r="Z368" i="32"/>
  <c r="R368" i="32"/>
  <c r="J368" i="32"/>
  <c r="AC367" i="32"/>
  <c r="U367" i="32"/>
  <c r="M367" i="32"/>
  <c r="L366" i="32"/>
  <c r="H366" i="32"/>
  <c r="K365" i="32"/>
  <c r="G365" i="32"/>
  <c r="J364" i="32"/>
  <c r="F364" i="32"/>
  <c r="G371" i="32"/>
  <c r="J370" i="32"/>
  <c r="AF368" i="32"/>
  <c r="X368" i="32"/>
  <c r="P368" i="32"/>
  <c r="H368" i="32"/>
  <c r="AA367" i="32"/>
  <c r="S367" i="32"/>
  <c r="K367" i="32"/>
  <c r="K366" i="32"/>
  <c r="G366" i="32"/>
  <c r="J365" i="32"/>
  <c r="F365" i="32"/>
  <c r="I364" i="32"/>
  <c r="H370" i="32"/>
  <c r="K369" i="32"/>
  <c r="AD368" i="32"/>
  <c r="V368" i="32"/>
  <c r="N368" i="32"/>
  <c r="F368" i="32"/>
  <c r="Y367" i="32"/>
  <c r="Q367" i="32"/>
  <c r="I367" i="32"/>
  <c r="J366" i="32"/>
  <c r="F366" i="32"/>
  <c r="I365" i="32"/>
  <c r="H364" i="32"/>
  <c r="K363" i="32"/>
  <c r="G363" i="32"/>
  <c r="AD362" i="32"/>
  <c r="Z362" i="32"/>
  <c r="V362" i="32"/>
  <c r="R362" i="32"/>
  <c r="N362" i="32"/>
  <c r="J362" i="32"/>
  <c r="F362" i="32"/>
  <c r="I361" i="32"/>
  <c r="L360" i="32"/>
  <c r="H360" i="32"/>
  <c r="K359" i="32"/>
  <c r="G359" i="32"/>
  <c r="J358" i="32"/>
  <c r="F358" i="32"/>
  <c r="I363" i="32"/>
  <c r="AB362" i="32"/>
  <c r="T362" i="32"/>
  <c r="L362" i="32"/>
  <c r="G361" i="32"/>
  <c r="J360" i="32"/>
  <c r="H358" i="32"/>
  <c r="I357" i="32"/>
  <c r="J356" i="32"/>
  <c r="F356" i="32"/>
  <c r="I355" i="32"/>
  <c r="L354" i="32"/>
  <c r="H354" i="32"/>
  <c r="K353" i="32"/>
  <c r="G353" i="32"/>
  <c r="J352" i="32"/>
  <c r="F352" i="32"/>
  <c r="I351" i="32"/>
  <c r="L350" i="32"/>
  <c r="H350" i="32"/>
  <c r="K349" i="32"/>
  <c r="G349" i="32"/>
  <c r="J348" i="32"/>
  <c r="F348" i="32"/>
  <c r="I347" i="32"/>
  <c r="H346" i="32"/>
  <c r="K345" i="32"/>
  <c r="G345" i="32"/>
  <c r="J344" i="32"/>
  <c r="F344" i="32"/>
  <c r="H363" i="32"/>
  <c r="AA362" i="32"/>
  <c r="S362" i="32"/>
  <c r="K362" i="32"/>
  <c r="F361" i="32"/>
  <c r="I360" i="32"/>
  <c r="L359" i="32"/>
  <c r="G358" i="32"/>
  <c r="G357" i="32"/>
  <c r="I356" i="32"/>
  <c r="L355" i="32"/>
  <c r="H355" i="32"/>
  <c r="K354" i="32"/>
  <c r="G354" i="32"/>
  <c r="J353" i="32"/>
  <c r="F353" i="32"/>
  <c r="I352" i="32"/>
  <c r="H351" i="32"/>
  <c r="K350" i="32"/>
  <c r="G350" i="32"/>
  <c r="J349" i="32"/>
  <c r="F349" i="32"/>
  <c r="I348" i="32"/>
  <c r="AF362" i="32"/>
  <c r="X362" i="32"/>
  <c r="P362" i="32"/>
  <c r="H362" i="32"/>
  <c r="K361" i="32"/>
  <c r="F360" i="32"/>
  <c r="I359" i="32"/>
  <c r="L358" i="32"/>
  <c r="K357" i="32"/>
  <c r="F357" i="32"/>
  <c r="L356" i="32"/>
  <c r="H356" i="32"/>
  <c r="K355" i="32"/>
  <c r="G355" i="32"/>
  <c r="J354" i="32"/>
  <c r="F354" i="32"/>
  <c r="I353" i="32"/>
  <c r="H352" i="32"/>
  <c r="K351" i="32"/>
  <c r="G351" i="32"/>
  <c r="J350" i="32"/>
  <c r="F350" i="32"/>
  <c r="I349" i="32"/>
  <c r="H348" i="32"/>
  <c r="AE362" i="32"/>
  <c r="W362" i="32"/>
  <c r="O362" i="32"/>
  <c r="G362" i="32"/>
  <c r="J361" i="32"/>
  <c r="H359" i="32"/>
  <c r="K358" i="32"/>
  <c r="J357" i="32"/>
  <c r="K356" i="32"/>
  <c r="G356" i="32"/>
  <c r="J355" i="32"/>
  <c r="F355" i="32"/>
  <c r="I354" i="32"/>
  <c r="L353" i="32"/>
  <c r="H353" i="32"/>
  <c r="K352" i="32"/>
  <c r="G352" i="32"/>
  <c r="J351" i="32"/>
  <c r="F351" i="32"/>
  <c r="I350" i="32"/>
  <c r="L349" i="32"/>
  <c r="H349" i="32"/>
  <c r="K348" i="32"/>
  <c r="G348" i="32"/>
  <c r="J347" i="32"/>
  <c r="F347" i="32"/>
  <c r="I346" i="32"/>
  <c r="H345" i="32"/>
  <c r="H347" i="32"/>
  <c r="K346" i="32"/>
  <c r="F345" i="32"/>
  <c r="L344" i="32"/>
  <c r="G344" i="32"/>
  <c r="H343" i="32"/>
  <c r="K342" i="32"/>
  <c r="G342" i="32"/>
  <c r="J341" i="32"/>
  <c r="F341" i="32"/>
  <c r="AC340" i="32"/>
  <c r="Y340" i="32"/>
  <c r="U340" i="32"/>
  <c r="Q340" i="32"/>
  <c r="M340" i="32"/>
  <c r="I340" i="32"/>
  <c r="H339" i="32"/>
  <c r="K338" i="32"/>
  <c r="G338" i="32"/>
  <c r="J337" i="32"/>
  <c r="F337" i="32"/>
  <c r="AC336" i="32"/>
  <c r="Y336" i="32"/>
  <c r="U336" i="32"/>
  <c r="Q336" i="32"/>
  <c r="M336" i="32"/>
  <c r="I336" i="32"/>
  <c r="AF335" i="32"/>
  <c r="AB335" i="32"/>
  <c r="X335" i="32"/>
  <c r="T335" i="32"/>
  <c r="P335" i="32"/>
  <c r="L335" i="32"/>
  <c r="H335" i="32"/>
  <c r="AE334" i="32"/>
  <c r="AA334" i="32"/>
  <c r="W334" i="32"/>
  <c r="S334" i="32"/>
  <c r="O334" i="32"/>
  <c r="K334" i="32"/>
  <c r="G334" i="32"/>
  <c r="AD333" i="32"/>
  <c r="Z333" i="32"/>
  <c r="V333" i="32"/>
  <c r="R333" i="32"/>
  <c r="N333" i="32"/>
  <c r="J333" i="32"/>
  <c r="F333" i="32"/>
  <c r="I332" i="32"/>
  <c r="H331" i="32"/>
  <c r="K330" i="32"/>
  <c r="G330" i="32"/>
  <c r="J329" i="32"/>
  <c r="F329" i="32"/>
  <c r="AC328" i="32"/>
  <c r="Y328" i="32"/>
  <c r="U328" i="32"/>
  <c r="Q328" i="32"/>
  <c r="M328" i="32"/>
  <c r="I328" i="32"/>
  <c r="L327" i="32"/>
  <c r="H327" i="32"/>
  <c r="AE326" i="32"/>
  <c r="AA326" i="32"/>
  <c r="W326" i="32"/>
  <c r="S326" i="32"/>
  <c r="O326" i="32"/>
  <c r="K326" i="32"/>
  <c r="G326" i="32"/>
  <c r="J325" i="32"/>
  <c r="F325" i="32"/>
  <c r="I324" i="32"/>
  <c r="G347" i="32"/>
  <c r="J346" i="32"/>
  <c r="K344" i="32"/>
  <c r="K343" i="32"/>
  <c r="G343" i="32"/>
  <c r="J342" i="32"/>
  <c r="F342" i="32"/>
  <c r="I341" i="32"/>
  <c r="AF340" i="32"/>
  <c r="AB340" i="32"/>
  <c r="X340" i="32"/>
  <c r="T340" i="32"/>
  <c r="P340" i="32"/>
  <c r="L340" i="32"/>
  <c r="H340" i="32"/>
  <c r="K339" i="32"/>
  <c r="G339" i="32"/>
  <c r="J338" i="32"/>
  <c r="F338" i="32"/>
  <c r="I337" i="32"/>
  <c r="AF336" i="32"/>
  <c r="AB336" i="32"/>
  <c r="X336" i="32"/>
  <c r="T336" i="32"/>
  <c r="P336" i="32"/>
  <c r="L336" i="32"/>
  <c r="H336" i="32"/>
  <c r="AE335" i="32"/>
  <c r="AA335" i="32"/>
  <c r="W335" i="32"/>
  <c r="S335" i="32"/>
  <c r="O335" i="32"/>
  <c r="K335" i="32"/>
  <c r="G335" i="32"/>
  <c r="AD334" i="32"/>
  <c r="Z334" i="32"/>
  <c r="V334" i="32"/>
  <c r="R334" i="32"/>
  <c r="N334" i="32"/>
  <c r="J334" i="32"/>
  <c r="F334" i="32"/>
  <c r="AC333" i="32"/>
  <c r="Y333" i="32"/>
  <c r="U333" i="32"/>
  <c r="Q333" i="32"/>
  <c r="M333" i="32"/>
  <c r="I333" i="32"/>
  <c r="H332" i="32"/>
  <c r="K331" i="32"/>
  <c r="G331" i="32"/>
  <c r="J330" i="32"/>
  <c r="F330" i="32"/>
  <c r="I329" i="32"/>
  <c r="AF328" i="32"/>
  <c r="AB328" i="32"/>
  <c r="X328" i="32"/>
  <c r="T328" i="32"/>
  <c r="P328" i="32"/>
  <c r="L328" i="32"/>
  <c r="H328" i="32"/>
  <c r="K327" i="32"/>
  <c r="G327" i="32"/>
  <c r="AD326" i="32"/>
  <c r="Z326" i="32"/>
  <c r="V326" i="32"/>
  <c r="R326" i="32"/>
  <c r="N326" i="32"/>
  <c r="J326" i="32"/>
  <c r="F326" i="32"/>
  <c r="I325" i="32"/>
  <c r="L324" i="32"/>
  <c r="H324" i="32"/>
  <c r="K323" i="32"/>
  <c r="G323" i="32"/>
  <c r="J322" i="32"/>
  <c r="F322" i="32"/>
  <c r="AC321" i="32"/>
  <c r="Y321" i="32"/>
  <c r="U321" i="32"/>
  <c r="Q321" i="32"/>
  <c r="M321" i="32"/>
  <c r="I321" i="32"/>
  <c r="G346" i="32"/>
  <c r="J345" i="32"/>
  <c r="I344" i="32"/>
  <c r="J343" i="32"/>
  <c r="F343" i="32"/>
  <c r="I342" i="32"/>
  <c r="H341" i="32"/>
  <c r="AE340" i="32"/>
  <c r="AA340" i="32"/>
  <c r="W340" i="32"/>
  <c r="S340" i="32"/>
  <c r="O340" i="32"/>
  <c r="K340" i="32"/>
  <c r="G340" i="32"/>
  <c r="J339" i="32"/>
  <c r="F339" i="32"/>
  <c r="I338" i="32"/>
  <c r="L337" i="32"/>
  <c r="H337" i="32"/>
  <c r="AE336" i="32"/>
  <c r="AA336" i="32"/>
  <c r="W336" i="32"/>
  <c r="S336" i="32"/>
  <c r="O336" i="32"/>
  <c r="K336" i="32"/>
  <c r="G336" i="32"/>
  <c r="AD335" i="32"/>
  <c r="Z335" i="32"/>
  <c r="V335" i="32"/>
  <c r="R335" i="32"/>
  <c r="N335" i="32"/>
  <c r="J335" i="32"/>
  <c r="F335" i="32"/>
  <c r="AC334" i="32"/>
  <c r="Y334" i="32"/>
  <c r="U334" i="32"/>
  <c r="Q334" i="32"/>
  <c r="M334" i="32"/>
  <c r="I334" i="32"/>
  <c r="AF333" i="32"/>
  <c r="AB333" i="32"/>
  <c r="X333" i="32"/>
  <c r="T333" i="32"/>
  <c r="P333" i="32"/>
  <c r="L333" i="32"/>
  <c r="H333" i="32"/>
  <c r="K332" i="32"/>
  <c r="G332" i="32"/>
  <c r="J331" i="32"/>
  <c r="F331" i="32"/>
  <c r="I330" i="32"/>
  <c r="H329" i="32"/>
  <c r="AE328" i="32"/>
  <c r="AA328" i="32"/>
  <c r="W328" i="32"/>
  <c r="S328" i="32"/>
  <c r="O328" i="32"/>
  <c r="K328" i="32"/>
  <c r="G328" i="32"/>
  <c r="J327" i="32"/>
  <c r="F327" i="32"/>
  <c r="AC326" i="32"/>
  <c r="Y326" i="32"/>
  <c r="U326" i="32"/>
  <c r="Q326" i="32"/>
  <c r="M326" i="32"/>
  <c r="I326" i="32"/>
  <c r="L325" i="32"/>
  <c r="H325" i="32"/>
  <c r="K324" i="32"/>
  <c r="G324" i="32"/>
  <c r="K347" i="32"/>
  <c r="F346" i="32"/>
  <c r="I345" i="32"/>
  <c r="H344" i="32"/>
  <c r="I343" i="32"/>
  <c r="L342" i="32"/>
  <c r="H342" i="32"/>
  <c r="K341" i="32"/>
  <c r="G341" i="32"/>
  <c r="AD340" i="32"/>
  <c r="Z340" i="32"/>
  <c r="V340" i="32"/>
  <c r="R340" i="32"/>
  <c r="N340" i="32"/>
  <c r="J340" i="32"/>
  <c r="F340" i="32"/>
  <c r="I339" i="32"/>
  <c r="L338" i="32"/>
  <c r="H338" i="32"/>
  <c r="K337" i="32"/>
  <c r="G337" i="32"/>
  <c r="AD336" i="32"/>
  <c r="Z336" i="32"/>
  <c r="V336" i="32"/>
  <c r="R336" i="32"/>
  <c r="N336" i="32"/>
  <c r="J336" i="32"/>
  <c r="F336" i="32"/>
  <c r="AC335" i="32"/>
  <c r="Y335" i="32"/>
  <c r="U335" i="32"/>
  <c r="Q335" i="32"/>
  <c r="M335" i="32"/>
  <c r="I335" i="32"/>
  <c r="AF334" i="32"/>
  <c r="AB334" i="32"/>
  <c r="X334" i="32"/>
  <c r="T334" i="32"/>
  <c r="P334" i="32"/>
  <c r="L334" i="32"/>
  <c r="H334" i="32"/>
  <c r="AE333" i="32"/>
  <c r="AA333" i="32"/>
  <c r="W333" i="32"/>
  <c r="S333" i="32"/>
  <c r="O333" i="32"/>
  <c r="K333" i="32"/>
  <c r="G333" i="32"/>
  <c r="J332" i="32"/>
  <c r="F332" i="32"/>
  <c r="I331" i="32"/>
  <c r="L330" i="32"/>
  <c r="H330" i="32"/>
  <c r="K329" i="32"/>
  <c r="G329" i="32"/>
  <c r="AD328" i="32"/>
  <c r="Z328" i="32"/>
  <c r="V328" i="32"/>
  <c r="R328" i="32"/>
  <c r="N328" i="32"/>
  <c r="J328" i="32"/>
  <c r="F328" i="32"/>
  <c r="I327" i="32"/>
  <c r="AF326" i="32"/>
  <c r="AB326" i="32"/>
  <c r="X326" i="32"/>
  <c r="T326" i="32"/>
  <c r="P326" i="32"/>
  <c r="L326" i="32"/>
  <c r="H326" i="32"/>
  <c r="K325" i="32"/>
  <c r="G325" i="32"/>
  <c r="J324" i="32"/>
  <c r="F324" i="32"/>
  <c r="I323" i="32"/>
  <c r="L322" i="32"/>
  <c r="H322" i="32"/>
  <c r="AE321" i="32"/>
  <c r="AA321" i="32"/>
  <c r="W321" i="32"/>
  <c r="S321" i="32"/>
  <c r="O321" i="32"/>
  <c r="K321" i="32"/>
  <c r="G321" i="32"/>
  <c r="J323" i="32"/>
  <c r="AF321" i="32"/>
  <c r="X321" i="32"/>
  <c r="P321" i="32"/>
  <c r="H321" i="32"/>
  <c r="J320" i="32"/>
  <c r="F320" i="32"/>
  <c r="I319" i="32"/>
  <c r="H318" i="32"/>
  <c r="K317" i="32"/>
  <c r="G317" i="32"/>
  <c r="J316" i="32"/>
  <c r="F316" i="32"/>
  <c r="I315" i="32"/>
  <c r="H314" i="32"/>
  <c r="K313" i="32"/>
  <c r="G313" i="32"/>
  <c r="J312" i="32"/>
  <c r="F312" i="32"/>
  <c r="AC311" i="32"/>
  <c r="Y311" i="32"/>
  <c r="U311" i="32"/>
  <c r="Q311" i="32"/>
  <c r="M311" i="32"/>
  <c r="I311" i="32"/>
  <c r="L310" i="32"/>
  <c r="H310" i="32"/>
  <c r="K309" i="32"/>
  <c r="G309" i="32"/>
  <c r="H323" i="32"/>
  <c r="K322" i="32"/>
  <c r="AD321" i="32"/>
  <c r="V321" i="32"/>
  <c r="N321" i="32"/>
  <c r="F321" i="32"/>
  <c r="I320" i="32"/>
  <c r="H319" i="32"/>
  <c r="K318" i="32"/>
  <c r="G318" i="32"/>
  <c r="J317" i="32"/>
  <c r="F317" i="32"/>
  <c r="I316" i="32"/>
  <c r="H315" i="32"/>
  <c r="K314" i="32"/>
  <c r="G314" i="32"/>
  <c r="J313" i="32"/>
  <c r="F313" i="32"/>
  <c r="I312" i="32"/>
  <c r="AF311" i="32"/>
  <c r="AB311" i="32"/>
  <c r="X311" i="32"/>
  <c r="T311" i="32"/>
  <c r="P311" i="32"/>
  <c r="L311" i="32"/>
  <c r="H311" i="32"/>
  <c r="K310" i="32"/>
  <c r="G310" i="32"/>
  <c r="J309" i="32"/>
  <c r="F309" i="32"/>
  <c r="F323" i="32"/>
  <c r="I322" i="32"/>
  <c r="AB321" i="32"/>
  <c r="T321" i="32"/>
  <c r="L321" i="32"/>
  <c r="L320" i="32"/>
  <c r="H320" i="32"/>
  <c r="K319" i="32"/>
  <c r="G319" i="32"/>
  <c r="J318" i="32"/>
  <c r="F318" i="32"/>
  <c r="I317" i="32"/>
  <c r="L316" i="32"/>
  <c r="H316" i="32"/>
  <c r="K315" i="32"/>
  <c r="G315" i="32"/>
  <c r="J314" i="32"/>
  <c r="F314" i="32"/>
  <c r="I313" i="32"/>
  <c r="L312" i="32"/>
  <c r="H312" i="32"/>
  <c r="AE311" i="32"/>
  <c r="AA311" i="32"/>
  <c r="W311" i="32"/>
  <c r="S311" i="32"/>
  <c r="O311" i="32"/>
  <c r="K311" i="32"/>
  <c r="G311" i="32"/>
  <c r="J310" i="32"/>
  <c r="F310" i="32"/>
  <c r="I309" i="32"/>
  <c r="L323" i="32"/>
  <c r="G322" i="32"/>
  <c r="Z321" i="32"/>
  <c r="R321" i="32"/>
  <c r="J321" i="32"/>
  <c r="K320" i="32"/>
  <c r="G320" i="32"/>
  <c r="J319" i="32"/>
  <c r="F319" i="32"/>
  <c r="I318" i="32"/>
  <c r="H317" i="32"/>
  <c r="K316" i="32"/>
  <c r="G316" i="32"/>
  <c r="J315" i="32"/>
  <c r="F315" i="32"/>
  <c r="I314" i="32"/>
  <c r="H313" i="32"/>
  <c r="K312" i="32"/>
  <c r="G312" i="32"/>
  <c r="AD311" i="32"/>
  <c r="Z311" i="32"/>
  <c r="V311" i="32"/>
  <c r="R311" i="32"/>
  <c r="N311" i="32"/>
  <c r="J311" i="32"/>
  <c r="F311" i="32"/>
  <c r="I310" i="32"/>
  <c r="L309" i="32"/>
  <c r="H309" i="32"/>
  <c r="Y1" i="32"/>
  <c r="I138" i="32"/>
  <c r="I139" i="32" s="1"/>
  <c r="H138" i="32"/>
  <c r="H139" i="32" s="1"/>
  <c r="G159" i="32"/>
  <c r="G160" i="32" s="1"/>
  <c r="K160" i="32"/>
  <c r="I159" i="32"/>
  <c r="I160" i="32" s="1"/>
  <c r="F159" i="32"/>
  <c r="F160" i="32" s="1"/>
  <c r="J159" i="32"/>
  <c r="J160" i="32" s="1"/>
  <c r="I198" i="32"/>
  <c r="I199" i="32" s="1"/>
  <c r="F198" i="32"/>
  <c r="F199" i="32" s="1"/>
  <c r="J198" i="32"/>
  <c r="J199" i="32" s="1"/>
  <c r="F249" i="32"/>
  <c r="F250" i="32" s="1"/>
  <c r="J249" i="32"/>
  <c r="J250" i="32" s="1"/>
  <c r="H249" i="32"/>
  <c r="H250" i="32" s="1"/>
  <c r="I249" i="32"/>
  <c r="I250" i="32" s="1"/>
  <c r="I295" i="32"/>
  <c r="I296" i="32" s="1"/>
  <c r="H295" i="32"/>
  <c r="H296" i="32" s="1"/>
  <c r="I607" i="31"/>
  <c r="F607" i="31"/>
  <c r="L607" i="31"/>
  <c r="H607" i="31"/>
  <c r="K607" i="31"/>
  <c r="G607" i="31"/>
  <c r="J607" i="31"/>
  <c r="I592" i="31"/>
  <c r="H592" i="31"/>
  <c r="K592" i="31"/>
  <c r="G592" i="31"/>
  <c r="J592" i="31"/>
  <c r="J390" i="31"/>
  <c r="J391" i="31" s="1"/>
  <c r="F412" i="31"/>
  <c r="F413" i="31" s="1"/>
  <c r="J412" i="31"/>
  <c r="J413" i="31" s="1"/>
  <c r="H412" i="31"/>
  <c r="H413" i="31" s="1"/>
  <c r="J139" i="31"/>
  <c r="H139" i="31"/>
  <c r="I150" i="31"/>
  <c r="I151" i="31" s="1"/>
  <c r="H490" i="31"/>
  <c r="H491" i="31" s="1"/>
  <c r="AH81" i="31"/>
  <c r="F100" i="31"/>
  <c r="F101" i="31" s="1"/>
  <c r="J100" i="31"/>
  <c r="K150" i="31"/>
  <c r="K151" i="31" s="1"/>
  <c r="G139" i="31"/>
  <c r="K139" i="31"/>
  <c r="H150" i="31"/>
  <c r="H151" i="31" s="1"/>
  <c r="F201" i="31"/>
  <c r="F202" i="31" s="1"/>
  <c r="J201" i="31"/>
  <c r="J202" i="31" s="1"/>
  <c r="I201" i="31"/>
  <c r="I202" i="31" s="1"/>
  <c r="H243" i="31"/>
  <c r="H244" i="31" s="1"/>
  <c r="K243" i="31"/>
  <c r="K244" i="31" s="1"/>
  <c r="G412" i="31"/>
  <c r="G413" i="31" s="1"/>
  <c r="K412" i="31"/>
  <c r="K413" i="31" s="1"/>
  <c r="H431" i="31"/>
  <c r="H432" i="31" s="1"/>
  <c r="J577" i="31"/>
  <c r="I390" i="31"/>
  <c r="I391" i="31" s="1"/>
  <c r="I139" i="31"/>
  <c r="F150" i="31"/>
  <c r="F151" i="31" s="1"/>
  <c r="J150" i="31"/>
  <c r="J151" i="31" s="1"/>
  <c r="H201" i="31"/>
  <c r="H202" i="31" s="1"/>
  <c r="F243" i="31"/>
  <c r="F244" i="31" s="1"/>
  <c r="J243" i="31"/>
  <c r="J244" i="31" s="1"/>
  <c r="G390" i="31"/>
  <c r="G391" i="31" s="1"/>
  <c r="K390" i="31"/>
  <c r="K391" i="31" s="1"/>
  <c r="I412" i="31"/>
  <c r="I413" i="31" s="1"/>
  <c r="F431" i="31"/>
  <c r="F432" i="31" s="1"/>
  <c r="J431" i="31"/>
  <c r="J432" i="31" s="1"/>
  <c r="H577" i="31"/>
  <c r="K671" i="31"/>
  <c r="G671" i="31"/>
  <c r="J670" i="31"/>
  <c r="F670" i="31"/>
  <c r="I669" i="31"/>
  <c r="L668" i="31"/>
  <c r="H668" i="31"/>
  <c r="AE667" i="31"/>
  <c r="AA667" i="31"/>
  <c r="W667" i="31"/>
  <c r="S667" i="31"/>
  <c r="O667" i="31"/>
  <c r="K667" i="31"/>
  <c r="G667" i="31"/>
  <c r="J666" i="31"/>
  <c r="F666" i="31"/>
  <c r="I665" i="31"/>
  <c r="H664" i="31"/>
  <c r="K663" i="31"/>
  <c r="G663" i="31"/>
  <c r="J662" i="31"/>
  <c r="F662" i="31"/>
  <c r="I661" i="31"/>
  <c r="AF660" i="31"/>
  <c r="AB660" i="31"/>
  <c r="X660" i="31"/>
  <c r="T660" i="31"/>
  <c r="J671" i="31"/>
  <c r="F671" i="31"/>
  <c r="I670" i="31"/>
  <c r="H669" i="31"/>
  <c r="K668" i="31"/>
  <c r="G668" i="31"/>
  <c r="AD667" i="31"/>
  <c r="Z667" i="31"/>
  <c r="V667" i="31"/>
  <c r="R667" i="31"/>
  <c r="N667" i="31"/>
  <c r="J667" i="31"/>
  <c r="F667" i="31"/>
  <c r="I666" i="31"/>
  <c r="H665" i="31"/>
  <c r="K664" i="31"/>
  <c r="G664" i="31"/>
  <c r="J663" i="31"/>
  <c r="F663" i="31"/>
  <c r="I662" i="31"/>
  <c r="H661" i="31"/>
  <c r="AE660" i="31"/>
  <c r="AA660" i="31"/>
  <c r="W660" i="31"/>
  <c r="S660" i="31"/>
  <c r="I671" i="31"/>
  <c r="H670" i="31"/>
  <c r="K669" i="31"/>
  <c r="G669" i="31"/>
  <c r="J668" i="31"/>
  <c r="F668" i="31"/>
  <c r="AC667" i="31"/>
  <c r="Y667" i="31"/>
  <c r="U667" i="31"/>
  <c r="Q667" i="31"/>
  <c r="M667" i="31"/>
  <c r="I667" i="31"/>
  <c r="H666" i="31"/>
  <c r="K665" i="31"/>
  <c r="G665" i="31"/>
  <c r="H671" i="31"/>
  <c r="K670" i="31"/>
  <c r="G670" i="31"/>
  <c r="J669" i="31"/>
  <c r="F669" i="31"/>
  <c r="I668" i="31"/>
  <c r="AF667" i="31"/>
  <c r="AB667" i="31"/>
  <c r="X667" i="31"/>
  <c r="T667" i="31"/>
  <c r="P667" i="31"/>
  <c r="L667" i="31"/>
  <c r="H667" i="31"/>
  <c r="K666" i="31"/>
  <c r="G666" i="31"/>
  <c r="J665" i="31"/>
  <c r="F665" i="31"/>
  <c r="J664" i="31"/>
  <c r="H662" i="31"/>
  <c r="K661" i="31"/>
  <c r="AD660" i="31"/>
  <c r="V660" i="31"/>
  <c r="P660" i="31"/>
  <c r="L660" i="31"/>
  <c r="H660" i="31"/>
  <c r="K659" i="31"/>
  <c r="G659" i="31"/>
  <c r="J658" i="31"/>
  <c r="F658" i="31"/>
  <c r="AC657" i="31"/>
  <c r="Y657" i="31"/>
  <c r="U657" i="31"/>
  <c r="Q657" i="31"/>
  <c r="M657" i="31"/>
  <c r="I657" i="31"/>
  <c r="H656" i="31"/>
  <c r="K655" i="31"/>
  <c r="G655" i="31"/>
  <c r="J654" i="31"/>
  <c r="F654" i="31"/>
  <c r="I653" i="31"/>
  <c r="I664" i="31"/>
  <c r="G662" i="31"/>
  <c r="J661" i="31"/>
  <c r="AC660" i="31"/>
  <c r="U660" i="31"/>
  <c r="O660" i="31"/>
  <c r="K660" i="31"/>
  <c r="G660" i="31"/>
  <c r="J659" i="31"/>
  <c r="F659" i="31"/>
  <c r="I658" i="31"/>
  <c r="AF657" i="31"/>
  <c r="AB657" i="31"/>
  <c r="X657" i="31"/>
  <c r="T657" i="31"/>
  <c r="P657" i="31"/>
  <c r="L657" i="31"/>
  <c r="H657" i="31"/>
  <c r="K656" i="31"/>
  <c r="G656" i="31"/>
  <c r="J655" i="31"/>
  <c r="F655" i="31"/>
  <c r="I654" i="31"/>
  <c r="H653" i="31"/>
  <c r="K652" i="31"/>
  <c r="G652" i="31"/>
  <c r="AD651" i="31"/>
  <c r="Z651" i="31"/>
  <c r="V651" i="31"/>
  <c r="R651" i="31"/>
  <c r="N651" i="31"/>
  <c r="J651" i="31"/>
  <c r="F651" i="31"/>
  <c r="AC650" i="31"/>
  <c r="Y650" i="31"/>
  <c r="U650" i="31"/>
  <c r="Q650" i="31"/>
  <c r="M650" i="31"/>
  <c r="I650" i="31"/>
  <c r="F664" i="31"/>
  <c r="I663" i="31"/>
  <c r="G661" i="31"/>
  <c r="Z660" i="31"/>
  <c r="R660" i="31"/>
  <c r="N660" i="31"/>
  <c r="J660" i="31"/>
  <c r="F660" i="31"/>
  <c r="I659" i="31"/>
  <c r="H658" i="31"/>
  <c r="AE657" i="31"/>
  <c r="AA657" i="31"/>
  <c r="W657" i="31"/>
  <c r="S657" i="31"/>
  <c r="O657" i="31"/>
  <c r="K657" i="31"/>
  <c r="G657" i="31"/>
  <c r="J656" i="31"/>
  <c r="F656" i="31"/>
  <c r="I655" i="31"/>
  <c r="H654" i="31"/>
  <c r="K653" i="31"/>
  <c r="H663" i="31"/>
  <c r="K662" i="31"/>
  <c r="F661" i="31"/>
  <c r="Y660" i="31"/>
  <c r="Q660" i="31"/>
  <c r="M660" i="31"/>
  <c r="I660" i="31"/>
  <c r="H659" i="31"/>
  <c r="K658" i="31"/>
  <c r="G658" i="31"/>
  <c r="AD657" i="31"/>
  <c r="Z657" i="31"/>
  <c r="V657" i="31"/>
  <c r="R657" i="31"/>
  <c r="N657" i="31"/>
  <c r="J657" i="31"/>
  <c r="F657" i="31"/>
  <c r="I656" i="31"/>
  <c r="H655" i="31"/>
  <c r="K654" i="31"/>
  <c r="G654" i="31"/>
  <c r="J653" i="31"/>
  <c r="F653" i="31"/>
  <c r="I652" i="31"/>
  <c r="AF651" i="31"/>
  <c r="AB651" i="31"/>
  <c r="X651" i="31"/>
  <c r="T651" i="31"/>
  <c r="P651" i="31"/>
  <c r="L651" i="31"/>
  <c r="H651" i="31"/>
  <c r="AE650" i="31"/>
  <c r="AA650" i="31"/>
  <c r="W650" i="31"/>
  <c r="S650" i="31"/>
  <c r="O650" i="31"/>
  <c r="K650" i="31"/>
  <c r="G650" i="31"/>
  <c r="G653" i="31"/>
  <c r="H652" i="31"/>
  <c r="AA651" i="31"/>
  <c r="S651" i="31"/>
  <c r="K651" i="31"/>
  <c r="AD650" i="31"/>
  <c r="V650" i="31"/>
  <c r="N650" i="31"/>
  <c r="F650" i="31"/>
  <c r="H649" i="31"/>
  <c r="K648" i="31"/>
  <c r="G648" i="31"/>
  <c r="J647" i="31"/>
  <c r="F647" i="31"/>
  <c r="I646" i="31"/>
  <c r="AF645" i="31"/>
  <c r="AB645" i="31"/>
  <c r="X645" i="31"/>
  <c r="T645" i="31"/>
  <c r="P645" i="31"/>
  <c r="L645" i="31"/>
  <c r="H645" i="31"/>
  <c r="K644" i="31"/>
  <c r="G644" i="31"/>
  <c r="J643" i="31"/>
  <c r="F643" i="31"/>
  <c r="I642" i="31"/>
  <c r="F652" i="31"/>
  <c r="Y651" i="31"/>
  <c r="Q651" i="31"/>
  <c r="I651" i="31"/>
  <c r="AB650" i="31"/>
  <c r="T650" i="31"/>
  <c r="L650" i="31"/>
  <c r="K649" i="31"/>
  <c r="G649" i="31"/>
  <c r="J648" i="31"/>
  <c r="F648" i="31"/>
  <c r="I647" i="31"/>
  <c r="H646" i="31"/>
  <c r="AE645" i="31"/>
  <c r="AA645" i="31"/>
  <c r="W645" i="31"/>
  <c r="S645" i="31"/>
  <c r="O645" i="31"/>
  <c r="K645" i="31"/>
  <c r="G645" i="31"/>
  <c r="J644" i="31"/>
  <c r="F644" i="31"/>
  <c r="I643" i="31"/>
  <c r="H642" i="31"/>
  <c r="K641" i="31"/>
  <c r="G641" i="31"/>
  <c r="J640" i="31"/>
  <c r="F640" i="31"/>
  <c r="I639" i="31"/>
  <c r="AE651" i="31"/>
  <c r="W651" i="31"/>
  <c r="O651" i="31"/>
  <c r="G651" i="31"/>
  <c r="Z650" i="31"/>
  <c r="R650" i="31"/>
  <c r="J650" i="31"/>
  <c r="J649" i="31"/>
  <c r="F649" i="31"/>
  <c r="I648" i="31"/>
  <c r="H647" i="31"/>
  <c r="K646" i="31"/>
  <c r="G646" i="31"/>
  <c r="AD645" i="31"/>
  <c r="Z645" i="31"/>
  <c r="V645" i="31"/>
  <c r="R645" i="31"/>
  <c r="N645" i="31"/>
  <c r="J645" i="31"/>
  <c r="F645" i="31"/>
  <c r="I644" i="31"/>
  <c r="H643" i="31"/>
  <c r="J652" i="31"/>
  <c r="AC651" i="31"/>
  <c r="U651" i="31"/>
  <c r="M651" i="31"/>
  <c r="AF650" i="31"/>
  <c r="X650" i="31"/>
  <c r="P650" i="31"/>
  <c r="H650" i="31"/>
  <c r="I649" i="31"/>
  <c r="H648" i="31"/>
  <c r="K647" i="31"/>
  <c r="G647" i="31"/>
  <c r="J646" i="31"/>
  <c r="F646" i="31"/>
  <c r="AC645" i="31"/>
  <c r="Y645" i="31"/>
  <c r="U645" i="31"/>
  <c r="Q645" i="31"/>
  <c r="M645" i="31"/>
  <c r="I645" i="31"/>
  <c r="H644" i="31"/>
  <c r="K643" i="31"/>
  <c r="G643" i="31"/>
  <c r="J642" i="31"/>
  <c r="F642" i="31"/>
  <c r="I641" i="31"/>
  <c r="H640" i="31"/>
  <c r="K642" i="31"/>
  <c r="G640" i="31"/>
  <c r="K639" i="31"/>
  <c r="F639" i="31"/>
  <c r="H638" i="31"/>
  <c r="K637" i="31"/>
  <c r="G637" i="31"/>
  <c r="J636" i="31"/>
  <c r="F636" i="31"/>
  <c r="I635" i="31"/>
  <c r="H634" i="31"/>
  <c r="K633" i="31"/>
  <c r="G633" i="31"/>
  <c r="J632" i="31"/>
  <c r="F632" i="31"/>
  <c r="I631" i="31"/>
  <c r="H630" i="31"/>
  <c r="K629" i="31"/>
  <c r="G629" i="31"/>
  <c r="J628" i="31"/>
  <c r="F628" i="31"/>
  <c r="G642" i="31"/>
  <c r="J641" i="31"/>
  <c r="J639" i="31"/>
  <c r="K638" i="31"/>
  <c r="G638" i="31"/>
  <c r="J637" i="31"/>
  <c r="F637" i="31"/>
  <c r="I636" i="31"/>
  <c r="H635" i="31"/>
  <c r="K634" i="31"/>
  <c r="G634" i="31"/>
  <c r="J633" i="31"/>
  <c r="F633" i="31"/>
  <c r="I632" i="31"/>
  <c r="H631" i="31"/>
  <c r="K630" i="31"/>
  <c r="G630" i="31"/>
  <c r="J629" i="31"/>
  <c r="F629" i="31"/>
  <c r="I628" i="31"/>
  <c r="L627" i="31"/>
  <c r="H627" i="31"/>
  <c r="K626" i="31"/>
  <c r="G626" i="31"/>
  <c r="J625" i="31"/>
  <c r="H641" i="31"/>
  <c r="K640" i="31"/>
  <c r="H639" i="31"/>
  <c r="J638" i="31"/>
  <c r="F638" i="31"/>
  <c r="I637" i="31"/>
  <c r="H636" i="31"/>
  <c r="K635" i="31"/>
  <c r="G635" i="31"/>
  <c r="J634" i="31"/>
  <c r="F634" i="31"/>
  <c r="I633" i="31"/>
  <c r="H632" i="31"/>
  <c r="K631" i="31"/>
  <c r="G631" i="31"/>
  <c r="J630" i="31"/>
  <c r="F630" i="31"/>
  <c r="I629" i="31"/>
  <c r="F641" i="31"/>
  <c r="I640" i="31"/>
  <c r="G639" i="31"/>
  <c r="I638" i="31"/>
  <c r="H637" i="31"/>
  <c r="K636" i="31"/>
  <c r="G636" i="31"/>
  <c r="J635" i="31"/>
  <c r="F635" i="31"/>
  <c r="I634" i="31"/>
  <c r="H633" i="31"/>
  <c r="K632" i="31"/>
  <c r="G632" i="31"/>
  <c r="J631" i="31"/>
  <c r="F631" i="31"/>
  <c r="I630" i="31"/>
  <c r="H629" i="31"/>
  <c r="K628" i="31"/>
  <c r="G628" i="31"/>
  <c r="J627" i="31"/>
  <c r="F627" i="31"/>
  <c r="I626" i="31"/>
  <c r="H628" i="31"/>
  <c r="I627" i="31"/>
  <c r="I625" i="31"/>
  <c r="H624" i="31"/>
  <c r="AE623" i="31"/>
  <c r="AA623" i="31"/>
  <c r="W623" i="31"/>
  <c r="S623" i="31"/>
  <c r="O623" i="31"/>
  <c r="K623" i="31"/>
  <c r="G623" i="31"/>
  <c r="J622" i="31"/>
  <c r="F622" i="31"/>
  <c r="I621" i="31"/>
  <c r="H620" i="31"/>
  <c r="AE619" i="31"/>
  <c r="AA619" i="31"/>
  <c r="W619" i="31"/>
  <c r="S619" i="31"/>
  <c r="O619" i="31"/>
  <c r="K619" i="31"/>
  <c r="G619" i="31"/>
  <c r="AD618" i="31"/>
  <c r="Z618" i="31"/>
  <c r="V618" i="31"/>
  <c r="R618" i="31"/>
  <c r="N618" i="31"/>
  <c r="J618" i="31"/>
  <c r="F618" i="31"/>
  <c r="AC617" i="31"/>
  <c r="Y617" i="31"/>
  <c r="U617" i="31"/>
  <c r="Q617" i="31"/>
  <c r="M617" i="31"/>
  <c r="I617" i="31"/>
  <c r="AF616" i="31"/>
  <c r="AB616" i="31"/>
  <c r="X616" i="31"/>
  <c r="T616" i="31"/>
  <c r="P616" i="31"/>
  <c r="L616" i="31"/>
  <c r="H616" i="31"/>
  <c r="K615" i="31"/>
  <c r="G615" i="31"/>
  <c r="J614" i="31"/>
  <c r="F614" i="31"/>
  <c r="AC611" i="31"/>
  <c r="Y611" i="31"/>
  <c r="U611" i="31"/>
  <c r="Q611" i="31"/>
  <c r="M611" i="31"/>
  <c r="I611" i="31"/>
  <c r="AF610" i="31"/>
  <c r="AB610" i="31"/>
  <c r="X610" i="31"/>
  <c r="T610" i="31"/>
  <c r="P610" i="31"/>
  <c r="L610" i="31"/>
  <c r="H610" i="31"/>
  <c r="K609" i="31"/>
  <c r="G609" i="31"/>
  <c r="AD608" i="31"/>
  <c r="Z608" i="31"/>
  <c r="V608" i="31"/>
  <c r="R608" i="31"/>
  <c r="N608" i="31"/>
  <c r="J608" i="31"/>
  <c r="F608" i="31"/>
  <c r="I606" i="31"/>
  <c r="H605" i="31"/>
  <c r="K604" i="31"/>
  <c r="G604" i="31"/>
  <c r="AD603" i="31"/>
  <c r="Z603" i="31"/>
  <c r="V603" i="31"/>
  <c r="R603" i="31"/>
  <c r="N603" i="31"/>
  <c r="J603" i="31"/>
  <c r="F603" i="31"/>
  <c r="I602" i="31"/>
  <c r="H601" i="31"/>
  <c r="G627" i="31"/>
  <c r="J626" i="31"/>
  <c r="H625" i="31"/>
  <c r="K624" i="31"/>
  <c r="G624" i="31"/>
  <c r="AD623" i="31"/>
  <c r="Z623" i="31"/>
  <c r="V623" i="31"/>
  <c r="R623" i="31"/>
  <c r="N623" i="31"/>
  <c r="J623" i="31"/>
  <c r="F623" i="31"/>
  <c r="I622" i="31"/>
  <c r="L621" i="31"/>
  <c r="H621" i="31"/>
  <c r="K620" i="31"/>
  <c r="G620" i="31"/>
  <c r="AD619" i="31"/>
  <c r="Z619" i="31"/>
  <c r="V619" i="31"/>
  <c r="R619" i="31"/>
  <c r="N619" i="31"/>
  <c r="J619" i="31"/>
  <c r="F619" i="31"/>
  <c r="AC618" i="31"/>
  <c r="Y618" i="31"/>
  <c r="U618" i="31"/>
  <c r="Q618" i="31"/>
  <c r="M618" i="31"/>
  <c r="I618" i="31"/>
  <c r="AF617" i="31"/>
  <c r="AB617" i="31"/>
  <c r="X617" i="31"/>
  <c r="T617" i="31"/>
  <c r="P617" i="31"/>
  <c r="L617" i="31"/>
  <c r="H617" i="31"/>
  <c r="AE616" i="31"/>
  <c r="AA616" i="31"/>
  <c r="W616" i="31"/>
  <c r="S616" i="31"/>
  <c r="O616" i="31"/>
  <c r="K616" i="31"/>
  <c r="G616" i="31"/>
  <c r="J615" i="31"/>
  <c r="F615" i="31"/>
  <c r="I614" i="31"/>
  <c r="AF611" i="31"/>
  <c r="AB611" i="31"/>
  <c r="X611" i="31"/>
  <c r="T611" i="31"/>
  <c r="P611" i="31"/>
  <c r="L611" i="31"/>
  <c r="H611" i="31"/>
  <c r="AE610" i="31"/>
  <c r="AA610" i="31"/>
  <c r="W610" i="31"/>
  <c r="S610" i="31"/>
  <c r="O610" i="31"/>
  <c r="K610" i="31"/>
  <c r="G610" i="31"/>
  <c r="J609" i="31"/>
  <c r="F609" i="31"/>
  <c r="AC608" i="31"/>
  <c r="Y608" i="31"/>
  <c r="U608" i="31"/>
  <c r="Q608" i="31"/>
  <c r="M608" i="31"/>
  <c r="I608" i="31"/>
  <c r="H606" i="31"/>
  <c r="K605" i="31"/>
  <c r="G605" i="31"/>
  <c r="J604" i="31"/>
  <c r="F604" i="31"/>
  <c r="AC603" i="31"/>
  <c r="Y603" i="31"/>
  <c r="U603" i="31"/>
  <c r="Q603" i="31"/>
  <c r="M603" i="31"/>
  <c r="I603" i="31"/>
  <c r="H602" i="31"/>
  <c r="K601" i="31"/>
  <c r="G601" i="31"/>
  <c r="J600" i="31"/>
  <c r="F600" i="31"/>
  <c r="I599" i="31"/>
  <c r="H626" i="31"/>
  <c r="G625" i="31"/>
  <c r="J624" i="31"/>
  <c r="F624" i="31"/>
  <c r="AC623" i="31"/>
  <c r="Y623" i="31"/>
  <c r="U623" i="31"/>
  <c r="Q623" i="31"/>
  <c r="M623" i="31"/>
  <c r="I623" i="31"/>
  <c r="H622" i="31"/>
  <c r="K621" i="31"/>
  <c r="G621" i="31"/>
  <c r="J620" i="31"/>
  <c r="F620" i="31"/>
  <c r="AC619" i="31"/>
  <c r="Y619" i="31"/>
  <c r="U619" i="31"/>
  <c r="Q619" i="31"/>
  <c r="M619" i="31"/>
  <c r="I619" i="31"/>
  <c r="AF618" i="31"/>
  <c r="AB618" i="31"/>
  <c r="X618" i="31"/>
  <c r="T618" i="31"/>
  <c r="P618" i="31"/>
  <c r="L618" i="31"/>
  <c r="H618" i="31"/>
  <c r="AE617" i="31"/>
  <c r="AA617" i="31"/>
  <c r="W617" i="31"/>
  <c r="S617" i="31"/>
  <c r="O617" i="31"/>
  <c r="K617" i="31"/>
  <c r="G617" i="31"/>
  <c r="AD616" i="31"/>
  <c r="Z616" i="31"/>
  <c r="V616" i="31"/>
  <c r="R616" i="31"/>
  <c r="N616" i="31"/>
  <c r="J616" i="31"/>
  <c r="F616" i="31"/>
  <c r="I615" i="31"/>
  <c r="H614" i="31"/>
  <c r="AE611" i="31"/>
  <c r="AA611" i="31"/>
  <c r="W611" i="31"/>
  <c r="S611" i="31"/>
  <c r="O611" i="31"/>
  <c r="K611" i="31"/>
  <c r="G611" i="31"/>
  <c r="AD610" i="31"/>
  <c r="Z610" i="31"/>
  <c r="V610" i="31"/>
  <c r="R610" i="31"/>
  <c r="N610" i="31"/>
  <c r="J610" i="31"/>
  <c r="F610" i="31"/>
  <c r="I609" i="31"/>
  <c r="AF608" i="31"/>
  <c r="AB608" i="31"/>
  <c r="X608" i="31"/>
  <c r="T608" i="31"/>
  <c r="P608" i="31"/>
  <c r="L608" i="31"/>
  <c r="H608" i="31"/>
  <c r="K606" i="31"/>
  <c r="G606" i="31"/>
  <c r="J605" i="31"/>
  <c r="F605" i="31"/>
  <c r="I604" i="31"/>
  <c r="AF603" i="31"/>
  <c r="AB603" i="31"/>
  <c r="X603" i="31"/>
  <c r="T603" i="31"/>
  <c r="P603" i="31"/>
  <c r="L603" i="31"/>
  <c r="H603" i="31"/>
  <c r="K602" i="31"/>
  <c r="G602" i="31"/>
  <c r="K627" i="31"/>
  <c r="F626" i="31"/>
  <c r="K625" i="31"/>
  <c r="F625" i="31"/>
  <c r="I624" i="31"/>
  <c r="AF623" i="31"/>
  <c r="AB623" i="31"/>
  <c r="X623" i="31"/>
  <c r="T623" i="31"/>
  <c r="P623" i="31"/>
  <c r="L623" i="31"/>
  <c r="H623" i="31"/>
  <c r="K622" i="31"/>
  <c r="G622" i="31"/>
  <c r="J621" i="31"/>
  <c r="F621" i="31"/>
  <c r="I620" i="31"/>
  <c r="AF619" i="31"/>
  <c r="AB619" i="31"/>
  <c r="X619" i="31"/>
  <c r="T619" i="31"/>
  <c r="P619" i="31"/>
  <c r="L619" i="31"/>
  <c r="H619" i="31"/>
  <c r="AE618" i="31"/>
  <c r="AA618" i="31"/>
  <c r="W618" i="31"/>
  <c r="S618" i="31"/>
  <c r="O618" i="31"/>
  <c r="K618" i="31"/>
  <c r="G618" i="31"/>
  <c r="AD617" i="31"/>
  <c r="Z617" i="31"/>
  <c r="V617" i="31"/>
  <c r="R617" i="31"/>
  <c r="N617" i="31"/>
  <c r="J617" i="31"/>
  <c r="F617" i="31"/>
  <c r="AC616" i="31"/>
  <c r="Y616" i="31"/>
  <c r="U616" i="31"/>
  <c r="Q616" i="31"/>
  <c r="M616" i="31"/>
  <c r="I616" i="31"/>
  <c r="H615" i="31"/>
  <c r="K614" i="31"/>
  <c r="G614" i="31"/>
  <c r="AD611" i="31"/>
  <c r="Z611" i="31"/>
  <c r="V611" i="31"/>
  <c r="R611" i="31"/>
  <c r="N611" i="31"/>
  <c r="J611" i="31"/>
  <c r="F611" i="31"/>
  <c r="AC610" i="31"/>
  <c r="Y610" i="31"/>
  <c r="U610" i="31"/>
  <c r="Q610" i="31"/>
  <c r="M610" i="31"/>
  <c r="I610" i="31"/>
  <c r="H609" i="31"/>
  <c r="AE608" i="31"/>
  <c r="AA608" i="31"/>
  <c r="W608" i="31"/>
  <c r="S608" i="31"/>
  <c r="O608" i="31"/>
  <c r="K608" i="31"/>
  <c r="G608" i="31"/>
  <c r="J606" i="31"/>
  <c r="F606" i="31"/>
  <c r="I605" i="31"/>
  <c r="H604" i="31"/>
  <c r="AE603" i="31"/>
  <c r="AA603" i="31"/>
  <c r="W603" i="31"/>
  <c r="S603" i="31"/>
  <c r="O603" i="31"/>
  <c r="K603" i="31"/>
  <c r="G603" i="31"/>
  <c r="J602" i="31"/>
  <c r="F602" i="31"/>
  <c r="I601" i="31"/>
  <c r="H600" i="31"/>
  <c r="K599" i="31"/>
  <c r="G599" i="31"/>
  <c r="I600" i="31"/>
  <c r="J598" i="31"/>
  <c r="F598" i="31"/>
  <c r="I597" i="31"/>
  <c r="H596" i="31"/>
  <c r="K595" i="31"/>
  <c r="G595" i="31"/>
  <c r="J594" i="31"/>
  <c r="F594" i="31"/>
  <c r="AC593" i="31"/>
  <c r="Y593" i="31"/>
  <c r="U593" i="31"/>
  <c r="Q593" i="31"/>
  <c r="M593" i="31"/>
  <c r="I593" i="31"/>
  <c r="L591" i="31"/>
  <c r="H591" i="31"/>
  <c r="G600" i="31"/>
  <c r="J599" i="31"/>
  <c r="I598" i="31"/>
  <c r="H597" i="31"/>
  <c r="K596" i="31"/>
  <c r="G596" i="31"/>
  <c r="J595" i="31"/>
  <c r="F595" i="31"/>
  <c r="I594" i="31"/>
  <c r="AF593" i="31"/>
  <c r="AB593" i="31"/>
  <c r="X593" i="31"/>
  <c r="T593" i="31"/>
  <c r="P593" i="31"/>
  <c r="L593" i="31"/>
  <c r="H593" i="31"/>
  <c r="K591" i="31"/>
  <c r="G591" i="31"/>
  <c r="J601" i="31"/>
  <c r="H599" i="31"/>
  <c r="H598" i="31"/>
  <c r="K597" i="31"/>
  <c r="G597" i="31"/>
  <c r="J596" i="31"/>
  <c r="F596" i="31"/>
  <c r="I595" i="31"/>
  <c r="H594" i="31"/>
  <c r="AE593" i="31"/>
  <c r="AA593" i="31"/>
  <c r="W593" i="31"/>
  <c r="S593" i="31"/>
  <c r="O593" i="31"/>
  <c r="K593" i="31"/>
  <c r="G593" i="31"/>
  <c r="J591" i="31"/>
  <c r="F591" i="31"/>
  <c r="F601" i="31"/>
  <c r="K600" i="31"/>
  <c r="F599" i="31"/>
  <c r="K598" i="31"/>
  <c r="G598" i="31"/>
  <c r="J597" i="31"/>
  <c r="F597" i="31"/>
  <c r="I596" i="31"/>
  <c r="H595" i="31"/>
  <c r="K594" i="31"/>
  <c r="G594" i="31"/>
  <c r="AD593" i="31"/>
  <c r="Z593" i="31"/>
  <c r="V593" i="31"/>
  <c r="R593" i="31"/>
  <c r="N593" i="31"/>
  <c r="J593" i="31"/>
  <c r="F593" i="31"/>
  <c r="I591" i="31"/>
  <c r="I100" i="31"/>
  <c r="X1" i="31"/>
  <c r="G100" i="31"/>
  <c r="G101" i="31" s="1"/>
  <c r="K100" i="31"/>
  <c r="H100" i="31"/>
  <c r="F139" i="31"/>
  <c r="G150" i="31"/>
  <c r="G151" i="31" s="1"/>
  <c r="G243" i="31"/>
  <c r="G244" i="31" s="1"/>
  <c r="G490" i="31"/>
  <c r="G491" i="31" s="1"/>
  <c r="K490" i="31"/>
  <c r="K491" i="31" s="1"/>
  <c r="G431" i="31"/>
  <c r="G432" i="31" s="1"/>
  <c r="I490" i="31"/>
  <c r="I491" i="31" s="1"/>
  <c r="F490" i="31"/>
  <c r="F491" i="31" s="1"/>
  <c r="J490" i="31"/>
  <c r="J491" i="31" s="1"/>
  <c r="F577" i="31"/>
  <c r="O579" i="31" l="1"/>
  <c r="P579" i="31"/>
  <c r="N579" i="31"/>
  <c r="Q579" i="31"/>
  <c r="AI326" i="31"/>
  <c r="AJ326" i="31" s="1"/>
  <c r="AN326" i="31" s="1"/>
  <c r="AI325" i="31"/>
  <c r="AJ325" i="31" s="1"/>
  <c r="AN325" i="31" s="1"/>
  <c r="K101" i="31"/>
  <c r="K578" i="31"/>
  <c r="J101" i="31"/>
  <c r="J578" i="31"/>
  <c r="H101" i="31"/>
  <c r="H578" i="31"/>
  <c r="H579" i="31" s="1"/>
  <c r="I101" i="31"/>
  <c r="I578" i="31"/>
  <c r="D124" i="32"/>
  <c r="D576" i="31"/>
  <c r="K139" i="32"/>
  <c r="K297" i="32"/>
  <c r="K298" i="32" s="1"/>
  <c r="K186" i="32"/>
  <c r="D266" i="32"/>
  <c r="D390" i="31"/>
  <c r="I673" i="31"/>
  <c r="K673" i="31"/>
  <c r="J673" i="31"/>
  <c r="G673" i="31"/>
  <c r="H673" i="31"/>
  <c r="F673" i="31"/>
  <c r="AH552" i="31"/>
  <c r="C22" i="35" s="1"/>
  <c r="F553" i="31"/>
  <c r="D282" i="32"/>
  <c r="E274" i="32" s="1"/>
  <c r="D211" i="32"/>
  <c r="AI201" i="32"/>
  <c r="L48" i="35" s="1"/>
  <c r="D89" i="32"/>
  <c r="H43" i="39"/>
  <c r="D549" i="31"/>
  <c r="AI390" i="31"/>
  <c r="D321" i="31"/>
  <c r="D201" i="31"/>
  <c r="D431" i="31"/>
  <c r="AI517" i="31"/>
  <c r="AI412" i="31"/>
  <c r="D356" i="31"/>
  <c r="D490" i="31"/>
  <c r="D150" i="31"/>
  <c r="AI243" i="31"/>
  <c r="D96" i="32"/>
  <c r="E94" i="32" s="1"/>
  <c r="E43" i="39"/>
  <c r="F43" i="39"/>
  <c r="G43" i="39"/>
  <c r="I43" i="39"/>
  <c r="E201" i="32"/>
  <c r="D43" i="39"/>
  <c r="I305" i="32"/>
  <c r="I306" i="32" s="1"/>
  <c r="G40" i="39" s="1"/>
  <c r="I304" i="32"/>
  <c r="I585" i="31"/>
  <c r="I586" i="31"/>
  <c r="I587" i="31" s="1"/>
  <c r="G59" i="39" s="1"/>
  <c r="F305" i="32"/>
  <c r="F306" i="32" s="1"/>
  <c r="D40" i="39" s="1"/>
  <c r="F304" i="32"/>
  <c r="J305" i="32"/>
  <c r="J306" i="32" s="1"/>
  <c r="H40" i="39" s="1"/>
  <c r="J304" i="32"/>
  <c r="F585" i="31"/>
  <c r="F586" i="31"/>
  <c r="F587" i="31" s="1"/>
  <c r="D59" i="39" s="1"/>
  <c r="J586" i="31"/>
  <c r="J587" i="31" s="1"/>
  <c r="H59" i="39" s="1"/>
  <c r="J585" i="31"/>
  <c r="G305" i="32"/>
  <c r="G306" i="32" s="1"/>
  <c r="E40" i="39" s="1"/>
  <c r="G304" i="32"/>
  <c r="I40" i="39"/>
  <c r="G586" i="31"/>
  <c r="G587" i="31" s="1"/>
  <c r="E59" i="39" s="1"/>
  <c r="G585" i="31"/>
  <c r="K586" i="31"/>
  <c r="K587" i="31" s="1"/>
  <c r="I59" i="39" s="1"/>
  <c r="K585" i="31"/>
  <c r="H304" i="32"/>
  <c r="H305" i="32"/>
  <c r="H306" i="32" s="1"/>
  <c r="F40" i="39" s="1"/>
  <c r="H585" i="31"/>
  <c r="H586" i="31"/>
  <c r="H587" i="31" s="1"/>
  <c r="F59" i="39" s="1"/>
  <c r="D517" i="31"/>
  <c r="AH198" i="32"/>
  <c r="K47" i="35" s="1"/>
  <c r="AH185" i="32"/>
  <c r="K46" i="35" s="1"/>
  <c r="AH282" i="32"/>
  <c r="K53" i="35" s="1"/>
  <c r="AH211" i="32"/>
  <c r="K49" i="35" s="1"/>
  <c r="AH138" i="32"/>
  <c r="K43" i="35" s="1"/>
  <c r="AH295" i="32"/>
  <c r="K55" i="35" s="1"/>
  <c r="AH159" i="32"/>
  <c r="K44" i="35" s="1"/>
  <c r="AI285" i="32"/>
  <c r="AH249" i="32"/>
  <c r="K51" i="35" s="1"/>
  <c r="AH89" i="32"/>
  <c r="K39" i="35" s="1"/>
  <c r="AH96" i="32"/>
  <c r="K41" i="35" s="1"/>
  <c r="AH165" i="32"/>
  <c r="K45" i="35" s="1"/>
  <c r="AH266" i="32"/>
  <c r="K52" i="35" s="1"/>
  <c r="AH219" i="32"/>
  <c r="K50" i="35" s="1"/>
  <c r="AH124" i="32"/>
  <c r="K42" i="35" s="1"/>
  <c r="AH62" i="32"/>
  <c r="K40" i="35" s="1"/>
  <c r="AH33" i="32"/>
  <c r="AH576" i="31"/>
  <c r="C23" i="35" s="1"/>
  <c r="AH549" i="31"/>
  <c r="C21" i="35" s="1"/>
  <c r="C8" i="35"/>
  <c r="C6" i="35"/>
  <c r="AH431" i="31"/>
  <c r="C18" i="35" s="1"/>
  <c r="AH390" i="31"/>
  <c r="C15" i="35" s="1"/>
  <c r="AH490" i="31"/>
  <c r="C19" i="35" s="1"/>
  <c r="AH150" i="31"/>
  <c r="C9" i="35" s="1"/>
  <c r="AH321" i="31"/>
  <c r="C12" i="35" s="1"/>
  <c r="AH243" i="31"/>
  <c r="C11" i="35" s="1"/>
  <c r="AH201" i="31"/>
  <c r="C10" i="35" s="1"/>
  <c r="AH412" i="31"/>
  <c r="C17" i="35" s="1"/>
  <c r="AH517" i="31"/>
  <c r="C20" i="35" s="1"/>
  <c r="AH100" i="31"/>
  <c r="C7" i="35" s="1"/>
  <c r="AH356" i="31"/>
  <c r="C14" i="35" s="1"/>
  <c r="G2" i="32"/>
  <c r="J2" i="32"/>
  <c r="J297" i="32"/>
  <c r="J298" i="32" s="1"/>
  <c r="H297" i="32"/>
  <c r="I2" i="32"/>
  <c r="G297" i="32"/>
  <c r="G298" i="32" s="1"/>
  <c r="F2" i="32"/>
  <c r="F297" i="32"/>
  <c r="F298" i="32" s="1"/>
  <c r="H2" i="32"/>
  <c r="I297" i="32"/>
  <c r="I298" i="32" s="1"/>
  <c r="K2" i="32"/>
  <c r="L298" i="32"/>
  <c r="D249" i="32"/>
  <c r="D198" i="32"/>
  <c r="E196" i="32" s="1"/>
  <c r="Z1" i="32"/>
  <c r="D285" i="32"/>
  <c r="E284" i="32" s="1"/>
  <c r="M284" i="32" s="1"/>
  <c r="M286" i="32" s="1"/>
  <c r="D33" i="32"/>
  <c r="J390" i="32"/>
  <c r="G390" i="32"/>
  <c r="D295" i="32"/>
  <c r="D138" i="32"/>
  <c r="K390" i="32"/>
  <c r="D219" i="32"/>
  <c r="E215" i="32" s="1"/>
  <c r="D185" i="32"/>
  <c r="E177" i="32" s="1"/>
  <c r="D165" i="32"/>
  <c r="D159" i="32"/>
  <c r="D62" i="32"/>
  <c r="H390" i="32"/>
  <c r="I390" i="32"/>
  <c r="F390" i="32"/>
  <c r="F578" i="31"/>
  <c r="G578" i="31"/>
  <c r="D552" i="31"/>
  <c r="E551" i="31" s="1"/>
  <c r="H2" i="31"/>
  <c r="K2" i="31"/>
  <c r="J2" i="31"/>
  <c r="G2" i="31"/>
  <c r="I2" i="31"/>
  <c r="F2" i="31"/>
  <c r="L2" i="31"/>
  <c r="D412" i="31"/>
  <c r="E392" i="31" s="1"/>
  <c r="E393" i="31" s="1"/>
  <c r="D100" i="31"/>
  <c r="E83" i="31" s="1"/>
  <c r="D327" i="31"/>
  <c r="D243" i="31"/>
  <c r="Y1" i="31"/>
  <c r="AA58" i="25"/>
  <c r="AB58" i="25"/>
  <c r="AC58" i="25"/>
  <c r="AD58" i="25"/>
  <c r="AE58" i="25"/>
  <c r="AF58" i="25"/>
  <c r="K48" i="25"/>
  <c r="K49" i="25" s="1"/>
  <c r="D36" i="25"/>
  <c r="D42" i="25"/>
  <c r="G32" i="25"/>
  <c r="G33" i="25" s="1"/>
  <c r="J32" i="25"/>
  <c r="J33" i="25" s="1"/>
  <c r="B165" i="25"/>
  <c r="C165" i="25" s="1"/>
  <c r="B164" i="25"/>
  <c r="B160" i="25"/>
  <c r="C160" i="25" s="1"/>
  <c r="B157" i="25"/>
  <c r="C157" i="25" s="1"/>
  <c r="B156" i="25"/>
  <c r="C156" i="25" s="1"/>
  <c r="B155" i="25"/>
  <c r="B152" i="25"/>
  <c r="C152" i="25" s="1"/>
  <c r="B151" i="25"/>
  <c r="C151" i="25" s="1"/>
  <c r="B150" i="25"/>
  <c r="C150" i="25" s="1"/>
  <c r="B147" i="25"/>
  <c r="C147" i="25" s="1"/>
  <c r="B146" i="25"/>
  <c r="C146" i="25" s="1"/>
  <c r="B145" i="25"/>
  <c r="C145" i="25" s="1"/>
  <c r="B144" i="25"/>
  <c r="C144" i="25" s="1"/>
  <c r="B143" i="25"/>
  <c r="B137" i="25"/>
  <c r="C137" i="25" s="1"/>
  <c r="B136" i="25"/>
  <c r="C136" i="25" s="1"/>
  <c r="B135" i="25"/>
  <c r="C135" i="25" s="1"/>
  <c r="B134" i="25"/>
  <c r="C134" i="25" s="1"/>
  <c r="B133" i="25"/>
  <c r="C133" i="25" s="1"/>
  <c r="B132" i="25"/>
  <c r="C132" i="25" s="1"/>
  <c r="B131" i="25"/>
  <c r="C131" i="25" s="1"/>
  <c r="B130" i="25"/>
  <c r="C130" i="25" s="1"/>
  <c r="B127" i="25"/>
  <c r="C127" i="25" s="1"/>
  <c r="B126" i="25"/>
  <c r="C126" i="25" s="1"/>
  <c r="B125" i="25"/>
  <c r="C125" i="25" s="1"/>
  <c r="B124" i="25"/>
  <c r="C124" i="25" s="1"/>
  <c r="B123" i="25"/>
  <c r="C123" i="25" s="1"/>
  <c r="B122" i="25"/>
  <c r="C122" i="25" s="1"/>
  <c r="B121" i="25"/>
  <c r="C121" i="25" s="1"/>
  <c r="B120" i="25"/>
  <c r="C120" i="25" s="1"/>
  <c r="B119" i="25"/>
  <c r="C119" i="25" s="1"/>
  <c r="B118" i="25"/>
  <c r="B115" i="25"/>
  <c r="C115" i="25" s="1"/>
  <c r="B114" i="25"/>
  <c r="C114" i="25" s="1"/>
  <c r="B113" i="25"/>
  <c r="B108" i="25"/>
  <c r="C108" i="25" s="1"/>
  <c r="B107" i="25"/>
  <c r="C107" i="25" s="1"/>
  <c r="B106" i="25"/>
  <c r="B104" i="25"/>
  <c r="C104" i="25" s="1"/>
  <c r="B103" i="25"/>
  <c r="B100" i="25"/>
  <c r="C100" i="25" s="1"/>
  <c r="B99" i="25"/>
  <c r="B96" i="25"/>
  <c r="C96" i="25" s="1"/>
  <c r="B95" i="25"/>
  <c r="C95" i="25" s="1"/>
  <c r="B94" i="25"/>
  <c r="C94" i="25" s="1"/>
  <c r="B93" i="25"/>
  <c r="C93" i="25" s="1"/>
  <c r="B92" i="25"/>
  <c r="C92" i="25" s="1"/>
  <c r="B91" i="25"/>
  <c r="C91" i="25" s="1"/>
  <c r="B89" i="25"/>
  <c r="C89" i="25" s="1"/>
  <c r="B88" i="25"/>
  <c r="C88" i="25" s="1"/>
  <c r="B87" i="25"/>
  <c r="C87" i="25" s="1"/>
  <c r="B86" i="25"/>
  <c r="C86" i="25" s="1"/>
  <c r="B85" i="25"/>
  <c r="C85" i="25" s="1"/>
  <c r="B84" i="25"/>
  <c r="B80" i="25"/>
  <c r="C80" i="25" s="1"/>
  <c r="B79" i="25"/>
  <c r="C79" i="25" s="1"/>
  <c r="B78" i="25"/>
  <c r="C78" i="25" s="1"/>
  <c r="B77" i="25"/>
  <c r="C77" i="25" s="1"/>
  <c r="B75" i="25"/>
  <c r="B72" i="25"/>
  <c r="C72" i="25" s="1"/>
  <c r="B71" i="25"/>
  <c r="C71" i="25" s="1"/>
  <c r="B70" i="25"/>
  <c r="C70" i="25" s="1"/>
  <c r="B69" i="25"/>
  <c r="C69" i="25" s="1"/>
  <c r="B68" i="25"/>
  <c r="C68" i="25" s="1"/>
  <c r="B67" i="25"/>
  <c r="C67" i="25" s="1"/>
  <c r="B66" i="25"/>
  <c r="C66" i="25" s="1"/>
  <c r="B65" i="25"/>
  <c r="B63" i="25"/>
  <c r="C63" i="25" s="1"/>
  <c r="B61" i="25"/>
  <c r="C61" i="25" s="1"/>
  <c r="B60" i="25"/>
  <c r="C60" i="25" s="1"/>
  <c r="B59" i="25"/>
  <c r="B56" i="25"/>
  <c r="C56" i="25" s="1"/>
  <c r="B55" i="25"/>
  <c r="C55" i="25" s="1"/>
  <c r="B54" i="25"/>
  <c r="C54" i="25" s="1"/>
  <c r="B53" i="25"/>
  <c r="C53" i="25" s="1"/>
  <c r="B52" i="25"/>
  <c r="C52" i="25" s="1"/>
  <c r="B51" i="25"/>
  <c r="C51" i="25" s="1"/>
  <c r="B50" i="25"/>
  <c r="C50" i="25" s="1"/>
  <c r="B49" i="25"/>
  <c r="B46" i="25"/>
  <c r="C46" i="25" s="1"/>
  <c r="B45" i="25"/>
  <c r="B43" i="25"/>
  <c r="C43" i="25" s="1"/>
  <c r="B42" i="25"/>
  <c r="C42" i="25" s="1"/>
  <c r="B41" i="25"/>
  <c r="C41" i="25" s="1"/>
  <c r="B38" i="25"/>
  <c r="C38" i="25" s="1"/>
  <c r="B37" i="25"/>
  <c r="C37" i="25" s="1"/>
  <c r="B36" i="25"/>
  <c r="C36" i="25" s="1"/>
  <c r="F44" i="25"/>
  <c r="F45" i="25" s="1"/>
  <c r="B34" i="25"/>
  <c r="C34" i="25" s="1"/>
  <c r="B33" i="25"/>
  <c r="B31" i="25"/>
  <c r="C31" i="25" s="1"/>
  <c r="B30" i="25"/>
  <c r="C30" i="25" s="1"/>
  <c r="B29" i="25"/>
  <c r="C29" i="25" s="1"/>
  <c r="B28" i="25"/>
  <c r="C28" i="25" s="1"/>
  <c r="B27" i="25"/>
  <c r="C27" i="25" s="1"/>
  <c r="B26" i="25"/>
  <c r="C26" i="25" s="1"/>
  <c r="B25" i="25"/>
  <c r="C25" i="25" s="1"/>
  <c r="F32" i="25"/>
  <c r="F33" i="25" s="1"/>
  <c r="B24" i="25"/>
  <c r="C24" i="25" s="1"/>
  <c r="B23" i="25"/>
  <c r="B9" i="25"/>
  <c r="C9" i="25" s="1"/>
  <c r="V1" i="25"/>
  <c r="W1" i="25" s="1"/>
  <c r="V1" i="6"/>
  <c r="G311" i="6"/>
  <c r="H311" i="6"/>
  <c r="I311" i="6"/>
  <c r="J311" i="6"/>
  <c r="K311" i="6"/>
  <c r="B219" i="6"/>
  <c r="C219" i="6" s="1"/>
  <c r="B157" i="6"/>
  <c r="C157" i="6" s="1"/>
  <c r="B140" i="6"/>
  <c r="C140" i="6" s="1"/>
  <c r="B141" i="6"/>
  <c r="C141" i="6" s="1"/>
  <c r="B142" i="6"/>
  <c r="C142" i="6" s="1"/>
  <c r="B146" i="6"/>
  <c r="C146" i="6" s="1"/>
  <c r="B103" i="6"/>
  <c r="C103" i="6" s="1"/>
  <c r="B104" i="6"/>
  <c r="C104" i="6" s="1"/>
  <c r="D38" i="6"/>
  <c r="D39" i="6"/>
  <c r="D40" i="6"/>
  <c r="D41" i="6"/>
  <c r="D42" i="6"/>
  <c r="D43" i="6"/>
  <c r="D44" i="6"/>
  <c r="D45" i="6"/>
  <c r="E292" i="32" l="1"/>
  <c r="E290" i="32"/>
  <c r="E289" i="32"/>
  <c r="E291" i="32"/>
  <c r="E258" i="32"/>
  <c r="E259" i="32"/>
  <c r="E260" i="32"/>
  <c r="E234" i="32"/>
  <c r="E237" i="32"/>
  <c r="E233" i="32"/>
  <c r="E236" i="32"/>
  <c r="E238" i="32"/>
  <c r="E235" i="32"/>
  <c r="E210" i="32"/>
  <c r="L210" i="32" s="1"/>
  <c r="E207" i="32"/>
  <c r="E163" i="32"/>
  <c r="E162" i="32"/>
  <c r="E151" i="32"/>
  <c r="E150" i="32"/>
  <c r="E152" i="32"/>
  <c r="E130" i="32"/>
  <c r="E131" i="32"/>
  <c r="E76" i="32"/>
  <c r="E77" i="32"/>
  <c r="E78" i="32"/>
  <c r="E19" i="32"/>
  <c r="E18" i="32"/>
  <c r="E574" i="31"/>
  <c r="L574" i="31" s="1"/>
  <c r="E561" i="31"/>
  <c r="E562" i="31"/>
  <c r="E563" i="31"/>
  <c r="E560" i="31"/>
  <c r="E529" i="31"/>
  <c r="E531" i="31"/>
  <c r="E532" i="31"/>
  <c r="E533" i="31"/>
  <c r="E530" i="31"/>
  <c r="E516" i="31"/>
  <c r="E499" i="31"/>
  <c r="E497" i="31"/>
  <c r="E500" i="31"/>
  <c r="E502" i="31"/>
  <c r="E504" i="31"/>
  <c r="E506" i="31"/>
  <c r="E498" i="31"/>
  <c r="E501" i="31"/>
  <c r="E503" i="31"/>
  <c r="E505" i="31"/>
  <c r="E465" i="31"/>
  <c r="E466" i="31"/>
  <c r="E468" i="31"/>
  <c r="E470" i="31"/>
  <c r="E472" i="31"/>
  <c r="E473" i="31"/>
  <c r="E464" i="31"/>
  <c r="E467" i="31"/>
  <c r="E469" i="31"/>
  <c r="E471" i="31"/>
  <c r="E422" i="31"/>
  <c r="E424" i="31"/>
  <c r="E421" i="31"/>
  <c r="E423" i="31"/>
  <c r="E376" i="31"/>
  <c r="E375" i="31"/>
  <c r="E377" i="31"/>
  <c r="E378" i="31"/>
  <c r="E374" i="31"/>
  <c r="E340" i="31"/>
  <c r="E342" i="31"/>
  <c r="E341" i="31"/>
  <c r="E293" i="31"/>
  <c r="E294" i="31"/>
  <c r="E292" i="31"/>
  <c r="E295" i="31"/>
  <c r="E296" i="31"/>
  <c r="E297" i="31"/>
  <c r="E298" i="31"/>
  <c r="E299" i="31"/>
  <c r="E300" i="31"/>
  <c r="E301" i="31"/>
  <c r="E302" i="31"/>
  <c r="E303" i="31"/>
  <c r="E224" i="31"/>
  <c r="E223" i="31"/>
  <c r="E226" i="31"/>
  <c r="E225" i="31"/>
  <c r="E181" i="31"/>
  <c r="N181" i="31" s="1"/>
  <c r="E183" i="31"/>
  <c r="E184" i="31"/>
  <c r="E182" i="31"/>
  <c r="E185" i="31"/>
  <c r="E146" i="31"/>
  <c r="M146" i="31" s="1"/>
  <c r="E144" i="31"/>
  <c r="E145" i="31"/>
  <c r="N196" i="32"/>
  <c r="R196" i="32"/>
  <c r="V196" i="32"/>
  <c r="Z196" i="32"/>
  <c r="AD196" i="32"/>
  <c r="U196" i="32"/>
  <c r="O196" i="32"/>
  <c r="S196" i="32"/>
  <c r="W196" i="32"/>
  <c r="AA196" i="32"/>
  <c r="AE196" i="32"/>
  <c r="M196" i="32"/>
  <c r="Y196" i="32"/>
  <c r="L196" i="32"/>
  <c r="P196" i="32"/>
  <c r="T196" i="32"/>
  <c r="X196" i="32"/>
  <c r="AB196" i="32"/>
  <c r="AF196" i="32"/>
  <c r="Q196" i="32"/>
  <c r="AC196" i="32"/>
  <c r="I579" i="31"/>
  <c r="J579" i="31"/>
  <c r="G579" i="31"/>
  <c r="K579" i="31"/>
  <c r="F579" i="31"/>
  <c r="Y74" i="31"/>
  <c r="Y12" i="31"/>
  <c r="O94" i="32"/>
  <c r="S94" i="32"/>
  <c r="W94" i="32"/>
  <c r="AA94" i="32"/>
  <c r="AE94" i="32"/>
  <c r="L94" i="32"/>
  <c r="P94" i="32"/>
  <c r="T94" i="32"/>
  <c r="X94" i="32"/>
  <c r="AB94" i="32"/>
  <c r="AF94" i="32"/>
  <c r="M94" i="32"/>
  <c r="Q94" i="32"/>
  <c r="U94" i="32"/>
  <c r="Y94" i="32"/>
  <c r="AC94" i="32"/>
  <c r="V94" i="32"/>
  <c r="Z94" i="32"/>
  <c r="R94" i="32"/>
  <c r="N94" i="32"/>
  <c r="AD94" i="32"/>
  <c r="Z181" i="31"/>
  <c r="W181" i="31"/>
  <c r="P181" i="31"/>
  <c r="AF181" i="31"/>
  <c r="Q181" i="31"/>
  <c r="O292" i="32"/>
  <c r="S292" i="32"/>
  <c r="W292" i="32"/>
  <c r="AA292" i="32"/>
  <c r="AE292" i="32"/>
  <c r="L292" i="32"/>
  <c r="P292" i="32"/>
  <c r="T292" i="32"/>
  <c r="X292" i="32"/>
  <c r="AB292" i="32"/>
  <c r="AF292" i="32"/>
  <c r="M292" i="32"/>
  <c r="Q292" i="32"/>
  <c r="U292" i="32"/>
  <c r="Y292" i="32"/>
  <c r="AC292" i="32"/>
  <c r="N292" i="32"/>
  <c r="AD292" i="32"/>
  <c r="R292" i="32"/>
  <c r="Z292" i="32"/>
  <c r="V292" i="32"/>
  <c r="U146" i="31"/>
  <c r="Y146" i="31"/>
  <c r="R146" i="31"/>
  <c r="V146" i="31"/>
  <c r="O146" i="31"/>
  <c r="S146" i="31"/>
  <c r="AE146" i="31"/>
  <c r="X146" i="31"/>
  <c r="P146" i="31"/>
  <c r="AF146" i="31"/>
  <c r="E281" i="32"/>
  <c r="L281" i="32" s="1"/>
  <c r="E276" i="32"/>
  <c r="E278" i="32"/>
  <c r="E275" i="32"/>
  <c r="E277" i="32"/>
  <c r="E257" i="32"/>
  <c r="E262" i="32"/>
  <c r="E256" i="32"/>
  <c r="E261" i="32"/>
  <c r="E241" i="32"/>
  <c r="E229" i="32"/>
  <c r="E231" i="32"/>
  <c r="E242" i="32"/>
  <c r="E227" i="32"/>
  <c r="L227" i="32" s="1"/>
  <c r="E228" i="32"/>
  <c r="E230" i="32"/>
  <c r="E239" i="32"/>
  <c r="E226" i="32"/>
  <c r="E223" i="32"/>
  <c r="E225" i="32"/>
  <c r="E232" i="32"/>
  <c r="E243" i="32"/>
  <c r="E240" i="32"/>
  <c r="E222" i="32"/>
  <c r="E224" i="32"/>
  <c r="E217" i="32"/>
  <c r="E216" i="32"/>
  <c r="E197" i="32"/>
  <c r="AB197" i="32" s="1"/>
  <c r="E195" i="32"/>
  <c r="E192" i="32"/>
  <c r="E193" i="32"/>
  <c r="E194" i="32"/>
  <c r="E191" i="32"/>
  <c r="E182" i="32"/>
  <c r="E180" i="32"/>
  <c r="E179" i="32"/>
  <c r="E181" i="32"/>
  <c r="E178" i="32"/>
  <c r="E154" i="32"/>
  <c r="E153" i="32"/>
  <c r="E123" i="32"/>
  <c r="E122" i="32"/>
  <c r="E103" i="32"/>
  <c r="E104" i="32"/>
  <c r="E100" i="32"/>
  <c r="E101" i="32"/>
  <c r="E102" i="32"/>
  <c r="E99" i="32"/>
  <c r="E21" i="32"/>
  <c r="E13" i="32"/>
  <c r="E14" i="32"/>
  <c r="E20" i="32"/>
  <c r="E11" i="32"/>
  <c r="E22" i="32"/>
  <c r="E12" i="32"/>
  <c r="E17" i="32"/>
  <c r="E10" i="32"/>
  <c r="E15" i="32"/>
  <c r="E16" i="32"/>
  <c r="E565" i="31"/>
  <c r="E557" i="31"/>
  <c r="E572" i="31"/>
  <c r="E558" i="31"/>
  <c r="E571" i="31"/>
  <c r="E567" i="31"/>
  <c r="E569" i="31"/>
  <c r="E568" i="31"/>
  <c r="E564" i="31"/>
  <c r="E570" i="31"/>
  <c r="E566" i="31"/>
  <c r="E559" i="31"/>
  <c r="E554" i="31"/>
  <c r="E555" i="31"/>
  <c r="E541" i="31"/>
  <c r="E543" i="31"/>
  <c r="E545" i="31"/>
  <c r="E538" i="31"/>
  <c r="E542" i="31"/>
  <c r="E544" i="31"/>
  <c r="E540" i="31"/>
  <c r="E537" i="31"/>
  <c r="E539" i="31"/>
  <c r="E535" i="31"/>
  <c r="E534" i="31"/>
  <c r="E536" i="31"/>
  <c r="E512" i="31"/>
  <c r="E508" i="31"/>
  <c r="E513" i="31"/>
  <c r="E496" i="31"/>
  <c r="E493" i="31"/>
  <c r="E515" i="31"/>
  <c r="E507" i="31"/>
  <c r="E495" i="31"/>
  <c r="E510" i="31"/>
  <c r="E494" i="31"/>
  <c r="E514" i="31"/>
  <c r="E511" i="31"/>
  <c r="E509" i="31"/>
  <c r="E483" i="31"/>
  <c r="E482" i="31"/>
  <c r="E480" i="31"/>
  <c r="E481" i="31"/>
  <c r="E479" i="31"/>
  <c r="E484" i="31"/>
  <c r="E457" i="31"/>
  <c r="E445" i="31"/>
  <c r="E447" i="31"/>
  <c r="E449" i="31"/>
  <c r="E442" i="31"/>
  <c r="E446" i="31"/>
  <c r="E448" i="31"/>
  <c r="E444" i="31"/>
  <c r="E441" i="31"/>
  <c r="E443" i="31"/>
  <c r="E439" i="31"/>
  <c r="E438" i="31"/>
  <c r="E440" i="31"/>
  <c r="E414" i="31"/>
  <c r="AB414" i="31" s="1"/>
  <c r="E427" i="31"/>
  <c r="E419" i="31"/>
  <c r="E426" i="31"/>
  <c r="E418" i="31"/>
  <c r="E425" i="31"/>
  <c r="E420" i="31"/>
  <c r="E406" i="31"/>
  <c r="E400" i="31"/>
  <c r="E404" i="31"/>
  <c r="E403" i="31"/>
  <c r="E407" i="31"/>
  <c r="E401" i="31"/>
  <c r="E398" i="31"/>
  <c r="E402" i="31"/>
  <c r="E405" i="31"/>
  <c r="E399" i="31"/>
  <c r="E388" i="31"/>
  <c r="L388" i="31" s="1"/>
  <c r="E368" i="31"/>
  <c r="E389" i="31"/>
  <c r="L389" i="31" s="1"/>
  <c r="L653" i="31" s="1"/>
  <c r="E367" i="31"/>
  <c r="E373" i="31"/>
  <c r="E372" i="31"/>
  <c r="E386" i="31"/>
  <c r="E371" i="31"/>
  <c r="E370" i="31"/>
  <c r="E387" i="31"/>
  <c r="E385" i="31"/>
  <c r="E384" i="31"/>
  <c r="E380" i="31"/>
  <c r="E369" i="31"/>
  <c r="E382" i="31"/>
  <c r="E381" i="31"/>
  <c r="E379" i="31"/>
  <c r="E383" i="31"/>
  <c r="E363" i="31"/>
  <c r="E362" i="31"/>
  <c r="E364" i="31"/>
  <c r="E366" i="31"/>
  <c r="E360" i="31"/>
  <c r="E361" i="31"/>
  <c r="E365" i="31"/>
  <c r="E318" i="31"/>
  <c r="V318" i="31" s="1"/>
  <c r="E314" i="31"/>
  <c r="E320" i="31"/>
  <c r="E319" i="31"/>
  <c r="L319" i="31" s="1"/>
  <c r="E315" i="31"/>
  <c r="E316" i="31"/>
  <c r="AB316" i="31" s="1"/>
  <c r="E317" i="31"/>
  <c r="E312" i="31"/>
  <c r="E284" i="31"/>
  <c r="E268" i="31"/>
  <c r="E252" i="31"/>
  <c r="E305" i="31"/>
  <c r="E277" i="31"/>
  <c r="E261" i="31"/>
  <c r="E279" i="31"/>
  <c r="E263" i="31"/>
  <c r="E283" i="31"/>
  <c r="E251" i="31"/>
  <c r="E289" i="31"/>
  <c r="E273" i="31"/>
  <c r="E257" i="31"/>
  <c r="E308" i="31"/>
  <c r="E280" i="31"/>
  <c r="E264" i="31"/>
  <c r="E310" i="31"/>
  <c r="E282" i="31"/>
  <c r="E266" i="31"/>
  <c r="E250" i="31"/>
  <c r="E286" i="31"/>
  <c r="E270" i="31"/>
  <c r="E254" i="31"/>
  <c r="E307" i="31"/>
  <c r="E311" i="31"/>
  <c r="E267" i="31"/>
  <c r="E309" i="31"/>
  <c r="E281" i="31"/>
  <c r="E265" i="31"/>
  <c r="E249" i="31"/>
  <c r="E288" i="31"/>
  <c r="E272" i="31"/>
  <c r="E256" i="31"/>
  <c r="E290" i="31"/>
  <c r="E274" i="31"/>
  <c r="E258" i="31"/>
  <c r="E306" i="31"/>
  <c r="E278" i="31"/>
  <c r="E262" i="31"/>
  <c r="E304" i="31"/>
  <c r="E276" i="31"/>
  <c r="E260" i="31"/>
  <c r="E313" i="31"/>
  <c r="E285" i="31"/>
  <c r="E269" i="31"/>
  <c r="E253" i="31"/>
  <c r="E287" i="31"/>
  <c r="E271" i="31"/>
  <c r="E255" i="31"/>
  <c r="E291" i="31"/>
  <c r="E275" i="31"/>
  <c r="E259" i="31"/>
  <c r="E207" i="31"/>
  <c r="E239" i="31"/>
  <c r="E206" i="31"/>
  <c r="E208" i="31"/>
  <c r="E209" i="31"/>
  <c r="E210" i="31"/>
  <c r="E212" i="31"/>
  <c r="E214" i="31"/>
  <c r="E216" i="31"/>
  <c r="E218" i="31"/>
  <c r="E220" i="31"/>
  <c r="E222" i="31"/>
  <c r="E229" i="31"/>
  <c r="E231" i="31"/>
  <c r="E233" i="31"/>
  <c r="E236" i="31"/>
  <c r="E238" i="31"/>
  <c r="E205" i="31"/>
  <c r="E211" i="31"/>
  <c r="E213" i="31"/>
  <c r="E215" i="31"/>
  <c r="E217" i="31"/>
  <c r="E219" i="31"/>
  <c r="E221" i="31"/>
  <c r="E227" i="31"/>
  <c r="E228" i="31"/>
  <c r="E230" i="31"/>
  <c r="E232" i="31"/>
  <c r="E234" i="31"/>
  <c r="E235" i="31"/>
  <c r="E237" i="31"/>
  <c r="E240" i="31"/>
  <c r="E166" i="31"/>
  <c r="E154" i="31"/>
  <c r="E153" i="31"/>
  <c r="E167" i="31"/>
  <c r="E155" i="31"/>
  <c r="E168" i="31"/>
  <c r="E162" i="31"/>
  <c r="E169" i="31"/>
  <c r="E164" i="31"/>
  <c r="E156" i="31"/>
  <c r="E158" i="31"/>
  <c r="E160" i="31"/>
  <c r="E161" i="31"/>
  <c r="E165" i="31"/>
  <c r="E163" i="31"/>
  <c r="E159" i="31"/>
  <c r="E157" i="31"/>
  <c r="D65" i="6"/>
  <c r="M83" i="31"/>
  <c r="L83" i="31"/>
  <c r="M551" i="31"/>
  <c r="L551" i="31"/>
  <c r="L649" i="31" s="1"/>
  <c r="H298" i="32"/>
  <c r="E354" i="31"/>
  <c r="L354" i="31" s="1"/>
  <c r="E355" i="31"/>
  <c r="L355" i="31" s="1"/>
  <c r="E88" i="32"/>
  <c r="L88" i="32" s="1"/>
  <c r="E86" i="32"/>
  <c r="L86" i="32" s="1"/>
  <c r="E87" i="32"/>
  <c r="L87" i="32" s="1"/>
  <c r="E155" i="32"/>
  <c r="L155" i="32" s="1"/>
  <c r="E156" i="32"/>
  <c r="L156" i="32" s="1"/>
  <c r="E157" i="32"/>
  <c r="L157" i="32" s="1"/>
  <c r="E293" i="32"/>
  <c r="L293" i="32" s="1"/>
  <c r="E294" i="32"/>
  <c r="L294" i="32" s="1"/>
  <c r="E265" i="32"/>
  <c r="E263" i="32"/>
  <c r="L263" i="32" s="1"/>
  <c r="E264" i="32"/>
  <c r="L264" i="32" s="1"/>
  <c r="U2" i="32"/>
  <c r="E178" i="31"/>
  <c r="E198" i="31"/>
  <c r="L198" i="31" s="1"/>
  <c r="E199" i="31"/>
  <c r="L199" i="31" s="1"/>
  <c r="E135" i="31"/>
  <c r="E142" i="31"/>
  <c r="M142" i="31" s="1"/>
  <c r="E143" i="31"/>
  <c r="L143" i="31" s="1"/>
  <c r="E147" i="31"/>
  <c r="L147" i="31" s="1"/>
  <c r="P574" i="31"/>
  <c r="T574" i="31"/>
  <c r="X574" i="31"/>
  <c r="AB574" i="31"/>
  <c r="AF574" i="31"/>
  <c r="M574" i="31"/>
  <c r="Q574" i="31"/>
  <c r="U574" i="31"/>
  <c r="Y574" i="31"/>
  <c r="AC574" i="31"/>
  <c r="N574" i="31"/>
  <c r="V574" i="31"/>
  <c r="O574" i="31"/>
  <c r="S574" i="31"/>
  <c r="W574" i="31"/>
  <c r="AA574" i="31"/>
  <c r="AE574" i="31"/>
  <c r="R574" i="31"/>
  <c r="Z574" i="31"/>
  <c r="AD574" i="31"/>
  <c r="E353" i="31"/>
  <c r="L353" i="31" s="1"/>
  <c r="E186" i="31"/>
  <c r="U186" i="31" s="1"/>
  <c r="E172" i="31"/>
  <c r="E409" i="31"/>
  <c r="L409" i="31" s="1"/>
  <c r="E408" i="31"/>
  <c r="L408" i="31" s="1"/>
  <c r="E410" i="31"/>
  <c r="L410" i="31" s="1"/>
  <c r="E141" i="31"/>
  <c r="E248" i="31"/>
  <c r="E247" i="31"/>
  <c r="P281" i="32"/>
  <c r="T210" i="32"/>
  <c r="R210" i="32"/>
  <c r="O210" i="32"/>
  <c r="M210" i="32"/>
  <c r="W210" i="32"/>
  <c r="N210" i="32"/>
  <c r="Y210" i="32"/>
  <c r="AB210" i="32"/>
  <c r="AF210" i="32"/>
  <c r="AE210" i="32"/>
  <c r="E430" i="31"/>
  <c r="AC48" i="25"/>
  <c r="AF48" i="25"/>
  <c r="AB48" i="25"/>
  <c r="AD48" i="25"/>
  <c r="AE48" i="25"/>
  <c r="AA48" i="25"/>
  <c r="E195" i="31"/>
  <c r="E187" i="31"/>
  <c r="Z187" i="31" s="1"/>
  <c r="E196" i="31"/>
  <c r="U2" i="31"/>
  <c r="E170" i="31"/>
  <c r="E133" i="31"/>
  <c r="E174" i="31"/>
  <c r="E209" i="32"/>
  <c r="L209" i="32" s="1"/>
  <c r="E72" i="32"/>
  <c r="AI219" i="32"/>
  <c r="L50" i="35" s="1"/>
  <c r="AI165" i="32"/>
  <c r="L45" i="35" s="1"/>
  <c r="AI266" i="32"/>
  <c r="L52" i="35" s="1"/>
  <c r="AI185" i="32"/>
  <c r="L46" i="35" s="1"/>
  <c r="AI124" i="32"/>
  <c r="L42" i="35" s="1"/>
  <c r="E93" i="32"/>
  <c r="L93" i="32" s="1"/>
  <c r="E92" i="32"/>
  <c r="S92" i="32" s="1"/>
  <c r="E95" i="32"/>
  <c r="L95" i="32" s="1"/>
  <c r="E91" i="32"/>
  <c r="L91" i="32" s="1"/>
  <c r="E548" i="31"/>
  <c r="L548" i="31" s="1"/>
  <c r="E547" i="31"/>
  <c r="L547" i="31" s="1"/>
  <c r="E200" i="31"/>
  <c r="L200" i="31" s="1"/>
  <c r="E190" i="31"/>
  <c r="E177" i="31"/>
  <c r="E194" i="31"/>
  <c r="E173" i="31"/>
  <c r="E193" i="31"/>
  <c r="L193" i="31" s="1"/>
  <c r="E192" i="31"/>
  <c r="E197" i="31"/>
  <c r="E179" i="31"/>
  <c r="E176" i="31"/>
  <c r="E171" i="31"/>
  <c r="E191" i="31"/>
  <c r="E189" i="31"/>
  <c r="E245" i="31"/>
  <c r="P245" i="31" s="1"/>
  <c r="E152" i="31"/>
  <c r="E175" i="31"/>
  <c r="E188" i="31"/>
  <c r="E180" i="31"/>
  <c r="E246" i="31"/>
  <c r="E460" i="31"/>
  <c r="E478" i="31"/>
  <c r="E434" i="31"/>
  <c r="L434" i="31" s="1"/>
  <c r="E461" i="31"/>
  <c r="E416" i="31"/>
  <c r="Q414" i="31"/>
  <c r="E429" i="31"/>
  <c r="E428" i="31"/>
  <c r="E415" i="31"/>
  <c r="E417" i="31"/>
  <c r="L417" i="31" s="1"/>
  <c r="L320" i="31"/>
  <c r="AI327" i="31"/>
  <c r="D13" i="35" s="1"/>
  <c r="AI201" i="31"/>
  <c r="E149" i="31"/>
  <c r="L149" i="31" s="1"/>
  <c r="AI321" i="31"/>
  <c r="D12" i="35" s="1"/>
  <c r="E12" i="35" s="1"/>
  <c r="F12" i="35" s="1"/>
  <c r="AI576" i="31"/>
  <c r="AJ576" i="31" s="1"/>
  <c r="E140" i="31"/>
  <c r="E148" i="31"/>
  <c r="L148" i="31" s="1"/>
  <c r="E463" i="31"/>
  <c r="E486" i="31"/>
  <c r="E453" i="31"/>
  <c r="E476" i="31"/>
  <c r="E436" i="31"/>
  <c r="L436" i="31" s="1"/>
  <c r="E454" i="31"/>
  <c r="E455" i="31"/>
  <c r="E451" i="31"/>
  <c r="E477" i="31"/>
  <c r="E433" i="31"/>
  <c r="L433" i="31" s="1"/>
  <c r="E475" i="31"/>
  <c r="E102" i="31"/>
  <c r="E103" i="31"/>
  <c r="E136" i="31"/>
  <c r="E134" i="31"/>
  <c r="E131" i="31"/>
  <c r="E132" i="31"/>
  <c r="E104" i="31"/>
  <c r="AI356" i="31"/>
  <c r="AJ356" i="31" s="1"/>
  <c r="E489" i="31"/>
  <c r="E485" i="31"/>
  <c r="E487" i="31"/>
  <c r="E359" i="31"/>
  <c r="L359" i="31" s="1"/>
  <c r="E458" i="31"/>
  <c r="E435" i="31"/>
  <c r="L435" i="31" s="1"/>
  <c r="AI431" i="31"/>
  <c r="D18" i="35" s="1"/>
  <c r="E18" i="35" s="1"/>
  <c r="F18" i="35" s="1"/>
  <c r="E437" i="31"/>
  <c r="E474" i="31"/>
  <c r="E358" i="31"/>
  <c r="L358" i="31" s="1"/>
  <c r="E488" i="31"/>
  <c r="E462" i="31"/>
  <c r="E456" i="31"/>
  <c r="E452" i="31"/>
  <c r="E450" i="31"/>
  <c r="E459" i="31"/>
  <c r="E54" i="31"/>
  <c r="E79" i="31"/>
  <c r="L79" i="31" s="1"/>
  <c r="E80" i="31"/>
  <c r="L80" i="31" s="1"/>
  <c r="H580" i="31"/>
  <c r="K169" i="25"/>
  <c r="K170" i="25" s="1"/>
  <c r="G169" i="25"/>
  <c r="G170" i="25" s="1"/>
  <c r="I169" i="25"/>
  <c r="I170" i="25" s="1"/>
  <c r="D78" i="25"/>
  <c r="D94" i="25"/>
  <c r="D107" i="25"/>
  <c r="D133" i="25"/>
  <c r="D127" i="25"/>
  <c r="D123" i="25"/>
  <c r="D151" i="25"/>
  <c r="D89" i="25"/>
  <c r="D137" i="25"/>
  <c r="D145" i="25"/>
  <c r="D157" i="25"/>
  <c r="D55" i="25"/>
  <c r="D51" i="25"/>
  <c r="D67" i="25"/>
  <c r="H164" i="25"/>
  <c r="G64" i="25"/>
  <c r="G65" i="25" s="1"/>
  <c r="D43" i="25"/>
  <c r="D37" i="25"/>
  <c r="D46" i="25"/>
  <c r="D48" i="25" s="1"/>
  <c r="E47" i="25" s="1"/>
  <c r="L47" i="25" s="1"/>
  <c r="D56" i="25"/>
  <c r="D52" i="25"/>
  <c r="D60" i="25"/>
  <c r="D61" i="25"/>
  <c r="D68" i="25"/>
  <c r="D79" i="25"/>
  <c r="D95" i="25"/>
  <c r="D91" i="25"/>
  <c r="D86" i="25"/>
  <c r="D104" i="25"/>
  <c r="D105" i="25" s="1"/>
  <c r="D119" i="25"/>
  <c r="D134" i="25"/>
  <c r="D130" i="25"/>
  <c r="D124" i="25"/>
  <c r="D120" i="25"/>
  <c r="D152" i="25"/>
  <c r="D146" i="25"/>
  <c r="D156" i="25"/>
  <c r="D160" i="25"/>
  <c r="F169" i="25"/>
  <c r="F170" i="25" s="1"/>
  <c r="D41" i="25"/>
  <c r="D54" i="25"/>
  <c r="D70" i="25"/>
  <c r="D77" i="25"/>
  <c r="D85" i="25"/>
  <c r="D93" i="25"/>
  <c r="D88" i="25"/>
  <c r="D114" i="25"/>
  <c r="D136" i="25"/>
  <c r="D132" i="25"/>
  <c r="D126" i="25"/>
  <c r="D122" i="25"/>
  <c r="D150" i="25"/>
  <c r="D165" i="25"/>
  <c r="D34" i="25"/>
  <c r="D38" i="25"/>
  <c r="D50" i="25"/>
  <c r="D53" i="25"/>
  <c r="D63" i="25"/>
  <c r="D66" i="25"/>
  <c r="D69" i="25"/>
  <c r="D80" i="25"/>
  <c r="D96" i="25"/>
  <c r="D92" i="25"/>
  <c r="D87" i="25"/>
  <c r="D100" i="25"/>
  <c r="D102" i="25" s="1"/>
  <c r="E101" i="25" s="1"/>
  <c r="D108" i="25"/>
  <c r="D115" i="25"/>
  <c r="D135" i="25"/>
  <c r="D131" i="25"/>
  <c r="D125" i="25"/>
  <c r="D121" i="25"/>
  <c r="D144" i="25"/>
  <c r="D147" i="25"/>
  <c r="K164" i="25"/>
  <c r="G164" i="25"/>
  <c r="D68" i="6"/>
  <c r="D90" i="6" s="1"/>
  <c r="E83" i="6" s="1"/>
  <c r="W1" i="6"/>
  <c r="I113" i="25"/>
  <c r="F311" i="6"/>
  <c r="E248" i="32"/>
  <c r="E141" i="32"/>
  <c r="L141" i="32" s="1"/>
  <c r="E143" i="32"/>
  <c r="E204" i="31"/>
  <c r="L204" i="31" s="1"/>
  <c r="F98" i="25"/>
  <c r="F99" i="25" s="1"/>
  <c r="H105" i="25"/>
  <c r="H106" i="25" s="1"/>
  <c r="H113" i="25"/>
  <c r="F580" i="31"/>
  <c r="J580" i="31"/>
  <c r="I580" i="31"/>
  <c r="K113" i="25"/>
  <c r="G113" i="25"/>
  <c r="K105" i="25"/>
  <c r="K106" i="25" s="1"/>
  <c r="J164" i="25"/>
  <c r="J64" i="25"/>
  <c r="J65" i="25" s="1"/>
  <c r="AI211" i="32"/>
  <c r="L49" i="35" s="1"/>
  <c r="AI282" i="32"/>
  <c r="L53" i="35" s="1"/>
  <c r="G44" i="25"/>
  <c r="G45" i="25" s="1"/>
  <c r="I84" i="25"/>
  <c r="K32" i="25"/>
  <c r="K33" i="25" s="1"/>
  <c r="I303" i="6"/>
  <c r="I304" i="6" s="1"/>
  <c r="F176" i="6"/>
  <c r="F177" i="6" s="1"/>
  <c r="J113" i="25"/>
  <c r="I164" i="25"/>
  <c r="H84" i="25"/>
  <c r="J84" i="25"/>
  <c r="G105" i="25"/>
  <c r="G106" i="25" s="1"/>
  <c r="K44" i="25"/>
  <c r="H169" i="25"/>
  <c r="H170" i="25" s="1"/>
  <c r="J169" i="25"/>
  <c r="J170" i="25" s="1"/>
  <c r="H32" i="25"/>
  <c r="H33" i="25" s="1"/>
  <c r="K64" i="25"/>
  <c r="K65" i="25" s="1"/>
  <c r="D17" i="35"/>
  <c r="E17" i="35" s="1"/>
  <c r="F17" i="35" s="1"/>
  <c r="AJ412" i="31"/>
  <c r="D20" i="35"/>
  <c r="E20" i="35" s="1"/>
  <c r="F20" i="35" s="1"/>
  <c r="AJ517" i="31"/>
  <c r="D11" i="35"/>
  <c r="E11" i="35" s="1"/>
  <c r="F11" i="35" s="1"/>
  <c r="AJ243" i="31"/>
  <c r="D15" i="35"/>
  <c r="E15" i="35" s="1"/>
  <c r="F15" i="35" s="1"/>
  <c r="AJ390" i="31"/>
  <c r="H52" i="39"/>
  <c r="D52" i="39"/>
  <c r="G52" i="39"/>
  <c r="I105" i="25"/>
  <c r="I106" i="25" s="1"/>
  <c r="I32" i="25"/>
  <c r="I33" i="25" s="1"/>
  <c r="D9" i="39"/>
  <c r="I9" i="39"/>
  <c r="H9" i="39"/>
  <c r="G9" i="39"/>
  <c r="F9" i="39"/>
  <c r="E9" i="39"/>
  <c r="I44" i="25"/>
  <c r="I45" i="25" s="1"/>
  <c r="H44" i="25"/>
  <c r="H45" i="25" s="1"/>
  <c r="J44" i="25"/>
  <c r="J45" i="25" s="1"/>
  <c r="F68" i="39"/>
  <c r="F69" i="39" s="1"/>
  <c r="F63" i="39"/>
  <c r="F64" i="39" s="1"/>
  <c r="F52" i="39"/>
  <c r="I68" i="39"/>
  <c r="I69" i="39" s="1"/>
  <c r="I63" i="39"/>
  <c r="I64" i="39" s="1"/>
  <c r="E68" i="39"/>
  <c r="E69" i="39" s="1"/>
  <c r="E63" i="39"/>
  <c r="E64" i="39" s="1"/>
  <c r="I52" i="39"/>
  <c r="E52" i="39"/>
  <c r="H68" i="39"/>
  <c r="H69" i="39" s="1"/>
  <c r="H63" i="39"/>
  <c r="H64" i="39" s="1"/>
  <c r="D68" i="39"/>
  <c r="D69" i="39" s="1"/>
  <c r="D63" i="39"/>
  <c r="D64" i="39" s="1"/>
  <c r="G63" i="39"/>
  <c r="G64" i="39" s="1"/>
  <c r="G68" i="39"/>
  <c r="G69" i="39" s="1"/>
  <c r="K580" i="31"/>
  <c r="AI549" i="31"/>
  <c r="K84" i="25"/>
  <c r="G84" i="25"/>
  <c r="H64" i="25"/>
  <c r="H65" i="25" s="1"/>
  <c r="J105" i="25"/>
  <c r="J106" i="25" s="1"/>
  <c r="I176" i="6"/>
  <c r="I177" i="6" s="1"/>
  <c r="H176" i="6"/>
  <c r="H177" i="6" s="1"/>
  <c r="K176" i="6"/>
  <c r="K177" i="6" s="1"/>
  <c r="G176" i="6"/>
  <c r="G177" i="6" s="1"/>
  <c r="J176" i="6"/>
  <c r="J177" i="6" s="1"/>
  <c r="J303" i="6"/>
  <c r="J304" i="6" s="1"/>
  <c r="AI159" i="32"/>
  <c r="K38" i="35"/>
  <c r="K57" i="35" s="1"/>
  <c r="AI249" i="32"/>
  <c r="AH297" i="32"/>
  <c r="K68" i="35" s="1"/>
  <c r="L54" i="35"/>
  <c r="AI295" i="32"/>
  <c r="AI198" i="32"/>
  <c r="AI138" i="32"/>
  <c r="AI490" i="31"/>
  <c r="I64" i="25"/>
  <c r="I65" i="25" s="1"/>
  <c r="E65" i="31"/>
  <c r="L65" i="31" s="1"/>
  <c r="G580" i="31"/>
  <c r="E92" i="31"/>
  <c r="O551" i="31"/>
  <c r="O553" i="31" s="1"/>
  <c r="S551" i="31"/>
  <c r="S553" i="31" s="1"/>
  <c r="P551" i="31"/>
  <c r="P553" i="31" s="1"/>
  <c r="T551" i="31"/>
  <c r="Q551" i="31"/>
  <c r="N551" i="31"/>
  <c r="R551" i="31"/>
  <c r="E164" i="32"/>
  <c r="E35" i="32"/>
  <c r="L35" i="32" s="1"/>
  <c r="E46" i="32"/>
  <c r="E39" i="32"/>
  <c r="E41" i="32"/>
  <c r="E42" i="32"/>
  <c r="E38" i="32"/>
  <c r="E40" i="32"/>
  <c r="E47" i="32"/>
  <c r="E44" i="32"/>
  <c r="E45" i="32"/>
  <c r="E43" i="32"/>
  <c r="E24" i="32"/>
  <c r="E23" i="32"/>
  <c r="I299" i="32"/>
  <c r="E287" i="32"/>
  <c r="L287" i="32" s="1"/>
  <c r="L375" i="32" s="1"/>
  <c r="AE284" i="32"/>
  <c r="AA284" i="32"/>
  <c r="W284" i="32"/>
  <c r="S284" i="32"/>
  <c r="O284" i="32"/>
  <c r="E285" i="32"/>
  <c r="AD284" i="32"/>
  <c r="Z284" i="32"/>
  <c r="V284" i="32"/>
  <c r="R284" i="32"/>
  <c r="N284" i="32"/>
  <c r="AC284" i="32"/>
  <c r="Y284" i="32"/>
  <c r="U284" i="32"/>
  <c r="Q284" i="32"/>
  <c r="M366" i="32"/>
  <c r="AF284" i="32"/>
  <c r="AB284" i="32"/>
  <c r="X284" i="32"/>
  <c r="T284" i="32"/>
  <c r="P284" i="32"/>
  <c r="E161" i="32"/>
  <c r="E252" i="32"/>
  <c r="E253" i="32"/>
  <c r="E255" i="32"/>
  <c r="E254" i="32"/>
  <c r="E251" i="32"/>
  <c r="H299" i="32"/>
  <c r="E204" i="32"/>
  <c r="E208" i="32"/>
  <c r="E206" i="32"/>
  <c r="E203" i="32"/>
  <c r="E205" i="32"/>
  <c r="G299" i="32"/>
  <c r="E105" i="32"/>
  <c r="E114" i="32"/>
  <c r="E108" i="32"/>
  <c r="E107" i="32"/>
  <c r="E117" i="32"/>
  <c r="E106" i="32"/>
  <c r="E119" i="32"/>
  <c r="E111" i="32"/>
  <c r="E121" i="32"/>
  <c r="E110" i="32"/>
  <c r="E112" i="32"/>
  <c r="E113" i="32"/>
  <c r="E98" i="32"/>
  <c r="E115" i="32"/>
  <c r="E120" i="32"/>
  <c r="E116" i="32"/>
  <c r="E109" i="32"/>
  <c r="E118" i="32"/>
  <c r="F299" i="32"/>
  <c r="E148" i="32"/>
  <c r="E140" i="32"/>
  <c r="E144" i="32"/>
  <c r="E147" i="32"/>
  <c r="E149" i="32"/>
  <c r="E145" i="32"/>
  <c r="E142" i="32"/>
  <c r="E146" i="32"/>
  <c r="E214" i="32"/>
  <c r="E213" i="32"/>
  <c r="E218" i="32"/>
  <c r="E158" i="32"/>
  <c r="L158" i="32" s="1"/>
  <c r="E169" i="32"/>
  <c r="E171" i="32"/>
  <c r="E176" i="32"/>
  <c r="E175" i="32"/>
  <c r="E168" i="32"/>
  <c r="E184" i="32"/>
  <c r="E170" i="32"/>
  <c r="E167" i="32"/>
  <c r="E173" i="32"/>
  <c r="E172" i="32"/>
  <c r="E174" i="32"/>
  <c r="E183" i="32"/>
  <c r="J299" i="32"/>
  <c r="E25" i="32"/>
  <c r="E30" i="32"/>
  <c r="E26" i="32"/>
  <c r="E27" i="32"/>
  <c r="E31" i="32"/>
  <c r="E32" i="32"/>
  <c r="E28" i="32"/>
  <c r="E29" i="32"/>
  <c r="AA1" i="32"/>
  <c r="AA33" i="32" s="1"/>
  <c r="E247" i="32"/>
  <c r="E245" i="32"/>
  <c r="E221" i="32"/>
  <c r="E244" i="32"/>
  <c r="E246" i="32"/>
  <c r="E271" i="32"/>
  <c r="E272" i="32"/>
  <c r="E279" i="32"/>
  <c r="E268" i="32"/>
  <c r="E270" i="32"/>
  <c r="E269" i="32"/>
  <c r="E273" i="32"/>
  <c r="E280" i="32"/>
  <c r="E49" i="32"/>
  <c r="E52" i="32"/>
  <c r="E58" i="32"/>
  <c r="E53" i="32"/>
  <c r="E50" i="32"/>
  <c r="E61" i="32"/>
  <c r="E37" i="32"/>
  <c r="E54" i="32"/>
  <c r="E55" i="32"/>
  <c r="E36" i="32"/>
  <c r="E48" i="32"/>
  <c r="E59" i="32"/>
  <c r="E56" i="32"/>
  <c r="E51" i="32"/>
  <c r="E57" i="32"/>
  <c r="E60" i="32"/>
  <c r="K299" i="32"/>
  <c r="E135" i="32"/>
  <c r="E134" i="32"/>
  <c r="E136" i="32"/>
  <c r="E129" i="32"/>
  <c r="E128" i="32"/>
  <c r="E132" i="32"/>
  <c r="E133" i="32"/>
  <c r="E127" i="32"/>
  <c r="E126" i="32"/>
  <c r="E137" i="32"/>
  <c r="E288" i="32"/>
  <c r="E9" i="32"/>
  <c r="E67" i="32"/>
  <c r="E71" i="32"/>
  <c r="E75" i="32"/>
  <c r="E82" i="32"/>
  <c r="E68" i="32"/>
  <c r="E74" i="32"/>
  <c r="E65" i="32"/>
  <c r="E83" i="32"/>
  <c r="E79" i="32"/>
  <c r="E69" i="32"/>
  <c r="E66" i="32"/>
  <c r="E81" i="32"/>
  <c r="E73" i="32"/>
  <c r="E70" i="32"/>
  <c r="E85" i="32"/>
  <c r="E80" i="32"/>
  <c r="E84" i="32"/>
  <c r="E64" i="32"/>
  <c r="E187" i="32"/>
  <c r="E189" i="32"/>
  <c r="E190" i="32"/>
  <c r="E188" i="32"/>
  <c r="E556" i="31"/>
  <c r="E575" i="31"/>
  <c r="L575" i="31" s="1"/>
  <c r="E573" i="31"/>
  <c r="E552" i="31"/>
  <c r="E526" i="31"/>
  <c r="E527" i="31"/>
  <c r="E524" i="31"/>
  <c r="E525" i="31"/>
  <c r="E523" i="31"/>
  <c r="E522" i="31"/>
  <c r="E521" i="31"/>
  <c r="E329" i="31"/>
  <c r="E337" i="31"/>
  <c r="E338" i="31"/>
  <c r="E334" i="31"/>
  <c r="E335" i="31"/>
  <c r="E336" i="31"/>
  <c r="E332" i="31"/>
  <c r="E333" i="31"/>
  <c r="E339" i="31"/>
  <c r="E331" i="31"/>
  <c r="E98" i="31"/>
  <c r="L98" i="31" s="1"/>
  <c r="E88" i="31"/>
  <c r="L88" i="31" s="1"/>
  <c r="E203" i="31"/>
  <c r="L203" i="31" s="1"/>
  <c r="E241" i="31"/>
  <c r="E242" i="31"/>
  <c r="E21" i="31"/>
  <c r="L21" i="31" s="1"/>
  <c r="E55" i="31"/>
  <c r="L55" i="31" s="1"/>
  <c r="E35" i="31"/>
  <c r="E59" i="31"/>
  <c r="E57" i="31"/>
  <c r="E53" i="31"/>
  <c r="E38" i="31"/>
  <c r="E39" i="31"/>
  <c r="E45" i="31"/>
  <c r="E34" i="31"/>
  <c r="E27" i="31"/>
  <c r="E22" i="31"/>
  <c r="E13" i="31"/>
  <c r="E49" i="31"/>
  <c r="E52" i="31"/>
  <c r="E33" i="31"/>
  <c r="E30" i="31"/>
  <c r="E43" i="31"/>
  <c r="E47" i="31"/>
  <c r="E37" i="31"/>
  <c r="E18" i="31"/>
  <c r="E20" i="31"/>
  <c r="E19" i="31"/>
  <c r="E48" i="31"/>
  <c r="E40" i="31"/>
  <c r="E44" i="31"/>
  <c r="E23" i="31"/>
  <c r="E29" i="31"/>
  <c r="E16" i="31"/>
  <c r="E26" i="31"/>
  <c r="E17" i="31"/>
  <c r="E56" i="31"/>
  <c r="E46" i="31"/>
  <c r="E41" i="31"/>
  <c r="E42" i="31"/>
  <c r="E14" i="31"/>
  <c r="E15" i="31"/>
  <c r="E51" i="31"/>
  <c r="E32" i="31"/>
  <c r="E31" i="31"/>
  <c r="E36" i="31"/>
  <c r="E28" i="31"/>
  <c r="E25" i="31"/>
  <c r="E58" i="31"/>
  <c r="E50" i="31"/>
  <c r="E24" i="31"/>
  <c r="E66" i="31"/>
  <c r="L66" i="31" s="1"/>
  <c r="E62" i="31"/>
  <c r="L62" i="31" s="1"/>
  <c r="E78" i="31"/>
  <c r="L78" i="31" s="1"/>
  <c r="E64" i="31"/>
  <c r="L64" i="31" s="1"/>
  <c r="E77" i="31"/>
  <c r="L77" i="31" s="1"/>
  <c r="E60" i="31"/>
  <c r="L60" i="31" s="1"/>
  <c r="E61" i="31"/>
  <c r="L61" i="31" s="1"/>
  <c r="E10" i="31"/>
  <c r="L10" i="31" s="1"/>
  <c r="E69" i="31"/>
  <c r="L69" i="31" s="1"/>
  <c r="E11" i="31"/>
  <c r="L11" i="31" s="1"/>
  <c r="E68" i="31"/>
  <c r="L68" i="31" s="1"/>
  <c r="E63" i="31"/>
  <c r="E492" i="31"/>
  <c r="L492" i="31" s="1"/>
  <c r="E9" i="31"/>
  <c r="E519" i="31"/>
  <c r="E411" i="31"/>
  <c r="L411" i="31" s="1"/>
  <c r="E397" i="31"/>
  <c r="E395" i="31"/>
  <c r="E396" i="31"/>
  <c r="E67" i="31"/>
  <c r="L67" i="31" s="1"/>
  <c r="E75" i="31"/>
  <c r="L75" i="31" s="1"/>
  <c r="E76" i="31"/>
  <c r="L76" i="31" s="1"/>
  <c r="T83" i="31"/>
  <c r="P83" i="31"/>
  <c r="S83" i="31"/>
  <c r="O83" i="31"/>
  <c r="R83" i="31"/>
  <c r="N83" i="31"/>
  <c r="Q83" i="31"/>
  <c r="E348" i="31"/>
  <c r="E343" i="31"/>
  <c r="E346" i="31"/>
  <c r="E344" i="31"/>
  <c r="E352" i="31"/>
  <c r="E351" i="31"/>
  <c r="E350" i="31"/>
  <c r="E349" i="31"/>
  <c r="E330" i="31"/>
  <c r="E345" i="31"/>
  <c r="E347" i="31"/>
  <c r="AE323" i="31"/>
  <c r="AA323" i="31"/>
  <c r="W323" i="31"/>
  <c r="S323" i="31"/>
  <c r="O323" i="31"/>
  <c r="AD323" i="31"/>
  <c r="Z323" i="31"/>
  <c r="V323" i="31"/>
  <c r="R323" i="31"/>
  <c r="N323" i="31"/>
  <c r="AC323" i="31"/>
  <c r="Y323" i="31"/>
  <c r="U323" i="31"/>
  <c r="Q323" i="31"/>
  <c r="AF323" i="31"/>
  <c r="AB323" i="31"/>
  <c r="X323" i="31"/>
  <c r="T323" i="31"/>
  <c r="P323" i="31"/>
  <c r="E85" i="31"/>
  <c r="E87" i="31"/>
  <c r="E95" i="31"/>
  <c r="E84" i="31"/>
  <c r="E99" i="31"/>
  <c r="E89" i="31"/>
  <c r="E90" i="31"/>
  <c r="E93" i="31"/>
  <c r="E96" i="31"/>
  <c r="E91" i="31"/>
  <c r="E86" i="31"/>
  <c r="E97" i="31"/>
  <c r="L516" i="31"/>
  <c r="E528" i="31"/>
  <c r="E520" i="31"/>
  <c r="E546" i="31"/>
  <c r="E94" i="31"/>
  <c r="Z1" i="31"/>
  <c r="H297" i="6"/>
  <c r="J209" i="6"/>
  <c r="G297" i="6"/>
  <c r="Q171" i="25"/>
  <c r="Q172" i="25" s="1"/>
  <c r="P171" i="25"/>
  <c r="P172" i="25" s="1"/>
  <c r="T171" i="25"/>
  <c r="T172" i="25" s="1"/>
  <c r="O171" i="25"/>
  <c r="O172" i="25" s="1"/>
  <c r="S171" i="25"/>
  <c r="S172" i="25" s="1"/>
  <c r="N171" i="25"/>
  <c r="N172" i="25" s="1"/>
  <c r="R171" i="25"/>
  <c r="R172" i="25" s="1"/>
  <c r="F22" i="25"/>
  <c r="F23" i="25" s="1"/>
  <c r="J22" i="25"/>
  <c r="J23" i="25" s="1"/>
  <c r="F84" i="25"/>
  <c r="H22" i="25"/>
  <c r="H23" i="25" s="1"/>
  <c r="I22" i="25"/>
  <c r="I23" i="25" s="1"/>
  <c r="F113" i="25"/>
  <c r="F64" i="25"/>
  <c r="F65" i="25" s="1"/>
  <c r="K252" i="25"/>
  <c r="G252" i="25"/>
  <c r="J251" i="25"/>
  <c r="F251" i="25"/>
  <c r="I250" i="25"/>
  <c r="L249" i="25"/>
  <c r="H249" i="25"/>
  <c r="AE248" i="25"/>
  <c r="AA248" i="25"/>
  <c r="W248" i="25"/>
  <c r="S248" i="25"/>
  <c r="O248" i="25"/>
  <c r="K248" i="25"/>
  <c r="G248" i="25"/>
  <c r="J247" i="25"/>
  <c r="F247" i="25"/>
  <c r="AC246" i="25"/>
  <c r="Y246" i="25"/>
  <c r="U246" i="25"/>
  <c r="Q246" i="25"/>
  <c r="M246" i="25"/>
  <c r="I246" i="25"/>
  <c r="H245" i="25"/>
  <c r="K244" i="25"/>
  <c r="G244" i="25"/>
  <c r="J243" i="25"/>
  <c r="F243" i="25"/>
  <c r="I242" i="25"/>
  <c r="AF241" i="25"/>
  <c r="AB241" i="25"/>
  <c r="X241" i="25"/>
  <c r="T241" i="25"/>
  <c r="J252" i="25"/>
  <c r="F252" i="25"/>
  <c r="I251" i="25"/>
  <c r="L250" i="25"/>
  <c r="H250" i="25"/>
  <c r="K249" i="25"/>
  <c r="G249" i="25"/>
  <c r="AD248" i="25"/>
  <c r="Z248" i="25"/>
  <c r="V248" i="25"/>
  <c r="R248" i="25"/>
  <c r="N248" i="25"/>
  <c r="J248" i="25"/>
  <c r="F248" i="25"/>
  <c r="I247" i="25"/>
  <c r="AF246" i="25"/>
  <c r="AB246" i="25"/>
  <c r="X246" i="25"/>
  <c r="T246" i="25"/>
  <c r="P246" i="25"/>
  <c r="L246" i="25"/>
  <c r="H246" i="25"/>
  <c r="K245" i="25"/>
  <c r="G245" i="25"/>
  <c r="J244" i="25"/>
  <c r="F244" i="25"/>
  <c r="I243" i="25"/>
  <c r="I252" i="25"/>
  <c r="H251" i="25"/>
  <c r="K250" i="25"/>
  <c r="G250" i="25"/>
  <c r="J249" i="25"/>
  <c r="F249" i="25"/>
  <c r="AC248" i="25"/>
  <c r="Y248" i="25"/>
  <c r="U248" i="25"/>
  <c r="Q248" i="25"/>
  <c r="M248" i="25"/>
  <c r="I248" i="25"/>
  <c r="L247" i="25"/>
  <c r="H247" i="25"/>
  <c r="AE246" i="25"/>
  <c r="AA246" i="25"/>
  <c r="W246" i="25"/>
  <c r="S246" i="25"/>
  <c r="O246" i="25"/>
  <c r="K246" i="25"/>
  <c r="G246" i="25"/>
  <c r="J245" i="25"/>
  <c r="F245" i="25"/>
  <c r="I244" i="25"/>
  <c r="H243" i="25"/>
  <c r="K242" i="25"/>
  <c r="G242" i="25"/>
  <c r="AD241" i="25"/>
  <c r="Z241" i="25"/>
  <c r="V241" i="25"/>
  <c r="R241" i="25"/>
  <c r="H252" i="25"/>
  <c r="K251" i="25"/>
  <c r="G251" i="25"/>
  <c r="J250" i="25"/>
  <c r="F250" i="25"/>
  <c r="I249" i="25"/>
  <c r="AF248" i="25"/>
  <c r="AB248" i="25"/>
  <c r="X248" i="25"/>
  <c r="T248" i="25"/>
  <c r="P248" i="25"/>
  <c r="L248" i="25"/>
  <c r="H248" i="25"/>
  <c r="K247" i="25"/>
  <c r="G247" i="25"/>
  <c r="AD246" i="25"/>
  <c r="Z246" i="25"/>
  <c r="V246" i="25"/>
  <c r="R246" i="25"/>
  <c r="N246" i="25"/>
  <c r="J246" i="25"/>
  <c r="F246" i="25"/>
  <c r="I245" i="25"/>
  <c r="H244" i="25"/>
  <c r="K243" i="25"/>
  <c r="G243" i="25"/>
  <c r="J242" i="25"/>
  <c r="AC241" i="25"/>
  <c r="U241" i="25"/>
  <c r="O241" i="25"/>
  <c r="K241" i="25"/>
  <c r="G241" i="25"/>
  <c r="J240" i="25"/>
  <c r="F240" i="25"/>
  <c r="I239" i="25"/>
  <c r="AF238" i="25"/>
  <c r="AB238" i="25"/>
  <c r="X238" i="25"/>
  <c r="T238" i="25"/>
  <c r="P238" i="25"/>
  <c r="L238" i="25"/>
  <c r="H238" i="25"/>
  <c r="AE237" i="25"/>
  <c r="AA237" i="25"/>
  <c r="W237" i="25"/>
  <c r="S237" i="25"/>
  <c r="O237" i="25"/>
  <c r="K237" i="25"/>
  <c r="G237" i="25"/>
  <c r="J236" i="25"/>
  <c r="F236" i="25"/>
  <c r="AC235" i="25"/>
  <c r="Y235" i="25"/>
  <c r="U235" i="25"/>
  <c r="Q235" i="25"/>
  <c r="M235" i="25"/>
  <c r="I235" i="25"/>
  <c r="L234" i="25"/>
  <c r="H234" i="25"/>
  <c r="AE233" i="25"/>
  <c r="AA233" i="25"/>
  <c r="W233" i="25"/>
  <c r="S233" i="25"/>
  <c r="O233" i="25"/>
  <c r="K233" i="25"/>
  <c r="G233" i="25"/>
  <c r="AD232" i="25"/>
  <c r="Z232" i="25"/>
  <c r="V232" i="25"/>
  <c r="R232" i="25"/>
  <c r="N232" i="25"/>
  <c r="J232" i="25"/>
  <c r="F232" i="25"/>
  <c r="AC231" i="25"/>
  <c r="Y231" i="25"/>
  <c r="U231" i="25"/>
  <c r="Q231" i="25"/>
  <c r="M231" i="25"/>
  <c r="I231" i="25"/>
  <c r="AE230" i="25"/>
  <c r="AA230" i="25"/>
  <c r="W230" i="25"/>
  <c r="S230" i="25"/>
  <c r="O230" i="25"/>
  <c r="K230" i="25"/>
  <c r="G230" i="25"/>
  <c r="H242" i="25"/>
  <c r="AA241" i="25"/>
  <c r="S241" i="25"/>
  <c r="N241" i="25"/>
  <c r="J241" i="25"/>
  <c r="F241" i="25"/>
  <c r="I240" i="25"/>
  <c r="H239" i="25"/>
  <c r="AE238" i="25"/>
  <c r="AA238" i="25"/>
  <c r="W238" i="25"/>
  <c r="S238" i="25"/>
  <c r="O238" i="25"/>
  <c r="K238" i="25"/>
  <c r="G238" i="25"/>
  <c r="AD237" i="25"/>
  <c r="Z237" i="25"/>
  <c r="V237" i="25"/>
  <c r="R237" i="25"/>
  <c r="N237" i="25"/>
  <c r="J237" i="25"/>
  <c r="F237" i="25"/>
  <c r="I236" i="25"/>
  <c r="AF235" i="25"/>
  <c r="AB235" i="25"/>
  <c r="X235" i="25"/>
  <c r="T235" i="25"/>
  <c r="P235" i="25"/>
  <c r="L235" i="25"/>
  <c r="H235" i="25"/>
  <c r="K234" i="25"/>
  <c r="G234" i="25"/>
  <c r="AD233" i="25"/>
  <c r="Z233" i="25"/>
  <c r="V233" i="25"/>
  <c r="R233" i="25"/>
  <c r="N233" i="25"/>
  <c r="J233" i="25"/>
  <c r="F233" i="25"/>
  <c r="AC232" i="25"/>
  <c r="Y232" i="25"/>
  <c r="U232" i="25"/>
  <c r="Q232" i="25"/>
  <c r="F242" i="25"/>
  <c r="Y241" i="25"/>
  <c r="Q241" i="25"/>
  <c r="M241" i="25"/>
  <c r="I241" i="25"/>
  <c r="H240" i="25"/>
  <c r="K239" i="25"/>
  <c r="G239" i="25"/>
  <c r="AD238" i="25"/>
  <c r="Z238" i="25"/>
  <c r="V238" i="25"/>
  <c r="R238" i="25"/>
  <c r="N238" i="25"/>
  <c r="J238" i="25"/>
  <c r="F238" i="25"/>
  <c r="AC237" i="25"/>
  <c r="Y237" i="25"/>
  <c r="U237" i="25"/>
  <c r="Q237" i="25"/>
  <c r="M237" i="25"/>
  <c r="I237" i="25"/>
  <c r="L236" i="25"/>
  <c r="H236" i="25"/>
  <c r="AE235" i="25"/>
  <c r="AA235" i="25"/>
  <c r="W235" i="25"/>
  <c r="S235" i="25"/>
  <c r="O235" i="25"/>
  <c r="K235" i="25"/>
  <c r="G235" i="25"/>
  <c r="J234" i="25"/>
  <c r="F234" i="25"/>
  <c r="AC233" i="25"/>
  <c r="Y233" i="25"/>
  <c r="U233" i="25"/>
  <c r="Q233" i="25"/>
  <c r="M233" i="25"/>
  <c r="I233" i="25"/>
  <c r="AF232" i="25"/>
  <c r="AB232" i="25"/>
  <c r="X232" i="25"/>
  <c r="T232" i="25"/>
  <c r="P232" i="25"/>
  <c r="AE241" i="25"/>
  <c r="W241" i="25"/>
  <c r="P241" i="25"/>
  <c r="L241" i="25"/>
  <c r="H241" i="25"/>
  <c r="K240" i="25"/>
  <c r="G240" i="25"/>
  <c r="J239" i="25"/>
  <c r="F239" i="25"/>
  <c r="AC238" i="25"/>
  <c r="Y238" i="25"/>
  <c r="U238" i="25"/>
  <c r="Q238" i="25"/>
  <c r="M238" i="25"/>
  <c r="I238" i="25"/>
  <c r="AF237" i="25"/>
  <c r="AB237" i="25"/>
  <c r="X237" i="25"/>
  <c r="T237" i="25"/>
  <c r="P237" i="25"/>
  <c r="L237" i="25"/>
  <c r="H237" i="25"/>
  <c r="K236" i="25"/>
  <c r="G236" i="25"/>
  <c r="AD235" i="25"/>
  <c r="Z235" i="25"/>
  <c r="V235" i="25"/>
  <c r="R235" i="25"/>
  <c r="N235" i="25"/>
  <c r="J235" i="25"/>
  <c r="F235" i="25"/>
  <c r="I234" i="25"/>
  <c r="AF233" i="25"/>
  <c r="AB233" i="25"/>
  <c r="X233" i="25"/>
  <c r="T233" i="25"/>
  <c r="P233" i="25"/>
  <c r="L233" i="25"/>
  <c r="H233" i="25"/>
  <c r="AE232" i="25"/>
  <c r="AA232" i="25"/>
  <c r="W232" i="25"/>
  <c r="S232" i="25"/>
  <c r="O232" i="25"/>
  <c r="K232" i="25"/>
  <c r="G232" i="25"/>
  <c r="AD231" i="25"/>
  <c r="Z231" i="25"/>
  <c r="V231" i="25"/>
  <c r="R231" i="25"/>
  <c r="N231" i="25"/>
  <c r="J231" i="25"/>
  <c r="F231" i="25"/>
  <c r="AF230" i="25"/>
  <c r="AB230" i="25"/>
  <c r="X230" i="25"/>
  <c r="T230" i="25"/>
  <c r="M232" i="25"/>
  <c r="AF231" i="25"/>
  <c r="X231" i="25"/>
  <c r="P231" i="25"/>
  <c r="H231" i="25"/>
  <c r="AD230" i="25"/>
  <c r="V230" i="25"/>
  <c r="P230" i="25"/>
  <c r="J230" i="25"/>
  <c r="H229" i="25"/>
  <c r="K228" i="25"/>
  <c r="G228" i="25"/>
  <c r="J227" i="25"/>
  <c r="F227" i="25"/>
  <c r="AC226" i="25"/>
  <c r="Y226" i="25"/>
  <c r="U226" i="25"/>
  <c r="Q226" i="25"/>
  <c r="M226" i="25"/>
  <c r="I226" i="25"/>
  <c r="AF225" i="25"/>
  <c r="AB225" i="25"/>
  <c r="X225" i="25"/>
  <c r="T225" i="25"/>
  <c r="P225" i="25"/>
  <c r="L225" i="25"/>
  <c r="H225" i="25"/>
  <c r="AE224" i="25"/>
  <c r="AA224" i="25"/>
  <c r="W224" i="25"/>
  <c r="S224" i="25"/>
  <c r="O224" i="25"/>
  <c r="K224" i="25"/>
  <c r="G224" i="25"/>
  <c r="AD223" i="25"/>
  <c r="Z223" i="25"/>
  <c r="V223" i="25"/>
  <c r="R223" i="25"/>
  <c r="N223" i="25"/>
  <c r="J223" i="25"/>
  <c r="F223" i="25"/>
  <c r="AC222" i="25"/>
  <c r="Y222" i="25"/>
  <c r="U222" i="25"/>
  <c r="Q222" i="25"/>
  <c r="M222" i="25"/>
  <c r="I222" i="25"/>
  <c r="AF221" i="25"/>
  <c r="AB221" i="25"/>
  <c r="X221" i="25"/>
  <c r="T221" i="25"/>
  <c r="P221" i="25"/>
  <c r="L221" i="25"/>
  <c r="H221" i="25"/>
  <c r="AE220" i="25"/>
  <c r="AA220" i="25"/>
  <c r="W220" i="25"/>
  <c r="S220" i="25"/>
  <c r="O220" i="25"/>
  <c r="K220" i="25"/>
  <c r="G220" i="25"/>
  <c r="AD219" i="25"/>
  <c r="Z219" i="25"/>
  <c r="V219" i="25"/>
  <c r="R219" i="25"/>
  <c r="N219" i="25"/>
  <c r="J219" i="25"/>
  <c r="F219" i="25"/>
  <c r="AC218" i="25"/>
  <c r="Y218" i="25"/>
  <c r="U218" i="25"/>
  <c r="Q218" i="25"/>
  <c r="M218" i="25"/>
  <c r="I218" i="25"/>
  <c r="AF217" i="25"/>
  <c r="AB217" i="25"/>
  <c r="X217" i="25"/>
  <c r="T217" i="25"/>
  <c r="P217" i="25"/>
  <c r="L217" i="25"/>
  <c r="H217" i="25"/>
  <c r="AE216" i="25"/>
  <c r="AA216" i="25"/>
  <c r="W216" i="25"/>
  <c r="S216" i="25"/>
  <c r="O216" i="25"/>
  <c r="K216" i="25"/>
  <c r="G216" i="25"/>
  <c r="J215" i="25"/>
  <c r="F215" i="25"/>
  <c r="AC214" i="25"/>
  <c r="Y214" i="25"/>
  <c r="U214" i="25"/>
  <c r="Q214" i="25"/>
  <c r="L232" i="25"/>
  <c r="AE231" i="25"/>
  <c r="W231" i="25"/>
  <c r="O231" i="25"/>
  <c r="G231" i="25"/>
  <c r="AC230" i="25"/>
  <c r="U230" i="25"/>
  <c r="N230" i="25"/>
  <c r="I230" i="25"/>
  <c r="K229" i="25"/>
  <c r="G229" i="25"/>
  <c r="J228" i="25"/>
  <c r="F228" i="25"/>
  <c r="I227" i="25"/>
  <c r="AF226" i="25"/>
  <c r="AB226" i="25"/>
  <c r="X226" i="25"/>
  <c r="T226" i="25"/>
  <c r="P226" i="25"/>
  <c r="L226" i="25"/>
  <c r="H226" i="25"/>
  <c r="AE225" i="25"/>
  <c r="AA225" i="25"/>
  <c r="W225" i="25"/>
  <c r="S225" i="25"/>
  <c r="O225" i="25"/>
  <c r="K225" i="25"/>
  <c r="G225" i="25"/>
  <c r="AD224" i="25"/>
  <c r="Z224" i="25"/>
  <c r="V224" i="25"/>
  <c r="R224" i="25"/>
  <c r="N224" i="25"/>
  <c r="J224" i="25"/>
  <c r="F224" i="25"/>
  <c r="AC223" i="25"/>
  <c r="Y223" i="25"/>
  <c r="U223" i="25"/>
  <c r="Q223" i="25"/>
  <c r="M223" i="25"/>
  <c r="I223" i="25"/>
  <c r="AF222" i="25"/>
  <c r="AB222" i="25"/>
  <c r="X222" i="25"/>
  <c r="T222" i="25"/>
  <c r="P222" i="25"/>
  <c r="L222" i="25"/>
  <c r="H222" i="25"/>
  <c r="AE221" i="25"/>
  <c r="AA221" i="25"/>
  <c r="W221" i="25"/>
  <c r="S221" i="25"/>
  <c r="O221" i="25"/>
  <c r="K221" i="25"/>
  <c r="G221" i="25"/>
  <c r="AD220" i="25"/>
  <c r="Z220" i="25"/>
  <c r="V220" i="25"/>
  <c r="R220" i="25"/>
  <c r="N220" i="25"/>
  <c r="J220" i="25"/>
  <c r="F220" i="25"/>
  <c r="AC219" i="25"/>
  <c r="Y219" i="25"/>
  <c r="U219" i="25"/>
  <c r="Q219" i="25"/>
  <c r="M219" i="25"/>
  <c r="I219" i="25"/>
  <c r="I232" i="25"/>
  <c r="AB231" i="25"/>
  <c r="T231" i="25"/>
  <c r="L231" i="25"/>
  <c r="Z230" i="25"/>
  <c r="R230" i="25"/>
  <c r="M230" i="25"/>
  <c r="H230" i="25"/>
  <c r="J229" i="25"/>
  <c r="F229" i="25"/>
  <c r="I228" i="25"/>
  <c r="H227" i="25"/>
  <c r="AE226" i="25"/>
  <c r="AA226" i="25"/>
  <c r="W226" i="25"/>
  <c r="S226" i="25"/>
  <c r="O226" i="25"/>
  <c r="K226" i="25"/>
  <c r="G226" i="25"/>
  <c r="AD225" i="25"/>
  <c r="Z225" i="25"/>
  <c r="V225" i="25"/>
  <c r="R225" i="25"/>
  <c r="N225" i="25"/>
  <c r="J225" i="25"/>
  <c r="F225" i="25"/>
  <c r="AC224" i="25"/>
  <c r="Y224" i="25"/>
  <c r="U224" i="25"/>
  <c r="Q224" i="25"/>
  <c r="M224" i="25"/>
  <c r="I224" i="25"/>
  <c r="AF223" i="25"/>
  <c r="AB223" i="25"/>
  <c r="X223" i="25"/>
  <c r="T223" i="25"/>
  <c r="P223" i="25"/>
  <c r="L223" i="25"/>
  <c r="H223" i="25"/>
  <c r="AE222" i="25"/>
  <c r="AA222" i="25"/>
  <c r="W222" i="25"/>
  <c r="S222" i="25"/>
  <c r="O222" i="25"/>
  <c r="K222" i="25"/>
  <c r="G222" i="25"/>
  <c r="AD221" i="25"/>
  <c r="Z221" i="25"/>
  <c r="V221" i="25"/>
  <c r="R221" i="25"/>
  <c r="N221" i="25"/>
  <c r="J221" i="25"/>
  <c r="F221" i="25"/>
  <c r="AC220" i="25"/>
  <c r="Y220" i="25"/>
  <c r="U220" i="25"/>
  <c r="Q220" i="25"/>
  <c r="M220" i="25"/>
  <c r="I220" i="25"/>
  <c r="AF219" i="25"/>
  <c r="AB219" i="25"/>
  <c r="X219" i="25"/>
  <c r="T219" i="25"/>
  <c r="P219" i="25"/>
  <c r="L219" i="25"/>
  <c r="H219" i="25"/>
  <c r="H232" i="25"/>
  <c r="AA231" i="25"/>
  <c r="S231" i="25"/>
  <c r="K231" i="25"/>
  <c r="Y230" i="25"/>
  <c r="Q230" i="25"/>
  <c r="L230" i="25"/>
  <c r="F230" i="25"/>
  <c r="I229" i="25"/>
  <c r="H228" i="25"/>
  <c r="K227" i="25"/>
  <c r="G227" i="25"/>
  <c r="AD226" i="25"/>
  <c r="Z226" i="25"/>
  <c r="V226" i="25"/>
  <c r="R226" i="25"/>
  <c r="N226" i="25"/>
  <c r="J226" i="25"/>
  <c r="F226" i="25"/>
  <c r="AC225" i="25"/>
  <c r="Y225" i="25"/>
  <c r="U225" i="25"/>
  <c r="Q225" i="25"/>
  <c r="M225" i="25"/>
  <c r="I225" i="25"/>
  <c r="AF224" i="25"/>
  <c r="AB224" i="25"/>
  <c r="X224" i="25"/>
  <c r="T224" i="25"/>
  <c r="P224" i="25"/>
  <c r="L224" i="25"/>
  <c r="H224" i="25"/>
  <c r="AE223" i="25"/>
  <c r="AA223" i="25"/>
  <c r="W223" i="25"/>
  <c r="S223" i="25"/>
  <c r="O223" i="25"/>
  <c r="K223" i="25"/>
  <c r="G223" i="25"/>
  <c r="AD222" i="25"/>
  <c r="Z222" i="25"/>
  <c r="V222" i="25"/>
  <c r="R222" i="25"/>
  <c r="N222" i="25"/>
  <c r="J222" i="25"/>
  <c r="F222" i="25"/>
  <c r="AC221" i="25"/>
  <c r="Y221" i="25"/>
  <c r="U221" i="25"/>
  <c r="Q221" i="25"/>
  <c r="M221" i="25"/>
  <c r="I221" i="25"/>
  <c r="AF220" i="25"/>
  <c r="AB220" i="25"/>
  <c r="X220" i="25"/>
  <c r="T220" i="25"/>
  <c r="P220" i="25"/>
  <c r="L220" i="25"/>
  <c r="H220" i="25"/>
  <c r="AE219" i="25"/>
  <c r="AA219" i="25"/>
  <c r="W219" i="25"/>
  <c r="S219" i="25"/>
  <c r="O219" i="25"/>
  <c r="K219" i="25"/>
  <c r="G219" i="25"/>
  <c r="AD218" i="25"/>
  <c r="Z218" i="25"/>
  <c r="V218" i="25"/>
  <c r="R218" i="25"/>
  <c r="N218" i="25"/>
  <c r="J218" i="25"/>
  <c r="F218" i="25"/>
  <c r="AC217" i="25"/>
  <c r="Y217" i="25"/>
  <c r="U217" i="25"/>
  <c r="Q217" i="25"/>
  <c r="M217" i="25"/>
  <c r="I217" i="25"/>
  <c r="AF216" i="25"/>
  <c r="AB216" i="25"/>
  <c r="X216" i="25"/>
  <c r="T216" i="25"/>
  <c r="P216" i="25"/>
  <c r="L216" i="25"/>
  <c r="H216" i="25"/>
  <c r="AF218" i="25"/>
  <c r="X218" i="25"/>
  <c r="P218" i="25"/>
  <c r="H218" i="25"/>
  <c r="AA217" i="25"/>
  <c r="S217" i="25"/>
  <c r="K217" i="25"/>
  <c r="AD216" i="25"/>
  <c r="V216" i="25"/>
  <c r="N216" i="25"/>
  <c r="F216" i="25"/>
  <c r="K215" i="25"/>
  <c r="AF214" i="25"/>
  <c r="AA214" i="25"/>
  <c r="V214" i="25"/>
  <c r="P214" i="25"/>
  <c r="L214" i="25"/>
  <c r="H214" i="25"/>
  <c r="AE213" i="25"/>
  <c r="AA213" i="25"/>
  <c r="W213" i="25"/>
  <c r="S213" i="25"/>
  <c r="O213" i="25"/>
  <c r="K213" i="25"/>
  <c r="G213" i="25"/>
  <c r="AD212" i="25"/>
  <c r="Z212" i="25"/>
  <c r="V212" i="25"/>
  <c r="R212" i="25"/>
  <c r="N212" i="25"/>
  <c r="J212" i="25"/>
  <c r="F212" i="25"/>
  <c r="AC211" i="25"/>
  <c r="Y211" i="25"/>
  <c r="U211" i="25"/>
  <c r="Q211" i="25"/>
  <c r="M211" i="25"/>
  <c r="I211" i="25"/>
  <c r="AF210" i="25"/>
  <c r="AB210" i="25"/>
  <c r="X210" i="25"/>
  <c r="T210" i="25"/>
  <c r="P210" i="25"/>
  <c r="L210" i="25"/>
  <c r="H210" i="25"/>
  <c r="K209" i="25"/>
  <c r="G209" i="25"/>
  <c r="AD208" i="25"/>
  <c r="Z208" i="25"/>
  <c r="V208" i="25"/>
  <c r="R208" i="25"/>
  <c r="N208" i="25"/>
  <c r="J208" i="25"/>
  <c r="F208" i="25"/>
  <c r="AC207" i="25"/>
  <c r="Y207" i="25"/>
  <c r="U207" i="25"/>
  <c r="Q207" i="25"/>
  <c r="M207" i="25"/>
  <c r="I207" i="25"/>
  <c r="AF206" i="25"/>
  <c r="AB206" i="25"/>
  <c r="X206" i="25"/>
  <c r="T206" i="25"/>
  <c r="P206" i="25"/>
  <c r="L206" i="25"/>
  <c r="H206" i="25"/>
  <c r="K205" i="25"/>
  <c r="G205" i="25"/>
  <c r="AD204" i="25"/>
  <c r="AE218" i="25"/>
  <c r="W218" i="25"/>
  <c r="O218" i="25"/>
  <c r="G218" i="25"/>
  <c r="Z217" i="25"/>
  <c r="R217" i="25"/>
  <c r="J217" i="25"/>
  <c r="AC216" i="25"/>
  <c r="U216" i="25"/>
  <c r="M216" i="25"/>
  <c r="I215" i="25"/>
  <c r="AE214" i="25"/>
  <c r="Z214" i="25"/>
  <c r="T214" i="25"/>
  <c r="O214" i="25"/>
  <c r="K214" i="25"/>
  <c r="G214" i="25"/>
  <c r="AD213" i="25"/>
  <c r="Z213" i="25"/>
  <c r="V213" i="25"/>
  <c r="R213" i="25"/>
  <c r="N213" i="25"/>
  <c r="J213" i="25"/>
  <c r="F213" i="25"/>
  <c r="AC212" i="25"/>
  <c r="Y212" i="25"/>
  <c r="U212" i="25"/>
  <c r="Q212" i="25"/>
  <c r="M212" i="25"/>
  <c r="I212" i="25"/>
  <c r="AF211" i="25"/>
  <c r="AB211" i="25"/>
  <c r="X211" i="25"/>
  <c r="T211" i="25"/>
  <c r="P211" i="25"/>
  <c r="L211" i="25"/>
  <c r="H211" i="25"/>
  <c r="AE210" i="25"/>
  <c r="AA210" i="25"/>
  <c r="W210" i="25"/>
  <c r="S210" i="25"/>
  <c r="O210" i="25"/>
  <c r="K210" i="25"/>
  <c r="G210" i="25"/>
  <c r="J209" i="25"/>
  <c r="F209" i="25"/>
  <c r="AC208" i="25"/>
  <c r="Y208" i="25"/>
  <c r="U208" i="25"/>
  <c r="Q208" i="25"/>
  <c r="M208" i="25"/>
  <c r="I208" i="25"/>
  <c r="AF207" i="25"/>
  <c r="AB207" i="25"/>
  <c r="X207" i="25"/>
  <c r="T207" i="25"/>
  <c r="P207" i="25"/>
  <c r="L207" i="25"/>
  <c r="H207" i="25"/>
  <c r="AE206" i="25"/>
  <c r="AA206" i="25"/>
  <c r="W206" i="25"/>
  <c r="S206" i="25"/>
  <c r="O206" i="25"/>
  <c r="K206" i="25"/>
  <c r="G206" i="25"/>
  <c r="J205" i="25"/>
  <c r="AB218" i="25"/>
  <c r="T218" i="25"/>
  <c r="L218" i="25"/>
  <c r="AE217" i="25"/>
  <c r="W217" i="25"/>
  <c r="O217" i="25"/>
  <c r="G217" i="25"/>
  <c r="Z216" i="25"/>
  <c r="R216" i="25"/>
  <c r="J216" i="25"/>
  <c r="H215" i="25"/>
  <c r="AD214" i="25"/>
  <c r="X214" i="25"/>
  <c r="S214" i="25"/>
  <c r="N214" i="25"/>
  <c r="J214" i="25"/>
  <c r="F214" i="25"/>
  <c r="AC213" i="25"/>
  <c r="Y213" i="25"/>
  <c r="U213" i="25"/>
  <c r="Q213" i="25"/>
  <c r="M213" i="25"/>
  <c r="I213" i="25"/>
  <c r="AF212" i="25"/>
  <c r="AB212" i="25"/>
  <c r="X212" i="25"/>
  <c r="T212" i="25"/>
  <c r="P212" i="25"/>
  <c r="L212" i="25"/>
  <c r="H212" i="25"/>
  <c r="AE211" i="25"/>
  <c r="AA211" i="25"/>
  <c r="W211" i="25"/>
  <c r="S211" i="25"/>
  <c r="O211" i="25"/>
  <c r="K211" i="25"/>
  <c r="G211" i="25"/>
  <c r="AD210" i="25"/>
  <c r="Z210" i="25"/>
  <c r="V210" i="25"/>
  <c r="R210" i="25"/>
  <c r="N210" i="25"/>
  <c r="J210" i="25"/>
  <c r="F210" i="25"/>
  <c r="I209" i="25"/>
  <c r="AF208" i="25"/>
  <c r="AB208" i="25"/>
  <c r="X208" i="25"/>
  <c r="T208" i="25"/>
  <c r="P208" i="25"/>
  <c r="L208" i="25"/>
  <c r="H208" i="25"/>
  <c r="AE207" i="25"/>
  <c r="AA207" i="25"/>
  <c r="W207" i="25"/>
  <c r="S207" i="25"/>
  <c r="O207" i="25"/>
  <c r="K207" i="25"/>
  <c r="G207" i="25"/>
  <c r="AD206" i="25"/>
  <c r="Z206" i="25"/>
  <c r="V206" i="25"/>
  <c r="R206" i="25"/>
  <c r="N206" i="25"/>
  <c r="J206" i="25"/>
  <c r="F206" i="25"/>
  <c r="I205" i="25"/>
  <c r="AF204" i="25"/>
  <c r="AB204" i="25"/>
  <c r="X204" i="25"/>
  <c r="T204" i="25"/>
  <c r="P204" i="25"/>
  <c r="AA218" i="25"/>
  <c r="S218" i="25"/>
  <c r="K218" i="25"/>
  <c r="AD217" i="25"/>
  <c r="V217" i="25"/>
  <c r="N217" i="25"/>
  <c r="F217" i="25"/>
  <c r="Y216" i="25"/>
  <c r="Q216" i="25"/>
  <c r="I216" i="25"/>
  <c r="G215" i="25"/>
  <c r="AB214" i="25"/>
  <c r="W214" i="25"/>
  <c r="R214" i="25"/>
  <c r="M214" i="25"/>
  <c r="I214" i="25"/>
  <c r="AF213" i="25"/>
  <c r="AB213" i="25"/>
  <c r="X213" i="25"/>
  <c r="T213" i="25"/>
  <c r="P213" i="25"/>
  <c r="L213" i="25"/>
  <c r="H213" i="25"/>
  <c r="AE212" i="25"/>
  <c r="AA212" i="25"/>
  <c r="W212" i="25"/>
  <c r="S212" i="25"/>
  <c r="O212" i="25"/>
  <c r="K212" i="25"/>
  <c r="G212" i="25"/>
  <c r="AD211" i="25"/>
  <c r="Z211" i="25"/>
  <c r="V211" i="25"/>
  <c r="R211" i="25"/>
  <c r="N211" i="25"/>
  <c r="J211" i="25"/>
  <c r="F211" i="25"/>
  <c r="AC210" i="25"/>
  <c r="Y210" i="25"/>
  <c r="U210" i="25"/>
  <c r="Q210" i="25"/>
  <c r="M210" i="25"/>
  <c r="I210" i="25"/>
  <c r="H209" i="25"/>
  <c r="AE208" i="25"/>
  <c r="AA208" i="25"/>
  <c r="W208" i="25"/>
  <c r="S208" i="25"/>
  <c r="O208" i="25"/>
  <c r="K208" i="25"/>
  <c r="G208" i="25"/>
  <c r="AD207" i="25"/>
  <c r="Z207" i="25"/>
  <c r="V207" i="25"/>
  <c r="R207" i="25"/>
  <c r="N207" i="25"/>
  <c r="J207" i="25"/>
  <c r="F207" i="25"/>
  <c r="AC206" i="25"/>
  <c r="Y206" i="25"/>
  <c r="U206" i="25"/>
  <c r="Q206" i="25"/>
  <c r="M206" i="25"/>
  <c r="I206" i="25"/>
  <c r="H205" i="25"/>
  <c r="AE204" i="25"/>
  <c r="AA204" i="25"/>
  <c r="W204" i="25"/>
  <c r="S204" i="25"/>
  <c r="O204" i="25"/>
  <c r="K204" i="25"/>
  <c r="F205" i="25"/>
  <c r="V204" i="25"/>
  <c r="N204" i="25"/>
  <c r="I204" i="25"/>
  <c r="AF203" i="25"/>
  <c r="AB203" i="25"/>
  <c r="X203" i="25"/>
  <c r="T203" i="25"/>
  <c r="P203" i="25"/>
  <c r="L203" i="25"/>
  <c r="H203" i="25"/>
  <c r="AE202" i="25"/>
  <c r="AA202" i="25"/>
  <c r="W202" i="25"/>
  <c r="S202" i="25"/>
  <c r="O202" i="25"/>
  <c r="K202" i="25"/>
  <c r="G202" i="25"/>
  <c r="AD201" i="25"/>
  <c r="Z201" i="25"/>
  <c r="V201" i="25"/>
  <c r="R201" i="25"/>
  <c r="N201" i="25"/>
  <c r="J201" i="25"/>
  <c r="F201" i="25"/>
  <c r="AC200" i="25"/>
  <c r="Y200" i="25"/>
  <c r="U200" i="25"/>
  <c r="Q200" i="25"/>
  <c r="M200" i="25"/>
  <c r="I200" i="25"/>
  <c r="AF199" i="25"/>
  <c r="AB199" i="25"/>
  <c r="X199" i="25"/>
  <c r="T199" i="25"/>
  <c r="P199" i="25"/>
  <c r="L199" i="25"/>
  <c r="H199" i="25"/>
  <c r="AE198" i="25"/>
  <c r="AA198" i="25"/>
  <c r="W198" i="25"/>
  <c r="S198" i="25"/>
  <c r="O198" i="25"/>
  <c r="K198" i="25"/>
  <c r="G198" i="25"/>
  <c r="AD197" i="25"/>
  <c r="Z197" i="25"/>
  <c r="V197" i="25"/>
  <c r="R197" i="25"/>
  <c r="N197" i="25"/>
  <c r="J197" i="25"/>
  <c r="F197" i="25"/>
  <c r="AC196" i="25"/>
  <c r="Y196" i="25"/>
  <c r="U196" i="25"/>
  <c r="Q196" i="25"/>
  <c r="M196" i="25"/>
  <c r="I196" i="25"/>
  <c r="L195" i="25"/>
  <c r="H195" i="25"/>
  <c r="AE194" i="25"/>
  <c r="AA194" i="25"/>
  <c r="W194" i="25"/>
  <c r="S194" i="25"/>
  <c r="O194" i="25"/>
  <c r="K194" i="25"/>
  <c r="G194" i="25"/>
  <c r="AD193" i="25"/>
  <c r="Z193" i="25"/>
  <c r="V193" i="25"/>
  <c r="R193" i="25"/>
  <c r="N193" i="25"/>
  <c r="J193" i="25"/>
  <c r="F193" i="25"/>
  <c r="AC192" i="25"/>
  <c r="Y192" i="25"/>
  <c r="U192" i="25"/>
  <c r="Q192" i="25"/>
  <c r="M192" i="25"/>
  <c r="I192" i="25"/>
  <c r="AF191" i="25"/>
  <c r="AB191" i="25"/>
  <c r="X191" i="25"/>
  <c r="T191" i="25"/>
  <c r="P191" i="25"/>
  <c r="L191" i="25"/>
  <c r="H191" i="25"/>
  <c r="AE190" i="25"/>
  <c r="AA190" i="25"/>
  <c r="W190" i="25"/>
  <c r="S190" i="25"/>
  <c r="O190" i="25"/>
  <c r="K190" i="25"/>
  <c r="G190" i="25"/>
  <c r="AD189" i="25"/>
  <c r="Z189" i="25"/>
  <c r="V189" i="25"/>
  <c r="R189" i="25"/>
  <c r="N189" i="25"/>
  <c r="J189" i="25"/>
  <c r="F189" i="25"/>
  <c r="AC188" i="25"/>
  <c r="Y188" i="25"/>
  <c r="U188" i="25"/>
  <c r="Q188" i="25"/>
  <c r="M188" i="25"/>
  <c r="I188" i="25"/>
  <c r="AF187" i="25"/>
  <c r="AB187" i="25"/>
  <c r="X187" i="25"/>
  <c r="T187" i="25"/>
  <c r="P187" i="25"/>
  <c r="L187" i="25"/>
  <c r="H187" i="25"/>
  <c r="AE186" i="25"/>
  <c r="AA186" i="25"/>
  <c r="W186" i="25"/>
  <c r="S186" i="25"/>
  <c r="O186" i="25"/>
  <c r="K186" i="25"/>
  <c r="G186" i="25"/>
  <c r="AD185" i="25"/>
  <c r="Z185" i="25"/>
  <c r="V185" i="25"/>
  <c r="R185" i="25"/>
  <c r="N185" i="25"/>
  <c r="J185" i="25"/>
  <c r="F185" i="25"/>
  <c r="AC184" i="25"/>
  <c r="Y184" i="25"/>
  <c r="U184" i="25"/>
  <c r="Q184" i="25"/>
  <c r="M184" i="25"/>
  <c r="I184" i="25"/>
  <c r="AF183" i="25"/>
  <c r="AB183" i="25"/>
  <c r="X183" i="25"/>
  <c r="T183" i="25"/>
  <c r="AC204" i="25"/>
  <c r="U204" i="25"/>
  <c r="M204" i="25"/>
  <c r="H204" i="25"/>
  <c r="AE203" i="25"/>
  <c r="AA203" i="25"/>
  <c r="W203" i="25"/>
  <c r="S203" i="25"/>
  <c r="O203" i="25"/>
  <c r="K203" i="25"/>
  <c r="G203" i="25"/>
  <c r="AD202" i="25"/>
  <c r="Z202" i="25"/>
  <c r="V202" i="25"/>
  <c r="R202" i="25"/>
  <c r="N202" i="25"/>
  <c r="J202" i="25"/>
  <c r="F202" i="25"/>
  <c r="AC201" i="25"/>
  <c r="Y201" i="25"/>
  <c r="U201" i="25"/>
  <c r="Q201" i="25"/>
  <c r="M201" i="25"/>
  <c r="I201" i="25"/>
  <c r="AF200" i="25"/>
  <c r="AB200" i="25"/>
  <c r="X200" i="25"/>
  <c r="T200" i="25"/>
  <c r="P200" i="25"/>
  <c r="L200" i="25"/>
  <c r="H200" i="25"/>
  <c r="AE199" i="25"/>
  <c r="AA199" i="25"/>
  <c r="W199" i="25"/>
  <c r="S199" i="25"/>
  <c r="O199" i="25"/>
  <c r="K199" i="25"/>
  <c r="G199" i="25"/>
  <c r="AD198" i="25"/>
  <c r="Z198" i="25"/>
  <c r="V198" i="25"/>
  <c r="R198" i="25"/>
  <c r="N198" i="25"/>
  <c r="J198" i="25"/>
  <c r="F198" i="25"/>
  <c r="AC197" i="25"/>
  <c r="Y197" i="25"/>
  <c r="U197" i="25"/>
  <c r="Q197" i="25"/>
  <c r="M197" i="25"/>
  <c r="I197" i="25"/>
  <c r="AF196" i="25"/>
  <c r="AB196" i="25"/>
  <c r="X196" i="25"/>
  <c r="T196" i="25"/>
  <c r="P196" i="25"/>
  <c r="L196" i="25"/>
  <c r="H196" i="25"/>
  <c r="K195" i="25"/>
  <c r="G195" i="25"/>
  <c r="AD194" i="25"/>
  <c r="Z194" i="25"/>
  <c r="V194" i="25"/>
  <c r="R194" i="25"/>
  <c r="N194" i="25"/>
  <c r="J194" i="25"/>
  <c r="F194" i="25"/>
  <c r="AC193" i="25"/>
  <c r="Y193" i="25"/>
  <c r="U193" i="25"/>
  <c r="Q193" i="25"/>
  <c r="M193" i="25"/>
  <c r="I193" i="25"/>
  <c r="AF192" i="25"/>
  <c r="AB192" i="25"/>
  <c r="X192" i="25"/>
  <c r="T192" i="25"/>
  <c r="P192" i="25"/>
  <c r="L192" i="25"/>
  <c r="H192" i="25"/>
  <c r="AE191" i="25"/>
  <c r="AA191" i="25"/>
  <c r="W191" i="25"/>
  <c r="S191" i="25"/>
  <c r="O191" i="25"/>
  <c r="K191" i="25"/>
  <c r="G191" i="25"/>
  <c r="AD190" i="25"/>
  <c r="Z190" i="25"/>
  <c r="V190" i="25"/>
  <c r="R190" i="25"/>
  <c r="N190" i="25"/>
  <c r="J190" i="25"/>
  <c r="F190" i="25"/>
  <c r="AC189" i="25"/>
  <c r="Y189" i="25"/>
  <c r="U189" i="25"/>
  <c r="Q189" i="25"/>
  <c r="M189" i="25"/>
  <c r="I189" i="25"/>
  <c r="AF188" i="25"/>
  <c r="AB188" i="25"/>
  <c r="X188" i="25"/>
  <c r="T188" i="25"/>
  <c r="P188" i="25"/>
  <c r="L188" i="25"/>
  <c r="H188" i="25"/>
  <c r="AE187" i="25"/>
  <c r="AA187" i="25"/>
  <c r="W187" i="25"/>
  <c r="S187" i="25"/>
  <c r="O187" i="25"/>
  <c r="K187" i="25"/>
  <c r="G187" i="25"/>
  <c r="AD186" i="25"/>
  <c r="Z186" i="25"/>
  <c r="V186" i="25"/>
  <c r="R186" i="25"/>
  <c r="N186" i="25"/>
  <c r="J186" i="25"/>
  <c r="F186" i="25"/>
  <c r="AC185" i="25"/>
  <c r="Y185" i="25"/>
  <c r="U185" i="25"/>
  <c r="Q185" i="25"/>
  <c r="M185" i="25"/>
  <c r="I185" i="25"/>
  <c r="AF184" i="25"/>
  <c r="AB184" i="25"/>
  <c r="X184" i="25"/>
  <c r="T184" i="25"/>
  <c r="P184" i="25"/>
  <c r="L184" i="25"/>
  <c r="H184" i="25"/>
  <c r="AE183" i="25"/>
  <c r="AA183" i="25"/>
  <c r="W183" i="25"/>
  <c r="Z204" i="25"/>
  <c r="R204" i="25"/>
  <c r="L204" i="25"/>
  <c r="G204" i="25"/>
  <c r="AD203" i="25"/>
  <c r="Z203" i="25"/>
  <c r="V203" i="25"/>
  <c r="R203" i="25"/>
  <c r="N203" i="25"/>
  <c r="J203" i="25"/>
  <c r="F203" i="25"/>
  <c r="AC202" i="25"/>
  <c r="Y202" i="25"/>
  <c r="U202" i="25"/>
  <c r="Q202" i="25"/>
  <c r="M202" i="25"/>
  <c r="I202" i="25"/>
  <c r="AF201" i="25"/>
  <c r="AB201" i="25"/>
  <c r="X201" i="25"/>
  <c r="T201" i="25"/>
  <c r="P201" i="25"/>
  <c r="L201" i="25"/>
  <c r="H201" i="25"/>
  <c r="AE200" i="25"/>
  <c r="AA200" i="25"/>
  <c r="W200" i="25"/>
  <c r="S200" i="25"/>
  <c r="O200" i="25"/>
  <c r="K200" i="25"/>
  <c r="G200" i="25"/>
  <c r="AD199" i="25"/>
  <c r="Z199" i="25"/>
  <c r="V199" i="25"/>
  <c r="R199" i="25"/>
  <c r="N199" i="25"/>
  <c r="J199" i="25"/>
  <c r="F199" i="25"/>
  <c r="AC198" i="25"/>
  <c r="Y198" i="25"/>
  <c r="U198" i="25"/>
  <c r="Q198" i="25"/>
  <c r="M198" i="25"/>
  <c r="I198" i="25"/>
  <c r="AF197" i="25"/>
  <c r="AB197" i="25"/>
  <c r="X197" i="25"/>
  <c r="T197" i="25"/>
  <c r="P197" i="25"/>
  <c r="L197" i="25"/>
  <c r="H197" i="25"/>
  <c r="AE196" i="25"/>
  <c r="AA196" i="25"/>
  <c r="W196" i="25"/>
  <c r="S196" i="25"/>
  <c r="O196" i="25"/>
  <c r="K196" i="25"/>
  <c r="G196" i="25"/>
  <c r="J195" i="25"/>
  <c r="F195" i="25"/>
  <c r="AC194" i="25"/>
  <c r="Y194" i="25"/>
  <c r="U194" i="25"/>
  <c r="Q194" i="25"/>
  <c r="M194" i="25"/>
  <c r="I194" i="25"/>
  <c r="AF193" i="25"/>
  <c r="AB193" i="25"/>
  <c r="X193" i="25"/>
  <c r="T193" i="25"/>
  <c r="P193" i="25"/>
  <c r="L193" i="25"/>
  <c r="H193" i="25"/>
  <c r="AE192" i="25"/>
  <c r="AA192" i="25"/>
  <c r="W192" i="25"/>
  <c r="S192" i="25"/>
  <c r="O192" i="25"/>
  <c r="K192" i="25"/>
  <c r="G192" i="25"/>
  <c r="AD191" i="25"/>
  <c r="Z191" i="25"/>
  <c r="V191" i="25"/>
  <c r="R191" i="25"/>
  <c r="N191" i="25"/>
  <c r="J191" i="25"/>
  <c r="F191" i="25"/>
  <c r="AC190" i="25"/>
  <c r="Y190" i="25"/>
  <c r="U190" i="25"/>
  <c r="Q190" i="25"/>
  <c r="M190" i="25"/>
  <c r="I190" i="25"/>
  <c r="AF189" i="25"/>
  <c r="AB189" i="25"/>
  <c r="X189" i="25"/>
  <c r="T189" i="25"/>
  <c r="P189" i="25"/>
  <c r="L189" i="25"/>
  <c r="H189" i="25"/>
  <c r="AE188" i="25"/>
  <c r="AA188" i="25"/>
  <c r="W188" i="25"/>
  <c r="S188" i="25"/>
  <c r="O188" i="25"/>
  <c r="K188" i="25"/>
  <c r="G188" i="25"/>
  <c r="AD187" i="25"/>
  <c r="Z187" i="25"/>
  <c r="V187" i="25"/>
  <c r="R187" i="25"/>
  <c r="N187" i="25"/>
  <c r="J187" i="25"/>
  <c r="F187" i="25"/>
  <c r="AC186" i="25"/>
  <c r="Y186" i="25"/>
  <c r="U186" i="25"/>
  <c r="Q186" i="25"/>
  <c r="M186" i="25"/>
  <c r="I186" i="25"/>
  <c r="AF185" i="25"/>
  <c r="AB185" i="25"/>
  <c r="X185" i="25"/>
  <c r="T185" i="25"/>
  <c r="P185" i="25"/>
  <c r="L185" i="25"/>
  <c r="H185" i="25"/>
  <c r="AE184" i="25"/>
  <c r="AA184" i="25"/>
  <c r="W184" i="25"/>
  <c r="S184" i="25"/>
  <c r="O184" i="25"/>
  <c r="K184" i="25"/>
  <c r="G184" i="25"/>
  <c r="AD183" i="25"/>
  <c r="Z183" i="25"/>
  <c r="V183" i="25"/>
  <c r="R183" i="25"/>
  <c r="N183" i="25"/>
  <c r="J183" i="25"/>
  <c r="F183" i="25"/>
  <c r="AC182" i="25"/>
  <c r="Y182" i="25"/>
  <c r="U182" i="25"/>
  <c r="Q182" i="25"/>
  <c r="M182" i="25"/>
  <c r="I182" i="25"/>
  <c r="AF181" i="25"/>
  <c r="AB181" i="25"/>
  <c r="X181" i="25"/>
  <c r="T181" i="25"/>
  <c r="P181" i="25"/>
  <c r="L181" i="25"/>
  <c r="H181" i="25"/>
  <c r="AE180" i="25"/>
  <c r="AA180" i="25"/>
  <c r="W180" i="25"/>
  <c r="S180" i="25"/>
  <c r="O180" i="25"/>
  <c r="K180" i="25"/>
  <c r="G180" i="25"/>
  <c r="AD179" i="25"/>
  <c r="Z179" i="25"/>
  <c r="V179" i="25"/>
  <c r="R179" i="25"/>
  <c r="Y204" i="25"/>
  <c r="Q204" i="25"/>
  <c r="J204" i="25"/>
  <c r="F204" i="25"/>
  <c r="AC203" i="25"/>
  <c r="Y203" i="25"/>
  <c r="U203" i="25"/>
  <c r="Q203" i="25"/>
  <c r="M203" i="25"/>
  <c r="I203" i="25"/>
  <c r="AF202" i="25"/>
  <c r="AB202" i="25"/>
  <c r="X202" i="25"/>
  <c r="T202" i="25"/>
  <c r="P202" i="25"/>
  <c r="L202" i="25"/>
  <c r="H202" i="25"/>
  <c r="AE201" i="25"/>
  <c r="AA201" i="25"/>
  <c r="W201" i="25"/>
  <c r="S201" i="25"/>
  <c r="O201" i="25"/>
  <c r="K201" i="25"/>
  <c r="G201" i="25"/>
  <c r="AD200" i="25"/>
  <c r="Z200" i="25"/>
  <c r="V200" i="25"/>
  <c r="R200" i="25"/>
  <c r="N200" i="25"/>
  <c r="J200" i="25"/>
  <c r="F200" i="25"/>
  <c r="AC199" i="25"/>
  <c r="Y199" i="25"/>
  <c r="U199" i="25"/>
  <c r="Q199" i="25"/>
  <c r="M199" i="25"/>
  <c r="I199" i="25"/>
  <c r="AF198" i="25"/>
  <c r="AB198" i="25"/>
  <c r="X198" i="25"/>
  <c r="T198" i="25"/>
  <c r="P198" i="25"/>
  <c r="L198" i="25"/>
  <c r="H198" i="25"/>
  <c r="AE197" i="25"/>
  <c r="AA197" i="25"/>
  <c r="W197" i="25"/>
  <c r="S197" i="25"/>
  <c r="O197" i="25"/>
  <c r="K197" i="25"/>
  <c r="G197" i="25"/>
  <c r="AD196" i="25"/>
  <c r="Z196" i="25"/>
  <c r="V196" i="25"/>
  <c r="R196" i="25"/>
  <c r="N196" i="25"/>
  <c r="J196" i="25"/>
  <c r="F196" i="25"/>
  <c r="I195" i="25"/>
  <c r="AF194" i="25"/>
  <c r="AB194" i="25"/>
  <c r="X194" i="25"/>
  <c r="T194" i="25"/>
  <c r="P194" i="25"/>
  <c r="L194" i="25"/>
  <c r="H194" i="25"/>
  <c r="AE193" i="25"/>
  <c r="AA193" i="25"/>
  <c r="W193" i="25"/>
  <c r="S193" i="25"/>
  <c r="O193" i="25"/>
  <c r="K193" i="25"/>
  <c r="G193" i="25"/>
  <c r="AD192" i="25"/>
  <c r="Z192" i="25"/>
  <c r="V192" i="25"/>
  <c r="R192" i="25"/>
  <c r="N192" i="25"/>
  <c r="J192" i="25"/>
  <c r="F192" i="25"/>
  <c r="AC191" i="25"/>
  <c r="Y191" i="25"/>
  <c r="U191" i="25"/>
  <c r="Q191" i="25"/>
  <c r="M191" i="25"/>
  <c r="I191" i="25"/>
  <c r="AF190" i="25"/>
  <c r="AB190" i="25"/>
  <c r="X190" i="25"/>
  <c r="T190" i="25"/>
  <c r="P190" i="25"/>
  <c r="L190" i="25"/>
  <c r="H190" i="25"/>
  <c r="AE189" i="25"/>
  <c r="AA189" i="25"/>
  <c r="W189" i="25"/>
  <c r="S189" i="25"/>
  <c r="O189" i="25"/>
  <c r="K189" i="25"/>
  <c r="G189" i="25"/>
  <c r="AD188" i="25"/>
  <c r="Z188" i="25"/>
  <c r="V188" i="25"/>
  <c r="R188" i="25"/>
  <c r="N188" i="25"/>
  <c r="J188" i="25"/>
  <c r="F188" i="25"/>
  <c r="AC187" i="25"/>
  <c r="Y187" i="25"/>
  <c r="U187" i="25"/>
  <c r="Q187" i="25"/>
  <c r="M187" i="25"/>
  <c r="I187" i="25"/>
  <c r="AF186" i="25"/>
  <c r="AB186" i="25"/>
  <c r="X186" i="25"/>
  <c r="T186" i="25"/>
  <c r="P186" i="25"/>
  <c r="L186" i="25"/>
  <c r="H186" i="25"/>
  <c r="AE185" i="25"/>
  <c r="AA185" i="25"/>
  <c r="W185" i="25"/>
  <c r="S185" i="25"/>
  <c r="O185" i="25"/>
  <c r="K185" i="25"/>
  <c r="G185" i="25"/>
  <c r="AD184" i="25"/>
  <c r="Z184" i="25"/>
  <c r="V184" i="25"/>
  <c r="R184" i="25"/>
  <c r="N184" i="25"/>
  <c r="J184" i="25"/>
  <c r="F184" i="25"/>
  <c r="AC183" i="25"/>
  <c r="Y183" i="25"/>
  <c r="U183" i="25"/>
  <c r="Q183" i="25"/>
  <c r="M183" i="25"/>
  <c r="I183" i="25"/>
  <c r="AF182" i="25"/>
  <c r="AB182" i="25"/>
  <c r="X182" i="25"/>
  <c r="T182" i="25"/>
  <c r="P182" i="25"/>
  <c r="L182" i="25"/>
  <c r="H182" i="25"/>
  <c r="AE181" i="25"/>
  <c r="AA181" i="25"/>
  <c r="W181" i="25"/>
  <c r="S181" i="25"/>
  <c r="O181" i="25"/>
  <c r="K181" i="25"/>
  <c r="G181" i="25"/>
  <c r="AD180" i="25"/>
  <c r="Z180" i="25"/>
  <c r="V180" i="25"/>
  <c r="R180" i="25"/>
  <c r="N180" i="25"/>
  <c r="J180" i="25"/>
  <c r="F180" i="25"/>
  <c r="AC179" i="25"/>
  <c r="Y179" i="25"/>
  <c r="U179" i="25"/>
  <c r="Q179" i="25"/>
  <c r="S183" i="25"/>
  <c r="K183" i="25"/>
  <c r="AD182" i="25"/>
  <c r="V182" i="25"/>
  <c r="N182" i="25"/>
  <c r="F182" i="25"/>
  <c r="Y181" i="25"/>
  <c r="Q181" i="25"/>
  <c r="I181" i="25"/>
  <c r="AB180" i="25"/>
  <c r="T180" i="25"/>
  <c r="L180" i="25"/>
  <c r="AE179" i="25"/>
  <c r="W179" i="25"/>
  <c r="O179" i="25"/>
  <c r="K179" i="25"/>
  <c r="G179" i="25"/>
  <c r="AD178" i="25"/>
  <c r="Z178" i="25"/>
  <c r="V178" i="25"/>
  <c r="R178" i="25"/>
  <c r="N178" i="25"/>
  <c r="J178" i="25"/>
  <c r="F178" i="25"/>
  <c r="AC177" i="25"/>
  <c r="Y177" i="25"/>
  <c r="U177" i="25"/>
  <c r="Q177" i="25"/>
  <c r="M177" i="25"/>
  <c r="I177" i="25"/>
  <c r="L176" i="25"/>
  <c r="H176" i="25"/>
  <c r="P183" i="25"/>
  <c r="H183" i="25"/>
  <c r="AA182" i="25"/>
  <c r="S182" i="25"/>
  <c r="K182" i="25"/>
  <c r="AD181" i="25"/>
  <c r="V181" i="25"/>
  <c r="N181" i="25"/>
  <c r="F181" i="25"/>
  <c r="Y180" i="25"/>
  <c r="Q180" i="25"/>
  <c r="I180" i="25"/>
  <c r="AB179" i="25"/>
  <c r="T179" i="25"/>
  <c r="N179" i="25"/>
  <c r="J179" i="25"/>
  <c r="F179" i="25"/>
  <c r="AC178" i="25"/>
  <c r="Y178" i="25"/>
  <c r="U178" i="25"/>
  <c r="Q178" i="25"/>
  <c r="M178" i="25"/>
  <c r="I178" i="25"/>
  <c r="AF177" i="25"/>
  <c r="AB177" i="25"/>
  <c r="X177" i="25"/>
  <c r="T177" i="25"/>
  <c r="P177" i="25"/>
  <c r="L177" i="25"/>
  <c r="H177" i="25"/>
  <c r="K176" i="25"/>
  <c r="G176" i="25"/>
  <c r="O183" i="25"/>
  <c r="G183" i="25"/>
  <c r="Z182" i="25"/>
  <c r="R182" i="25"/>
  <c r="J182" i="25"/>
  <c r="AC181" i="25"/>
  <c r="U181" i="25"/>
  <c r="M181" i="25"/>
  <c r="AF180" i="25"/>
  <c r="X180" i="25"/>
  <c r="P180" i="25"/>
  <c r="H180" i="25"/>
  <c r="AA179" i="25"/>
  <c r="S179" i="25"/>
  <c r="M179" i="25"/>
  <c r="I179" i="25"/>
  <c r="AF178" i="25"/>
  <c r="AB178" i="25"/>
  <c r="X178" i="25"/>
  <c r="T178" i="25"/>
  <c r="P178" i="25"/>
  <c r="L178" i="25"/>
  <c r="H178" i="25"/>
  <c r="AE177" i="25"/>
  <c r="AA177" i="25"/>
  <c r="W177" i="25"/>
  <c r="S177" i="25"/>
  <c r="O177" i="25"/>
  <c r="K177" i="25"/>
  <c r="G177" i="25"/>
  <c r="J176" i="25"/>
  <c r="F176" i="25"/>
  <c r="L183" i="25"/>
  <c r="AE182" i="25"/>
  <c r="W182" i="25"/>
  <c r="O182" i="25"/>
  <c r="G182" i="25"/>
  <c r="Z181" i="25"/>
  <c r="R181" i="25"/>
  <c r="J181" i="25"/>
  <c r="AC180" i="25"/>
  <c r="U180" i="25"/>
  <c r="M180" i="25"/>
  <c r="AF179" i="25"/>
  <c r="X179" i="25"/>
  <c r="P179" i="25"/>
  <c r="L179" i="25"/>
  <c r="H179" i="25"/>
  <c r="AE178" i="25"/>
  <c r="AA178" i="25"/>
  <c r="W178" i="25"/>
  <c r="S178" i="25"/>
  <c r="O178" i="25"/>
  <c r="K178" i="25"/>
  <c r="G178" i="25"/>
  <c r="AD177" i="25"/>
  <c r="Z177" i="25"/>
  <c r="V177" i="25"/>
  <c r="R177" i="25"/>
  <c r="N177" i="25"/>
  <c r="J177" i="25"/>
  <c r="F177" i="25"/>
  <c r="I176" i="25"/>
  <c r="X1" i="25"/>
  <c r="D32" i="25"/>
  <c r="E26" i="25" s="1"/>
  <c r="G22" i="25"/>
  <c r="K22" i="25"/>
  <c r="K23" i="25" s="1"/>
  <c r="D22" i="25"/>
  <c r="F105" i="25"/>
  <c r="F106" i="25" s="1"/>
  <c r="F164" i="25"/>
  <c r="H303" i="6"/>
  <c r="H304" i="6" s="1"/>
  <c r="I164" i="6"/>
  <c r="I165" i="6" s="1"/>
  <c r="K297" i="6"/>
  <c r="K303" i="6"/>
  <c r="K304" i="6" s="1"/>
  <c r="G303" i="6"/>
  <c r="G304" i="6" s="1"/>
  <c r="I149" i="6"/>
  <c r="I150" i="6" s="1"/>
  <c r="K200" i="6"/>
  <c r="K201" i="6" s="1"/>
  <c r="J279" i="6"/>
  <c r="J280" i="6" s="1"/>
  <c r="I279" i="6"/>
  <c r="I280" i="6" s="1"/>
  <c r="K279" i="6"/>
  <c r="K280" i="6" s="1"/>
  <c r="G279" i="6"/>
  <c r="G280" i="6" s="1"/>
  <c r="I297" i="6"/>
  <c r="F303" i="6"/>
  <c r="F304" i="6" s="1"/>
  <c r="I66" i="6"/>
  <c r="G117" i="6"/>
  <c r="G118" i="6" s="1"/>
  <c r="H279" i="6"/>
  <c r="H280" i="6" s="1"/>
  <c r="J297" i="6"/>
  <c r="G209" i="6"/>
  <c r="G210" i="6" s="1"/>
  <c r="J117" i="6"/>
  <c r="J118" i="6" s="1"/>
  <c r="F297" i="6"/>
  <c r="J108" i="6"/>
  <c r="J109" i="6" s="1"/>
  <c r="J200" i="6"/>
  <c r="J201" i="6" s="1"/>
  <c r="K209" i="6"/>
  <c r="K210" i="6" s="1"/>
  <c r="I209" i="6"/>
  <c r="I210" i="6" s="1"/>
  <c r="F279" i="6"/>
  <c r="F280" i="6" s="1"/>
  <c r="G200" i="6"/>
  <c r="G201" i="6" s="1"/>
  <c r="H209" i="6"/>
  <c r="H210" i="6" s="1"/>
  <c r="I108" i="6"/>
  <c r="I109" i="6" s="1"/>
  <c r="K164" i="6"/>
  <c r="K165" i="6" s="1"/>
  <c r="G164" i="6"/>
  <c r="G165" i="6" s="1"/>
  <c r="I200" i="6"/>
  <c r="I201" i="6" s="1"/>
  <c r="F209" i="6"/>
  <c r="F210" i="6" s="1"/>
  <c r="H200" i="6"/>
  <c r="H201" i="6" s="1"/>
  <c r="F200" i="6"/>
  <c r="F201" i="6" s="1"/>
  <c r="H164" i="6"/>
  <c r="H165" i="6" s="1"/>
  <c r="J164" i="6"/>
  <c r="J165" i="6" s="1"/>
  <c r="F164" i="6"/>
  <c r="F165" i="6" s="1"/>
  <c r="J149" i="6"/>
  <c r="J150" i="6" s="1"/>
  <c r="K117" i="6"/>
  <c r="K118" i="6" s="1"/>
  <c r="I117" i="6"/>
  <c r="I118" i="6" s="1"/>
  <c r="F136" i="6"/>
  <c r="H149" i="6"/>
  <c r="H150" i="6" s="1"/>
  <c r="F149" i="6"/>
  <c r="F150" i="6" s="1"/>
  <c r="K149" i="6"/>
  <c r="K150" i="6" s="1"/>
  <c r="G149" i="6"/>
  <c r="G150" i="6" s="1"/>
  <c r="H66" i="6"/>
  <c r="H117" i="6"/>
  <c r="H118" i="6" s="1"/>
  <c r="J66" i="6"/>
  <c r="K98" i="6"/>
  <c r="I98" i="6"/>
  <c r="G98" i="6"/>
  <c r="G99" i="6" s="1"/>
  <c r="H108" i="6"/>
  <c r="H109" i="6" s="1"/>
  <c r="F117" i="6"/>
  <c r="F118" i="6" s="1"/>
  <c r="K108" i="6"/>
  <c r="K109" i="6" s="1"/>
  <c r="G108" i="6"/>
  <c r="G109" i="6" s="1"/>
  <c r="G66" i="6"/>
  <c r="F98" i="6"/>
  <c r="F99" i="6" s="1"/>
  <c r="F108" i="6"/>
  <c r="F109" i="6" s="1"/>
  <c r="F91" i="6"/>
  <c r="F66" i="6"/>
  <c r="H98" i="6"/>
  <c r="H99" i="6" s="1"/>
  <c r="J98" i="6"/>
  <c r="AA18" i="32" l="1"/>
  <c r="AA19" i="32"/>
  <c r="AE281" i="32"/>
  <c r="AD210" i="32"/>
  <c r="Z210" i="32"/>
  <c r="U210" i="32"/>
  <c r="Q210" i="32"/>
  <c r="X210" i="32"/>
  <c r="AC210" i="32"/>
  <c r="AA210" i="32"/>
  <c r="S210" i="32"/>
  <c r="V210" i="32"/>
  <c r="P210" i="32"/>
  <c r="AD281" i="32"/>
  <c r="M281" i="32"/>
  <c r="W281" i="32"/>
  <c r="AB281" i="32"/>
  <c r="T281" i="32"/>
  <c r="Y281" i="32"/>
  <c r="O281" i="32"/>
  <c r="S281" i="32"/>
  <c r="AF414" i="31"/>
  <c r="V414" i="31"/>
  <c r="AB146" i="31"/>
  <c r="AA146" i="31"/>
  <c r="AD146" i="31"/>
  <c r="N146" i="31"/>
  <c r="Q146" i="31"/>
  <c r="Z414" i="31"/>
  <c r="T146" i="31"/>
  <c r="L146" i="31"/>
  <c r="W146" i="31"/>
  <c r="Z146" i="31"/>
  <c r="AC146" i="31"/>
  <c r="AC181" i="31"/>
  <c r="X181" i="31"/>
  <c r="AE181" i="31"/>
  <c r="O181" i="31"/>
  <c r="R181" i="31"/>
  <c r="Y181" i="31"/>
  <c r="AB181" i="31"/>
  <c r="L181" i="31"/>
  <c r="S181" i="31"/>
  <c r="V181" i="31"/>
  <c r="U181" i="31"/>
  <c r="M181" i="31"/>
  <c r="T181" i="31"/>
  <c r="AA181" i="31"/>
  <c r="AD181" i="31"/>
  <c r="AH181" i="31"/>
  <c r="AE197" i="32"/>
  <c r="P197" i="32"/>
  <c r="U197" i="32"/>
  <c r="R197" i="32"/>
  <c r="AF197" i="32"/>
  <c r="Q197" i="32"/>
  <c r="T197" i="32"/>
  <c r="AC197" i="32"/>
  <c r="V197" i="32"/>
  <c r="L197" i="32"/>
  <c r="S197" i="32"/>
  <c r="O197" i="32"/>
  <c r="Y197" i="32"/>
  <c r="Z197" i="32"/>
  <c r="X197" i="32"/>
  <c r="M197" i="32"/>
  <c r="AA197" i="32"/>
  <c r="W197" i="32"/>
  <c r="N197" i="32"/>
  <c r="AD197" i="32"/>
  <c r="R318" i="31"/>
  <c r="P318" i="31"/>
  <c r="AE318" i="31"/>
  <c r="AD318" i="31"/>
  <c r="N318" i="31"/>
  <c r="W318" i="31"/>
  <c r="D163" i="25"/>
  <c r="E158" i="25" s="1"/>
  <c r="AC318" i="31"/>
  <c r="M318" i="31"/>
  <c r="Y318" i="31"/>
  <c r="Q318" i="31"/>
  <c r="AH146" i="31"/>
  <c r="O120" i="32"/>
  <c r="S120" i="32"/>
  <c r="W120" i="32"/>
  <c r="AA120" i="32"/>
  <c r="AE120" i="32"/>
  <c r="L120" i="32"/>
  <c r="P120" i="32"/>
  <c r="T120" i="32"/>
  <c r="X120" i="32"/>
  <c r="AB120" i="32"/>
  <c r="AF120" i="32"/>
  <c r="M120" i="32"/>
  <c r="Q120" i="32"/>
  <c r="U120" i="32"/>
  <c r="Y120" i="32"/>
  <c r="AC120" i="32"/>
  <c r="Z120" i="32"/>
  <c r="N120" i="32"/>
  <c r="AD120" i="32"/>
  <c r="R120" i="32"/>
  <c r="V120" i="32"/>
  <c r="O112" i="32"/>
  <c r="S112" i="32"/>
  <c r="W112" i="32"/>
  <c r="AA112" i="32"/>
  <c r="AE112" i="32"/>
  <c r="L112" i="32"/>
  <c r="P112" i="32"/>
  <c r="T112" i="32"/>
  <c r="X112" i="32"/>
  <c r="AB112" i="32"/>
  <c r="AF112" i="32"/>
  <c r="M112" i="32"/>
  <c r="Q112" i="32"/>
  <c r="U112" i="32"/>
  <c r="Y112" i="32"/>
  <c r="AC112" i="32"/>
  <c r="R112" i="32"/>
  <c r="N112" i="32"/>
  <c r="V112" i="32"/>
  <c r="Z112" i="32"/>
  <c r="AD112" i="32"/>
  <c r="L119" i="32"/>
  <c r="P119" i="32"/>
  <c r="T119" i="32"/>
  <c r="X119" i="32"/>
  <c r="AB119" i="32"/>
  <c r="AF119" i="32"/>
  <c r="M119" i="32"/>
  <c r="Q119" i="32"/>
  <c r="U119" i="32"/>
  <c r="Y119" i="32"/>
  <c r="AC119" i="32"/>
  <c r="N119" i="32"/>
  <c r="R119" i="32"/>
  <c r="V119" i="32"/>
  <c r="Z119" i="32"/>
  <c r="AD119" i="32"/>
  <c r="O119" i="32"/>
  <c r="AE119" i="32"/>
  <c r="S119" i="32"/>
  <c r="AA119" i="32"/>
  <c r="W119" i="32"/>
  <c r="O108" i="32"/>
  <c r="S108" i="32"/>
  <c r="W108" i="32"/>
  <c r="AA108" i="32"/>
  <c r="AE108" i="32"/>
  <c r="L108" i="32"/>
  <c r="P108" i="32"/>
  <c r="T108" i="32"/>
  <c r="X108" i="32"/>
  <c r="AB108" i="32"/>
  <c r="AF108" i="32"/>
  <c r="M108" i="32"/>
  <c r="Q108" i="32"/>
  <c r="U108" i="32"/>
  <c r="Y108" i="32"/>
  <c r="AC108" i="32"/>
  <c r="V108" i="32"/>
  <c r="Z108" i="32"/>
  <c r="N108" i="32"/>
  <c r="AD108" i="32"/>
  <c r="R108" i="32"/>
  <c r="N456" i="31"/>
  <c r="R456" i="31"/>
  <c r="V456" i="31"/>
  <c r="Z456" i="31"/>
  <c r="AD456" i="31"/>
  <c r="O456" i="31"/>
  <c r="S456" i="31"/>
  <c r="W456" i="31"/>
  <c r="AA456" i="31"/>
  <c r="AE456" i="31"/>
  <c r="L456" i="31"/>
  <c r="P456" i="31"/>
  <c r="T456" i="31"/>
  <c r="X456" i="31"/>
  <c r="AB456" i="31"/>
  <c r="AF456" i="31"/>
  <c r="Q456" i="31"/>
  <c r="U456" i="31"/>
  <c r="Y456" i="31"/>
  <c r="M456" i="31"/>
  <c r="AC456" i="31"/>
  <c r="N474" i="31"/>
  <c r="R474" i="31"/>
  <c r="V474" i="31"/>
  <c r="Z474" i="31"/>
  <c r="AD474" i="31"/>
  <c r="O474" i="31"/>
  <c r="S474" i="31"/>
  <c r="W474" i="31"/>
  <c r="AA474" i="31"/>
  <c r="AE474" i="31"/>
  <c r="L474" i="31"/>
  <c r="P474" i="31"/>
  <c r="T474" i="31"/>
  <c r="X474" i="31"/>
  <c r="AB474" i="31"/>
  <c r="AF474" i="31"/>
  <c r="Y474" i="31"/>
  <c r="M474" i="31"/>
  <c r="AC474" i="31"/>
  <c r="Q474" i="31"/>
  <c r="U474" i="31"/>
  <c r="L458" i="31"/>
  <c r="P458" i="31"/>
  <c r="T458" i="31"/>
  <c r="X458" i="31"/>
  <c r="AB458" i="31"/>
  <c r="AF458" i="31"/>
  <c r="M458" i="31"/>
  <c r="Q458" i="31"/>
  <c r="U458" i="31"/>
  <c r="Y458" i="31"/>
  <c r="AC458" i="31"/>
  <c r="N458" i="31"/>
  <c r="R458" i="31"/>
  <c r="V458" i="31"/>
  <c r="Z458" i="31"/>
  <c r="AD458" i="31"/>
  <c r="W458" i="31"/>
  <c r="AA458" i="31"/>
  <c r="O458" i="31"/>
  <c r="AE458" i="31"/>
  <c r="S458" i="31"/>
  <c r="M132" i="31"/>
  <c r="Q132" i="31"/>
  <c r="U132" i="31"/>
  <c r="AA132" i="31"/>
  <c r="AE132" i="31"/>
  <c r="N132" i="31"/>
  <c r="R132" i="31"/>
  <c r="V132" i="31"/>
  <c r="AB132" i="31"/>
  <c r="AF132" i="31"/>
  <c r="O132" i="31"/>
  <c r="S132" i="31"/>
  <c r="W132" i="31"/>
  <c r="AC132" i="31"/>
  <c r="AD132" i="31"/>
  <c r="X132" i="31"/>
  <c r="P132" i="31"/>
  <c r="T132" i="31"/>
  <c r="Z132" i="31"/>
  <c r="Y132" i="31"/>
  <c r="O477" i="31"/>
  <c r="S477" i="31"/>
  <c r="W477" i="31"/>
  <c r="AA477" i="31"/>
  <c r="AE477" i="31"/>
  <c r="L477" i="31"/>
  <c r="P477" i="31"/>
  <c r="T477" i="31"/>
  <c r="X477" i="31"/>
  <c r="AB477" i="31"/>
  <c r="AF477" i="31"/>
  <c r="M477" i="31"/>
  <c r="Q477" i="31"/>
  <c r="U477" i="31"/>
  <c r="Y477" i="31"/>
  <c r="AC477" i="31"/>
  <c r="Z477" i="31"/>
  <c r="N477" i="31"/>
  <c r="AD477" i="31"/>
  <c r="R477" i="31"/>
  <c r="V477" i="31"/>
  <c r="O463" i="31"/>
  <c r="S463" i="31"/>
  <c r="W463" i="31"/>
  <c r="AA463" i="31"/>
  <c r="AE463" i="31"/>
  <c r="L463" i="31"/>
  <c r="P463" i="31"/>
  <c r="T463" i="31"/>
  <c r="X463" i="31"/>
  <c r="AB463" i="31"/>
  <c r="AF463" i="31"/>
  <c r="M463" i="31"/>
  <c r="Q463" i="31"/>
  <c r="U463" i="31"/>
  <c r="Y463" i="31"/>
  <c r="AC463" i="31"/>
  <c r="N463" i="31"/>
  <c r="AD463" i="31"/>
  <c r="R463" i="31"/>
  <c r="V463" i="31"/>
  <c r="Z463" i="31"/>
  <c r="N478" i="31"/>
  <c r="R478" i="31"/>
  <c r="V478" i="31"/>
  <c r="Z478" i="31"/>
  <c r="AD478" i="31"/>
  <c r="O478" i="31"/>
  <c r="S478" i="31"/>
  <c r="W478" i="31"/>
  <c r="AA478" i="31"/>
  <c r="AE478" i="31"/>
  <c r="L478" i="31"/>
  <c r="P478" i="31"/>
  <c r="T478" i="31"/>
  <c r="X478" i="31"/>
  <c r="AB478" i="31"/>
  <c r="AF478" i="31"/>
  <c r="U478" i="31"/>
  <c r="Y478" i="31"/>
  <c r="M478" i="31"/>
  <c r="AC478" i="31"/>
  <c r="Q478" i="31"/>
  <c r="L179" i="31"/>
  <c r="P179" i="31"/>
  <c r="T179" i="31"/>
  <c r="X179" i="31"/>
  <c r="AB179" i="31"/>
  <c r="AF179" i="31"/>
  <c r="M179" i="31"/>
  <c r="Q179" i="31"/>
  <c r="U179" i="31"/>
  <c r="Y179" i="31"/>
  <c r="AC179" i="31"/>
  <c r="N179" i="31"/>
  <c r="R179" i="31"/>
  <c r="V179" i="31"/>
  <c r="Z179" i="31"/>
  <c r="AD179" i="31"/>
  <c r="W179" i="31"/>
  <c r="AA179" i="31"/>
  <c r="O179" i="31"/>
  <c r="AE179" i="31"/>
  <c r="S179" i="31"/>
  <c r="N173" i="31"/>
  <c r="R173" i="31"/>
  <c r="V173" i="31"/>
  <c r="Z173" i="31"/>
  <c r="AD173" i="31"/>
  <c r="O173" i="31"/>
  <c r="S173" i="31"/>
  <c r="W173" i="31"/>
  <c r="AA173" i="31"/>
  <c r="AE173" i="31"/>
  <c r="L173" i="31"/>
  <c r="P173" i="31"/>
  <c r="T173" i="31"/>
  <c r="X173" i="31"/>
  <c r="AB173" i="31"/>
  <c r="AF173" i="31"/>
  <c r="U173" i="31"/>
  <c r="Y173" i="31"/>
  <c r="M173" i="31"/>
  <c r="AC173" i="31"/>
  <c r="Q173" i="31"/>
  <c r="M170" i="31"/>
  <c r="L170" i="31"/>
  <c r="Q170" i="31"/>
  <c r="U170" i="31"/>
  <c r="Y170" i="31"/>
  <c r="AC170" i="31"/>
  <c r="N170" i="31"/>
  <c r="R170" i="31"/>
  <c r="V170" i="31"/>
  <c r="Z170" i="31"/>
  <c r="AD170" i="31"/>
  <c r="O170" i="31"/>
  <c r="S170" i="31"/>
  <c r="W170" i="31"/>
  <c r="AA170" i="31"/>
  <c r="AE170" i="31"/>
  <c r="T170" i="31"/>
  <c r="X170" i="31"/>
  <c r="AB170" i="31"/>
  <c r="P170" i="31"/>
  <c r="AF170" i="31"/>
  <c r="O172" i="31"/>
  <c r="S172" i="31"/>
  <c r="W172" i="31"/>
  <c r="AA172" i="31"/>
  <c r="AE172" i="31"/>
  <c r="L172" i="31"/>
  <c r="P172" i="31"/>
  <c r="T172" i="31"/>
  <c r="X172" i="31"/>
  <c r="AB172" i="31"/>
  <c r="AF172" i="31"/>
  <c r="M172" i="31"/>
  <c r="Q172" i="31"/>
  <c r="U172" i="31"/>
  <c r="Y172" i="31"/>
  <c r="AC172" i="31"/>
  <c r="Z172" i="31"/>
  <c r="N172" i="31"/>
  <c r="AD172" i="31"/>
  <c r="R172" i="31"/>
  <c r="V172" i="31"/>
  <c r="N157" i="31"/>
  <c r="R157" i="31"/>
  <c r="V157" i="31"/>
  <c r="Z157" i="31"/>
  <c r="AD157" i="31"/>
  <c r="O157" i="31"/>
  <c r="S157" i="31"/>
  <c r="W157" i="31"/>
  <c r="AA157" i="31"/>
  <c r="AE157" i="31"/>
  <c r="L157" i="31"/>
  <c r="P157" i="31"/>
  <c r="T157" i="31"/>
  <c r="X157" i="31"/>
  <c r="AB157" i="31"/>
  <c r="AF157" i="31"/>
  <c r="Q157" i="31"/>
  <c r="U157" i="31"/>
  <c r="Y157" i="31"/>
  <c r="M157" i="31"/>
  <c r="AC157" i="31"/>
  <c r="N161" i="31"/>
  <c r="R161" i="31"/>
  <c r="V161" i="31"/>
  <c r="Z161" i="31"/>
  <c r="AD161" i="31"/>
  <c r="O161" i="31"/>
  <c r="S161" i="31"/>
  <c r="W161" i="31"/>
  <c r="AA161" i="31"/>
  <c r="AE161" i="31"/>
  <c r="L161" i="31"/>
  <c r="P161" i="31"/>
  <c r="T161" i="31"/>
  <c r="X161" i="31"/>
  <c r="AB161" i="31"/>
  <c r="AF161" i="31"/>
  <c r="M161" i="31"/>
  <c r="AC161" i="31"/>
  <c r="Q161" i="31"/>
  <c r="U161" i="31"/>
  <c r="Y161" i="31"/>
  <c r="O164" i="31"/>
  <c r="S164" i="31"/>
  <c r="W164" i="31"/>
  <c r="AA164" i="31"/>
  <c r="AE164" i="31"/>
  <c r="L164" i="31"/>
  <c r="P164" i="31"/>
  <c r="T164" i="31"/>
  <c r="X164" i="31"/>
  <c r="AB164" i="31"/>
  <c r="AF164" i="31"/>
  <c r="M164" i="31"/>
  <c r="Q164" i="31"/>
  <c r="U164" i="31"/>
  <c r="Y164" i="31"/>
  <c r="AC164" i="31"/>
  <c r="N164" i="31"/>
  <c r="AD164" i="31"/>
  <c r="R164" i="31"/>
  <c r="V164" i="31"/>
  <c r="Z164" i="31"/>
  <c r="L155" i="31"/>
  <c r="P155" i="31"/>
  <c r="T155" i="31"/>
  <c r="X155" i="31"/>
  <c r="AB155" i="31"/>
  <c r="AF155" i="31"/>
  <c r="M155" i="31"/>
  <c r="Q155" i="31"/>
  <c r="U155" i="31"/>
  <c r="Y155" i="31"/>
  <c r="AC155" i="31"/>
  <c r="N155" i="31"/>
  <c r="R155" i="31"/>
  <c r="V155" i="31"/>
  <c r="Z155" i="31"/>
  <c r="AD155" i="31"/>
  <c r="AA155" i="31"/>
  <c r="O155" i="31"/>
  <c r="AE155" i="31"/>
  <c r="S155" i="31"/>
  <c r="W155" i="31"/>
  <c r="M166" i="31"/>
  <c r="Q166" i="31"/>
  <c r="U166" i="31"/>
  <c r="Y166" i="31"/>
  <c r="AC166" i="31"/>
  <c r="N166" i="31"/>
  <c r="R166" i="31"/>
  <c r="V166" i="31"/>
  <c r="Z166" i="31"/>
  <c r="AD166" i="31"/>
  <c r="O166" i="31"/>
  <c r="S166" i="31"/>
  <c r="W166" i="31"/>
  <c r="AA166" i="31"/>
  <c r="AE166" i="31"/>
  <c r="T166" i="31"/>
  <c r="X166" i="31"/>
  <c r="L166" i="31"/>
  <c r="AB166" i="31"/>
  <c r="P166" i="31"/>
  <c r="AF166" i="31"/>
  <c r="M234" i="31"/>
  <c r="Q234" i="31"/>
  <c r="U234" i="31"/>
  <c r="Y234" i="31"/>
  <c r="AC234" i="31"/>
  <c r="N234" i="31"/>
  <c r="R234" i="31"/>
  <c r="V234" i="31"/>
  <c r="Z234" i="31"/>
  <c r="AD234" i="31"/>
  <c r="O234" i="31"/>
  <c r="S234" i="31"/>
  <c r="W234" i="31"/>
  <c r="AA234" i="31"/>
  <c r="AE234" i="31"/>
  <c r="X234" i="31"/>
  <c r="L234" i="31"/>
  <c r="AB234" i="31"/>
  <c r="P234" i="31"/>
  <c r="AF234" i="31"/>
  <c r="T234" i="31"/>
  <c r="L227" i="31"/>
  <c r="P227" i="31"/>
  <c r="T227" i="31"/>
  <c r="X227" i="31"/>
  <c r="AB227" i="31"/>
  <c r="AF227" i="31"/>
  <c r="M227" i="31"/>
  <c r="Q227" i="31"/>
  <c r="U227" i="31"/>
  <c r="Y227" i="31"/>
  <c r="AC227" i="31"/>
  <c r="N227" i="31"/>
  <c r="R227" i="31"/>
  <c r="V227" i="31"/>
  <c r="Z227" i="31"/>
  <c r="AD227" i="31"/>
  <c r="AA227" i="31"/>
  <c r="O227" i="31"/>
  <c r="AE227" i="31"/>
  <c r="S227" i="31"/>
  <c r="W227" i="31"/>
  <c r="L215" i="31"/>
  <c r="P215" i="31"/>
  <c r="T215" i="31"/>
  <c r="X215" i="31"/>
  <c r="AB215" i="31"/>
  <c r="AF215" i="31"/>
  <c r="M215" i="31"/>
  <c r="Q215" i="31"/>
  <c r="U215" i="31"/>
  <c r="Y215" i="31"/>
  <c r="AC215" i="31"/>
  <c r="N215" i="31"/>
  <c r="R215" i="31"/>
  <c r="V215" i="31"/>
  <c r="Z215" i="31"/>
  <c r="AD215" i="31"/>
  <c r="S215" i="31"/>
  <c r="W215" i="31"/>
  <c r="AA215" i="31"/>
  <c r="AE215" i="31"/>
  <c r="O215" i="31"/>
  <c r="M238" i="31"/>
  <c r="Q238" i="31"/>
  <c r="U238" i="31"/>
  <c r="Y238" i="31"/>
  <c r="AC238" i="31"/>
  <c r="N238" i="31"/>
  <c r="R238" i="31"/>
  <c r="V238" i="31"/>
  <c r="Z238" i="31"/>
  <c r="AD238" i="31"/>
  <c r="O238" i="31"/>
  <c r="S238" i="31"/>
  <c r="W238" i="31"/>
  <c r="AA238" i="31"/>
  <c r="AE238" i="31"/>
  <c r="T238" i="31"/>
  <c r="X238" i="31"/>
  <c r="L238" i="31"/>
  <c r="AB238" i="31"/>
  <c r="P238" i="31"/>
  <c r="AF238" i="31"/>
  <c r="N229" i="31"/>
  <c r="R229" i="31"/>
  <c r="V229" i="31"/>
  <c r="Z229" i="31"/>
  <c r="AD229" i="31"/>
  <c r="O229" i="31"/>
  <c r="S229" i="31"/>
  <c r="W229" i="31"/>
  <c r="AA229" i="31"/>
  <c r="AE229" i="31"/>
  <c r="L229" i="31"/>
  <c r="P229" i="31"/>
  <c r="T229" i="31"/>
  <c r="X229" i="31"/>
  <c r="AB229" i="31"/>
  <c r="AF229" i="31"/>
  <c r="Q229" i="31"/>
  <c r="U229" i="31"/>
  <c r="Y229" i="31"/>
  <c r="M229" i="31"/>
  <c r="AC229" i="31"/>
  <c r="O216" i="31"/>
  <c r="S216" i="31"/>
  <c r="W216" i="31"/>
  <c r="AA216" i="31"/>
  <c r="AE216" i="31"/>
  <c r="L216" i="31"/>
  <c r="P216" i="31"/>
  <c r="T216" i="31"/>
  <c r="X216" i="31"/>
  <c r="AB216" i="31"/>
  <c r="AF216" i="31"/>
  <c r="M216" i="31"/>
  <c r="Q216" i="31"/>
  <c r="U216" i="31"/>
  <c r="Y216" i="31"/>
  <c r="AC216" i="31"/>
  <c r="N216" i="31"/>
  <c r="AD216" i="31"/>
  <c r="R216" i="31"/>
  <c r="V216" i="31"/>
  <c r="Z216" i="31"/>
  <c r="N209" i="31"/>
  <c r="R209" i="31"/>
  <c r="V209" i="31"/>
  <c r="Z209" i="31"/>
  <c r="AD209" i="31"/>
  <c r="O209" i="31"/>
  <c r="S209" i="31"/>
  <c r="W209" i="31"/>
  <c r="AA209" i="31"/>
  <c r="AE209" i="31"/>
  <c r="L209" i="31"/>
  <c r="P209" i="31"/>
  <c r="T209" i="31"/>
  <c r="X209" i="31"/>
  <c r="AB209" i="31"/>
  <c r="AF209" i="31"/>
  <c r="Q209" i="31"/>
  <c r="U209" i="31"/>
  <c r="Y209" i="31"/>
  <c r="AC209" i="31"/>
  <c r="M209" i="31"/>
  <c r="L207" i="31"/>
  <c r="P207" i="31"/>
  <c r="T207" i="31"/>
  <c r="X207" i="31"/>
  <c r="AB207" i="31"/>
  <c r="AF207" i="31"/>
  <c r="M207" i="31"/>
  <c r="Q207" i="31"/>
  <c r="U207" i="31"/>
  <c r="Y207" i="31"/>
  <c r="AC207" i="31"/>
  <c r="N207" i="31"/>
  <c r="R207" i="31"/>
  <c r="V207" i="31"/>
  <c r="Z207" i="31"/>
  <c r="AD207" i="31"/>
  <c r="AA207" i="31"/>
  <c r="O207" i="31"/>
  <c r="AE207" i="31"/>
  <c r="S207" i="31"/>
  <c r="W207" i="31"/>
  <c r="M255" i="31"/>
  <c r="Q255" i="31"/>
  <c r="U255" i="31"/>
  <c r="Y255" i="31"/>
  <c r="AC255" i="31"/>
  <c r="N255" i="31"/>
  <c r="R255" i="31"/>
  <c r="V255" i="31"/>
  <c r="Z255" i="31"/>
  <c r="AD255" i="31"/>
  <c r="O255" i="31"/>
  <c r="S255" i="31"/>
  <c r="W255" i="31"/>
  <c r="AA255" i="31"/>
  <c r="AE255" i="31"/>
  <c r="T255" i="31"/>
  <c r="X255" i="31"/>
  <c r="L255" i="31"/>
  <c r="AB255" i="31"/>
  <c r="AF255" i="31"/>
  <c r="P255" i="31"/>
  <c r="N269" i="31"/>
  <c r="R269" i="31"/>
  <c r="V269" i="31"/>
  <c r="O269" i="31"/>
  <c r="P269" i="31"/>
  <c r="U269" i="31"/>
  <c r="Z269" i="31"/>
  <c r="AD269" i="31"/>
  <c r="Q269" i="31"/>
  <c r="W269" i="31"/>
  <c r="AA269" i="31"/>
  <c r="AE269" i="31"/>
  <c r="L269" i="31"/>
  <c r="S269" i="31"/>
  <c r="X269" i="31"/>
  <c r="AB269" i="31"/>
  <c r="AF269" i="31"/>
  <c r="M269" i="31"/>
  <c r="T269" i="31"/>
  <c r="Y269" i="31"/>
  <c r="AC269" i="31"/>
  <c r="O276" i="31"/>
  <c r="S276" i="31"/>
  <c r="W276" i="31"/>
  <c r="AA276" i="31"/>
  <c r="AE276" i="31"/>
  <c r="L276" i="31"/>
  <c r="P276" i="31"/>
  <c r="T276" i="31"/>
  <c r="X276" i="31"/>
  <c r="AB276" i="31"/>
  <c r="AF276" i="31"/>
  <c r="M276" i="31"/>
  <c r="Q276" i="31"/>
  <c r="U276" i="31"/>
  <c r="Y276" i="31"/>
  <c r="AC276" i="31"/>
  <c r="N276" i="31"/>
  <c r="AD276" i="31"/>
  <c r="R276" i="31"/>
  <c r="V276" i="31"/>
  <c r="Z276" i="31"/>
  <c r="M306" i="31"/>
  <c r="Q306" i="31"/>
  <c r="U306" i="31"/>
  <c r="Y306" i="31"/>
  <c r="AC306" i="31"/>
  <c r="N306" i="31"/>
  <c r="R306" i="31"/>
  <c r="V306" i="31"/>
  <c r="Z306" i="31"/>
  <c r="AD306" i="31"/>
  <c r="O306" i="31"/>
  <c r="S306" i="31"/>
  <c r="W306" i="31"/>
  <c r="AA306" i="31"/>
  <c r="AE306" i="31"/>
  <c r="T306" i="31"/>
  <c r="X306" i="31"/>
  <c r="L306" i="31"/>
  <c r="AB306" i="31"/>
  <c r="P306" i="31"/>
  <c r="AF306" i="31"/>
  <c r="L256" i="31"/>
  <c r="P256" i="31"/>
  <c r="T256" i="31"/>
  <c r="X256" i="31"/>
  <c r="AB256" i="31"/>
  <c r="AF256" i="31"/>
  <c r="M256" i="31"/>
  <c r="Q256" i="31"/>
  <c r="U256" i="31"/>
  <c r="Y256" i="31"/>
  <c r="AC256" i="31"/>
  <c r="N256" i="31"/>
  <c r="R256" i="31"/>
  <c r="V256" i="31"/>
  <c r="Z256" i="31"/>
  <c r="AD256" i="31"/>
  <c r="O256" i="31"/>
  <c r="AE256" i="31"/>
  <c r="S256" i="31"/>
  <c r="W256" i="31"/>
  <c r="AA256" i="31"/>
  <c r="M265" i="31"/>
  <c r="Q265" i="31"/>
  <c r="U265" i="31"/>
  <c r="Y265" i="31"/>
  <c r="AC265" i="31"/>
  <c r="N265" i="31"/>
  <c r="R265" i="31"/>
  <c r="V265" i="31"/>
  <c r="Z265" i="31"/>
  <c r="AD265" i="31"/>
  <c r="O265" i="31"/>
  <c r="S265" i="31"/>
  <c r="W265" i="31"/>
  <c r="AA265" i="31"/>
  <c r="AE265" i="31"/>
  <c r="T265" i="31"/>
  <c r="X265" i="31"/>
  <c r="L265" i="31"/>
  <c r="AB265" i="31"/>
  <c r="P265" i="31"/>
  <c r="AF265" i="31"/>
  <c r="L311" i="31"/>
  <c r="P311" i="31"/>
  <c r="T311" i="31"/>
  <c r="X311" i="31"/>
  <c r="AB311" i="31"/>
  <c r="AF311" i="31"/>
  <c r="M311" i="31"/>
  <c r="Q311" i="31"/>
  <c r="U311" i="31"/>
  <c r="Y311" i="31"/>
  <c r="AC311" i="31"/>
  <c r="N311" i="31"/>
  <c r="R311" i="31"/>
  <c r="V311" i="31"/>
  <c r="Z311" i="31"/>
  <c r="AD311" i="31"/>
  <c r="AA311" i="31"/>
  <c r="O311" i="31"/>
  <c r="AE311" i="31"/>
  <c r="S311" i="31"/>
  <c r="W311" i="31"/>
  <c r="M286" i="31"/>
  <c r="Q286" i="31"/>
  <c r="U286" i="31"/>
  <c r="Y286" i="31"/>
  <c r="AC286" i="31"/>
  <c r="N286" i="31"/>
  <c r="R286" i="31"/>
  <c r="V286" i="31"/>
  <c r="Z286" i="31"/>
  <c r="AD286" i="31"/>
  <c r="O286" i="31"/>
  <c r="S286" i="31"/>
  <c r="W286" i="31"/>
  <c r="AA286" i="31"/>
  <c r="AE286" i="31"/>
  <c r="L286" i="31"/>
  <c r="L633" i="31" s="1"/>
  <c r="AB286" i="31"/>
  <c r="P286" i="31"/>
  <c r="AF286" i="31"/>
  <c r="T286" i="31"/>
  <c r="X286" i="31"/>
  <c r="M310" i="31"/>
  <c r="Q310" i="31"/>
  <c r="U310" i="31"/>
  <c r="Y310" i="31"/>
  <c r="AC310" i="31"/>
  <c r="N310" i="31"/>
  <c r="R310" i="31"/>
  <c r="V310" i="31"/>
  <c r="Z310" i="31"/>
  <c r="AD310" i="31"/>
  <c r="O310" i="31"/>
  <c r="S310" i="31"/>
  <c r="W310" i="31"/>
  <c r="AA310" i="31"/>
  <c r="AE310" i="31"/>
  <c r="P310" i="31"/>
  <c r="AF310" i="31"/>
  <c r="T310" i="31"/>
  <c r="X310" i="31"/>
  <c r="AB310" i="31"/>
  <c r="L310" i="31"/>
  <c r="O257" i="31"/>
  <c r="S257" i="31"/>
  <c r="W257" i="31"/>
  <c r="AA257" i="31"/>
  <c r="AE257" i="31"/>
  <c r="L257" i="31"/>
  <c r="P257" i="31"/>
  <c r="T257" i="31"/>
  <c r="X257" i="31"/>
  <c r="AB257" i="31"/>
  <c r="AF257" i="31"/>
  <c r="M257" i="31"/>
  <c r="Q257" i="31"/>
  <c r="U257" i="31"/>
  <c r="Y257" i="31"/>
  <c r="AC257" i="31"/>
  <c r="Z257" i="31"/>
  <c r="N257" i="31"/>
  <c r="AD257" i="31"/>
  <c r="R257" i="31"/>
  <c r="V257" i="31"/>
  <c r="L283" i="31"/>
  <c r="P283" i="31"/>
  <c r="T283" i="31"/>
  <c r="X283" i="31"/>
  <c r="AB283" i="31"/>
  <c r="AF283" i="31"/>
  <c r="M283" i="31"/>
  <c r="Q283" i="31"/>
  <c r="U283" i="31"/>
  <c r="Y283" i="31"/>
  <c r="AC283" i="31"/>
  <c r="N283" i="31"/>
  <c r="R283" i="31"/>
  <c r="V283" i="31"/>
  <c r="Z283" i="31"/>
  <c r="AD283" i="31"/>
  <c r="AA283" i="31"/>
  <c r="O283" i="31"/>
  <c r="AE283" i="31"/>
  <c r="S283" i="31"/>
  <c r="W283" i="31"/>
  <c r="N277" i="31"/>
  <c r="R277" i="31"/>
  <c r="V277" i="31"/>
  <c r="Z277" i="31"/>
  <c r="AD277" i="31"/>
  <c r="O277" i="31"/>
  <c r="S277" i="31"/>
  <c r="W277" i="31"/>
  <c r="AA277" i="31"/>
  <c r="AE277" i="31"/>
  <c r="L277" i="31"/>
  <c r="P277" i="31"/>
  <c r="T277" i="31"/>
  <c r="X277" i="31"/>
  <c r="AB277" i="31"/>
  <c r="AF277" i="31"/>
  <c r="Y277" i="31"/>
  <c r="M277" i="31"/>
  <c r="AC277" i="31"/>
  <c r="Q277" i="31"/>
  <c r="U277" i="31"/>
  <c r="O284" i="31"/>
  <c r="S284" i="31"/>
  <c r="W284" i="31"/>
  <c r="AA284" i="31"/>
  <c r="AE284" i="31"/>
  <c r="L284" i="31"/>
  <c r="P284" i="31"/>
  <c r="T284" i="31"/>
  <c r="X284" i="31"/>
  <c r="AB284" i="31"/>
  <c r="AF284" i="31"/>
  <c r="M284" i="31"/>
  <c r="Q284" i="31"/>
  <c r="U284" i="31"/>
  <c r="Y284" i="31"/>
  <c r="AC284" i="31"/>
  <c r="V284" i="31"/>
  <c r="Z284" i="31"/>
  <c r="N284" i="31"/>
  <c r="AD284" i="31"/>
  <c r="R284" i="31"/>
  <c r="M314" i="31"/>
  <c r="Q314" i="31"/>
  <c r="U314" i="31"/>
  <c r="Y314" i="31"/>
  <c r="AC314" i="31"/>
  <c r="N314" i="31"/>
  <c r="R314" i="31"/>
  <c r="V314" i="31"/>
  <c r="Z314" i="31"/>
  <c r="AD314" i="31"/>
  <c r="O314" i="31"/>
  <c r="S314" i="31"/>
  <c r="W314" i="31"/>
  <c r="AA314" i="31"/>
  <c r="AE314" i="31"/>
  <c r="L314" i="31"/>
  <c r="AB314" i="31"/>
  <c r="P314" i="31"/>
  <c r="AF314" i="31"/>
  <c r="T314" i="31"/>
  <c r="X314" i="31"/>
  <c r="M360" i="31"/>
  <c r="Q360" i="31"/>
  <c r="U360" i="31"/>
  <c r="Y360" i="31"/>
  <c r="AC360" i="31"/>
  <c r="N360" i="31"/>
  <c r="R360" i="31"/>
  <c r="V360" i="31"/>
  <c r="Z360" i="31"/>
  <c r="AD360" i="31"/>
  <c r="O360" i="31"/>
  <c r="S360" i="31"/>
  <c r="W360" i="31"/>
  <c r="AA360" i="31"/>
  <c r="AE360" i="31"/>
  <c r="T360" i="31"/>
  <c r="X360" i="31"/>
  <c r="L360" i="31"/>
  <c r="AB360" i="31"/>
  <c r="AF360" i="31"/>
  <c r="P360" i="31"/>
  <c r="N363" i="31"/>
  <c r="R363" i="31"/>
  <c r="V363" i="31"/>
  <c r="Z363" i="31"/>
  <c r="AD363" i="31"/>
  <c r="O363" i="31"/>
  <c r="S363" i="31"/>
  <c r="W363" i="31"/>
  <c r="AA363" i="31"/>
  <c r="AE363" i="31"/>
  <c r="L363" i="31"/>
  <c r="P363" i="31"/>
  <c r="T363" i="31"/>
  <c r="X363" i="31"/>
  <c r="AB363" i="31"/>
  <c r="AF363" i="31"/>
  <c r="U363" i="31"/>
  <c r="Y363" i="31"/>
  <c r="M363" i="31"/>
  <c r="AC363" i="31"/>
  <c r="Q363" i="31"/>
  <c r="L382" i="31"/>
  <c r="P382" i="31"/>
  <c r="T382" i="31"/>
  <c r="X382" i="31"/>
  <c r="AB382" i="31"/>
  <c r="AF382" i="31"/>
  <c r="M382" i="31"/>
  <c r="Q382" i="31"/>
  <c r="U382" i="31"/>
  <c r="Y382" i="31"/>
  <c r="AC382" i="31"/>
  <c r="N382" i="31"/>
  <c r="R382" i="31"/>
  <c r="V382" i="31"/>
  <c r="Z382" i="31"/>
  <c r="AD382" i="31"/>
  <c r="O382" i="31"/>
  <c r="AE382" i="31"/>
  <c r="S382" i="31"/>
  <c r="W382" i="31"/>
  <c r="AA382" i="31"/>
  <c r="M385" i="31"/>
  <c r="Q385" i="31"/>
  <c r="U385" i="31"/>
  <c r="Y385" i="31"/>
  <c r="AC385" i="31"/>
  <c r="N385" i="31"/>
  <c r="R385" i="31"/>
  <c r="V385" i="31"/>
  <c r="Z385" i="31"/>
  <c r="AD385" i="31"/>
  <c r="O385" i="31"/>
  <c r="S385" i="31"/>
  <c r="W385" i="31"/>
  <c r="AA385" i="31"/>
  <c r="AE385" i="31"/>
  <c r="P385" i="31"/>
  <c r="AF385" i="31"/>
  <c r="T385" i="31"/>
  <c r="X385" i="31"/>
  <c r="L385" i="31"/>
  <c r="AB385" i="31"/>
  <c r="L386" i="31"/>
  <c r="P386" i="31"/>
  <c r="T386" i="31"/>
  <c r="X386" i="31"/>
  <c r="AB386" i="31"/>
  <c r="AF386" i="31"/>
  <c r="M386" i="31"/>
  <c r="Q386" i="31"/>
  <c r="U386" i="31"/>
  <c r="Y386" i="31"/>
  <c r="AC386" i="31"/>
  <c r="N386" i="31"/>
  <c r="R386" i="31"/>
  <c r="V386" i="31"/>
  <c r="Z386" i="31"/>
  <c r="AD386" i="31"/>
  <c r="AA386" i="31"/>
  <c r="O386" i="31"/>
  <c r="AE386" i="31"/>
  <c r="S386" i="31"/>
  <c r="W386" i="31"/>
  <c r="L405" i="31"/>
  <c r="P405" i="31"/>
  <c r="T405" i="31"/>
  <c r="X405" i="31"/>
  <c r="AB405" i="31"/>
  <c r="AF405" i="31"/>
  <c r="M405" i="31"/>
  <c r="Q405" i="31"/>
  <c r="U405" i="31"/>
  <c r="Y405" i="31"/>
  <c r="AC405" i="31"/>
  <c r="N405" i="31"/>
  <c r="R405" i="31"/>
  <c r="V405" i="31"/>
  <c r="Z405" i="31"/>
  <c r="AD405" i="31"/>
  <c r="S405" i="31"/>
  <c r="W405" i="31"/>
  <c r="AA405" i="31"/>
  <c r="AE405" i="31"/>
  <c r="O405" i="31"/>
  <c r="N407" i="31"/>
  <c r="R407" i="31"/>
  <c r="V407" i="31"/>
  <c r="Z407" i="31"/>
  <c r="AD407" i="31"/>
  <c r="O407" i="31"/>
  <c r="S407" i="31"/>
  <c r="W407" i="31"/>
  <c r="AA407" i="31"/>
  <c r="AE407" i="31"/>
  <c r="L407" i="31"/>
  <c r="P407" i="31"/>
  <c r="T407" i="31"/>
  <c r="X407" i="31"/>
  <c r="AB407" i="31"/>
  <c r="AF407" i="31"/>
  <c r="Y407" i="31"/>
  <c r="M407" i="31"/>
  <c r="AC407" i="31"/>
  <c r="Q407" i="31"/>
  <c r="U407" i="31"/>
  <c r="O406" i="31"/>
  <c r="S406" i="31"/>
  <c r="W406" i="31"/>
  <c r="AA406" i="31"/>
  <c r="AE406" i="31"/>
  <c r="L406" i="31"/>
  <c r="P406" i="31"/>
  <c r="T406" i="31"/>
  <c r="X406" i="31"/>
  <c r="AB406" i="31"/>
  <c r="AF406" i="31"/>
  <c r="M406" i="31"/>
  <c r="Q406" i="31"/>
  <c r="U406" i="31"/>
  <c r="Y406" i="31"/>
  <c r="AC406" i="31"/>
  <c r="N406" i="31"/>
  <c r="AD406" i="31"/>
  <c r="R406" i="31"/>
  <c r="V406" i="31"/>
  <c r="Z406" i="31"/>
  <c r="M426" i="31"/>
  <c r="Q426" i="31"/>
  <c r="U426" i="31"/>
  <c r="Y426" i="31"/>
  <c r="AC426" i="31"/>
  <c r="N426" i="31"/>
  <c r="R426" i="31"/>
  <c r="V426" i="31"/>
  <c r="Z426" i="31"/>
  <c r="AD426" i="31"/>
  <c r="O426" i="31"/>
  <c r="S426" i="31"/>
  <c r="W426" i="31"/>
  <c r="AA426" i="31"/>
  <c r="AE426" i="31"/>
  <c r="P426" i="31"/>
  <c r="AF426" i="31"/>
  <c r="T426" i="31"/>
  <c r="X426" i="31"/>
  <c r="AB426" i="31"/>
  <c r="L426" i="31"/>
  <c r="M440" i="31"/>
  <c r="Q440" i="31"/>
  <c r="U440" i="31"/>
  <c r="Y440" i="31"/>
  <c r="N440" i="31"/>
  <c r="R440" i="31"/>
  <c r="V440" i="31"/>
  <c r="Z440" i="31"/>
  <c r="O440" i="31"/>
  <c r="S440" i="31"/>
  <c r="W440" i="31"/>
  <c r="AA440" i="31"/>
  <c r="X440" i="31"/>
  <c r="AE440" i="31"/>
  <c r="L440" i="31"/>
  <c r="AB440" i="31"/>
  <c r="AF440" i="31"/>
  <c r="P440" i="31"/>
  <c r="AC440" i="31"/>
  <c r="T440" i="31"/>
  <c r="AD440" i="31"/>
  <c r="N441" i="31"/>
  <c r="R441" i="31"/>
  <c r="V441" i="31"/>
  <c r="Z441" i="31"/>
  <c r="AD441" i="31"/>
  <c r="O441" i="31"/>
  <c r="S441" i="31"/>
  <c r="W441" i="31"/>
  <c r="AA441" i="31"/>
  <c r="AE441" i="31"/>
  <c r="L441" i="31"/>
  <c r="P441" i="31"/>
  <c r="T441" i="31"/>
  <c r="X441" i="31"/>
  <c r="AB441" i="31"/>
  <c r="AF441" i="31"/>
  <c r="Q441" i="31"/>
  <c r="U441" i="31"/>
  <c r="Y441" i="31"/>
  <c r="M441" i="31"/>
  <c r="AC441" i="31"/>
  <c r="M442" i="31"/>
  <c r="Q442" i="31"/>
  <c r="U442" i="31"/>
  <c r="Y442" i="31"/>
  <c r="AC442" i="31"/>
  <c r="N442" i="31"/>
  <c r="R442" i="31"/>
  <c r="V442" i="31"/>
  <c r="Z442" i="31"/>
  <c r="AD442" i="31"/>
  <c r="O442" i="31"/>
  <c r="S442" i="31"/>
  <c r="W442" i="31"/>
  <c r="AA442" i="31"/>
  <c r="AE442" i="31"/>
  <c r="L442" i="31"/>
  <c r="AB442" i="31"/>
  <c r="P442" i="31"/>
  <c r="AF442" i="31"/>
  <c r="T442" i="31"/>
  <c r="X442" i="31"/>
  <c r="M457" i="31"/>
  <c r="Q457" i="31"/>
  <c r="U457" i="31"/>
  <c r="Y457" i="31"/>
  <c r="AC457" i="31"/>
  <c r="N457" i="31"/>
  <c r="R457" i="31"/>
  <c r="V457" i="31"/>
  <c r="Z457" i="31"/>
  <c r="AD457" i="31"/>
  <c r="O457" i="31"/>
  <c r="S457" i="31"/>
  <c r="W457" i="31"/>
  <c r="AA457" i="31"/>
  <c r="AE457" i="31"/>
  <c r="L457" i="31"/>
  <c r="AB457" i="31"/>
  <c r="P457" i="31"/>
  <c r="AF457" i="31"/>
  <c r="T457" i="31"/>
  <c r="X457" i="31"/>
  <c r="L480" i="31"/>
  <c r="P480" i="31"/>
  <c r="T480" i="31"/>
  <c r="X480" i="31"/>
  <c r="AB480" i="31"/>
  <c r="AF480" i="31"/>
  <c r="M480" i="31"/>
  <c r="Q480" i="31"/>
  <c r="U480" i="31"/>
  <c r="Y480" i="31"/>
  <c r="AC480" i="31"/>
  <c r="N480" i="31"/>
  <c r="R480" i="31"/>
  <c r="V480" i="31"/>
  <c r="Z480" i="31"/>
  <c r="AD480" i="31"/>
  <c r="AA480" i="31"/>
  <c r="O480" i="31"/>
  <c r="AE480" i="31"/>
  <c r="S480" i="31"/>
  <c r="W480" i="31"/>
  <c r="N511" i="31"/>
  <c r="R511" i="31"/>
  <c r="V511" i="31"/>
  <c r="Z511" i="31"/>
  <c r="AD511" i="31"/>
  <c r="O511" i="31"/>
  <c r="S511" i="31"/>
  <c r="W511" i="31"/>
  <c r="AA511" i="31"/>
  <c r="AE511" i="31"/>
  <c r="L511" i="31"/>
  <c r="P511" i="31"/>
  <c r="T511" i="31"/>
  <c r="X511" i="31"/>
  <c r="AB511" i="31"/>
  <c r="AF511" i="31"/>
  <c r="Y511" i="31"/>
  <c r="M511" i="31"/>
  <c r="AC511" i="31"/>
  <c r="Q511" i="31"/>
  <c r="U511" i="31"/>
  <c r="L495" i="31"/>
  <c r="P495" i="31"/>
  <c r="T495" i="31"/>
  <c r="X495" i="31"/>
  <c r="AB495" i="31"/>
  <c r="AF495" i="31"/>
  <c r="M495" i="31"/>
  <c r="Q495" i="31"/>
  <c r="U495" i="31"/>
  <c r="Y495" i="31"/>
  <c r="AC495" i="31"/>
  <c r="N495" i="31"/>
  <c r="R495" i="31"/>
  <c r="V495" i="31"/>
  <c r="Z495" i="31"/>
  <c r="AD495" i="31"/>
  <c r="W495" i="31"/>
  <c r="AA495" i="31"/>
  <c r="O495" i="31"/>
  <c r="AE495" i="31"/>
  <c r="S495" i="31"/>
  <c r="O496" i="31"/>
  <c r="S496" i="31"/>
  <c r="W496" i="31"/>
  <c r="AA496" i="31"/>
  <c r="AE496" i="31"/>
  <c r="L496" i="31"/>
  <c r="P496" i="31"/>
  <c r="T496" i="31"/>
  <c r="X496" i="31"/>
  <c r="AB496" i="31"/>
  <c r="AF496" i="31"/>
  <c r="M496" i="31"/>
  <c r="Q496" i="31"/>
  <c r="U496" i="31"/>
  <c r="Y496" i="31"/>
  <c r="AC496" i="31"/>
  <c r="R496" i="31"/>
  <c r="V496" i="31"/>
  <c r="Z496" i="31"/>
  <c r="N496" i="31"/>
  <c r="AD496" i="31"/>
  <c r="O536" i="31"/>
  <c r="S536" i="31"/>
  <c r="W536" i="31"/>
  <c r="AA536" i="31"/>
  <c r="AE536" i="31"/>
  <c r="L536" i="31"/>
  <c r="Q536" i="31"/>
  <c r="V536" i="31"/>
  <c r="AB536" i="31"/>
  <c r="M536" i="31"/>
  <c r="R536" i="31"/>
  <c r="X536" i="31"/>
  <c r="AC536" i="31"/>
  <c r="N536" i="31"/>
  <c r="T536" i="31"/>
  <c r="Y536" i="31"/>
  <c r="AD536" i="31"/>
  <c r="U536" i="31"/>
  <c r="Z536" i="31"/>
  <c r="AF536" i="31"/>
  <c r="P536" i="31"/>
  <c r="N537" i="31"/>
  <c r="R537" i="31"/>
  <c r="V537" i="31"/>
  <c r="Z537" i="31"/>
  <c r="AD537" i="31"/>
  <c r="L537" i="31"/>
  <c r="Q537" i="31"/>
  <c r="W537" i="31"/>
  <c r="AB537" i="31"/>
  <c r="M537" i="31"/>
  <c r="S537" i="31"/>
  <c r="X537" i="31"/>
  <c r="AC537" i="31"/>
  <c r="O537" i="31"/>
  <c r="T537" i="31"/>
  <c r="Y537" i="31"/>
  <c r="AE537" i="31"/>
  <c r="U537" i="31"/>
  <c r="AA537" i="31"/>
  <c r="AF537" i="31"/>
  <c r="P537" i="31"/>
  <c r="M538" i="31"/>
  <c r="Q538" i="31"/>
  <c r="U538" i="31"/>
  <c r="Y538" i="31"/>
  <c r="AC538" i="31"/>
  <c r="L538" i="31"/>
  <c r="R538" i="31"/>
  <c r="W538" i="31"/>
  <c r="AB538" i="31"/>
  <c r="N538" i="31"/>
  <c r="S538" i="31"/>
  <c r="X538" i="31"/>
  <c r="AD538" i="31"/>
  <c r="O538" i="31"/>
  <c r="T538" i="31"/>
  <c r="Z538" i="31"/>
  <c r="AE538" i="31"/>
  <c r="V538" i="31"/>
  <c r="AA538" i="31"/>
  <c r="AF538" i="31"/>
  <c r="P538" i="31"/>
  <c r="N555" i="31"/>
  <c r="R555" i="31"/>
  <c r="V555" i="31"/>
  <c r="Z555" i="31"/>
  <c r="AD555" i="31"/>
  <c r="L555" i="31"/>
  <c r="P555" i="31"/>
  <c r="T555" i="31"/>
  <c r="X555" i="31"/>
  <c r="AB555" i="31"/>
  <c r="AF555" i="31"/>
  <c r="S555" i="31"/>
  <c r="AA555" i="31"/>
  <c r="M555" i="31"/>
  <c r="U555" i="31"/>
  <c r="AC555" i="31"/>
  <c r="O555" i="31"/>
  <c r="W555" i="31"/>
  <c r="AE555" i="31"/>
  <c r="Y555" i="31"/>
  <c r="Q555" i="31"/>
  <c r="N570" i="31"/>
  <c r="R570" i="31"/>
  <c r="V570" i="31"/>
  <c r="Z570" i="31"/>
  <c r="AD570" i="31"/>
  <c r="L570" i="31"/>
  <c r="P570" i="31"/>
  <c r="T570" i="31"/>
  <c r="X570" i="31"/>
  <c r="AB570" i="31"/>
  <c r="AF570" i="31"/>
  <c r="O570" i="31"/>
  <c r="W570" i="31"/>
  <c r="AE570" i="31"/>
  <c r="Q570" i="31"/>
  <c r="Y570" i="31"/>
  <c r="S570" i="31"/>
  <c r="AA570" i="31"/>
  <c r="M570" i="31"/>
  <c r="U570" i="31"/>
  <c r="AC570" i="31"/>
  <c r="M567" i="31"/>
  <c r="Q567" i="31"/>
  <c r="U567" i="31"/>
  <c r="Y567" i="31"/>
  <c r="AC567" i="31"/>
  <c r="N567" i="31"/>
  <c r="R567" i="31"/>
  <c r="V567" i="31"/>
  <c r="Z567" i="31"/>
  <c r="AD567" i="31"/>
  <c r="O567" i="31"/>
  <c r="S567" i="31"/>
  <c r="W567" i="31"/>
  <c r="AA567" i="31"/>
  <c r="AE567" i="31"/>
  <c r="P567" i="31"/>
  <c r="AF567" i="31"/>
  <c r="T567" i="31"/>
  <c r="X567" i="31"/>
  <c r="AB567" i="31"/>
  <c r="L567" i="31"/>
  <c r="N10" i="32"/>
  <c r="R10" i="32"/>
  <c r="V10" i="32"/>
  <c r="Z10" i="32"/>
  <c r="O10" i="32"/>
  <c r="S10" i="32"/>
  <c r="W10" i="32"/>
  <c r="AA10" i="32"/>
  <c r="L10" i="32"/>
  <c r="P10" i="32"/>
  <c r="T10" i="32"/>
  <c r="X10" i="32"/>
  <c r="Q10" i="32"/>
  <c r="U10" i="32"/>
  <c r="Y10" i="32"/>
  <c r="M10" i="32"/>
  <c r="M11" i="32"/>
  <c r="Q11" i="32"/>
  <c r="U11" i="32"/>
  <c r="Y11" i="32"/>
  <c r="N11" i="32"/>
  <c r="R11" i="32"/>
  <c r="V11" i="32"/>
  <c r="Z11" i="32"/>
  <c r="O11" i="32"/>
  <c r="S11" i="32"/>
  <c r="W11" i="32"/>
  <c r="AA11" i="32"/>
  <c r="L11" i="32"/>
  <c r="P11" i="32"/>
  <c r="X11" i="32"/>
  <c r="T11" i="32"/>
  <c r="M21" i="32"/>
  <c r="Q21" i="32"/>
  <c r="U21" i="32"/>
  <c r="Y21" i="32"/>
  <c r="N21" i="32"/>
  <c r="V21" i="32"/>
  <c r="Z21" i="32"/>
  <c r="T21" i="32"/>
  <c r="R21" i="32"/>
  <c r="P21" i="32"/>
  <c r="O21" i="32"/>
  <c r="S21" i="32"/>
  <c r="W21" i="32"/>
  <c r="AA21" i="32"/>
  <c r="L21" i="32"/>
  <c r="X21" i="32"/>
  <c r="O100" i="32"/>
  <c r="S100" i="32"/>
  <c r="W100" i="32"/>
  <c r="AA100" i="32"/>
  <c r="AE100" i="32"/>
  <c r="L100" i="32"/>
  <c r="P100" i="32"/>
  <c r="T100" i="32"/>
  <c r="X100" i="32"/>
  <c r="AB100" i="32"/>
  <c r="AF100" i="32"/>
  <c r="M100" i="32"/>
  <c r="Q100" i="32"/>
  <c r="U100" i="32"/>
  <c r="Y100" i="32"/>
  <c r="AC100" i="32"/>
  <c r="N100" i="32"/>
  <c r="AD100" i="32"/>
  <c r="Z100" i="32"/>
  <c r="R100" i="32"/>
  <c r="V100" i="32"/>
  <c r="L123" i="32"/>
  <c r="P123" i="32"/>
  <c r="T123" i="32"/>
  <c r="X123" i="32"/>
  <c r="AB123" i="32"/>
  <c r="AF123" i="32"/>
  <c r="M123" i="32"/>
  <c r="Q123" i="32"/>
  <c r="U123" i="32"/>
  <c r="Y123" i="32"/>
  <c r="AC123" i="32"/>
  <c r="N123" i="32"/>
  <c r="R123" i="32"/>
  <c r="V123" i="32"/>
  <c r="Z123" i="32"/>
  <c r="AD123" i="32"/>
  <c r="AA123" i="32"/>
  <c r="W123" i="32"/>
  <c r="O123" i="32"/>
  <c r="AE123" i="32"/>
  <c r="S123" i="32"/>
  <c r="L181" i="32"/>
  <c r="P181" i="32"/>
  <c r="T181" i="32"/>
  <c r="X181" i="32"/>
  <c r="AB181" i="32"/>
  <c r="AF181" i="32"/>
  <c r="M181" i="32"/>
  <c r="Q181" i="32"/>
  <c r="U181" i="32"/>
  <c r="Y181" i="32"/>
  <c r="AC181" i="32"/>
  <c r="N181" i="32"/>
  <c r="R181" i="32"/>
  <c r="V181" i="32"/>
  <c r="Z181" i="32"/>
  <c r="AD181" i="32"/>
  <c r="W181" i="32"/>
  <c r="S181" i="32"/>
  <c r="AA181" i="32"/>
  <c r="O181" i="32"/>
  <c r="AE181" i="32"/>
  <c r="M191" i="32"/>
  <c r="Q191" i="32"/>
  <c r="U191" i="32"/>
  <c r="Y191" i="32"/>
  <c r="AC191" i="32"/>
  <c r="N191" i="32"/>
  <c r="R191" i="32"/>
  <c r="V191" i="32"/>
  <c r="Z191" i="32"/>
  <c r="AD191" i="32"/>
  <c r="O191" i="32"/>
  <c r="S191" i="32"/>
  <c r="W191" i="32"/>
  <c r="AA191" i="32"/>
  <c r="AE191" i="32"/>
  <c r="T191" i="32"/>
  <c r="AF191" i="32"/>
  <c r="X191" i="32"/>
  <c r="L191" i="32"/>
  <c r="AB191" i="32"/>
  <c r="P191" i="32"/>
  <c r="N217" i="32"/>
  <c r="R217" i="32"/>
  <c r="V217" i="32"/>
  <c r="Z217" i="32"/>
  <c r="AD217" i="32"/>
  <c r="O217" i="32"/>
  <c r="S217" i="32"/>
  <c r="W217" i="32"/>
  <c r="AA217" i="32"/>
  <c r="AE217" i="32"/>
  <c r="L217" i="32"/>
  <c r="P217" i="32"/>
  <c r="T217" i="32"/>
  <c r="X217" i="32"/>
  <c r="AB217" i="32"/>
  <c r="AF217" i="32"/>
  <c r="Y217" i="32"/>
  <c r="M217" i="32"/>
  <c r="AC217" i="32"/>
  <c r="U217" i="32"/>
  <c r="Q217" i="32"/>
  <c r="O243" i="32"/>
  <c r="S243" i="32"/>
  <c r="W243" i="32"/>
  <c r="AA243" i="32"/>
  <c r="AE243" i="32"/>
  <c r="L243" i="32"/>
  <c r="P243" i="32"/>
  <c r="T243" i="32"/>
  <c r="X243" i="32"/>
  <c r="AB243" i="32"/>
  <c r="AF243" i="32"/>
  <c r="M243" i="32"/>
  <c r="Q243" i="32"/>
  <c r="U243" i="32"/>
  <c r="Y243" i="32"/>
  <c r="AC243" i="32"/>
  <c r="R243" i="32"/>
  <c r="V243" i="32"/>
  <c r="N243" i="32"/>
  <c r="Z243" i="32"/>
  <c r="AD243" i="32"/>
  <c r="M241" i="32"/>
  <c r="Q241" i="32"/>
  <c r="U241" i="32"/>
  <c r="Y241" i="32"/>
  <c r="AC241" i="32"/>
  <c r="N241" i="32"/>
  <c r="R241" i="32"/>
  <c r="V241" i="32"/>
  <c r="Z241" i="32"/>
  <c r="AD241" i="32"/>
  <c r="O241" i="32"/>
  <c r="S241" i="32"/>
  <c r="W241" i="32"/>
  <c r="AA241" i="32"/>
  <c r="AE241" i="32"/>
  <c r="L241" i="32"/>
  <c r="AB241" i="32"/>
  <c r="X241" i="32"/>
  <c r="P241" i="32"/>
  <c r="AF241" i="32"/>
  <c r="T241" i="32"/>
  <c r="M257" i="32"/>
  <c r="Q257" i="32"/>
  <c r="U257" i="32"/>
  <c r="Y257" i="32"/>
  <c r="AC257" i="32"/>
  <c r="N257" i="32"/>
  <c r="R257" i="32"/>
  <c r="V257" i="32"/>
  <c r="Z257" i="32"/>
  <c r="AD257" i="32"/>
  <c r="O257" i="32"/>
  <c r="S257" i="32"/>
  <c r="W257" i="32"/>
  <c r="AA257" i="32"/>
  <c r="AE257" i="32"/>
  <c r="P257" i="32"/>
  <c r="AF257" i="32"/>
  <c r="AB257" i="32"/>
  <c r="T257" i="32"/>
  <c r="X257" i="32"/>
  <c r="L257" i="32"/>
  <c r="M276" i="32"/>
  <c r="Q276" i="32"/>
  <c r="U276" i="32"/>
  <c r="Y276" i="32"/>
  <c r="AC276" i="32"/>
  <c r="N276" i="32"/>
  <c r="R276" i="32"/>
  <c r="V276" i="32"/>
  <c r="Z276" i="32"/>
  <c r="AD276" i="32"/>
  <c r="O276" i="32"/>
  <c r="S276" i="32"/>
  <c r="W276" i="32"/>
  <c r="AA276" i="32"/>
  <c r="AE276" i="32"/>
  <c r="T276" i="32"/>
  <c r="P276" i="32"/>
  <c r="X276" i="32"/>
  <c r="AF276" i="32"/>
  <c r="L276" i="32"/>
  <c r="AB276" i="32"/>
  <c r="M118" i="32"/>
  <c r="Q118" i="32"/>
  <c r="U118" i="32"/>
  <c r="Y118" i="32"/>
  <c r="AC118" i="32"/>
  <c r="N118" i="32"/>
  <c r="R118" i="32"/>
  <c r="V118" i="32"/>
  <c r="Z118" i="32"/>
  <c r="AD118" i="32"/>
  <c r="O118" i="32"/>
  <c r="S118" i="32"/>
  <c r="W118" i="32"/>
  <c r="AA118" i="32"/>
  <c r="AE118" i="32"/>
  <c r="T118" i="32"/>
  <c r="AF118" i="32"/>
  <c r="X118" i="32"/>
  <c r="L118" i="32"/>
  <c r="AB118" i="32"/>
  <c r="P118" i="32"/>
  <c r="L115" i="32"/>
  <c r="P115" i="32"/>
  <c r="T115" i="32"/>
  <c r="X115" i="32"/>
  <c r="AB115" i="32"/>
  <c r="AF115" i="32"/>
  <c r="M115" i="32"/>
  <c r="Q115" i="32"/>
  <c r="U115" i="32"/>
  <c r="Y115" i="32"/>
  <c r="AC115" i="32"/>
  <c r="N115" i="32"/>
  <c r="R115" i="32"/>
  <c r="V115" i="32"/>
  <c r="Z115" i="32"/>
  <c r="AD115" i="32"/>
  <c r="S115" i="32"/>
  <c r="O115" i="32"/>
  <c r="W115" i="32"/>
  <c r="AA115" i="32"/>
  <c r="AE115" i="32"/>
  <c r="M110" i="32"/>
  <c r="Q110" i="32"/>
  <c r="U110" i="32"/>
  <c r="Y110" i="32"/>
  <c r="AC110" i="32"/>
  <c r="N110" i="32"/>
  <c r="R110" i="32"/>
  <c r="V110" i="32"/>
  <c r="Z110" i="32"/>
  <c r="AD110" i="32"/>
  <c r="O110" i="32"/>
  <c r="S110" i="32"/>
  <c r="W110" i="32"/>
  <c r="AA110" i="32"/>
  <c r="AE110" i="32"/>
  <c r="L110" i="32"/>
  <c r="L318" i="32" s="1"/>
  <c r="AB110" i="32"/>
  <c r="P110" i="32"/>
  <c r="AF110" i="32"/>
  <c r="T110" i="32"/>
  <c r="X110" i="32"/>
  <c r="M106" i="32"/>
  <c r="Q106" i="32"/>
  <c r="Q387" i="32" s="1"/>
  <c r="U106" i="32"/>
  <c r="U387" i="32" s="1"/>
  <c r="Y106" i="32"/>
  <c r="Y387" i="32" s="1"/>
  <c r="AC106" i="32"/>
  <c r="N106" i="32"/>
  <c r="N387" i="32" s="1"/>
  <c r="R106" i="32"/>
  <c r="R387" i="32" s="1"/>
  <c r="V106" i="32"/>
  <c r="Z106" i="32"/>
  <c r="AD106" i="32"/>
  <c r="AD387" i="32" s="1"/>
  <c r="O106" i="32"/>
  <c r="O387" i="32" s="1"/>
  <c r="S106" i="32"/>
  <c r="S387" i="32" s="1"/>
  <c r="W106" i="32"/>
  <c r="AA106" i="32"/>
  <c r="AA387" i="32" s="1"/>
  <c r="AE106" i="32"/>
  <c r="AE387" i="32" s="1"/>
  <c r="P106" i="32"/>
  <c r="AF106" i="32"/>
  <c r="T106" i="32"/>
  <c r="T387" i="32" s="1"/>
  <c r="AB106" i="32"/>
  <c r="AB387" i="32" s="1"/>
  <c r="X106" i="32"/>
  <c r="X387" i="32" s="1"/>
  <c r="L106" i="32"/>
  <c r="M114" i="32"/>
  <c r="Q114" i="32"/>
  <c r="U114" i="32"/>
  <c r="Y114" i="32"/>
  <c r="AC114" i="32"/>
  <c r="N114" i="32"/>
  <c r="R114" i="32"/>
  <c r="V114" i="32"/>
  <c r="Z114" i="32"/>
  <c r="AD114" i="32"/>
  <c r="O114" i="32"/>
  <c r="S114" i="32"/>
  <c r="W114" i="32"/>
  <c r="AA114" i="32"/>
  <c r="AE114" i="32"/>
  <c r="X114" i="32"/>
  <c r="L114" i="32"/>
  <c r="L313" i="32" s="1"/>
  <c r="AB114" i="32"/>
  <c r="P114" i="32"/>
  <c r="AF114" i="32"/>
  <c r="T114" i="32"/>
  <c r="E162" i="25"/>
  <c r="E161" i="25"/>
  <c r="O459" i="31"/>
  <c r="S459" i="31"/>
  <c r="W459" i="31"/>
  <c r="AA459" i="31"/>
  <c r="AE459" i="31"/>
  <c r="L459" i="31"/>
  <c r="P459" i="31"/>
  <c r="T459" i="31"/>
  <c r="X459" i="31"/>
  <c r="AB459" i="31"/>
  <c r="AF459" i="31"/>
  <c r="M459" i="31"/>
  <c r="Q459" i="31"/>
  <c r="U459" i="31"/>
  <c r="Y459" i="31"/>
  <c r="AC459" i="31"/>
  <c r="R459" i="31"/>
  <c r="V459" i="31"/>
  <c r="Z459" i="31"/>
  <c r="N459" i="31"/>
  <c r="AD459" i="31"/>
  <c r="L462" i="31"/>
  <c r="P462" i="31"/>
  <c r="T462" i="31"/>
  <c r="X462" i="31"/>
  <c r="AB462" i="31"/>
  <c r="AF462" i="31"/>
  <c r="M462" i="31"/>
  <c r="Q462" i="31"/>
  <c r="U462" i="31"/>
  <c r="Y462" i="31"/>
  <c r="AC462" i="31"/>
  <c r="N462" i="31"/>
  <c r="R462" i="31"/>
  <c r="V462" i="31"/>
  <c r="Z462" i="31"/>
  <c r="AD462" i="31"/>
  <c r="S462" i="31"/>
  <c r="W462" i="31"/>
  <c r="AA462" i="31"/>
  <c r="O462" i="31"/>
  <c r="AE462" i="31"/>
  <c r="O131" i="31"/>
  <c r="S131" i="31"/>
  <c r="W131" i="31"/>
  <c r="AC131" i="31"/>
  <c r="P131" i="31"/>
  <c r="T131" i="31"/>
  <c r="X131" i="31"/>
  <c r="AD131" i="31"/>
  <c r="M131" i="31"/>
  <c r="Q131" i="31"/>
  <c r="U131" i="31"/>
  <c r="AA131" i="31"/>
  <c r="AE131" i="31"/>
  <c r="N131" i="31"/>
  <c r="AF131" i="31"/>
  <c r="R131" i="31"/>
  <c r="V131" i="31"/>
  <c r="AB131" i="31"/>
  <c r="Z131" i="31"/>
  <c r="Y131" i="31"/>
  <c r="O451" i="31"/>
  <c r="S451" i="31"/>
  <c r="W451" i="31"/>
  <c r="AA451" i="31"/>
  <c r="AE451" i="31"/>
  <c r="L451" i="31"/>
  <c r="P451" i="31"/>
  <c r="T451" i="31"/>
  <c r="X451" i="31"/>
  <c r="AB451" i="31"/>
  <c r="AF451" i="31"/>
  <c r="M451" i="31"/>
  <c r="Q451" i="31"/>
  <c r="U451" i="31"/>
  <c r="Y451" i="31"/>
  <c r="AC451" i="31"/>
  <c r="Z451" i="31"/>
  <c r="N451" i="31"/>
  <c r="AD451" i="31"/>
  <c r="R451" i="31"/>
  <c r="V451" i="31"/>
  <c r="L476" i="31"/>
  <c r="P476" i="31"/>
  <c r="T476" i="31"/>
  <c r="X476" i="31"/>
  <c r="AB476" i="31"/>
  <c r="AF476" i="31"/>
  <c r="M476" i="31"/>
  <c r="Q476" i="31"/>
  <c r="U476" i="31"/>
  <c r="Y476" i="31"/>
  <c r="AC476" i="31"/>
  <c r="N476" i="31"/>
  <c r="R476" i="31"/>
  <c r="V476" i="31"/>
  <c r="Z476" i="31"/>
  <c r="AD476" i="31"/>
  <c r="O476" i="31"/>
  <c r="AE476" i="31"/>
  <c r="S476" i="31"/>
  <c r="W476" i="31"/>
  <c r="AA476" i="31"/>
  <c r="N460" i="31"/>
  <c r="R460" i="31"/>
  <c r="V460" i="31"/>
  <c r="Z460" i="31"/>
  <c r="AD460" i="31"/>
  <c r="O460" i="31"/>
  <c r="S460" i="31"/>
  <c r="W460" i="31"/>
  <c r="AA460" i="31"/>
  <c r="AE460" i="31"/>
  <c r="L460" i="31"/>
  <c r="P460" i="31"/>
  <c r="T460" i="31"/>
  <c r="X460" i="31"/>
  <c r="AB460" i="31"/>
  <c r="AF460" i="31"/>
  <c r="M460" i="31"/>
  <c r="AC460" i="31"/>
  <c r="Q460" i="31"/>
  <c r="U460" i="31"/>
  <c r="Y460" i="31"/>
  <c r="L175" i="31"/>
  <c r="P175" i="31"/>
  <c r="T175" i="31"/>
  <c r="X175" i="31"/>
  <c r="AB175" i="31"/>
  <c r="AF175" i="31"/>
  <c r="M175" i="31"/>
  <c r="Q175" i="31"/>
  <c r="U175" i="31"/>
  <c r="Y175" i="31"/>
  <c r="AC175" i="31"/>
  <c r="N175" i="31"/>
  <c r="R175" i="31"/>
  <c r="V175" i="31"/>
  <c r="Z175" i="31"/>
  <c r="AD175" i="31"/>
  <c r="AA175" i="31"/>
  <c r="W175" i="31"/>
  <c r="O175" i="31"/>
  <c r="AE175" i="31"/>
  <c r="S175" i="31"/>
  <c r="M178" i="31"/>
  <c r="Q178" i="31"/>
  <c r="U178" i="31"/>
  <c r="Y178" i="31"/>
  <c r="AC178" i="31"/>
  <c r="N178" i="31"/>
  <c r="R178" i="31"/>
  <c r="V178" i="31"/>
  <c r="Z178" i="31"/>
  <c r="AD178" i="31"/>
  <c r="O178" i="31"/>
  <c r="S178" i="31"/>
  <c r="W178" i="31"/>
  <c r="AA178" i="31"/>
  <c r="AE178" i="31"/>
  <c r="L178" i="31"/>
  <c r="AB178" i="31"/>
  <c r="X178" i="31"/>
  <c r="P178" i="31"/>
  <c r="AF178" i="31"/>
  <c r="T178" i="31"/>
  <c r="L159" i="31"/>
  <c r="P159" i="31"/>
  <c r="T159" i="31"/>
  <c r="X159" i="31"/>
  <c r="AB159" i="31"/>
  <c r="AF159" i="31"/>
  <c r="M159" i="31"/>
  <c r="Q159" i="31"/>
  <c r="U159" i="31"/>
  <c r="Y159" i="31"/>
  <c r="AC159" i="31"/>
  <c r="N159" i="31"/>
  <c r="R159" i="31"/>
  <c r="V159" i="31"/>
  <c r="Z159" i="31"/>
  <c r="AD159" i="31"/>
  <c r="W159" i="31"/>
  <c r="AA159" i="31"/>
  <c r="O159" i="31"/>
  <c r="AE159" i="31"/>
  <c r="S159" i="31"/>
  <c r="O160" i="31"/>
  <c r="S160" i="31"/>
  <c r="W160" i="31"/>
  <c r="AA160" i="31"/>
  <c r="AE160" i="31"/>
  <c r="L160" i="31"/>
  <c r="P160" i="31"/>
  <c r="T160" i="31"/>
  <c r="X160" i="31"/>
  <c r="AB160" i="31"/>
  <c r="AF160" i="31"/>
  <c r="M160" i="31"/>
  <c r="Q160" i="31"/>
  <c r="U160" i="31"/>
  <c r="Y160" i="31"/>
  <c r="AC160" i="31"/>
  <c r="R160" i="31"/>
  <c r="V160" i="31"/>
  <c r="Z160" i="31"/>
  <c r="N160" i="31"/>
  <c r="AD160" i="31"/>
  <c r="N169" i="31"/>
  <c r="R169" i="31"/>
  <c r="V169" i="31"/>
  <c r="Z169" i="31"/>
  <c r="AD169" i="31"/>
  <c r="O169" i="31"/>
  <c r="S169" i="31"/>
  <c r="W169" i="31"/>
  <c r="AA169" i="31"/>
  <c r="AE169" i="31"/>
  <c r="L169" i="31"/>
  <c r="P169" i="31"/>
  <c r="T169" i="31"/>
  <c r="X169" i="31"/>
  <c r="AB169" i="31"/>
  <c r="U169" i="31"/>
  <c r="Y169" i="31"/>
  <c r="M169" i="31"/>
  <c r="AC169" i="31"/>
  <c r="Q169" i="31"/>
  <c r="AF169" i="31"/>
  <c r="L167" i="31"/>
  <c r="P167" i="31"/>
  <c r="T167" i="31"/>
  <c r="X167" i="31"/>
  <c r="AB167" i="31"/>
  <c r="AF167" i="31"/>
  <c r="M167" i="31"/>
  <c r="Q167" i="31"/>
  <c r="U167" i="31"/>
  <c r="Y167" i="31"/>
  <c r="AC167" i="31"/>
  <c r="N167" i="31"/>
  <c r="R167" i="31"/>
  <c r="V167" i="31"/>
  <c r="Z167" i="31"/>
  <c r="AD167" i="31"/>
  <c r="O167" i="31"/>
  <c r="AE167" i="31"/>
  <c r="S167" i="31"/>
  <c r="W167" i="31"/>
  <c r="AA167" i="31"/>
  <c r="O240" i="31"/>
  <c r="S240" i="31"/>
  <c r="W240" i="31"/>
  <c r="AA240" i="31"/>
  <c r="AE240" i="31"/>
  <c r="L240" i="31"/>
  <c r="P240" i="31"/>
  <c r="T240" i="31"/>
  <c r="X240" i="31"/>
  <c r="AB240" i="31"/>
  <c r="AF240" i="31"/>
  <c r="M240" i="31"/>
  <c r="Q240" i="31"/>
  <c r="U240" i="31"/>
  <c r="Y240" i="31"/>
  <c r="AC240" i="31"/>
  <c r="Z240" i="31"/>
  <c r="N240" i="31"/>
  <c r="AD240" i="31"/>
  <c r="R240" i="31"/>
  <c r="V240" i="31"/>
  <c r="O232" i="31"/>
  <c r="S232" i="31"/>
  <c r="W232" i="31"/>
  <c r="AA232" i="31"/>
  <c r="AE232" i="31"/>
  <c r="L232" i="31"/>
  <c r="P232" i="31"/>
  <c r="T232" i="31"/>
  <c r="X232" i="31"/>
  <c r="AB232" i="31"/>
  <c r="AF232" i="31"/>
  <c r="M232" i="31"/>
  <c r="Q232" i="31"/>
  <c r="U232" i="31"/>
  <c r="Y232" i="31"/>
  <c r="AC232" i="31"/>
  <c r="R232" i="31"/>
  <c r="V232" i="31"/>
  <c r="Z232" i="31"/>
  <c r="N232" i="31"/>
  <c r="AD232" i="31"/>
  <c r="N221" i="31"/>
  <c r="R221" i="31"/>
  <c r="V221" i="31"/>
  <c r="Z221" i="31"/>
  <c r="AD221" i="31"/>
  <c r="O221" i="31"/>
  <c r="S221" i="31"/>
  <c r="W221" i="31"/>
  <c r="AA221" i="31"/>
  <c r="AE221" i="31"/>
  <c r="L221" i="31"/>
  <c r="P221" i="31"/>
  <c r="T221" i="31"/>
  <c r="X221" i="31"/>
  <c r="AB221" i="31"/>
  <c r="AF221" i="31"/>
  <c r="U221" i="31"/>
  <c r="Y221" i="31"/>
  <c r="M221" i="31"/>
  <c r="AC221" i="31"/>
  <c r="Q221" i="31"/>
  <c r="N213" i="31"/>
  <c r="R213" i="31"/>
  <c r="V213" i="31"/>
  <c r="Z213" i="31"/>
  <c r="AD213" i="31"/>
  <c r="O213" i="31"/>
  <c r="S213" i="31"/>
  <c r="W213" i="31"/>
  <c r="AA213" i="31"/>
  <c r="AE213" i="31"/>
  <c r="L213" i="31"/>
  <c r="P213" i="31"/>
  <c r="T213" i="31"/>
  <c r="X213" i="31"/>
  <c r="AB213" i="31"/>
  <c r="AF213" i="31"/>
  <c r="M213" i="31"/>
  <c r="AC213" i="31"/>
  <c r="Q213" i="31"/>
  <c r="U213" i="31"/>
  <c r="Y213" i="31"/>
  <c r="O236" i="31"/>
  <c r="S236" i="31"/>
  <c r="W236" i="31"/>
  <c r="AA236" i="31"/>
  <c r="AE236" i="31"/>
  <c r="L236" i="31"/>
  <c r="P236" i="31"/>
  <c r="T236" i="31"/>
  <c r="X236" i="31"/>
  <c r="AB236" i="31"/>
  <c r="AF236" i="31"/>
  <c r="M236" i="31"/>
  <c r="Q236" i="31"/>
  <c r="U236" i="31"/>
  <c r="Y236" i="31"/>
  <c r="AC236" i="31"/>
  <c r="N236" i="31"/>
  <c r="AD236" i="31"/>
  <c r="R236" i="31"/>
  <c r="V236" i="31"/>
  <c r="Z236" i="31"/>
  <c r="M222" i="31"/>
  <c r="Q222" i="31"/>
  <c r="U222" i="31"/>
  <c r="Y222" i="31"/>
  <c r="AC222" i="31"/>
  <c r="N222" i="31"/>
  <c r="R222" i="31"/>
  <c r="V222" i="31"/>
  <c r="Z222" i="31"/>
  <c r="AD222" i="31"/>
  <c r="O222" i="31"/>
  <c r="S222" i="31"/>
  <c r="W222" i="31"/>
  <c r="AA222" i="31"/>
  <c r="AE222" i="31"/>
  <c r="P222" i="31"/>
  <c r="AF222" i="31"/>
  <c r="T222" i="31"/>
  <c r="X222" i="31"/>
  <c r="L222" i="31"/>
  <c r="AB222" i="31"/>
  <c r="M214" i="31"/>
  <c r="Q214" i="31"/>
  <c r="U214" i="31"/>
  <c r="Y214" i="31"/>
  <c r="AC214" i="31"/>
  <c r="N214" i="31"/>
  <c r="R214" i="31"/>
  <c r="V214" i="31"/>
  <c r="Z214" i="31"/>
  <c r="AD214" i="31"/>
  <c r="O214" i="31"/>
  <c r="S214" i="31"/>
  <c r="W214" i="31"/>
  <c r="AA214" i="31"/>
  <c r="AE214" i="31"/>
  <c r="X214" i="31"/>
  <c r="L214" i="31"/>
  <c r="AB214" i="31"/>
  <c r="P214" i="31"/>
  <c r="AF214" i="31"/>
  <c r="T214" i="31"/>
  <c r="O208" i="31"/>
  <c r="S208" i="31"/>
  <c r="W208" i="31"/>
  <c r="AA208" i="31"/>
  <c r="AE208" i="31"/>
  <c r="L208" i="31"/>
  <c r="P208" i="31"/>
  <c r="T208" i="31"/>
  <c r="X208" i="31"/>
  <c r="AB208" i="31"/>
  <c r="AF208" i="31"/>
  <c r="M208" i="31"/>
  <c r="Q208" i="31"/>
  <c r="U208" i="31"/>
  <c r="Y208" i="31"/>
  <c r="AC208" i="31"/>
  <c r="V208" i="31"/>
  <c r="Z208" i="31"/>
  <c r="N208" i="31"/>
  <c r="AD208" i="31"/>
  <c r="R208" i="31"/>
  <c r="M259" i="31"/>
  <c r="Q259" i="31"/>
  <c r="U259" i="31"/>
  <c r="Y259" i="31"/>
  <c r="AC259" i="31"/>
  <c r="N259" i="31"/>
  <c r="R259" i="31"/>
  <c r="V259" i="31"/>
  <c r="Z259" i="31"/>
  <c r="AD259" i="31"/>
  <c r="O259" i="31"/>
  <c r="S259" i="31"/>
  <c r="W259" i="31"/>
  <c r="AA259" i="31"/>
  <c r="AE259" i="31"/>
  <c r="P259" i="31"/>
  <c r="AF259" i="31"/>
  <c r="T259" i="31"/>
  <c r="X259" i="31"/>
  <c r="L259" i="31"/>
  <c r="AB259" i="31"/>
  <c r="L271" i="31"/>
  <c r="P271" i="31"/>
  <c r="T271" i="31"/>
  <c r="X271" i="31"/>
  <c r="AB271" i="31"/>
  <c r="AF271" i="31"/>
  <c r="M271" i="31"/>
  <c r="Q271" i="31"/>
  <c r="U271" i="31"/>
  <c r="Y271" i="31"/>
  <c r="AC271" i="31"/>
  <c r="N271" i="31"/>
  <c r="R271" i="31"/>
  <c r="V271" i="31"/>
  <c r="Z271" i="31"/>
  <c r="AD271" i="31"/>
  <c r="W271" i="31"/>
  <c r="AA271" i="31"/>
  <c r="O271" i="31"/>
  <c r="AE271" i="31"/>
  <c r="S271" i="31"/>
  <c r="N285" i="31"/>
  <c r="R285" i="31"/>
  <c r="V285" i="31"/>
  <c r="Z285" i="31"/>
  <c r="AD285" i="31"/>
  <c r="O285" i="31"/>
  <c r="S285" i="31"/>
  <c r="W285" i="31"/>
  <c r="AA285" i="31"/>
  <c r="AE285" i="31"/>
  <c r="L285" i="31"/>
  <c r="P285" i="31"/>
  <c r="T285" i="31"/>
  <c r="X285" i="31"/>
  <c r="AB285" i="31"/>
  <c r="AF285" i="31"/>
  <c r="Q285" i="31"/>
  <c r="U285" i="31"/>
  <c r="Y285" i="31"/>
  <c r="M285" i="31"/>
  <c r="AC285" i="31"/>
  <c r="O304" i="31"/>
  <c r="S304" i="31"/>
  <c r="W304" i="31"/>
  <c r="AA304" i="31"/>
  <c r="AE304" i="31"/>
  <c r="L304" i="31"/>
  <c r="P304" i="31"/>
  <c r="T304" i="31"/>
  <c r="X304" i="31"/>
  <c r="AB304" i="31"/>
  <c r="AF304" i="31"/>
  <c r="M304" i="31"/>
  <c r="Q304" i="31"/>
  <c r="U304" i="31"/>
  <c r="Y304" i="31"/>
  <c r="AC304" i="31"/>
  <c r="N304" i="31"/>
  <c r="AD304" i="31"/>
  <c r="R304" i="31"/>
  <c r="V304" i="31"/>
  <c r="Z304" i="31"/>
  <c r="N258" i="31"/>
  <c r="R258" i="31"/>
  <c r="V258" i="31"/>
  <c r="Z258" i="31"/>
  <c r="AD258" i="31"/>
  <c r="O258" i="31"/>
  <c r="S258" i="31"/>
  <c r="W258" i="31"/>
  <c r="AA258" i="31"/>
  <c r="AE258" i="31"/>
  <c r="L258" i="31"/>
  <c r="P258" i="31"/>
  <c r="T258" i="31"/>
  <c r="X258" i="31"/>
  <c r="AB258" i="31"/>
  <c r="AF258" i="31"/>
  <c r="U258" i="31"/>
  <c r="Y258" i="31"/>
  <c r="M258" i="31"/>
  <c r="AC258" i="31"/>
  <c r="Q258" i="31"/>
  <c r="O272" i="31"/>
  <c r="S272" i="31"/>
  <c r="W272" i="31"/>
  <c r="AA272" i="31"/>
  <c r="AE272" i="31"/>
  <c r="L272" i="31"/>
  <c r="P272" i="31"/>
  <c r="T272" i="31"/>
  <c r="X272" i="31"/>
  <c r="AB272" i="31"/>
  <c r="AF272" i="31"/>
  <c r="M272" i="31"/>
  <c r="Q272" i="31"/>
  <c r="U272" i="31"/>
  <c r="Y272" i="31"/>
  <c r="AC272" i="31"/>
  <c r="R272" i="31"/>
  <c r="V272" i="31"/>
  <c r="Z272" i="31"/>
  <c r="N272" i="31"/>
  <c r="AD272" i="31"/>
  <c r="N281" i="31"/>
  <c r="R281" i="31"/>
  <c r="V281" i="31"/>
  <c r="Z281" i="31"/>
  <c r="AD281" i="31"/>
  <c r="O281" i="31"/>
  <c r="S281" i="31"/>
  <c r="W281" i="31"/>
  <c r="AA281" i="31"/>
  <c r="AE281" i="31"/>
  <c r="L281" i="31"/>
  <c r="P281" i="31"/>
  <c r="T281" i="31"/>
  <c r="X281" i="31"/>
  <c r="AB281" i="31"/>
  <c r="AF281" i="31"/>
  <c r="U281" i="31"/>
  <c r="Y281" i="31"/>
  <c r="M281" i="31"/>
  <c r="AC281" i="31"/>
  <c r="Q281" i="31"/>
  <c r="L307" i="31"/>
  <c r="P307" i="31"/>
  <c r="T307" i="31"/>
  <c r="X307" i="31"/>
  <c r="AB307" i="31"/>
  <c r="AF307" i="31"/>
  <c r="M307" i="31"/>
  <c r="Q307" i="31"/>
  <c r="U307" i="31"/>
  <c r="Y307" i="31"/>
  <c r="AC307" i="31"/>
  <c r="N307" i="31"/>
  <c r="R307" i="31"/>
  <c r="V307" i="31"/>
  <c r="Z307" i="31"/>
  <c r="AD307" i="31"/>
  <c r="O307" i="31"/>
  <c r="AE307" i="31"/>
  <c r="S307" i="31"/>
  <c r="W307" i="31"/>
  <c r="AA307" i="31"/>
  <c r="N250" i="31"/>
  <c r="R250" i="31"/>
  <c r="V250" i="31"/>
  <c r="Z250" i="31"/>
  <c r="AD250" i="31"/>
  <c r="O250" i="31"/>
  <c r="S250" i="31"/>
  <c r="W250" i="31"/>
  <c r="AA250" i="31"/>
  <c r="AE250" i="31"/>
  <c r="L250" i="31"/>
  <c r="P250" i="31"/>
  <c r="T250" i="31"/>
  <c r="X250" i="31"/>
  <c r="AB250" i="31"/>
  <c r="AF250" i="31"/>
  <c r="M250" i="31"/>
  <c r="AC250" i="31"/>
  <c r="Q250" i="31"/>
  <c r="U250" i="31"/>
  <c r="Y250" i="31"/>
  <c r="N264" i="31"/>
  <c r="R264" i="31"/>
  <c r="V264" i="31"/>
  <c r="Z264" i="31"/>
  <c r="AD264" i="31"/>
  <c r="O264" i="31"/>
  <c r="S264" i="31"/>
  <c r="W264" i="31"/>
  <c r="AA264" i="31"/>
  <c r="AE264" i="31"/>
  <c r="L264" i="31"/>
  <c r="P264" i="31"/>
  <c r="T264" i="31"/>
  <c r="X264" i="31"/>
  <c r="AB264" i="31"/>
  <c r="AF264" i="31"/>
  <c r="Y264" i="31"/>
  <c r="M264" i="31"/>
  <c r="AC264" i="31"/>
  <c r="Q264" i="31"/>
  <c r="U264" i="31"/>
  <c r="N273" i="31"/>
  <c r="R273" i="31"/>
  <c r="V273" i="31"/>
  <c r="Z273" i="31"/>
  <c r="AD273" i="31"/>
  <c r="O273" i="31"/>
  <c r="S273" i="31"/>
  <c r="W273" i="31"/>
  <c r="AA273" i="31"/>
  <c r="AE273" i="31"/>
  <c r="L273" i="31"/>
  <c r="P273" i="31"/>
  <c r="T273" i="31"/>
  <c r="X273" i="31"/>
  <c r="AB273" i="31"/>
  <c r="AF273" i="31"/>
  <c r="M273" i="31"/>
  <c r="AC273" i="31"/>
  <c r="Q273" i="31"/>
  <c r="U273" i="31"/>
  <c r="Y273" i="31"/>
  <c r="O263" i="31"/>
  <c r="S263" i="31"/>
  <c r="W263" i="31"/>
  <c r="AA263" i="31"/>
  <c r="AE263" i="31"/>
  <c r="L263" i="31"/>
  <c r="P263" i="31"/>
  <c r="T263" i="31"/>
  <c r="X263" i="31"/>
  <c r="AB263" i="31"/>
  <c r="AF263" i="31"/>
  <c r="M263" i="31"/>
  <c r="Q263" i="31"/>
  <c r="U263" i="31"/>
  <c r="Y263" i="31"/>
  <c r="AC263" i="31"/>
  <c r="N263" i="31"/>
  <c r="AD263" i="31"/>
  <c r="R263" i="31"/>
  <c r="V263" i="31"/>
  <c r="Z263" i="31"/>
  <c r="N305" i="31"/>
  <c r="R305" i="31"/>
  <c r="V305" i="31"/>
  <c r="Z305" i="31"/>
  <c r="AD305" i="31"/>
  <c r="O305" i="31"/>
  <c r="S305" i="31"/>
  <c r="W305" i="31"/>
  <c r="AA305" i="31"/>
  <c r="AE305" i="31"/>
  <c r="L305" i="31"/>
  <c r="P305" i="31"/>
  <c r="T305" i="31"/>
  <c r="X305" i="31"/>
  <c r="AB305" i="31"/>
  <c r="AF305" i="31"/>
  <c r="Y305" i="31"/>
  <c r="M305" i="31"/>
  <c r="AC305" i="31"/>
  <c r="Q305" i="31"/>
  <c r="U305" i="31"/>
  <c r="O312" i="31"/>
  <c r="S312" i="31"/>
  <c r="W312" i="31"/>
  <c r="AA312" i="31"/>
  <c r="AE312" i="31"/>
  <c r="L312" i="31"/>
  <c r="P312" i="31"/>
  <c r="T312" i="31"/>
  <c r="X312" i="31"/>
  <c r="AB312" i="31"/>
  <c r="AF312" i="31"/>
  <c r="M312" i="31"/>
  <c r="Q312" i="31"/>
  <c r="U312" i="31"/>
  <c r="Y312" i="31"/>
  <c r="AC312" i="31"/>
  <c r="V312" i="31"/>
  <c r="Z312" i="31"/>
  <c r="N312" i="31"/>
  <c r="AD312" i="31"/>
  <c r="R312" i="31"/>
  <c r="L315" i="31"/>
  <c r="P315" i="31"/>
  <c r="T315" i="31"/>
  <c r="X315" i="31"/>
  <c r="AB315" i="31"/>
  <c r="AF315" i="31"/>
  <c r="M315" i="31"/>
  <c r="Q315" i="31"/>
  <c r="U315" i="31"/>
  <c r="Y315" i="31"/>
  <c r="AC315" i="31"/>
  <c r="N315" i="31"/>
  <c r="R315" i="31"/>
  <c r="V315" i="31"/>
  <c r="Z315" i="31"/>
  <c r="AD315" i="31"/>
  <c r="W315" i="31"/>
  <c r="AA315" i="31"/>
  <c r="O315" i="31"/>
  <c r="AE315" i="31"/>
  <c r="S315" i="31"/>
  <c r="O366" i="31"/>
  <c r="S366" i="31"/>
  <c r="W366" i="31"/>
  <c r="AA366" i="31"/>
  <c r="AE366" i="31"/>
  <c r="L366" i="31"/>
  <c r="P366" i="31"/>
  <c r="T366" i="31"/>
  <c r="X366" i="31"/>
  <c r="AB366" i="31"/>
  <c r="AF366" i="31"/>
  <c r="M366" i="31"/>
  <c r="Q366" i="31"/>
  <c r="U366" i="31"/>
  <c r="Y366" i="31"/>
  <c r="AC366" i="31"/>
  <c r="V366" i="31"/>
  <c r="Z366" i="31"/>
  <c r="N366" i="31"/>
  <c r="AD366" i="31"/>
  <c r="R366" i="31"/>
  <c r="O383" i="31"/>
  <c r="S383" i="31"/>
  <c r="W383" i="31"/>
  <c r="AA383" i="31"/>
  <c r="AE383" i="31"/>
  <c r="L383" i="31"/>
  <c r="P383" i="31"/>
  <c r="T383" i="31"/>
  <c r="X383" i="31"/>
  <c r="AB383" i="31"/>
  <c r="AF383" i="31"/>
  <c r="M383" i="31"/>
  <c r="Q383" i="31"/>
  <c r="U383" i="31"/>
  <c r="Y383" i="31"/>
  <c r="AC383" i="31"/>
  <c r="Z383" i="31"/>
  <c r="N383" i="31"/>
  <c r="AD383" i="31"/>
  <c r="R383" i="31"/>
  <c r="V383" i="31"/>
  <c r="L369" i="31"/>
  <c r="P369" i="31"/>
  <c r="T369" i="31"/>
  <c r="X369" i="31"/>
  <c r="AB369" i="31"/>
  <c r="AF369" i="31"/>
  <c r="M369" i="31"/>
  <c r="Q369" i="31"/>
  <c r="U369" i="31"/>
  <c r="Y369" i="31"/>
  <c r="AC369" i="31"/>
  <c r="N369" i="31"/>
  <c r="R369" i="31"/>
  <c r="V369" i="31"/>
  <c r="Z369" i="31"/>
  <c r="AD369" i="31"/>
  <c r="W369" i="31"/>
  <c r="AA369" i="31"/>
  <c r="O369" i="31"/>
  <c r="AE369" i="31"/>
  <c r="S369" i="31"/>
  <c r="O387" i="31"/>
  <c r="S387" i="31"/>
  <c r="W387" i="31"/>
  <c r="AA387" i="31"/>
  <c r="AE387" i="31"/>
  <c r="L387" i="31"/>
  <c r="P387" i="31"/>
  <c r="T387" i="31"/>
  <c r="X387" i="31"/>
  <c r="AB387" i="31"/>
  <c r="AF387" i="31"/>
  <c r="M387" i="31"/>
  <c r="Q387" i="31"/>
  <c r="U387" i="31"/>
  <c r="Y387" i="31"/>
  <c r="AC387" i="31"/>
  <c r="V387" i="31"/>
  <c r="Z387" i="31"/>
  <c r="N387" i="31"/>
  <c r="AD387" i="31"/>
  <c r="R387" i="31"/>
  <c r="M372" i="31"/>
  <c r="Q372" i="31"/>
  <c r="U372" i="31"/>
  <c r="Y372" i="31"/>
  <c r="AC372" i="31"/>
  <c r="N372" i="31"/>
  <c r="R372" i="31"/>
  <c r="V372" i="31"/>
  <c r="Z372" i="31"/>
  <c r="AD372" i="31"/>
  <c r="O372" i="31"/>
  <c r="S372" i="31"/>
  <c r="W372" i="31"/>
  <c r="AA372" i="31"/>
  <c r="AE372" i="31"/>
  <c r="X372" i="31"/>
  <c r="L372" i="31"/>
  <c r="AB372" i="31"/>
  <c r="P372" i="31"/>
  <c r="AF372" i="31"/>
  <c r="T372" i="31"/>
  <c r="M368" i="31"/>
  <c r="Q368" i="31"/>
  <c r="U368" i="31"/>
  <c r="Y368" i="31"/>
  <c r="AC368" i="31"/>
  <c r="N368" i="31"/>
  <c r="R368" i="31"/>
  <c r="V368" i="31"/>
  <c r="Z368" i="31"/>
  <c r="AD368" i="31"/>
  <c r="O368" i="31"/>
  <c r="S368" i="31"/>
  <c r="W368" i="31"/>
  <c r="AA368" i="31"/>
  <c r="AE368" i="31"/>
  <c r="L368" i="31"/>
  <c r="AB368" i="31"/>
  <c r="P368" i="31"/>
  <c r="AF368" i="31"/>
  <c r="T368" i="31"/>
  <c r="X368" i="31"/>
  <c r="O402" i="31"/>
  <c r="S402" i="31"/>
  <c r="W402" i="31"/>
  <c r="W671" i="31" s="1"/>
  <c r="AA402" i="31"/>
  <c r="AE402" i="31"/>
  <c r="L402" i="31"/>
  <c r="L671" i="31" s="1"/>
  <c r="P402" i="31"/>
  <c r="T402" i="31"/>
  <c r="X402" i="31"/>
  <c r="AB402" i="31"/>
  <c r="AF402" i="31"/>
  <c r="M402" i="31"/>
  <c r="Q402" i="31"/>
  <c r="U402" i="31"/>
  <c r="Y402" i="31"/>
  <c r="AC402" i="31"/>
  <c r="R402" i="31"/>
  <c r="V402" i="31"/>
  <c r="Z402" i="31"/>
  <c r="Z671" i="31" s="1"/>
  <c r="AD402" i="31"/>
  <c r="N402" i="31"/>
  <c r="N403" i="31"/>
  <c r="R403" i="31"/>
  <c r="V403" i="31"/>
  <c r="Z403" i="31"/>
  <c r="AD403" i="31"/>
  <c r="O403" i="31"/>
  <c r="S403" i="31"/>
  <c r="W403" i="31"/>
  <c r="AA403" i="31"/>
  <c r="AE403" i="31"/>
  <c r="L403" i="31"/>
  <c r="P403" i="31"/>
  <c r="T403" i="31"/>
  <c r="X403" i="31"/>
  <c r="AB403" i="31"/>
  <c r="AF403" i="31"/>
  <c r="M403" i="31"/>
  <c r="AC403" i="31"/>
  <c r="Q403" i="31"/>
  <c r="U403" i="31"/>
  <c r="Y403" i="31"/>
  <c r="O420" i="31"/>
  <c r="S420" i="31"/>
  <c r="W420" i="31"/>
  <c r="AA420" i="31"/>
  <c r="AE420" i="31"/>
  <c r="L420" i="31"/>
  <c r="P420" i="31"/>
  <c r="T420" i="31"/>
  <c r="X420" i="31"/>
  <c r="AB420" i="31"/>
  <c r="AF420" i="31"/>
  <c r="M420" i="31"/>
  <c r="Q420" i="31"/>
  <c r="U420" i="31"/>
  <c r="Y420" i="31"/>
  <c r="AC420" i="31"/>
  <c r="Z420" i="31"/>
  <c r="N420" i="31"/>
  <c r="AD420" i="31"/>
  <c r="R420" i="31"/>
  <c r="V420" i="31"/>
  <c r="L419" i="31"/>
  <c r="P419" i="31"/>
  <c r="T419" i="31"/>
  <c r="X419" i="31"/>
  <c r="AB419" i="31"/>
  <c r="AF419" i="31"/>
  <c r="M419" i="31"/>
  <c r="Q419" i="31"/>
  <c r="U419" i="31"/>
  <c r="Y419" i="31"/>
  <c r="AC419" i="31"/>
  <c r="N419" i="31"/>
  <c r="R419" i="31"/>
  <c r="V419" i="31"/>
  <c r="Z419" i="31"/>
  <c r="AD419" i="31"/>
  <c r="O419" i="31"/>
  <c r="AE419" i="31"/>
  <c r="S419" i="31"/>
  <c r="W419" i="31"/>
  <c r="AA419" i="31"/>
  <c r="O438" i="31"/>
  <c r="S438" i="31"/>
  <c r="W438" i="31"/>
  <c r="AA438" i="31"/>
  <c r="AE438" i="31"/>
  <c r="L438" i="31"/>
  <c r="P438" i="31"/>
  <c r="T438" i="31"/>
  <c r="X438" i="31"/>
  <c r="AB438" i="31"/>
  <c r="AF438" i="31"/>
  <c r="M438" i="31"/>
  <c r="Q438" i="31"/>
  <c r="U438" i="31"/>
  <c r="Y438" i="31"/>
  <c r="AC438" i="31"/>
  <c r="R438" i="31"/>
  <c r="R626" i="31" s="1"/>
  <c r="V438" i="31"/>
  <c r="Z438" i="31"/>
  <c r="N438" i="31"/>
  <c r="AD438" i="31"/>
  <c r="O444" i="31"/>
  <c r="S444" i="31"/>
  <c r="W444" i="31"/>
  <c r="AA444" i="31"/>
  <c r="AE444" i="31"/>
  <c r="L444" i="31"/>
  <c r="P444" i="31"/>
  <c r="T444" i="31"/>
  <c r="X444" i="31"/>
  <c r="AB444" i="31"/>
  <c r="AF444" i="31"/>
  <c r="M444" i="31"/>
  <c r="Q444" i="31"/>
  <c r="U444" i="31"/>
  <c r="Y444" i="31"/>
  <c r="AC444" i="31"/>
  <c r="R444" i="31"/>
  <c r="V444" i="31"/>
  <c r="Z444" i="31"/>
  <c r="N444" i="31"/>
  <c r="AD444" i="31"/>
  <c r="N449" i="31"/>
  <c r="R449" i="31"/>
  <c r="V449" i="31"/>
  <c r="Z449" i="31"/>
  <c r="AD449" i="31"/>
  <c r="O449" i="31"/>
  <c r="S449" i="31"/>
  <c r="W449" i="31"/>
  <c r="AA449" i="31"/>
  <c r="AE449" i="31"/>
  <c r="L449" i="31"/>
  <c r="P449" i="31"/>
  <c r="T449" i="31"/>
  <c r="X449" i="31"/>
  <c r="AB449" i="31"/>
  <c r="AF449" i="31"/>
  <c r="Y449" i="31"/>
  <c r="M449" i="31"/>
  <c r="AC449" i="31"/>
  <c r="Q449" i="31"/>
  <c r="U449" i="31"/>
  <c r="L484" i="31"/>
  <c r="P484" i="31"/>
  <c r="T484" i="31"/>
  <c r="X484" i="31"/>
  <c r="AB484" i="31"/>
  <c r="AF484" i="31"/>
  <c r="M484" i="31"/>
  <c r="Q484" i="31"/>
  <c r="U484" i="31"/>
  <c r="Y484" i="31"/>
  <c r="AC484" i="31"/>
  <c r="N484" i="31"/>
  <c r="R484" i="31"/>
  <c r="V484" i="31"/>
  <c r="Z484" i="31"/>
  <c r="AD484" i="31"/>
  <c r="W484" i="31"/>
  <c r="AA484" i="31"/>
  <c r="O484" i="31"/>
  <c r="AE484" i="31"/>
  <c r="S484" i="31"/>
  <c r="N482" i="31"/>
  <c r="R482" i="31"/>
  <c r="V482" i="31"/>
  <c r="Z482" i="31"/>
  <c r="AD482" i="31"/>
  <c r="O482" i="31"/>
  <c r="S482" i="31"/>
  <c r="W482" i="31"/>
  <c r="AA482" i="31"/>
  <c r="AE482" i="31"/>
  <c r="L482" i="31"/>
  <c r="P482" i="31"/>
  <c r="T482" i="31"/>
  <c r="X482" i="31"/>
  <c r="AB482" i="31"/>
  <c r="AF482" i="31"/>
  <c r="Q482" i="31"/>
  <c r="U482" i="31"/>
  <c r="Y482" i="31"/>
  <c r="M482" i="31"/>
  <c r="AC482" i="31"/>
  <c r="O514" i="31"/>
  <c r="S514" i="31"/>
  <c r="W514" i="31"/>
  <c r="AA514" i="31"/>
  <c r="AE514" i="31"/>
  <c r="L514" i="31"/>
  <c r="P514" i="31"/>
  <c r="T514" i="31"/>
  <c r="X514" i="31"/>
  <c r="AB514" i="31"/>
  <c r="AF514" i="31"/>
  <c r="M514" i="31"/>
  <c r="Q514" i="31"/>
  <c r="U514" i="31"/>
  <c r="Y514" i="31"/>
  <c r="AC514" i="31"/>
  <c r="Z514" i="31"/>
  <c r="N514" i="31"/>
  <c r="AD514" i="31"/>
  <c r="R514" i="31"/>
  <c r="V514" i="31"/>
  <c r="N507" i="31"/>
  <c r="R507" i="31"/>
  <c r="V507" i="31"/>
  <c r="Z507" i="31"/>
  <c r="AD507" i="31"/>
  <c r="O507" i="31"/>
  <c r="S507" i="31"/>
  <c r="W507" i="31"/>
  <c r="AA507" i="31"/>
  <c r="AE507" i="31"/>
  <c r="L507" i="31"/>
  <c r="P507" i="31"/>
  <c r="T507" i="31"/>
  <c r="X507" i="31"/>
  <c r="AB507" i="31"/>
  <c r="AF507" i="31"/>
  <c r="M507" i="31"/>
  <c r="AC507" i="31"/>
  <c r="Q507" i="31"/>
  <c r="U507" i="31"/>
  <c r="Y507" i="31"/>
  <c r="L513" i="31"/>
  <c r="P513" i="31"/>
  <c r="T513" i="31"/>
  <c r="X513" i="31"/>
  <c r="AB513" i="31"/>
  <c r="AF513" i="31"/>
  <c r="M513" i="31"/>
  <c r="Q513" i="31"/>
  <c r="U513" i="31"/>
  <c r="Y513" i="31"/>
  <c r="AC513" i="31"/>
  <c r="N513" i="31"/>
  <c r="R513" i="31"/>
  <c r="V513" i="31"/>
  <c r="Z513" i="31"/>
  <c r="AD513" i="31"/>
  <c r="O513" i="31"/>
  <c r="AE513" i="31"/>
  <c r="S513" i="31"/>
  <c r="W513" i="31"/>
  <c r="AA513" i="31"/>
  <c r="M534" i="31"/>
  <c r="Q534" i="31"/>
  <c r="U534" i="31"/>
  <c r="Y534" i="31"/>
  <c r="AC534" i="31"/>
  <c r="O534" i="31"/>
  <c r="S534" i="31"/>
  <c r="W534" i="31"/>
  <c r="AA534" i="31"/>
  <c r="AE534" i="31"/>
  <c r="N534" i="31"/>
  <c r="V534" i="31"/>
  <c r="AD534" i="31"/>
  <c r="P534" i="31"/>
  <c r="X534" i="31"/>
  <c r="AF534" i="31"/>
  <c r="R534" i="31"/>
  <c r="Z534" i="31"/>
  <c r="L534" i="31"/>
  <c r="T534" i="31"/>
  <c r="AB534" i="31"/>
  <c r="M540" i="31"/>
  <c r="Q540" i="31"/>
  <c r="U540" i="31"/>
  <c r="Y540" i="31"/>
  <c r="AC540" i="31"/>
  <c r="N540" i="31"/>
  <c r="R540" i="31"/>
  <c r="V540" i="31"/>
  <c r="Z540" i="31"/>
  <c r="AD540" i="31"/>
  <c r="O540" i="31"/>
  <c r="S540" i="31"/>
  <c r="W540" i="31"/>
  <c r="AA540" i="31"/>
  <c r="AE540" i="31"/>
  <c r="P540" i="31"/>
  <c r="AF540" i="31"/>
  <c r="T540" i="31"/>
  <c r="X540" i="31"/>
  <c r="L540" i="31"/>
  <c r="AB540" i="31"/>
  <c r="L545" i="31"/>
  <c r="P545" i="31"/>
  <c r="T545" i="31"/>
  <c r="X545" i="31"/>
  <c r="AB545" i="31"/>
  <c r="AF545" i="31"/>
  <c r="M545" i="31"/>
  <c r="Q545" i="31"/>
  <c r="U545" i="31"/>
  <c r="Y545" i="31"/>
  <c r="AC545" i="31"/>
  <c r="O545" i="31"/>
  <c r="W545" i="31"/>
  <c r="AE545" i="31"/>
  <c r="R545" i="31"/>
  <c r="Z545" i="31"/>
  <c r="S545" i="31"/>
  <c r="AA545" i="31"/>
  <c r="N545" i="31"/>
  <c r="V545" i="31"/>
  <c r="AD545" i="31"/>
  <c r="O554" i="31"/>
  <c r="S554" i="31"/>
  <c r="W554" i="31"/>
  <c r="AA554" i="31"/>
  <c r="AE554" i="31"/>
  <c r="M554" i="31"/>
  <c r="Q554" i="31"/>
  <c r="U554" i="31"/>
  <c r="Y554" i="31"/>
  <c r="AC554" i="31"/>
  <c r="P554" i="31"/>
  <c r="X554" i="31"/>
  <c r="AF554" i="31"/>
  <c r="R554" i="31"/>
  <c r="Z554" i="31"/>
  <c r="L554" i="31"/>
  <c r="T554" i="31"/>
  <c r="AB554" i="31"/>
  <c r="N554" i="31"/>
  <c r="V554" i="31"/>
  <c r="AD554" i="31"/>
  <c r="M571" i="31"/>
  <c r="Q571" i="31"/>
  <c r="U571" i="31"/>
  <c r="Y571" i="31"/>
  <c r="AC571" i="31"/>
  <c r="O571" i="31"/>
  <c r="S571" i="31"/>
  <c r="W571" i="31"/>
  <c r="AA571" i="31"/>
  <c r="AE571" i="31"/>
  <c r="R571" i="31"/>
  <c r="Z571" i="31"/>
  <c r="L571" i="31"/>
  <c r="T571" i="31"/>
  <c r="AB571" i="31"/>
  <c r="N571" i="31"/>
  <c r="V571" i="31"/>
  <c r="AD571" i="31"/>
  <c r="X571" i="31"/>
  <c r="AF571" i="31"/>
  <c r="P571" i="31"/>
  <c r="O17" i="32"/>
  <c r="S17" i="32"/>
  <c r="W17" i="32"/>
  <c r="AA17" i="32"/>
  <c r="P17" i="32"/>
  <c r="X17" i="32"/>
  <c r="V17" i="32"/>
  <c r="L17" i="32"/>
  <c r="T17" i="32"/>
  <c r="R17" i="32"/>
  <c r="M17" i="32"/>
  <c r="Q17" i="32"/>
  <c r="U17" i="32"/>
  <c r="Y17" i="32"/>
  <c r="N17" i="32"/>
  <c r="Z17" i="32"/>
  <c r="N20" i="32"/>
  <c r="R20" i="32"/>
  <c r="V20" i="32"/>
  <c r="Z20" i="32"/>
  <c r="S20" i="32"/>
  <c r="AA20" i="32"/>
  <c r="Q20" i="32"/>
  <c r="O20" i="32"/>
  <c r="W20" i="32"/>
  <c r="M20" i="32"/>
  <c r="Y20" i="32"/>
  <c r="L20" i="32"/>
  <c r="P20" i="32"/>
  <c r="T20" i="32"/>
  <c r="X20" i="32"/>
  <c r="U20" i="32"/>
  <c r="L99" i="32"/>
  <c r="P99" i="32"/>
  <c r="T99" i="32"/>
  <c r="X99" i="32"/>
  <c r="AB99" i="32"/>
  <c r="AF99" i="32"/>
  <c r="M99" i="32"/>
  <c r="Q99" i="32"/>
  <c r="U99" i="32"/>
  <c r="Y99" i="32"/>
  <c r="AC99" i="32"/>
  <c r="N99" i="32"/>
  <c r="R99" i="32"/>
  <c r="V99" i="32"/>
  <c r="Z99" i="32"/>
  <c r="AD99" i="32"/>
  <c r="S99" i="32"/>
  <c r="O99" i="32"/>
  <c r="W99" i="32"/>
  <c r="AA99" i="32"/>
  <c r="AE99" i="32"/>
  <c r="O104" i="32"/>
  <c r="S104" i="32"/>
  <c r="W104" i="32"/>
  <c r="AA104" i="32"/>
  <c r="AE104" i="32"/>
  <c r="L104" i="32"/>
  <c r="P104" i="32"/>
  <c r="T104" i="32"/>
  <c r="X104" i="32"/>
  <c r="AB104" i="32"/>
  <c r="AF104" i="32"/>
  <c r="M104" i="32"/>
  <c r="Q104" i="32"/>
  <c r="U104" i="32"/>
  <c r="Y104" i="32"/>
  <c r="AC104" i="32"/>
  <c r="Z104" i="32"/>
  <c r="N104" i="32"/>
  <c r="AD104" i="32"/>
  <c r="V104" i="32"/>
  <c r="R104" i="32"/>
  <c r="N153" i="32"/>
  <c r="R153" i="32"/>
  <c r="V153" i="32"/>
  <c r="Z153" i="32"/>
  <c r="AD153" i="32"/>
  <c r="O153" i="32"/>
  <c r="S153" i="32"/>
  <c r="W153" i="32"/>
  <c r="AA153" i="32"/>
  <c r="AE153" i="32"/>
  <c r="L153" i="32"/>
  <c r="P153" i="32"/>
  <c r="T153" i="32"/>
  <c r="X153" i="32"/>
  <c r="AB153" i="32"/>
  <c r="AF153" i="32"/>
  <c r="M153" i="32"/>
  <c r="AC153" i="32"/>
  <c r="Q153" i="32"/>
  <c r="U153" i="32"/>
  <c r="Y153" i="32"/>
  <c r="N179" i="32"/>
  <c r="R179" i="32"/>
  <c r="V179" i="32"/>
  <c r="Z179" i="32"/>
  <c r="AD179" i="32"/>
  <c r="O179" i="32"/>
  <c r="S179" i="32"/>
  <c r="W179" i="32"/>
  <c r="AA179" i="32"/>
  <c r="AE179" i="32"/>
  <c r="L179" i="32"/>
  <c r="P179" i="32"/>
  <c r="T179" i="32"/>
  <c r="X179" i="32"/>
  <c r="AB179" i="32"/>
  <c r="AF179" i="32"/>
  <c r="Q179" i="32"/>
  <c r="M179" i="32"/>
  <c r="U179" i="32"/>
  <c r="AC179" i="32"/>
  <c r="Y179" i="32"/>
  <c r="N194" i="32"/>
  <c r="R194" i="32"/>
  <c r="V194" i="32"/>
  <c r="Z194" i="32"/>
  <c r="AD194" i="32"/>
  <c r="O194" i="32"/>
  <c r="S194" i="32"/>
  <c r="W194" i="32"/>
  <c r="AA194" i="32"/>
  <c r="AE194" i="32"/>
  <c r="L194" i="32"/>
  <c r="P194" i="32"/>
  <c r="T194" i="32"/>
  <c r="X194" i="32"/>
  <c r="AB194" i="32"/>
  <c r="AF194" i="32"/>
  <c r="U194" i="32"/>
  <c r="Q194" i="32"/>
  <c r="Y194" i="32"/>
  <c r="M194" i="32"/>
  <c r="AC194" i="32"/>
  <c r="M195" i="32"/>
  <c r="M370" i="32" s="1"/>
  <c r="Q195" i="32"/>
  <c r="U195" i="32"/>
  <c r="Y195" i="32"/>
  <c r="AC195" i="32"/>
  <c r="N195" i="32"/>
  <c r="R195" i="32"/>
  <c r="V195" i="32"/>
  <c r="Z195" i="32"/>
  <c r="AD195" i="32"/>
  <c r="O195" i="32"/>
  <c r="S195" i="32"/>
  <c r="W195" i="32"/>
  <c r="AA195" i="32"/>
  <c r="AE195" i="32"/>
  <c r="P195" i="32"/>
  <c r="AF195" i="32"/>
  <c r="T195" i="32"/>
  <c r="AB195" i="32"/>
  <c r="X195" i="32"/>
  <c r="L195" i="32"/>
  <c r="L224" i="32"/>
  <c r="P224" i="32"/>
  <c r="T224" i="32"/>
  <c r="X224" i="32"/>
  <c r="AB224" i="32"/>
  <c r="AF224" i="32"/>
  <c r="M224" i="32"/>
  <c r="Q224" i="32"/>
  <c r="U224" i="32"/>
  <c r="Y224" i="32"/>
  <c r="AC224" i="32"/>
  <c r="N224" i="32"/>
  <c r="R224" i="32"/>
  <c r="V224" i="32"/>
  <c r="Z224" i="32"/>
  <c r="AD224" i="32"/>
  <c r="S224" i="32"/>
  <c r="AE224" i="32"/>
  <c r="W224" i="32"/>
  <c r="AA224" i="32"/>
  <c r="O224" i="32"/>
  <c r="L242" i="32"/>
  <c r="P242" i="32"/>
  <c r="T242" i="32"/>
  <c r="X242" i="32"/>
  <c r="AB242" i="32"/>
  <c r="AF242" i="32"/>
  <c r="M242" i="32"/>
  <c r="Q242" i="32"/>
  <c r="U242" i="32"/>
  <c r="Y242" i="32"/>
  <c r="AC242" i="32"/>
  <c r="N242" i="32"/>
  <c r="R242" i="32"/>
  <c r="V242" i="32"/>
  <c r="Z242" i="32"/>
  <c r="AD242" i="32"/>
  <c r="W242" i="32"/>
  <c r="AA242" i="32"/>
  <c r="O242" i="32"/>
  <c r="AE242" i="32"/>
  <c r="S242" i="32"/>
  <c r="L261" i="32"/>
  <c r="P261" i="32"/>
  <c r="T261" i="32"/>
  <c r="X261" i="32"/>
  <c r="AB261" i="32"/>
  <c r="AF261" i="32"/>
  <c r="M261" i="32"/>
  <c r="Q261" i="32"/>
  <c r="U261" i="32"/>
  <c r="Y261" i="32"/>
  <c r="AC261" i="32"/>
  <c r="N261" i="32"/>
  <c r="R261" i="32"/>
  <c r="V261" i="32"/>
  <c r="Z261" i="32"/>
  <c r="AD261" i="32"/>
  <c r="AA261" i="32"/>
  <c r="O261" i="32"/>
  <c r="AE261" i="32"/>
  <c r="W261" i="32"/>
  <c r="S261" i="32"/>
  <c r="L277" i="32"/>
  <c r="P277" i="32"/>
  <c r="T277" i="32"/>
  <c r="X277" i="32"/>
  <c r="AB277" i="32"/>
  <c r="AF277" i="32"/>
  <c r="M277" i="32"/>
  <c r="Q277" i="32"/>
  <c r="U277" i="32"/>
  <c r="Y277" i="32"/>
  <c r="AC277" i="32"/>
  <c r="N277" i="32"/>
  <c r="R277" i="32"/>
  <c r="V277" i="32"/>
  <c r="Z277" i="32"/>
  <c r="AD277" i="32"/>
  <c r="O277" i="32"/>
  <c r="AE277" i="32"/>
  <c r="S277" i="32"/>
  <c r="W277" i="32"/>
  <c r="AA277" i="32"/>
  <c r="N109" i="32"/>
  <c r="R109" i="32"/>
  <c r="V109" i="32"/>
  <c r="Z109" i="32"/>
  <c r="AD109" i="32"/>
  <c r="O109" i="32"/>
  <c r="S109" i="32"/>
  <c r="W109" i="32"/>
  <c r="AA109" i="32"/>
  <c r="AE109" i="32"/>
  <c r="L109" i="32"/>
  <c r="P109" i="32"/>
  <c r="T109" i="32"/>
  <c r="X109" i="32"/>
  <c r="AB109" i="32"/>
  <c r="AF109" i="32"/>
  <c r="Q109" i="32"/>
  <c r="AC109" i="32"/>
  <c r="U109" i="32"/>
  <c r="M109" i="32"/>
  <c r="Y109" i="32"/>
  <c r="N121" i="32"/>
  <c r="R121" i="32"/>
  <c r="V121" i="32"/>
  <c r="Z121" i="32"/>
  <c r="AD121" i="32"/>
  <c r="O121" i="32"/>
  <c r="S121" i="32"/>
  <c r="W121" i="32"/>
  <c r="AA121" i="32"/>
  <c r="AE121" i="32"/>
  <c r="L121" i="32"/>
  <c r="P121" i="32"/>
  <c r="T121" i="32"/>
  <c r="X121" i="32"/>
  <c r="AB121" i="32"/>
  <c r="AF121" i="32"/>
  <c r="U121" i="32"/>
  <c r="Q121" i="32"/>
  <c r="Y121" i="32"/>
  <c r="M121" i="32"/>
  <c r="AC121" i="32"/>
  <c r="N117" i="32"/>
  <c r="R117" i="32"/>
  <c r="V117" i="32"/>
  <c r="Z117" i="32"/>
  <c r="AD117" i="32"/>
  <c r="O117" i="32"/>
  <c r="S117" i="32"/>
  <c r="W117" i="32"/>
  <c r="AA117" i="32"/>
  <c r="AE117" i="32"/>
  <c r="L117" i="32"/>
  <c r="L317" i="32" s="1"/>
  <c r="P117" i="32"/>
  <c r="T117" i="32"/>
  <c r="X117" i="32"/>
  <c r="AB117" i="32"/>
  <c r="AF117" i="32"/>
  <c r="Y117" i="32"/>
  <c r="U117" i="32"/>
  <c r="M117" i="32"/>
  <c r="AC117" i="32"/>
  <c r="Q117" i="32"/>
  <c r="N105" i="32"/>
  <c r="R105" i="32"/>
  <c r="V105" i="32"/>
  <c r="Z105" i="32"/>
  <c r="AD105" i="32"/>
  <c r="O105" i="32"/>
  <c r="S105" i="32"/>
  <c r="W105" i="32"/>
  <c r="AA105" i="32"/>
  <c r="AE105" i="32"/>
  <c r="L105" i="32"/>
  <c r="P105" i="32"/>
  <c r="T105" i="32"/>
  <c r="X105" i="32"/>
  <c r="AB105" i="32"/>
  <c r="AF105" i="32"/>
  <c r="U105" i="32"/>
  <c r="Q105" i="32"/>
  <c r="Y105" i="32"/>
  <c r="M105" i="32"/>
  <c r="AC105" i="32"/>
  <c r="L450" i="31"/>
  <c r="P450" i="31"/>
  <c r="T450" i="31"/>
  <c r="X450" i="31"/>
  <c r="AB450" i="31"/>
  <c r="AF450" i="31"/>
  <c r="M450" i="31"/>
  <c r="Q450" i="31"/>
  <c r="U450" i="31"/>
  <c r="Y450" i="31"/>
  <c r="AC450" i="31"/>
  <c r="N450" i="31"/>
  <c r="R450" i="31"/>
  <c r="V450" i="31"/>
  <c r="Z450" i="31"/>
  <c r="AD450" i="31"/>
  <c r="O450" i="31"/>
  <c r="AE450" i="31"/>
  <c r="S450" i="31"/>
  <c r="W450" i="31"/>
  <c r="AA450" i="31"/>
  <c r="M134" i="31"/>
  <c r="Q134" i="31"/>
  <c r="U134" i="31"/>
  <c r="AA134" i="31"/>
  <c r="AE134" i="31"/>
  <c r="N134" i="31"/>
  <c r="R134" i="31"/>
  <c r="V134" i="31"/>
  <c r="AB134" i="31"/>
  <c r="AF134" i="31"/>
  <c r="O134" i="31"/>
  <c r="S134" i="31"/>
  <c r="W134" i="31"/>
  <c r="AC134" i="31"/>
  <c r="X134" i="31"/>
  <c r="T134" i="31"/>
  <c r="AD134" i="31"/>
  <c r="P134" i="31"/>
  <c r="Z134" i="31"/>
  <c r="Y134" i="31"/>
  <c r="M475" i="31"/>
  <c r="Q475" i="31"/>
  <c r="U475" i="31"/>
  <c r="Y475" i="31"/>
  <c r="AC475" i="31"/>
  <c r="N475" i="31"/>
  <c r="R475" i="31"/>
  <c r="V475" i="31"/>
  <c r="Z475" i="31"/>
  <c r="AD475" i="31"/>
  <c r="O475" i="31"/>
  <c r="S475" i="31"/>
  <c r="W475" i="31"/>
  <c r="AA475" i="31"/>
  <c r="AE475" i="31"/>
  <c r="T475" i="31"/>
  <c r="X475" i="31"/>
  <c r="L475" i="31"/>
  <c r="AB475" i="31"/>
  <c r="P475" i="31"/>
  <c r="AF475" i="31"/>
  <c r="O455" i="31"/>
  <c r="S455" i="31"/>
  <c r="W455" i="31"/>
  <c r="AA455" i="31"/>
  <c r="AE455" i="31"/>
  <c r="L455" i="31"/>
  <c r="P455" i="31"/>
  <c r="T455" i="31"/>
  <c r="X455" i="31"/>
  <c r="AB455" i="31"/>
  <c r="AF455" i="31"/>
  <c r="M455" i="31"/>
  <c r="Q455" i="31"/>
  <c r="U455" i="31"/>
  <c r="Y455" i="31"/>
  <c r="AC455" i="31"/>
  <c r="V455" i="31"/>
  <c r="Z455" i="31"/>
  <c r="N455" i="31"/>
  <c r="AD455" i="31"/>
  <c r="R455" i="31"/>
  <c r="M453" i="31"/>
  <c r="Q453" i="31"/>
  <c r="U453" i="31"/>
  <c r="Y453" i="31"/>
  <c r="AC453" i="31"/>
  <c r="N453" i="31"/>
  <c r="R453" i="31"/>
  <c r="V453" i="31"/>
  <c r="Z453" i="31"/>
  <c r="AD453" i="31"/>
  <c r="O453" i="31"/>
  <c r="S453" i="31"/>
  <c r="W453" i="31"/>
  <c r="AA453" i="31"/>
  <c r="AE453" i="31"/>
  <c r="P453" i="31"/>
  <c r="AF453" i="31"/>
  <c r="T453" i="31"/>
  <c r="X453" i="31"/>
  <c r="L453" i="31"/>
  <c r="AB453" i="31"/>
  <c r="M461" i="31"/>
  <c r="Q461" i="31"/>
  <c r="U461" i="31"/>
  <c r="Y461" i="31"/>
  <c r="AC461" i="31"/>
  <c r="N461" i="31"/>
  <c r="R461" i="31"/>
  <c r="V461" i="31"/>
  <c r="Z461" i="31"/>
  <c r="AD461" i="31"/>
  <c r="O461" i="31"/>
  <c r="S461" i="31"/>
  <c r="W461" i="31"/>
  <c r="AA461" i="31"/>
  <c r="AE461" i="31"/>
  <c r="X461" i="31"/>
  <c r="L461" i="31"/>
  <c r="AB461" i="31"/>
  <c r="P461" i="31"/>
  <c r="AF461" i="31"/>
  <c r="T461" i="31"/>
  <c r="L171" i="31"/>
  <c r="P171" i="31"/>
  <c r="T171" i="31"/>
  <c r="X171" i="31"/>
  <c r="AB171" i="31"/>
  <c r="AF171" i="31"/>
  <c r="M171" i="31"/>
  <c r="Q171" i="31"/>
  <c r="U171" i="31"/>
  <c r="Y171" i="31"/>
  <c r="AC171" i="31"/>
  <c r="N171" i="31"/>
  <c r="R171" i="31"/>
  <c r="V171" i="31"/>
  <c r="Z171" i="31"/>
  <c r="AD171" i="31"/>
  <c r="O171" i="31"/>
  <c r="AE171" i="31"/>
  <c r="S171" i="31"/>
  <c r="W171" i="31"/>
  <c r="AA171" i="31"/>
  <c r="N177" i="31"/>
  <c r="R177" i="31"/>
  <c r="V177" i="31"/>
  <c r="Z177" i="31"/>
  <c r="AD177" i="31"/>
  <c r="O177" i="31"/>
  <c r="S177" i="31"/>
  <c r="W177" i="31"/>
  <c r="AA177" i="31"/>
  <c r="AE177" i="31"/>
  <c r="L177" i="31"/>
  <c r="P177" i="31"/>
  <c r="T177" i="31"/>
  <c r="X177" i="31"/>
  <c r="AB177" i="31"/>
  <c r="AF177" i="31"/>
  <c r="Q177" i="31"/>
  <c r="U177" i="31"/>
  <c r="Y177" i="31"/>
  <c r="M177" i="31"/>
  <c r="AC177" i="31"/>
  <c r="AF318" i="31"/>
  <c r="AA318" i="31"/>
  <c r="T318" i="31"/>
  <c r="S318" i="31"/>
  <c r="O318" i="31"/>
  <c r="M174" i="31"/>
  <c r="Q174" i="31"/>
  <c r="U174" i="31"/>
  <c r="Y174" i="31"/>
  <c r="AC174" i="31"/>
  <c r="N174" i="31"/>
  <c r="R174" i="31"/>
  <c r="V174" i="31"/>
  <c r="Z174" i="31"/>
  <c r="AD174" i="31"/>
  <c r="O174" i="31"/>
  <c r="S174" i="31"/>
  <c r="W174" i="31"/>
  <c r="AA174" i="31"/>
  <c r="AE174" i="31"/>
  <c r="P174" i="31"/>
  <c r="AF174" i="31"/>
  <c r="T174" i="31"/>
  <c r="X174" i="31"/>
  <c r="L174" i="31"/>
  <c r="AB174" i="31"/>
  <c r="AC281" i="32"/>
  <c r="Z281" i="32"/>
  <c r="R281" i="32"/>
  <c r="V281" i="32"/>
  <c r="U281" i="32"/>
  <c r="L135" i="31"/>
  <c r="O135" i="31"/>
  <c r="S135" i="31"/>
  <c r="W135" i="31"/>
  <c r="AC135" i="31"/>
  <c r="P135" i="31"/>
  <c r="T135" i="31"/>
  <c r="X135" i="31"/>
  <c r="AD135" i="31"/>
  <c r="M135" i="31"/>
  <c r="Q135" i="31"/>
  <c r="U135" i="31"/>
  <c r="AA135" i="31"/>
  <c r="AE135" i="31"/>
  <c r="V135" i="31"/>
  <c r="AB135" i="31"/>
  <c r="N135" i="31"/>
  <c r="AF135" i="31"/>
  <c r="R135" i="31"/>
  <c r="Z135" i="31"/>
  <c r="Y135" i="31"/>
  <c r="L163" i="31"/>
  <c r="P163" i="31"/>
  <c r="T163" i="31"/>
  <c r="X163" i="31"/>
  <c r="AB163" i="31"/>
  <c r="AF163" i="31"/>
  <c r="M163" i="31"/>
  <c r="Q163" i="31"/>
  <c r="U163" i="31"/>
  <c r="Y163" i="31"/>
  <c r="AC163" i="31"/>
  <c r="N163" i="31"/>
  <c r="R163" i="31"/>
  <c r="V163" i="31"/>
  <c r="Z163" i="31"/>
  <c r="AD163" i="31"/>
  <c r="S163" i="31"/>
  <c r="W163" i="31"/>
  <c r="AA163" i="31"/>
  <c r="O163" i="31"/>
  <c r="AE163" i="31"/>
  <c r="M158" i="31"/>
  <c r="Q158" i="31"/>
  <c r="U158" i="31"/>
  <c r="Y158" i="31"/>
  <c r="AC158" i="31"/>
  <c r="N158" i="31"/>
  <c r="R158" i="31"/>
  <c r="V158" i="31"/>
  <c r="Z158" i="31"/>
  <c r="AD158" i="31"/>
  <c r="O158" i="31"/>
  <c r="S158" i="31"/>
  <c r="W158" i="31"/>
  <c r="AA158" i="31"/>
  <c r="AE158" i="31"/>
  <c r="L158" i="31"/>
  <c r="L670" i="31" s="1"/>
  <c r="AB158" i="31"/>
  <c r="P158" i="31"/>
  <c r="AF158" i="31"/>
  <c r="T158" i="31"/>
  <c r="X158" i="31"/>
  <c r="M162" i="31"/>
  <c r="Q162" i="31"/>
  <c r="U162" i="31"/>
  <c r="Y162" i="31"/>
  <c r="AC162" i="31"/>
  <c r="N162" i="31"/>
  <c r="R162" i="31"/>
  <c r="V162" i="31"/>
  <c r="Z162" i="31"/>
  <c r="AD162" i="31"/>
  <c r="O162" i="31"/>
  <c r="S162" i="31"/>
  <c r="W162" i="31"/>
  <c r="AA162" i="31"/>
  <c r="AE162" i="31"/>
  <c r="X162" i="31"/>
  <c r="L162" i="31"/>
  <c r="AB162" i="31"/>
  <c r="P162" i="31"/>
  <c r="AF162" i="31"/>
  <c r="T162" i="31"/>
  <c r="N153" i="31"/>
  <c r="R153" i="31"/>
  <c r="V153" i="31"/>
  <c r="Z153" i="31"/>
  <c r="AD153" i="31"/>
  <c r="O153" i="31"/>
  <c r="S153" i="31"/>
  <c r="W153" i="31"/>
  <c r="AA153" i="31"/>
  <c r="AE153" i="31"/>
  <c r="L153" i="31"/>
  <c r="P153" i="31"/>
  <c r="T153" i="31"/>
  <c r="X153" i="31"/>
  <c r="AB153" i="31"/>
  <c r="AF153" i="31"/>
  <c r="U153" i="31"/>
  <c r="Y153" i="31"/>
  <c r="M153" i="31"/>
  <c r="AC153" i="31"/>
  <c r="Q153" i="31"/>
  <c r="N237" i="31"/>
  <c r="R237" i="31"/>
  <c r="V237" i="31"/>
  <c r="Z237" i="31"/>
  <c r="AD237" i="31"/>
  <c r="O237" i="31"/>
  <c r="S237" i="31"/>
  <c r="W237" i="31"/>
  <c r="AA237" i="31"/>
  <c r="AE237" i="31"/>
  <c r="L237" i="31"/>
  <c r="P237" i="31"/>
  <c r="T237" i="31"/>
  <c r="X237" i="31"/>
  <c r="AB237" i="31"/>
  <c r="AF237" i="31"/>
  <c r="Y237" i="31"/>
  <c r="M237" i="31"/>
  <c r="AC237" i="31"/>
  <c r="Q237" i="31"/>
  <c r="U237" i="31"/>
  <c r="M230" i="31"/>
  <c r="Q230" i="31"/>
  <c r="U230" i="31"/>
  <c r="Y230" i="31"/>
  <c r="AC230" i="31"/>
  <c r="N230" i="31"/>
  <c r="R230" i="31"/>
  <c r="V230" i="31"/>
  <c r="Z230" i="31"/>
  <c r="AD230" i="31"/>
  <c r="O230" i="31"/>
  <c r="S230" i="31"/>
  <c r="W230" i="31"/>
  <c r="AA230" i="31"/>
  <c r="AE230" i="31"/>
  <c r="L230" i="31"/>
  <c r="AB230" i="31"/>
  <c r="P230" i="31"/>
  <c r="AF230" i="31"/>
  <c r="T230" i="31"/>
  <c r="X230" i="31"/>
  <c r="L219" i="31"/>
  <c r="P219" i="31"/>
  <c r="T219" i="31"/>
  <c r="X219" i="31"/>
  <c r="AB219" i="31"/>
  <c r="AF219" i="31"/>
  <c r="M219" i="31"/>
  <c r="Q219" i="31"/>
  <c r="U219" i="31"/>
  <c r="Y219" i="31"/>
  <c r="AC219" i="31"/>
  <c r="N219" i="31"/>
  <c r="R219" i="31"/>
  <c r="V219" i="31"/>
  <c r="Z219" i="31"/>
  <c r="AD219" i="31"/>
  <c r="O219" i="31"/>
  <c r="AE219" i="31"/>
  <c r="S219" i="31"/>
  <c r="W219" i="31"/>
  <c r="AA219" i="31"/>
  <c r="L211" i="31"/>
  <c r="P211" i="31"/>
  <c r="T211" i="31"/>
  <c r="X211" i="31"/>
  <c r="AB211" i="31"/>
  <c r="AF211" i="31"/>
  <c r="M211" i="31"/>
  <c r="Q211" i="31"/>
  <c r="U211" i="31"/>
  <c r="Y211" i="31"/>
  <c r="AC211" i="31"/>
  <c r="N211" i="31"/>
  <c r="R211" i="31"/>
  <c r="V211" i="31"/>
  <c r="Z211" i="31"/>
  <c r="AD211" i="31"/>
  <c r="W211" i="31"/>
  <c r="AA211" i="31"/>
  <c r="O211" i="31"/>
  <c r="AE211" i="31"/>
  <c r="S211" i="31"/>
  <c r="N233" i="31"/>
  <c r="R233" i="31"/>
  <c r="V233" i="31"/>
  <c r="Z233" i="31"/>
  <c r="AD233" i="31"/>
  <c r="O233" i="31"/>
  <c r="S233" i="31"/>
  <c r="W233" i="31"/>
  <c r="AA233" i="31"/>
  <c r="AE233" i="31"/>
  <c r="L233" i="31"/>
  <c r="P233" i="31"/>
  <c r="T233" i="31"/>
  <c r="X233" i="31"/>
  <c r="AB233" i="31"/>
  <c r="AF233" i="31"/>
  <c r="M233" i="31"/>
  <c r="AC233" i="31"/>
  <c r="Q233" i="31"/>
  <c r="U233" i="31"/>
  <c r="Y233" i="31"/>
  <c r="O220" i="31"/>
  <c r="S220" i="31"/>
  <c r="W220" i="31"/>
  <c r="AA220" i="31"/>
  <c r="AE220" i="31"/>
  <c r="L220" i="31"/>
  <c r="P220" i="31"/>
  <c r="T220" i="31"/>
  <c r="X220" i="31"/>
  <c r="AB220" i="31"/>
  <c r="AF220" i="31"/>
  <c r="M220" i="31"/>
  <c r="Q220" i="31"/>
  <c r="U220" i="31"/>
  <c r="Y220" i="31"/>
  <c r="AC220" i="31"/>
  <c r="Z220" i="31"/>
  <c r="N220" i="31"/>
  <c r="AD220" i="31"/>
  <c r="R220" i="31"/>
  <c r="V220" i="31"/>
  <c r="O212" i="31"/>
  <c r="S212" i="31"/>
  <c r="W212" i="31"/>
  <c r="AA212" i="31"/>
  <c r="AE212" i="31"/>
  <c r="L212" i="31"/>
  <c r="P212" i="31"/>
  <c r="T212" i="31"/>
  <c r="X212" i="31"/>
  <c r="AB212" i="31"/>
  <c r="AF212" i="31"/>
  <c r="M212" i="31"/>
  <c r="Q212" i="31"/>
  <c r="U212" i="31"/>
  <c r="Y212" i="31"/>
  <c r="AC212" i="31"/>
  <c r="R212" i="31"/>
  <c r="V212" i="31"/>
  <c r="Z212" i="31"/>
  <c r="AD212" i="31"/>
  <c r="N212" i="31"/>
  <c r="M206" i="31"/>
  <c r="Q206" i="31"/>
  <c r="U206" i="31"/>
  <c r="Y206" i="31"/>
  <c r="AC206" i="31"/>
  <c r="N206" i="31"/>
  <c r="R206" i="31"/>
  <c r="V206" i="31"/>
  <c r="Z206" i="31"/>
  <c r="AD206" i="31"/>
  <c r="O206" i="31"/>
  <c r="S206" i="31"/>
  <c r="W206" i="31"/>
  <c r="AA206" i="31"/>
  <c r="AE206" i="31"/>
  <c r="P206" i="31"/>
  <c r="AF206" i="31"/>
  <c r="T206" i="31"/>
  <c r="X206" i="31"/>
  <c r="AB206" i="31"/>
  <c r="L206" i="31"/>
  <c r="L275" i="31"/>
  <c r="P275" i="31"/>
  <c r="T275" i="31"/>
  <c r="X275" i="31"/>
  <c r="AB275" i="31"/>
  <c r="AF275" i="31"/>
  <c r="M275" i="31"/>
  <c r="Q275" i="31"/>
  <c r="U275" i="31"/>
  <c r="Y275" i="31"/>
  <c r="AC275" i="31"/>
  <c r="N275" i="31"/>
  <c r="R275" i="31"/>
  <c r="V275" i="31"/>
  <c r="Z275" i="31"/>
  <c r="AD275" i="31"/>
  <c r="S275" i="31"/>
  <c r="W275" i="31"/>
  <c r="AA275" i="31"/>
  <c r="O275" i="31"/>
  <c r="AE275" i="31"/>
  <c r="L287" i="31"/>
  <c r="P287" i="31"/>
  <c r="T287" i="31"/>
  <c r="T626" i="31" s="1"/>
  <c r="X287" i="31"/>
  <c r="AB287" i="31"/>
  <c r="AF287" i="31"/>
  <c r="M287" i="31"/>
  <c r="Q287" i="31"/>
  <c r="U287" i="31"/>
  <c r="Y287" i="31"/>
  <c r="AC287" i="31"/>
  <c r="AC626" i="31" s="1"/>
  <c r="N287" i="31"/>
  <c r="R287" i="31"/>
  <c r="V287" i="31"/>
  <c r="Z287" i="31"/>
  <c r="AD287" i="31"/>
  <c r="W287" i="31"/>
  <c r="AA287" i="31"/>
  <c r="O287" i="31"/>
  <c r="AE287" i="31"/>
  <c r="S287" i="31"/>
  <c r="N313" i="31"/>
  <c r="R313" i="31"/>
  <c r="V313" i="31"/>
  <c r="Z313" i="31"/>
  <c r="AD313" i="31"/>
  <c r="O313" i="31"/>
  <c r="S313" i="31"/>
  <c r="W313" i="31"/>
  <c r="AA313" i="31"/>
  <c r="AE313" i="31"/>
  <c r="L313" i="31"/>
  <c r="P313" i="31"/>
  <c r="T313" i="31"/>
  <c r="X313" i="31"/>
  <c r="AB313" i="31"/>
  <c r="AF313" i="31"/>
  <c r="Q313" i="31"/>
  <c r="U313" i="31"/>
  <c r="Y313" i="31"/>
  <c r="AC313" i="31"/>
  <c r="M313" i="31"/>
  <c r="N262" i="31"/>
  <c r="R262" i="31"/>
  <c r="V262" i="31"/>
  <c r="Z262" i="31"/>
  <c r="AD262" i="31"/>
  <c r="O262" i="31"/>
  <c r="S262" i="31"/>
  <c r="W262" i="31"/>
  <c r="AA262" i="31"/>
  <c r="AE262" i="31"/>
  <c r="L262" i="31"/>
  <c r="P262" i="31"/>
  <c r="T262" i="31"/>
  <c r="Q262" i="31"/>
  <c r="AB262" i="31"/>
  <c r="U262" i="31"/>
  <c r="AC262" i="31"/>
  <c r="X262" i="31"/>
  <c r="AF262" i="31"/>
  <c r="M262" i="31"/>
  <c r="Y262" i="31"/>
  <c r="M274" i="31"/>
  <c r="Q274" i="31"/>
  <c r="U274" i="31"/>
  <c r="Y274" i="31"/>
  <c r="AC274" i="31"/>
  <c r="N274" i="31"/>
  <c r="R274" i="31"/>
  <c r="V274" i="31"/>
  <c r="Z274" i="31"/>
  <c r="AD274" i="31"/>
  <c r="O274" i="31"/>
  <c r="S274" i="31"/>
  <c r="W274" i="31"/>
  <c r="AA274" i="31"/>
  <c r="AE274" i="31"/>
  <c r="X274" i="31"/>
  <c r="L274" i="31"/>
  <c r="AB274" i="31"/>
  <c r="P274" i="31"/>
  <c r="AF274" i="31"/>
  <c r="T274" i="31"/>
  <c r="O288" i="31"/>
  <c r="S288" i="31"/>
  <c r="W288" i="31"/>
  <c r="AA288" i="31"/>
  <c r="AE288" i="31"/>
  <c r="L288" i="31"/>
  <c r="P288" i="31"/>
  <c r="T288" i="31"/>
  <c r="X288" i="31"/>
  <c r="AB288" i="31"/>
  <c r="AF288" i="31"/>
  <c r="M288" i="31"/>
  <c r="Q288" i="31"/>
  <c r="U288" i="31"/>
  <c r="Y288" i="31"/>
  <c r="AC288" i="31"/>
  <c r="R288" i="31"/>
  <c r="V288" i="31"/>
  <c r="Z288" i="31"/>
  <c r="N288" i="31"/>
  <c r="AD288" i="31"/>
  <c r="N309" i="31"/>
  <c r="R309" i="31"/>
  <c r="V309" i="31"/>
  <c r="Z309" i="31"/>
  <c r="AD309" i="31"/>
  <c r="O309" i="31"/>
  <c r="S309" i="31"/>
  <c r="W309" i="31"/>
  <c r="AA309" i="31"/>
  <c r="AE309" i="31"/>
  <c r="L309" i="31"/>
  <c r="P309" i="31"/>
  <c r="T309" i="31"/>
  <c r="X309" i="31"/>
  <c r="AB309" i="31"/>
  <c r="AF309" i="31"/>
  <c r="U309" i="31"/>
  <c r="Y309" i="31"/>
  <c r="M309" i="31"/>
  <c r="AC309" i="31"/>
  <c r="Q309" i="31"/>
  <c r="N254" i="31"/>
  <c r="R254" i="31"/>
  <c r="V254" i="31"/>
  <c r="Z254" i="31"/>
  <c r="AD254" i="31"/>
  <c r="O254" i="31"/>
  <c r="S254" i="31"/>
  <c r="W254" i="31"/>
  <c r="AA254" i="31"/>
  <c r="AE254" i="31"/>
  <c r="L254" i="31"/>
  <c r="P254" i="31"/>
  <c r="T254" i="31"/>
  <c r="X254" i="31"/>
  <c r="AB254" i="31"/>
  <c r="AF254" i="31"/>
  <c r="Y254" i="31"/>
  <c r="M254" i="31"/>
  <c r="AC254" i="31"/>
  <c r="Q254" i="31"/>
  <c r="U254" i="31"/>
  <c r="L266" i="31"/>
  <c r="P266" i="31"/>
  <c r="T266" i="31"/>
  <c r="X266" i="31"/>
  <c r="AB266" i="31"/>
  <c r="AF266" i="31"/>
  <c r="M266" i="31"/>
  <c r="Q266" i="31"/>
  <c r="U266" i="31"/>
  <c r="Y266" i="31"/>
  <c r="AC266" i="31"/>
  <c r="N266" i="31"/>
  <c r="R266" i="31"/>
  <c r="V266" i="31"/>
  <c r="Z266" i="31"/>
  <c r="AD266" i="31"/>
  <c r="O266" i="31"/>
  <c r="AE266" i="31"/>
  <c r="S266" i="31"/>
  <c r="W266" i="31"/>
  <c r="AA266" i="31"/>
  <c r="O280" i="31"/>
  <c r="S280" i="31"/>
  <c r="W280" i="31"/>
  <c r="AA280" i="31"/>
  <c r="AE280" i="31"/>
  <c r="L280" i="31"/>
  <c r="P280" i="31"/>
  <c r="T280" i="31"/>
  <c r="X280" i="31"/>
  <c r="AB280" i="31"/>
  <c r="AF280" i="31"/>
  <c r="M280" i="31"/>
  <c r="Q280" i="31"/>
  <c r="U280" i="31"/>
  <c r="Y280" i="31"/>
  <c r="AC280" i="31"/>
  <c r="Z280" i="31"/>
  <c r="N280" i="31"/>
  <c r="AD280" i="31"/>
  <c r="R280" i="31"/>
  <c r="V280" i="31"/>
  <c r="N289" i="31"/>
  <c r="R289" i="31"/>
  <c r="V289" i="31"/>
  <c r="Z289" i="31"/>
  <c r="AD289" i="31"/>
  <c r="O289" i="31"/>
  <c r="S289" i="31"/>
  <c r="W289" i="31"/>
  <c r="AA289" i="31"/>
  <c r="AE289" i="31"/>
  <c r="L289" i="31"/>
  <c r="P289" i="31"/>
  <c r="T289" i="31"/>
  <c r="X289" i="31"/>
  <c r="AB289" i="31"/>
  <c r="AF289" i="31"/>
  <c r="M289" i="31"/>
  <c r="AC289" i="31"/>
  <c r="Q289" i="31"/>
  <c r="U289" i="31"/>
  <c r="Y289" i="31"/>
  <c r="L279" i="31"/>
  <c r="P279" i="31"/>
  <c r="T279" i="31"/>
  <c r="X279" i="31"/>
  <c r="AB279" i="31"/>
  <c r="AF279" i="31"/>
  <c r="M279" i="31"/>
  <c r="Q279" i="31"/>
  <c r="U279" i="31"/>
  <c r="Y279" i="31"/>
  <c r="AC279" i="31"/>
  <c r="N279" i="31"/>
  <c r="R279" i="31"/>
  <c r="V279" i="31"/>
  <c r="Z279" i="31"/>
  <c r="AD279" i="31"/>
  <c r="O279" i="31"/>
  <c r="AE279" i="31"/>
  <c r="S279" i="31"/>
  <c r="W279" i="31"/>
  <c r="AA279" i="31"/>
  <c r="L252" i="31"/>
  <c r="P252" i="31"/>
  <c r="T252" i="31"/>
  <c r="X252" i="31"/>
  <c r="AB252" i="31"/>
  <c r="AF252" i="31"/>
  <c r="M252" i="31"/>
  <c r="Q252" i="31"/>
  <c r="U252" i="31"/>
  <c r="Y252" i="31"/>
  <c r="AC252" i="31"/>
  <c r="N252" i="31"/>
  <c r="R252" i="31"/>
  <c r="V252" i="31"/>
  <c r="Z252" i="31"/>
  <c r="AD252" i="31"/>
  <c r="S252" i="31"/>
  <c r="W252" i="31"/>
  <c r="AA252" i="31"/>
  <c r="AE252" i="31"/>
  <c r="O252" i="31"/>
  <c r="L318" i="31"/>
  <c r="L365" i="31"/>
  <c r="P365" i="31"/>
  <c r="T365" i="31"/>
  <c r="X365" i="31"/>
  <c r="AB365" i="31"/>
  <c r="AF365" i="31"/>
  <c r="M365" i="31"/>
  <c r="Q365" i="31"/>
  <c r="U365" i="31"/>
  <c r="Y365" i="31"/>
  <c r="AC365" i="31"/>
  <c r="N365" i="31"/>
  <c r="R365" i="31"/>
  <c r="V365" i="31"/>
  <c r="Z365" i="31"/>
  <c r="AD365" i="31"/>
  <c r="AA365" i="31"/>
  <c r="O365" i="31"/>
  <c r="AE365" i="31"/>
  <c r="S365" i="31"/>
  <c r="W365" i="31"/>
  <c r="M364" i="31"/>
  <c r="Q364" i="31"/>
  <c r="U364" i="31"/>
  <c r="Y364" i="31"/>
  <c r="AC364" i="31"/>
  <c r="N364" i="31"/>
  <c r="R364" i="31"/>
  <c r="V364" i="31"/>
  <c r="Z364" i="31"/>
  <c r="AD364" i="31"/>
  <c r="O364" i="31"/>
  <c r="S364" i="31"/>
  <c r="W364" i="31"/>
  <c r="AA364" i="31"/>
  <c r="AE364" i="31"/>
  <c r="P364" i="31"/>
  <c r="AF364" i="31"/>
  <c r="T364" i="31"/>
  <c r="X364" i="31"/>
  <c r="L364" i="31"/>
  <c r="AB364" i="31"/>
  <c r="O379" i="31"/>
  <c r="S379" i="31"/>
  <c r="W379" i="31"/>
  <c r="AA379" i="31"/>
  <c r="AE379" i="31"/>
  <c r="L379" i="31"/>
  <c r="P379" i="31"/>
  <c r="T379" i="31"/>
  <c r="X379" i="31"/>
  <c r="AB379" i="31"/>
  <c r="AF379" i="31"/>
  <c r="M379" i="31"/>
  <c r="Q379" i="31"/>
  <c r="U379" i="31"/>
  <c r="Y379" i="31"/>
  <c r="AC379" i="31"/>
  <c r="N379" i="31"/>
  <c r="AD379" i="31"/>
  <c r="R379" i="31"/>
  <c r="V379" i="31"/>
  <c r="Z379" i="31"/>
  <c r="N380" i="31"/>
  <c r="R380" i="31"/>
  <c r="V380" i="31"/>
  <c r="Z380" i="31"/>
  <c r="AD380" i="31"/>
  <c r="O380" i="31"/>
  <c r="S380" i="31"/>
  <c r="W380" i="31"/>
  <c r="AA380" i="31"/>
  <c r="AE380" i="31"/>
  <c r="L380" i="31"/>
  <c r="P380" i="31"/>
  <c r="T380" i="31"/>
  <c r="X380" i="31"/>
  <c r="AB380" i="31"/>
  <c r="AF380" i="31"/>
  <c r="Y380" i="31"/>
  <c r="M380" i="31"/>
  <c r="AC380" i="31"/>
  <c r="Q380" i="31"/>
  <c r="U380" i="31"/>
  <c r="O370" i="31"/>
  <c r="S370" i="31"/>
  <c r="W370" i="31"/>
  <c r="AA370" i="31"/>
  <c r="AE370" i="31"/>
  <c r="L370" i="31"/>
  <c r="P370" i="31"/>
  <c r="T370" i="31"/>
  <c r="X370" i="31"/>
  <c r="AB370" i="31"/>
  <c r="AF370" i="31"/>
  <c r="M370" i="31"/>
  <c r="Q370" i="31"/>
  <c r="U370" i="31"/>
  <c r="Y370" i="31"/>
  <c r="AC370" i="31"/>
  <c r="R370" i="31"/>
  <c r="V370" i="31"/>
  <c r="Z370" i="31"/>
  <c r="N370" i="31"/>
  <c r="AD370" i="31"/>
  <c r="L373" i="31"/>
  <c r="P373" i="31"/>
  <c r="T373" i="31"/>
  <c r="X373" i="31"/>
  <c r="AB373" i="31"/>
  <c r="AF373" i="31"/>
  <c r="M373" i="31"/>
  <c r="Q373" i="31"/>
  <c r="U373" i="31"/>
  <c r="Y373" i="31"/>
  <c r="AC373" i="31"/>
  <c r="N373" i="31"/>
  <c r="R373" i="31"/>
  <c r="V373" i="31"/>
  <c r="Z373" i="31"/>
  <c r="AD373" i="31"/>
  <c r="S373" i="31"/>
  <c r="W373" i="31"/>
  <c r="AA373" i="31"/>
  <c r="O373" i="31"/>
  <c r="AE373" i="31"/>
  <c r="O398" i="31"/>
  <c r="S398" i="31"/>
  <c r="W398" i="31"/>
  <c r="AA398" i="31"/>
  <c r="AE398" i="31"/>
  <c r="L398" i="31"/>
  <c r="P398" i="31"/>
  <c r="T398" i="31"/>
  <c r="X398" i="31"/>
  <c r="AB398" i="31"/>
  <c r="AF398" i="31"/>
  <c r="M398" i="31"/>
  <c r="Q398" i="31"/>
  <c r="U398" i="31"/>
  <c r="Y398" i="31"/>
  <c r="AC398" i="31"/>
  <c r="V398" i="31"/>
  <c r="Z398" i="31"/>
  <c r="N398" i="31"/>
  <c r="AD398" i="31"/>
  <c r="R398" i="31"/>
  <c r="M404" i="31"/>
  <c r="Q404" i="31"/>
  <c r="U404" i="31"/>
  <c r="Y404" i="31"/>
  <c r="AC404" i="31"/>
  <c r="N404" i="31"/>
  <c r="R404" i="31"/>
  <c r="V404" i="31"/>
  <c r="Z404" i="31"/>
  <c r="AD404" i="31"/>
  <c r="O404" i="31"/>
  <c r="S404" i="31"/>
  <c r="W404" i="31"/>
  <c r="AA404" i="31"/>
  <c r="AE404" i="31"/>
  <c r="X404" i="31"/>
  <c r="L404" i="31"/>
  <c r="AB404" i="31"/>
  <c r="P404" i="31"/>
  <c r="AF404" i="31"/>
  <c r="T404" i="31"/>
  <c r="N425" i="31"/>
  <c r="R425" i="31"/>
  <c r="V425" i="31"/>
  <c r="Z425" i="31"/>
  <c r="AD425" i="31"/>
  <c r="O425" i="31"/>
  <c r="S425" i="31"/>
  <c r="W425" i="31"/>
  <c r="AA425" i="31"/>
  <c r="AE425" i="31"/>
  <c r="L425" i="31"/>
  <c r="P425" i="31"/>
  <c r="T425" i="31"/>
  <c r="X425" i="31"/>
  <c r="AB425" i="31"/>
  <c r="AF425" i="31"/>
  <c r="U425" i="31"/>
  <c r="Y425" i="31"/>
  <c r="M425" i="31"/>
  <c r="AC425" i="31"/>
  <c r="Q425" i="31"/>
  <c r="L427" i="31"/>
  <c r="P427" i="31"/>
  <c r="T427" i="31"/>
  <c r="X427" i="31"/>
  <c r="AB427" i="31"/>
  <c r="AF427" i="31"/>
  <c r="M427" i="31"/>
  <c r="Q427" i="31"/>
  <c r="U427" i="31"/>
  <c r="Y427" i="31"/>
  <c r="AC427" i="31"/>
  <c r="N427" i="31"/>
  <c r="R427" i="31"/>
  <c r="V427" i="31"/>
  <c r="Z427" i="31"/>
  <c r="AD427" i="31"/>
  <c r="AA427" i="31"/>
  <c r="O427" i="31"/>
  <c r="AE427" i="31"/>
  <c r="S427" i="31"/>
  <c r="W427" i="31"/>
  <c r="N439" i="31"/>
  <c r="R439" i="31"/>
  <c r="V439" i="31"/>
  <c r="Z439" i="31"/>
  <c r="AD439" i="31"/>
  <c r="O439" i="31"/>
  <c r="S439" i="31"/>
  <c r="W439" i="31"/>
  <c r="AA439" i="31"/>
  <c r="AE439" i="31"/>
  <c r="L439" i="31"/>
  <c r="P439" i="31"/>
  <c r="T439" i="31"/>
  <c r="X439" i="31"/>
  <c r="AB439" i="31"/>
  <c r="AF439" i="31"/>
  <c r="M439" i="31"/>
  <c r="AC439" i="31"/>
  <c r="Q439" i="31"/>
  <c r="U439" i="31"/>
  <c r="Y439" i="31"/>
  <c r="O448" i="31"/>
  <c r="S448" i="31"/>
  <c r="W448" i="31"/>
  <c r="AA448" i="31"/>
  <c r="AE448" i="31"/>
  <c r="L448" i="31"/>
  <c r="P448" i="31"/>
  <c r="T448" i="31"/>
  <c r="X448" i="31"/>
  <c r="AB448" i="31"/>
  <c r="AF448" i="31"/>
  <c r="M448" i="31"/>
  <c r="Q448" i="31"/>
  <c r="U448" i="31"/>
  <c r="Y448" i="31"/>
  <c r="AC448" i="31"/>
  <c r="N448" i="31"/>
  <c r="AD448" i="31"/>
  <c r="R448" i="31"/>
  <c r="V448" i="31"/>
  <c r="Z448" i="31"/>
  <c r="L447" i="31"/>
  <c r="P447" i="31"/>
  <c r="T447" i="31"/>
  <c r="X447" i="31"/>
  <c r="AB447" i="31"/>
  <c r="AF447" i="31"/>
  <c r="M447" i="31"/>
  <c r="Q447" i="31"/>
  <c r="U447" i="31"/>
  <c r="Y447" i="31"/>
  <c r="AC447" i="31"/>
  <c r="N447" i="31"/>
  <c r="R447" i="31"/>
  <c r="V447" i="31"/>
  <c r="Z447" i="31"/>
  <c r="AD447" i="31"/>
  <c r="S447" i="31"/>
  <c r="W447" i="31"/>
  <c r="AA447" i="31"/>
  <c r="O447" i="31"/>
  <c r="AE447" i="31"/>
  <c r="M479" i="31"/>
  <c r="Q479" i="31"/>
  <c r="U479" i="31"/>
  <c r="Y479" i="31"/>
  <c r="AC479" i="31"/>
  <c r="N479" i="31"/>
  <c r="R479" i="31"/>
  <c r="V479" i="31"/>
  <c r="Z479" i="31"/>
  <c r="AD479" i="31"/>
  <c r="O479" i="31"/>
  <c r="S479" i="31"/>
  <c r="W479" i="31"/>
  <c r="AA479" i="31"/>
  <c r="AE479" i="31"/>
  <c r="P479" i="31"/>
  <c r="AF479" i="31"/>
  <c r="T479" i="31"/>
  <c r="X479" i="31"/>
  <c r="L479" i="31"/>
  <c r="AB479" i="31"/>
  <c r="M483" i="31"/>
  <c r="Q483" i="31"/>
  <c r="U483" i="31"/>
  <c r="Y483" i="31"/>
  <c r="AC483" i="31"/>
  <c r="N483" i="31"/>
  <c r="R483" i="31"/>
  <c r="V483" i="31"/>
  <c r="Z483" i="31"/>
  <c r="AD483" i="31"/>
  <c r="O483" i="31"/>
  <c r="S483" i="31"/>
  <c r="W483" i="31"/>
  <c r="AA483" i="31"/>
  <c r="AE483" i="31"/>
  <c r="L483" i="31"/>
  <c r="AB483" i="31"/>
  <c r="P483" i="31"/>
  <c r="AF483" i="31"/>
  <c r="T483" i="31"/>
  <c r="X483" i="31"/>
  <c r="N494" i="31"/>
  <c r="R494" i="31"/>
  <c r="V494" i="31"/>
  <c r="Z494" i="31"/>
  <c r="O494" i="31"/>
  <c r="S494" i="31"/>
  <c r="W494" i="31"/>
  <c r="AA494" i="31"/>
  <c r="M494" i="31"/>
  <c r="U494" i="31"/>
  <c r="AC494" i="31"/>
  <c r="P494" i="31"/>
  <c r="X494" i="31"/>
  <c r="AD494" i="31"/>
  <c r="Q494" i="31"/>
  <c r="Y494" i="31"/>
  <c r="AE494" i="31"/>
  <c r="AB494" i="31"/>
  <c r="AF494" i="31"/>
  <c r="L494" i="31"/>
  <c r="T494" i="31"/>
  <c r="N515" i="31"/>
  <c r="R515" i="31"/>
  <c r="V515" i="31"/>
  <c r="O515" i="31"/>
  <c r="L515" i="31"/>
  <c r="P515" i="31"/>
  <c r="T515" i="31"/>
  <c r="S515" i="31"/>
  <c r="Y515" i="31"/>
  <c r="AC515" i="31"/>
  <c r="U515" i="31"/>
  <c r="Z515" i="31"/>
  <c r="AD515" i="31"/>
  <c r="M515" i="31"/>
  <c r="W515" i="31"/>
  <c r="AA515" i="31"/>
  <c r="AE515" i="31"/>
  <c r="Q515" i="31"/>
  <c r="X515" i="31"/>
  <c r="AB515" i="31"/>
  <c r="AF515" i="31"/>
  <c r="M508" i="31"/>
  <c r="Q508" i="31"/>
  <c r="U508" i="31"/>
  <c r="Y508" i="31"/>
  <c r="AC508" i="31"/>
  <c r="N508" i="31"/>
  <c r="R508" i="31"/>
  <c r="V508" i="31"/>
  <c r="Z508" i="31"/>
  <c r="AD508" i="31"/>
  <c r="O508" i="31"/>
  <c r="S508" i="31"/>
  <c r="W508" i="31"/>
  <c r="AA508" i="31"/>
  <c r="AE508" i="31"/>
  <c r="X508" i="31"/>
  <c r="L508" i="31"/>
  <c r="AB508" i="31"/>
  <c r="P508" i="31"/>
  <c r="AF508" i="31"/>
  <c r="T508" i="31"/>
  <c r="L535" i="31"/>
  <c r="P535" i="31"/>
  <c r="T535" i="31"/>
  <c r="X535" i="31"/>
  <c r="AB535" i="31"/>
  <c r="AF535" i="31"/>
  <c r="N535" i="31"/>
  <c r="R535" i="31"/>
  <c r="V535" i="31"/>
  <c r="Z535" i="31"/>
  <c r="AD535" i="31"/>
  <c r="Q535" i="31"/>
  <c r="Y535" i="31"/>
  <c r="S535" i="31"/>
  <c r="AA535" i="31"/>
  <c r="M535" i="31"/>
  <c r="U535" i="31"/>
  <c r="AC535" i="31"/>
  <c r="O535" i="31"/>
  <c r="W535" i="31"/>
  <c r="AE535" i="31"/>
  <c r="M544" i="31"/>
  <c r="Q544" i="31"/>
  <c r="U544" i="31"/>
  <c r="Y544" i="31"/>
  <c r="AC544" i="31"/>
  <c r="N544" i="31"/>
  <c r="R544" i="31"/>
  <c r="V544" i="31"/>
  <c r="Z544" i="31"/>
  <c r="AD544" i="31"/>
  <c r="L544" i="31"/>
  <c r="T544" i="31"/>
  <c r="AB544" i="31"/>
  <c r="O544" i="31"/>
  <c r="W544" i="31"/>
  <c r="AE544" i="31"/>
  <c r="P544" i="31"/>
  <c r="X544" i="31"/>
  <c r="AF544" i="31"/>
  <c r="AA544" i="31"/>
  <c r="S544" i="31"/>
  <c r="N543" i="31"/>
  <c r="R543" i="31"/>
  <c r="V543" i="31"/>
  <c r="Z543" i="31"/>
  <c r="AD543" i="31"/>
  <c r="O543" i="31"/>
  <c r="S543" i="31"/>
  <c r="W543" i="31"/>
  <c r="AA543" i="31"/>
  <c r="AE543" i="31"/>
  <c r="Q543" i="31"/>
  <c r="Y543" i="31"/>
  <c r="L543" i="31"/>
  <c r="T543" i="31"/>
  <c r="AB543" i="31"/>
  <c r="M543" i="31"/>
  <c r="U543" i="31"/>
  <c r="AC543" i="31"/>
  <c r="P543" i="31"/>
  <c r="X543" i="31"/>
  <c r="AF543" i="31"/>
  <c r="L568" i="31"/>
  <c r="P568" i="31"/>
  <c r="T568" i="31"/>
  <c r="X568" i="31"/>
  <c r="AB568" i="31"/>
  <c r="AF568" i="31"/>
  <c r="M568" i="31"/>
  <c r="Q568" i="31"/>
  <c r="U568" i="31"/>
  <c r="Y568" i="31"/>
  <c r="AC568" i="31"/>
  <c r="N568" i="31"/>
  <c r="R568" i="31"/>
  <c r="V568" i="31"/>
  <c r="Z568" i="31"/>
  <c r="AD568" i="31"/>
  <c r="AA568" i="31"/>
  <c r="O568" i="31"/>
  <c r="AE568" i="31"/>
  <c r="S568" i="31"/>
  <c r="W568" i="31"/>
  <c r="L16" i="32"/>
  <c r="P16" i="32"/>
  <c r="T16" i="32"/>
  <c r="X16" i="32"/>
  <c r="M16" i="32"/>
  <c r="S16" i="32"/>
  <c r="Q16" i="32"/>
  <c r="U16" i="32"/>
  <c r="Y16" i="32"/>
  <c r="O16" i="32"/>
  <c r="AA16" i="32"/>
  <c r="N16" i="32"/>
  <c r="R16" i="32"/>
  <c r="V16" i="32"/>
  <c r="Z16" i="32"/>
  <c r="W16" i="32"/>
  <c r="L12" i="32"/>
  <c r="P12" i="32"/>
  <c r="T12" i="32"/>
  <c r="X12" i="32"/>
  <c r="M12" i="32"/>
  <c r="Q12" i="32"/>
  <c r="U12" i="32"/>
  <c r="Y12" i="32"/>
  <c r="N12" i="32"/>
  <c r="R12" i="32"/>
  <c r="V12" i="32"/>
  <c r="Z12" i="32"/>
  <c r="W12" i="32"/>
  <c r="AA12" i="32"/>
  <c r="O12" i="32"/>
  <c r="S12" i="32"/>
  <c r="N14" i="32"/>
  <c r="R14" i="32"/>
  <c r="V14" i="32"/>
  <c r="Z14" i="32"/>
  <c r="O14" i="32"/>
  <c r="S14" i="32"/>
  <c r="W14" i="32"/>
  <c r="AA14" i="32"/>
  <c r="L14" i="32"/>
  <c r="P14" i="32"/>
  <c r="T14" i="32"/>
  <c r="X14" i="32"/>
  <c r="M14" i="32"/>
  <c r="Q14" i="32"/>
  <c r="Y14" i="32"/>
  <c r="U14" i="32"/>
  <c r="M102" i="32"/>
  <c r="Q102" i="32"/>
  <c r="U102" i="32"/>
  <c r="Y102" i="32"/>
  <c r="AC102" i="32"/>
  <c r="N102" i="32"/>
  <c r="R102" i="32"/>
  <c r="V102" i="32"/>
  <c r="Z102" i="32"/>
  <c r="AD102" i="32"/>
  <c r="O102" i="32"/>
  <c r="S102" i="32"/>
  <c r="W102" i="32"/>
  <c r="AA102" i="32"/>
  <c r="AE102" i="32"/>
  <c r="T102" i="32"/>
  <c r="AF102" i="32"/>
  <c r="X102" i="32"/>
  <c r="L102" i="32"/>
  <c r="AB102" i="32"/>
  <c r="P102" i="32"/>
  <c r="L103" i="32"/>
  <c r="P103" i="32"/>
  <c r="T103" i="32"/>
  <c r="X103" i="32"/>
  <c r="AB103" i="32"/>
  <c r="AF103" i="32"/>
  <c r="M103" i="32"/>
  <c r="Q103" i="32"/>
  <c r="U103" i="32"/>
  <c r="Y103" i="32"/>
  <c r="AC103" i="32"/>
  <c r="N103" i="32"/>
  <c r="R103" i="32"/>
  <c r="V103" i="32"/>
  <c r="Z103" i="32"/>
  <c r="AD103" i="32"/>
  <c r="O103" i="32"/>
  <c r="AE103" i="32"/>
  <c r="S103" i="32"/>
  <c r="W103" i="32"/>
  <c r="AA103" i="32"/>
  <c r="M154" i="32"/>
  <c r="Q154" i="32"/>
  <c r="U154" i="32"/>
  <c r="Y154" i="32"/>
  <c r="AC154" i="32"/>
  <c r="N154" i="32"/>
  <c r="R154" i="32"/>
  <c r="V154" i="32"/>
  <c r="Z154" i="32"/>
  <c r="AD154" i="32"/>
  <c r="O154" i="32"/>
  <c r="S154" i="32"/>
  <c r="W154" i="32"/>
  <c r="AA154" i="32"/>
  <c r="AE154" i="32"/>
  <c r="X154" i="32"/>
  <c r="L154" i="32"/>
  <c r="AB154" i="32"/>
  <c r="T154" i="32"/>
  <c r="P154" i="32"/>
  <c r="AF154" i="32"/>
  <c r="M180" i="32"/>
  <c r="Q180" i="32"/>
  <c r="U180" i="32"/>
  <c r="Y180" i="32"/>
  <c r="AC180" i="32"/>
  <c r="N180" i="32"/>
  <c r="R180" i="32"/>
  <c r="V180" i="32"/>
  <c r="Z180" i="32"/>
  <c r="AD180" i="32"/>
  <c r="O180" i="32"/>
  <c r="S180" i="32"/>
  <c r="W180" i="32"/>
  <c r="AA180" i="32"/>
  <c r="AE180" i="32"/>
  <c r="L180" i="32"/>
  <c r="AB180" i="32"/>
  <c r="P180" i="32"/>
  <c r="AF180" i="32"/>
  <c r="T180" i="32"/>
  <c r="X180" i="32"/>
  <c r="O193" i="32"/>
  <c r="S193" i="32"/>
  <c r="W193" i="32"/>
  <c r="AA193" i="32"/>
  <c r="AE193" i="32"/>
  <c r="L193" i="32"/>
  <c r="P193" i="32"/>
  <c r="T193" i="32"/>
  <c r="X193" i="32"/>
  <c r="AB193" i="32"/>
  <c r="AF193" i="32"/>
  <c r="M193" i="32"/>
  <c r="Q193" i="32"/>
  <c r="U193" i="32"/>
  <c r="Y193" i="32"/>
  <c r="AC193" i="32"/>
  <c r="Z193" i="32"/>
  <c r="N193" i="32"/>
  <c r="AD193" i="32"/>
  <c r="R193" i="32"/>
  <c r="V193" i="32"/>
  <c r="N222" i="32"/>
  <c r="R222" i="32"/>
  <c r="V222" i="32"/>
  <c r="Z222" i="32"/>
  <c r="AD222" i="32"/>
  <c r="O222" i="32"/>
  <c r="S222" i="32"/>
  <c r="W222" i="32"/>
  <c r="AA222" i="32"/>
  <c r="AE222" i="32"/>
  <c r="L222" i="32"/>
  <c r="P222" i="32"/>
  <c r="T222" i="32"/>
  <c r="X222" i="32"/>
  <c r="AB222" i="32"/>
  <c r="AF222" i="32"/>
  <c r="M222" i="32"/>
  <c r="AC222" i="32"/>
  <c r="Y222" i="32"/>
  <c r="Q222" i="32"/>
  <c r="U222" i="32"/>
  <c r="N256" i="32"/>
  <c r="R256" i="32"/>
  <c r="V256" i="32"/>
  <c r="Z256" i="32"/>
  <c r="AD256" i="32"/>
  <c r="O256" i="32"/>
  <c r="S256" i="32"/>
  <c r="W256" i="32"/>
  <c r="AA256" i="32"/>
  <c r="AE256" i="32"/>
  <c r="L256" i="32"/>
  <c r="P256" i="32"/>
  <c r="T256" i="32"/>
  <c r="X256" i="32"/>
  <c r="AB256" i="32"/>
  <c r="AF256" i="32"/>
  <c r="U256" i="32"/>
  <c r="Y256" i="32"/>
  <c r="Q256" i="32"/>
  <c r="M256" i="32"/>
  <c r="AC256" i="32"/>
  <c r="N275" i="32"/>
  <c r="R275" i="32"/>
  <c r="V275" i="32"/>
  <c r="Z275" i="32"/>
  <c r="AD275" i="32"/>
  <c r="O275" i="32"/>
  <c r="S275" i="32"/>
  <c r="W275" i="32"/>
  <c r="AA275" i="32"/>
  <c r="AE275" i="32"/>
  <c r="L275" i="32"/>
  <c r="P275" i="32"/>
  <c r="T275" i="32"/>
  <c r="X275" i="32"/>
  <c r="AB275" i="32"/>
  <c r="AF275" i="32"/>
  <c r="Y275" i="32"/>
  <c r="M275" i="32"/>
  <c r="AC275" i="32"/>
  <c r="Q275" i="32"/>
  <c r="U275" i="32"/>
  <c r="Z74" i="31"/>
  <c r="Z12" i="31"/>
  <c r="O116" i="32"/>
  <c r="S116" i="32"/>
  <c r="W116" i="32"/>
  <c r="AA116" i="32"/>
  <c r="AE116" i="32"/>
  <c r="L116" i="32"/>
  <c r="L315" i="32" s="1"/>
  <c r="P116" i="32"/>
  <c r="T116" i="32"/>
  <c r="X116" i="32"/>
  <c r="AB116" i="32"/>
  <c r="AF116" i="32"/>
  <c r="M116" i="32"/>
  <c r="Q116" i="32"/>
  <c r="U116" i="32"/>
  <c r="Y116" i="32"/>
  <c r="AC116" i="32"/>
  <c r="N116" i="32"/>
  <c r="AD116" i="32"/>
  <c r="R116" i="32"/>
  <c r="Z116" i="32"/>
  <c r="V116" i="32"/>
  <c r="N113" i="32"/>
  <c r="R113" i="32"/>
  <c r="V113" i="32"/>
  <c r="Z113" i="32"/>
  <c r="AD113" i="32"/>
  <c r="O113" i="32"/>
  <c r="S113" i="32"/>
  <c r="W113" i="32"/>
  <c r="AA113" i="32"/>
  <c r="AE113" i="32"/>
  <c r="L113" i="32"/>
  <c r="L332" i="32" s="1"/>
  <c r="P113" i="32"/>
  <c r="T113" i="32"/>
  <c r="X113" i="32"/>
  <c r="AB113" i="32"/>
  <c r="AF113" i="32"/>
  <c r="M113" i="32"/>
  <c r="M332" i="32" s="1"/>
  <c r="AC113" i="32"/>
  <c r="Q113" i="32"/>
  <c r="Y113" i="32"/>
  <c r="U113" i="32"/>
  <c r="L111" i="32"/>
  <c r="P111" i="32"/>
  <c r="T111" i="32"/>
  <c r="X111" i="32"/>
  <c r="AB111" i="32"/>
  <c r="AF111" i="32"/>
  <c r="M111" i="32"/>
  <c r="Q111" i="32"/>
  <c r="U111" i="32"/>
  <c r="Y111" i="32"/>
  <c r="AC111" i="32"/>
  <c r="N111" i="32"/>
  <c r="R111" i="32"/>
  <c r="V111" i="32"/>
  <c r="Z111" i="32"/>
  <c r="AD111" i="32"/>
  <c r="W111" i="32"/>
  <c r="AA111" i="32"/>
  <c r="S111" i="32"/>
  <c r="O111" i="32"/>
  <c r="AE111" i="32"/>
  <c r="L107" i="32"/>
  <c r="P107" i="32"/>
  <c r="T107" i="32"/>
  <c r="X107" i="32"/>
  <c r="AB107" i="32"/>
  <c r="AF107" i="32"/>
  <c r="M107" i="32"/>
  <c r="Q107" i="32"/>
  <c r="U107" i="32"/>
  <c r="Y107" i="32"/>
  <c r="AC107" i="32"/>
  <c r="N107" i="32"/>
  <c r="R107" i="32"/>
  <c r="V107" i="32"/>
  <c r="Z107" i="32"/>
  <c r="AD107" i="32"/>
  <c r="AA107" i="32"/>
  <c r="W107" i="32"/>
  <c r="O107" i="32"/>
  <c r="AE107" i="32"/>
  <c r="S107" i="32"/>
  <c r="N452" i="31"/>
  <c r="R452" i="31"/>
  <c r="V452" i="31"/>
  <c r="Z452" i="31"/>
  <c r="AD452" i="31"/>
  <c r="O452" i="31"/>
  <c r="S452" i="31"/>
  <c r="W452" i="31"/>
  <c r="AA452" i="31"/>
  <c r="AE452" i="31"/>
  <c r="L452" i="31"/>
  <c r="P452" i="31"/>
  <c r="T452" i="31"/>
  <c r="X452" i="31"/>
  <c r="AB452" i="31"/>
  <c r="AF452" i="31"/>
  <c r="U452" i="31"/>
  <c r="Y452" i="31"/>
  <c r="M452" i="31"/>
  <c r="AC452" i="31"/>
  <c r="Q452" i="31"/>
  <c r="L136" i="31"/>
  <c r="M136" i="31"/>
  <c r="Q136" i="31"/>
  <c r="U136" i="31"/>
  <c r="AA136" i="31"/>
  <c r="AE136" i="31"/>
  <c r="N136" i="31"/>
  <c r="R136" i="31"/>
  <c r="V136" i="31"/>
  <c r="AB136" i="31"/>
  <c r="AF136" i="31"/>
  <c r="O136" i="31"/>
  <c r="S136" i="31"/>
  <c r="W136" i="31"/>
  <c r="AC136" i="31"/>
  <c r="T136" i="31"/>
  <c r="X136" i="31"/>
  <c r="P136" i="31"/>
  <c r="AD136" i="31"/>
  <c r="Z136" i="31"/>
  <c r="Y136" i="31"/>
  <c r="L454" i="31"/>
  <c r="P454" i="31"/>
  <c r="T454" i="31"/>
  <c r="X454" i="31"/>
  <c r="AB454" i="31"/>
  <c r="AF454" i="31"/>
  <c r="M454" i="31"/>
  <c r="Q454" i="31"/>
  <c r="U454" i="31"/>
  <c r="Y454" i="31"/>
  <c r="AC454" i="31"/>
  <c r="N454" i="31"/>
  <c r="R454" i="31"/>
  <c r="V454" i="31"/>
  <c r="Z454" i="31"/>
  <c r="AD454" i="31"/>
  <c r="AA454" i="31"/>
  <c r="O454" i="31"/>
  <c r="AE454" i="31"/>
  <c r="S454" i="31"/>
  <c r="W454" i="31"/>
  <c r="O180" i="31"/>
  <c r="S180" i="31"/>
  <c r="W180" i="31"/>
  <c r="AA180" i="31"/>
  <c r="AE180" i="31"/>
  <c r="L180" i="31"/>
  <c r="P180" i="31"/>
  <c r="T180" i="31"/>
  <c r="X180" i="31"/>
  <c r="AB180" i="31"/>
  <c r="AF180" i="31"/>
  <c r="M180" i="31"/>
  <c r="Q180" i="31"/>
  <c r="U180" i="31"/>
  <c r="Y180" i="31"/>
  <c r="AC180" i="31"/>
  <c r="R180" i="31"/>
  <c r="N180" i="31"/>
  <c r="V180" i="31"/>
  <c r="Z180" i="31"/>
  <c r="AD180" i="31"/>
  <c r="O176" i="31"/>
  <c r="S176" i="31"/>
  <c r="W176" i="31"/>
  <c r="AA176" i="31"/>
  <c r="AE176" i="31"/>
  <c r="L176" i="31"/>
  <c r="P176" i="31"/>
  <c r="T176" i="31"/>
  <c r="X176" i="31"/>
  <c r="AB176" i="31"/>
  <c r="AF176" i="31"/>
  <c r="M176" i="31"/>
  <c r="Q176" i="31"/>
  <c r="U176" i="31"/>
  <c r="Y176" i="31"/>
  <c r="AC176" i="31"/>
  <c r="V176" i="31"/>
  <c r="Z176" i="31"/>
  <c r="N176" i="31"/>
  <c r="AD176" i="31"/>
  <c r="R176" i="31"/>
  <c r="Z318" i="31"/>
  <c r="AB318" i="31"/>
  <c r="U318" i="31"/>
  <c r="X318" i="31"/>
  <c r="O133" i="31"/>
  <c r="S133" i="31"/>
  <c r="W133" i="31"/>
  <c r="AC133" i="31"/>
  <c r="P133" i="31"/>
  <c r="T133" i="31"/>
  <c r="X133" i="31"/>
  <c r="AD133" i="31"/>
  <c r="M133" i="31"/>
  <c r="Q133" i="31"/>
  <c r="U133" i="31"/>
  <c r="AA133" i="31"/>
  <c r="AE133" i="31"/>
  <c r="AB133" i="31"/>
  <c r="N133" i="31"/>
  <c r="AF133" i="31"/>
  <c r="R133" i="31"/>
  <c r="V133" i="31"/>
  <c r="Z133" i="31"/>
  <c r="Y133" i="31"/>
  <c r="AA281" i="32"/>
  <c r="AF281" i="32"/>
  <c r="X281" i="32"/>
  <c r="Q281" i="32"/>
  <c r="N281" i="32"/>
  <c r="N165" i="31"/>
  <c r="R165" i="31"/>
  <c r="V165" i="31"/>
  <c r="Z165" i="31"/>
  <c r="AD165" i="31"/>
  <c r="O165" i="31"/>
  <c r="S165" i="31"/>
  <c r="W165" i="31"/>
  <c r="AA165" i="31"/>
  <c r="AE165" i="31"/>
  <c r="L165" i="31"/>
  <c r="P165" i="31"/>
  <c r="T165" i="31"/>
  <c r="X165" i="31"/>
  <c r="AB165" i="31"/>
  <c r="AF165" i="31"/>
  <c r="Y165" i="31"/>
  <c r="M165" i="31"/>
  <c r="AC165" i="31"/>
  <c r="Q165" i="31"/>
  <c r="U165" i="31"/>
  <c r="O156" i="31"/>
  <c r="S156" i="31"/>
  <c r="W156" i="31"/>
  <c r="AA156" i="31"/>
  <c r="AE156" i="31"/>
  <c r="L156" i="31"/>
  <c r="P156" i="31"/>
  <c r="T156" i="31"/>
  <c r="X156" i="31"/>
  <c r="AB156" i="31"/>
  <c r="AF156" i="31"/>
  <c r="M156" i="31"/>
  <c r="Q156" i="31"/>
  <c r="U156" i="31"/>
  <c r="Y156" i="31"/>
  <c r="AC156" i="31"/>
  <c r="V156" i="31"/>
  <c r="Z156" i="31"/>
  <c r="N156" i="31"/>
  <c r="AD156" i="31"/>
  <c r="R156" i="31"/>
  <c r="O168" i="31"/>
  <c r="S168" i="31"/>
  <c r="W168" i="31"/>
  <c r="AA168" i="31"/>
  <c r="AE168" i="31"/>
  <c r="L168" i="31"/>
  <c r="P168" i="31"/>
  <c r="T168" i="31"/>
  <c r="X168" i="31"/>
  <c r="AB168" i="31"/>
  <c r="AF168" i="31"/>
  <c r="M168" i="31"/>
  <c r="Q168" i="31"/>
  <c r="U168" i="31"/>
  <c r="Y168" i="31"/>
  <c r="AC168" i="31"/>
  <c r="Z168" i="31"/>
  <c r="N168" i="31"/>
  <c r="AD168" i="31"/>
  <c r="R168" i="31"/>
  <c r="V168" i="31"/>
  <c r="M154" i="31"/>
  <c r="Q154" i="31"/>
  <c r="U154" i="31"/>
  <c r="Y154" i="31"/>
  <c r="AC154" i="31"/>
  <c r="N154" i="31"/>
  <c r="R154" i="31"/>
  <c r="V154" i="31"/>
  <c r="Z154" i="31"/>
  <c r="AD154" i="31"/>
  <c r="O154" i="31"/>
  <c r="S154" i="31"/>
  <c r="W154" i="31"/>
  <c r="AA154" i="31"/>
  <c r="AE154" i="31"/>
  <c r="P154" i="31"/>
  <c r="AF154" i="31"/>
  <c r="T154" i="31"/>
  <c r="X154" i="31"/>
  <c r="L154" i="31"/>
  <c r="AB154" i="31"/>
  <c r="L235" i="31"/>
  <c r="P235" i="31"/>
  <c r="T235" i="31"/>
  <c r="X235" i="31"/>
  <c r="AB235" i="31"/>
  <c r="AF235" i="31"/>
  <c r="M235" i="31"/>
  <c r="Q235" i="31"/>
  <c r="U235" i="31"/>
  <c r="Y235" i="31"/>
  <c r="AC235" i="31"/>
  <c r="N235" i="31"/>
  <c r="R235" i="31"/>
  <c r="V235" i="31"/>
  <c r="Z235" i="31"/>
  <c r="AD235" i="31"/>
  <c r="S235" i="31"/>
  <c r="W235" i="31"/>
  <c r="AA235" i="31"/>
  <c r="O235" i="31"/>
  <c r="AE235" i="31"/>
  <c r="O228" i="31"/>
  <c r="S228" i="31"/>
  <c r="W228" i="31"/>
  <c r="AA228" i="31"/>
  <c r="AE228" i="31"/>
  <c r="L228" i="31"/>
  <c r="P228" i="31"/>
  <c r="T228" i="31"/>
  <c r="X228" i="31"/>
  <c r="AB228" i="31"/>
  <c r="AF228" i="31"/>
  <c r="M228" i="31"/>
  <c r="Q228" i="31"/>
  <c r="U228" i="31"/>
  <c r="Y228" i="31"/>
  <c r="AC228" i="31"/>
  <c r="V228" i="31"/>
  <c r="Z228" i="31"/>
  <c r="N228" i="31"/>
  <c r="AD228" i="31"/>
  <c r="R228" i="31"/>
  <c r="N217" i="31"/>
  <c r="R217" i="31"/>
  <c r="V217" i="31"/>
  <c r="Z217" i="31"/>
  <c r="AD217" i="31"/>
  <c r="O217" i="31"/>
  <c r="S217" i="31"/>
  <c r="W217" i="31"/>
  <c r="AA217" i="31"/>
  <c r="AE217" i="31"/>
  <c r="L217" i="31"/>
  <c r="P217" i="31"/>
  <c r="T217" i="31"/>
  <c r="X217" i="31"/>
  <c r="AB217" i="31"/>
  <c r="AF217" i="31"/>
  <c r="Y217" i="31"/>
  <c r="M217" i="31"/>
  <c r="AC217" i="31"/>
  <c r="Q217" i="31"/>
  <c r="U217" i="31"/>
  <c r="N205" i="31"/>
  <c r="M205" i="31"/>
  <c r="R205" i="31"/>
  <c r="V205" i="31"/>
  <c r="Z205" i="31"/>
  <c r="AD205" i="31"/>
  <c r="O205" i="31"/>
  <c r="S205" i="31"/>
  <c r="W205" i="31"/>
  <c r="AA205" i="31"/>
  <c r="AE205" i="31"/>
  <c r="P205" i="31"/>
  <c r="T205" i="31"/>
  <c r="X205" i="31"/>
  <c r="AB205" i="31"/>
  <c r="AF205" i="31"/>
  <c r="U205" i="31"/>
  <c r="Y205" i="31"/>
  <c r="L205" i="31"/>
  <c r="AC205" i="31"/>
  <c r="Q205" i="31"/>
  <c r="L231" i="31"/>
  <c r="P231" i="31"/>
  <c r="T231" i="31"/>
  <c r="X231" i="31"/>
  <c r="AB231" i="31"/>
  <c r="AF231" i="31"/>
  <c r="M231" i="31"/>
  <c r="Q231" i="31"/>
  <c r="U231" i="31"/>
  <c r="Y231" i="31"/>
  <c r="AC231" i="31"/>
  <c r="N231" i="31"/>
  <c r="R231" i="31"/>
  <c r="V231" i="31"/>
  <c r="Z231" i="31"/>
  <c r="AD231" i="31"/>
  <c r="W231" i="31"/>
  <c r="AA231" i="31"/>
  <c r="O231" i="31"/>
  <c r="AE231" i="31"/>
  <c r="S231" i="31"/>
  <c r="M218" i="31"/>
  <c r="Q218" i="31"/>
  <c r="U218" i="31"/>
  <c r="Y218" i="31"/>
  <c r="AC218" i="31"/>
  <c r="N218" i="31"/>
  <c r="R218" i="31"/>
  <c r="V218" i="31"/>
  <c r="Z218" i="31"/>
  <c r="AD218" i="31"/>
  <c r="O218" i="31"/>
  <c r="S218" i="31"/>
  <c r="W218" i="31"/>
  <c r="AA218" i="31"/>
  <c r="AE218" i="31"/>
  <c r="T218" i="31"/>
  <c r="X218" i="31"/>
  <c r="L218" i="31"/>
  <c r="AB218" i="31"/>
  <c r="AF218" i="31"/>
  <c r="P218" i="31"/>
  <c r="M210" i="31"/>
  <c r="Q210" i="31"/>
  <c r="U210" i="31"/>
  <c r="Y210" i="31"/>
  <c r="AC210" i="31"/>
  <c r="N210" i="31"/>
  <c r="R210" i="31"/>
  <c r="V210" i="31"/>
  <c r="Z210" i="31"/>
  <c r="AD210" i="31"/>
  <c r="O210" i="31"/>
  <c r="S210" i="31"/>
  <c r="W210" i="31"/>
  <c r="AA210" i="31"/>
  <c r="AE210" i="31"/>
  <c r="L210" i="31"/>
  <c r="AB210" i="31"/>
  <c r="P210" i="31"/>
  <c r="AF210" i="31"/>
  <c r="T210" i="31"/>
  <c r="X210" i="31"/>
  <c r="L239" i="31"/>
  <c r="P239" i="31"/>
  <c r="T239" i="31"/>
  <c r="X239" i="31"/>
  <c r="AB239" i="31"/>
  <c r="AF239" i="31"/>
  <c r="M239" i="31"/>
  <c r="Q239" i="31"/>
  <c r="U239" i="31"/>
  <c r="Y239" i="31"/>
  <c r="AC239" i="31"/>
  <c r="N239" i="31"/>
  <c r="R239" i="31"/>
  <c r="V239" i="31"/>
  <c r="Z239" i="31"/>
  <c r="AD239" i="31"/>
  <c r="O239" i="31"/>
  <c r="AE239" i="31"/>
  <c r="S239" i="31"/>
  <c r="W239" i="31"/>
  <c r="AA239" i="31"/>
  <c r="L291" i="31"/>
  <c r="P291" i="31"/>
  <c r="T291" i="31"/>
  <c r="X291" i="31"/>
  <c r="AB291" i="31"/>
  <c r="AF291" i="31"/>
  <c r="M291" i="31"/>
  <c r="Q291" i="31"/>
  <c r="U291" i="31"/>
  <c r="Y291" i="31"/>
  <c r="AC291" i="31"/>
  <c r="N291" i="31"/>
  <c r="R291" i="31"/>
  <c r="V291" i="31"/>
  <c r="Z291" i="31"/>
  <c r="AD291" i="31"/>
  <c r="S291" i="31"/>
  <c r="W291" i="31"/>
  <c r="AA291" i="31"/>
  <c r="O291" i="31"/>
  <c r="AE291" i="31"/>
  <c r="O253" i="31"/>
  <c r="S253" i="31"/>
  <c r="W253" i="31"/>
  <c r="AA253" i="31"/>
  <c r="AE253" i="31"/>
  <c r="L253" i="31"/>
  <c r="P253" i="31"/>
  <c r="T253" i="31"/>
  <c r="X253" i="31"/>
  <c r="AB253" i="31"/>
  <c r="AF253" i="31"/>
  <c r="M253" i="31"/>
  <c r="Q253" i="31"/>
  <c r="U253" i="31"/>
  <c r="Y253" i="31"/>
  <c r="AC253" i="31"/>
  <c r="N253" i="31"/>
  <c r="AD253" i="31"/>
  <c r="R253" i="31"/>
  <c r="V253" i="31"/>
  <c r="Z253" i="31"/>
  <c r="L260" i="31"/>
  <c r="P260" i="31"/>
  <c r="T260" i="31"/>
  <c r="X260" i="31"/>
  <c r="AB260" i="31"/>
  <c r="AF260" i="31"/>
  <c r="M260" i="31"/>
  <c r="Q260" i="31"/>
  <c r="U260" i="31"/>
  <c r="Y260" i="31"/>
  <c r="AC260" i="31"/>
  <c r="N260" i="31"/>
  <c r="R260" i="31"/>
  <c r="V260" i="31"/>
  <c r="Z260" i="31"/>
  <c r="AD260" i="31"/>
  <c r="AA260" i="31"/>
  <c r="O260" i="31"/>
  <c r="AE260" i="31"/>
  <c r="S260" i="31"/>
  <c r="W260" i="31"/>
  <c r="M278" i="31"/>
  <c r="Q278" i="31"/>
  <c r="U278" i="31"/>
  <c r="Y278" i="31"/>
  <c r="AC278" i="31"/>
  <c r="N278" i="31"/>
  <c r="R278" i="31"/>
  <c r="V278" i="31"/>
  <c r="Z278" i="31"/>
  <c r="AD278" i="31"/>
  <c r="O278" i="31"/>
  <c r="S278" i="31"/>
  <c r="W278" i="31"/>
  <c r="AA278" i="31"/>
  <c r="AE278" i="31"/>
  <c r="T278" i="31"/>
  <c r="X278" i="31"/>
  <c r="L278" i="31"/>
  <c r="AB278" i="31"/>
  <c r="P278" i="31"/>
  <c r="AF278" i="31"/>
  <c r="M290" i="31"/>
  <c r="Q290" i="31"/>
  <c r="U290" i="31"/>
  <c r="Y290" i="31"/>
  <c r="AC290" i="31"/>
  <c r="N290" i="31"/>
  <c r="R290" i="31"/>
  <c r="V290" i="31"/>
  <c r="Z290" i="31"/>
  <c r="AD290" i="31"/>
  <c r="O290" i="31"/>
  <c r="S290" i="31"/>
  <c r="W290" i="31"/>
  <c r="AA290" i="31"/>
  <c r="AE290" i="31"/>
  <c r="X290" i="31"/>
  <c r="L290" i="31"/>
  <c r="AB290" i="31"/>
  <c r="P290" i="31"/>
  <c r="AF290" i="31"/>
  <c r="T290" i="31"/>
  <c r="O249" i="31"/>
  <c r="S249" i="31"/>
  <c r="W249" i="31"/>
  <c r="AA249" i="31"/>
  <c r="AE249" i="31"/>
  <c r="L249" i="31"/>
  <c r="P249" i="31"/>
  <c r="T249" i="31"/>
  <c r="X249" i="31"/>
  <c r="AB249" i="31"/>
  <c r="AF249" i="31"/>
  <c r="M249" i="31"/>
  <c r="Q249" i="31"/>
  <c r="U249" i="31"/>
  <c r="Y249" i="31"/>
  <c r="AC249" i="31"/>
  <c r="R249" i="31"/>
  <c r="V249" i="31"/>
  <c r="Z249" i="31"/>
  <c r="AD249" i="31"/>
  <c r="N249" i="31"/>
  <c r="O267" i="31"/>
  <c r="S267" i="31"/>
  <c r="W267" i="31"/>
  <c r="AA267" i="31"/>
  <c r="AE267" i="31"/>
  <c r="L267" i="31"/>
  <c r="P267" i="31"/>
  <c r="T267" i="31"/>
  <c r="X267" i="31"/>
  <c r="AB267" i="31"/>
  <c r="AF267" i="31"/>
  <c r="M267" i="31"/>
  <c r="Q267" i="31"/>
  <c r="U267" i="31"/>
  <c r="Y267" i="31"/>
  <c r="AC267" i="31"/>
  <c r="Z267" i="31"/>
  <c r="N267" i="31"/>
  <c r="AD267" i="31"/>
  <c r="R267" i="31"/>
  <c r="V267" i="31"/>
  <c r="M270" i="31"/>
  <c r="Q270" i="31"/>
  <c r="U270" i="31"/>
  <c r="Y270" i="31"/>
  <c r="AC270" i="31"/>
  <c r="N270" i="31"/>
  <c r="R270" i="31"/>
  <c r="V270" i="31"/>
  <c r="Z270" i="31"/>
  <c r="AD270" i="31"/>
  <c r="O270" i="31"/>
  <c r="S270" i="31"/>
  <c r="W270" i="31"/>
  <c r="AA270" i="31"/>
  <c r="AE270" i="31"/>
  <c r="L270" i="31"/>
  <c r="AB270" i="31"/>
  <c r="P270" i="31"/>
  <c r="AF270" i="31"/>
  <c r="T270" i="31"/>
  <c r="X270" i="31"/>
  <c r="M282" i="31"/>
  <c r="Q282" i="31"/>
  <c r="U282" i="31"/>
  <c r="Y282" i="31"/>
  <c r="AC282" i="31"/>
  <c r="N282" i="31"/>
  <c r="R282" i="31"/>
  <c r="V282" i="31"/>
  <c r="Z282" i="31"/>
  <c r="AD282" i="31"/>
  <c r="O282" i="31"/>
  <c r="S282" i="31"/>
  <c r="W282" i="31"/>
  <c r="AA282" i="31"/>
  <c r="AE282" i="31"/>
  <c r="P282" i="31"/>
  <c r="AF282" i="31"/>
  <c r="T282" i="31"/>
  <c r="X282" i="31"/>
  <c r="L282" i="31"/>
  <c r="AB282" i="31"/>
  <c r="O308" i="31"/>
  <c r="S308" i="31"/>
  <c r="W308" i="31"/>
  <c r="AA308" i="31"/>
  <c r="AE308" i="31"/>
  <c r="L308" i="31"/>
  <c r="P308" i="31"/>
  <c r="T308" i="31"/>
  <c r="X308" i="31"/>
  <c r="AB308" i="31"/>
  <c r="AF308" i="31"/>
  <c r="M308" i="31"/>
  <c r="Q308" i="31"/>
  <c r="U308" i="31"/>
  <c r="Y308" i="31"/>
  <c r="AC308" i="31"/>
  <c r="Z308" i="31"/>
  <c r="N308" i="31"/>
  <c r="AD308" i="31"/>
  <c r="R308" i="31"/>
  <c r="V308" i="31"/>
  <c r="M251" i="31"/>
  <c r="Q251" i="31"/>
  <c r="U251" i="31"/>
  <c r="Y251" i="31"/>
  <c r="AC251" i="31"/>
  <c r="N251" i="31"/>
  <c r="R251" i="31"/>
  <c r="V251" i="31"/>
  <c r="Z251" i="31"/>
  <c r="AD251" i="31"/>
  <c r="O251" i="31"/>
  <c r="S251" i="31"/>
  <c r="W251" i="31"/>
  <c r="AA251" i="31"/>
  <c r="AE251" i="31"/>
  <c r="X251" i="31"/>
  <c r="L251" i="31"/>
  <c r="AB251" i="31"/>
  <c r="P251" i="31"/>
  <c r="AF251" i="31"/>
  <c r="T251" i="31"/>
  <c r="O261" i="31"/>
  <c r="S261" i="31"/>
  <c r="W261" i="31"/>
  <c r="AA261" i="31"/>
  <c r="AE261" i="31"/>
  <c r="L261" i="31"/>
  <c r="P261" i="31"/>
  <c r="T261" i="31"/>
  <c r="X261" i="31"/>
  <c r="AB261" i="31"/>
  <c r="AF261" i="31"/>
  <c r="M261" i="31"/>
  <c r="Q261" i="31"/>
  <c r="U261" i="31"/>
  <c r="Y261" i="31"/>
  <c r="AC261" i="31"/>
  <c r="V261" i="31"/>
  <c r="Z261" i="31"/>
  <c r="N261" i="31"/>
  <c r="AD261" i="31"/>
  <c r="R261" i="31"/>
  <c r="N268" i="31"/>
  <c r="R268" i="31"/>
  <c r="O268" i="31"/>
  <c r="S268" i="31"/>
  <c r="W268" i="31"/>
  <c r="AA268" i="31"/>
  <c r="AE268" i="31"/>
  <c r="L268" i="31"/>
  <c r="P268" i="31"/>
  <c r="T268" i="31"/>
  <c r="X268" i="31"/>
  <c r="AB268" i="31"/>
  <c r="AF268" i="31"/>
  <c r="U268" i="31"/>
  <c r="AC268" i="31"/>
  <c r="V268" i="31"/>
  <c r="AD268" i="31"/>
  <c r="M268" i="31"/>
  <c r="Y268" i="31"/>
  <c r="Q268" i="31"/>
  <c r="Z268" i="31"/>
  <c r="L361" i="31"/>
  <c r="P361" i="31"/>
  <c r="T361" i="31"/>
  <c r="X361" i="31"/>
  <c r="AB361" i="31"/>
  <c r="AF361" i="31"/>
  <c r="M361" i="31"/>
  <c r="Q361" i="31"/>
  <c r="U361" i="31"/>
  <c r="Y361" i="31"/>
  <c r="AC361" i="31"/>
  <c r="N361" i="31"/>
  <c r="R361" i="31"/>
  <c r="V361" i="31"/>
  <c r="Z361" i="31"/>
  <c r="AD361" i="31"/>
  <c r="O361" i="31"/>
  <c r="AE361" i="31"/>
  <c r="S361" i="31"/>
  <c r="W361" i="31"/>
  <c r="AA361" i="31"/>
  <c r="O362" i="31"/>
  <c r="S362" i="31"/>
  <c r="W362" i="31"/>
  <c r="AA362" i="31"/>
  <c r="AE362" i="31"/>
  <c r="L362" i="31"/>
  <c r="P362" i="31"/>
  <c r="T362" i="31"/>
  <c r="X362" i="31"/>
  <c r="AB362" i="31"/>
  <c r="AF362" i="31"/>
  <c r="M362" i="31"/>
  <c r="Q362" i="31"/>
  <c r="U362" i="31"/>
  <c r="Y362" i="31"/>
  <c r="AC362" i="31"/>
  <c r="Z362" i="31"/>
  <c r="N362" i="31"/>
  <c r="AD362" i="31"/>
  <c r="R362" i="31"/>
  <c r="V362" i="31"/>
  <c r="M381" i="31"/>
  <c r="Q381" i="31"/>
  <c r="U381" i="31"/>
  <c r="Y381" i="31"/>
  <c r="AC381" i="31"/>
  <c r="N381" i="31"/>
  <c r="R381" i="31"/>
  <c r="V381" i="31"/>
  <c r="Z381" i="31"/>
  <c r="AD381" i="31"/>
  <c r="O381" i="31"/>
  <c r="S381" i="31"/>
  <c r="W381" i="31"/>
  <c r="AA381" i="31"/>
  <c r="AE381" i="31"/>
  <c r="T381" i="31"/>
  <c r="X381" i="31"/>
  <c r="L381" i="31"/>
  <c r="AB381" i="31"/>
  <c r="P381" i="31"/>
  <c r="AF381" i="31"/>
  <c r="N384" i="31"/>
  <c r="R384" i="31"/>
  <c r="V384" i="31"/>
  <c r="Z384" i="31"/>
  <c r="AD384" i="31"/>
  <c r="O384" i="31"/>
  <c r="S384" i="31"/>
  <c r="W384" i="31"/>
  <c r="AA384" i="31"/>
  <c r="AE384" i="31"/>
  <c r="L384" i="31"/>
  <c r="P384" i="31"/>
  <c r="T384" i="31"/>
  <c r="X384" i="31"/>
  <c r="AB384" i="31"/>
  <c r="AF384" i="31"/>
  <c r="U384" i="31"/>
  <c r="Y384" i="31"/>
  <c r="M384" i="31"/>
  <c r="AC384" i="31"/>
  <c r="Q384" i="31"/>
  <c r="N371" i="31"/>
  <c r="R371" i="31"/>
  <c r="V371" i="31"/>
  <c r="Z371" i="31"/>
  <c r="AD371" i="31"/>
  <c r="O371" i="31"/>
  <c r="S371" i="31"/>
  <c r="W371" i="31"/>
  <c r="AA371" i="31"/>
  <c r="AE371" i="31"/>
  <c r="L371" i="31"/>
  <c r="P371" i="31"/>
  <c r="T371" i="31"/>
  <c r="X371" i="31"/>
  <c r="AB371" i="31"/>
  <c r="AF371" i="31"/>
  <c r="M371" i="31"/>
  <c r="AC371" i="31"/>
  <c r="Q371" i="31"/>
  <c r="U371" i="31"/>
  <c r="Y371" i="31"/>
  <c r="N367" i="31"/>
  <c r="R367" i="31"/>
  <c r="V367" i="31"/>
  <c r="Z367" i="31"/>
  <c r="AD367" i="31"/>
  <c r="O367" i="31"/>
  <c r="S367" i="31"/>
  <c r="W367" i="31"/>
  <c r="AA367" i="31"/>
  <c r="AE367" i="31"/>
  <c r="L367" i="31"/>
  <c r="P367" i="31"/>
  <c r="T367" i="31"/>
  <c r="X367" i="31"/>
  <c r="AB367" i="31"/>
  <c r="AF367" i="31"/>
  <c r="Q367" i="31"/>
  <c r="U367" i="31"/>
  <c r="Y367" i="31"/>
  <c r="M367" i="31"/>
  <c r="AC367" i="31"/>
  <c r="N399" i="31"/>
  <c r="R399" i="31"/>
  <c r="V399" i="31"/>
  <c r="Z399" i="31"/>
  <c r="AD399" i="31"/>
  <c r="O399" i="31"/>
  <c r="S399" i="31"/>
  <c r="W399" i="31"/>
  <c r="AA399" i="31"/>
  <c r="AE399" i="31"/>
  <c r="L399" i="31"/>
  <c r="P399" i="31"/>
  <c r="T399" i="31"/>
  <c r="X399" i="31"/>
  <c r="AB399" i="31"/>
  <c r="AF399" i="31"/>
  <c r="Q399" i="31"/>
  <c r="U399" i="31"/>
  <c r="Y399" i="31"/>
  <c r="AC399" i="31"/>
  <c r="M399" i="31"/>
  <c r="L401" i="31"/>
  <c r="P401" i="31"/>
  <c r="T401" i="31"/>
  <c r="X401" i="31"/>
  <c r="AB401" i="31"/>
  <c r="AF401" i="31"/>
  <c r="M401" i="31"/>
  <c r="Q401" i="31"/>
  <c r="U401" i="31"/>
  <c r="Y401" i="31"/>
  <c r="AC401" i="31"/>
  <c r="N401" i="31"/>
  <c r="R401" i="31"/>
  <c r="V401" i="31"/>
  <c r="Z401" i="31"/>
  <c r="AD401" i="31"/>
  <c r="W401" i="31"/>
  <c r="AA401" i="31"/>
  <c r="O401" i="31"/>
  <c r="AE401" i="31"/>
  <c r="S401" i="31"/>
  <c r="M400" i="31"/>
  <c r="Q400" i="31"/>
  <c r="U400" i="31"/>
  <c r="Y400" i="31"/>
  <c r="AC400" i="31"/>
  <c r="N400" i="31"/>
  <c r="R400" i="31"/>
  <c r="V400" i="31"/>
  <c r="Z400" i="31"/>
  <c r="AD400" i="31"/>
  <c r="O400" i="31"/>
  <c r="S400" i="31"/>
  <c r="W400" i="31"/>
  <c r="AA400" i="31"/>
  <c r="AE400" i="31"/>
  <c r="L400" i="31"/>
  <c r="AB400" i="31"/>
  <c r="P400" i="31"/>
  <c r="AF400" i="31"/>
  <c r="T400" i="31"/>
  <c r="X400" i="31"/>
  <c r="M418" i="31"/>
  <c r="Q418" i="31"/>
  <c r="U418" i="31"/>
  <c r="Y418" i="31"/>
  <c r="AC418" i="31"/>
  <c r="N418" i="31"/>
  <c r="R418" i="31"/>
  <c r="V418" i="31"/>
  <c r="Z418" i="31"/>
  <c r="AD418" i="31"/>
  <c r="O418" i="31"/>
  <c r="S418" i="31"/>
  <c r="W418" i="31"/>
  <c r="AA418" i="31"/>
  <c r="AE418" i="31"/>
  <c r="T418" i="31"/>
  <c r="X418" i="31"/>
  <c r="L418" i="31"/>
  <c r="AB418" i="31"/>
  <c r="P418" i="31"/>
  <c r="AF418" i="31"/>
  <c r="L443" i="31"/>
  <c r="P443" i="31"/>
  <c r="T443" i="31"/>
  <c r="X443" i="31"/>
  <c r="AB443" i="31"/>
  <c r="AF443" i="31"/>
  <c r="M443" i="31"/>
  <c r="Q443" i="31"/>
  <c r="U443" i="31"/>
  <c r="Y443" i="31"/>
  <c r="AC443" i="31"/>
  <c r="N443" i="31"/>
  <c r="R443" i="31"/>
  <c r="V443" i="31"/>
  <c r="Z443" i="31"/>
  <c r="AD443" i="31"/>
  <c r="W443" i="31"/>
  <c r="AA443" i="31"/>
  <c r="O443" i="31"/>
  <c r="AE443" i="31"/>
  <c r="S443" i="31"/>
  <c r="M446" i="31"/>
  <c r="Q446" i="31"/>
  <c r="U446" i="31"/>
  <c r="Y446" i="31"/>
  <c r="AC446" i="31"/>
  <c r="N446" i="31"/>
  <c r="R446" i="31"/>
  <c r="V446" i="31"/>
  <c r="Z446" i="31"/>
  <c r="AD446" i="31"/>
  <c r="O446" i="31"/>
  <c r="S446" i="31"/>
  <c r="W446" i="31"/>
  <c r="AA446" i="31"/>
  <c r="AE446" i="31"/>
  <c r="X446" i="31"/>
  <c r="L446" i="31"/>
  <c r="AB446" i="31"/>
  <c r="P446" i="31"/>
  <c r="AF446" i="31"/>
  <c r="T446" i="31"/>
  <c r="N445" i="31"/>
  <c r="R445" i="31"/>
  <c r="V445" i="31"/>
  <c r="Z445" i="31"/>
  <c r="AD445" i="31"/>
  <c r="O445" i="31"/>
  <c r="S445" i="31"/>
  <c r="W445" i="31"/>
  <c r="AA445" i="31"/>
  <c r="AE445" i="31"/>
  <c r="L445" i="31"/>
  <c r="P445" i="31"/>
  <c r="T445" i="31"/>
  <c r="X445" i="31"/>
  <c r="AB445" i="31"/>
  <c r="AF445" i="31"/>
  <c r="M445" i="31"/>
  <c r="AC445" i="31"/>
  <c r="Q445" i="31"/>
  <c r="U445" i="31"/>
  <c r="Y445" i="31"/>
  <c r="O481" i="31"/>
  <c r="S481" i="31"/>
  <c r="W481" i="31"/>
  <c r="AA481" i="31"/>
  <c r="AE481" i="31"/>
  <c r="L481" i="31"/>
  <c r="P481" i="31"/>
  <c r="T481" i="31"/>
  <c r="X481" i="31"/>
  <c r="AB481" i="31"/>
  <c r="AF481" i="31"/>
  <c r="M481" i="31"/>
  <c r="Q481" i="31"/>
  <c r="U481" i="31"/>
  <c r="Y481" i="31"/>
  <c r="AC481" i="31"/>
  <c r="V481" i="31"/>
  <c r="Z481" i="31"/>
  <c r="N481" i="31"/>
  <c r="AD481" i="31"/>
  <c r="R481" i="31"/>
  <c r="L509" i="31"/>
  <c r="P509" i="31"/>
  <c r="T509" i="31"/>
  <c r="X509" i="31"/>
  <c r="AB509" i="31"/>
  <c r="AF509" i="31"/>
  <c r="M509" i="31"/>
  <c r="Q509" i="31"/>
  <c r="U509" i="31"/>
  <c r="Y509" i="31"/>
  <c r="AC509" i="31"/>
  <c r="N509" i="31"/>
  <c r="R509" i="31"/>
  <c r="V509" i="31"/>
  <c r="Z509" i="31"/>
  <c r="AD509" i="31"/>
  <c r="S509" i="31"/>
  <c r="W509" i="31"/>
  <c r="AA509" i="31"/>
  <c r="O509" i="31"/>
  <c r="AE509" i="31"/>
  <c r="O510" i="31"/>
  <c r="S510" i="31"/>
  <c r="W510" i="31"/>
  <c r="AA510" i="31"/>
  <c r="AE510" i="31"/>
  <c r="L510" i="31"/>
  <c r="P510" i="31"/>
  <c r="T510" i="31"/>
  <c r="X510" i="31"/>
  <c r="AB510" i="31"/>
  <c r="AF510" i="31"/>
  <c r="M510" i="31"/>
  <c r="Q510" i="31"/>
  <c r="U510" i="31"/>
  <c r="Y510" i="31"/>
  <c r="AC510" i="31"/>
  <c r="N510" i="31"/>
  <c r="AD510" i="31"/>
  <c r="R510" i="31"/>
  <c r="V510" i="31"/>
  <c r="Z510" i="31"/>
  <c r="O493" i="31"/>
  <c r="S493" i="31"/>
  <c r="W493" i="31"/>
  <c r="AA493" i="31"/>
  <c r="AE493" i="31"/>
  <c r="L493" i="31"/>
  <c r="P493" i="31"/>
  <c r="T493" i="31"/>
  <c r="X493" i="31"/>
  <c r="AB493" i="31"/>
  <c r="AF493" i="31"/>
  <c r="R493" i="31"/>
  <c r="Z493" i="31"/>
  <c r="M493" i="31"/>
  <c r="U493" i="31"/>
  <c r="AC493" i="31"/>
  <c r="N493" i="31"/>
  <c r="V493" i="31"/>
  <c r="AD493" i="31"/>
  <c r="Q493" i="31"/>
  <c r="Y493" i="31"/>
  <c r="M512" i="31"/>
  <c r="Q512" i="31"/>
  <c r="U512" i="31"/>
  <c r="Y512" i="31"/>
  <c r="AC512" i="31"/>
  <c r="N512" i="31"/>
  <c r="R512" i="31"/>
  <c r="V512" i="31"/>
  <c r="Z512" i="31"/>
  <c r="AD512" i="31"/>
  <c r="O512" i="31"/>
  <c r="S512" i="31"/>
  <c r="W512" i="31"/>
  <c r="AA512" i="31"/>
  <c r="AE512" i="31"/>
  <c r="T512" i="31"/>
  <c r="X512" i="31"/>
  <c r="L512" i="31"/>
  <c r="AB512" i="31"/>
  <c r="P512" i="31"/>
  <c r="AF512" i="31"/>
  <c r="L539" i="31"/>
  <c r="P539" i="31"/>
  <c r="M539" i="31"/>
  <c r="R539" i="31"/>
  <c r="V539" i="31"/>
  <c r="Z539" i="31"/>
  <c r="AD539" i="31"/>
  <c r="N539" i="31"/>
  <c r="S539" i="31"/>
  <c r="W539" i="31"/>
  <c r="AA539" i="31"/>
  <c r="AE539" i="31"/>
  <c r="O539" i="31"/>
  <c r="T539" i="31"/>
  <c r="X539" i="31"/>
  <c r="AB539" i="31"/>
  <c r="AF539" i="31"/>
  <c r="U539" i="31"/>
  <c r="Y539" i="31"/>
  <c r="AC539" i="31"/>
  <c r="Q539" i="31"/>
  <c r="O542" i="31"/>
  <c r="S542" i="31"/>
  <c r="W542" i="31"/>
  <c r="AA542" i="31"/>
  <c r="AE542" i="31"/>
  <c r="L542" i="31"/>
  <c r="P542" i="31"/>
  <c r="T542" i="31"/>
  <c r="X542" i="31"/>
  <c r="AB542" i="31"/>
  <c r="AF542" i="31"/>
  <c r="N542" i="31"/>
  <c r="V542" i="31"/>
  <c r="AD542" i="31"/>
  <c r="Q542" i="31"/>
  <c r="Y542" i="31"/>
  <c r="R542" i="31"/>
  <c r="Z542" i="31"/>
  <c r="M542" i="31"/>
  <c r="U542" i="31"/>
  <c r="AC542" i="31"/>
  <c r="L541" i="31"/>
  <c r="P541" i="31"/>
  <c r="T541" i="31"/>
  <c r="X541" i="31"/>
  <c r="AB541" i="31"/>
  <c r="AF541" i="31"/>
  <c r="M541" i="31"/>
  <c r="Q541" i="31"/>
  <c r="U541" i="31"/>
  <c r="Y541" i="31"/>
  <c r="AC541" i="31"/>
  <c r="N541" i="31"/>
  <c r="R541" i="31"/>
  <c r="V541" i="31"/>
  <c r="Z541" i="31"/>
  <c r="AA541" i="31"/>
  <c r="O541" i="31"/>
  <c r="AD541" i="31"/>
  <c r="S541" i="31"/>
  <c r="AE541" i="31"/>
  <c r="W541" i="31"/>
  <c r="N566" i="31"/>
  <c r="R566" i="31"/>
  <c r="V566" i="31"/>
  <c r="Z566" i="31"/>
  <c r="AD566" i="31"/>
  <c r="O566" i="31"/>
  <c r="S566" i="31"/>
  <c r="W566" i="31"/>
  <c r="AA566" i="31"/>
  <c r="AE566" i="31"/>
  <c r="L566" i="31"/>
  <c r="P566" i="31"/>
  <c r="T566" i="31"/>
  <c r="X566" i="31"/>
  <c r="AB566" i="31"/>
  <c r="AF566" i="31"/>
  <c r="U566" i="31"/>
  <c r="Y566" i="31"/>
  <c r="M566" i="31"/>
  <c r="AC566" i="31"/>
  <c r="Q566" i="31"/>
  <c r="O569" i="31"/>
  <c r="S569" i="31"/>
  <c r="W569" i="31"/>
  <c r="AA569" i="31"/>
  <c r="AE569" i="31"/>
  <c r="L569" i="31"/>
  <c r="P569" i="31"/>
  <c r="M569" i="31"/>
  <c r="Q569" i="31"/>
  <c r="U569" i="31"/>
  <c r="Y569" i="31"/>
  <c r="AC569" i="31"/>
  <c r="T569" i="31"/>
  <c r="AB569" i="31"/>
  <c r="V569" i="31"/>
  <c r="AD569" i="31"/>
  <c r="N569" i="31"/>
  <c r="X569" i="31"/>
  <c r="AF569" i="31"/>
  <c r="R569" i="31"/>
  <c r="Z569" i="31"/>
  <c r="L572" i="31"/>
  <c r="P572" i="31"/>
  <c r="T572" i="31"/>
  <c r="X572" i="31"/>
  <c r="AB572" i="31"/>
  <c r="AF572" i="31"/>
  <c r="N572" i="31"/>
  <c r="R572" i="31"/>
  <c r="V572" i="31"/>
  <c r="Z572" i="31"/>
  <c r="AD572" i="31"/>
  <c r="M572" i="31"/>
  <c r="U572" i="31"/>
  <c r="AC572" i="31"/>
  <c r="O572" i="31"/>
  <c r="W572" i="31"/>
  <c r="AE572" i="31"/>
  <c r="Q572" i="31"/>
  <c r="Y572" i="31"/>
  <c r="S572" i="31"/>
  <c r="AA572" i="31"/>
  <c r="M15" i="32"/>
  <c r="Q15" i="32"/>
  <c r="U15" i="32"/>
  <c r="Y15" i="32"/>
  <c r="L15" i="32"/>
  <c r="T15" i="32"/>
  <c r="N15" i="32"/>
  <c r="R15" i="32"/>
  <c r="V15" i="32"/>
  <c r="Z15" i="32"/>
  <c r="X15" i="32"/>
  <c r="O15" i="32"/>
  <c r="S15" i="32"/>
  <c r="W15" i="32"/>
  <c r="AA15" i="32"/>
  <c r="P15" i="32"/>
  <c r="L22" i="32"/>
  <c r="P22" i="32"/>
  <c r="T22" i="32"/>
  <c r="X22" i="32"/>
  <c r="M22" i="32"/>
  <c r="U22" i="32"/>
  <c r="W22" i="32"/>
  <c r="Q22" i="32"/>
  <c r="Y22" i="32"/>
  <c r="S22" i="32"/>
  <c r="N22" i="32"/>
  <c r="R22" i="32"/>
  <c r="V22" i="32"/>
  <c r="Z22" i="32"/>
  <c r="O22" i="32"/>
  <c r="AA22" i="32"/>
  <c r="O13" i="32"/>
  <c r="S13" i="32"/>
  <c r="W13" i="32"/>
  <c r="AA13" i="32"/>
  <c r="L13" i="32"/>
  <c r="P13" i="32"/>
  <c r="T13" i="32"/>
  <c r="X13" i="32"/>
  <c r="M13" i="32"/>
  <c r="Q13" i="32"/>
  <c r="U13" i="32"/>
  <c r="Y13" i="32"/>
  <c r="R13" i="32"/>
  <c r="N13" i="32"/>
  <c r="V13" i="32"/>
  <c r="Z13" i="32"/>
  <c r="N101" i="32"/>
  <c r="R101" i="32"/>
  <c r="V101" i="32"/>
  <c r="Z101" i="32"/>
  <c r="AD101" i="32"/>
  <c r="O101" i="32"/>
  <c r="S101" i="32"/>
  <c r="W101" i="32"/>
  <c r="AA101" i="32"/>
  <c r="AE101" i="32"/>
  <c r="L101" i="32"/>
  <c r="P101" i="32"/>
  <c r="T101" i="32"/>
  <c r="X101" i="32"/>
  <c r="AB101" i="32"/>
  <c r="AF101" i="32"/>
  <c r="Y101" i="32"/>
  <c r="M101" i="32"/>
  <c r="AC101" i="32"/>
  <c r="U101" i="32"/>
  <c r="Q101" i="32"/>
  <c r="M122" i="32"/>
  <c r="Q122" i="32"/>
  <c r="U122" i="32"/>
  <c r="Y122" i="32"/>
  <c r="AC122" i="32"/>
  <c r="N122" i="32"/>
  <c r="R122" i="32"/>
  <c r="V122" i="32"/>
  <c r="Z122" i="32"/>
  <c r="AD122" i="32"/>
  <c r="O122" i="32"/>
  <c r="S122" i="32"/>
  <c r="W122" i="32"/>
  <c r="AA122" i="32"/>
  <c r="AE122" i="32"/>
  <c r="P122" i="32"/>
  <c r="AF122" i="32"/>
  <c r="T122" i="32"/>
  <c r="L122" i="32"/>
  <c r="X122" i="32"/>
  <c r="AB122" i="32"/>
  <c r="O178" i="32"/>
  <c r="S178" i="32"/>
  <c r="W178" i="32"/>
  <c r="AA178" i="32"/>
  <c r="AE178" i="32"/>
  <c r="L178" i="32"/>
  <c r="P178" i="32"/>
  <c r="T178" i="32"/>
  <c r="X178" i="32"/>
  <c r="AB178" i="32"/>
  <c r="AF178" i="32"/>
  <c r="M178" i="32"/>
  <c r="Q178" i="32"/>
  <c r="U178" i="32"/>
  <c r="Y178" i="32"/>
  <c r="AC178" i="32"/>
  <c r="V178" i="32"/>
  <c r="Z178" i="32"/>
  <c r="N178" i="32"/>
  <c r="AD178" i="32"/>
  <c r="R178" i="32"/>
  <c r="O182" i="32"/>
  <c r="S182" i="32"/>
  <c r="W182" i="32"/>
  <c r="AA182" i="32"/>
  <c r="AE182" i="32"/>
  <c r="L182" i="32"/>
  <c r="P182" i="32"/>
  <c r="T182" i="32"/>
  <c r="X182" i="32"/>
  <c r="AB182" i="32"/>
  <c r="AF182" i="32"/>
  <c r="M182" i="32"/>
  <c r="Q182" i="32"/>
  <c r="U182" i="32"/>
  <c r="Y182" i="32"/>
  <c r="AC182" i="32"/>
  <c r="R182" i="32"/>
  <c r="AD182" i="32"/>
  <c r="V182" i="32"/>
  <c r="N182" i="32"/>
  <c r="Z182" i="32"/>
  <c r="L192" i="32"/>
  <c r="P192" i="32"/>
  <c r="T192" i="32"/>
  <c r="X192" i="32"/>
  <c r="AB192" i="32"/>
  <c r="AF192" i="32"/>
  <c r="M192" i="32"/>
  <c r="Q192" i="32"/>
  <c r="U192" i="32"/>
  <c r="Y192" i="32"/>
  <c r="AC192" i="32"/>
  <c r="N192" i="32"/>
  <c r="R192" i="32"/>
  <c r="V192" i="32"/>
  <c r="Z192" i="32"/>
  <c r="AD192" i="32"/>
  <c r="O192" i="32"/>
  <c r="AE192" i="32"/>
  <c r="S192" i="32"/>
  <c r="AA192" i="32"/>
  <c r="W192" i="32"/>
  <c r="O216" i="32"/>
  <c r="S216" i="32"/>
  <c r="W216" i="32"/>
  <c r="AA216" i="32"/>
  <c r="AE216" i="32"/>
  <c r="L216" i="32"/>
  <c r="P216" i="32"/>
  <c r="T216" i="32"/>
  <c r="X216" i="32"/>
  <c r="AB216" i="32"/>
  <c r="AF216" i="32"/>
  <c r="M216" i="32"/>
  <c r="Q216" i="32"/>
  <c r="U216" i="32"/>
  <c r="Y216" i="32"/>
  <c r="AC216" i="32"/>
  <c r="N216" i="32"/>
  <c r="AD216" i="32"/>
  <c r="Z216" i="32"/>
  <c r="R216" i="32"/>
  <c r="V216" i="32"/>
  <c r="N240" i="32"/>
  <c r="R240" i="32"/>
  <c r="V240" i="32"/>
  <c r="Z240" i="32"/>
  <c r="AD240" i="32"/>
  <c r="O240" i="32"/>
  <c r="S240" i="32"/>
  <c r="W240" i="32"/>
  <c r="AA240" i="32"/>
  <c r="AE240" i="32"/>
  <c r="L240" i="32"/>
  <c r="P240" i="32"/>
  <c r="T240" i="32"/>
  <c r="X240" i="32"/>
  <c r="AB240" i="32"/>
  <c r="AF240" i="32"/>
  <c r="Q240" i="32"/>
  <c r="U240" i="32"/>
  <c r="AC240" i="32"/>
  <c r="Y240" i="32"/>
  <c r="M240" i="32"/>
  <c r="M223" i="32"/>
  <c r="Q223" i="32"/>
  <c r="U223" i="32"/>
  <c r="Y223" i="32"/>
  <c r="AC223" i="32"/>
  <c r="N223" i="32"/>
  <c r="R223" i="32"/>
  <c r="V223" i="32"/>
  <c r="Z223" i="32"/>
  <c r="AD223" i="32"/>
  <c r="O223" i="32"/>
  <c r="S223" i="32"/>
  <c r="W223" i="32"/>
  <c r="AA223" i="32"/>
  <c r="AE223" i="32"/>
  <c r="X223" i="32"/>
  <c r="L223" i="32"/>
  <c r="AB223" i="32"/>
  <c r="T223" i="32"/>
  <c r="P223" i="32"/>
  <c r="AF223" i="32"/>
  <c r="O262" i="32"/>
  <c r="S262" i="32"/>
  <c r="W262" i="32"/>
  <c r="AA262" i="32"/>
  <c r="AE262" i="32"/>
  <c r="L262" i="32"/>
  <c r="P262" i="32"/>
  <c r="T262" i="32"/>
  <c r="X262" i="32"/>
  <c r="AB262" i="32"/>
  <c r="AF262" i="32"/>
  <c r="M262" i="32"/>
  <c r="Q262" i="32"/>
  <c r="U262" i="32"/>
  <c r="Y262" i="32"/>
  <c r="AC262" i="32"/>
  <c r="V262" i="32"/>
  <c r="R262" i="32"/>
  <c r="Z262" i="32"/>
  <c r="N262" i="32"/>
  <c r="AD262" i="32"/>
  <c r="O278" i="32"/>
  <c r="S278" i="32"/>
  <c r="W278" i="32"/>
  <c r="W364" i="32" s="1"/>
  <c r="AA278" i="32"/>
  <c r="AE278" i="32"/>
  <c r="L278" i="32"/>
  <c r="L364" i="32" s="1"/>
  <c r="P278" i="32"/>
  <c r="P364" i="32" s="1"/>
  <c r="T278" i="32"/>
  <c r="T364" i="32" s="1"/>
  <c r="X278" i="32"/>
  <c r="AB278" i="32"/>
  <c r="AF278" i="32"/>
  <c r="M278" i="32"/>
  <c r="M364" i="32" s="1"/>
  <c r="Q278" i="32"/>
  <c r="U278" i="32"/>
  <c r="Y278" i="32"/>
  <c r="Y364" i="32" s="1"/>
  <c r="AC278" i="32"/>
  <c r="Z278" i="32"/>
  <c r="V278" i="32"/>
  <c r="N278" i="32"/>
  <c r="N364" i="32" s="1"/>
  <c r="AD278" i="32"/>
  <c r="R278" i="32"/>
  <c r="P186" i="31"/>
  <c r="AE414" i="31"/>
  <c r="Y414" i="31"/>
  <c r="S414" i="31"/>
  <c r="AD414" i="31"/>
  <c r="U414" i="31"/>
  <c r="L414" i="31"/>
  <c r="T414" i="31"/>
  <c r="O414" i="31"/>
  <c r="AA414" i="31"/>
  <c r="X414" i="31"/>
  <c r="M414" i="31"/>
  <c r="W414" i="31"/>
  <c r="AC414" i="31"/>
  <c r="R414" i="31"/>
  <c r="N414" i="31"/>
  <c r="P414" i="31"/>
  <c r="E19" i="25"/>
  <c r="E14" i="25"/>
  <c r="E10" i="25"/>
  <c r="E13" i="25"/>
  <c r="E17" i="25"/>
  <c r="E21" i="25"/>
  <c r="E20" i="25"/>
  <c r="E12" i="25"/>
  <c r="E16" i="25"/>
  <c r="E18" i="25"/>
  <c r="E15" i="25"/>
  <c r="E11" i="25"/>
  <c r="E67" i="6"/>
  <c r="E87" i="6"/>
  <c r="E79" i="6"/>
  <c r="E85" i="6"/>
  <c r="E86" i="6"/>
  <c r="E71" i="6"/>
  <c r="E74" i="6"/>
  <c r="E81" i="6"/>
  <c r="E69" i="6"/>
  <c r="E82" i="6"/>
  <c r="E80" i="6"/>
  <c r="E75" i="6"/>
  <c r="E89" i="6"/>
  <c r="E73" i="6"/>
  <c r="E77" i="6"/>
  <c r="E84" i="6"/>
  <c r="E88" i="6"/>
  <c r="E70" i="6"/>
  <c r="E72" i="6"/>
  <c r="E76" i="6"/>
  <c r="E78" i="6"/>
  <c r="E124" i="32"/>
  <c r="V142" i="31"/>
  <c r="E576" i="31"/>
  <c r="U142" i="31"/>
  <c r="P142" i="31"/>
  <c r="Q142" i="31"/>
  <c r="R142" i="31"/>
  <c r="N142" i="31"/>
  <c r="E138" i="31"/>
  <c r="D112" i="25"/>
  <c r="E111" i="25" s="1"/>
  <c r="D83" i="25"/>
  <c r="E76" i="25" s="1"/>
  <c r="L379" i="32"/>
  <c r="AA245" i="31"/>
  <c r="W316" i="31"/>
  <c r="R245" i="31"/>
  <c r="T245" i="31"/>
  <c r="Y245" i="31"/>
  <c r="K305" i="6"/>
  <c r="K306" i="6" s="1"/>
  <c r="L613" i="31"/>
  <c r="G91" i="6"/>
  <c r="G305" i="6"/>
  <c r="G306" i="6" s="1"/>
  <c r="M190" i="32"/>
  <c r="L190" i="32"/>
  <c r="M64" i="32"/>
  <c r="L64" i="32"/>
  <c r="M70" i="32"/>
  <c r="L70" i="32"/>
  <c r="M69" i="32"/>
  <c r="L69" i="32"/>
  <c r="M74" i="32"/>
  <c r="L74" i="32"/>
  <c r="M71" i="32"/>
  <c r="L71" i="32"/>
  <c r="M137" i="32"/>
  <c r="L137" i="32"/>
  <c r="M132" i="32"/>
  <c r="L132" i="32"/>
  <c r="M134" i="32"/>
  <c r="L134" i="32"/>
  <c r="M57" i="32"/>
  <c r="L57" i="32"/>
  <c r="M48" i="32"/>
  <c r="L48" i="32"/>
  <c r="M37" i="32"/>
  <c r="L37" i="32"/>
  <c r="M58" i="32"/>
  <c r="L58" i="32"/>
  <c r="M273" i="32"/>
  <c r="L273" i="32"/>
  <c r="L378" i="32" s="1"/>
  <c r="M279" i="32"/>
  <c r="L279" i="32"/>
  <c r="M244" i="32"/>
  <c r="L244" i="32"/>
  <c r="M245" i="32"/>
  <c r="L245" i="32"/>
  <c r="M229" i="32"/>
  <c r="L229" i="32"/>
  <c r="M31" i="32"/>
  <c r="L31" i="32"/>
  <c r="M30" i="32"/>
  <c r="L30" i="32"/>
  <c r="M173" i="32"/>
  <c r="L173" i="32"/>
  <c r="M184" i="32"/>
  <c r="L184" i="32"/>
  <c r="M218" i="32"/>
  <c r="L218" i="32"/>
  <c r="M142" i="32"/>
  <c r="L142" i="32"/>
  <c r="M144" i="32"/>
  <c r="L144" i="32"/>
  <c r="M208" i="32"/>
  <c r="L208" i="32"/>
  <c r="M254" i="32"/>
  <c r="L254" i="32"/>
  <c r="M161" i="32"/>
  <c r="L161" i="32"/>
  <c r="M47" i="32"/>
  <c r="L47" i="32"/>
  <c r="M41" i="32"/>
  <c r="L41" i="32"/>
  <c r="M164" i="32"/>
  <c r="L164" i="32"/>
  <c r="M248" i="32"/>
  <c r="L248" i="32"/>
  <c r="M188" i="32"/>
  <c r="L188" i="32"/>
  <c r="L370" i="32"/>
  <c r="M84" i="32"/>
  <c r="L84" i="32"/>
  <c r="M73" i="32"/>
  <c r="L73" i="32"/>
  <c r="M79" i="32"/>
  <c r="L79" i="32"/>
  <c r="M68" i="32"/>
  <c r="L68" i="32"/>
  <c r="M67" i="32"/>
  <c r="L67" i="32"/>
  <c r="M126" i="32"/>
  <c r="L126" i="32"/>
  <c r="M128" i="32"/>
  <c r="L128" i="32"/>
  <c r="M135" i="32"/>
  <c r="L135" i="32"/>
  <c r="M51" i="32"/>
  <c r="L51" i="32"/>
  <c r="M36" i="32"/>
  <c r="L36" i="32"/>
  <c r="M61" i="32"/>
  <c r="L61" i="32"/>
  <c r="M52" i="32"/>
  <c r="L52" i="32"/>
  <c r="M269" i="32"/>
  <c r="L269" i="32"/>
  <c r="M272" i="32"/>
  <c r="L272" i="32"/>
  <c r="M221" i="32"/>
  <c r="L221" i="32"/>
  <c r="M231" i="32"/>
  <c r="L231" i="32"/>
  <c r="M230" i="32"/>
  <c r="L230" i="32"/>
  <c r="M228" i="32"/>
  <c r="L228" i="32"/>
  <c r="M183" i="32"/>
  <c r="L183" i="32"/>
  <c r="M167" i="32"/>
  <c r="L167" i="32"/>
  <c r="M168" i="32"/>
  <c r="L168" i="32"/>
  <c r="M171" i="32"/>
  <c r="L171" i="32"/>
  <c r="M213" i="32"/>
  <c r="L213" i="32"/>
  <c r="M145" i="32"/>
  <c r="L145" i="32"/>
  <c r="L347" i="32" s="1"/>
  <c r="M140" i="32"/>
  <c r="L140" i="32"/>
  <c r="L387" i="32"/>
  <c r="M205" i="32"/>
  <c r="L205" i="32"/>
  <c r="M204" i="32"/>
  <c r="L204" i="32"/>
  <c r="M255" i="32"/>
  <c r="L255" i="32"/>
  <c r="M23" i="32"/>
  <c r="L23" i="32"/>
  <c r="M43" i="32"/>
  <c r="L43" i="32"/>
  <c r="M40" i="32"/>
  <c r="L40" i="32"/>
  <c r="M39" i="32"/>
  <c r="L39" i="32"/>
  <c r="J305" i="6"/>
  <c r="J306" i="6" s="1"/>
  <c r="H91" i="6"/>
  <c r="H305" i="6"/>
  <c r="H306" i="6" s="1"/>
  <c r="M26" i="25"/>
  <c r="L26" i="25"/>
  <c r="M189" i="32"/>
  <c r="L189" i="32"/>
  <c r="M80" i="32"/>
  <c r="L80" i="32"/>
  <c r="M81" i="32"/>
  <c r="L81" i="32"/>
  <c r="M83" i="32"/>
  <c r="L83" i="32"/>
  <c r="M82" i="32"/>
  <c r="L82" i="32"/>
  <c r="M9" i="32"/>
  <c r="L9" i="32"/>
  <c r="M127" i="32"/>
  <c r="L127" i="32"/>
  <c r="M129" i="32"/>
  <c r="L129" i="32"/>
  <c r="M56" i="32"/>
  <c r="L56" i="32"/>
  <c r="M55" i="32"/>
  <c r="L55" i="32"/>
  <c r="M50" i="32"/>
  <c r="L50" i="32"/>
  <c r="M49" i="32"/>
  <c r="L49" i="32"/>
  <c r="M270" i="32"/>
  <c r="L270" i="32"/>
  <c r="M271" i="32"/>
  <c r="L271" i="32"/>
  <c r="M225" i="32"/>
  <c r="L225" i="32"/>
  <c r="M226" i="32"/>
  <c r="L226" i="32"/>
  <c r="M28" i="32"/>
  <c r="L28" i="32"/>
  <c r="M27" i="32"/>
  <c r="L27" i="32"/>
  <c r="M25" i="32"/>
  <c r="L25" i="32"/>
  <c r="M174" i="32"/>
  <c r="L174" i="32"/>
  <c r="M170" i="32"/>
  <c r="L170" i="32"/>
  <c r="M175" i="32"/>
  <c r="L175" i="32"/>
  <c r="M169" i="32"/>
  <c r="L169" i="32"/>
  <c r="M214" i="32"/>
  <c r="L214" i="32"/>
  <c r="L383" i="32" s="1"/>
  <c r="M149" i="32"/>
  <c r="L149" i="32"/>
  <c r="M148" i="32"/>
  <c r="L148" i="32"/>
  <c r="M98" i="32"/>
  <c r="L98" i="32"/>
  <c r="M203" i="32"/>
  <c r="L203" i="32"/>
  <c r="M253" i="32"/>
  <c r="L253" i="32"/>
  <c r="M24" i="32"/>
  <c r="L24" i="32"/>
  <c r="M45" i="32"/>
  <c r="L45" i="32"/>
  <c r="M38" i="32"/>
  <c r="L38" i="32"/>
  <c r="M46" i="32"/>
  <c r="L46" i="32"/>
  <c r="M143" i="32"/>
  <c r="L143" i="32"/>
  <c r="O72" i="32"/>
  <c r="L72" i="32"/>
  <c r="I305" i="6"/>
  <c r="I306" i="6" s="1"/>
  <c r="M187" i="32"/>
  <c r="L187" i="32"/>
  <c r="M85" i="32"/>
  <c r="L85" i="32"/>
  <c r="M66" i="32"/>
  <c r="L66" i="32"/>
  <c r="M65" i="32"/>
  <c r="L65" i="32"/>
  <c r="M75" i="32"/>
  <c r="M301" i="32" s="1"/>
  <c r="L75" i="32"/>
  <c r="M288" i="32"/>
  <c r="L288" i="32"/>
  <c r="M133" i="32"/>
  <c r="L133" i="32"/>
  <c r="M136" i="32"/>
  <c r="L136" i="32"/>
  <c r="M60" i="32"/>
  <c r="L60" i="32"/>
  <c r="M59" i="32"/>
  <c r="L59" i="32"/>
  <c r="M54" i="32"/>
  <c r="L54" i="32"/>
  <c r="M53" i="32"/>
  <c r="L53" i="32"/>
  <c r="M280" i="32"/>
  <c r="L280" i="32"/>
  <c r="M268" i="32"/>
  <c r="L268" i="32"/>
  <c r="M246" i="32"/>
  <c r="L246" i="32"/>
  <c r="M232" i="32"/>
  <c r="L232" i="32"/>
  <c r="M247" i="32"/>
  <c r="L247" i="32"/>
  <c r="M239" i="32"/>
  <c r="L239" i="32"/>
  <c r="M29" i="32"/>
  <c r="L29" i="32"/>
  <c r="M32" i="32"/>
  <c r="L32" i="32"/>
  <c r="M26" i="32"/>
  <c r="L26" i="32"/>
  <c r="M172" i="32"/>
  <c r="L172" i="32"/>
  <c r="M176" i="32"/>
  <c r="L176" i="32"/>
  <c r="M146" i="32"/>
  <c r="L146" i="32"/>
  <c r="M147" i="32"/>
  <c r="M339" i="32" s="1"/>
  <c r="L147" i="32"/>
  <c r="M206" i="32"/>
  <c r="L206" i="32"/>
  <c r="M251" i="32"/>
  <c r="L251" i="32"/>
  <c r="M252" i="32"/>
  <c r="L252" i="32"/>
  <c r="M44" i="32"/>
  <c r="L44" i="32"/>
  <c r="M42" i="32"/>
  <c r="L42" i="32"/>
  <c r="AE101" i="25"/>
  <c r="L101" i="25"/>
  <c r="P101" i="25"/>
  <c r="N101" i="25"/>
  <c r="O101" i="25"/>
  <c r="M101" i="25"/>
  <c r="U92" i="32"/>
  <c r="L92" i="32"/>
  <c r="W265" i="32"/>
  <c r="L265" i="32"/>
  <c r="AH574" i="31"/>
  <c r="AI574" i="31"/>
  <c r="AB186" i="31"/>
  <c r="M649" i="31"/>
  <c r="M528" i="31"/>
  <c r="L528" i="31"/>
  <c r="M96" i="31"/>
  <c r="L96" i="31"/>
  <c r="M99" i="31"/>
  <c r="L99" i="31"/>
  <c r="M85" i="31"/>
  <c r="L85" i="31"/>
  <c r="M330" i="31"/>
  <c r="L330" i="31"/>
  <c r="M352" i="31"/>
  <c r="L352" i="31"/>
  <c r="M348" i="31"/>
  <c r="L348" i="31"/>
  <c r="M242" i="31"/>
  <c r="L242" i="31"/>
  <c r="M333" i="31"/>
  <c r="L333" i="31"/>
  <c r="M334" i="31"/>
  <c r="L334" i="31"/>
  <c r="M523" i="31"/>
  <c r="L523" i="31"/>
  <c r="M526" i="31"/>
  <c r="L526" i="31"/>
  <c r="M558" i="31"/>
  <c r="L558" i="31"/>
  <c r="L665" i="31" s="1"/>
  <c r="M557" i="31"/>
  <c r="L557" i="31"/>
  <c r="AA556" i="31"/>
  <c r="L556" i="31"/>
  <c r="O54" i="31"/>
  <c r="L54" i="31"/>
  <c r="Y437" i="31"/>
  <c r="L437" i="31"/>
  <c r="L132" i="31"/>
  <c r="L131" i="31"/>
  <c r="S102" i="31"/>
  <c r="L102" i="31"/>
  <c r="U486" i="31"/>
  <c r="L486" i="31"/>
  <c r="M140" i="31"/>
  <c r="M662" i="31" s="1"/>
  <c r="L140" i="31"/>
  <c r="X415" i="31"/>
  <c r="L415" i="31"/>
  <c r="N192" i="31"/>
  <c r="L192" i="31"/>
  <c r="P194" i="31"/>
  <c r="L194" i="31"/>
  <c r="M141" i="31"/>
  <c r="L141" i="31"/>
  <c r="M94" i="31"/>
  <c r="L94" i="31"/>
  <c r="M97" i="31"/>
  <c r="L97" i="31"/>
  <c r="M93" i="31"/>
  <c r="L93" i="31"/>
  <c r="M84" i="31"/>
  <c r="L84" i="31"/>
  <c r="M349" i="31"/>
  <c r="L349" i="31"/>
  <c r="M344" i="31"/>
  <c r="L344" i="31"/>
  <c r="M397" i="31"/>
  <c r="L397" i="31"/>
  <c r="M25" i="31"/>
  <c r="L25" i="31"/>
  <c r="M32" i="31"/>
  <c r="L32" i="31"/>
  <c r="M42" i="31"/>
  <c r="L42" i="31"/>
  <c r="M17" i="31"/>
  <c r="L17" i="31"/>
  <c r="M23" i="31"/>
  <c r="L23" i="31"/>
  <c r="M19" i="31"/>
  <c r="L19" i="31"/>
  <c r="M47" i="31"/>
  <c r="L47" i="31"/>
  <c r="M52" i="31"/>
  <c r="L52" i="31"/>
  <c r="M27" i="31"/>
  <c r="L27" i="31"/>
  <c r="M38" i="31"/>
  <c r="L38" i="31"/>
  <c r="M35" i="31"/>
  <c r="L35" i="31"/>
  <c r="M241" i="31"/>
  <c r="L241" i="31"/>
  <c r="M332" i="31"/>
  <c r="L332" i="31"/>
  <c r="M338" i="31"/>
  <c r="L338" i="31"/>
  <c r="M525" i="31"/>
  <c r="L525" i="31"/>
  <c r="M573" i="31"/>
  <c r="L573" i="31"/>
  <c r="M559" i="31"/>
  <c r="L559" i="31"/>
  <c r="Q487" i="31"/>
  <c r="L487" i="31"/>
  <c r="AC489" i="31"/>
  <c r="L489" i="31"/>
  <c r="V104" i="31"/>
  <c r="L104" i="31"/>
  <c r="Z428" i="31"/>
  <c r="Z636" i="31" s="1"/>
  <c r="L428" i="31"/>
  <c r="L636" i="31" s="1"/>
  <c r="AE416" i="31"/>
  <c r="L416" i="31"/>
  <c r="AB245" i="31"/>
  <c r="L245" i="31"/>
  <c r="V191" i="31"/>
  <c r="L191" i="31"/>
  <c r="O612" i="31"/>
  <c r="AD316" i="31"/>
  <c r="L316" i="31"/>
  <c r="M187" i="31"/>
  <c r="L187" i="31"/>
  <c r="T248" i="31"/>
  <c r="L248" i="31"/>
  <c r="M186" i="31"/>
  <c r="L186" i="31"/>
  <c r="M395" i="31"/>
  <c r="L395" i="31"/>
  <c r="M331" i="31"/>
  <c r="L331" i="31"/>
  <c r="M336" i="31"/>
  <c r="L336" i="31"/>
  <c r="M337" i="31"/>
  <c r="L337" i="31"/>
  <c r="M521" i="31"/>
  <c r="L521" i="31"/>
  <c r="N92" i="31"/>
  <c r="L92" i="31"/>
  <c r="T488" i="31"/>
  <c r="L488" i="31"/>
  <c r="M485" i="31"/>
  <c r="L485" i="31"/>
  <c r="L134" i="31"/>
  <c r="L583" i="31"/>
  <c r="V190" i="31"/>
  <c r="L190" i="31"/>
  <c r="M195" i="31"/>
  <c r="L195" i="31"/>
  <c r="M430" i="31"/>
  <c r="L430" i="31"/>
  <c r="M317" i="31"/>
  <c r="L317" i="31"/>
  <c r="T142" i="31"/>
  <c r="L142" i="31"/>
  <c r="M9" i="31"/>
  <c r="L9" i="31"/>
  <c r="M58" i="31"/>
  <c r="L58" i="31"/>
  <c r="M31" i="31"/>
  <c r="L31" i="31"/>
  <c r="M14" i="31"/>
  <c r="M646" i="31" s="1"/>
  <c r="L14" i="31"/>
  <c r="M56" i="31"/>
  <c r="L56" i="31"/>
  <c r="M29" i="31"/>
  <c r="L29" i="31"/>
  <c r="M48" i="31"/>
  <c r="L48" i="31"/>
  <c r="M37" i="31"/>
  <c r="L37" i="31"/>
  <c r="M33" i="31"/>
  <c r="L33" i="31"/>
  <c r="M22" i="31"/>
  <c r="L22" i="31"/>
  <c r="M39" i="31"/>
  <c r="L39" i="31"/>
  <c r="M59" i="31"/>
  <c r="L59" i="31"/>
  <c r="M546" i="31"/>
  <c r="L546" i="31"/>
  <c r="M86" i="31"/>
  <c r="L86" i="31"/>
  <c r="M90" i="31"/>
  <c r="L90" i="31"/>
  <c r="M95" i="31"/>
  <c r="L95" i="31"/>
  <c r="M347" i="31"/>
  <c r="L347" i="31"/>
  <c r="M350" i="31"/>
  <c r="L350" i="31"/>
  <c r="M346" i="31"/>
  <c r="L346" i="31"/>
  <c r="M671" i="31"/>
  <c r="M24" i="31"/>
  <c r="L24" i="31"/>
  <c r="M28" i="31"/>
  <c r="L28" i="31"/>
  <c r="M51" i="31"/>
  <c r="L51" i="31"/>
  <c r="M41" i="31"/>
  <c r="L41" i="31"/>
  <c r="M26" i="31"/>
  <c r="L26" i="31"/>
  <c r="M44" i="31"/>
  <c r="L44" i="31"/>
  <c r="M20" i="31"/>
  <c r="L20" i="31"/>
  <c r="M43" i="31"/>
  <c r="L43" i="31"/>
  <c r="M49" i="31"/>
  <c r="L49" i="31"/>
  <c r="M34" i="31"/>
  <c r="L34" i="31"/>
  <c r="M53" i="31"/>
  <c r="L53" i="31"/>
  <c r="M524" i="31"/>
  <c r="L524" i="31"/>
  <c r="M520" i="31"/>
  <c r="L520" i="31"/>
  <c r="M91" i="31"/>
  <c r="L91" i="31"/>
  <c r="M89" i="31"/>
  <c r="L89" i="31"/>
  <c r="M87" i="31"/>
  <c r="L87" i="31"/>
  <c r="M345" i="31"/>
  <c r="L345" i="31"/>
  <c r="M351" i="31"/>
  <c r="L351" i="31"/>
  <c r="M343" i="31"/>
  <c r="L343" i="31"/>
  <c r="M396" i="31"/>
  <c r="L396" i="31"/>
  <c r="M519" i="31"/>
  <c r="L519" i="31"/>
  <c r="M63" i="31"/>
  <c r="L63" i="31"/>
  <c r="M50" i="31"/>
  <c r="L50" i="31"/>
  <c r="M36" i="31"/>
  <c r="L36" i="31"/>
  <c r="M15" i="31"/>
  <c r="L15" i="31"/>
  <c r="M46" i="31"/>
  <c r="L46" i="31"/>
  <c r="M16" i="31"/>
  <c r="L16" i="31"/>
  <c r="M40" i="31"/>
  <c r="L40" i="31"/>
  <c r="M18" i="31"/>
  <c r="L18" i="31"/>
  <c r="M30" i="31"/>
  <c r="L30" i="31"/>
  <c r="M13" i="31"/>
  <c r="L13" i="31"/>
  <c r="M45" i="31"/>
  <c r="L45" i="31"/>
  <c r="M57" i="31"/>
  <c r="L57" i="31"/>
  <c r="Z186" i="31"/>
  <c r="W186" i="31"/>
  <c r="M339" i="31"/>
  <c r="L339" i="31"/>
  <c r="M335" i="31"/>
  <c r="L335" i="31"/>
  <c r="AA329" i="31"/>
  <c r="L329" i="31"/>
  <c r="M522" i="31"/>
  <c r="L522" i="31"/>
  <c r="M527" i="31"/>
  <c r="L527" i="31"/>
  <c r="M565" i="31"/>
  <c r="L565" i="31"/>
  <c r="M564" i="31"/>
  <c r="M592" i="31" s="1"/>
  <c r="L564" i="31"/>
  <c r="U103" i="31"/>
  <c r="L103" i="31"/>
  <c r="M429" i="31"/>
  <c r="L429" i="31"/>
  <c r="W246" i="31"/>
  <c r="L246" i="31"/>
  <c r="N188" i="31"/>
  <c r="L188" i="31"/>
  <c r="V152" i="31"/>
  <c r="L152" i="31"/>
  <c r="M189" i="31"/>
  <c r="L189" i="31"/>
  <c r="Z197" i="31"/>
  <c r="L197" i="31"/>
  <c r="R607" i="31"/>
  <c r="S142" i="31"/>
  <c r="L133" i="31"/>
  <c r="AD196" i="31"/>
  <c r="L196" i="31"/>
  <c r="AE247" i="31"/>
  <c r="L247" i="31"/>
  <c r="O355" i="31"/>
  <c r="S355" i="31"/>
  <c r="W355" i="31"/>
  <c r="AA355" i="31"/>
  <c r="AE355" i="31"/>
  <c r="P355" i="31"/>
  <c r="T355" i="31"/>
  <c r="X355" i="31"/>
  <c r="AB355" i="31"/>
  <c r="AF355" i="31"/>
  <c r="M355" i="31"/>
  <c r="Q355" i="31"/>
  <c r="U355" i="31"/>
  <c r="Y355" i="31"/>
  <c r="AC355" i="31"/>
  <c r="N355" i="31"/>
  <c r="R355" i="31"/>
  <c r="V355" i="31"/>
  <c r="Z355" i="31"/>
  <c r="AD355" i="31"/>
  <c r="N354" i="31"/>
  <c r="R354" i="31"/>
  <c r="V354" i="31"/>
  <c r="Z354" i="31"/>
  <c r="AD354" i="31"/>
  <c r="O354" i="31"/>
  <c r="S354" i="31"/>
  <c r="W354" i="31"/>
  <c r="AA354" i="31"/>
  <c r="AE354" i="31"/>
  <c r="P354" i="31"/>
  <c r="T354" i="31"/>
  <c r="X354" i="31"/>
  <c r="AB354" i="31"/>
  <c r="AF354" i="31"/>
  <c r="M354" i="31"/>
  <c r="Q354" i="31"/>
  <c r="U354" i="31"/>
  <c r="Y354" i="31"/>
  <c r="AC354" i="31"/>
  <c r="T430" i="31"/>
  <c r="AD430" i="31"/>
  <c r="W430" i="31"/>
  <c r="N430" i="31"/>
  <c r="Q430" i="31"/>
  <c r="W142" i="31"/>
  <c r="O142" i="31"/>
  <c r="K171" i="25"/>
  <c r="K172" i="25" s="1"/>
  <c r="X47" i="25"/>
  <c r="U47" i="25"/>
  <c r="W47" i="25"/>
  <c r="V47" i="25"/>
  <c r="M47" i="25"/>
  <c r="S47" i="25"/>
  <c r="R47" i="25"/>
  <c r="P47" i="25"/>
  <c r="N47" i="25"/>
  <c r="Q47" i="25"/>
  <c r="O47" i="25"/>
  <c r="Y101" i="25"/>
  <c r="Z101" i="25"/>
  <c r="T47" i="25"/>
  <c r="AA101" i="25"/>
  <c r="V101" i="25"/>
  <c r="W101" i="25"/>
  <c r="Q101" i="25"/>
  <c r="R101" i="25"/>
  <c r="X101" i="25"/>
  <c r="U101" i="25"/>
  <c r="T101" i="25"/>
  <c r="S101" i="25"/>
  <c r="AC101" i="25"/>
  <c r="AE47" i="25"/>
  <c r="AD47" i="25"/>
  <c r="AB47" i="25"/>
  <c r="Z47" i="25"/>
  <c r="AC47" i="25"/>
  <c r="G2" i="25"/>
  <c r="G23" i="25"/>
  <c r="AA47" i="25"/>
  <c r="AB101" i="25"/>
  <c r="AD101" i="25"/>
  <c r="AF47" i="25"/>
  <c r="AF101" i="25"/>
  <c r="Y47" i="25"/>
  <c r="O87" i="32"/>
  <c r="S87" i="32"/>
  <c r="W87" i="32"/>
  <c r="AA87" i="32"/>
  <c r="AE87" i="32"/>
  <c r="M87" i="32"/>
  <c r="Y87" i="32"/>
  <c r="R87" i="32"/>
  <c r="Z87" i="32"/>
  <c r="P87" i="32"/>
  <c r="T87" i="32"/>
  <c r="X87" i="32"/>
  <c r="AB87" i="32"/>
  <c r="AF87" i="32"/>
  <c r="Q87" i="32"/>
  <c r="U87" i="32"/>
  <c r="AC87" i="32"/>
  <c r="N87" i="32"/>
  <c r="V87" i="32"/>
  <c r="AD87" i="32"/>
  <c r="N86" i="32"/>
  <c r="R86" i="32"/>
  <c r="V86" i="32"/>
  <c r="Z86" i="32"/>
  <c r="AD86" i="32"/>
  <c r="Y86" i="32"/>
  <c r="O86" i="32"/>
  <c r="S86" i="32"/>
  <c r="W86" i="32"/>
  <c r="AA86" i="32"/>
  <c r="AE86" i="32"/>
  <c r="P86" i="32"/>
  <c r="T86" i="32"/>
  <c r="X86" i="32"/>
  <c r="AB86" i="32"/>
  <c r="AF86" i="32"/>
  <c r="M86" i="32"/>
  <c r="Q86" i="32"/>
  <c r="U86" i="32"/>
  <c r="AC86" i="32"/>
  <c r="P88" i="32"/>
  <c r="T88" i="32"/>
  <c r="X88" i="32"/>
  <c r="AB88" i="32"/>
  <c r="AF88" i="32"/>
  <c r="R88" i="32"/>
  <c r="Z88" i="32"/>
  <c r="S88" i="32"/>
  <c r="AA88" i="32"/>
  <c r="M88" i="32"/>
  <c r="Q88" i="32"/>
  <c r="U88" i="32"/>
  <c r="Y88" i="32"/>
  <c r="AC88" i="32"/>
  <c r="N88" i="32"/>
  <c r="V88" i="32"/>
  <c r="AD88" i="32"/>
  <c r="O88" i="32"/>
  <c r="W88" i="32"/>
  <c r="AE88" i="32"/>
  <c r="T72" i="32"/>
  <c r="AF265" i="32"/>
  <c r="V265" i="32"/>
  <c r="S265" i="32"/>
  <c r="P157" i="32"/>
  <c r="T157" i="32"/>
  <c r="X157" i="32"/>
  <c r="AB157" i="32"/>
  <c r="AF157" i="32"/>
  <c r="M157" i="32"/>
  <c r="Q157" i="32"/>
  <c r="U157" i="32"/>
  <c r="Y157" i="32"/>
  <c r="AC157" i="32"/>
  <c r="N157" i="32"/>
  <c r="R157" i="32"/>
  <c r="V157" i="32"/>
  <c r="Z157" i="32"/>
  <c r="AD157" i="32"/>
  <c r="O157" i="32"/>
  <c r="S157" i="32"/>
  <c r="W157" i="32"/>
  <c r="AA157" i="32"/>
  <c r="AE157" i="32"/>
  <c r="O156" i="32"/>
  <c r="S156" i="32"/>
  <c r="W156" i="32"/>
  <c r="AA156" i="32"/>
  <c r="AE156" i="32"/>
  <c r="P156" i="32"/>
  <c r="T156" i="32"/>
  <c r="X156" i="32"/>
  <c r="AB156" i="32"/>
  <c r="AF156" i="32"/>
  <c r="M156" i="32"/>
  <c r="Q156" i="32"/>
  <c r="U156" i="32"/>
  <c r="Y156" i="32"/>
  <c r="AC156" i="32"/>
  <c r="N156" i="32"/>
  <c r="R156" i="32"/>
  <c r="V156" i="32"/>
  <c r="Z156" i="32"/>
  <c r="AD156" i="32"/>
  <c r="M158" i="32"/>
  <c r="Q158" i="32"/>
  <c r="U158" i="32"/>
  <c r="Y158" i="32"/>
  <c r="AC158" i="32"/>
  <c r="N158" i="32"/>
  <c r="R158" i="32"/>
  <c r="V158" i="32"/>
  <c r="Z158" i="32"/>
  <c r="AD158" i="32"/>
  <c r="O158" i="32"/>
  <c r="S158" i="32"/>
  <c r="W158" i="32"/>
  <c r="AA158" i="32"/>
  <c r="AE158" i="32"/>
  <c r="P158" i="32"/>
  <c r="T158" i="32"/>
  <c r="X158" i="32"/>
  <c r="AB158" i="32"/>
  <c r="AF158" i="32"/>
  <c r="N155" i="32"/>
  <c r="R155" i="32"/>
  <c r="V155" i="32"/>
  <c r="Z155" i="32"/>
  <c r="AD155" i="32"/>
  <c r="O155" i="32"/>
  <c r="S155" i="32"/>
  <c r="W155" i="32"/>
  <c r="AA155" i="32"/>
  <c r="AE155" i="32"/>
  <c r="P155" i="32"/>
  <c r="T155" i="32"/>
  <c r="X155" i="32"/>
  <c r="AB155" i="32"/>
  <c r="AF155" i="32"/>
  <c r="M155" i="32"/>
  <c r="Q155" i="32"/>
  <c r="U155" i="32"/>
  <c r="Y155" i="32"/>
  <c r="AC155" i="32"/>
  <c r="V72" i="32"/>
  <c r="W72" i="32"/>
  <c r="Y72" i="32"/>
  <c r="U72" i="32"/>
  <c r="U265" i="32"/>
  <c r="AE265" i="32"/>
  <c r="R265" i="32"/>
  <c r="AB265" i="32"/>
  <c r="O265" i="32"/>
  <c r="Y265" i="32"/>
  <c r="P265" i="32"/>
  <c r="N294" i="32"/>
  <c r="R294" i="32"/>
  <c r="V294" i="32"/>
  <c r="Z294" i="32"/>
  <c r="AD294" i="32"/>
  <c r="O294" i="32"/>
  <c r="S294" i="32"/>
  <c r="W294" i="32"/>
  <c r="AA294" i="32"/>
  <c r="AE294" i="32"/>
  <c r="P294" i="32"/>
  <c r="T294" i="32"/>
  <c r="X294" i="32"/>
  <c r="AB294" i="32"/>
  <c r="AF294" i="32"/>
  <c r="M294" i="32"/>
  <c r="Q294" i="32"/>
  <c r="U294" i="32"/>
  <c r="Y294" i="32"/>
  <c r="AC294" i="32"/>
  <c r="M293" i="32"/>
  <c r="Q293" i="32"/>
  <c r="U293" i="32"/>
  <c r="Y293" i="32"/>
  <c r="AC293" i="32"/>
  <c r="N293" i="32"/>
  <c r="R293" i="32"/>
  <c r="V293" i="32"/>
  <c r="Z293" i="32"/>
  <c r="AD293" i="32"/>
  <c r="O293" i="32"/>
  <c r="S293" i="32"/>
  <c r="W293" i="32"/>
  <c r="AA293" i="32"/>
  <c r="AE293" i="32"/>
  <c r="P293" i="32"/>
  <c r="T293" i="32"/>
  <c r="X293" i="32"/>
  <c r="AB293" i="32"/>
  <c r="AF293" i="32"/>
  <c r="AD265" i="32"/>
  <c r="N265" i="32"/>
  <c r="Q265" i="32"/>
  <c r="X265" i="32"/>
  <c r="AA265" i="32"/>
  <c r="O264" i="32"/>
  <c r="S264" i="32"/>
  <c r="W264" i="32"/>
  <c r="AA264" i="32"/>
  <c r="AE264" i="32"/>
  <c r="P264" i="32"/>
  <c r="T264" i="32"/>
  <c r="X264" i="32"/>
  <c r="AB264" i="32"/>
  <c r="AF264" i="32"/>
  <c r="Q264" i="32"/>
  <c r="Y264" i="32"/>
  <c r="N264" i="32"/>
  <c r="R264" i="32"/>
  <c r="V264" i="32"/>
  <c r="Z264" i="32"/>
  <c r="AD264" i="32"/>
  <c r="M264" i="32"/>
  <c r="U264" i="32"/>
  <c r="AC264" i="32"/>
  <c r="Z265" i="32"/>
  <c r="AC265" i="32"/>
  <c r="M265" i="32"/>
  <c r="T265" i="32"/>
  <c r="N263" i="32"/>
  <c r="R263" i="32"/>
  <c r="V263" i="32"/>
  <c r="Z263" i="32"/>
  <c r="AD263" i="32"/>
  <c r="O263" i="32"/>
  <c r="S263" i="32"/>
  <c r="W263" i="32"/>
  <c r="AA263" i="32"/>
  <c r="AE263" i="32"/>
  <c r="T263" i="32"/>
  <c r="X263" i="32"/>
  <c r="AF263" i="32"/>
  <c r="M263" i="32"/>
  <c r="Q263" i="32"/>
  <c r="U263" i="32"/>
  <c r="Y263" i="32"/>
  <c r="AC263" i="32"/>
  <c r="P263" i="32"/>
  <c r="AB263" i="32"/>
  <c r="N198" i="31"/>
  <c r="R198" i="31"/>
  <c r="V198" i="31"/>
  <c r="Z198" i="31"/>
  <c r="AD198" i="31"/>
  <c r="O198" i="31"/>
  <c r="S198" i="31"/>
  <c r="W198" i="31"/>
  <c r="AA198" i="31"/>
  <c r="AE198" i="31"/>
  <c r="P198" i="31"/>
  <c r="T198" i="31"/>
  <c r="X198" i="31"/>
  <c r="AB198" i="31"/>
  <c r="AF198" i="31"/>
  <c r="M198" i="31"/>
  <c r="Q198" i="31"/>
  <c r="U198" i="31"/>
  <c r="Y198" i="31"/>
  <c r="AC198" i="31"/>
  <c r="O199" i="31"/>
  <c r="S199" i="31"/>
  <c r="W199" i="31"/>
  <c r="AA199" i="31"/>
  <c r="AE199" i="31"/>
  <c r="P199" i="31"/>
  <c r="T199" i="31"/>
  <c r="X199" i="31"/>
  <c r="AB199" i="31"/>
  <c r="AF199" i="31"/>
  <c r="M199" i="31"/>
  <c r="Q199" i="31"/>
  <c r="U199" i="31"/>
  <c r="Y199" i="31"/>
  <c r="AC199" i="31"/>
  <c r="N199" i="31"/>
  <c r="R199" i="31"/>
  <c r="V199" i="31"/>
  <c r="Z199" i="31"/>
  <c r="AD199" i="31"/>
  <c r="P200" i="31"/>
  <c r="T200" i="31"/>
  <c r="X200" i="31"/>
  <c r="AB200" i="31"/>
  <c r="AF200" i="31"/>
  <c r="M200" i="31"/>
  <c r="Q200" i="31"/>
  <c r="U200" i="31"/>
  <c r="Y200" i="31"/>
  <c r="AC200" i="31"/>
  <c r="N200" i="31"/>
  <c r="R200" i="31"/>
  <c r="V200" i="31"/>
  <c r="Z200" i="31"/>
  <c r="AD200" i="31"/>
  <c r="O200" i="31"/>
  <c r="S200" i="31"/>
  <c r="W200" i="31"/>
  <c r="AA200" i="31"/>
  <c r="AE200" i="31"/>
  <c r="AF194" i="31"/>
  <c r="U485" i="31"/>
  <c r="N141" i="31"/>
  <c r="U141" i="31"/>
  <c r="AB143" i="31"/>
  <c r="M143" i="31"/>
  <c r="Q143" i="31"/>
  <c r="U143" i="31"/>
  <c r="Y143" i="31"/>
  <c r="AC143" i="31"/>
  <c r="N143" i="31"/>
  <c r="R143" i="31"/>
  <c r="V143" i="31"/>
  <c r="Z143" i="31"/>
  <c r="AD143" i="31"/>
  <c r="O143" i="31"/>
  <c r="S143" i="31"/>
  <c r="W143" i="31"/>
  <c r="AA143" i="31"/>
  <c r="AE143" i="31"/>
  <c r="P143" i="31"/>
  <c r="T143" i="31"/>
  <c r="X143" i="31"/>
  <c r="AF143" i="31"/>
  <c r="N147" i="31"/>
  <c r="R147" i="31"/>
  <c r="V147" i="31"/>
  <c r="Z147" i="31"/>
  <c r="AD147" i="31"/>
  <c r="O147" i="31"/>
  <c r="S147" i="31"/>
  <c r="W147" i="31"/>
  <c r="AA147" i="31"/>
  <c r="AE147" i="31"/>
  <c r="P147" i="31"/>
  <c r="T147" i="31"/>
  <c r="X147" i="31"/>
  <c r="AB147" i="31"/>
  <c r="AF147" i="31"/>
  <c r="M147" i="31"/>
  <c r="Q147" i="31"/>
  <c r="U147" i="31"/>
  <c r="Y147" i="31"/>
  <c r="AC147" i="31"/>
  <c r="P148" i="31"/>
  <c r="T148" i="31"/>
  <c r="X148" i="31"/>
  <c r="AB148" i="31"/>
  <c r="AF148" i="31"/>
  <c r="M148" i="31"/>
  <c r="U148" i="31"/>
  <c r="AC148" i="31"/>
  <c r="R148" i="31"/>
  <c r="Z148" i="31"/>
  <c r="O148" i="31"/>
  <c r="S148" i="31"/>
  <c r="W148" i="31"/>
  <c r="AA148" i="31"/>
  <c r="AE148" i="31"/>
  <c r="Q148" i="31"/>
  <c r="Y148" i="31"/>
  <c r="N148" i="31"/>
  <c r="V148" i="31"/>
  <c r="AD148" i="31"/>
  <c r="M149" i="31"/>
  <c r="Q149" i="31"/>
  <c r="U149" i="31"/>
  <c r="Y149" i="31"/>
  <c r="AC149" i="31"/>
  <c r="R149" i="31"/>
  <c r="Z149" i="31"/>
  <c r="O149" i="31"/>
  <c r="W149" i="31"/>
  <c r="AE149" i="31"/>
  <c r="P149" i="31"/>
  <c r="T149" i="31"/>
  <c r="X149" i="31"/>
  <c r="AB149" i="31"/>
  <c r="AF149" i="31"/>
  <c r="N149" i="31"/>
  <c r="V149" i="31"/>
  <c r="AD149" i="31"/>
  <c r="S149" i="31"/>
  <c r="AA149" i="31"/>
  <c r="R317" i="31"/>
  <c r="W103" i="31"/>
  <c r="O575" i="31"/>
  <c r="S575" i="31"/>
  <c r="W575" i="31"/>
  <c r="AA575" i="31"/>
  <c r="AE575" i="31"/>
  <c r="Y575" i="31"/>
  <c r="N575" i="31"/>
  <c r="Z575" i="31"/>
  <c r="P575" i="31"/>
  <c r="T575" i="31"/>
  <c r="X575" i="31"/>
  <c r="AB575" i="31"/>
  <c r="AF575" i="31"/>
  <c r="M575" i="31"/>
  <c r="Q575" i="31"/>
  <c r="U575" i="31"/>
  <c r="AC575" i="31"/>
  <c r="R575" i="31"/>
  <c r="V575" i="31"/>
  <c r="AD575" i="31"/>
  <c r="AB416" i="31"/>
  <c r="T196" i="31"/>
  <c r="AF187" i="31"/>
  <c r="R186" i="31"/>
  <c r="AD186" i="31"/>
  <c r="T186" i="31"/>
  <c r="Q186" i="31"/>
  <c r="S186" i="31"/>
  <c r="Z430" i="31"/>
  <c r="AC430" i="31"/>
  <c r="AF430" i="31"/>
  <c r="P430" i="31"/>
  <c r="S430" i="31"/>
  <c r="AE187" i="31"/>
  <c r="P187" i="31"/>
  <c r="AF186" i="31"/>
  <c r="V186" i="31"/>
  <c r="AC186" i="31"/>
  <c r="AE186" i="31"/>
  <c r="O186" i="31"/>
  <c r="V430" i="31"/>
  <c r="Y430" i="31"/>
  <c r="AB430" i="31"/>
  <c r="AE430" i="31"/>
  <c r="O430" i="31"/>
  <c r="U187" i="31"/>
  <c r="X186" i="31"/>
  <c r="N186" i="31"/>
  <c r="Y186" i="31"/>
  <c r="AA186" i="31"/>
  <c r="R430" i="31"/>
  <c r="U430" i="31"/>
  <c r="X430" i="31"/>
  <c r="AA430" i="31"/>
  <c r="P516" i="31"/>
  <c r="T516" i="31"/>
  <c r="X516" i="31"/>
  <c r="AB516" i="31"/>
  <c r="AF516" i="31"/>
  <c r="M516" i="31"/>
  <c r="Q516" i="31"/>
  <c r="Y516" i="31"/>
  <c r="N516" i="31"/>
  <c r="R516" i="31"/>
  <c r="V516" i="31"/>
  <c r="Z516" i="31"/>
  <c r="AD516" i="31"/>
  <c r="O516" i="31"/>
  <c r="S516" i="31"/>
  <c r="W516" i="31"/>
  <c r="AA516" i="31"/>
  <c r="AE516" i="31"/>
  <c r="U516" i="31"/>
  <c r="AC516" i="31"/>
  <c r="W485" i="31"/>
  <c r="O317" i="31"/>
  <c r="X317" i="31"/>
  <c r="AE317" i="31"/>
  <c r="U317" i="31"/>
  <c r="S485" i="31"/>
  <c r="Y192" i="31"/>
  <c r="M353" i="31"/>
  <c r="Q353" i="31"/>
  <c r="U353" i="31"/>
  <c r="Y353" i="31"/>
  <c r="AC353" i="31"/>
  <c r="N353" i="31"/>
  <c r="R353" i="31"/>
  <c r="V353" i="31"/>
  <c r="Z353" i="31"/>
  <c r="AD353" i="31"/>
  <c r="O353" i="31"/>
  <c r="S353" i="31"/>
  <c r="W353" i="31"/>
  <c r="AA353" i="31"/>
  <c r="AE353" i="31"/>
  <c r="P353" i="31"/>
  <c r="T353" i="31"/>
  <c r="X353" i="31"/>
  <c r="AB353" i="31"/>
  <c r="AF353" i="31"/>
  <c r="AC247" i="31"/>
  <c r="W248" i="31"/>
  <c r="X246" i="31"/>
  <c r="AD246" i="31"/>
  <c r="S188" i="31"/>
  <c r="AE485" i="31"/>
  <c r="P388" i="31"/>
  <c r="W388" i="31"/>
  <c r="AA388" i="31"/>
  <c r="O388" i="31"/>
  <c r="AE388" i="31"/>
  <c r="S388" i="31"/>
  <c r="AD388" i="31"/>
  <c r="N388" i="31"/>
  <c r="Q388" i="31"/>
  <c r="AB388" i="31"/>
  <c r="Z388" i="31"/>
  <c r="AC388" i="31"/>
  <c r="M388" i="31"/>
  <c r="X388" i="31"/>
  <c r="V388" i="31"/>
  <c r="Y388" i="31"/>
  <c r="T388" i="31"/>
  <c r="R388" i="31"/>
  <c r="U388" i="31"/>
  <c r="AF388" i="31"/>
  <c r="M389" i="31"/>
  <c r="Q389" i="31"/>
  <c r="U389" i="31"/>
  <c r="Y389" i="31"/>
  <c r="AC389" i="31"/>
  <c r="N389" i="31"/>
  <c r="R389" i="31"/>
  <c r="V389" i="31"/>
  <c r="Z389" i="31"/>
  <c r="AD389" i="31"/>
  <c r="O389" i="31"/>
  <c r="S389" i="31"/>
  <c r="W389" i="31"/>
  <c r="AA389" i="31"/>
  <c r="AE389" i="31"/>
  <c r="P389" i="31"/>
  <c r="T389" i="31"/>
  <c r="X389" i="31"/>
  <c r="AB389" i="31"/>
  <c r="AF389" i="31"/>
  <c r="P317" i="31"/>
  <c r="AF317" i="31"/>
  <c r="AC317" i="31"/>
  <c r="Z317" i="31"/>
  <c r="W317" i="31"/>
  <c r="T317" i="31"/>
  <c r="Q317" i="31"/>
  <c r="N317" i="31"/>
  <c r="AD317" i="31"/>
  <c r="AA317" i="31"/>
  <c r="Q246" i="31"/>
  <c r="M246" i="31"/>
  <c r="V246" i="31"/>
  <c r="S246" i="31"/>
  <c r="P246" i="31"/>
  <c r="AF246" i="31"/>
  <c r="AC246" i="31"/>
  <c r="R246" i="31"/>
  <c r="O246" i="31"/>
  <c r="AE246" i="31"/>
  <c r="AB246" i="31"/>
  <c r="Y246" i="31"/>
  <c r="M188" i="31"/>
  <c r="U188" i="31"/>
  <c r="T188" i="31"/>
  <c r="X188" i="31"/>
  <c r="X152" i="31"/>
  <c r="O152" i="31"/>
  <c r="M670" i="31"/>
  <c r="M193" i="31"/>
  <c r="AD193" i="31"/>
  <c r="N193" i="31"/>
  <c r="U193" i="31"/>
  <c r="M190" i="31"/>
  <c r="Z190" i="31"/>
  <c r="P190" i="31"/>
  <c r="AB317" i="31"/>
  <c r="Y317" i="31"/>
  <c r="V317" i="31"/>
  <c r="S317" i="31"/>
  <c r="X193" i="31"/>
  <c r="Q190" i="31"/>
  <c r="T246" i="31"/>
  <c r="Z246" i="31"/>
  <c r="X670" i="31"/>
  <c r="AA193" i="31"/>
  <c r="S190" i="31"/>
  <c r="W152" i="31"/>
  <c r="AD152" i="31"/>
  <c r="U246" i="31"/>
  <c r="AA246" i="31"/>
  <c r="N246" i="31"/>
  <c r="R104" i="31"/>
  <c r="R189" i="31"/>
  <c r="Z245" i="31"/>
  <c r="AC245" i="31"/>
  <c r="AF192" i="31"/>
  <c r="AA194" i="31"/>
  <c r="V248" i="31"/>
  <c r="AD245" i="31"/>
  <c r="W245" i="31"/>
  <c r="W189" i="31"/>
  <c r="AE192" i="31"/>
  <c r="AA247" i="31"/>
  <c r="Q248" i="31"/>
  <c r="Z415" i="31"/>
  <c r="AD192" i="31"/>
  <c r="N194" i="31"/>
  <c r="P248" i="31"/>
  <c r="Y196" i="31"/>
  <c r="AB247" i="31"/>
  <c r="Q196" i="31"/>
  <c r="AB410" i="31"/>
  <c r="M410" i="31"/>
  <c r="Q410" i="31"/>
  <c r="U410" i="31"/>
  <c r="AC410" i="31"/>
  <c r="N410" i="31"/>
  <c r="R410" i="31"/>
  <c r="V410" i="31"/>
  <c r="Z410" i="31"/>
  <c r="AD410" i="31"/>
  <c r="O410" i="31"/>
  <c r="S410" i="31"/>
  <c r="W410" i="31"/>
  <c r="AA410" i="31"/>
  <c r="AE410" i="31"/>
  <c r="P410" i="31"/>
  <c r="T410" i="31"/>
  <c r="X410" i="31"/>
  <c r="AF410" i="31"/>
  <c r="Y410" i="31"/>
  <c r="AC411" i="31"/>
  <c r="R411" i="31"/>
  <c r="Z411" i="31"/>
  <c r="O411" i="31"/>
  <c r="S411" i="31"/>
  <c r="W411" i="31"/>
  <c r="AA411" i="31"/>
  <c r="AE411" i="31"/>
  <c r="P411" i="31"/>
  <c r="T411" i="31"/>
  <c r="X411" i="31"/>
  <c r="AB411" i="31"/>
  <c r="AF411" i="31"/>
  <c r="M411" i="31"/>
  <c r="Q411" i="31"/>
  <c r="U411" i="31"/>
  <c r="Y411" i="31"/>
  <c r="N411" i="31"/>
  <c r="V411" i="31"/>
  <c r="AD411" i="31"/>
  <c r="P409" i="31"/>
  <c r="T409" i="31"/>
  <c r="X409" i="31"/>
  <c r="AB409" i="31"/>
  <c r="AF409" i="31"/>
  <c r="M409" i="31"/>
  <c r="Q409" i="31"/>
  <c r="U409" i="31"/>
  <c r="Y409" i="31"/>
  <c r="AC409" i="31"/>
  <c r="N409" i="31"/>
  <c r="R409" i="31"/>
  <c r="V409" i="31"/>
  <c r="Z409" i="31"/>
  <c r="AD409" i="31"/>
  <c r="O409" i="31"/>
  <c r="S409" i="31"/>
  <c r="W409" i="31"/>
  <c r="AA409" i="31"/>
  <c r="AE409" i="31"/>
  <c r="O408" i="31"/>
  <c r="AE408" i="31"/>
  <c r="P408" i="31"/>
  <c r="X408" i="31"/>
  <c r="AF408" i="31"/>
  <c r="M408" i="31"/>
  <c r="Q408" i="31"/>
  <c r="U408" i="31"/>
  <c r="Y408" i="31"/>
  <c r="AC408" i="31"/>
  <c r="N408" i="31"/>
  <c r="R408" i="31"/>
  <c r="V408" i="31"/>
  <c r="Z408" i="31"/>
  <c r="AD408" i="31"/>
  <c r="S408" i="31"/>
  <c r="W408" i="31"/>
  <c r="AA408" i="31"/>
  <c r="T408" i="31"/>
  <c r="AB408" i="31"/>
  <c r="S436" i="31"/>
  <c r="U436" i="31"/>
  <c r="AE486" i="31"/>
  <c r="T486" i="31"/>
  <c r="N417" i="31"/>
  <c r="P417" i="31"/>
  <c r="W417" i="31"/>
  <c r="U434" i="31"/>
  <c r="T434" i="31"/>
  <c r="Q245" i="31"/>
  <c r="S245" i="31"/>
  <c r="AF245" i="31"/>
  <c r="V245" i="31"/>
  <c r="AE245" i="31"/>
  <c r="O245" i="31"/>
  <c r="X245" i="31"/>
  <c r="N245" i="31"/>
  <c r="X65" i="31"/>
  <c r="U65" i="31"/>
  <c r="P192" i="31"/>
  <c r="O192" i="31"/>
  <c r="R194" i="31"/>
  <c r="Q194" i="31"/>
  <c r="R247" i="31"/>
  <c r="AF247" i="31"/>
  <c r="AA248" i="31"/>
  <c r="Z248" i="31"/>
  <c r="Y248" i="31"/>
  <c r="R196" i="31"/>
  <c r="V196" i="31"/>
  <c r="X196" i="31"/>
  <c r="AE196" i="31"/>
  <c r="W196" i="31"/>
  <c r="AF196" i="31"/>
  <c r="T437" i="31"/>
  <c r="N437" i="31"/>
  <c r="M197" i="31"/>
  <c r="W197" i="31"/>
  <c r="M192" i="31"/>
  <c r="AC192" i="31"/>
  <c r="Z192" i="31"/>
  <c r="W192" i="31"/>
  <c r="T192" i="31"/>
  <c r="M194" i="31"/>
  <c r="O194" i="31"/>
  <c r="AE194" i="31"/>
  <c r="AB194" i="31"/>
  <c r="Y194" i="31"/>
  <c r="V194" i="31"/>
  <c r="P196" i="31"/>
  <c r="AC196" i="31"/>
  <c r="U196" i="31"/>
  <c r="M247" i="31"/>
  <c r="W247" i="31"/>
  <c r="T247" i="31"/>
  <c r="Q247" i="31"/>
  <c r="N247" i="31"/>
  <c r="AD247" i="31"/>
  <c r="M248" i="31"/>
  <c r="X248" i="31"/>
  <c r="U248" i="31"/>
  <c r="R248" i="31"/>
  <c r="O248" i="31"/>
  <c r="AE248" i="31"/>
  <c r="AB192" i="31"/>
  <c r="AA192" i="31"/>
  <c r="V192" i="31"/>
  <c r="U192" i="31"/>
  <c r="AD194" i="31"/>
  <c r="AC194" i="31"/>
  <c r="X194" i="31"/>
  <c r="W194" i="31"/>
  <c r="Z247" i="31"/>
  <c r="Y247" i="31"/>
  <c r="X247" i="31"/>
  <c r="S247" i="31"/>
  <c r="S248" i="31"/>
  <c r="N248" i="31"/>
  <c r="AF248" i="31"/>
  <c r="X192" i="31"/>
  <c r="S192" i="31"/>
  <c r="R192" i="31"/>
  <c r="Q192" i="31"/>
  <c r="Z194" i="31"/>
  <c r="U194" i="31"/>
  <c r="T194" i="31"/>
  <c r="S194" i="31"/>
  <c r="V247" i="31"/>
  <c r="U247" i="31"/>
  <c r="P247" i="31"/>
  <c r="O247" i="31"/>
  <c r="AD248" i="31"/>
  <c r="AC248" i="31"/>
  <c r="AB248" i="31"/>
  <c r="O196" i="31"/>
  <c r="Z196" i="31"/>
  <c r="S196" i="31"/>
  <c r="N196" i="31"/>
  <c r="AA196" i="31"/>
  <c r="S141" i="31"/>
  <c r="Q141" i="31"/>
  <c r="T556" i="31"/>
  <c r="P189" i="31"/>
  <c r="W428" i="31"/>
  <c r="W636" i="31" s="1"/>
  <c r="O141" i="31"/>
  <c r="R141" i="31"/>
  <c r="S189" i="31"/>
  <c r="V141" i="31"/>
  <c r="W141" i="31"/>
  <c r="P141" i="31"/>
  <c r="T141" i="31"/>
  <c r="AA626" i="31"/>
  <c r="O197" i="31"/>
  <c r="S197" i="31"/>
  <c r="Q54" i="31"/>
  <c r="AF189" i="31"/>
  <c r="Q556" i="31"/>
  <c r="AC316" i="31"/>
  <c r="N556" i="31"/>
  <c r="Q189" i="31"/>
  <c r="AC189" i="31"/>
  <c r="X189" i="31"/>
  <c r="Z189" i="31"/>
  <c r="V416" i="31"/>
  <c r="O416" i="31"/>
  <c r="AC428" i="31"/>
  <c r="AC636" i="31" s="1"/>
  <c r="AB197" i="31"/>
  <c r="AF197" i="31"/>
  <c r="AC197" i="31"/>
  <c r="Y197" i="31"/>
  <c r="N102" i="31"/>
  <c r="AA189" i="31"/>
  <c r="AE189" i="31"/>
  <c r="U189" i="31"/>
  <c r="T189" i="31"/>
  <c r="V189" i="31"/>
  <c r="Y416" i="31"/>
  <c r="T428" i="31"/>
  <c r="T636" i="31" s="1"/>
  <c r="AE197" i="31"/>
  <c r="AA197" i="31"/>
  <c r="X197" i="31"/>
  <c r="T197" i="31"/>
  <c r="P197" i="31"/>
  <c r="Y189" i="31"/>
  <c r="O189" i="31"/>
  <c r="AB189" i="31"/>
  <c r="AD189" i="31"/>
  <c r="N189" i="31"/>
  <c r="U197" i="31"/>
  <c r="R197" i="31"/>
  <c r="V197" i="31"/>
  <c r="N197" i="31"/>
  <c r="V91" i="32"/>
  <c r="M91" i="32"/>
  <c r="V92" i="32"/>
  <c r="M92" i="32"/>
  <c r="P92" i="32"/>
  <c r="V93" i="32"/>
  <c r="M93" i="32"/>
  <c r="O92" i="32"/>
  <c r="O95" i="32"/>
  <c r="M95" i="32"/>
  <c r="AF287" i="32"/>
  <c r="M287" i="32"/>
  <c r="N227" i="32"/>
  <c r="M227" i="32"/>
  <c r="X209" i="32"/>
  <c r="O209" i="32"/>
  <c r="N209" i="32"/>
  <c r="P209" i="32"/>
  <c r="M209" i="32"/>
  <c r="Q209" i="32"/>
  <c r="T209" i="32"/>
  <c r="R209" i="32"/>
  <c r="S209" i="32"/>
  <c r="U209" i="32"/>
  <c r="W209" i="32"/>
  <c r="V209" i="32"/>
  <c r="AC209" i="32"/>
  <c r="Y209" i="32"/>
  <c r="AB209" i="32"/>
  <c r="AA209" i="32"/>
  <c r="Z209" i="32"/>
  <c r="AD209" i="32"/>
  <c r="AF209" i="32"/>
  <c r="AE209" i="32"/>
  <c r="N141" i="32"/>
  <c r="M141" i="32"/>
  <c r="X72" i="32"/>
  <c r="M72" i="32"/>
  <c r="P35" i="32"/>
  <c r="M35" i="32"/>
  <c r="N487" i="31"/>
  <c r="Q612" i="31"/>
  <c r="N612" i="31"/>
  <c r="AD612" i="31"/>
  <c r="AA612" i="31"/>
  <c r="X612" i="31"/>
  <c r="Y612" i="31"/>
  <c r="V612" i="31"/>
  <c r="S612" i="31"/>
  <c r="P612" i="31"/>
  <c r="AF612" i="31"/>
  <c r="AC612" i="31"/>
  <c r="Z612" i="31"/>
  <c r="W612" i="31"/>
  <c r="T612" i="31"/>
  <c r="M316" i="31"/>
  <c r="R316" i="31"/>
  <c r="U316" i="31"/>
  <c r="X316" i="31"/>
  <c r="AA316" i="31"/>
  <c r="AE316" i="31"/>
  <c r="AF316" i="31"/>
  <c r="N316" i="31"/>
  <c r="R612" i="31"/>
  <c r="O316" i="31"/>
  <c r="P316" i="31"/>
  <c r="Q316" i="31"/>
  <c r="V316" i="31"/>
  <c r="S316" i="31"/>
  <c r="T316" i="31"/>
  <c r="Y316" i="31"/>
  <c r="Z316" i="31"/>
  <c r="AE612" i="31"/>
  <c r="AB612" i="31"/>
  <c r="Y187" i="31"/>
  <c r="O187" i="31"/>
  <c r="S187" i="31"/>
  <c r="R187" i="31"/>
  <c r="X187" i="31"/>
  <c r="AC193" i="31"/>
  <c r="AF193" i="31"/>
  <c r="P193" i="31"/>
  <c r="S193" i="31"/>
  <c r="V193" i="31"/>
  <c r="AB190" i="31"/>
  <c r="AF190" i="31"/>
  <c r="Y190" i="31"/>
  <c r="AA190" i="31"/>
  <c r="R188" i="31"/>
  <c r="AD188" i="31"/>
  <c r="AA188" i="31"/>
  <c r="AC188" i="31"/>
  <c r="AC152" i="31"/>
  <c r="AB152" i="31"/>
  <c r="Q152" i="31"/>
  <c r="AF152" i="31"/>
  <c r="S152" i="31"/>
  <c r="Q187" i="31"/>
  <c r="AC187" i="31"/>
  <c r="AD187" i="31"/>
  <c r="N187" i="31"/>
  <c r="T187" i="31"/>
  <c r="Y193" i="31"/>
  <c r="AB193" i="31"/>
  <c r="AE193" i="31"/>
  <c r="O193" i="31"/>
  <c r="R193" i="31"/>
  <c r="AD190" i="31"/>
  <c r="T190" i="31"/>
  <c r="X190" i="31"/>
  <c r="U190" i="31"/>
  <c r="W190" i="31"/>
  <c r="AB188" i="31"/>
  <c r="AF188" i="31"/>
  <c r="V188" i="31"/>
  <c r="W188" i="31"/>
  <c r="Y188" i="31"/>
  <c r="T152" i="31"/>
  <c r="AA152" i="31"/>
  <c r="P152" i="31"/>
  <c r="AE152" i="31"/>
  <c r="U152" i="31"/>
  <c r="W670" i="31"/>
  <c r="W187" i="31"/>
  <c r="AA187" i="31"/>
  <c r="V187" i="31"/>
  <c r="AB187" i="31"/>
  <c r="Q193" i="31"/>
  <c r="T193" i="31"/>
  <c r="W193" i="31"/>
  <c r="Z193" i="31"/>
  <c r="N190" i="31"/>
  <c r="R190" i="31"/>
  <c r="AC190" i="31"/>
  <c r="AE190" i="31"/>
  <c r="O190" i="31"/>
  <c r="O597" i="31" s="1"/>
  <c r="Z188" i="31"/>
  <c r="P188" i="31"/>
  <c r="AE188" i="31"/>
  <c r="O188" i="31"/>
  <c r="Q188" i="31"/>
  <c r="Y152" i="31"/>
  <c r="R152" i="31"/>
  <c r="N152" i="31"/>
  <c r="P104" i="31"/>
  <c r="S358" i="31"/>
  <c r="E390" i="31"/>
  <c r="AB486" i="31"/>
  <c r="S195" i="31"/>
  <c r="V195" i="31"/>
  <c r="Y195" i="31"/>
  <c r="AB195" i="31"/>
  <c r="N486" i="31"/>
  <c r="S103" i="31"/>
  <c r="O437" i="31"/>
  <c r="AD437" i="31"/>
  <c r="W486" i="31"/>
  <c r="AC486" i="31"/>
  <c r="U191" i="31"/>
  <c r="AA195" i="31"/>
  <c r="AD195" i="31"/>
  <c r="N195" i="31"/>
  <c r="Q195" i="31"/>
  <c r="T195" i="31"/>
  <c r="AD486" i="31"/>
  <c r="T103" i="31"/>
  <c r="AB437" i="31"/>
  <c r="O103" i="31"/>
  <c r="AE195" i="31"/>
  <c r="O195" i="31"/>
  <c r="R195" i="31"/>
  <c r="U195" i="31"/>
  <c r="X195" i="31"/>
  <c r="X103" i="31"/>
  <c r="W195" i="31"/>
  <c r="Z195" i="31"/>
  <c r="AC195" i="31"/>
  <c r="AF195" i="31"/>
  <c r="P195" i="31"/>
  <c r="W437" i="31"/>
  <c r="X67" i="31"/>
  <c r="M67" i="31"/>
  <c r="X10" i="31"/>
  <c r="M10" i="31"/>
  <c r="T55" i="31"/>
  <c r="M55" i="31"/>
  <c r="X11" i="31"/>
  <c r="M11" i="31"/>
  <c r="T60" i="31"/>
  <c r="M60" i="31"/>
  <c r="Q62" i="31"/>
  <c r="M62" i="31"/>
  <c r="V487" i="31"/>
  <c r="V66" i="31"/>
  <c r="M66" i="31"/>
  <c r="T54" i="31"/>
  <c r="V102" i="31"/>
  <c r="T102" i="31"/>
  <c r="Q104" i="31"/>
  <c r="O104" i="31"/>
  <c r="W191" i="31"/>
  <c r="N191" i="31"/>
  <c r="P88" i="31"/>
  <c r="M88" i="31"/>
  <c r="O80" i="31"/>
  <c r="M80" i="31"/>
  <c r="S80" i="31"/>
  <c r="Q80" i="31"/>
  <c r="P80" i="31"/>
  <c r="U80" i="31"/>
  <c r="T80" i="31"/>
  <c r="N80" i="31"/>
  <c r="X80" i="31"/>
  <c r="W80" i="31"/>
  <c r="R80" i="31"/>
  <c r="V80" i="31"/>
  <c r="AE488" i="31"/>
  <c r="M488" i="31"/>
  <c r="Y489" i="31"/>
  <c r="M489" i="31"/>
  <c r="U428" i="31"/>
  <c r="U636" i="31" s="1"/>
  <c r="M428" i="31"/>
  <c r="M636" i="31" s="1"/>
  <c r="W416" i="31"/>
  <c r="M416" i="31"/>
  <c r="AB196" i="31"/>
  <c r="M196" i="31"/>
  <c r="N98" i="31"/>
  <c r="M98" i="31"/>
  <c r="X76" i="31"/>
  <c r="M76" i="31"/>
  <c r="X75" i="31"/>
  <c r="M75" i="31"/>
  <c r="U69" i="31"/>
  <c r="M69" i="31"/>
  <c r="U77" i="31"/>
  <c r="M77" i="31"/>
  <c r="Q102" i="31"/>
  <c r="O102" i="31"/>
  <c r="T104" i="31"/>
  <c r="S556" i="31"/>
  <c r="M556" i="31"/>
  <c r="P92" i="31"/>
  <c r="M92" i="31"/>
  <c r="Z204" i="31"/>
  <c r="M204" i="31"/>
  <c r="U79" i="31"/>
  <c r="T79" i="31"/>
  <c r="N79" i="31"/>
  <c r="O79" i="31"/>
  <c r="V79" i="31"/>
  <c r="X79" i="31"/>
  <c r="W79" i="31"/>
  <c r="M79" i="31"/>
  <c r="S79" i="31"/>
  <c r="Q79" i="31"/>
  <c r="P79" i="31"/>
  <c r="R79" i="31"/>
  <c r="Z437" i="31"/>
  <c r="M437" i="31"/>
  <c r="AE359" i="31"/>
  <c r="M359" i="31"/>
  <c r="Q103" i="31"/>
  <c r="M103" i="31"/>
  <c r="W436" i="31"/>
  <c r="M436" i="31"/>
  <c r="Z486" i="31"/>
  <c r="M486" i="31"/>
  <c r="Z152" i="31"/>
  <c r="M152" i="31"/>
  <c r="X547" i="31"/>
  <c r="U547" i="31"/>
  <c r="P547" i="31"/>
  <c r="S547" i="31"/>
  <c r="Q547" i="31"/>
  <c r="N547" i="31"/>
  <c r="V547" i="31"/>
  <c r="M547" i="31"/>
  <c r="W547" i="31"/>
  <c r="R547" i="31"/>
  <c r="T547" i="31"/>
  <c r="O547" i="31"/>
  <c r="AD547" i="31"/>
  <c r="AC547" i="31"/>
  <c r="Z547" i="31"/>
  <c r="AE547" i="31"/>
  <c r="Y547" i="31"/>
  <c r="AA547" i="31"/>
  <c r="AF547" i="31"/>
  <c r="AB547" i="31"/>
  <c r="X64" i="31"/>
  <c r="M64" i="31"/>
  <c r="W329" i="31"/>
  <c r="M329" i="31"/>
  <c r="W54" i="31"/>
  <c r="M54" i="31"/>
  <c r="V358" i="31"/>
  <c r="M358" i="31"/>
  <c r="AE487" i="31"/>
  <c r="M487" i="31"/>
  <c r="N104" i="31"/>
  <c r="M104" i="31"/>
  <c r="P102" i="31"/>
  <c r="M102" i="31"/>
  <c r="R433" i="31"/>
  <c r="M433" i="31"/>
  <c r="W320" i="31"/>
  <c r="Q320" i="31"/>
  <c r="M320" i="31"/>
  <c r="N320" i="31"/>
  <c r="U320" i="31"/>
  <c r="S320" i="31"/>
  <c r="R320" i="31"/>
  <c r="T320" i="31"/>
  <c r="O320" i="31"/>
  <c r="V320" i="31"/>
  <c r="P320" i="31"/>
  <c r="X320" i="31"/>
  <c r="AE320" i="31"/>
  <c r="AA320" i="31"/>
  <c r="AD320" i="31"/>
  <c r="AF320" i="31"/>
  <c r="Z320" i="31"/>
  <c r="Y320" i="31"/>
  <c r="AC320" i="31"/>
  <c r="AB320" i="31"/>
  <c r="O191" i="31"/>
  <c r="M191" i="31"/>
  <c r="AA607" i="31"/>
  <c r="M633" i="31"/>
  <c r="X548" i="31"/>
  <c r="V548" i="31"/>
  <c r="S548" i="31"/>
  <c r="M548" i="31"/>
  <c r="W548" i="31"/>
  <c r="R548" i="31"/>
  <c r="U548" i="31"/>
  <c r="Q548" i="31"/>
  <c r="O548" i="31"/>
  <c r="T548" i="31"/>
  <c r="N548" i="31"/>
  <c r="P548" i="31"/>
  <c r="AF548" i="31"/>
  <c r="AD548" i="31"/>
  <c r="AA548" i="31"/>
  <c r="AC548" i="31"/>
  <c r="AB548" i="31"/>
  <c r="Z548" i="31"/>
  <c r="AE548" i="31"/>
  <c r="Y548" i="31"/>
  <c r="X102" i="31"/>
  <c r="O492" i="31"/>
  <c r="M492" i="31"/>
  <c r="X68" i="31"/>
  <c r="M68" i="31"/>
  <c r="X61" i="31"/>
  <c r="M61" i="31"/>
  <c r="X78" i="31"/>
  <c r="M78" i="31"/>
  <c r="T487" i="31"/>
  <c r="X54" i="31"/>
  <c r="N21" i="31"/>
  <c r="M21" i="31"/>
  <c r="U104" i="31"/>
  <c r="W104" i="31"/>
  <c r="X191" i="31"/>
  <c r="W203" i="31"/>
  <c r="M203" i="31"/>
  <c r="R65" i="31"/>
  <c r="M65" i="31"/>
  <c r="W435" i="31"/>
  <c r="M435" i="31"/>
  <c r="O319" i="31"/>
  <c r="N319" i="31"/>
  <c r="U319" i="31"/>
  <c r="X319" i="31"/>
  <c r="S319" i="31"/>
  <c r="W319" i="31"/>
  <c r="R319" i="31"/>
  <c r="V319" i="31"/>
  <c r="P319" i="31"/>
  <c r="Q319" i="31"/>
  <c r="M319" i="31"/>
  <c r="T319" i="31"/>
  <c r="Z319" i="31"/>
  <c r="AE319" i="31"/>
  <c r="Y319" i="31"/>
  <c r="AC319" i="31"/>
  <c r="AF319" i="31"/>
  <c r="AB319" i="31"/>
  <c r="AA319" i="31"/>
  <c r="AD319" i="31"/>
  <c r="X417" i="31"/>
  <c r="M417" i="31"/>
  <c r="R415" i="31"/>
  <c r="M415" i="31"/>
  <c r="AE434" i="31"/>
  <c r="M434" i="31"/>
  <c r="U245" i="31"/>
  <c r="M245" i="31"/>
  <c r="Y79" i="31"/>
  <c r="Y80" i="31"/>
  <c r="V2" i="31"/>
  <c r="W2" i="31" s="1"/>
  <c r="D14" i="35"/>
  <c r="E14" i="35" s="1"/>
  <c r="F14" i="35" s="1"/>
  <c r="E282" i="32"/>
  <c r="E266" i="32"/>
  <c r="N72" i="32"/>
  <c r="P72" i="32"/>
  <c r="S72" i="32"/>
  <c r="R72" i="32"/>
  <c r="Q72" i="32"/>
  <c r="E211" i="32"/>
  <c r="W93" i="32"/>
  <c r="O35" i="32"/>
  <c r="N92" i="32"/>
  <c r="E89" i="32"/>
  <c r="P93" i="32"/>
  <c r="P95" i="32"/>
  <c r="N93" i="32"/>
  <c r="U93" i="32"/>
  <c r="Q287" i="32"/>
  <c r="X287" i="32"/>
  <c r="Q227" i="32"/>
  <c r="AC141" i="32"/>
  <c r="AF141" i="32"/>
  <c r="S141" i="32"/>
  <c r="O93" i="32"/>
  <c r="T93" i="32"/>
  <c r="R93" i="32"/>
  <c r="N95" i="32"/>
  <c r="P91" i="32"/>
  <c r="S93" i="32"/>
  <c r="Q93" i="32"/>
  <c r="S95" i="32"/>
  <c r="N91" i="32"/>
  <c r="N379" i="32" s="1"/>
  <c r="R95" i="32"/>
  <c r="Q95" i="32"/>
  <c r="V95" i="32"/>
  <c r="T92" i="32"/>
  <c r="R92" i="32"/>
  <c r="W92" i="32"/>
  <c r="T95" i="32"/>
  <c r="W95" i="32"/>
  <c r="U95" i="32"/>
  <c r="Q92" i="32"/>
  <c r="AA287" i="32"/>
  <c r="W91" i="32"/>
  <c r="U91" i="32"/>
  <c r="Y227" i="32"/>
  <c r="E96" i="32"/>
  <c r="T227" i="32"/>
  <c r="N287" i="32"/>
  <c r="O91" i="32"/>
  <c r="T91" i="32"/>
  <c r="R91" i="32"/>
  <c r="AD287" i="32"/>
  <c r="S91" i="32"/>
  <c r="Q91" i="32"/>
  <c r="O227" i="32"/>
  <c r="Q98" i="31"/>
  <c r="AD519" i="31"/>
  <c r="E549" i="31"/>
  <c r="N203" i="31"/>
  <c r="AJ431" i="31"/>
  <c r="P433" i="31"/>
  <c r="W102" i="31"/>
  <c r="Q140" i="31"/>
  <c r="T140" i="31"/>
  <c r="AA191" i="31"/>
  <c r="Z191" i="31"/>
  <c r="Y191" i="31"/>
  <c r="AB191" i="31"/>
  <c r="R191" i="31"/>
  <c r="Z429" i="31"/>
  <c r="R429" i="31"/>
  <c r="Y429" i="31"/>
  <c r="S607" i="31"/>
  <c r="P607" i="31"/>
  <c r="AF607" i="31"/>
  <c r="AC607" i="31"/>
  <c r="Z607" i="31"/>
  <c r="W607" i="31"/>
  <c r="T607" i="31"/>
  <c r="Q607" i="31"/>
  <c r="N607" i="31"/>
  <c r="AD607" i="31"/>
  <c r="O607" i="31"/>
  <c r="AE607" i="31"/>
  <c r="AB607" i="31"/>
  <c r="Y607" i="31"/>
  <c r="V607" i="31"/>
  <c r="E201" i="31"/>
  <c r="S191" i="31"/>
  <c r="Q191" i="31"/>
  <c r="P191" i="31"/>
  <c r="T191" i="31"/>
  <c r="U633" i="31"/>
  <c r="Q553" i="31"/>
  <c r="Q649" i="31"/>
  <c r="T553" i="31"/>
  <c r="T649" i="31"/>
  <c r="T485" i="31"/>
  <c r="AC485" i="31"/>
  <c r="AJ201" i="31"/>
  <c r="D10" i="35"/>
  <c r="AE191" i="31"/>
  <c r="AD191" i="31"/>
  <c r="AC191" i="31"/>
  <c r="AF191" i="31"/>
  <c r="X607" i="31"/>
  <c r="D23" i="35"/>
  <c r="E23" i="35" s="1"/>
  <c r="F23" i="35" s="1"/>
  <c r="AA417" i="31"/>
  <c r="T417" i="31"/>
  <c r="AD415" i="31"/>
  <c r="AC417" i="31"/>
  <c r="T415" i="31"/>
  <c r="Q197" i="31"/>
  <c r="AD197" i="31"/>
  <c r="Q434" i="31"/>
  <c r="Z489" i="31"/>
  <c r="Q489" i="31"/>
  <c r="R434" i="31"/>
  <c r="Z434" i="31"/>
  <c r="AC434" i="31"/>
  <c r="W489" i="31"/>
  <c r="V434" i="31"/>
  <c r="AF434" i="31"/>
  <c r="AA434" i="31"/>
  <c r="P434" i="31"/>
  <c r="AB434" i="31"/>
  <c r="S434" i="31"/>
  <c r="P489" i="31"/>
  <c r="AD434" i="31"/>
  <c r="X434" i="31"/>
  <c r="W434" i="31"/>
  <c r="V489" i="31"/>
  <c r="T489" i="31"/>
  <c r="N434" i="31"/>
  <c r="O434" i="31"/>
  <c r="Y434" i="31"/>
  <c r="W140" i="31"/>
  <c r="O98" i="31"/>
  <c r="P488" i="31"/>
  <c r="AA488" i="31"/>
  <c r="U140" i="31"/>
  <c r="P485" i="31"/>
  <c r="AB429" i="31"/>
  <c r="E321" i="31"/>
  <c r="U488" i="31"/>
  <c r="W488" i="31"/>
  <c r="AF488" i="31"/>
  <c r="X488" i="31"/>
  <c r="S140" i="31"/>
  <c r="P140" i="31"/>
  <c r="V485" i="31"/>
  <c r="V140" i="31"/>
  <c r="N485" i="31"/>
  <c r="O140" i="31"/>
  <c r="AE429" i="31"/>
  <c r="T435" i="31"/>
  <c r="Q485" i="31"/>
  <c r="AB488" i="31"/>
  <c r="AC488" i="31"/>
  <c r="S488" i="31"/>
  <c r="N140" i="31"/>
  <c r="R140" i="31"/>
  <c r="AB485" i="31"/>
  <c r="Z485" i="31"/>
  <c r="O429" i="31"/>
  <c r="Z417" i="31"/>
  <c r="AF417" i="31"/>
  <c r="Q415" i="31"/>
  <c r="W415" i="31"/>
  <c r="AC429" i="31"/>
  <c r="AF429" i="31"/>
  <c r="P429" i="31"/>
  <c r="S429" i="31"/>
  <c r="V429" i="31"/>
  <c r="U429" i="31"/>
  <c r="X429" i="31"/>
  <c r="AA429" i="31"/>
  <c r="AD429" i="31"/>
  <c r="N429" i="31"/>
  <c r="AD417" i="31"/>
  <c r="Q417" i="31"/>
  <c r="U415" i="31"/>
  <c r="AA415" i="31"/>
  <c r="N415" i="31"/>
  <c r="Q429" i="31"/>
  <c r="T429" i="31"/>
  <c r="W429" i="31"/>
  <c r="Z416" i="31"/>
  <c r="AC416" i="31"/>
  <c r="AF416" i="31"/>
  <c r="P416" i="31"/>
  <c r="S416" i="31"/>
  <c r="X428" i="31"/>
  <c r="X636" i="31" s="1"/>
  <c r="AA428" i="31"/>
  <c r="AA636" i="31" s="1"/>
  <c r="AD428" i="31"/>
  <c r="AD636" i="31" s="1"/>
  <c r="N428" i="31"/>
  <c r="N636" i="31" s="1"/>
  <c r="Q428" i="31"/>
  <c r="Q636" i="31" s="1"/>
  <c r="R416" i="31"/>
  <c r="U416" i="31"/>
  <c r="X416" i="31"/>
  <c r="AA416" i="31"/>
  <c r="AF428" i="31"/>
  <c r="AF636" i="31" s="1"/>
  <c r="P428" i="31"/>
  <c r="P636" i="31" s="1"/>
  <c r="S428" i="31"/>
  <c r="S636" i="31" s="1"/>
  <c r="V428" i="31"/>
  <c r="V636" i="31" s="1"/>
  <c r="Y428" i="31"/>
  <c r="Y636" i="31" s="1"/>
  <c r="AD416" i="31"/>
  <c r="N416" i="31"/>
  <c r="Q416" i="31"/>
  <c r="T416" i="31"/>
  <c r="AB428" i="31"/>
  <c r="AB636" i="31" s="1"/>
  <c r="AE428" i="31"/>
  <c r="AE636" i="31" s="1"/>
  <c r="O428" i="31"/>
  <c r="O636" i="31" s="1"/>
  <c r="R428" i="31"/>
  <c r="R636" i="31" s="1"/>
  <c r="E431" i="31"/>
  <c r="S417" i="31"/>
  <c r="V417" i="31"/>
  <c r="Y417" i="31"/>
  <c r="AB417" i="31"/>
  <c r="AC415" i="31"/>
  <c r="AF415" i="31"/>
  <c r="P415" i="31"/>
  <c r="S415" i="31"/>
  <c r="V415" i="31"/>
  <c r="AE417" i="31"/>
  <c r="O417" i="31"/>
  <c r="R417" i="31"/>
  <c r="U417" i="31"/>
  <c r="Y415" i="31"/>
  <c r="AB415" i="31"/>
  <c r="AE415" i="31"/>
  <c r="O415" i="31"/>
  <c r="R358" i="31"/>
  <c r="N358" i="31"/>
  <c r="AD359" i="31"/>
  <c r="S98" i="31"/>
  <c r="N329" i="31"/>
  <c r="T329" i="31"/>
  <c r="Q329" i="31"/>
  <c r="AD329" i="31"/>
  <c r="AJ321" i="31"/>
  <c r="AC203" i="31"/>
  <c r="Y203" i="31"/>
  <c r="AE203" i="31"/>
  <c r="Z203" i="31"/>
  <c r="S486" i="31"/>
  <c r="Z487" i="31"/>
  <c r="AA486" i="31"/>
  <c r="Z436" i="31"/>
  <c r="X436" i="31"/>
  <c r="AF486" i="31"/>
  <c r="AF487" i="31"/>
  <c r="P486" i="31"/>
  <c r="Q486" i="31"/>
  <c r="R436" i="31"/>
  <c r="AA436" i="31"/>
  <c r="AD556" i="31"/>
  <c r="S489" i="31"/>
  <c r="AF489" i="31"/>
  <c r="Q519" i="31"/>
  <c r="AB487" i="31"/>
  <c r="X487" i="31"/>
  <c r="R54" i="31"/>
  <c r="S54" i="31"/>
  <c r="U102" i="31"/>
  <c r="X104" i="31"/>
  <c r="S104" i="31"/>
  <c r="X486" i="31"/>
  <c r="P487" i="31"/>
  <c r="Y486" i="31"/>
  <c r="O486" i="31"/>
  <c r="R486" i="31"/>
  <c r="R102" i="31"/>
  <c r="AF436" i="31"/>
  <c r="V486" i="31"/>
  <c r="E150" i="31"/>
  <c r="S519" i="31"/>
  <c r="P649" i="31"/>
  <c r="N649" i="31"/>
  <c r="S649" i="31"/>
  <c r="V488" i="31"/>
  <c r="Z488" i="31"/>
  <c r="U487" i="31"/>
  <c r="N488" i="31"/>
  <c r="AD488" i="31"/>
  <c r="R488" i="31"/>
  <c r="AC487" i="31"/>
  <c r="Y487" i="31"/>
  <c r="O487" i="31"/>
  <c r="AA487" i="31"/>
  <c r="N489" i="31"/>
  <c r="AD489" i="31"/>
  <c r="AA489" i="31"/>
  <c r="X489" i="31"/>
  <c r="U489" i="31"/>
  <c r="E490" i="31"/>
  <c r="W487" i="31"/>
  <c r="R489" i="31"/>
  <c r="O489" i="31"/>
  <c r="AE489" i="31"/>
  <c r="AB489" i="31"/>
  <c r="O488" i="31"/>
  <c r="Q488" i="31"/>
  <c r="Y488" i="31"/>
  <c r="AD487" i="31"/>
  <c r="S487" i="31"/>
  <c r="R487" i="31"/>
  <c r="V433" i="31"/>
  <c r="Q435" i="31"/>
  <c r="AC436" i="31"/>
  <c r="P436" i="31"/>
  <c r="AE437" i="31"/>
  <c r="Q437" i="31"/>
  <c r="V437" i="31"/>
  <c r="AD591" i="31"/>
  <c r="R435" i="31"/>
  <c r="O435" i="31"/>
  <c r="AE435" i="31"/>
  <c r="AB435" i="31"/>
  <c r="Y435" i="31"/>
  <c r="V435" i="31"/>
  <c r="S435" i="31"/>
  <c r="P435" i="31"/>
  <c r="AF435" i="31"/>
  <c r="AC435" i="31"/>
  <c r="N435" i="31"/>
  <c r="AD435" i="31"/>
  <c r="AA435" i="31"/>
  <c r="X435" i="31"/>
  <c r="U435" i="31"/>
  <c r="AC591" i="31"/>
  <c r="N433" i="31"/>
  <c r="S433" i="31"/>
  <c r="Z433" i="31"/>
  <c r="AE433" i="31"/>
  <c r="AC433" i="31"/>
  <c r="X433" i="31"/>
  <c r="O433" i="31"/>
  <c r="AD433" i="31"/>
  <c r="Q433" i="31"/>
  <c r="W433" i="31"/>
  <c r="AB433" i="31"/>
  <c r="Y433" i="31"/>
  <c r="T433" i="31"/>
  <c r="AF433" i="31"/>
  <c r="AA433" i="31"/>
  <c r="U433" i="31"/>
  <c r="AF591" i="31"/>
  <c r="Z435" i="31"/>
  <c r="S591" i="31"/>
  <c r="R485" i="31"/>
  <c r="AD485" i="31"/>
  <c r="X485" i="31"/>
  <c r="V436" i="31"/>
  <c r="Y436" i="31"/>
  <c r="AB436" i="31"/>
  <c r="AE436" i="31"/>
  <c r="O436" i="31"/>
  <c r="AA437" i="31"/>
  <c r="AC437" i="31"/>
  <c r="AF437" i="31"/>
  <c r="P437" i="31"/>
  <c r="R437" i="31"/>
  <c r="Y485" i="31"/>
  <c r="AA485" i="31"/>
  <c r="O485" i="31"/>
  <c r="AD436" i="31"/>
  <c r="N436" i="31"/>
  <c r="Q436" i="31"/>
  <c r="T436" i="31"/>
  <c r="AF485" i="31"/>
  <c r="S437" i="31"/>
  <c r="U437" i="31"/>
  <c r="X437" i="31"/>
  <c r="AA359" i="31"/>
  <c r="AA358" i="31"/>
  <c r="Z358" i="31"/>
  <c r="U359" i="31"/>
  <c r="W358" i="31"/>
  <c r="P358" i="31"/>
  <c r="AD358" i="31"/>
  <c r="AB358" i="31"/>
  <c r="V359" i="31"/>
  <c r="W359" i="31"/>
  <c r="T358" i="31"/>
  <c r="R359" i="31"/>
  <c r="S359" i="31"/>
  <c r="P359" i="31"/>
  <c r="Z359" i="31"/>
  <c r="AB359" i="31"/>
  <c r="Y359" i="31"/>
  <c r="N359" i="31"/>
  <c r="AC359" i="31"/>
  <c r="Y358" i="31"/>
  <c r="Q358" i="31"/>
  <c r="U358" i="31"/>
  <c r="O358" i="31"/>
  <c r="AC358" i="31"/>
  <c r="AF358" i="31"/>
  <c r="X358" i="31"/>
  <c r="AE358" i="31"/>
  <c r="O359" i="31"/>
  <c r="AF359" i="31"/>
  <c r="X359" i="31"/>
  <c r="T359" i="31"/>
  <c r="Q359" i="31"/>
  <c r="AB329" i="31"/>
  <c r="Y329" i="31"/>
  <c r="V329" i="31"/>
  <c r="S329" i="31"/>
  <c r="X329" i="31"/>
  <c r="U329" i="31"/>
  <c r="R329" i="31"/>
  <c r="O329" i="31"/>
  <c r="AE329" i="31"/>
  <c r="P329" i="31"/>
  <c r="AF329" i="31"/>
  <c r="AC329" i="31"/>
  <c r="Z329" i="31"/>
  <c r="V103" i="31"/>
  <c r="P103" i="31"/>
  <c r="P98" i="31"/>
  <c r="T98" i="31"/>
  <c r="R98" i="31"/>
  <c r="R103" i="31"/>
  <c r="N103" i="31"/>
  <c r="T88" i="31"/>
  <c r="N88" i="31"/>
  <c r="S88" i="31"/>
  <c r="Q88" i="31"/>
  <c r="O88" i="31"/>
  <c r="R88" i="31"/>
  <c r="X62" i="31"/>
  <c r="N65" i="31"/>
  <c r="U9" i="31"/>
  <c r="E81" i="31"/>
  <c r="O65" i="31"/>
  <c r="P65" i="31"/>
  <c r="T65" i="31"/>
  <c r="W65" i="31"/>
  <c r="V65" i="31"/>
  <c r="S65" i="31"/>
  <c r="Q65" i="31"/>
  <c r="R66" i="31"/>
  <c r="V54" i="31"/>
  <c r="P54" i="31"/>
  <c r="X66" i="31"/>
  <c r="X60" i="31"/>
  <c r="U54" i="31"/>
  <c r="N54" i="31"/>
  <c r="P556" i="31"/>
  <c r="AF556" i="31"/>
  <c r="AC556" i="31"/>
  <c r="Z556" i="31"/>
  <c r="W556" i="31"/>
  <c r="T203" i="31"/>
  <c r="U203" i="31"/>
  <c r="AB203" i="31"/>
  <c r="AD203" i="31"/>
  <c r="AA203" i="31"/>
  <c r="O92" i="31"/>
  <c r="T92" i="31"/>
  <c r="O649" i="31"/>
  <c r="X556" i="31"/>
  <c r="U556" i="31"/>
  <c r="R556" i="31"/>
  <c r="O556" i="31"/>
  <c r="AE556" i="31"/>
  <c r="AF203" i="31"/>
  <c r="Q203" i="31"/>
  <c r="R203" i="31"/>
  <c r="S203" i="31"/>
  <c r="Q92" i="31"/>
  <c r="R92" i="31"/>
  <c r="AB556" i="31"/>
  <c r="Y556" i="31"/>
  <c r="V556" i="31"/>
  <c r="O203" i="31"/>
  <c r="P203" i="31"/>
  <c r="V203" i="31"/>
  <c r="X203" i="31"/>
  <c r="S92" i="31"/>
  <c r="D154" i="25"/>
  <c r="D142" i="25"/>
  <c r="D117" i="25"/>
  <c r="E116" i="25" s="1"/>
  <c r="L116" i="25" s="1"/>
  <c r="E109" i="25"/>
  <c r="D74" i="25"/>
  <c r="E73" i="25" s="1"/>
  <c r="D64" i="25"/>
  <c r="D58" i="25"/>
  <c r="AI169" i="25"/>
  <c r="AL169" i="25" s="1"/>
  <c r="K45" i="25"/>
  <c r="AH44" i="25"/>
  <c r="H2" i="25"/>
  <c r="I2" i="25"/>
  <c r="AH32" i="25"/>
  <c r="J210" i="6"/>
  <c r="J91" i="6"/>
  <c r="I91" i="6"/>
  <c r="J99" i="6"/>
  <c r="I99" i="6"/>
  <c r="K99" i="6"/>
  <c r="X1" i="6"/>
  <c r="D36" i="6"/>
  <c r="P366" i="32"/>
  <c r="P286" i="32"/>
  <c r="X366" i="32"/>
  <c r="X286" i="32"/>
  <c r="AF366" i="32"/>
  <c r="AF286" i="32"/>
  <c r="Q366" i="32"/>
  <c r="Q286" i="32"/>
  <c r="Y366" i="32"/>
  <c r="Y286" i="32"/>
  <c r="N366" i="32"/>
  <c r="N286" i="32"/>
  <c r="V366" i="32"/>
  <c r="V286" i="32"/>
  <c r="AD366" i="32"/>
  <c r="AD286" i="32"/>
  <c r="O366" i="32"/>
  <c r="O286" i="32"/>
  <c r="W366" i="32"/>
  <c r="W286" i="32"/>
  <c r="AE366" i="32"/>
  <c r="AE286" i="32"/>
  <c r="T366" i="32"/>
  <c r="T286" i="32"/>
  <c r="AB366" i="32"/>
  <c r="AB286" i="32"/>
  <c r="U366" i="32"/>
  <c r="U286" i="32"/>
  <c r="AC366" i="32"/>
  <c r="AC286" i="32"/>
  <c r="R366" i="32"/>
  <c r="R286" i="32"/>
  <c r="Z366" i="32"/>
  <c r="Z286" i="32"/>
  <c r="S366" i="32"/>
  <c r="S286" i="32"/>
  <c r="AA366" i="32"/>
  <c r="AA286" i="32"/>
  <c r="P227" i="32"/>
  <c r="R649" i="31"/>
  <c r="R553" i="31"/>
  <c r="AC287" i="32"/>
  <c r="Z287" i="32"/>
  <c r="W287" i="32"/>
  <c r="T287" i="32"/>
  <c r="U287" i="32"/>
  <c r="R287" i="32"/>
  <c r="O287" i="32"/>
  <c r="AE287" i="32"/>
  <c r="AB287" i="32"/>
  <c r="Y287" i="32"/>
  <c r="V287" i="32"/>
  <c r="S287" i="32"/>
  <c r="P287" i="32"/>
  <c r="AC227" i="32"/>
  <c r="AB227" i="32"/>
  <c r="W227" i="32"/>
  <c r="Z227" i="32"/>
  <c r="AF227" i="32"/>
  <c r="AE227" i="32"/>
  <c r="V227" i="32"/>
  <c r="Y141" i="32"/>
  <c r="AB141" i="32"/>
  <c r="O141" i="32"/>
  <c r="U141" i="32"/>
  <c r="T141" i="32"/>
  <c r="Z141" i="32"/>
  <c r="Q141" i="32"/>
  <c r="P141" i="32"/>
  <c r="AE141" i="32"/>
  <c r="R141" i="32"/>
  <c r="S227" i="32"/>
  <c r="R227" i="32"/>
  <c r="U227" i="32"/>
  <c r="X227" i="32"/>
  <c r="AA227" i="32"/>
  <c r="AD227" i="32"/>
  <c r="X141" i="32"/>
  <c r="W141" i="32"/>
  <c r="V141" i="32"/>
  <c r="N248" i="32"/>
  <c r="R248" i="32"/>
  <c r="V248" i="32"/>
  <c r="Z248" i="32"/>
  <c r="AD248" i="32"/>
  <c r="O248" i="32"/>
  <c r="S248" i="32"/>
  <c r="W248" i="32"/>
  <c r="AA248" i="32"/>
  <c r="AE248" i="32"/>
  <c r="P248" i="32"/>
  <c r="T248" i="32"/>
  <c r="X248" i="32"/>
  <c r="AB248" i="32"/>
  <c r="AF248" i="32"/>
  <c r="Q248" i="32"/>
  <c r="U248" i="32"/>
  <c r="Y248" i="32"/>
  <c r="AC248" i="32"/>
  <c r="AA141" i="32"/>
  <c r="AD141" i="32"/>
  <c r="N143" i="32"/>
  <c r="R143" i="32"/>
  <c r="V143" i="32"/>
  <c r="Z143" i="32"/>
  <c r="AD143" i="32"/>
  <c r="O143" i="32"/>
  <c r="S143" i="32"/>
  <c r="W143" i="32"/>
  <c r="AA143" i="32"/>
  <c r="AE143" i="32"/>
  <c r="P143" i="32"/>
  <c r="T143" i="32"/>
  <c r="X143" i="32"/>
  <c r="AB143" i="32"/>
  <c r="AF143" i="32"/>
  <c r="Q143" i="32"/>
  <c r="U143" i="32"/>
  <c r="Y143" i="32"/>
  <c r="AC143" i="32"/>
  <c r="AB204" i="31"/>
  <c r="AC204" i="31"/>
  <c r="O69" i="31"/>
  <c r="X69" i="31"/>
  <c r="S204" i="31"/>
  <c r="Y204" i="31"/>
  <c r="T204" i="31"/>
  <c r="O204" i="31"/>
  <c r="Q204" i="31"/>
  <c r="P204" i="31"/>
  <c r="V204" i="31"/>
  <c r="AE492" i="31"/>
  <c r="AF204" i="31"/>
  <c r="AE204" i="31"/>
  <c r="R204" i="31"/>
  <c r="U204" i="31"/>
  <c r="X204" i="31"/>
  <c r="AA204" i="31"/>
  <c r="AD204" i="31"/>
  <c r="N204" i="31"/>
  <c r="W204" i="31"/>
  <c r="X77" i="31"/>
  <c r="P77" i="31"/>
  <c r="D98" i="25"/>
  <c r="E97" i="25" s="1"/>
  <c r="AH169" i="25"/>
  <c r="Y519" i="31"/>
  <c r="AF519" i="31"/>
  <c r="AB492" i="31"/>
  <c r="AC492" i="31"/>
  <c r="R519" i="31"/>
  <c r="Z492" i="31"/>
  <c r="U492" i="31"/>
  <c r="F2" i="6"/>
  <c r="AC519" i="31"/>
  <c r="P519" i="31"/>
  <c r="Z519" i="31"/>
  <c r="AI323" i="31"/>
  <c r="O519" i="31"/>
  <c r="AB519" i="31"/>
  <c r="AH83" i="31"/>
  <c r="T492" i="31"/>
  <c r="Y492" i="31"/>
  <c r="W492" i="31"/>
  <c r="U612" i="31"/>
  <c r="M607" i="31"/>
  <c r="AH551" i="31"/>
  <c r="D19" i="35"/>
  <c r="E19" i="35" s="1"/>
  <c r="F19" i="35" s="1"/>
  <c r="AJ490" i="31"/>
  <c r="D21" i="35"/>
  <c r="E21" i="35" s="1"/>
  <c r="F21" i="35" s="1"/>
  <c r="AJ549" i="31"/>
  <c r="AF492" i="31"/>
  <c r="V492" i="31"/>
  <c r="M612" i="31"/>
  <c r="U607" i="31"/>
  <c r="H71" i="39"/>
  <c r="G71" i="39"/>
  <c r="D71" i="39"/>
  <c r="I71" i="39"/>
  <c r="F71" i="39"/>
  <c r="D47" i="39"/>
  <c r="D57" i="39"/>
  <c r="I47" i="39"/>
  <c r="I54" i="39" s="1"/>
  <c r="I57" i="39"/>
  <c r="AH117" i="25"/>
  <c r="E71" i="39"/>
  <c r="F47" i="39"/>
  <c r="F54" i="39" s="1"/>
  <c r="F57" i="39"/>
  <c r="G47" i="39"/>
  <c r="G54" i="39" s="1"/>
  <c r="G57" i="39"/>
  <c r="H47" i="39"/>
  <c r="H54" i="39" s="1"/>
  <c r="H57" i="39"/>
  <c r="E47" i="39"/>
  <c r="E54" i="39" s="1"/>
  <c r="E57" i="39"/>
  <c r="R310" i="6"/>
  <c r="N310" i="6"/>
  <c r="S310" i="6"/>
  <c r="O310" i="6"/>
  <c r="T310" i="6"/>
  <c r="P310" i="6"/>
  <c r="Q310" i="6"/>
  <c r="M310" i="6"/>
  <c r="AA492" i="31"/>
  <c r="E517" i="31"/>
  <c r="D176" i="6"/>
  <c r="E356" i="31"/>
  <c r="AI102" i="25"/>
  <c r="AL102" i="25" s="1"/>
  <c r="R35" i="32"/>
  <c r="T35" i="32"/>
  <c r="S35" i="32"/>
  <c r="Q35" i="32"/>
  <c r="N35" i="32"/>
  <c r="U297" i="32"/>
  <c r="U298" i="32" s="1"/>
  <c r="L43" i="35"/>
  <c r="L47" i="35"/>
  <c r="L51" i="35"/>
  <c r="K69" i="35"/>
  <c r="L55" i="35"/>
  <c r="L44" i="35"/>
  <c r="AH74" i="25"/>
  <c r="AH112" i="25"/>
  <c r="AH83" i="25"/>
  <c r="J171" i="25"/>
  <c r="J172" i="25" s="1"/>
  <c r="AH64" i="25"/>
  <c r="L171" i="25"/>
  <c r="L172" i="25" s="1"/>
  <c r="H171" i="25"/>
  <c r="H172" i="25" s="1"/>
  <c r="AH22" i="25"/>
  <c r="F171" i="25"/>
  <c r="F172" i="25" s="1"/>
  <c r="AH48" i="25"/>
  <c r="J2" i="25"/>
  <c r="L2" i="25"/>
  <c r="AH163" i="25"/>
  <c r="AH154" i="25"/>
  <c r="AH105" i="25"/>
  <c r="AH58" i="25"/>
  <c r="AH142" i="25"/>
  <c r="AH98" i="25"/>
  <c r="G171" i="25"/>
  <c r="G172" i="25" s="1"/>
  <c r="I171" i="25"/>
  <c r="I172" i="25" s="1"/>
  <c r="AH102" i="25"/>
  <c r="F2" i="25"/>
  <c r="K2" i="25"/>
  <c r="G2" i="6"/>
  <c r="AH117" i="6"/>
  <c r="AH164" i="6"/>
  <c r="AH209" i="6"/>
  <c r="AH108" i="6"/>
  <c r="K2" i="6"/>
  <c r="AH296" i="6"/>
  <c r="I2" i="6"/>
  <c r="H2" i="6"/>
  <c r="AH149" i="6"/>
  <c r="AH135" i="6"/>
  <c r="AH279" i="6"/>
  <c r="AH303" i="6"/>
  <c r="F305" i="6"/>
  <c r="AH98" i="6"/>
  <c r="J2" i="6"/>
  <c r="AH176" i="6"/>
  <c r="AH200" i="6"/>
  <c r="AH216" i="6"/>
  <c r="P492" i="31"/>
  <c r="R492" i="31"/>
  <c r="S492" i="31"/>
  <c r="N164" i="32"/>
  <c r="R164" i="32"/>
  <c r="V164" i="32"/>
  <c r="Z164" i="32"/>
  <c r="AD164" i="32"/>
  <c r="O164" i="32"/>
  <c r="S164" i="32"/>
  <c r="W164" i="32"/>
  <c r="AA164" i="32"/>
  <c r="AE164" i="32"/>
  <c r="P164" i="32"/>
  <c r="T164" i="32"/>
  <c r="X164" i="32"/>
  <c r="AB164" i="32"/>
  <c r="AF164" i="32"/>
  <c r="Q164" i="32"/>
  <c r="U164" i="32"/>
  <c r="Y164" i="32"/>
  <c r="AC164" i="32"/>
  <c r="O47" i="32"/>
  <c r="S47" i="32"/>
  <c r="P47" i="32"/>
  <c r="T47" i="32"/>
  <c r="Q47" i="32"/>
  <c r="U47" i="32"/>
  <c r="N47" i="32"/>
  <c r="R47" i="32"/>
  <c r="Q41" i="32"/>
  <c r="U41" i="32"/>
  <c r="N41" i="32"/>
  <c r="R41" i="32"/>
  <c r="O41" i="32"/>
  <c r="S41" i="32"/>
  <c r="P41" i="32"/>
  <c r="T41" i="32"/>
  <c r="O43" i="32"/>
  <c r="S43" i="32"/>
  <c r="P43" i="32"/>
  <c r="T43" i="32"/>
  <c r="Q43" i="32"/>
  <c r="U43" i="32"/>
  <c r="N43" i="32"/>
  <c r="R43" i="32"/>
  <c r="P40" i="32"/>
  <c r="T40" i="32"/>
  <c r="Q40" i="32"/>
  <c r="U40" i="32"/>
  <c r="N40" i="32"/>
  <c r="R40" i="32"/>
  <c r="O40" i="32"/>
  <c r="S40" i="32"/>
  <c r="O39" i="32"/>
  <c r="S39" i="32"/>
  <c r="P39" i="32"/>
  <c r="T39" i="32"/>
  <c r="Q39" i="32"/>
  <c r="U39" i="32"/>
  <c r="N39" i="32"/>
  <c r="R39" i="32"/>
  <c r="Q45" i="32"/>
  <c r="U45" i="32"/>
  <c r="N45" i="32"/>
  <c r="R45" i="32"/>
  <c r="O45" i="32"/>
  <c r="S45" i="32"/>
  <c r="P45" i="32"/>
  <c r="T45" i="32"/>
  <c r="N38" i="32"/>
  <c r="R38" i="32"/>
  <c r="O38" i="32"/>
  <c r="S38" i="32"/>
  <c r="P38" i="32"/>
  <c r="T38" i="32"/>
  <c r="Q38" i="32"/>
  <c r="U38" i="32"/>
  <c r="N46" i="32"/>
  <c r="R46" i="32"/>
  <c r="O46" i="32"/>
  <c r="S46" i="32"/>
  <c r="P46" i="32"/>
  <c r="T46" i="32"/>
  <c r="Q46" i="32"/>
  <c r="U46" i="32"/>
  <c r="P44" i="32"/>
  <c r="T44" i="32"/>
  <c r="Q44" i="32"/>
  <c r="U44" i="32"/>
  <c r="N44" i="32"/>
  <c r="R44" i="32"/>
  <c r="O44" i="32"/>
  <c r="S44" i="32"/>
  <c r="N42" i="32"/>
  <c r="R42" i="32"/>
  <c r="O42" i="32"/>
  <c r="S42" i="32"/>
  <c r="P42" i="32"/>
  <c r="T42" i="32"/>
  <c r="Q42" i="32"/>
  <c r="U42" i="32"/>
  <c r="U35" i="32"/>
  <c r="V2" i="32"/>
  <c r="P23" i="32"/>
  <c r="T23" i="32"/>
  <c r="X23" i="32"/>
  <c r="Q23" i="32"/>
  <c r="U23" i="32"/>
  <c r="Y23" i="32"/>
  <c r="N23" i="32"/>
  <c r="R23" i="32"/>
  <c r="V23" i="32"/>
  <c r="Z23" i="32"/>
  <c r="O23" i="32"/>
  <c r="S23" i="32"/>
  <c r="W23" i="32"/>
  <c r="Q24" i="32"/>
  <c r="U24" i="32"/>
  <c r="Y24" i="32"/>
  <c r="N24" i="32"/>
  <c r="R24" i="32"/>
  <c r="V24" i="32"/>
  <c r="Z24" i="32"/>
  <c r="O24" i="32"/>
  <c r="S24" i="32"/>
  <c r="W24" i="32"/>
  <c r="P24" i="32"/>
  <c r="T24" i="32"/>
  <c r="X24" i="32"/>
  <c r="E185" i="32"/>
  <c r="X95" i="32"/>
  <c r="X92" i="32"/>
  <c r="AD189" i="32"/>
  <c r="Z189" i="32"/>
  <c r="V189" i="32"/>
  <c r="R189" i="32"/>
  <c r="N189" i="32"/>
  <c r="AC189" i="32"/>
  <c r="Y189" i="32"/>
  <c r="U189" i="32"/>
  <c r="Q189" i="32"/>
  <c r="AF189" i="32"/>
  <c r="AB189" i="32"/>
  <c r="X189" i="32"/>
  <c r="T189" i="32"/>
  <c r="P189" i="32"/>
  <c r="AE189" i="32"/>
  <c r="AA189" i="32"/>
  <c r="W189" i="32"/>
  <c r="S189" i="32"/>
  <c r="O189" i="32"/>
  <c r="E198" i="32"/>
  <c r="AF187" i="32"/>
  <c r="AB187" i="32"/>
  <c r="X187" i="32"/>
  <c r="T187" i="32"/>
  <c r="P187" i="32"/>
  <c r="AE187" i="32"/>
  <c r="AA187" i="32"/>
  <c r="W187" i="32"/>
  <c r="S187" i="32"/>
  <c r="O187" i="32"/>
  <c r="AD187" i="32"/>
  <c r="Z187" i="32"/>
  <c r="V187" i="32"/>
  <c r="R187" i="32"/>
  <c r="N187" i="32"/>
  <c r="AC187" i="32"/>
  <c r="Y187" i="32"/>
  <c r="U187" i="32"/>
  <c r="Q187" i="32"/>
  <c r="AC188" i="32"/>
  <c r="Y188" i="32"/>
  <c r="U188" i="32"/>
  <c r="Q188" i="32"/>
  <c r="AF188" i="32"/>
  <c r="AB188" i="32"/>
  <c r="X188" i="32"/>
  <c r="T188" i="32"/>
  <c r="P188" i="32"/>
  <c r="AE188" i="32"/>
  <c r="AA188" i="32"/>
  <c r="W188" i="32"/>
  <c r="S188" i="32"/>
  <c r="O188" i="32"/>
  <c r="AD188" i="32"/>
  <c r="Z188" i="32"/>
  <c r="V188" i="32"/>
  <c r="R188" i="32"/>
  <c r="N188" i="32"/>
  <c r="X80" i="32"/>
  <c r="T80" i="32"/>
  <c r="P80" i="32"/>
  <c r="W80" i="32"/>
  <c r="S80" i="32"/>
  <c r="O80" i="32"/>
  <c r="Y80" i="32"/>
  <c r="U80" i="32"/>
  <c r="Q80" i="32"/>
  <c r="Z80" i="32"/>
  <c r="V80" i="32"/>
  <c r="R80" i="32"/>
  <c r="N80" i="32"/>
  <c r="X70" i="32"/>
  <c r="T70" i="32"/>
  <c r="P70" i="32"/>
  <c r="W70" i="32"/>
  <c r="S70" i="32"/>
  <c r="O70" i="32"/>
  <c r="Z70" i="32"/>
  <c r="V70" i="32"/>
  <c r="R70" i="32"/>
  <c r="N70" i="32"/>
  <c r="Y70" i="32"/>
  <c r="U70" i="32"/>
  <c r="Q70" i="32"/>
  <c r="W79" i="32"/>
  <c r="S79" i="32"/>
  <c r="O79" i="32"/>
  <c r="Z79" i="32"/>
  <c r="X79" i="32"/>
  <c r="T79" i="32"/>
  <c r="P79" i="32"/>
  <c r="R79" i="32"/>
  <c r="Y79" i="32"/>
  <c r="Q79" i="32"/>
  <c r="V79" i="32"/>
  <c r="N79" i="32"/>
  <c r="U79" i="32"/>
  <c r="Z82" i="32"/>
  <c r="V82" i="32"/>
  <c r="R82" i="32"/>
  <c r="N82" i="32"/>
  <c r="Y82" i="32"/>
  <c r="U82" i="32"/>
  <c r="Q82" i="32"/>
  <c r="W82" i="32"/>
  <c r="S82" i="32"/>
  <c r="O82" i="32"/>
  <c r="X82" i="32"/>
  <c r="T82" i="32"/>
  <c r="P82" i="32"/>
  <c r="AF126" i="32"/>
  <c r="AB126" i="32"/>
  <c r="X126" i="32"/>
  <c r="T126" i="32"/>
  <c r="P126" i="32"/>
  <c r="AE126" i="32"/>
  <c r="AA126" i="32"/>
  <c r="W126" i="32"/>
  <c r="S126" i="32"/>
  <c r="O126" i="32"/>
  <c r="AD126" i="32"/>
  <c r="Z126" i="32"/>
  <c r="V126" i="32"/>
  <c r="R126" i="32"/>
  <c r="N126" i="32"/>
  <c r="AC126" i="32"/>
  <c r="Y126" i="32"/>
  <c r="U126" i="32"/>
  <c r="Q126" i="32"/>
  <c r="AC133" i="32"/>
  <c r="Y133" i="32"/>
  <c r="U133" i="32"/>
  <c r="Q133" i="32"/>
  <c r="AF133" i="32"/>
  <c r="AB133" i="32"/>
  <c r="X133" i="32"/>
  <c r="T133" i="32"/>
  <c r="P133" i="32"/>
  <c r="AE133" i="32"/>
  <c r="AA133" i="32"/>
  <c r="W133" i="32"/>
  <c r="S133" i="32"/>
  <c r="O133" i="32"/>
  <c r="AD133" i="32"/>
  <c r="Z133" i="32"/>
  <c r="V133" i="32"/>
  <c r="R133" i="32"/>
  <c r="N133" i="32"/>
  <c r="AD134" i="32"/>
  <c r="Z134" i="32"/>
  <c r="V134" i="32"/>
  <c r="R134" i="32"/>
  <c r="N134" i="32"/>
  <c r="AC134" i="32"/>
  <c r="Y134" i="32"/>
  <c r="U134" i="32"/>
  <c r="Q134" i="32"/>
  <c r="AF134" i="32"/>
  <c r="AB134" i="32"/>
  <c r="X134" i="32"/>
  <c r="T134" i="32"/>
  <c r="P134" i="32"/>
  <c r="AE134" i="32"/>
  <c r="AA134" i="32"/>
  <c r="W134" i="32"/>
  <c r="S134" i="32"/>
  <c r="O134" i="32"/>
  <c r="U57" i="32"/>
  <c r="Q57" i="32"/>
  <c r="T57" i="32"/>
  <c r="P57" i="32"/>
  <c r="S57" i="32"/>
  <c r="O57" i="32"/>
  <c r="R57" i="32"/>
  <c r="N57" i="32"/>
  <c r="T48" i="32"/>
  <c r="P48" i="32"/>
  <c r="S48" i="32"/>
  <c r="O48" i="32"/>
  <c r="R48" i="32"/>
  <c r="N48" i="32"/>
  <c r="U48" i="32"/>
  <c r="Q48" i="32"/>
  <c r="S37" i="32"/>
  <c r="O37" i="32"/>
  <c r="R37" i="32"/>
  <c r="N37" i="32"/>
  <c r="U37" i="32"/>
  <c r="Q37" i="32"/>
  <c r="T37" i="32"/>
  <c r="P37" i="32"/>
  <c r="R58" i="32"/>
  <c r="N58" i="32"/>
  <c r="U58" i="32"/>
  <c r="Q58" i="32"/>
  <c r="T58" i="32"/>
  <c r="P58" i="32"/>
  <c r="S58" i="32"/>
  <c r="O58" i="32"/>
  <c r="AE272" i="32"/>
  <c r="AA272" i="32"/>
  <c r="W272" i="32"/>
  <c r="S272" i="32"/>
  <c r="O272" i="32"/>
  <c r="AD272" i="32"/>
  <c r="Z272" i="32"/>
  <c r="V272" i="32"/>
  <c r="R272" i="32"/>
  <c r="N272" i="32"/>
  <c r="AC272" i="32"/>
  <c r="Y272" i="32"/>
  <c r="U272" i="32"/>
  <c r="Q272" i="32"/>
  <c r="AF272" i="32"/>
  <c r="AB272" i="32"/>
  <c r="X272" i="32"/>
  <c r="T272" i="32"/>
  <c r="P272" i="32"/>
  <c r="AC246" i="32"/>
  <c r="Y246" i="32"/>
  <c r="U246" i="32"/>
  <c r="Q246" i="32"/>
  <c r="AF246" i="32"/>
  <c r="AB246" i="32"/>
  <c r="X246" i="32"/>
  <c r="T246" i="32"/>
  <c r="P246" i="32"/>
  <c r="AE246" i="32"/>
  <c r="AA246" i="32"/>
  <c r="W246" i="32"/>
  <c r="S246" i="32"/>
  <c r="O246" i="32"/>
  <c r="AD246" i="32"/>
  <c r="Z246" i="32"/>
  <c r="V246" i="32"/>
  <c r="R246" i="32"/>
  <c r="N246" i="32"/>
  <c r="AD231" i="32"/>
  <c r="Z231" i="32"/>
  <c r="V231" i="32"/>
  <c r="R231" i="32"/>
  <c r="N231" i="32"/>
  <c r="AC231" i="32"/>
  <c r="Y231" i="32"/>
  <c r="U231" i="32"/>
  <c r="Q231" i="32"/>
  <c r="AF231" i="32"/>
  <c r="AB231" i="32"/>
  <c r="X231" i="32"/>
  <c r="T231" i="32"/>
  <c r="P231" i="32"/>
  <c r="AE231" i="32"/>
  <c r="AA231" i="32"/>
  <c r="W231" i="32"/>
  <c r="S231" i="32"/>
  <c r="O231" i="32"/>
  <c r="AF239" i="32"/>
  <c r="AB239" i="32"/>
  <c r="X239" i="32"/>
  <c r="T239" i="32"/>
  <c r="P239" i="32"/>
  <c r="AE239" i="32"/>
  <c r="AA239" i="32"/>
  <c r="W239" i="32"/>
  <c r="S239" i="32"/>
  <c r="O239" i="32"/>
  <c r="AD239" i="32"/>
  <c r="Z239" i="32"/>
  <c r="V239" i="32"/>
  <c r="R239" i="32"/>
  <c r="N239" i="32"/>
  <c r="AC239" i="32"/>
  <c r="Y239" i="32"/>
  <c r="U239" i="32"/>
  <c r="Q239" i="32"/>
  <c r="Z29" i="32"/>
  <c r="V29" i="32"/>
  <c r="R29" i="32"/>
  <c r="N29" i="32"/>
  <c r="Y29" i="32"/>
  <c r="U29" i="32"/>
  <c r="Q29" i="32"/>
  <c r="X29" i="32"/>
  <c r="T29" i="32"/>
  <c r="P29" i="32"/>
  <c r="W29" i="32"/>
  <c r="S29" i="32"/>
  <c r="O29" i="32"/>
  <c r="Y28" i="32"/>
  <c r="U28" i="32"/>
  <c r="Q28" i="32"/>
  <c r="X28" i="32"/>
  <c r="T28" i="32"/>
  <c r="P28" i="32"/>
  <c r="W28" i="32"/>
  <c r="S28" i="32"/>
  <c r="O28" i="32"/>
  <c r="Z28" i="32"/>
  <c r="V28" i="32"/>
  <c r="R28" i="32"/>
  <c r="N28" i="32"/>
  <c r="AE172" i="32"/>
  <c r="AA172" i="32"/>
  <c r="W172" i="32"/>
  <c r="S172" i="32"/>
  <c r="O172" i="32"/>
  <c r="AD172" i="32"/>
  <c r="Z172" i="32"/>
  <c r="V172" i="32"/>
  <c r="R172" i="32"/>
  <c r="N172" i="32"/>
  <c r="AC172" i="32"/>
  <c r="Y172" i="32"/>
  <c r="U172" i="32"/>
  <c r="Q172" i="32"/>
  <c r="AF172" i="32"/>
  <c r="AB172" i="32"/>
  <c r="X172" i="32"/>
  <c r="T172" i="32"/>
  <c r="P172" i="32"/>
  <c r="AF184" i="32"/>
  <c r="AB184" i="32"/>
  <c r="X184" i="32"/>
  <c r="T184" i="32"/>
  <c r="P184" i="32"/>
  <c r="AE184" i="32"/>
  <c r="AA184" i="32"/>
  <c r="W184" i="32"/>
  <c r="S184" i="32"/>
  <c r="O184" i="32"/>
  <c r="AD184" i="32"/>
  <c r="Z184" i="32"/>
  <c r="V184" i="32"/>
  <c r="R184" i="32"/>
  <c r="N184" i="32"/>
  <c r="AC184" i="32"/>
  <c r="Y184" i="32"/>
  <c r="U184" i="32"/>
  <c r="Q184" i="32"/>
  <c r="AE144" i="32"/>
  <c r="AA144" i="32"/>
  <c r="W144" i="32"/>
  <c r="S144" i="32"/>
  <c r="O144" i="32"/>
  <c r="AD144" i="32"/>
  <c r="Z144" i="32"/>
  <c r="V144" i="32"/>
  <c r="AF144" i="32"/>
  <c r="AC144" i="32"/>
  <c r="U144" i="32"/>
  <c r="P144" i="32"/>
  <c r="AB144" i="32"/>
  <c r="T144" i="32"/>
  <c r="N144" i="32"/>
  <c r="Y144" i="32"/>
  <c r="R144" i="32"/>
  <c r="X144" i="32"/>
  <c r="Q144" i="32"/>
  <c r="AF350" i="32"/>
  <c r="AB350" i="32"/>
  <c r="X350" i="32"/>
  <c r="T350" i="32"/>
  <c r="P350" i="32"/>
  <c r="AE350" i="32"/>
  <c r="AA350" i="32"/>
  <c r="W350" i="32"/>
  <c r="S350" i="32"/>
  <c r="O350" i="32"/>
  <c r="AD350" i="32"/>
  <c r="Z350" i="32"/>
  <c r="V350" i="32"/>
  <c r="R350" i="32"/>
  <c r="N350" i="32"/>
  <c r="AC350" i="32"/>
  <c r="Y350" i="32"/>
  <c r="U350" i="32"/>
  <c r="Q350" i="32"/>
  <c r="M350" i="32"/>
  <c r="AE148" i="32"/>
  <c r="AE361" i="32" s="1"/>
  <c r="AA148" i="32"/>
  <c r="W148" i="32"/>
  <c r="S148" i="32"/>
  <c r="S361" i="32" s="1"/>
  <c r="O148" i="32"/>
  <c r="O361" i="32" s="1"/>
  <c r="AD148" i="32"/>
  <c r="Z148" i="32"/>
  <c r="V148" i="32"/>
  <c r="V361" i="32" s="1"/>
  <c r="R148" i="32"/>
  <c r="N148" i="32"/>
  <c r="AF148" i="32"/>
  <c r="AB148" i="32"/>
  <c r="X148" i="32"/>
  <c r="T148" i="32"/>
  <c r="P148" i="32"/>
  <c r="Q148" i="32"/>
  <c r="Q361" i="32" s="1"/>
  <c r="AC148" i="32"/>
  <c r="AC361" i="32" s="1"/>
  <c r="Y148" i="32"/>
  <c r="U148" i="32"/>
  <c r="AF354" i="32"/>
  <c r="AB354" i="32"/>
  <c r="X354" i="32"/>
  <c r="T354" i="32"/>
  <c r="P354" i="32"/>
  <c r="AE354" i="32"/>
  <c r="AA354" i="32"/>
  <c r="W354" i="32"/>
  <c r="S354" i="32"/>
  <c r="O354" i="32"/>
  <c r="AD354" i="32"/>
  <c r="Z354" i="32"/>
  <c r="V354" i="32"/>
  <c r="R354" i="32"/>
  <c r="N354" i="32"/>
  <c r="AC354" i="32"/>
  <c r="Y354" i="32"/>
  <c r="U354" i="32"/>
  <c r="Q354" i="32"/>
  <c r="M354" i="32"/>
  <c r="AF387" i="32"/>
  <c r="P387" i="32"/>
  <c r="W387" i="32"/>
  <c r="Z387" i="32"/>
  <c r="V387" i="32"/>
  <c r="AC387" i="32"/>
  <c r="AF203" i="32"/>
  <c r="AB203" i="32"/>
  <c r="X203" i="32"/>
  <c r="T203" i="32"/>
  <c r="P203" i="32"/>
  <c r="AE203" i="32"/>
  <c r="AA203" i="32"/>
  <c r="W203" i="32"/>
  <c r="S203" i="32"/>
  <c r="O203" i="32"/>
  <c r="AD203" i="32"/>
  <c r="Z203" i="32"/>
  <c r="V203" i="32"/>
  <c r="AC203" i="32"/>
  <c r="Y203" i="32"/>
  <c r="U203" i="32"/>
  <c r="Q203" i="32"/>
  <c r="R203" i="32"/>
  <c r="N203" i="32"/>
  <c r="AF208" i="32"/>
  <c r="AB208" i="32"/>
  <c r="X208" i="32"/>
  <c r="T208" i="32"/>
  <c r="P208" i="32"/>
  <c r="AE208" i="32"/>
  <c r="AA208" i="32"/>
  <c r="W208" i="32"/>
  <c r="S208" i="32"/>
  <c r="O208" i="32"/>
  <c r="AD208" i="32"/>
  <c r="Z208" i="32"/>
  <c r="V208" i="32"/>
  <c r="R208" i="32"/>
  <c r="N208" i="32"/>
  <c r="AC208" i="32"/>
  <c r="Y208" i="32"/>
  <c r="U208" i="32"/>
  <c r="Q208" i="32"/>
  <c r="AE255" i="32"/>
  <c r="AA255" i="32"/>
  <c r="W255" i="32"/>
  <c r="S255" i="32"/>
  <c r="O255" i="32"/>
  <c r="AD255" i="32"/>
  <c r="Z255" i="32"/>
  <c r="V255" i="32"/>
  <c r="R255" i="32"/>
  <c r="N255" i="32"/>
  <c r="AC255" i="32"/>
  <c r="Y255" i="32"/>
  <c r="U255" i="32"/>
  <c r="Q255" i="32"/>
  <c r="AF255" i="32"/>
  <c r="AB255" i="32"/>
  <c r="X255" i="32"/>
  <c r="T255" i="32"/>
  <c r="P255" i="32"/>
  <c r="AE161" i="32"/>
  <c r="AA161" i="32"/>
  <c r="W161" i="32"/>
  <c r="S161" i="32"/>
  <c r="O161" i="32"/>
  <c r="AD161" i="32"/>
  <c r="Z161" i="32"/>
  <c r="V161" i="32"/>
  <c r="R161" i="32"/>
  <c r="N161" i="32"/>
  <c r="E165" i="32"/>
  <c r="AC161" i="32"/>
  <c r="Y161" i="32"/>
  <c r="U161" i="32"/>
  <c r="Q161" i="32"/>
  <c r="AF161" i="32"/>
  <c r="AB161" i="32"/>
  <c r="X161" i="32"/>
  <c r="T161" i="32"/>
  <c r="P161" i="32"/>
  <c r="AE190" i="32"/>
  <c r="AA190" i="32"/>
  <c r="W190" i="32"/>
  <c r="S190" i="32"/>
  <c r="O190" i="32"/>
  <c r="AD190" i="32"/>
  <c r="Z190" i="32"/>
  <c r="V190" i="32"/>
  <c r="R190" i="32"/>
  <c r="N190" i="32"/>
  <c r="AC190" i="32"/>
  <c r="Y190" i="32"/>
  <c r="U190" i="32"/>
  <c r="Q190" i="32"/>
  <c r="AF190" i="32"/>
  <c r="AB190" i="32"/>
  <c r="X190" i="32"/>
  <c r="T190" i="32"/>
  <c r="P190" i="32"/>
  <c r="Y85" i="32"/>
  <c r="U85" i="32"/>
  <c r="Q85" i="32"/>
  <c r="X85" i="32"/>
  <c r="T85" i="32"/>
  <c r="P85" i="32"/>
  <c r="W85" i="32"/>
  <c r="S85" i="32"/>
  <c r="Z85" i="32"/>
  <c r="V85" i="32"/>
  <c r="R85" i="32"/>
  <c r="N85" i="32"/>
  <c r="O85" i="32"/>
  <c r="W65" i="32"/>
  <c r="S65" i="32"/>
  <c r="O65" i="32"/>
  <c r="Z65" i="32"/>
  <c r="V65" i="32"/>
  <c r="R65" i="32"/>
  <c r="N65" i="32"/>
  <c r="Y65" i="32"/>
  <c r="U65" i="32"/>
  <c r="Q65" i="32"/>
  <c r="X65" i="32"/>
  <c r="T65" i="32"/>
  <c r="P65" i="32"/>
  <c r="Z75" i="32"/>
  <c r="Z301" i="32" s="1"/>
  <c r="V75" i="32"/>
  <c r="V301" i="32" s="1"/>
  <c r="R75" i="32"/>
  <c r="R301" i="32" s="1"/>
  <c r="N75" i="32"/>
  <c r="N301" i="32" s="1"/>
  <c r="W75" i="32"/>
  <c r="W301" i="32" s="1"/>
  <c r="S75" i="32"/>
  <c r="S301" i="32" s="1"/>
  <c r="O75" i="32"/>
  <c r="O301" i="32" s="1"/>
  <c r="Y75" i="32"/>
  <c r="Y301" i="32" s="1"/>
  <c r="Q75" i="32"/>
  <c r="Q301" i="32" s="1"/>
  <c r="X75" i="32"/>
  <c r="X301" i="32" s="1"/>
  <c r="P75" i="32"/>
  <c r="P301" i="32" s="1"/>
  <c r="U75" i="32"/>
  <c r="U301" i="32" s="1"/>
  <c r="T75" i="32"/>
  <c r="T301" i="32" s="1"/>
  <c r="Y67" i="32"/>
  <c r="U67" i="32"/>
  <c r="Q67" i="32"/>
  <c r="X67" i="32"/>
  <c r="T67" i="32"/>
  <c r="P67" i="32"/>
  <c r="W67" i="32"/>
  <c r="S67" i="32"/>
  <c r="O67" i="32"/>
  <c r="Z67" i="32"/>
  <c r="V67" i="32"/>
  <c r="R67" i="32"/>
  <c r="N67" i="32"/>
  <c r="AF132" i="32"/>
  <c r="AB132" i="32"/>
  <c r="X132" i="32"/>
  <c r="T132" i="32"/>
  <c r="P132" i="32"/>
  <c r="AE132" i="32"/>
  <c r="AA132" i="32"/>
  <c r="W132" i="32"/>
  <c r="S132" i="32"/>
  <c r="O132" i="32"/>
  <c r="AD132" i="32"/>
  <c r="Z132" i="32"/>
  <c r="V132" i="32"/>
  <c r="R132" i="32"/>
  <c r="N132" i="32"/>
  <c r="AC132" i="32"/>
  <c r="Y132" i="32"/>
  <c r="U132" i="32"/>
  <c r="Q132" i="32"/>
  <c r="AD128" i="32"/>
  <c r="Z128" i="32"/>
  <c r="V128" i="32"/>
  <c r="R128" i="32"/>
  <c r="N128" i="32"/>
  <c r="AC128" i="32"/>
  <c r="Y128" i="32"/>
  <c r="U128" i="32"/>
  <c r="Q128" i="32"/>
  <c r="AF128" i="32"/>
  <c r="AB128" i="32"/>
  <c r="X128" i="32"/>
  <c r="T128" i="32"/>
  <c r="P128" i="32"/>
  <c r="AE128" i="32"/>
  <c r="AA128" i="32"/>
  <c r="W128" i="32"/>
  <c r="S128" i="32"/>
  <c r="O128" i="32"/>
  <c r="AE135" i="32"/>
  <c r="AA135" i="32"/>
  <c r="W135" i="32"/>
  <c r="S135" i="32"/>
  <c r="O135" i="32"/>
  <c r="AD135" i="32"/>
  <c r="Z135" i="32"/>
  <c r="V135" i="32"/>
  <c r="R135" i="32"/>
  <c r="N135" i="32"/>
  <c r="AC135" i="32"/>
  <c r="Y135" i="32"/>
  <c r="U135" i="32"/>
  <c r="Q135" i="32"/>
  <c r="AF135" i="32"/>
  <c r="AB135" i="32"/>
  <c r="X135" i="32"/>
  <c r="T135" i="32"/>
  <c r="P135" i="32"/>
  <c r="S51" i="32"/>
  <c r="O51" i="32"/>
  <c r="R51" i="32"/>
  <c r="N51" i="32"/>
  <c r="U51" i="32"/>
  <c r="Q51" i="32"/>
  <c r="T51" i="32"/>
  <c r="P51" i="32"/>
  <c r="R36" i="32"/>
  <c r="N36" i="32"/>
  <c r="U36" i="32"/>
  <c r="Q36" i="32"/>
  <c r="T36" i="32"/>
  <c r="P36" i="32"/>
  <c r="S36" i="32"/>
  <c r="O36" i="32"/>
  <c r="U61" i="32"/>
  <c r="Q61" i="32"/>
  <c r="T61" i="32"/>
  <c r="P61" i="32"/>
  <c r="S61" i="32"/>
  <c r="O61" i="32"/>
  <c r="R61" i="32"/>
  <c r="N61" i="32"/>
  <c r="T52" i="32"/>
  <c r="P52" i="32"/>
  <c r="S52" i="32"/>
  <c r="O52" i="32"/>
  <c r="R52" i="32"/>
  <c r="N52" i="32"/>
  <c r="U52" i="32"/>
  <c r="Q52" i="32"/>
  <c r="AC270" i="32"/>
  <c r="Y270" i="32"/>
  <c r="U270" i="32"/>
  <c r="Q270" i="32"/>
  <c r="AF270" i="32"/>
  <c r="AB270" i="32"/>
  <c r="X270" i="32"/>
  <c r="T270" i="32"/>
  <c r="P270" i="32"/>
  <c r="AE270" i="32"/>
  <c r="AA270" i="32"/>
  <c r="W270" i="32"/>
  <c r="S270" i="32"/>
  <c r="O270" i="32"/>
  <c r="AD270" i="32"/>
  <c r="Z270" i="32"/>
  <c r="V270" i="32"/>
  <c r="R270" i="32"/>
  <c r="N270" i="32"/>
  <c r="AD271" i="32"/>
  <c r="Z271" i="32"/>
  <c r="V271" i="32"/>
  <c r="R271" i="32"/>
  <c r="N271" i="32"/>
  <c r="AC271" i="32"/>
  <c r="Y271" i="32"/>
  <c r="U271" i="32"/>
  <c r="Q271" i="32"/>
  <c r="AF271" i="32"/>
  <c r="AB271" i="32"/>
  <c r="X271" i="32"/>
  <c r="T271" i="32"/>
  <c r="P271" i="32"/>
  <c r="AE271" i="32"/>
  <c r="AA271" i="32"/>
  <c r="W271" i="32"/>
  <c r="S271" i="32"/>
  <c r="O271" i="32"/>
  <c r="AE244" i="32"/>
  <c r="AA244" i="32"/>
  <c r="W244" i="32"/>
  <c r="S244" i="32"/>
  <c r="O244" i="32"/>
  <c r="AD244" i="32"/>
  <c r="Z244" i="32"/>
  <c r="V244" i="32"/>
  <c r="R244" i="32"/>
  <c r="N244" i="32"/>
  <c r="AC244" i="32"/>
  <c r="Y244" i="32"/>
  <c r="U244" i="32"/>
  <c r="Q244" i="32"/>
  <c r="AF244" i="32"/>
  <c r="AB244" i="32"/>
  <c r="X244" i="32"/>
  <c r="T244" i="32"/>
  <c r="P244" i="32"/>
  <c r="AC225" i="32"/>
  <c r="Y225" i="32"/>
  <c r="U225" i="32"/>
  <c r="Q225" i="32"/>
  <c r="AF225" i="32"/>
  <c r="AB225" i="32"/>
  <c r="X225" i="32"/>
  <c r="T225" i="32"/>
  <c r="P225" i="32"/>
  <c r="AD225" i="32"/>
  <c r="Z225" i="32"/>
  <c r="V225" i="32"/>
  <c r="R225" i="32"/>
  <c r="N225" i="32"/>
  <c r="S225" i="32"/>
  <c r="AE225" i="32"/>
  <c r="O225" i="32"/>
  <c r="AA225" i="32"/>
  <c r="W225" i="32"/>
  <c r="AE232" i="32"/>
  <c r="AA232" i="32"/>
  <c r="W232" i="32"/>
  <c r="S232" i="32"/>
  <c r="O232" i="32"/>
  <c r="AD232" i="32"/>
  <c r="Z232" i="32"/>
  <c r="V232" i="32"/>
  <c r="R232" i="32"/>
  <c r="N232" i="32"/>
  <c r="AC232" i="32"/>
  <c r="Y232" i="32"/>
  <c r="U232" i="32"/>
  <c r="Q232" i="32"/>
  <c r="AF232" i="32"/>
  <c r="AB232" i="32"/>
  <c r="X232" i="32"/>
  <c r="T232" i="32"/>
  <c r="P232" i="32"/>
  <c r="AD247" i="32"/>
  <c r="Z247" i="32"/>
  <c r="V247" i="32"/>
  <c r="R247" i="32"/>
  <c r="N247" i="32"/>
  <c r="AC247" i="32"/>
  <c r="Y247" i="32"/>
  <c r="U247" i="32"/>
  <c r="Q247" i="32"/>
  <c r="AF247" i="32"/>
  <c r="AB247" i="32"/>
  <c r="X247" i="32"/>
  <c r="T247" i="32"/>
  <c r="P247" i="32"/>
  <c r="AE247" i="32"/>
  <c r="AA247" i="32"/>
  <c r="W247" i="32"/>
  <c r="S247" i="32"/>
  <c r="O247" i="32"/>
  <c r="AE309" i="32"/>
  <c r="AA309" i="32"/>
  <c r="W309" i="32"/>
  <c r="S309" i="32"/>
  <c r="O309" i="32"/>
  <c r="AD309" i="32"/>
  <c r="Z309" i="32"/>
  <c r="V309" i="32"/>
  <c r="R309" i="32"/>
  <c r="N309" i="32"/>
  <c r="AC309" i="32"/>
  <c r="Y309" i="32"/>
  <c r="U309" i="32"/>
  <c r="Q309" i="32"/>
  <c r="M309" i="32"/>
  <c r="AF309" i="32"/>
  <c r="AB309" i="32"/>
  <c r="X309" i="32"/>
  <c r="T309" i="32"/>
  <c r="P309" i="32"/>
  <c r="Z323" i="32"/>
  <c r="V323" i="32"/>
  <c r="R323" i="32"/>
  <c r="N323" i="32"/>
  <c r="Y323" i="32"/>
  <c r="U323" i="32"/>
  <c r="Q323" i="32"/>
  <c r="M323" i="32"/>
  <c r="X323" i="32"/>
  <c r="T323" i="32"/>
  <c r="P323" i="32"/>
  <c r="W323" i="32"/>
  <c r="S323" i="32"/>
  <c r="O323" i="32"/>
  <c r="AE183" i="32"/>
  <c r="AA183" i="32"/>
  <c r="W183" i="32"/>
  <c r="S183" i="32"/>
  <c r="O183" i="32"/>
  <c r="AD183" i="32"/>
  <c r="Z183" i="32"/>
  <c r="V183" i="32"/>
  <c r="R183" i="32"/>
  <c r="N183" i="32"/>
  <c r="AC183" i="32"/>
  <c r="Y183" i="32"/>
  <c r="U183" i="32"/>
  <c r="Q183" i="32"/>
  <c r="AF183" i="32"/>
  <c r="AB183" i="32"/>
  <c r="X183" i="32"/>
  <c r="T183" i="32"/>
  <c r="P183" i="32"/>
  <c r="AF173" i="32"/>
  <c r="AB173" i="32"/>
  <c r="X173" i="32"/>
  <c r="T173" i="32"/>
  <c r="P173" i="32"/>
  <c r="AE173" i="32"/>
  <c r="AA173" i="32"/>
  <c r="W173" i="32"/>
  <c r="S173" i="32"/>
  <c r="O173" i="32"/>
  <c r="AD173" i="32"/>
  <c r="Z173" i="32"/>
  <c r="V173" i="32"/>
  <c r="R173" i="32"/>
  <c r="N173" i="32"/>
  <c r="AC173" i="32"/>
  <c r="Y173" i="32"/>
  <c r="U173" i="32"/>
  <c r="Q173" i="32"/>
  <c r="AE168" i="32"/>
  <c r="AA168" i="32"/>
  <c r="W168" i="32"/>
  <c r="S168" i="32"/>
  <c r="O168" i="32"/>
  <c r="AD168" i="32"/>
  <c r="Z168" i="32"/>
  <c r="V168" i="32"/>
  <c r="R168" i="32"/>
  <c r="N168" i="32"/>
  <c r="AC168" i="32"/>
  <c r="Y168" i="32"/>
  <c r="U168" i="32"/>
  <c r="Q168" i="32"/>
  <c r="AF168" i="32"/>
  <c r="AB168" i="32"/>
  <c r="X168" i="32"/>
  <c r="T168" i="32"/>
  <c r="P168" i="32"/>
  <c r="AD171" i="32"/>
  <c r="Z171" i="32"/>
  <c r="V171" i="32"/>
  <c r="R171" i="32"/>
  <c r="N171" i="32"/>
  <c r="AC171" i="32"/>
  <c r="Y171" i="32"/>
  <c r="U171" i="32"/>
  <c r="Q171" i="32"/>
  <c r="AF171" i="32"/>
  <c r="AB171" i="32"/>
  <c r="X171" i="32"/>
  <c r="T171" i="32"/>
  <c r="P171" i="32"/>
  <c r="AE171" i="32"/>
  <c r="AA171" i="32"/>
  <c r="W171" i="32"/>
  <c r="S171" i="32"/>
  <c r="O171" i="32"/>
  <c r="E62" i="32"/>
  <c r="E249" i="32"/>
  <c r="X93" i="32"/>
  <c r="AE353" i="32"/>
  <c r="AA353" i="32"/>
  <c r="W353" i="32"/>
  <c r="S353" i="32"/>
  <c r="O353" i="32"/>
  <c r="AD353" i="32"/>
  <c r="Z353" i="32"/>
  <c r="V353" i="32"/>
  <c r="R353" i="32"/>
  <c r="N353" i="32"/>
  <c r="AC353" i="32"/>
  <c r="Y353" i="32"/>
  <c r="U353" i="32"/>
  <c r="Q353" i="32"/>
  <c r="M353" i="32"/>
  <c r="AF353" i="32"/>
  <c r="AB353" i="32"/>
  <c r="X353" i="32"/>
  <c r="T353" i="32"/>
  <c r="P353" i="32"/>
  <c r="AF145" i="32"/>
  <c r="AB145" i="32"/>
  <c r="X145" i="32"/>
  <c r="T145" i="32"/>
  <c r="P145" i="32"/>
  <c r="AE145" i="32"/>
  <c r="AA145" i="32"/>
  <c r="W145" i="32"/>
  <c r="S145" i="32"/>
  <c r="O145" i="32"/>
  <c r="AC145" i="32"/>
  <c r="Y145" i="32"/>
  <c r="U145" i="32"/>
  <c r="Q145" i="32"/>
  <c r="Z145" i="32"/>
  <c r="V145" i="32"/>
  <c r="R145" i="32"/>
  <c r="AD145" i="32"/>
  <c r="N145" i="32"/>
  <c r="E159" i="32"/>
  <c r="AF325" i="32"/>
  <c r="AB325" i="32"/>
  <c r="X325" i="32"/>
  <c r="T325" i="32"/>
  <c r="P325" i="32"/>
  <c r="AE325" i="32"/>
  <c r="AA325" i="32"/>
  <c r="W325" i="32"/>
  <c r="S325" i="32"/>
  <c r="O325" i="32"/>
  <c r="AD325" i="32"/>
  <c r="Z325" i="32"/>
  <c r="V325" i="32"/>
  <c r="R325" i="32"/>
  <c r="N325" i="32"/>
  <c r="AC325" i="32"/>
  <c r="Y325" i="32"/>
  <c r="U325" i="32"/>
  <c r="Q325" i="32"/>
  <c r="M325" i="32"/>
  <c r="AF98" i="32"/>
  <c r="AB98" i="32"/>
  <c r="X98" i="32"/>
  <c r="T98" i="32"/>
  <c r="P98" i="32"/>
  <c r="AE98" i="32"/>
  <c r="AA98" i="32"/>
  <c r="W98" i="32"/>
  <c r="S98" i="32"/>
  <c r="O98" i="32"/>
  <c r="AD98" i="32"/>
  <c r="Z98" i="32"/>
  <c r="V98" i="32"/>
  <c r="R98" i="32"/>
  <c r="N98" i="32"/>
  <c r="AC98" i="32"/>
  <c r="Y98" i="32"/>
  <c r="U98" i="32"/>
  <c r="Q98" i="32"/>
  <c r="AC342" i="32"/>
  <c r="Y342" i="32"/>
  <c r="U342" i="32"/>
  <c r="Q342" i="32"/>
  <c r="M342" i="32"/>
  <c r="AF342" i="32"/>
  <c r="AB342" i="32"/>
  <c r="X342" i="32"/>
  <c r="T342" i="32"/>
  <c r="P342" i="32"/>
  <c r="AE342" i="32"/>
  <c r="AA342" i="32"/>
  <c r="W342" i="32"/>
  <c r="S342" i="32"/>
  <c r="O342" i="32"/>
  <c r="AD342" i="32"/>
  <c r="Z342" i="32"/>
  <c r="V342" i="32"/>
  <c r="R342" i="32"/>
  <c r="N342" i="32"/>
  <c r="AC204" i="32"/>
  <c r="Y204" i="32"/>
  <c r="U204" i="32"/>
  <c r="Q204" i="32"/>
  <c r="AF204" i="32"/>
  <c r="AB204" i="32"/>
  <c r="X204" i="32"/>
  <c r="T204" i="32"/>
  <c r="P204" i="32"/>
  <c r="AE204" i="32"/>
  <c r="AA204" i="32"/>
  <c r="W204" i="32"/>
  <c r="S204" i="32"/>
  <c r="O204" i="32"/>
  <c r="AD204" i="32"/>
  <c r="Z204" i="32"/>
  <c r="V204" i="32"/>
  <c r="R204" i="32"/>
  <c r="N204" i="32"/>
  <c r="X91" i="32"/>
  <c r="AE251" i="32"/>
  <c r="AA251" i="32"/>
  <c r="W251" i="32"/>
  <c r="S251" i="32"/>
  <c r="O251" i="32"/>
  <c r="AD251" i="32"/>
  <c r="Z251" i="32"/>
  <c r="V251" i="32"/>
  <c r="R251" i="32"/>
  <c r="N251" i="32"/>
  <c r="AC251" i="32"/>
  <c r="Y251" i="32"/>
  <c r="U251" i="32"/>
  <c r="Q251" i="32"/>
  <c r="AF251" i="32"/>
  <c r="AB251" i="32"/>
  <c r="X251" i="32"/>
  <c r="T251" i="32"/>
  <c r="P251" i="32"/>
  <c r="AC253" i="32"/>
  <c r="Y253" i="32"/>
  <c r="U253" i="32"/>
  <c r="Q253" i="32"/>
  <c r="AF253" i="32"/>
  <c r="AB253" i="32"/>
  <c r="X253" i="32"/>
  <c r="T253" i="32"/>
  <c r="P253" i="32"/>
  <c r="AE253" i="32"/>
  <c r="AA253" i="32"/>
  <c r="W253" i="32"/>
  <c r="S253" i="32"/>
  <c r="O253" i="32"/>
  <c r="AD253" i="32"/>
  <c r="Z253" i="32"/>
  <c r="V253" i="32"/>
  <c r="R253" i="32"/>
  <c r="N253" i="32"/>
  <c r="Z72" i="32"/>
  <c r="Z64" i="32"/>
  <c r="V64" i="32"/>
  <c r="R64" i="32"/>
  <c r="N64" i="32"/>
  <c r="Y64" i="32"/>
  <c r="U64" i="32"/>
  <c r="Q64" i="32"/>
  <c r="X64" i="32"/>
  <c r="T64" i="32"/>
  <c r="P64" i="32"/>
  <c r="W64" i="32"/>
  <c r="S64" i="32"/>
  <c r="O64" i="32"/>
  <c r="X73" i="32"/>
  <c r="T73" i="32"/>
  <c r="P73" i="32"/>
  <c r="Y73" i="32"/>
  <c r="U73" i="32"/>
  <c r="Q73" i="32"/>
  <c r="S73" i="32"/>
  <c r="Z73" i="32"/>
  <c r="R73" i="32"/>
  <c r="W73" i="32"/>
  <c r="O73" i="32"/>
  <c r="V73" i="32"/>
  <c r="N73" i="32"/>
  <c r="X66" i="32"/>
  <c r="T66" i="32"/>
  <c r="P66" i="32"/>
  <c r="W66" i="32"/>
  <c r="S66" i="32"/>
  <c r="O66" i="32"/>
  <c r="Z66" i="32"/>
  <c r="V66" i="32"/>
  <c r="R66" i="32"/>
  <c r="N66" i="32"/>
  <c r="Y66" i="32"/>
  <c r="U66" i="32"/>
  <c r="Q66" i="32"/>
  <c r="W83" i="32"/>
  <c r="S83" i="32"/>
  <c r="O83" i="32"/>
  <c r="Z83" i="32"/>
  <c r="V83" i="32"/>
  <c r="R83" i="32"/>
  <c r="N83" i="32"/>
  <c r="X83" i="32"/>
  <c r="T83" i="32"/>
  <c r="P83" i="32"/>
  <c r="Y83" i="32"/>
  <c r="U83" i="32"/>
  <c r="Q83" i="32"/>
  <c r="Y74" i="32"/>
  <c r="U74" i="32"/>
  <c r="Q74" i="32"/>
  <c r="Z74" i="32"/>
  <c r="V74" i="32"/>
  <c r="R74" i="32"/>
  <c r="N74" i="32"/>
  <c r="T74" i="32"/>
  <c r="S74" i="32"/>
  <c r="X74" i="32"/>
  <c r="P74" i="32"/>
  <c r="W74" i="32"/>
  <c r="O74" i="32"/>
  <c r="Y71" i="32"/>
  <c r="Y303" i="32" s="1"/>
  <c r="U71" i="32"/>
  <c r="U303" i="32" s="1"/>
  <c r="Q71" i="32"/>
  <c r="Q303" i="32" s="1"/>
  <c r="X71" i="32"/>
  <c r="X303" i="32" s="1"/>
  <c r="T71" i="32"/>
  <c r="T303" i="32" s="1"/>
  <c r="P71" i="32"/>
  <c r="P303" i="32" s="1"/>
  <c r="W71" i="32"/>
  <c r="W303" i="32" s="1"/>
  <c r="S71" i="32"/>
  <c r="S303" i="32" s="1"/>
  <c r="O71" i="32"/>
  <c r="O303" i="32" s="1"/>
  <c r="Z71" i="32"/>
  <c r="Z303" i="32" s="1"/>
  <c r="V71" i="32"/>
  <c r="V303" i="32" s="1"/>
  <c r="R71" i="32"/>
  <c r="R303" i="32" s="1"/>
  <c r="N71" i="32"/>
  <c r="N303" i="32" s="1"/>
  <c r="Y9" i="32"/>
  <c r="U9" i="32"/>
  <c r="Q9" i="32"/>
  <c r="X9" i="32"/>
  <c r="T9" i="32"/>
  <c r="P9" i="32"/>
  <c r="E33" i="32"/>
  <c r="W9" i="32"/>
  <c r="S9" i="32"/>
  <c r="O9" i="32"/>
  <c r="Z9" i="32"/>
  <c r="V9" i="32"/>
  <c r="R9" i="32"/>
  <c r="N9" i="32"/>
  <c r="AC288" i="32"/>
  <c r="AC382" i="32" s="1"/>
  <c r="Y288" i="32"/>
  <c r="Y382" i="32" s="1"/>
  <c r="U288" i="32"/>
  <c r="U382" i="32" s="1"/>
  <c r="Q288" i="32"/>
  <c r="Q382" i="32" s="1"/>
  <c r="M382" i="32"/>
  <c r="AF288" i="32"/>
  <c r="AF382" i="32" s="1"/>
  <c r="AB288" i="32"/>
  <c r="AB382" i="32" s="1"/>
  <c r="X288" i="32"/>
  <c r="X382" i="32" s="1"/>
  <c r="T288" i="32"/>
  <c r="T382" i="32" s="1"/>
  <c r="P288" i="32"/>
  <c r="P382" i="32" s="1"/>
  <c r="AE288" i="32"/>
  <c r="AE382" i="32" s="1"/>
  <c r="AA288" i="32"/>
  <c r="AA382" i="32" s="1"/>
  <c r="W288" i="32"/>
  <c r="W382" i="32" s="1"/>
  <c r="S288" i="32"/>
  <c r="S382" i="32" s="1"/>
  <c r="O288" i="32"/>
  <c r="O382" i="32" s="1"/>
  <c r="AD288" i="32"/>
  <c r="AD382" i="32" s="1"/>
  <c r="Z288" i="32"/>
  <c r="Z382" i="32" s="1"/>
  <c r="V288" i="32"/>
  <c r="V382" i="32" s="1"/>
  <c r="R288" i="32"/>
  <c r="R382" i="32" s="1"/>
  <c r="N288" i="32"/>
  <c r="N382" i="32" s="1"/>
  <c r="AE129" i="32"/>
  <c r="AA129" i="32"/>
  <c r="W129" i="32"/>
  <c r="S129" i="32"/>
  <c r="O129" i="32"/>
  <c r="AD129" i="32"/>
  <c r="Z129" i="32"/>
  <c r="V129" i="32"/>
  <c r="R129" i="32"/>
  <c r="N129" i="32"/>
  <c r="AC129" i="32"/>
  <c r="Y129" i="32"/>
  <c r="U129" i="32"/>
  <c r="Q129" i="32"/>
  <c r="AF129" i="32"/>
  <c r="AB129" i="32"/>
  <c r="X129" i="32"/>
  <c r="T129" i="32"/>
  <c r="P129" i="32"/>
  <c r="T56" i="32"/>
  <c r="P56" i="32"/>
  <c r="S56" i="32"/>
  <c r="O56" i="32"/>
  <c r="R56" i="32"/>
  <c r="N56" i="32"/>
  <c r="U56" i="32"/>
  <c r="Q56" i="32"/>
  <c r="S55" i="32"/>
  <c r="O55" i="32"/>
  <c r="R55" i="32"/>
  <c r="N55" i="32"/>
  <c r="U55" i="32"/>
  <c r="Q55" i="32"/>
  <c r="T55" i="32"/>
  <c r="P55" i="32"/>
  <c r="R50" i="32"/>
  <c r="N50" i="32"/>
  <c r="U50" i="32"/>
  <c r="Q50" i="32"/>
  <c r="T50" i="32"/>
  <c r="P50" i="32"/>
  <c r="S50" i="32"/>
  <c r="O50" i="32"/>
  <c r="U49" i="32"/>
  <c r="Q49" i="32"/>
  <c r="T49" i="32"/>
  <c r="P49" i="32"/>
  <c r="S49" i="32"/>
  <c r="O49" i="32"/>
  <c r="R49" i="32"/>
  <c r="N49" i="32"/>
  <c r="AD280" i="32"/>
  <c r="Z280" i="32"/>
  <c r="V280" i="32"/>
  <c r="R280" i="32"/>
  <c r="N280" i="32"/>
  <c r="AC280" i="32"/>
  <c r="Y280" i="32"/>
  <c r="U280" i="32"/>
  <c r="Q280" i="32"/>
  <c r="AF280" i="32"/>
  <c r="AB280" i="32"/>
  <c r="X280" i="32"/>
  <c r="T280" i="32"/>
  <c r="P280" i="32"/>
  <c r="AE280" i="32"/>
  <c r="AA280" i="32"/>
  <c r="W280" i="32"/>
  <c r="S280" i="32"/>
  <c r="O280" i="32"/>
  <c r="AD226" i="32"/>
  <c r="Z226" i="32"/>
  <c r="V226" i="32"/>
  <c r="R226" i="32"/>
  <c r="N226" i="32"/>
  <c r="AC226" i="32"/>
  <c r="Y226" i="32"/>
  <c r="U226" i="32"/>
  <c r="Q226" i="32"/>
  <c r="AE226" i="32"/>
  <c r="AA226" i="32"/>
  <c r="W226" i="32"/>
  <c r="S226" i="32"/>
  <c r="O226" i="32"/>
  <c r="AB226" i="32"/>
  <c r="X226" i="32"/>
  <c r="T226" i="32"/>
  <c r="AF226" i="32"/>
  <c r="P226" i="32"/>
  <c r="AF229" i="32"/>
  <c r="AB229" i="32"/>
  <c r="X229" i="32"/>
  <c r="T229" i="32"/>
  <c r="P229" i="32"/>
  <c r="AE229" i="32"/>
  <c r="AA229" i="32"/>
  <c r="W229" i="32"/>
  <c r="S229" i="32"/>
  <c r="O229" i="32"/>
  <c r="AC229" i="32"/>
  <c r="Y229" i="32"/>
  <c r="U229" i="32"/>
  <c r="Q229" i="32"/>
  <c r="Z229" i="32"/>
  <c r="V229" i="32"/>
  <c r="R229" i="32"/>
  <c r="AD229" i="32"/>
  <c r="N229" i="32"/>
  <c r="AB1" i="32"/>
  <c r="AB33" i="32" s="1"/>
  <c r="W337" i="32"/>
  <c r="S337" i="32"/>
  <c r="O337" i="32"/>
  <c r="Z337" i="32"/>
  <c r="V337" i="32"/>
  <c r="R337" i="32"/>
  <c r="N337" i="32"/>
  <c r="Y337" i="32"/>
  <c r="U337" i="32"/>
  <c r="Q337" i="32"/>
  <c r="M337" i="32"/>
  <c r="X337" i="32"/>
  <c r="T337" i="32"/>
  <c r="P337" i="32"/>
  <c r="Z344" i="32"/>
  <c r="V344" i="32"/>
  <c r="R344" i="32"/>
  <c r="N344" i="32"/>
  <c r="Y344" i="32"/>
  <c r="U344" i="32"/>
  <c r="Q344" i="32"/>
  <c r="M344" i="32"/>
  <c r="X344" i="32"/>
  <c r="T344" i="32"/>
  <c r="P344" i="32"/>
  <c r="W344" i="32"/>
  <c r="S344" i="32"/>
  <c r="O344" i="32"/>
  <c r="E295" i="32"/>
  <c r="E219" i="32"/>
  <c r="AC174" i="32"/>
  <c r="Y174" i="32"/>
  <c r="U174" i="32"/>
  <c r="Q174" i="32"/>
  <c r="AF174" i="32"/>
  <c r="AB174" i="32"/>
  <c r="X174" i="32"/>
  <c r="T174" i="32"/>
  <c r="P174" i="32"/>
  <c r="AE174" i="32"/>
  <c r="AA174" i="32"/>
  <c r="W174" i="32"/>
  <c r="S174" i="32"/>
  <c r="O174" i="32"/>
  <c r="AD174" i="32"/>
  <c r="Z174" i="32"/>
  <c r="V174" i="32"/>
  <c r="R174" i="32"/>
  <c r="N174" i="32"/>
  <c r="AD167" i="32"/>
  <c r="Z167" i="32"/>
  <c r="V167" i="32"/>
  <c r="R167" i="32"/>
  <c r="N167" i="32"/>
  <c r="AC167" i="32"/>
  <c r="Y167" i="32"/>
  <c r="U167" i="32"/>
  <c r="Q167" i="32"/>
  <c r="AF167" i="32"/>
  <c r="AB167" i="32"/>
  <c r="X167" i="32"/>
  <c r="T167" i="32"/>
  <c r="P167" i="32"/>
  <c r="AE167" i="32"/>
  <c r="AA167" i="32"/>
  <c r="W167" i="32"/>
  <c r="S167" i="32"/>
  <c r="O167" i="32"/>
  <c r="AD175" i="32"/>
  <c r="Z175" i="32"/>
  <c r="V175" i="32"/>
  <c r="R175" i="32"/>
  <c r="N175" i="32"/>
  <c r="AC175" i="32"/>
  <c r="Y175" i="32"/>
  <c r="U175" i="32"/>
  <c r="Q175" i="32"/>
  <c r="AF175" i="32"/>
  <c r="AB175" i="32"/>
  <c r="X175" i="32"/>
  <c r="T175" i="32"/>
  <c r="P175" i="32"/>
  <c r="AE175" i="32"/>
  <c r="AA175" i="32"/>
  <c r="W175" i="32"/>
  <c r="S175" i="32"/>
  <c r="O175" i="32"/>
  <c r="AF169" i="32"/>
  <c r="AB169" i="32"/>
  <c r="X169" i="32"/>
  <c r="T169" i="32"/>
  <c r="P169" i="32"/>
  <c r="AE169" i="32"/>
  <c r="AA169" i="32"/>
  <c r="W169" i="32"/>
  <c r="S169" i="32"/>
  <c r="O169" i="32"/>
  <c r="AD169" i="32"/>
  <c r="Z169" i="32"/>
  <c r="V169" i="32"/>
  <c r="R169" i="32"/>
  <c r="N169" i="32"/>
  <c r="AC169" i="32"/>
  <c r="Y169" i="32"/>
  <c r="U169" i="32"/>
  <c r="Q169" i="32"/>
  <c r="AC146" i="32"/>
  <c r="Y146" i="32"/>
  <c r="U146" i="32"/>
  <c r="Q146" i="32"/>
  <c r="AF146" i="32"/>
  <c r="AB146" i="32"/>
  <c r="X146" i="32"/>
  <c r="T146" i="32"/>
  <c r="P146" i="32"/>
  <c r="AD146" i="32"/>
  <c r="Z146" i="32"/>
  <c r="V146" i="32"/>
  <c r="R146" i="32"/>
  <c r="N146" i="32"/>
  <c r="S146" i="32"/>
  <c r="AE146" i="32"/>
  <c r="O146" i="32"/>
  <c r="AA146" i="32"/>
  <c r="W146" i="32"/>
  <c r="AF149" i="32"/>
  <c r="AB149" i="32"/>
  <c r="X149" i="32"/>
  <c r="T149" i="32"/>
  <c r="P149" i="32"/>
  <c r="AE149" i="32"/>
  <c r="AA149" i="32"/>
  <c r="W149" i="32"/>
  <c r="S149" i="32"/>
  <c r="O149" i="32"/>
  <c r="AC149" i="32"/>
  <c r="Y149" i="32"/>
  <c r="U149" i="32"/>
  <c r="Q149" i="32"/>
  <c r="AD149" i="32"/>
  <c r="N149" i="32"/>
  <c r="Z149" i="32"/>
  <c r="V149" i="32"/>
  <c r="R149" i="32"/>
  <c r="X356" i="32"/>
  <c r="T356" i="32"/>
  <c r="P356" i="32"/>
  <c r="W356" i="32"/>
  <c r="S356" i="32"/>
  <c r="O356" i="32"/>
  <c r="V356" i="32"/>
  <c r="R356" i="32"/>
  <c r="N356" i="32"/>
  <c r="U356" i="32"/>
  <c r="Q356" i="32"/>
  <c r="M356" i="32"/>
  <c r="AC320" i="32"/>
  <c r="Y320" i="32"/>
  <c r="U320" i="32"/>
  <c r="Q320" i="32"/>
  <c r="M320" i="32"/>
  <c r="AF320" i="32"/>
  <c r="AB320" i="32"/>
  <c r="X320" i="32"/>
  <c r="T320" i="32"/>
  <c r="P320" i="32"/>
  <c r="AE320" i="32"/>
  <c r="AA320" i="32"/>
  <c r="W320" i="32"/>
  <c r="S320" i="32"/>
  <c r="O320" i="32"/>
  <c r="AD320" i="32"/>
  <c r="Z320" i="32"/>
  <c r="V320" i="32"/>
  <c r="R320" i="32"/>
  <c r="N320" i="32"/>
  <c r="AC358" i="32"/>
  <c r="Y358" i="32"/>
  <c r="U358" i="32"/>
  <c r="Q358" i="32"/>
  <c r="M358" i="32"/>
  <c r="AF358" i="32"/>
  <c r="AB358" i="32"/>
  <c r="X358" i="32"/>
  <c r="T358" i="32"/>
  <c r="P358" i="32"/>
  <c r="AE358" i="32"/>
  <c r="AA358" i="32"/>
  <c r="W358" i="32"/>
  <c r="S358" i="32"/>
  <c r="O358" i="32"/>
  <c r="AD358" i="32"/>
  <c r="Z358" i="32"/>
  <c r="V358" i="32"/>
  <c r="R358" i="32"/>
  <c r="N358" i="32"/>
  <c r="M387" i="32"/>
  <c r="AE206" i="32"/>
  <c r="AA206" i="32"/>
  <c r="W206" i="32"/>
  <c r="S206" i="32"/>
  <c r="O206" i="32"/>
  <c r="AD206" i="32"/>
  <c r="Z206" i="32"/>
  <c r="V206" i="32"/>
  <c r="R206" i="32"/>
  <c r="N206" i="32"/>
  <c r="AC206" i="32"/>
  <c r="Y206" i="32"/>
  <c r="U206" i="32"/>
  <c r="Q206" i="32"/>
  <c r="AF206" i="32"/>
  <c r="AB206" i="32"/>
  <c r="X206" i="32"/>
  <c r="T206" i="32"/>
  <c r="P206" i="32"/>
  <c r="AF252" i="32"/>
  <c r="AB252" i="32"/>
  <c r="X252" i="32"/>
  <c r="T252" i="32"/>
  <c r="P252" i="32"/>
  <c r="AE252" i="32"/>
  <c r="AA252" i="32"/>
  <c r="W252" i="32"/>
  <c r="S252" i="32"/>
  <c r="O252" i="32"/>
  <c r="AD252" i="32"/>
  <c r="Z252" i="32"/>
  <c r="V252" i="32"/>
  <c r="R252" i="32"/>
  <c r="N252" i="32"/>
  <c r="AC252" i="32"/>
  <c r="Y252" i="32"/>
  <c r="U252" i="32"/>
  <c r="Q252" i="32"/>
  <c r="X84" i="32"/>
  <c r="T84" i="32"/>
  <c r="P84" i="32"/>
  <c r="AA84" i="32"/>
  <c r="W84" i="32"/>
  <c r="S84" i="32"/>
  <c r="O84" i="32"/>
  <c r="Y84" i="32"/>
  <c r="U84" i="32"/>
  <c r="Q84" i="32"/>
  <c r="Z84" i="32"/>
  <c r="V84" i="32"/>
  <c r="R84" i="32"/>
  <c r="N84" i="32"/>
  <c r="Y81" i="32"/>
  <c r="U81" i="32"/>
  <c r="Q81" i="32"/>
  <c r="X81" i="32"/>
  <c r="T81" i="32"/>
  <c r="P81" i="32"/>
  <c r="Z81" i="32"/>
  <c r="V81" i="32"/>
  <c r="R81" i="32"/>
  <c r="N81" i="32"/>
  <c r="S81" i="32"/>
  <c r="O81" i="32"/>
  <c r="AA81" i="32"/>
  <c r="W81" i="32"/>
  <c r="AA69" i="32"/>
  <c r="W69" i="32"/>
  <c r="S69" i="32"/>
  <c r="O69" i="32"/>
  <c r="Z69" i="32"/>
  <c r="V69" i="32"/>
  <c r="R69" i="32"/>
  <c r="N69" i="32"/>
  <c r="Y69" i="32"/>
  <c r="U69" i="32"/>
  <c r="Q69" i="32"/>
  <c r="X69" i="32"/>
  <c r="T69" i="32"/>
  <c r="P69" i="32"/>
  <c r="Z68" i="32"/>
  <c r="V68" i="32"/>
  <c r="R68" i="32"/>
  <c r="N68" i="32"/>
  <c r="Y68" i="32"/>
  <c r="U68" i="32"/>
  <c r="Q68" i="32"/>
  <c r="X68" i="32"/>
  <c r="T68" i="32"/>
  <c r="P68" i="32"/>
  <c r="AA68" i="32"/>
  <c r="W68" i="32"/>
  <c r="S68" i="32"/>
  <c r="O68" i="32"/>
  <c r="AC137" i="32"/>
  <c r="Y137" i="32"/>
  <c r="U137" i="32"/>
  <c r="Q137" i="32"/>
  <c r="AF137" i="32"/>
  <c r="AB137" i="32"/>
  <c r="X137" i="32"/>
  <c r="T137" i="32"/>
  <c r="P137" i="32"/>
  <c r="AE137" i="32"/>
  <c r="AA137" i="32"/>
  <c r="W137" i="32"/>
  <c r="S137" i="32"/>
  <c r="O137" i="32"/>
  <c r="AD137" i="32"/>
  <c r="Z137" i="32"/>
  <c r="V137" i="32"/>
  <c r="R137" i="32"/>
  <c r="N137" i="32"/>
  <c r="AC127" i="32"/>
  <c r="Y127" i="32"/>
  <c r="U127" i="32"/>
  <c r="Q127" i="32"/>
  <c r="AF127" i="32"/>
  <c r="AB127" i="32"/>
  <c r="X127" i="32"/>
  <c r="T127" i="32"/>
  <c r="P127" i="32"/>
  <c r="AE127" i="32"/>
  <c r="AA127" i="32"/>
  <c r="W127" i="32"/>
  <c r="S127" i="32"/>
  <c r="O127" i="32"/>
  <c r="AD127" i="32"/>
  <c r="Z127" i="32"/>
  <c r="V127" i="32"/>
  <c r="R127" i="32"/>
  <c r="N127" i="32"/>
  <c r="AF361" i="32"/>
  <c r="AB361" i="32"/>
  <c r="X361" i="32"/>
  <c r="T361" i="32"/>
  <c r="P361" i="32"/>
  <c r="AA361" i="32"/>
  <c r="W361" i="32"/>
  <c r="Y361" i="32"/>
  <c r="U361" i="32"/>
  <c r="M361" i="32"/>
  <c r="AD361" i="32"/>
  <c r="N361" i="32"/>
  <c r="Z361" i="32"/>
  <c r="R361" i="32"/>
  <c r="AF136" i="32"/>
  <c r="AB136" i="32"/>
  <c r="X136" i="32"/>
  <c r="T136" i="32"/>
  <c r="P136" i="32"/>
  <c r="AE136" i="32"/>
  <c r="AA136" i="32"/>
  <c r="W136" i="32"/>
  <c r="S136" i="32"/>
  <c r="O136" i="32"/>
  <c r="AD136" i="32"/>
  <c r="Z136" i="32"/>
  <c r="V136" i="32"/>
  <c r="R136" i="32"/>
  <c r="N136" i="32"/>
  <c r="AC136" i="32"/>
  <c r="Y136" i="32"/>
  <c r="U136" i="32"/>
  <c r="Q136" i="32"/>
  <c r="T60" i="32"/>
  <c r="P60" i="32"/>
  <c r="S60" i="32"/>
  <c r="O60" i="32"/>
  <c r="R60" i="32"/>
  <c r="N60" i="32"/>
  <c r="U60" i="32"/>
  <c r="Q60" i="32"/>
  <c r="S59" i="32"/>
  <c r="O59" i="32"/>
  <c r="R59" i="32"/>
  <c r="N59" i="32"/>
  <c r="U59" i="32"/>
  <c r="Q59" i="32"/>
  <c r="T59" i="32"/>
  <c r="P59" i="32"/>
  <c r="R54" i="32"/>
  <c r="N54" i="32"/>
  <c r="U54" i="32"/>
  <c r="Q54" i="32"/>
  <c r="T54" i="32"/>
  <c r="P54" i="32"/>
  <c r="S54" i="32"/>
  <c r="O54" i="32"/>
  <c r="U53" i="32"/>
  <c r="Q53" i="32"/>
  <c r="T53" i="32"/>
  <c r="P53" i="32"/>
  <c r="S53" i="32"/>
  <c r="O53" i="32"/>
  <c r="R53" i="32"/>
  <c r="N53" i="32"/>
  <c r="AF273" i="32"/>
  <c r="AB273" i="32"/>
  <c r="X273" i="32"/>
  <c r="T273" i="32"/>
  <c r="P273" i="32"/>
  <c r="AE273" i="32"/>
  <c r="AA273" i="32"/>
  <c r="W273" i="32"/>
  <c r="S273" i="32"/>
  <c r="O273" i="32"/>
  <c r="AD273" i="32"/>
  <c r="Z273" i="32"/>
  <c r="V273" i="32"/>
  <c r="R273" i="32"/>
  <c r="N273" i="32"/>
  <c r="AC273" i="32"/>
  <c r="Y273" i="32"/>
  <c r="U273" i="32"/>
  <c r="Q273" i="32"/>
  <c r="AF269" i="32"/>
  <c r="AB269" i="32"/>
  <c r="X269" i="32"/>
  <c r="T269" i="32"/>
  <c r="P269" i="32"/>
  <c r="AE269" i="32"/>
  <c r="AA269" i="32"/>
  <c r="W269" i="32"/>
  <c r="S269" i="32"/>
  <c r="O269" i="32"/>
  <c r="AD269" i="32"/>
  <c r="Z269" i="32"/>
  <c r="V269" i="32"/>
  <c r="R269" i="32"/>
  <c r="N269" i="32"/>
  <c r="AC269" i="32"/>
  <c r="Y269" i="32"/>
  <c r="U269" i="32"/>
  <c r="Q269" i="32"/>
  <c r="AE268" i="32"/>
  <c r="AA268" i="32"/>
  <c r="W268" i="32"/>
  <c r="S268" i="32"/>
  <c r="O268" i="32"/>
  <c r="AD268" i="32"/>
  <c r="Z268" i="32"/>
  <c r="V268" i="32"/>
  <c r="R268" i="32"/>
  <c r="N268" i="32"/>
  <c r="AC268" i="32"/>
  <c r="Y268" i="32"/>
  <c r="U268" i="32"/>
  <c r="Q268" i="32"/>
  <c r="AF268" i="32"/>
  <c r="AB268" i="32"/>
  <c r="X268" i="32"/>
  <c r="T268" i="32"/>
  <c r="P268" i="32"/>
  <c r="AC279" i="32"/>
  <c r="Y279" i="32"/>
  <c r="U279" i="32"/>
  <c r="Q279" i="32"/>
  <c r="AF279" i="32"/>
  <c r="AB279" i="32"/>
  <c r="X279" i="32"/>
  <c r="T279" i="32"/>
  <c r="P279" i="32"/>
  <c r="AE279" i="32"/>
  <c r="AA279" i="32"/>
  <c r="W279" i="32"/>
  <c r="S279" i="32"/>
  <c r="O279" i="32"/>
  <c r="AD279" i="32"/>
  <c r="Z279" i="32"/>
  <c r="V279" i="32"/>
  <c r="R279" i="32"/>
  <c r="N279" i="32"/>
  <c r="AF221" i="32"/>
  <c r="AB221" i="32"/>
  <c r="X221" i="32"/>
  <c r="T221" i="32"/>
  <c r="P221" i="32"/>
  <c r="AE221" i="32"/>
  <c r="AA221" i="32"/>
  <c r="W221" i="32"/>
  <c r="S221" i="32"/>
  <c r="O221" i="32"/>
  <c r="AC221" i="32"/>
  <c r="Y221" i="32"/>
  <c r="U221" i="32"/>
  <c r="Q221" i="32"/>
  <c r="Z221" i="32"/>
  <c r="V221" i="32"/>
  <c r="R221" i="32"/>
  <c r="AD221" i="32"/>
  <c r="N221" i="32"/>
  <c r="AF245" i="32"/>
  <c r="AB245" i="32"/>
  <c r="X245" i="32"/>
  <c r="T245" i="32"/>
  <c r="P245" i="32"/>
  <c r="AE245" i="32"/>
  <c r="AA245" i="32"/>
  <c r="W245" i="32"/>
  <c r="S245" i="32"/>
  <c r="O245" i="32"/>
  <c r="AD245" i="32"/>
  <c r="Z245" i="32"/>
  <c r="V245" i="32"/>
  <c r="R245" i="32"/>
  <c r="N245" i="32"/>
  <c r="AC245" i="32"/>
  <c r="Y245" i="32"/>
  <c r="U245" i="32"/>
  <c r="Q245" i="32"/>
  <c r="AC230" i="32"/>
  <c r="Y230" i="32"/>
  <c r="U230" i="32"/>
  <c r="Q230" i="32"/>
  <c r="AF230" i="32"/>
  <c r="AB230" i="32"/>
  <c r="X230" i="32"/>
  <c r="T230" i="32"/>
  <c r="P230" i="32"/>
  <c r="AE230" i="32"/>
  <c r="AA230" i="32"/>
  <c r="W230" i="32"/>
  <c r="S230" i="32"/>
  <c r="AD230" i="32"/>
  <c r="Z230" i="32"/>
  <c r="V230" i="32"/>
  <c r="R230" i="32"/>
  <c r="N230" i="32"/>
  <c r="O230" i="32"/>
  <c r="AE228" i="32"/>
  <c r="AA228" i="32"/>
  <c r="W228" i="32"/>
  <c r="S228" i="32"/>
  <c r="O228" i="32"/>
  <c r="AD228" i="32"/>
  <c r="Z228" i="32"/>
  <c r="V228" i="32"/>
  <c r="R228" i="32"/>
  <c r="N228" i="32"/>
  <c r="AF228" i="32"/>
  <c r="AB228" i="32"/>
  <c r="X228" i="32"/>
  <c r="T228" i="32"/>
  <c r="P228" i="32"/>
  <c r="AC228" i="32"/>
  <c r="Y228" i="32"/>
  <c r="U228" i="32"/>
  <c r="Q228" i="32"/>
  <c r="Y32" i="32"/>
  <c r="U32" i="32"/>
  <c r="Q32" i="32"/>
  <c r="X32" i="32"/>
  <c r="T32" i="32"/>
  <c r="P32" i="32"/>
  <c r="W32" i="32"/>
  <c r="S32" i="32"/>
  <c r="O32" i="32"/>
  <c r="Z32" i="32"/>
  <c r="V32" i="32"/>
  <c r="R32" i="32"/>
  <c r="N32" i="32"/>
  <c r="X31" i="32"/>
  <c r="X316" i="32" s="1"/>
  <c r="T31" i="32"/>
  <c r="T316" i="32" s="1"/>
  <c r="P31" i="32"/>
  <c r="P316" i="32" s="1"/>
  <c r="W31" i="32"/>
  <c r="W316" i="32" s="1"/>
  <c r="S31" i="32"/>
  <c r="S316" i="32" s="1"/>
  <c r="O31" i="32"/>
  <c r="O316" i="32" s="1"/>
  <c r="Z31" i="32"/>
  <c r="Z316" i="32" s="1"/>
  <c r="V31" i="32"/>
  <c r="V316" i="32" s="1"/>
  <c r="R31" i="32"/>
  <c r="R316" i="32" s="1"/>
  <c r="N31" i="32"/>
  <c r="N316" i="32" s="1"/>
  <c r="Y31" i="32"/>
  <c r="Y316" i="32" s="1"/>
  <c r="U31" i="32"/>
  <c r="U316" i="32" s="1"/>
  <c r="Q31" i="32"/>
  <c r="Q316" i="32" s="1"/>
  <c r="M316" i="32"/>
  <c r="X364" i="32"/>
  <c r="S364" i="32"/>
  <c r="O364" i="32"/>
  <c r="Z364" i="32"/>
  <c r="V364" i="32"/>
  <c r="R364" i="32"/>
  <c r="U364" i="32"/>
  <c r="Q364" i="32"/>
  <c r="X27" i="32"/>
  <c r="T27" i="32"/>
  <c r="P27" i="32"/>
  <c r="W27" i="32"/>
  <c r="S27" i="32"/>
  <c r="O27" i="32"/>
  <c r="Z27" i="32"/>
  <c r="V27" i="32"/>
  <c r="R27" i="32"/>
  <c r="N27" i="32"/>
  <c r="Y27" i="32"/>
  <c r="U27" i="32"/>
  <c r="Q27" i="32"/>
  <c r="W26" i="32"/>
  <c r="S26" i="32"/>
  <c r="O26" i="32"/>
  <c r="Z26" i="32"/>
  <c r="V26" i="32"/>
  <c r="R26" i="32"/>
  <c r="N26" i="32"/>
  <c r="Y26" i="32"/>
  <c r="U26" i="32"/>
  <c r="Q26" i="32"/>
  <c r="X26" i="32"/>
  <c r="T26" i="32"/>
  <c r="P26" i="32"/>
  <c r="W30" i="32"/>
  <c r="S30" i="32"/>
  <c r="O30" i="32"/>
  <c r="Z30" i="32"/>
  <c r="V30" i="32"/>
  <c r="R30" i="32"/>
  <c r="N30" i="32"/>
  <c r="Y30" i="32"/>
  <c r="U30" i="32"/>
  <c r="Q30" i="32"/>
  <c r="X30" i="32"/>
  <c r="T30" i="32"/>
  <c r="P30" i="32"/>
  <c r="W360" i="32"/>
  <c r="S360" i="32"/>
  <c r="O360" i="32"/>
  <c r="Z360" i="32"/>
  <c r="V360" i="32"/>
  <c r="R360" i="32"/>
  <c r="N360" i="32"/>
  <c r="Y360" i="32"/>
  <c r="U360" i="32"/>
  <c r="Q360" i="32"/>
  <c r="M360" i="32"/>
  <c r="X360" i="32"/>
  <c r="T360" i="32"/>
  <c r="P360" i="32"/>
  <c r="Z25" i="32"/>
  <c r="V25" i="32"/>
  <c r="R25" i="32"/>
  <c r="N25" i="32"/>
  <c r="Y25" i="32"/>
  <c r="U25" i="32"/>
  <c r="Q25" i="32"/>
  <c r="X25" i="32"/>
  <c r="T25" i="32"/>
  <c r="P25" i="32"/>
  <c r="AA25" i="32"/>
  <c r="W25" i="32"/>
  <c r="S25" i="32"/>
  <c r="O25" i="32"/>
  <c r="E138" i="32"/>
  <c r="AC170" i="32"/>
  <c r="Y170" i="32"/>
  <c r="U170" i="32"/>
  <c r="Q170" i="32"/>
  <c r="AF170" i="32"/>
  <c r="AB170" i="32"/>
  <c r="X170" i="32"/>
  <c r="T170" i="32"/>
  <c r="P170" i="32"/>
  <c r="AE170" i="32"/>
  <c r="AA170" i="32"/>
  <c r="W170" i="32"/>
  <c r="S170" i="32"/>
  <c r="O170" i="32"/>
  <c r="AD170" i="32"/>
  <c r="Z170" i="32"/>
  <c r="V170" i="32"/>
  <c r="R170" i="32"/>
  <c r="N170" i="32"/>
  <c r="AE176" i="32"/>
  <c r="AA176" i="32"/>
  <c r="W176" i="32"/>
  <c r="S176" i="32"/>
  <c r="O176" i="32"/>
  <c r="AD176" i="32"/>
  <c r="Z176" i="32"/>
  <c r="V176" i="32"/>
  <c r="R176" i="32"/>
  <c r="N176" i="32"/>
  <c r="AC176" i="32"/>
  <c r="Y176" i="32"/>
  <c r="U176" i="32"/>
  <c r="Q176" i="32"/>
  <c r="AF176" i="32"/>
  <c r="AB176" i="32"/>
  <c r="X176" i="32"/>
  <c r="T176" i="32"/>
  <c r="P176" i="32"/>
  <c r="AE218" i="32"/>
  <c r="AA218" i="32"/>
  <c r="W218" i="32"/>
  <c r="S218" i="32"/>
  <c r="O218" i="32"/>
  <c r="AD218" i="32"/>
  <c r="Z218" i="32"/>
  <c r="V218" i="32"/>
  <c r="R218" i="32"/>
  <c r="N218" i="32"/>
  <c r="AC218" i="32"/>
  <c r="Y218" i="32"/>
  <c r="U218" i="32"/>
  <c r="Q218" i="32"/>
  <c r="AF218" i="32"/>
  <c r="AB218" i="32"/>
  <c r="X218" i="32"/>
  <c r="T218" i="32"/>
  <c r="P218" i="32"/>
  <c r="AC213" i="32"/>
  <c r="Y213" i="32"/>
  <c r="U213" i="32"/>
  <c r="Q213" i="32"/>
  <c r="AF213" i="32"/>
  <c r="AB213" i="32"/>
  <c r="X213" i="32"/>
  <c r="T213" i="32"/>
  <c r="P213" i="32"/>
  <c r="AE213" i="32"/>
  <c r="AA213" i="32"/>
  <c r="W213" i="32"/>
  <c r="S213" i="32"/>
  <c r="O213" i="32"/>
  <c r="AD213" i="32"/>
  <c r="Z213" i="32"/>
  <c r="V213" i="32"/>
  <c r="R213" i="32"/>
  <c r="N213" i="32"/>
  <c r="AD214" i="32"/>
  <c r="Z214" i="32"/>
  <c r="V214" i="32"/>
  <c r="R214" i="32"/>
  <c r="N214" i="32"/>
  <c r="AC214" i="32"/>
  <c r="Y214" i="32"/>
  <c r="U214" i="32"/>
  <c r="Q214" i="32"/>
  <c r="AF214" i="32"/>
  <c r="AB214" i="32"/>
  <c r="X214" i="32"/>
  <c r="T214" i="32"/>
  <c r="P214" i="32"/>
  <c r="AE214" i="32"/>
  <c r="AA214" i="32"/>
  <c r="W214" i="32"/>
  <c r="S214" i="32"/>
  <c r="O214" i="32"/>
  <c r="AD142" i="32"/>
  <c r="AD330" i="32" s="1"/>
  <c r="Z142" i="32"/>
  <c r="Z330" i="32" s="1"/>
  <c r="V142" i="32"/>
  <c r="V330" i="32" s="1"/>
  <c r="R142" i="32"/>
  <c r="R330" i="32" s="1"/>
  <c r="N142" i="32"/>
  <c r="N330" i="32" s="1"/>
  <c r="AC142" i="32"/>
  <c r="AC330" i="32" s="1"/>
  <c r="Y142" i="32"/>
  <c r="Y330" i="32" s="1"/>
  <c r="U142" i="32"/>
  <c r="U330" i="32" s="1"/>
  <c r="Q142" i="32"/>
  <c r="Q330" i="32" s="1"/>
  <c r="M330" i="32"/>
  <c r="AF142" i="32"/>
  <c r="AF330" i="32" s="1"/>
  <c r="AB142" i="32"/>
  <c r="AB330" i="32" s="1"/>
  <c r="X142" i="32"/>
  <c r="X330" i="32" s="1"/>
  <c r="T142" i="32"/>
  <c r="T330" i="32" s="1"/>
  <c r="P142" i="32"/>
  <c r="P330" i="32" s="1"/>
  <c r="AE142" i="32"/>
  <c r="AE330" i="32" s="1"/>
  <c r="AA142" i="32"/>
  <c r="AA330" i="32" s="1"/>
  <c r="W142" i="32"/>
  <c r="W330" i="32" s="1"/>
  <c r="S142" i="32"/>
  <c r="S330" i="32" s="1"/>
  <c r="O142" i="32"/>
  <c r="O330" i="32" s="1"/>
  <c r="AC357" i="32"/>
  <c r="Y357" i="32"/>
  <c r="U357" i="32"/>
  <c r="Q357" i="32"/>
  <c r="M357" i="32"/>
  <c r="AF357" i="32"/>
  <c r="AB357" i="32"/>
  <c r="X357" i="32"/>
  <c r="T357" i="32"/>
  <c r="P357" i="32"/>
  <c r="AE357" i="32"/>
  <c r="AA357" i="32"/>
  <c r="W357" i="32"/>
  <c r="S357" i="32"/>
  <c r="O357" i="32"/>
  <c r="AD357" i="32"/>
  <c r="Z357" i="32"/>
  <c r="V357" i="32"/>
  <c r="R357" i="32"/>
  <c r="N357" i="32"/>
  <c r="AD147" i="32"/>
  <c r="Z147" i="32"/>
  <c r="V147" i="32"/>
  <c r="R147" i="32"/>
  <c r="N147" i="32"/>
  <c r="AC147" i="32"/>
  <c r="Y147" i="32"/>
  <c r="U147" i="32"/>
  <c r="Q147" i="32"/>
  <c r="AE147" i="32"/>
  <c r="AA147" i="32"/>
  <c r="W147" i="32"/>
  <c r="S147" i="32"/>
  <c r="O147" i="32"/>
  <c r="AB147" i="32"/>
  <c r="X147" i="32"/>
  <c r="T147" i="32"/>
  <c r="AF147" i="32"/>
  <c r="P147" i="32"/>
  <c r="AC140" i="32"/>
  <c r="Y140" i="32"/>
  <c r="U140" i="32"/>
  <c r="Q140" i="32"/>
  <c r="AF140" i="32"/>
  <c r="AB140" i="32"/>
  <c r="X140" i="32"/>
  <c r="T140" i="32"/>
  <c r="P140" i="32"/>
  <c r="AE140" i="32"/>
  <c r="AA140" i="32"/>
  <c r="W140" i="32"/>
  <c r="S140" i="32"/>
  <c r="O140" i="32"/>
  <c r="AD140" i="32"/>
  <c r="Z140" i="32"/>
  <c r="V140" i="32"/>
  <c r="R140" i="32"/>
  <c r="N140" i="32"/>
  <c r="AD205" i="32"/>
  <c r="Z205" i="32"/>
  <c r="V205" i="32"/>
  <c r="R205" i="32"/>
  <c r="N205" i="32"/>
  <c r="AC205" i="32"/>
  <c r="Y205" i="32"/>
  <c r="U205" i="32"/>
  <c r="Q205" i="32"/>
  <c r="AF205" i="32"/>
  <c r="AB205" i="32"/>
  <c r="X205" i="32"/>
  <c r="T205" i="32"/>
  <c r="P205" i="32"/>
  <c r="AE205" i="32"/>
  <c r="AA205" i="32"/>
  <c r="W205" i="32"/>
  <c r="S205" i="32"/>
  <c r="O205" i="32"/>
  <c r="AD254" i="32"/>
  <c r="Z254" i="32"/>
  <c r="V254" i="32"/>
  <c r="R254" i="32"/>
  <c r="N254" i="32"/>
  <c r="AC254" i="32"/>
  <c r="Y254" i="32"/>
  <c r="U254" i="32"/>
  <c r="Q254" i="32"/>
  <c r="AF254" i="32"/>
  <c r="AB254" i="32"/>
  <c r="X254" i="32"/>
  <c r="T254" i="32"/>
  <c r="P254" i="32"/>
  <c r="AE254" i="32"/>
  <c r="AA254" i="32"/>
  <c r="W254" i="32"/>
  <c r="S254" i="32"/>
  <c r="O254" i="32"/>
  <c r="V60" i="31"/>
  <c r="O558" i="31"/>
  <c r="S558" i="31"/>
  <c r="W558" i="31"/>
  <c r="AA558" i="31"/>
  <c r="AE558" i="31"/>
  <c r="P558" i="31"/>
  <c r="T558" i="31"/>
  <c r="X558" i="31"/>
  <c r="AB558" i="31"/>
  <c r="AF558" i="31"/>
  <c r="Q558" i="31"/>
  <c r="U558" i="31"/>
  <c r="Y558" i="31"/>
  <c r="Y665" i="31" s="1"/>
  <c r="AC558" i="31"/>
  <c r="N558" i="31"/>
  <c r="R558" i="31"/>
  <c r="V558" i="31"/>
  <c r="Z558" i="31"/>
  <c r="AD558" i="31"/>
  <c r="N557" i="31"/>
  <c r="R557" i="31"/>
  <c r="V557" i="31"/>
  <c r="Z557" i="31"/>
  <c r="AD557" i="31"/>
  <c r="O557" i="31"/>
  <c r="S557" i="31"/>
  <c r="W557" i="31"/>
  <c r="AA557" i="31"/>
  <c r="AE557" i="31"/>
  <c r="P557" i="31"/>
  <c r="T557" i="31"/>
  <c r="X557" i="31"/>
  <c r="AB557" i="31"/>
  <c r="AF557" i="31"/>
  <c r="Q557" i="31"/>
  <c r="U557" i="31"/>
  <c r="Y557" i="31"/>
  <c r="AC557" i="31"/>
  <c r="P573" i="31"/>
  <c r="T573" i="31"/>
  <c r="X573" i="31"/>
  <c r="AB573" i="31"/>
  <c r="AF573" i="31"/>
  <c r="O573" i="31"/>
  <c r="S573" i="31"/>
  <c r="W573" i="31"/>
  <c r="AA573" i="31"/>
  <c r="AE573" i="31"/>
  <c r="U573" i="31"/>
  <c r="AC573" i="31"/>
  <c r="N573" i="31"/>
  <c r="V573" i="31"/>
  <c r="AD573" i="31"/>
  <c r="Q573" i="31"/>
  <c r="Y573" i="31"/>
  <c r="R573" i="31"/>
  <c r="Z573" i="31"/>
  <c r="Q564" i="31"/>
  <c r="Q592" i="31" s="1"/>
  <c r="U564" i="31"/>
  <c r="Y564" i="31"/>
  <c r="Y592" i="31" s="1"/>
  <c r="AC564" i="31"/>
  <c r="AC592" i="31" s="1"/>
  <c r="N564" i="31"/>
  <c r="N592" i="31" s="1"/>
  <c r="R564" i="31"/>
  <c r="R592" i="31" s="1"/>
  <c r="V564" i="31"/>
  <c r="V592" i="31" s="1"/>
  <c r="Z564" i="31"/>
  <c r="Z592" i="31" s="1"/>
  <c r="AD564" i="31"/>
  <c r="AD592" i="31" s="1"/>
  <c r="O564" i="31"/>
  <c r="S564" i="31"/>
  <c r="S592" i="31" s="1"/>
  <c r="W564" i="31"/>
  <c r="W592" i="31" s="1"/>
  <c r="AA564" i="31"/>
  <c r="AA592" i="31" s="1"/>
  <c r="AE564" i="31"/>
  <c r="AE592" i="31" s="1"/>
  <c r="P564" i="31"/>
  <c r="P592" i="31" s="1"/>
  <c r="T564" i="31"/>
  <c r="T592" i="31" s="1"/>
  <c r="X564" i="31"/>
  <c r="X592" i="31" s="1"/>
  <c r="AB564" i="31"/>
  <c r="AB592" i="31" s="1"/>
  <c r="AF564" i="31"/>
  <c r="AF592" i="31" s="1"/>
  <c r="P559" i="31"/>
  <c r="T559" i="31"/>
  <c r="X559" i="31"/>
  <c r="AB559" i="31"/>
  <c r="AF559" i="31"/>
  <c r="Q559" i="31"/>
  <c r="U559" i="31"/>
  <c r="Y559" i="31"/>
  <c r="AC559" i="31"/>
  <c r="N559" i="31"/>
  <c r="R559" i="31"/>
  <c r="V559" i="31"/>
  <c r="Z559" i="31"/>
  <c r="AD559" i="31"/>
  <c r="O559" i="31"/>
  <c r="S559" i="31"/>
  <c r="W559" i="31"/>
  <c r="AA559" i="31"/>
  <c r="AE559" i="31"/>
  <c r="N565" i="31"/>
  <c r="R565" i="31"/>
  <c r="V565" i="31"/>
  <c r="Z565" i="31"/>
  <c r="AD565" i="31"/>
  <c r="O565" i="31"/>
  <c r="S565" i="31"/>
  <c r="W565" i="31"/>
  <c r="AA565" i="31"/>
  <c r="AE565" i="31"/>
  <c r="P565" i="31"/>
  <c r="T565" i="31"/>
  <c r="X565" i="31"/>
  <c r="AB565" i="31"/>
  <c r="AF565" i="31"/>
  <c r="Q565" i="31"/>
  <c r="U565" i="31"/>
  <c r="Y565" i="31"/>
  <c r="AC565" i="31"/>
  <c r="N521" i="31"/>
  <c r="R521" i="31"/>
  <c r="V521" i="31"/>
  <c r="Z521" i="31"/>
  <c r="AD521" i="31"/>
  <c r="O521" i="31"/>
  <c r="S521" i="31"/>
  <c r="W521" i="31"/>
  <c r="AA521" i="31"/>
  <c r="AE521" i="31"/>
  <c r="P521" i="31"/>
  <c r="T521" i="31"/>
  <c r="X521" i="31"/>
  <c r="AB521" i="31"/>
  <c r="AF521" i="31"/>
  <c r="Q521" i="31"/>
  <c r="U521" i="31"/>
  <c r="Y521" i="31"/>
  <c r="AC521" i="31"/>
  <c r="Q524" i="31"/>
  <c r="U524" i="31"/>
  <c r="Y524" i="31"/>
  <c r="AC524" i="31"/>
  <c r="N524" i="31"/>
  <c r="R524" i="31"/>
  <c r="V524" i="31"/>
  <c r="Z524" i="31"/>
  <c r="AD524" i="31"/>
  <c r="O524" i="31"/>
  <c r="S524" i="31"/>
  <c r="W524" i="31"/>
  <c r="AA524" i="31"/>
  <c r="AE524" i="31"/>
  <c r="P524" i="31"/>
  <c r="T524" i="31"/>
  <c r="X524" i="31"/>
  <c r="AB524" i="31"/>
  <c r="AF524" i="31"/>
  <c r="O522" i="31"/>
  <c r="S522" i="31"/>
  <c r="W522" i="31"/>
  <c r="AA522" i="31"/>
  <c r="AE522" i="31"/>
  <c r="P522" i="31"/>
  <c r="T522" i="31"/>
  <c r="X522" i="31"/>
  <c r="AB522" i="31"/>
  <c r="AF522" i="31"/>
  <c r="Q522" i="31"/>
  <c r="U522" i="31"/>
  <c r="Y522" i="31"/>
  <c r="AC522" i="31"/>
  <c r="N522" i="31"/>
  <c r="R522" i="31"/>
  <c r="V522" i="31"/>
  <c r="Z522" i="31"/>
  <c r="AD522" i="31"/>
  <c r="P527" i="31"/>
  <c r="T527" i="31"/>
  <c r="X527" i="31"/>
  <c r="AB527" i="31"/>
  <c r="AF527" i="31"/>
  <c r="Q527" i="31"/>
  <c r="U527" i="31"/>
  <c r="Y527" i="31"/>
  <c r="AC527" i="31"/>
  <c r="N527" i="31"/>
  <c r="R527" i="31"/>
  <c r="V527" i="31"/>
  <c r="Z527" i="31"/>
  <c r="AD527" i="31"/>
  <c r="O527" i="31"/>
  <c r="S527" i="31"/>
  <c r="W527" i="31"/>
  <c r="AA527" i="31"/>
  <c r="AE527" i="31"/>
  <c r="P523" i="31"/>
  <c r="T523" i="31"/>
  <c r="X523" i="31"/>
  <c r="AB523" i="31"/>
  <c r="AF523" i="31"/>
  <c r="Q523" i="31"/>
  <c r="U523" i="31"/>
  <c r="Y523" i="31"/>
  <c r="AC523" i="31"/>
  <c r="N523" i="31"/>
  <c r="R523" i="31"/>
  <c r="V523" i="31"/>
  <c r="Z523" i="31"/>
  <c r="AD523" i="31"/>
  <c r="O523" i="31"/>
  <c r="S523" i="31"/>
  <c r="W523" i="31"/>
  <c r="AA523" i="31"/>
  <c r="AE523" i="31"/>
  <c r="O526" i="31"/>
  <c r="O621" i="31" s="1"/>
  <c r="S526" i="31"/>
  <c r="S621" i="31" s="1"/>
  <c r="W526" i="31"/>
  <c r="W621" i="31" s="1"/>
  <c r="AA526" i="31"/>
  <c r="AA621" i="31" s="1"/>
  <c r="AE526" i="31"/>
  <c r="AE621" i="31" s="1"/>
  <c r="P526" i="31"/>
  <c r="P621" i="31" s="1"/>
  <c r="T526" i="31"/>
  <c r="T621" i="31" s="1"/>
  <c r="X526" i="31"/>
  <c r="X621" i="31" s="1"/>
  <c r="AB526" i="31"/>
  <c r="AB621" i="31" s="1"/>
  <c r="AF526" i="31"/>
  <c r="AF621" i="31" s="1"/>
  <c r="Q526" i="31"/>
  <c r="Q621" i="31" s="1"/>
  <c r="U526" i="31"/>
  <c r="Y526" i="31"/>
  <c r="Y621" i="31" s="1"/>
  <c r="AC526" i="31"/>
  <c r="AC621" i="31" s="1"/>
  <c r="N526" i="31"/>
  <c r="N621" i="31" s="1"/>
  <c r="R526" i="31"/>
  <c r="R621" i="31" s="1"/>
  <c r="V526" i="31"/>
  <c r="V621" i="31" s="1"/>
  <c r="Z526" i="31"/>
  <c r="Z621" i="31" s="1"/>
  <c r="AD526" i="31"/>
  <c r="AD621" i="31" s="1"/>
  <c r="N525" i="31"/>
  <c r="R525" i="31"/>
  <c r="V525" i="31"/>
  <c r="Z525" i="31"/>
  <c r="AD525" i="31"/>
  <c r="O525" i="31"/>
  <c r="S525" i="31"/>
  <c r="W525" i="31"/>
  <c r="AA525" i="31"/>
  <c r="AE525" i="31"/>
  <c r="P525" i="31"/>
  <c r="T525" i="31"/>
  <c r="X525" i="31"/>
  <c r="AB525" i="31"/>
  <c r="AF525" i="31"/>
  <c r="Q525" i="31"/>
  <c r="U525" i="31"/>
  <c r="Y525" i="31"/>
  <c r="AC525" i="31"/>
  <c r="Y54" i="31"/>
  <c r="U60" i="31"/>
  <c r="P333" i="31"/>
  <c r="T333" i="31"/>
  <c r="X333" i="31"/>
  <c r="AB333" i="31"/>
  <c r="AF333" i="31"/>
  <c r="Q333" i="31"/>
  <c r="U333" i="31"/>
  <c r="Y333" i="31"/>
  <c r="AC333" i="31"/>
  <c r="N333" i="31"/>
  <c r="R333" i="31"/>
  <c r="V333" i="31"/>
  <c r="Z333" i="31"/>
  <c r="AD333" i="31"/>
  <c r="O333" i="31"/>
  <c r="S333" i="31"/>
  <c r="W333" i="31"/>
  <c r="AA333" i="31"/>
  <c r="AE333" i="31"/>
  <c r="Q334" i="31"/>
  <c r="U334" i="31"/>
  <c r="Y334" i="31"/>
  <c r="AC334" i="31"/>
  <c r="N334" i="31"/>
  <c r="R334" i="31"/>
  <c r="V334" i="31"/>
  <c r="Z334" i="31"/>
  <c r="AD334" i="31"/>
  <c r="O334" i="31"/>
  <c r="S334" i="31"/>
  <c r="W334" i="31"/>
  <c r="AA334" i="31"/>
  <c r="AE334" i="31"/>
  <c r="P334" i="31"/>
  <c r="T334" i="31"/>
  <c r="X334" i="31"/>
  <c r="AB334" i="31"/>
  <c r="AF334" i="31"/>
  <c r="O332" i="31"/>
  <c r="S332" i="31"/>
  <c r="W332" i="31"/>
  <c r="AA332" i="31"/>
  <c r="AE332" i="31"/>
  <c r="P332" i="31"/>
  <c r="T332" i="31"/>
  <c r="X332" i="31"/>
  <c r="AB332" i="31"/>
  <c r="AF332" i="31"/>
  <c r="Q332" i="31"/>
  <c r="U332" i="31"/>
  <c r="Y332" i="31"/>
  <c r="AC332" i="31"/>
  <c r="N332" i="31"/>
  <c r="R332" i="31"/>
  <c r="V332" i="31"/>
  <c r="Z332" i="31"/>
  <c r="AD332" i="31"/>
  <c r="Q338" i="31"/>
  <c r="U338" i="31"/>
  <c r="Y338" i="31"/>
  <c r="AC338" i="31"/>
  <c r="N338" i="31"/>
  <c r="R338" i="31"/>
  <c r="V338" i="31"/>
  <c r="Z338" i="31"/>
  <c r="AD338" i="31"/>
  <c r="O338" i="31"/>
  <c r="S338" i="31"/>
  <c r="W338" i="31"/>
  <c r="AA338" i="31"/>
  <c r="AE338" i="31"/>
  <c r="P338" i="31"/>
  <c r="T338" i="31"/>
  <c r="X338" i="31"/>
  <c r="AB338" i="31"/>
  <c r="AF338" i="31"/>
  <c r="N331" i="31"/>
  <c r="R331" i="31"/>
  <c r="V331" i="31"/>
  <c r="Z331" i="31"/>
  <c r="AD331" i="31"/>
  <c r="O331" i="31"/>
  <c r="S331" i="31"/>
  <c r="W331" i="31"/>
  <c r="AA331" i="31"/>
  <c r="AE331" i="31"/>
  <c r="P331" i="31"/>
  <c r="T331" i="31"/>
  <c r="X331" i="31"/>
  <c r="AB331" i="31"/>
  <c r="AF331" i="31"/>
  <c r="Q331" i="31"/>
  <c r="U331" i="31"/>
  <c r="Y331" i="31"/>
  <c r="AC331" i="31"/>
  <c r="O336" i="31"/>
  <c r="S336" i="31"/>
  <c r="W336" i="31"/>
  <c r="AA336" i="31"/>
  <c r="AE336" i="31"/>
  <c r="P336" i="31"/>
  <c r="T336" i="31"/>
  <c r="X336" i="31"/>
  <c r="AB336" i="31"/>
  <c r="AF336" i="31"/>
  <c r="Q336" i="31"/>
  <c r="U336" i="31"/>
  <c r="Y336" i="31"/>
  <c r="AC336" i="31"/>
  <c r="N336" i="31"/>
  <c r="R336" i="31"/>
  <c r="V336" i="31"/>
  <c r="Z336" i="31"/>
  <c r="AD336" i="31"/>
  <c r="P337" i="31"/>
  <c r="T337" i="31"/>
  <c r="X337" i="31"/>
  <c r="AB337" i="31"/>
  <c r="AF337" i="31"/>
  <c r="Q337" i="31"/>
  <c r="U337" i="31"/>
  <c r="Y337" i="31"/>
  <c r="AC337" i="31"/>
  <c r="N337" i="31"/>
  <c r="R337" i="31"/>
  <c r="V337" i="31"/>
  <c r="Z337" i="31"/>
  <c r="AD337" i="31"/>
  <c r="O337" i="31"/>
  <c r="S337" i="31"/>
  <c r="W337" i="31"/>
  <c r="AA337" i="31"/>
  <c r="AE337" i="31"/>
  <c r="N339" i="31"/>
  <c r="R339" i="31"/>
  <c r="V339" i="31"/>
  <c r="Z339" i="31"/>
  <c r="AD339" i="31"/>
  <c r="O339" i="31"/>
  <c r="S339" i="31"/>
  <c r="W339" i="31"/>
  <c r="AA339" i="31"/>
  <c r="AE339" i="31"/>
  <c r="P339" i="31"/>
  <c r="T339" i="31"/>
  <c r="X339" i="31"/>
  <c r="AB339" i="31"/>
  <c r="AF339" i="31"/>
  <c r="Q339" i="31"/>
  <c r="U339" i="31"/>
  <c r="Y339" i="31"/>
  <c r="AC339" i="31"/>
  <c r="N335" i="31"/>
  <c r="R335" i="31"/>
  <c r="V335" i="31"/>
  <c r="Z335" i="31"/>
  <c r="AD335" i="31"/>
  <c r="O335" i="31"/>
  <c r="S335" i="31"/>
  <c r="W335" i="31"/>
  <c r="AA335" i="31"/>
  <c r="AE335" i="31"/>
  <c r="P335" i="31"/>
  <c r="T335" i="31"/>
  <c r="X335" i="31"/>
  <c r="AB335" i="31"/>
  <c r="AF335" i="31"/>
  <c r="Q335" i="31"/>
  <c r="U335" i="31"/>
  <c r="Y335" i="31"/>
  <c r="AC335" i="31"/>
  <c r="AA519" i="31"/>
  <c r="W519" i="31"/>
  <c r="X519" i="31"/>
  <c r="V519" i="31"/>
  <c r="X492" i="31"/>
  <c r="Q492" i="31"/>
  <c r="N492" i="31"/>
  <c r="AD492" i="31"/>
  <c r="U519" i="31"/>
  <c r="AE519" i="31"/>
  <c r="T519" i="31"/>
  <c r="N519" i="31"/>
  <c r="P242" i="31"/>
  <c r="T242" i="31"/>
  <c r="X242" i="31"/>
  <c r="AB242" i="31"/>
  <c r="AF242" i="31"/>
  <c r="Q242" i="31"/>
  <c r="U242" i="31"/>
  <c r="Y242" i="31"/>
  <c r="AC242" i="31"/>
  <c r="N242" i="31"/>
  <c r="R242" i="31"/>
  <c r="V242" i="31"/>
  <c r="Z242" i="31"/>
  <c r="AD242" i="31"/>
  <c r="O242" i="31"/>
  <c r="S242" i="31"/>
  <c r="W242" i="31"/>
  <c r="AA242" i="31"/>
  <c r="AE242" i="31"/>
  <c r="O241" i="31"/>
  <c r="S241" i="31"/>
  <c r="W241" i="31"/>
  <c r="AA241" i="31"/>
  <c r="AE241" i="31"/>
  <c r="P241" i="31"/>
  <c r="T241" i="31"/>
  <c r="X241" i="31"/>
  <c r="AB241" i="31"/>
  <c r="AF241" i="31"/>
  <c r="Q241" i="31"/>
  <c r="U241" i="31"/>
  <c r="Y241" i="31"/>
  <c r="AC241" i="31"/>
  <c r="N241" i="31"/>
  <c r="R241" i="31"/>
  <c r="V241" i="31"/>
  <c r="Z241" i="31"/>
  <c r="AD241" i="31"/>
  <c r="S55" i="31"/>
  <c r="Y104" i="31"/>
  <c r="S21" i="31"/>
  <c r="S66" i="31"/>
  <c r="W55" i="31"/>
  <c r="Q21" i="31"/>
  <c r="P21" i="31"/>
  <c r="O55" i="31"/>
  <c r="X55" i="31"/>
  <c r="R55" i="31"/>
  <c r="X21" i="31"/>
  <c r="W21" i="31"/>
  <c r="R21" i="31"/>
  <c r="N55" i="31"/>
  <c r="Q55" i="31"/>
  <c r="P55" i="31"/>
  <c r="V55" i="31"/>
  <c r="U55" i="31"/>
  <c r="V62" i="31"/>
  <c r="O21" i="31"/>
  <c r="V21" i="31"/>
  <c r="U21" i="31"/>
  <c r="T21" i="31"/>
  <c r="Y55" i="31"/>
  <c r="Y21" i="31"/>
  <c r="O24" i="31"/>
  <c r="S24" i="31"/>
  <c r="W24" i="31"/>
  <c r="P24" i="31"/>
  <c r="T24" i="31"/>
  <c r="X24" i="31"/>
  <c r="Q24" i="31"/>
  <c r="Y24" i="31"/>
  <c r="R24" i="31"/>
  <c r="U24" i="31"/>
  <c r="N24" i="31"/>
  <c r="V24" i="31"/>
  <c r="P28" i="31"/>
  <c r="T28" i="31"/>
  <c r="X28" i="31"/>
  <c r="Q28" i="31"/>
  <c r="U28" i="31"/>
  <c r="Y28" i="31"/>
  <c r="N28" i="31"/>
  <c r="V28" i="31"/>
  <c r="O28" i="31"/>
  <c r="W28" i="31"/>
  <c r="R28" i="31"/>
  <c r="S28" i="31"/>
  <c r="P51" i="31"/>
  <c r="T51" i="31"/>
  <c r="X51" i="31"/>
  <c r="Q51" i="31"/>
  <c r="U51" i="31"/>
  <c r="Y51" i="31"/>
  <c r="O51" i="31"/>
  <c r="W51" i="31"/>
  <c r="R51" i="31"/>
  <c r="S51" i="31"/>
  <c r="N51" i="31"/>
  <c r="V51" i="31"/>
  <c r="P41" i="31"/>
  <c r="T41" i="31"/>
  <c r="X41" i="31"/>
  <c r="Q41" i="31"/>
  <c r="U41" i="31"/>
  <c r="Y41" i="31"/>
  <c r="N41" i="31"/>
  <c r="R41" i="31"/>
  <c r="V41" i="31"/>
  <c r="O41" i="31"/>
  <c r="S41" i="31"/>
  <c r="W41" i="31"/>
  <c r="Q26" i="31"/>
  <c r="U26" i="31"/>
  <c r="Y26" i="31"/>
  <c r="N26" i="31"/>
  <c r="R26" i="31"/>
  <c r="V26" i="31"/>
  <c r="T26" i="31"/>
  <c r="O26" i="31"/>
  <c r="W26" i="31"/>
  <c r="P26" i="31"/>
  <c r="X26" i="31"/>
  <c r="S26" i="31"/>
  <c r="O44" i="31"/>
  <c r="S44" i="31"/>
  <c r="W44" i="31"/>
  <c r="P44" i="31"/>
  <c r="T44" i="31"/>
  <c r="X44" i="31"/>
  <c r="Q44" i="31"/>
  <c r="U44" i="31"/>
  <c r="Y44" i="31"/>
  <c r="N44" i="31"/>
  <c r="R44" i="31"/>
  <c r="V44" i="31"/>
  <c r="Q20" i="31"/>
  <c r="U20" i="31"/>
  <c r="Y20" i="31"/>
  <c r="N20" i="31"/>
  <c r="R20" i="31"/>
  <c r="V20" i="31"/>
  <c r="O20" i="31"/>
  <c r="S20" i="31"/>
  <c r="W20" i="31"/>
  <c r="P20" i="31"/>
  <c r="T20" i="31"/>
  <c r="X20" i="31"/>
  <c r="N43" i="31"/>
  <c r="R43" i="31"/>
  <c r="V43" i="31"/>
  <c r="O43" i="31"/>
  <c r="S43" i="31"/>
  <c r="W43" i="31"/>
  <c r="P43" i="31"/>
  <c r="T43" i="31"/>
  <c r="X43" i="31"/>
  <c r="Q43" i="31"/>
  <c r="U43" i="31"/>
  <c r="Y43" i="31"/>
  <c r="N49" i="31"/>
  <c r="R49" i="31"/>
  <c r="V49" i="31"/>
  <c r="O49" i="31"/>
  <c r="S49" i="31"/>
  <c r="W49" i="31"/>
  <c r="T49" i="31"/>
  <c r="U49" i="31"/>
  <c r="P49" i="31"/>
  <c r="X49" i="31"/>
  <c r="Q49" i="31"/>
  <c r="Y49" i="31"/>
  <c r="N34" i="31"/>
  <c r="R34" i="31"/>
  <c r="V34" i="31"/>
  <c r="O34" i="31"/>
  <c r="S34" i="31"/>
  <c r="W34" i="31"/>
  <c r="P34" i="31"/>
  <c r="X34" i="31"/>
  <c r="Q34" i="31"/>
  <c r="Y34" i="31"/>
  <c r="T34" i="31"/>
  <c r="U34" i="31"/>
  <c r="N53" i="31"/>
  <c r="R53" i="31"/>
  <c r="V53" i="31"/>
  <c r="O53" i="31"/>
  <c r="S53" i="31"/>
  <c r="W53" i="31"/>
  <c r="U53" i="31"/>
  <c r="P53" i="31"/>
  <c r="X53" i="31"/>
  <c r="Q53" i="31"/>
  <c r="Y53" i="31"/>
  <c r="T53" i="31"/>
  <c r="O50" i="31"/>
  <c r="S50" i="31"/>
  <c r="W50" i="31"/>
  <c r="P50" i="31"/>
  <c r="T50" i="31"/>
  <c r="X50" i="31"/>
  <c r="U50" i="31"/>
  <c r="N50" i="31"/>
  <c r="V50" i="31"/>
  <c r="Q50" i="31"/>
  <c r="Y50" i="31"/>
  <c r="R50" i="31"/>
  <c r="P36" i="31"/>
  <c r="T36" i="31"/>
  <c r="X36" i="31"/>
  <c r="Q36" i="31"/>
  <c r="U36" i="31"/>
  <c r="Y36" i="31"/>
  <c r="S36" i="31"/>
  <c r="N36" i="31"/>
  <c r="V36" i="31"/>
  <c r="O36" i="31"/>
  <c r="W36" i="31"/>
  <c r="R36" i="31"/>
  <c r="P15" i="31"/>
  <c r="T15" i="31"/>
  <c r="X15" i="31"/>
  <c r="Q15" i="31"/>
  <c r="U15" i="31"/>
  <c r="Y15" i="31"/>
  <c r="N15" i="31"/>
  <c r="R15" i="31"/>
  <c r="V15" i="31"/>
  <c r="O15" i="31"/>
  <c r="S15" i="31"/>
  <c r="W15" i="31"/>
  <c r="Q46" i="31"/>
  <c r="U46" i="31"/>
  <c r="Y46" i="31"/>
  <c r="N46" i="31"/>
  <c r="R46" i="31"/>
  <c r="V46" i="31"/>
  <c r="O46" i="31"/>
  <c r="S46" i="31"/>
  <c r="W46" i="31"/>
  <c r="P46" i="31"/>
  <c r="T46" i="31"/>
  <c r="X46" i="31"/>
  <c r="Q16" i="31"/>
  <c r="U16" i="31"/>
  <c r="Y16" i="31"/>
  <c r="N16" i="31"/>
  <c r="R16" i="31"/>
  <c r="V16" i="31"/>
  <c r="O16" i="31"/>
  <c r="S16" i="31"/>
  <c r="W16" i="31"/>
  <c r="P16" i="31"/>
  <c r="T16" i="31"/>
  <c r="X16" i="31"/>
  <c r="O40" i="31"/>
  <c r="S40" i="31"/>
  <c r="W40" i="31"/>
  <c r="P40" i="31"/>
  <c r="T40" i="31"/>
  <c r="X40" i="31"/>
  <c r="Q40" i="31"/>
  <c r="U40" i="31"/>
  <c r="Y40" i="31"/>
  <c r="N40" i="31"/>
  <c r="R40" i="31"/>
  <c r="V40" i="31"/>
  <c r="O18" i="31"/>
  <c r="S18" i="31"/>
  <c r="W18" i="31"/>
  <c r="P18" i="31"/>
  <c r="T18" i="31"/>
  <c r="X18" i="31"/>
  <c r="Q18" i="31"/>
  <c r="U18" i="31"/>
  <c r="Y18" i="31"/>
  <c r="N18" i="31"/>
  <c r="R18" i="31"/>
  <c r="V18" i="31"/>
  <c r="N30" i="31"/>
  <c r="R30" i="31"/>
  <c r="V30" i="31"/>
  <c r="O30" i="31"/>
  <c r="S30" i="31"/>
  <c r="W30" i="31"/>
  <c r="T30" i="31"/>
  <c r="U30" i="31"/>
  <c r="P30" i="31"/>
  <c r="X30" i="31"/>
  <c r="Q30" i="31"/>
  <c r="Y30" i="31"/>
  <c r="N13" i="31"/>
  <c r="R13" i="31"/>
  <c r="V13" i="31"/>
  <c r="O13" i="31"/>
  <c r="S13" i="31"/>
  <c r="W13" i="31"/>
  <c r="P13" i="31"/>
  <c r="T13" i="31"/>
  <c r="X13" i="31"/>
  <c r="Q13" i="31"/>
  <c r="U13" i="31"/>
  <c r="Y13" i="31"/>
  <c r="P45" i="31"/>
  <c r="T45" i="31"/>
  <c r="X45" i="31"/>
  <c r="Q45" i="31"/>
  <c r="U45" i="31"/>
  <c r="Y45" i="31"/>
  <c r="N45" i="31"/>
  <c r="R45" i="31"/>
  <c r="V45" i="31"/>
  <c r="O45" i="31"/>
  <c r="S45" i="31"/>
  <c r="W45" i="31"/>
  <c r="N57" i="31"/>
  <c r="R57" i="31"/>
  <c r="V57" i="31"/>
  <c r="O57" i="31"/>
  <c r="S57" i="31"/>
  <c r="W57" i="31"/>
  <c r="Q57" i="31"/>
  <c r="Y57" i="31"/>
  <c r="T57" i="31"/>
  <c r="U57" i="31"/>
  <c r="P57" i="31"/>
  <c r="X57" i="31"/>
  <c r="T62" i="31"/>
  <c r="O58" i="31"/>
  <c r="S58" i="31"/>
  <c r="W58" i="31"/>
  <c r="P58" i="31"/>
  <c r="T58" i="31"/>
  <c r="X58" i="31"/>
  <c r="R58" i="31"/>
  <c r="U58" i="31"/>
  <c r="N58" i="31"/>
  <c r="V58" i="31"/>
  <c r="Q58" i="31"/>
  <c r="Y58" i="31"/>
  <c r="O31" i="31"/>
  <c r="S31" i="31"/>
  <c r="W31" i="31"/>
  <c r="P31" i="31"/>
  <c r="T31" i="31"/>
  <c r="X31" i="31"/>
  <c r="U31" i="31"/>
  <c r="N31" i="31"/>
  <c r="V31" i="31"/>
  <c r="Q31" i="31"/>
  <c r="Y31" i="31"/>
  <c r="R31" i="31"/>
  <c r="O14" i="31"/>
  <c r="S14" i="31"/>
  <c r="W14" i="31"/>
  <c r="P14" i="31"/>
  <c r="T14" i="31"/>
  <c r="X14" i="31"/>
  <c r="Q14" i="31"/>
  <c r="Q646" i="31" s="1"/>
  <c r="U14" i="31"/>
  <c r="Y14" i="31"/>
  <c r="N14" i="31"/>
  <c r="N646" i="31" s="1"/>
  <c r="R14" i="31"/>
  <c r="V14" i="31"/>
  <c r="Q56" i="31"/>
  <c r="U56" i="31"/>
  <c r="Y56" i="31"/>
  <c r="N56" i="31"/>
  <c r="R56" i="31"/>
  <c r="V56" i="31"/>
  <c r="S56" i="31"/>
  <c r="T56" i="31"/>
  <c r="O56" i="31"/>
  <c r="W56" i="31"/>
  <c r="P56" i="31"/>
  <c r="X56" i="31"/>
  <c r="Q29" i="31"/>
  <c r="U29" i="31"/>
  <c r="Y29" i="31"/>
  <c r="N29" i="31"/>
  <c r="R29" i="31"/>
  <c r="V29" i="31"/>
  <c r="O29" i="31"/>
  <c r="W29" i="31"/>
  <c r="P29" i="31"/>
  <c r="X29" i="31"/>
  <c r="S29" i="31"/>
  <c r="T29" i="31"/>
  <c r="O48" i="31"/>
  <c r="Q48" i="31"/>
  <c r="U48" i="31"/>
  <c r="Y48" i="31"/>
  <c r="N48" i="31"/>
  <c r="R48" i="31"/>
  <c r="V48" i="31"/>
  <c r="T48" i="31"/>
  <c r="W48" i="31"/>
  <c r="P48" i="31"/>
  <c r="X48" i="31"/>
  <c r="S48" i="31"/>
  <c r="Q37" i="31"/>
  <c r="U37" i="31"/>
  <c r="Y37" i="31"/>
  <c r="N37" i="31"/>
  <c r="R37" i="31"/>
  <c r="V37" i="31"/>
  <c r="T37" i="31"/>
  <c r="O37" i="31"/>
  <c r="W37" i="31"/>
  <c r="P37" i="31"/>
  <c r="X37" i="31"/>
  <c r="S37" i="31"/>
  <c r="Q33" i="31"/>
  <c r="U33" i="31"/>
  <c r="Y33" i="31"/>
  <c r="N33" i="31"/>
  <c r="R33" i="31"/>
  <c r="V33" i="31"/>
  <c r="P33" i="31"/>
  <c r="X33" i="31"/>
  <c r="S33" i="31"/>
  <c r="T33" i="31"/>
  <c r="O33" i="31"/>
  <c r="W33" i="31"/>
  <c r="Q22" i="31"/>
  <c r="U22" i="31"/>
  <c r="Y22" i="31"/>
  <c r="N22" i="31"/>
  <c r="R22" i="31"/>
  <c r="V22" i="31"/>
  <c r="S22" i="31"/>
  <c r="T22" i="31"/>
  <c r="O22" i="31"/>
  <c r="W22" i="31"/>
  <c r="P22" i="31"/>
  <c r="X22" i="31"/>
  <c r="N39" i="31"/>
  <c r="R39" i="31"/>
  <c r="V39" i="31"/>
  <c r="O39" i="31"/>
  <c r="S39" i="31"/>
  <c r="W39" i="31"/>
  <c r="P39" i="31"/>
  <c r="T39" i="31"/>
  <c r="X39" i="31"/>
  <c r="Q39" i="31"/>
  <c r="U39" i="31"/>
  <c r="Y39" i="31"/>
  <c r="P59" i="31"/>
  <c r="T59" i="31"/>
  <c r="X59" i="31"/>
  <c r="Q59" i="31"/>
  <c r="U59" i="31"/>
  <c r="Y59" i="31"/>
  <c r="N59" i="31"/>
  <c r="V59" i="31"/>
  <c r="O59" i="31"/>
  <c r="W59" i="31"/>
  <c r="R59" i="31"/>
  <c r="S59" i="31"/>
  <c r="P25" i="31"/>
  <c r="T25" i="31"/>
  <c r="X25" i="31"/>
  <c r="Q25" i="31"/>
  <c r="U25" i="31"/>
  <c r="Y25" i="31"/>
  <c r="S25" i="31"/>
  <c r="N25" i="31"/>
  <c r="V25" i="31"/>
  <c r="O25" i="31"/>
  <c r="W25" i="31"/>
  <c r="R25" i="31"/>
  <c r="P32" i="31"/>
  <c r="T32" i="31"/>
  <c r="X32" i="31"/>
  <c r="Q32" i="31"/>
  <c r="U32" i="31"/>
  <c r="Y32" i="31"/>
  <c r="O32" i="31"/>
  <c r="W32" i="31"/>
  <c r="R32" i="31"/>
  <c r="S32" i="31"/>
  <c r="N32" i="31"/>
  <c r="V32" i="31"/>
  <c r="Q42" i="31"/>
  <c r="U42" i="31"/>
  <c r="Y42" i="31"/>
  <c r="N42" i="31"/>
  <c r="R42" i="31"/>
  <c r="V42" i="31"/>
  <c r="O42" i="31"/>
  <c r="S42" i="31"/>
  <c r="W42" i="31"/>
  <c r="P42" i="31"/>
  <c r="T42" i="31"/>
  <c r="X42" i="31"/>
  <c r="N17" i="31"/>
  <c r="R17" i="31"/>
  <c r="V17" i="31"/>
  <c r="O17" i="31"/>
  <c r="S17" i="31"/>
  <c r="W17" i="31"/>
  <c r="P17" i="31"/>
  <c r="T17" i="31"/>
  <c r="X17" i="31"/>
  <c r="Q17" i="31"/>
  <c r="U17" i="31"/>
  <c r="Y17" i="31"/>
  <c r="N23" i="31"/>
  <c r="R23" i="31"/>
  <c r="V23" i="31"/>
  <c r="O23" i="31"/>
  <c r="S23" i="31"/>
  <c r="W23" i="31"/>
  <c r="P23" i="31"/>
  <c r="X23" i="31"/>
  <c r="Q23" i="31"/>
  <c r="Y23" i="31"/>
  <c r="T23" i="31"/>
  <c r="U23" i="31"/>
  <c r="P19" i="31"/>
  <c r="T19" i="31"/>
  <c r="X19" i="31"/>
  <c r="Q19" i="31"/>
  <c r="U19" i="31"/>
  <c r="Y19" i="31"/>
  <c r="N19" i="31"/>
  <c r="R19" i="31"/>
  <c r="V19" i="31"/>
  <c r="O19" i="31"/>
  <c r="S19" i="31"/>
  <c r="W19" i="31"/>
  <c r="N47" i="31"/>
  <c r="R47" i="31"/>
  <c r="V47" i="31"/>
  <c r="P47" i="31"/>
  <c r="T47" i="31"/>
  <c r="X47" i="31"/>
  <c r="Q47" i="31"/>
  <c r="U47" i="31"/>
  <c r="Y47" i="31"/>
  <c r="S47" i="31"/>
  <c r="W47" i="31"/>
  <c r="O47" i="31"/>
  <c r="Q52" i="31"/>
  <c r="U52" i="31"/>
  <c r="Y52" i="31"/>
  <c r="N52" i="31"/>
  <c r="R52" i="31"/>
  <c r="V52" i="31"/>
  <c r="P52" i="31"/>
  <c r="X52" i="31"/>
  <c r="S52" i="31"/>
  <c r="T52" i="31"/>
  <c r="O52" i="31"/>
  <c r="W52" i="31"/>
  <c r="N27" i="31"/>
  <c r="R27" i="31"/>
  <c r="V27" i="31"/>
  <c r="S27" i="31"/>
  <c r="X27" i="31"/>
  <c r="O27" i="31"/>
  <c r="T27" i="31"/>
  <c r="Y27" i="31"/>
  <c r="P27" i="31"/>
  <c r="U27" i="31"/>
  <c r="Q27" i="31"/>
  <c r="W27" i="31"/>
  <c r="O38" i="31"/>
  <c r="Q38" i="31"/>
  <c r="U38" i="31"/>
  <c r="Y38" i="31"/>
  <c r="R38" i="31"/>
  <c r="V38" i="31"/>
  <c r="N38" i="31"/>
  <c r="S38" i="31"/>
  <c r="W38" i="31"/>
  <c r="P38" i="31"/>
  <c r="T38" i="31"/>
  <c r="X38" i="31"/>
  <c r="O35" i="31"/>
  <c r="S35" i="31"/>
  <c r="W35" i="31"/>
  <c r="P35" i="31"/>
  <c r="T35" i="31"/>
  <c r="X35" i="31"/>
  <c r="Q35" i="31"/>
  <c r="Y35" i="31"/>
  <c r="R35" i="31"/>
  <c r="U35" i="31"/>
  <c r="N35" i="31"/>
  <c r="V35" i="31"/>
  <c r="O62" i="31"/>
  <c r="O66" i="31"/>
  <c r="R62" i="31"/>
  <c r="T66" i="31"/>
  <c r="Q66" i="31"/>
  <c r="P66" i="31"/>
  <c r="U66" i="31"/>
  <c r="N66" i="31"/>
  <c r="W66" i="31"/>
  <c r="U63" i="31"/>
  <c r="T63" i="31"/>
  <c r="O63" i="31"/>
  <c r="R63" i="31"/>
  <c r="X63" i="31"/>
  <c r="N63" i="31"/>
  <c r="P63" i="31"/>
  <c r="Q63" i="31"/>
  <c r="W63" i="31"/>
  <c r="V63" i="31"/>
  <c r="S63" i="31"/>
  <c r="N11" i="31"/>
  <c r="O11" i="31"/>
  <c r="T11" i="31"/>
  <c r="P11" i="31"/>
  <c r="V11" i="31"/>
  <c r="U11" i="31"/>
  <c r="W11" i="31"/>
  <c r="Q11" i="31"/>
  <c r="S11" i="31"/>
  <c r="R11" i="31"/>
  <c r="W60" i="31"/>
  <c r="S60" i="31"/>
  <c r="P60" i="31"/>
  <c r="O60" i="31"/>
  <c r="Q60" i="31"/>
  <c r="R60" i="31"/>
  <c r="N60" i="31"/>
  <c r="P62" i="31"/>
  <c r="N62" i="31"/>
  <c r="W62" i="31"/>
  <c r="V9" i="31"/>
  <c r="R9" i="31"/>
  <c r="N9" i="31"/>
  <c r="T9" i="31"/>
  <c r="O9" i="31"/>
  <c r="P9" i="31"/>
  <c r="W9" i="31"/>
  <c r="Q9" i="31"/>
  <c r="X9" i="31"/>
  <c r="S9" i="31"/>
  <c r="T69" i="31"/>
  <c r="P69" i="31"/>
  <c r="R69" i="31"/>
  <c r="W69" i="31"/>
  <c r="N69" i="31"/>
  <c r="S69" i="31"/>
  <c r="Q69" i="31"/>
  <c r="V69" i="31"/>
  <c r="O77" i="31"/>
  <c r="V77" i="31"/>
  <c r="R77" i="31"/>
  <c r="T77" i="31"/>
  <c r="W77" i="31"/>
  <c r="N77" i="31"/>
  <c r="S77" i="31"/>
  <c r="Q77" i="31"/>
  <c r="U62" i="31"/>
  <c r="S62" i="31"/>
  <c r="U10" i="31"/>
  <c r="T10" i="31"/>
  <c r="R10" i="31"/>
  <c r="Q10" i="31"/>
  <c r="P10" i="31"/>
  <c r="N10" i="31"/>
  <c r="S10" i="31"/>
  <c r="W10" i="31"/>
  <c r="O10" i="31"/>
  <c r="V10" i="31"/>
  <c r="O64" i="31"/>
  <c r="U64" i="31"/>
  <c r="P64" i="31"/>
  <c r="S64" i="31"/>
  <c r="Q64" i="31"/>
  <c r="V64" i="31"/>
  <c r="R64" i="31"/>
  <c r="T64" i="31"/>
  <c r="W64" i="31"/>
  <c r="N64" i="31"/>
  <c r="V68" i="31"/>
  <c r="Q68" i="31"/>
  <c r="W68" i="31"/>
  <c r="R68" i="31"/>
  <c r="S68" i="31"/>
  <c r="N68" i="31"/>
  <c r="T68" i="31"/>
  <c r="O68" i="31"/>
  <c r="U68" i="31"/>
  <c r="P68" i="31"/>
  <c r="T61" i="31"/>
  <c r="S61" i="31"/>
  <c r="Q61" i="31"/>
  <c r="V61" i="31"/>
  <c r="U61" i="31"/>
  <c r="W61" i="31"/>
  <c r="O61" i="31"/>
  <c r="R61" i="31"/>
  <c r="P61" i="31"/>
  <c r="N61" i="31"/>
  <c r="P78" i="31"/>
  <c r="V78" i="31"/>
  <c r="Q78" i="31"/>
  <c r="W78" i="31"/>
  <c r="N78" i="31"/>
  <c r="S78" i="31"/>
  <c r="U78" i="31"/>
  <c r="O78" i="31"/>
  <c r="T78" i="31"/>
  <c r="R78" i="31"/>
  <c r="AC671" i="31"/>
  <c r="T671" i="31"/>
  <c r="R395" i="31"/>
  <c r="U395" i="31"/>
  <c r="AB395" i="31"/>
  <c r="E412" i="31"/>
  <c r="S395" i="31"/>
  <c r="AD395" i="31"/>
  <c r="N395" i="31"/>
  <c r="Q395" i="31"/>
  <c r="X395" i="31"/>
  <c r="AE395" i="31"/>
  <c r="O395" i="31"/>
  <c r="Z395" i="31"/>
  <c r="AC395" i="31"/>
  <c r="T395" i="31"/>
  <c r="AA395" i="31"/>
  <c r="V395" i="31"/>
  <c r="Y395" i="31"/>
  <c r="AF395" i="31"/>
  <c r="P395" i="31"/>
  <c r="W395" i="31"/>
  <c r="U76" i="31"/>
  <c r="P76" i="31"/>
  <c r="V76" i="31"/>
  <c r="Q76" i="31"/>
  <c r="W76" i="31"/>
  <c r="R76" i="31"/>
  <c r="S76" i="31"/>
  <c r="N76" i="31"/>
  <c r="T76" i="31"/>
  <c r="O76" i="31"/>
  <c r="W396" i="31"/>
  <c r="Z396" i="31"/>
  <c r="AC396" i="31"/>
  <c r="T396" i="31"/>
  <c r="S396" i="31"/>
  <c r="V396" i="31"/>
  <c r="Y396" i="31"/>
  <c r="AF396" i="31"/>
  <c r="P396" i="31"/>
  <c r="AE396" i="31"/>
  <c r="O396" i="31"/>
  <c r="R396" i="31"/>
  <c r="U396" i="31"/>
  <c r="AB396" i="31"/>
  <c r="AA396" i="31"/>
  <c r="AD396" i="31"/>
  <c r="N396" i="31"/>
  <c r="Q396" i="31"/>
  <c r="X396" i="31"/>
  <c r="S75" i="31"/>
  <c r="N75" i="31"/>
  <c r="T75" i="31"/>
  <c r="O75" i="31"/>
  <c r="U75" i="31"/>
  <c r="P75" i="31"/>
  <c r="V75" i="31"/>
  <c r="Q75" i="31"/>
  <c r="W75" i="31"/>
  <c r="R75" i="31"/>
  <c r="AF397" i="31"/>
  <c r="P397" i="31"/>
  <c r="S397" i="31"/>
  <c r="V397" i="31"/>
  <c r="Y397" i="31"/>
  <c r="AB397" i="31"/>
  <c r="AE397" i="31"/>
  <c r="O397" i="31"/>
  <c r="R397" i="31"/>
  <c r="U397" i="31"/>
  <c r="X397" i="31"/>
  <c r="AA397" i="31"/>
  <c r="AD397" i="31"/>
  <c r="N397" i="31"/>
  <c r="Q397" i="31"/>
  <c r="T397" i="31"/>
  <c r="W397" i="31"/>
  <c r="Z397" i="31"/>
  <c r="AC397" i="31"/>
  <c r="R67" i="31"/>
  <c r="S67" i="31"/>
  <c r="N67" i="31"/>
  <c r="T67" i="31"/>
  <c r="O67" i="31"/>
  <c r="U67" i="31"/>
  <c r="P67" i="31"/>
  <c r="V67" i="31"/>
  <c r="Q67" i="31"/>
  <c r="W67" i="31"/>
  <c r="E100" i="31"/>
  <c r="Y102" i="31"/>
  <c r="Y103" i="31"/>
  <c r="S94" i="31"/>
  <c r="O94" i="31"/>
  <c r="R94" i="31"/>
  <c r="N94" i="31"/>
  <c r="T94" i="31"/>
  <c r="P94" i="31"/>
  <c r="U94" i="31"/>
  <c r="Q94" i="31"/>
  <c r="AF528" i="31"/>
  <c r="AB528" i="31"/>
  <c r="X528" i="31"/>
  <c r="T528" i="31"/>
  <c r="P528" i="31"/>
  <c r="AD528" i="31"/>
  <c r="Z528" i="31"/>
  <c r="V528" i="31"/>
  <c r="R528" i="31"/>
  <c r="N528" i="31"/>
  <c r="AA528" i="31"/>
  <c r="S528" i="31"/>
  <c r="Y528" i="31"/>
  <c r="Q528" i="31"/>
  <c r="AE528" i="31"/>
  <c r="W528" i="31"/>
  <c r="O528" i="31"/>
  <c r="AC528" i="31"/>
  <c r="U528" i="31"/>
  <c r="R97" i="31"/>
  <c r="N97" i="31"/>
  <c r="U97" i="31"/>
  <c r="Q97" i="31"/>
  <c r="S97" i="31"/>
  <c r="O97" i="31"/>
  <c r="T97" i="31"/>
  <c r="P97" i="31"/>
  <c r="U96" i="31"/>
  <c r="Q96" i="31"/>
  <c r="T96" i="31"/>
  <c r="P96" i="31"/>
  <c r="R96" i="31"/>
  <c r="N96" i="31"/>
  <c r="S96" i="31"/>
  <c r="O96" i="31"/>
  <c r="S89" i="31"/>
  <c r="O89" i="31"/>
  <c r="U89" i="31"/>
  <c r="Q89" i="31"/>
  <c r="T89" i="31"/>
  <c r="R89" i="31"/>
  <c r="P89" i="31"/>
  <c r="N89" i="31"/>
  <c r="T87" i="31"/>
  <c r="P87" i="31"/>
  <c r="S87" i="31"/>
  <c r="O87" i="31"/>
  <c r="R87" i="31"/>
  <c r="N87" i="31"/>
  <c r="U87" i="31"/>
  <c r="Q87" i="31"/>
  <c r="AC347" i="31"/>
  <c r="Y347" i="31"/>
  <c r="U347" i="31"/>
  <c r="Q347" i="31"/>
  <c r="AF347" i="31"/>
  <c r="AB347" i="31"/>
  <c r="X347" i="31"/>
  <c r="T347" i="31"/>
  <c r="P347" i="31"/>
  <c r="AE347" i="31"/>
  <c r="AA347" i="31"/>
  <c r="W347" i="31"/>
  <c r="S347" i="31"/>
  <c r="O347" i="31"/>
  <c r="AD347" i="31"/>
  <c r="Z347" i="31"/>
  <c r="V347" i="31"/>
  <c r="R347" i="31"/>
  <c r="N347" i="31"/>
  <c r="AF350" i="31"/>
  <c r="AB350" i="31"/>
  <c r="X350" i="31"/>
  <c r="T350" i="31"/>
  <c r="P350" i="31"/>
  <c r="AE350" i="31"/>
  <c r="AA350" i="31"/>
  <c r="W350" i="31"/>
  <c r="S350" i="31"/>
  <c r="O350" i="31"/>
  <c r="AD350" i="31"/>
  <c r="Z350" i="31"/>
  <c r="V350" i="31"/>
  <c r="R350" i="31"/>
  <c r="N350" i="31"/>
  <c r="AC350" i="31"/>
  <c r="Y350" i="31"/>
  <c r="U350" i="31"/>
  <c r="Q350" i="31"/>
  <c r="AF346" i="31"/>
  <c r="AB346" i="31"/>
  <c r="X346" i="31"/>
  <c r="T346" i="31"/>
  <c r="P346" i="31"/>
  <c r="AE346" i="31"/>
  <c r="AA346" i="31"/>
  <c r="W346" i="31"/>
  <c r="S346" i="31"/>
  <c r="O346" i="31"/>
  <c r="AD346" i="31"/>
  <c r="Z346" i="31"/>
  <c r="V346" i="31"/>
  <c r="R346" i="31"/>
  <c r="N346" i="31"/>
  <c r="AC346" i="31"/>
  <c r="Y346" i="31"/>
  <c r="U346" i="31"/>
  <c r="Q346" i="31"/>
  <c r="Z591" i="31"/>
  <c r="V591" i="31"/>
  <c r="R591" i="31"/>
  <c r="N591" i="31"/>
  <c r="Y591" i="31"/>
  <c r="U591" i="31"/>
  <c r="Q591" i="31"/>
  <c r="M591" i="31"/>
  <c r="AB591" i="31"/>
  <c r="X591" i="31"/>
  <c r="T591" i="31"/>
  <c r="P591" i="31"/>
  <c r="AE591" i="31"/>
  <c r="AA591" i="31"/>
  <c r="W591" i="31"/>
  <c r="U98" i="31"/>
  <c r="S86" i="31"/>
  <c r="O86" i="31"/>
  <c r="R86" i="31"/>
  <c r="N86" i="31"/>
  <c r="U86" i="31"/>
  <c r="Q86" i="31"/>
  <c r="T86" i="31"/>
  <c r="P86" i="31"/>
  <c r="U93" i="31"/>
  <c r="Q93" i="31"/>
  <c r="S93" i="31"/>
  <c r="O93" i="31"/>
  <c r="R93" i="31"/>
  <c r="P93" i="31"/>
  <c r="N93" i="31"/>
  <c r="T93" i="31"/>
  <c r="T99" i="31"/>
  <c r="P99" i="31"/>
  <c r="S99" i="31"/>
  <c r="O99" i="31"/>
  <c r="R99" i="31"/>
  <c r="N99" i="31"/>
  <c r="U99" i="31"/>
  <c r="Q99" i="31"/>
  <c r="R85" i="31"/>
  <c r="N85" i="31"/>
  <c r="U85" i="31"/>
  <c r="Q85" i="31"/>
  <c r="T85" i="31"/>
  <c r="P85" i="31"/>
  <c r="S85" i="31"/>
  <c r="O85" i="31"/>
  <c r="AE345" i="31"/>
  <c r="AA345" i="31"/>
  <c r="W345" i="31"/>
  <c r="S345" i="31"/>
  <c r="O345" i="31"/>
  <c r="AD345" i="31"/>
  <c r="Z345" i="31"/>
  <c r="V345" i="31"/>
  <c r="R345" i="31"/>
  <c r="N345" i="31"/>
  <c r="AC345" i="31"/>
  <c r="Y345" i="31"/>
  <c r="U345" i="31"/>
  <c r="Q345" i="31"/>
  <c r="AF345" i="31"/>
  <c r="AB345" i="31"/>
  <c r="X345" i="31"/>
  <c r="T345" i="31"/>
  <c r="P345" i="31"/>
  <c r="AC351" i="31"/>
  <c r="Y351" i="31"/>
  <c r="U351" i="31"/>
  <c r="Q351" i="31"/>
  <c r="AF351" i="31"/>
  <c r="AB351" i="31"/>
  <c r="X351" i="31"/>
  <c r="T351" i="31"/>
  <c r="P351" i="31"/>
  <c r="AE351" i="31"/>
  <c r="AA351" i="31"/>
  <c r="W351" i="31"/>
  <c r="S351" i="31"/>
  <c r="O351" i="31"/>
  <c r="AD351" i="31"/>
  <c r="Z351" i="31"/>
  <c r="V351" i="31"/>
  <c r="R351" i="31"/>
  <c r="N351" i="31"/>
  <c r="AC343" i="31"/>
  <c r="Y343" i="31"/>
  <c r="U343" i="31"/>
  <c r="Q343" i="31"/>
  <c r="AF343" i="31"/>
  <c r="AB343" i="31"/>
  <c r="X343" i="31"/>
  <c r="T343" i="31"/>
  <c r="P343" i="31"/>
  <c r="AE343" i="31"/>
  <c r="AA343" i="31"/>
  <c r="W343" i="31"/>
  <c r="S343" i="31"/>
  <c r="O343" i="31"/>
  <c r="AD343" i="31"/>
  <c r="Z343" i="31"/>
  <c r="V343" i="31"/>
  <c r="R343" i="31"/>
  <c r="N343" i="31"/>
  <c r="E243" i="31"/>
  <c r="AA1" i="31"/>
  <c r="AA81" i="31" s="1"/>
  <c r="AE328" i="31"/>
  <c r="AA328" i="31"/>
  <c r="W328" i="31"/>
  <c r="S328" i="31"/>
  <c r="O328" i="31"/>
  <c r="AD328" i="31"/>
  <c r="Z328" i="31"/>
  <c r="V328" i="31"/>
  <c r="R328" i="31"/>
  <c r="N328" i="31"/>
  <c r="AC328" i="31"/>
  <c r="Y328" i="31"/>
  <c r="U328" i="31"/>
  <c r="Q328" i="31"/>
  <c r="AF328" i="31"/>
  <c r="AB328" i="31"/>
  <c r="X328" i="31"/>
  <c r="T328" i="31"/>
  <c r="P328" i="31"/>
  <c r="AE546" i="31"/>
  <c r="AA546" i="31"/>
  <c r="W546" i="31"/>
  <c r="S546" i="31"/>
  <c r="O546" i="31"/>
  <c r="AD546" i="31"/>
  <c r="Z546" i="31"/>
  <c r="V546" i="31"/>
  <c r="R546" i="31"/>
  <c r="N546" i="31"/>
  <c r="AC546" i="31"/>
  <c r="Y546" i="31"/>
  <c r="U546" i="31"/>
  <c r="Q546" i="31"/>
  <c r="AF546" i="31"/>
  <c r="AB546" i="31"/>
  <c r="X546" i="31"/>
  <c r="T546" i="31"/>
  <c r="P546" i="31"/>
  <c r="U84" i="31"/>
  <c r="Q84" i="31"/>
  <c r="T84" i="31"/>
  <c r="P84" i="31"/>
  <c r="S84" i="31"/>
  <c r="O84" i="31"/>
  <c r="R84" i="31"/>
  <c r="N84" i="31"/>
  <c r="AF330" i="31"/>
  <c r="AB330" i="31"/>
  <c r="X330" i="31"/>
  <c r="T330" i="31"/>
  <c r="P330" i="31"/>
  <c r="AE330" i="31"/>
  <c r="AA330" i="31"/>
  <c r="W330" i="31"/>
  <c r="S330" i="31"/>
  <c r="O330" i="31"/>
  <c r="AD330" i="31"/>
  <c r="Z330" i="31"/>
  <c r="V330" i="31"/>
  <c r="R330" i="31"/>
  <c r="N330" i="31"/>
  <c r="AC330" i="31"/>
  <c r="Y330" i="31"/>
  <c r="U330" i="31"/>
  <c r="Q330" i="31"/>
  <c r="AD352" i="31"/>
  <c r="Z352" i="31"/>
  <c r="V352" i="31"/>
  <c r="R352" i="31"/>
  <c r="N352" i="31"/>
  <c r="AC352" i="31"/>
  <c r="Y352" i="31"/>
  <c r="U352" i="31"/>
  <c r="Q352" i="31"/>
  <c r="AF352" i="31"/>
  <c r="AB352" i="31"/>
  <c r="X352" i="31"/>
  <c r="T352" i="31"/>
  <c r="P352" i="31"/>
  <c r="AE352" i="31"/>
  <c r="AA352" i="31"/>
  <c r="W352" i="31"/>
  <c r="S352" i="31"/>
  <c r="O352" i="31"/>
  <c r="AD348" i="31"/>
  <c r="Z348" i="31"/>
  <c r="V348" i="31"/>
  <c r="R348" i="31"/>
  <c r="N348" i="31"/>
  <c r="AC348" i="31"/>
  <c r="Y348" i="31"/>
  <c r="U348" i="31"/>
  <c r="Q348" i="31"/>
  <c r="AF348" i="31"/>
  <c r="AB348" i="31"/>
  <c r="X348" i="31"/>
  <c r="T348" i="31"/>
  <c r="P348" i="31"/>
  <c r="AE348" i="31"/>
  <c r="AA348" i="31"/>
  <c r="W348" i="31"/>
  <c r="S348" i="31"/>
  <c r="O348" i="31"/>
  <c r="X140" i="31"/>
  <c r="X142" i="31"/>
  <c r="X141" i="31"/>
  <c r="Y65" i="31"/>
  <c r="Y69" i="31"/>
  <c r="Y68" i="31"/>
  <c r="Y76" i="31"/>
  <c r="Y62" i="31"/>
  <c r="Y63" i="31"/>
  <c r="Y61" i="31"/>
  <c r="Y64" i="31"/>
  <c r="Y9" i="31"/>
  <c r="Y10" i="31"/>
  <c r="Y75" i="31"/>
  <c r="Y11" i="31"/>
  <c r="Y78" i="31"/>
  <c r="Y60" i="31"/>
  <c r="Y77" i="31"/>
  <c r="Y67" i="31"/>
  <c r="Y66" i="31"/>
  <c r="AE520" i="31"/>
  <c r="AA520" i="31"/>
  <c r="W520" i="31"/>
  <c r="S520" i="31"/>
  <c r="O520" i="31"/>
  <c r="AC520" i="31"/>
  <c r="Y520" i="31"/>
  <c r="U520" i="31"/>
  <c r="Q520" i="31"/>
  <c r="AB520" i="31"/>
  <c r="T520" i="31"/>
  <c r="Z520" i="31"/>
  <c r="R520" i="31"/>
  <c r="AF520" i="31"/>
  <c r="X520" i="31"/>
  <c r="P520" i="31"/>
  <c r="AD520" i="31"/>
  <c r="V520" i="31"/>
  <c r="N520" i="31"/>
  <c r="AF668" i="31"/>
  <c r="AB668" i="31"/>
  <c r="X668" i="31"/>
  <c r="T668" i="31"/>
  <c r="P668" i="31"/>
  <c r="AD668" i="31"/>
  <c r="Z668" i="31"/>
  <c r="V668" i="31"/>
  <c r="R668" i="31"/>
  <c r="N668" i="31"/>
  <c r="AE668" i="31"/>
  <c r="W668" i="31"/>
  <c r="O668" i="31"/>
  <c r="AC668" i="31"/>
  <c r="AA668" i="31"/>
  <c r="S668" i="31"/>
  <c r="Y668" i="31"/>
  <c r="Q668" i="31"/>
  <c r="S91" i="31"/>
  <c r="O91" i="31"/>
  <c r="U91" i="31"/>
  <c r="Q91" i="31"/>
  <c r="P91" i="31"/>
  <c r="N91" i="31"/>
  <c r="T91" i="31"/>
  <c r="R91" i="31"/>
  <c r="T90" i="31"/>
  <c r="P90" i="31"/>
  <c r="R90" i="31"/>
  <c r="N90" i="31"/>
  <c r="S90" i="31"/>
  <c r="Q90" i="31"/>
  <c r="O90" i="31"/>
  <c r="U90" i="31"/>
  <c r="T95" i="31"/>
  <c r="P95" i="31"/>
  <c r="S95" i="31"/>
  <c r="O95" i="31"/>
  <c r="U95" i="31"/>
  <c r="Q95" i="31"/>
  <c r="R95" i="31"/>
  <c r="N95" i="31"/>
  <c r="U88" i="31"/>
  <c r="AE349" i="31"/>
  <c r="AA349" i="31"/>
  <c r="W349" i="31"/>
  <c r="S349" i="31"/>
  <c r="O349" i="31"/>
  <c r="AD349" i="31"/>
  <c r="Z349" i="31"/>
  <c r="V349" i="31"/>
  <c r="R349" i="31"/>
  <c r="N349" i="31"/>
  <c r="AC349" i="31"/>
  <c r="Y349" i="31"/>
  <c r="U349" i="31"/>
  <c r="Q349" i="31"/>
  <c r="AF349" i="31"/>
  <c r="AB349" i="31"/>
  <c r="X349" i="31"/>
  <c r="T349" i="31"/>
  <c r="P349" i="31"/>
  <c r="AD344" i="31"/>
  <c r="Z344" i="31"/>
  <c r="V344" i="31"/>
  <c r="R344" i="31"/>
  <c r="N344" i="31"/>
  <c r="AC344" i="31"/>
  <c r="Y344" i="31"/>
  <c r="U344" i="31"/>
  <c r="Q344" i="31"/>
  <c r="AF344" i="31"/>
  <c r="AB344" i="31"/>
  <c r="X344" i="31"/>
  <c r="T344" i="31"/>
  <c r="P344" i="31"/>
  <c r="AE344" i="31"/>
  <c r="AA344" i="31"/>
  <c r="W344" i="31"/>
  <c r="S344" i="31"/>
  <c r="O344" i="31"/>
  <c r="U92" i="31"/>
  <c r="U83" i="31"/>
  <c r="D303" i="6"/>
  <c r="E25" i="25"/>
  <c r="L25" i="25" s="1"/>
  <c r="I254" i="25"/>
  <c r="E30" i="25"/>
  <c r="L30" i="25" s="1"/>
  <c r="E24" i="25"/>
  <c r="L24" i="25" s="1"/>
  <c r="E31" i="25"/>
  <c r="L31" i="25" s="1"/>
  <c r="E27" i="25"/>
  <c r="L27" i="25" s="1"/>
  <c r="E29" i="25"/>
  <c r="L29" i="25" s="1"/>
  <c r="E104" i="25"/>
  <c r="L104" i="25" s="1"/>
  <c r="E28" i="25"/>
  <c r="L28" i="25" s="1"/>
  <c r="R26" i="25"/>
  <c r="N26" i="25"/>
  <c r="Q26" i="25"/>
  <c r="T26" i="25"/>
  <c r="P26" i="25"/>
  <c r="S26" i="25"/>
  <c r="O26" i="25"/>
  <c r="E9" i="25"/>
  <c r="E46" i="25"/>
  <c r="L46" i="25" s="1"/>
  <c r="L243" i="25" s="1"/>
  <c r="Y1" i="25"/>
  <c r="J254" i="25"/>
  <c r="G254" i="25"/>
  <c r="K254" i="25"/>
  <c r="H254" i="25"/>
  <c r="D169" i="25"/>
  <c r="E166" i="25" s="1"/>
  <c r="D44" i="25"/>
  <c r="F254" i="25"/>
  <c r="D279" i="6"/>
  <c r="D209" i="6"/>
  <c r="D200" i="6"/>
  <c r="D149" i="6"/>
  <c r="D164" i="6"/>
  <c r="D117" i="6"/>
  <c r="D108" i="6"/>
  <c r="E103" i="6" s="1"/>
  <c r="O592" i="31" l="1"/>
  <c r="AH564" i="31"/>
  <c r="U592" i="31"/>
  <c r="AI564" i="31"/>
  <c r="AJ564" i="31" s="1"/>
  <c r="AN564" i="31" s="1"/>
  <c r="AB17" i="32"/>
  <c r="AB19" i="32"/>
  <c r="AB18" i="32"/>
  <c r="AE602" i="31"/>
  <c r="O602" i="31"/>
  <c r="R602" i="31"/>
  <c r="M602" i="31"/>
  <c r="R597" i="31"/>
  <c r="AI146" i="31"/>
  <c r="AA72" i="31"/>
  <c r="AA70" i="31"/>
  <c r="AA71" i="31"/>
  <c r="AA73" i="31"/>
  <c r="E35" i="25"/>
  <c r="E40" i="25"/>
  <c r="E39" i="25"/>
  <c r="L372" i="32"/>
  <c r="L339" i="32"/>
  <c r="M329" i="32"/>
  <c r="L329" i="32"/>
  <c r="M363" i="32"/>
  <c r="L363" i="32"/>
  <c r="Y125" i="32"/>
  <c r="V125" i="32"/>
  <c r="S125" i="32"/>
  <c r="P125" i="32"/>
  <c r="AF125" i="32"/>
  <c r="X602" i="31"/>
  <c r="L602" i="31"/>
  <c r="T597" i="31"/>
  <c r="T639" i="31"/>
  <c r="S602" i="31"/>
  <c r="V602" i="31"/>
  <c r="AB602" i="31"/>
  <c r="AC665" i="31"/>
  <c r="M639" i="31"/>
  <c r="AE626" i="31"/>
  <c r="Q626" i="31"/>
  <c r="X626" i="31"/>
  <c r="N597" i="31"/>
  <c r="AA597" i="31"/>
  <c r="L666" i="31"/>
  <c r="Z626" i="31"/>
  <c r="P646" i="31"/>
  <c r="AF597" i="31"/>
  <c r="M597" i="31"/>
  <c r="AF602" i="31"/>
  <c r="AI181" i="31"/>
  <c r="AJ181" i="31" s="1"/>
  <c r="AM181" i="31" s="1"/>
  <c r="N665" i="31"/>
  <c r="Q665" i="31"/>
  <c r="Z613" i="31"/>
  <c r="AC613" i="31"/>
  <c r="Q602" i="31"/>
  <c r="X597" i="31"/>
  <c r="M613" i="31"/>
  <c r="T613" i="31"/>
  <c r="W613" i="31"/>
  <c r="N626" i="31"/>
  <c r="O626" i="31"/>
  <c r="L637" i="31"/>
  <c r="Z597" i="31"/>
  <c r="AD613" i="31"/>
  <c r="N613" i="31"/>
  <c r="Q613" i="31"/>
  <c r="X613" i="31"/>
  <c r="M626" i="31"/>
  <c r="W602" i="31"/>
  <c r="Z602" i="31"/>
  <c r="P602" i="31"/>
  <c r="V662" i="31"/>
  <c r="V597" i="31"/>
  <c r="AI414" i="31"/>
  <c r="L661" i="31"/>
  <c r="AD626" i="31"/>
  <c r="V626" i="31"/>
  <c r="U626" i="31"/>
  <c r="AB626" i="31"/>
  <c r="L626" i="31"/>
  <c r="S626" i="31"/>
  <c r="AH457" i="31"/>
  <c r="L590" i="31"/>
  <c r="L639" i="31"/>
  <c r="AI457" i="31"/>
  <c r="W639" i="31"/>
  <c r="AA613" i="31"/>
  <c r="AB597" i="31"/>
  <c r="Q597" i="31"/>
  <c r="AA637" i="31"/>
  <c r="W597" i="31"/>
  <c r="AD597" i="31"/>
  <c r="V613" i="31"/>
  <c r="Y613" i="31"/>
  <c r="AF613" i="31"/>
  <c r="P613" i="31"/>
  <c r="S613" i="31"/>
  <c r="AE597" i="31"/>
  <c r="Y597" i="31"/>
  <c r="P597" i="31"/>
  <c r="R613" i="31"/>
  <c r="AB613" i="31"/>
  <c r="AE613" i="31"/>
  <c r="O613" i="31"/>
  <c r="AC597" i="31"/>
  <c r="S597" i="31"/>
  <c r="L597" i="31"/>
  <c r="Q639" i="31"/>
  <c r="U646" i="31"/>
  <c r="AA602" i="31"/>
  <c r="AD602" i="31"/>
  <c r="N602" i="31"/>
  <c r="T602" i="31"/>
  <c r="S639" i="31"/>
  <c r="W646" i="31"/>
  <c r="N637" i="31"/>
  <c r="V639" i="31"/>
  <c r="N639" i="31"/>
  <c r="P639" i="31"/>
  <c r="U639" i="31"/>
  <c r="AC602" i="31"/>
  <c r="Y602" i="31"/>
  <c r="X637" i="31"/>
  <c r="S646" i="31"/>
  <c r="R646" i="31"/>
  <c r="X646" i="31"/>
  <c r="L620" i="31"/>
  <c r="O646" i="31"/>
  <c r="T646" i="31"/>
  <c r="V646" i="31"/>
  <c r="Y646" i="31"/>
  <c r="E153" i="25"/>
  <c r="L153" i="25" s="1"/>
  <c r="E148" i="25"/>
  <c r="E129" i="25"/>
  <c r="E128" i="25"/>
  <c r="E184" i="6"/>
  <c r="E183" i="6"/>
  <c r="E171" i="6"/>
  <c r="E170" i="6"/>
  <c r="E161" i="6"/>
  <c r="E160" i="6"/>
  <c r="E144" i="6"/>
  <c r="E143" i="6"/>
  <c r="E298" i="6"/>
  <c r="E299" i="6"/>
  <c r="E300" i="6"/>
  <c r="E269" i="6"/>
  <c r="E270" i="6"/>
  <c r="E271" i="6"/>
  <c r="E34" i="6"/>
  <c r="L34" i="6" s="1"/>
  <c r="E30" i="6"/>
  <c r="E32" i="6"/>
  <c r="E31" i="6"/>
  <c r="AC125" i="32"/>
  <c r="Z125" i="32"/>
  <c r="W125" i="32"/>
  <c r="T125" i="32"/>
  <c r="Q125" i="32"/>
  <c r="AD125" i="32"/>
  <c r="AA125" i="32"/>
  <c r="X125" i="32"/>
  <c r="U125" i="32"/>
  <c r="R125" i="32"/>
  <c r="O125" i="32"/>
  <c r="AE125" i="32"/>
  <c r="AB125" i="32"/>
  <c r="M303" i="32"/>
  <c r="AH269" i="31"/>
  <c r="AH404" i="31"/>
  <c r="AI420" i="31"/>
  <c r="AH366" i="31"/>
  <c r="AH534" i="31"/>
  <c r="Y626" i="31"/>
  <c r="AF626" i="31"/>
  <c r="W626" i="31"/>
  <c r="AJ146" i="31"/>
  <c r="AN146" i="31" s="1"/>
  <c r="AH510" i="31"/>
  <c r="AH399" i="31"/>
  <c r="AH205" i="31"/>
  <c r="AH398" i="31"/>
  <c r="AH262" i="31"/>
  <c r="AH484" i="31"/>
  <c r="AI250" i="31"/>
  <c r="AH496" i="31"/>
  <c r="AI405" i="31"/>
  <c r="AI363" i="31"/>
  <c r="AH360" i="31"/>
  <c r="AI161" i="31"/>
  <c r="AI572" i="31"/>
  <c r="AH572" i="31"/>
  <c r="AI569" i="31"/>
  <c r="AH569" i="31"/>
  <c r="AH566" i="31"/>
  <c r="AI512" i="31"/>
  <c r="AI418" i="31"/>
  <c r="AI399" i="31"/>
  <c r="AH367" i="31"/>
  <c r="AI235" i="31"/>
  <c r="AH235" i="31"/>
  <c r="AI535" i="31"/>
  <c r="AH535" i="31"/>
  <c r="AI515" i="31"/>
  <c r="AH494" i="31"/>
  <c r="AH313" i="31"/>
  <c r="AH318" i="31"/>
  <c r="AI571" i="31"/>
  <c r="AH554" i="31"/>
  <c r="AI554" i="31"/>
  <c r="AI545" i="31"/>
  <c r="AH545" i="31"/>
  <c r="AI534" i="31"/>
  <c r="AI514" i="31"/>
  <c r="AH514" i="31"/>
  <c r="AI449" i="31"/>
  <c r="AH368" i="31"/>
  <c r="AI387" i="31"/>
  <c r="AH387" i="31"/>
  <c r="AH555" i="31"/>
  <c r="AI496" i="31"/>
  <c r="AJ496" i="31" s="1"/>
  <c r="AN496" i="31" s="1"/>
  <c r="AH405" i="31"/>
  <c r="AJ405" i="31" s="1"/>
  <c r="AN405" i="31" s="1"/>
  <c r="AH512" i="31"/>
  <c r="AI493" i="31"/>
  <c r="AI509" i="31"/>
  <c r="AH509" i="31"/>
  <c r="AH418" i="31"/>
  <c r="AI367" i="31"/>
  <c r="AI362" i="31"/>
  <c r="AH362" i="31"/>
  <c r="AI239" i="31"/>
  <c r="AH239" i="31"/>
  <c r="AI205" i="31"/>
  <c r="AI568" i="31"/>
  <c r="AH568" i="31"/>
  <c r="AH508" i="31"/>
  <c r="AI427" i="31"/>
  <c r="AH427" i="31"/>
  <c r="AI404" i="31"/>
  <c r="AI279" i="31"/>
  <c r="AH279" i="31"/>
  <c r="AI313" i="31"/>
  <c r="AJ313" i="31" s="1"/>
  <c r="AN313" i="31" s="1"/>
  <c r="AH206" i="31"/>
  <c r="AI438" i="31"/>
  <c r="AH438" i="31"/>
  <c r="AI368" i="31"/>
  <c r="AI315" i="31"/>
  <c r="L646" i="31"/>
  <c r="AH315" i="31"/>
  <c r="AH250" i="31"/>
  <c r="AH214" i="31"/>
  <c r="AI567" i="31"/>
  <c r="AI570" i="31"/>
  <c r="AH511" i="31"/>
  <c r="AH426" i="31"/>
  <c r="AI406" i="31"/>
  <c r="AH406" i="31"/>
  <c r="AH407" i="31"/>
  <c r="AI257" i="31"/>
  <c r="AH257" i="31"/>
  <c r="AI269" i="31"/>
  <c r="AH161" i="31"/>
  <c r="L656" i="31"/>
  <c r="AI566" i="31"/>
  <c r="AH493" i="31"/>
  <c r="AI249" i="31"/>
  <c r="AH249" i="31"/>
  <c r="AI156" i="31"/>
  <c r="AH156" i="31"/>
  <c r="AH515" i="31"/>
  <c r="AI494" i="31"/>
  <c r="AJ494" i="31" s="1"/>
  <c r="AN494" i="31" s="1"/>
  <c r="AH479" i="31"/>
  <c r="AI448" i="31"/>
  <c r="AH448" i="31"/>
  <c r="AH364" i="31"/>
  <c r="AI365" i="31"/>
  <c r="AH365" i="31"/>
  <c r="AI262" i="31"/>
  <c r="AI220" i="31"/>
  <c r="AH220" i="31"/>
  <c r="AH571" i="31"/>
  <c r="AH449" i="31"/>
  <c r="AI403" i="31"/>
  <c r="AI236" i="31"/>
  <c r="AH236" i="31"/>
  <c r="AI240" i="31"/>
  <c r="AH240" i="31"/>
  <c r="AI169" i="31"/>
  <c r="AI495" i="31"/>
  <c r="AH495" i="31"/>
  <c r="AH363" i="31"/>
  <c r="AI306" i="31"/>
  <c r="AI227" i="31"/>
  <c r="AH227" i="31"/>
  <c r="AI166" i="31"/>
  <c r="AI510" i="31"/>
  <c r="AI361" i="31"/>
  <c r="AH361" i="31"/>
  <c r="AI508" i="31"/>
  <c r="AI479" i="31"/>
  <c r="AI398" i="31"/>
  <c r="AJ398" i="31" s="1"/>
  <c r="AN398" i="31" s="1"/>
  <c r="AI364" i="31"/>
  <c r="AI206" i="31"/>
  <c r="AJ206" i="31" s="1"/>
  <c r="AN206" i="31" s="1"/>
  <c r="AI513" i="31"/>
  <c r="AH513" i="31"/>
  <c r="AI484" i="31"/>
  <c r="AI419" i="31"/>
  <c r="AH419" i="31"/>
  <c r="AH420" i="31"/>
  <c r="AH403" i="31"/>
  <c r="AI366" i="31"/>
  <c r="AI304" i="31"/>
  <c r="AH304" i="31"/>
  <c r="AI214" i="31"/>
  <c r="AH169" i="31"/>
  <c r="AH567" i="31"/>
  <c r="AH570" i="31"/>
  <c r="AI555" i="31"/>
  <c r="AI511" i="31"/>
  <c r="AI426" i="31"/>
  <c r="AJ426" i="31" s="1"/>
  <c r="AN426" i="31" s="1"/>
  <c r="AI407" i="31"/>
  <c r="AI360" i="31"/>
  <c r="AI256" i="31"/>
  <c r="AH256" i="31"/>
  <c r="AH306" i="31"/>
  <c r="AH166" i="31"/>
  <c r="L343" i="32"/>
  <c r="AI318" i="31"/>
  <c r="L76" i="25"/>
  <c r="N76" i="25"/>
  <c r="R76" i="25"/>
  <c r="V76" i="25"/>
  <c r="Z76" i="25"/>
  <c r="AD76" i="25"/>
  <c r="O76" i="25"/>
  <c r="S76" i="25"/>
  <c r="W76" i="25"/>
  <c r="AA76" i="25"/>
  <c r="AE76" i="25"/>
  <c r="P76" i="25"/>
  <c r="T76" i="25"/>
  <c r="X76" i="25"/>
  <c r="AB76" i="25"/>
  <c r="AF76" i="25"/>
  <c r="M76" i="25"/>
  <c r="AC76" i="25"/>
  <c r="Q76" i="25"/>
  <c r="Y76" i="25"/>
  <c r="U76" i="25"/>
  <c r="N76" i="6"/>
  <c r="L76" i="6"/>
  <c r="M76" i="6"/>
  <c r="L84" i="6"/>
  <c r="M84" i="6"/>
  <c r="N84" i="6"/>
  <c r="L75" i="6"/>
  <c r="M75" i="6"/>
  <c r="N75" i="6"/>
  <c r="N81" i="6"/>
  <c r="M81" i="6"/>
  <c r="L81" i="6"/>
  <c r="L85" i="6"/>
  <c r="M85" i="6"/>
  <c r="N85" i="6"/>
  <c r="L11" i="25"/>
  <c r="P11" i="25"/>
  <c r="T11" i="25"/>
  <c r="X11" i="25"/>
  <c r="M11" i="25"/>
  <c r="Q11" i="25"/>
  <c r="U11" i="25"/>
  <c r="N11" i="25"/>
  <c r="R11" i="25"/>
  <c r="V11" i="25"/>
  <c r="S11" i="25"/>
  <c r="W11" i="25"/>
  <c r="O11" i="25"/>
  <c r="O12" i="25"/>
  <c r="S12" i="25"/>
  <c r="W12" i="25"/>
  <c r="L12" i="25"/>
  <c r="P12" i="25"/>
  <c r="T12" i="25"/>
  <c r="X12" i="25"/>
  <c r="M12" i="25"/>
  <c r="Q12" i="25"/>
  <c r="U12" i="25"/>
  <c r="N12" i="25"/>
  <c r="R12" i="25"/>
  <c r="V12" i="25"/>
  <c r="N13" i="25"/>
  <c r="R13" i="25"/>
  <c r="V13" i="25"/>
  <c r="O13" i="25"/>
  <c r="S13" i="25"/>
  <c r="W13" i="25"/>
  <c r="L13" i="25"/>
  <c r="P13" i="25"/>
  <c r="T13" i="25"/>
  <c r="X13" i="25"/>
  <c r="U13" i="25"/>
  <c r="M13" i="25"/>
  <c r="Q13" i="25"/>
  <c r="AD577" i="31"/>
  <c r="T577" i="31"/>
  <c r="AF577" i="31"/>
  <c r="Y577" i="31"/>
  <c r="AE577" i="31"/>
  <c r="O577" i="31"/>
  <c r="N161" i="25"/>
  <c r="R161" i="25"/>
  <c r="V161" i="25"/>
  <c r="Z161" i="25"/>
  <c r="AD161" i="25"/>
  <c r="O161" i="25"/>
  <c r="S161" i="25"/>
  <c r="W161" i="25"/>
  <c r="AA161" i="25"/>
  <c r="AE161" i="25"/>
  <c r="L161" i="25"/>
  <c r="P161" i="25"/>
  <c r="T161" i="25"/>
  <c r="X161" i="25"/>
  <c r="AB161" i="25"/>
  <c r="AF161" i="25"/>
  <c r="M161" i="25"/>
  <c r="AC161" i="25"/>
  <c r="Q161" i="25"/>
  <c r="U161" i="25"/>
  <c r="Y161" i="25"/>
  <c r="AB21" i="32"/>
  <c r="N111" i="25"/>
  <c r="R111" i="25"/>
  <c r="V111" i="25"/>
  <c r="Z111" i="25"/>
  <c r="AD111" i="25"/>
  <c r="O111" i="25"/>
  <c r="S111" i="25"/>
  <c r="W111" i="25"/>
  <c r="AA111" i="25"/>
  <c r="AE111" i="25"/>
  <c r="L111" i="25"/>
  <c r="P111" i="25"/>
  <c r="T111" i="25"/>
  <c r="X111" i="25"/>
  <c r="AB111" i="25"/>
  <c r="AF111" i="25"/>
  <c r="Q111" i="25"/>
  <c r="M111" i="25"/>
  <c r="U111" i="25"/>
  <c r="Y111" i="25"/>
  <c r="AC111" i="25"/>
  <c r="L72" i="6"/>
  <c r="M72" i="6"/>
  <c r="N72" i="6"/>
  <c r="N77" i="6"/>
  <c r="M77" i="6"/>
  <c r="L77" i="6"/>
  <c r="J18" i="39" s="1"/>
  <c r="L80" i="6"/>
  <c r="M80" i="6"/>
  <c r="N80" i="6"/>
  <c r="M74" i="6"/>
  <c r="L74" i="6"/>
  <c r="N74" i="6"/>
  <c r="L79" i="6"/>
  <c r="M79" i="6"/>
  <c r="N79" i="6"/>
  <c r="L15" i="25"/>
  <c r="P15" i="25"/>
  <c r="T15" i="25"/>
  <c r="X15" i="25"/>
  <c r="M15" i="25"/>
  <c r="Q15" i="25"/>
  <c r="U15" i="25"/>
  <c r="N15" i="25"/>
  <c r="R15" i="25"/>
  <c r="V15" i="25"/>
  <c r="O15" i="25"/>
  <c r="S15" i="25"/>
  <c r="W15" i="25"/>
  <c r="M10" i="25"/>
  <c r="Q10" i="25"/>
  <c r="U10" i="25"/>
  <c r="N10" i="25"/>
  <c r="R10" i="25"/>
  <c r="V10" i="25"/>
  <c r="O10" i="25"/>
  <c r="S10" i="25"/>
  <c r="W10" i="25"/>
  <c r="X10" i="25"/>
  <c r="T10" i="25"/>
  <c r="L10" i="25"/>
  <c r="P10" i="25"/>
  <c r="AB22" i="32"/>
  <c r="AB12" i="32"/>
  <c r="V577" i="31"/>
  <c r="X577" i="31"/>
  <c r="U577" i="31"/>
  <c r="AA577" i="31"/>
  <c r="M162" i="25"/>
  <c r="Q162" i="25"/>
  <c r="U162" i="25"/>
  <c r="Y162" i="25"/>
  <c r="AC162" i="25"/>
  <c r="N162" i="25"/>
  <c r="R162" i="25"/>
  <c r="V162" i="25"/>
  <c r="Z162" i="25"/>
  <c r="AD162" i="25"/>
  <c r="O162" i="25"/>
  <c r="S162" i="25"/>
  <c r="W162" i="25"/>
  <c r="AA162" i="25"/>
  <c r="AE162" i="25"/>
  <c r="X162" i="25"/>
  <c r="T162" i="25"/>
  <c r="L162" i="25"/>
  <c r="AB162" i="25"/>
  <c r="P162" i="25"/>
  <c r="AF162" i="25"/>
  <c r="AB10" i="32"/>
  <c r="N171" i="6"/>
  <c r="R171" i="6"/>
  <c r="V171" i="6"/>
  <c r="Z171" i="6"/>
  <c r="AD171" i="6"/>
  <c r="U171" i="6"/>
  <c r="O171" i="6"/>
  <c r="S171" i="6"/>
  <c r="W171" i="6"/>
  <c r="AA171" i="6"/>
  <c r="AE171" i="6"/>
  <c r="Q171" i="6"/>
  <c r="AC171" i="6"/>
  <c r="L171" i="6"/>
  <c r="P171" i="6"/>
  <c r="T171" i="6"/>
  <c r="X171" i="6"/>
  <c r="AB171" i="6"/>
  <c r="AF171" i="6"/>
  <c r="M171" i="6"/>
  <c r="Y171" i="6"/>
  <c r="M70" i="6"/>
  <c r="L70" i="6"/>
  <c r="N70" i="6"/>
  <c r="N73" i="6"/>
  <c r="M73" i="6"/>
  <c r="L73" i="6"/>
  <c r="M82" i="6"/>
  <c r="N82" i="6"/>
  <c r="L82" i="6"/>
  <c r="L71" i="6"/>
  <c r="M71" i="6"/>
  <c r="N71" i="6"/>
  <c r="M87" i="6"/>
  <c r="N87" i="6"/>
  <c r="L87" i="6"/>
  <c r="M14" i="25"/>
  <c r="Q14" i="25"/>
  <c r="U14" i="25"/>
  <c r="N14" i="25"/>
  <c r="R14" i="25"/>
  <c r="V14" i="25"/>
  <c r="O14" i="25"/>
  <c r="S14" i="25"/>
  <c r="W14" i="25"/>
  <c r="T14" i="25"/>
  <c r="X14" i="25"/>
  <c r="L14" i="25"/>
  <c r="P14" i="25"/>
  <c r="AB15" i="32"/>
  <c r="AB16" i="32"/>
  <c r="Z577" i="31"/>
  <c r="P577" i="31"/>
  <c r="Q577" i="31"/>
  <c r="W577" i="31"/>
  <c r="AB11" i="32"/>
  <c r="M78" i="6"/>
  <c r="L78" i="6"/>
  <c r="N78" i="6"/>
  <c r="L88" i="6"/>
  <c r="M88" i="6"/>
  <c r="N88" i="6"/>
  <c r="L89" i="6"/>
  <c r="M89" i="6"/>
  <c r="N89" i="6"/>
  <c r="N86" i="6"/>
  <c r="L86" i="6"/>
  <c r="M86" i="6"/>
  <c r="N67" i="6"/>
  <c r="L67" i="6"/>
  <c r="M67" i="6"/>
  <c r="O16" i="25"/>
  <c r="S16" i="25"/>
  <c r="W16" i="25"/>
  <c r="L16" i="25"/>
  <c r="P16" i="25"/>
  <c r="T16" i="25"/>
  <c r="X16" i="25"/>
  <c r="M16" i="25"/>
  <c r="Q16" i="25"/>
  <c r="U16" i="25"/>
  <c r="N16" i="25"/>
  <c r="R16" i="25"/>
  <c r="V16" i="25"/>
  <c r="AB13" i="32"/>
  <c r="AB14" i="32"/>
  <c r="AB20" i="32"/>
  <c r="AB577" i="31"/>
  <c r="R577" i="31"/>
  <c r="AC577" i="31"/>
  <c r="S577" i="31"/>
  <c r="AH414" i="31"/>
  <c r="U662" i="31"/>
  <c r="N662" i="31"/>
  <c r="E198" i="6"/>
  <c r="E197" i="6"/>
  <c r="E199" i="6"/>
  <c r="E181" i="6"/>
  <c r="E185" i="6"/>
  <c r="E195" i="6"/>
  <c r="E192" i="6"/>
  <c r="E194" i="6"/>
  <c r="E196" i="6"/>
  <c r="E182" i="6"/>
  <c r="E186" i="6"/>
  <c r="E190" i="6"/>
  <c r="E189" i="6"/>
  <c r="E191" i="6"/>
  <c r="E193" i="6"/>
  <c r="E187" i="6"/>
  <c r="E188" i="6"/>
  <c r="M314" i="32"/>
  <c r="Y640" i="31"/>
  <c r="P662" i="31"/>
  <c r="R662" i="31"/>
  <c r="U637" i="31"/>
  <c r="E266" i="6"/>
  <c r="E263" i="6"/>
  <c r="E261" i="6"/>
  <c r="E265" i="6"/>
  <c r="E272" i="6"/>
  <c r="E262" i="6"/>
  <c r="E267" i="6"/>
  <c r="E268" i="6"/>
  <c r="E264" i="6"/>
  <c r="E259" i="6"/>
  <c r="L259" i="6" s="1"/>
  <c r="E260" i="6"/>
  <c r="L260" i="6" s="1"/>
  <c r="E275" i="6"/>
  <c r="L275" i="6" s="1"/>
  <c r="E276" i="6"/>
  <c r="L276" i="6" s="1"/>
  <c r="E258" i="6"/>
  <c r="L258" i="6" s="1"/>
  <c r="E277" i="6"/>
  <c r="L277" i="6" s="1"/>
  <c r="E273" i="6"/>
  <c r="L273" i="6" s="1"/>
  <c r="E278" i="6"/>
  <c r="L278" i="6" s="1"/>
  <c r="E274" i="6"/>
  <c r="L274" i="6" s="1"/>
  <c r="E205" i="6"/>
  <c r="E206" i="6"/>
  <c r="L206" i="6" s="1"/>
  <c r="E208" i="6"/>
  <c r="E204" i="6"/>
  <c r="E207" i="6"/>
  <c r="E166" i="6"/>
  <c r="L166" i="6" s="1"/>
  <c r="E167" i="6"/>
  <c r="N161" i="6"/>
  <c r="R161" i="6"/>
  <c r="V161" i="6"/>
  <c r="Z161" i="6"/>
  <c r="AD161" i="6"/>
  <c r="M161" i="6"/>
  <c r="O161" i="6"/>
  <c r="S161" i="6"/>
  <c r="W161" i="6"/>
  <c r="AA161" i="6"/>
  <c r="AE161" i="6"/>
  <c r="U161" i="6"/>
  <c r="AC161" i="6"/>
  <c r="L161" i="6"/>
  <c r="P161" i="6"/>
  <c r="T161" i="6"/>
  <c r="X161" i="6"/>
  <c r="AB161" i="6"/>
  <c r="AF161" i="6"/>
  <c r="Q161" i="6"/>
  <c r="Y161" i="6"/>
  <c r="E157" i="6"/>
  <c r="Q157" i="6" s="1"/>
  <c r="E142" i="6"/>
  <c r="L142" i="6" s="1"/>
  <c r="E145" i="6"/>
  <c r="E46" i="6"/>
  <c r="E64" i="6"/>
  <c r="E48" i="6"/>
  <c r="E56" i="6"/>
  <c r="E59" i="6"/>
  <c r="E61" i="6"/>
  <c r="E62" i="6"/>
  <c r="E55" i="6"/>
  <c r="E51" i="6"/>
  <c r="E49" i="6"/>
  <c r="E54" i="6"/>
  <c r="E63" i="6"/>
  <c r="E60" i="6"/>
  <c r="E53" i="6"/>
  <c r="E47" i="6"/>
  <c r="E50" i="6"/>
  <c r="E58" i="6"/>
  <c r="E57" i="6"/>
  <c r="E52" i="6"/>
  <c r="M302" i="32"/>
  <c r="AI178" i="31"/>
  <c r="L348" i="32"/>
  <c r="M2" i="32"/>
  <c r="AH142" i="31"/>
  <c r="L655" i="31"/>
  <c r="AI135" i="31"/>
  <c r="M212" i="32"/>
  <c r="AI213" i="31"/>
  <c r="AH79" i="31"/>
  <c r="AH204" i="31"/>
  <c r="AH135" i="31"/>
  <c r="AH147" i="31"/>
  <c r="AH198" i="31"/>
  <c r="AH319" i="31"/>
  <c r="AH320" i="31"/>
  <c r="AH80" i="31"/>
  <c r="AH143" i="31"/>
  <c r="AI320" i="31"/>
  <c r="AI143" i="31"/>
  <c r="AH291" i="31"/>
  <c r="L373" i="32"/>
  <c r="L376" i="32"/>
  <c r="AI204" i="31"/>
  <c r="AI319" i="31"/>
  <c r="AH213" i="31"/>
  <c r="AI291" i="31"/>
  <c r="AI147" i="31"/>
  <c r="AI198" i="31"/>
  <c r="L381" i="32"/>
  <c r="AH199" i="31"/>
  <c r="U613" i="31"/>
  <c r="AI199" i="31"/>
  <c r="M20" i="25"/>
  <c r="L20" i="25"/>
  <c r="M19" i="25"/>
  <c r="L19" i="25"/>
  <c r="M103" i="6"/>
  <c r="L103" i="6"/>
  <c r="L341" i="32"/>
  <c r="L302" i="32"/>
  <c r="M17" i="25"/>
  <c r="L17" i="25"/>
  <c r="M21" i="25"/>
  <c r="L21" i="25"/>
  <c r="M298" i="6"/>
  <c r="L298" i="6"/>
  <c r="L311" i="6" s="1"/>
  <c r="M18" i="25"/>
  <c r="L18" i="25"/>
  <c r="U2" i="6"/>
  <c r="M97" i="25"/>
  <c r="L97" i="25"/>
  <c r="L386" i="32"/>
  <c r="L352" i="32"/>
  <c r="L319" i="32"/>
  <c r="L73" i="25"/>
  <c r="N73" i="25"/>
  <c r="O73" i="25"/>
  <c r="P73" i="25"/>
  <c r="M73" i="25"/>
  <c r="L331" i="32"/>
  <c r="L301" i="32"/>
  <c r="L345" i="32"/>
  <c r="L380" i="32"/>
  <c r="L314" i="32"/>
  <c r="L351" i="32"/>
  <c r="L371" i="32"/>
  <c r="L2" i="32"/>
  <c r="L303" i="32"/>
  <c r="M35" i="25"/>
  <c r="K32" i="39" s="1"/>
  <c r="L35" i="25"/>
  <c r="J32" i="39" s="1"/>
  <c r="M9" i="25"/>
  <c r="L9" i="25"/>
  <c r="M109" i="25"/>
  <c r="L109" i="25"/>
  <c r="AH178" i="31"/>
  <c r="J43" i="39"/>
  <c r="L346" i="32"/>
  <c r="L365" i="32"/>
  <c r="F306" i="6"/>
  <c r="Z653" i="31"/>
  <c r="T662" i="31"/>
  <c r="W662" i="31"/>
  <c r="M637" i="31"/>
  <c r="AH388" i="31"/>
  <c r="AH353" i="31"/>
  <c r="M625" i="31"/>
  <c r="AJ574" i="31"/>
  <c r="AN574" i="31" s="1"/>
  <c r="AI408" i="31"/>
  <c r="AI409" i="31"/>
  <c r="AI410" i="31"/>
  <c r="AH386" i="31"/>
  <c r="AI354" i="31"/>
  <c r="AI548" i="31"/>
  <c r="AH408" i="31"/>
  <c r="AH409" i="31"/>
  <c r="AH410" i="31"/>
  <c r="AH354" i="31"/>
  <c r="AH548" i="31"/>
  <c r="AH547" i="31"/>
  <c r="AI385" i="31"/>
  <c r="AI547" i="31"/>
  <c r="O625" i="31"/>
  <c r="AH385" i="31"/>
  <c r="AI388" i="31"/>
  <c r="AI386" i="31"/>
  <c r="AJ386" i="31" s="1"/>
  <c r="AN386" i="31" s="1"/>
  <c r="AI353" i="31"/>
  <c r="R633" i="31"/>
  <c r="S662" i="31"/>
  <c r="AD637" i="31"/>
  <c r="AH186" i="31"/>
  <c r="L643" i="31"/>
  <c r="L604" i="31"/>
  <c r="L600" i="31"/>
  <c r="L598" i="31"/>
  <c r="AH107" i="31"/>
  <c r="L622" i="31"/>
  <c r="L635" i="31"/>
  <c r="L644" i="31"/>
  <c r="L642" i="31"/>
  <c r="L631" i="31"/>
  <c r="L606" i="31"/>
  <c r="L648" i="31"/>
  <c r="L669" i="31"/>
  <c r="M590" i="31"/>
  <c r="L664" i="31"/>
  <c r="L599" i="31"/>
  <c r="L634" i="31"/>
  <c r="L614" i="31"/>
  <c r="P582" i="31"/>
  <c r="L632" i="31"/>
  <c r="L630" i="31"/>
  <c r="L615" i="31"/>
  <c r="L625" i="31"/>
  <c r="L659" i="31"/>
  <c r="L641" i="31"/>
  <c r="L601" i="31"/>
  <c r="L629" i="31"/>
  <c r="L624" i="31"/>
  <c r="L638" i="31"/>
  <c r="L595" i="31"/>
  <c r="L658" i="31"/>
  <c r="L628" i="31"/>
  <c r="L663" i="31"/>
  <c r="L647" i="31"/>
  <c r="L594" i="31"/>
  <c r="L654" i="31"/>
  <c r="L652" i="31"/>
  <c r="L596" i="31"/>
  <c r="L609" i="31"/>
  <c r="L605" i="31"/>
  <c r="L582" i="31"/>
  <c r="L640" i="31"/>
  <c r="L662" i="31"/>
  <c r="O662" i="31"/>
  <c r="M386" i="32"/>
  <c r="AB653" i="31"/>
  <c r="AH266" i="31"/>
  <c r="AE653" i="31"/>
  <c r="R653" i="31"/>
  <c r="O653" i="31"/>
  <c r="AH251" i="31"/>
  <c r="V379" i="32"/>
  <c r="E167" i="25"/>
  <c r="L167" i="25" s="1"/>
  <c r="E168" i="25"/>
  <c r="L168" i="25" s="1"/>
  <c r="E77" i="25"/>
  <c r="AE77" i="25" s="1"/>
  <c r="E81" i="25"/>
  <c r="L81" i="25" s="1"/>
  <c r="E82" i="25"/>
  <c r="L82" i="25" s="1"/>
  <c r="E156" i="25"/>
  <c r="N156" i="25" s="1"/>
  <c r="E159" i="25"/>
  <c r="L159" i="25" s="1"/>
  <c r="E114" i="25"/>
  <c r="Y114" i="25" s="1"/>
  <c r="E61" i="25"/>
  <c r="L61" i="25" s="1"/>
  <c r="E62" i="25"/>
  <c r="L62" i="25" s="1"/>
  <c r="E48" i="25"/>
  <c r="M46" i="25"/>
  <c r="AB104" i="25"/>
  <c r="M104" i="25"/>
  <c r="U2" i="25"/>
  <c r="V2" i="25" s="1"/>
  <c r="M343" i="32"/>
  <c r="T375" i="32"/>
  <c r="W317" i="32"/>
  <c r="M379" i="32"/>
  <c r="S375" i="32"/>
  <c r="R640" i="31"/>
  <c r="AH314" i="31"/>
  <c r="AH192" i="31"/>
  <c r="AH174" i="31"/>
  <c r="AH172" i="31"/>
  <c r="AA653" i="31"/>
  <c r="AI172" i="31"/>
  <c r="AH430" i="31"/>
  <c r="AH281" i="31"/>
  <c r="AH168" i="31"/>
  <c r="AI246" i="31"/>
  <c r="AI255" i="31"/>
  <c r="AI305" i="31"/>
  <c r="AH309" i="31"/>
  <c r="AH268" i="31"/>
  <c r="AI251" i="31"/>
  <c r="AI430" i="31"/>
  <c r="AI309" i="31"/>
  <c r="AI186" i="31"/>
  <c r="AI268" i="31"/>
  <c r="AD653" i="31"/>
  <c r="Q653" i="31"/>
  <c r="M600" i="31"/>
  <c r="N653" i="31"/>
  <c r="X653" i="31"/>
  <c r="O637" i="31"/>
  <c r="AF637" i="31"/>
  <c r="AI247" i="31"/>
  <c r="AI290" i="31"/>
  <c r="AH194" i="31"/>
  <c r="X640" i="31"/>
  <c r="AI277" i="31"/>
  <c r="M641" i="31"/>
  <c r="AH307" i="31"/>
  <c r="AH317" i="31"/>
  <c r="AH275" i="31"/>
  <c r="AH248" i="31"/>
  <c r="AH276" i="31"/>
  <c r="AH272" i="31"/>
  <c r="AH167" i="31"/>
  <c r="V640" i="31"/>
  <c r="AH177" i="31"/>
  <c r="AI248" i="31"/>
  <c r="AI460" i="31"/>
  <c r="AI317" i="31"/>
  <c r="W653" i="31"/>
  <c r="U641" i="31"/>
  <c r="AC653" i="31"/>
  <c r="W625" i="31"/>
  <c r="R637" i="31"/>
  <c r="S640" i="31"/>
  <c r="AI355" i="31"/>
  <c r="T653" i="31"/>
  <c r="W637" i="31"/>
  <c r="V637" i="31"/>
  <c r="AH163" i="31"/>
  <c r="AI194" i="31"/>
  <c r="AH253" i="31"/>
  <c r="AH157" i="31"/>
  <c r="Q640" i="31"/>
  <c r="AI175" i="31"/>
  <c r="AH246" i="31"/>
  <c r="AH273" i="31"/>
  <c r="AI312" i="31"/>
  <c r="AH270" i="31"/>
  <c r="AI273" i="31"/>
  <c r="AI283" i="31"/>
  <c r="AI310" i="31"/>
  <c r="AH310" i="31"/>
  <c r="AH355" i="31"/>
  <c r="AB625" i="31"/>
  <c r="AH176" i="31"/>
  <c r="AI171" i="31"/>
  <c r="AH180" i="31"/>
  <c r="AI263" i="31"/>
  <c r="AH263" i="31"/>
  <c r="AI266" i="31"/>
  <c r="AI285" i="31"/>
  <c r="AH285" i="31"/>
  <c r="AH255" i="31"/>
  <c r="AI281" i="31"/>
  <c r="AH312" i="31"/>
  <c r="AH460" i="31"/>
  <c r="S653" i="31"/>
  <c r="O640" i="31"/>
  <c r="AH197" i="31"/>
  <c r="AE625" i="31"/>
  <c r="AB637" i="31"/>
  <c r="S637" i="31"/>
  <c r="AH165" i="31"/>
  <c r="P653" i="31"/>
  <c r="AI253" i="31"/>
  <c r="AH114" i="31"/>
  <c r="Y653" i="31"/>
  <c r="V653" i="31"/>
  <c r="AF653" i="31"/>
  <c r="W640" i="31"/>
  <c r="AI192" i="31"/>
  <c r="AI168" i="31"/>
  <c r="AH290" i="31"/>
  <c r="T640" i="31"/>
  <c r="AI157" i="31"/>
  <c r="AH277" i="31"/>
  <c r="AI276" i="31"/>
  <c r="N640" i="31"/>
  <c r="AH175" i="31"/>
  <c r="AI180" i="31"/>
  <c r="P640" i="31"/>
  <c r="AI270" i="31"/>
  <c r="AH283" i="31"/>
  <c r="AH267" i="31"/>
  <c r="AI267" i="31"/>
  <c r="AH305" i="31"/>
  <c r="AH108" i="31"/>
  <c r="AH187" i="31"/>
  <c r="AI314" i="31"/>
  <c r="AH247" i="31"/>
  <c r="AH171" i="31"/>
  <c r="AI272" i="31"/>
  <c r="AI245" i="31"/>
  <c r="AH252" i="31"/>
  <c r="AH311" i="31"/>
  <c r="Y637" i="31"/>
  <c r="P637" i="31"/>
  <c r="AH196" i="31"/>
  <c r="AI311" i="31"/>
  <c r="AI196" i="31"/>
  <c r="AH245" i="31"/>
  <c r="AH478" i="31"/>
  <c r="AI190" i="31"/>
  <c r="T637" i="31"/>
  <c r="AI174" i="31"/>
  <c r="AH170" i="31"/>
  <c r="AH189" i="31"/>
  <c r="AI154" i="31"/>
  <c r="AI167" i="31"/>
  <c r="AI170" i="31"/>
  <c r="AJ170" i="31" s="1"/>
  <c r="AM170" i="31" s="1"/>
  <c r="AH280" i="31"/>
  <c r="AC637" i="31"/>
  <c r="AH141" i="31"/>
  <c r="AH154" i="31"/>
  <c r="AH190" i="31"/>
  <c r="U597" i="31"/>
  <c r="AE633" i="31"/>
  <c r="AI177" i="31"/>
  <c r="AI189" i="31"/>
  <c r="AJ189" i="31" s="1"/>
  <c r="AM189" i="31" s="1"/>
  <c r="AE637" i="31"/>
  <c r="P626" i="31"/>
  <c r="AI193" i="31"/>
  <c r="AH158" i="31"/>
  <c r="AH155" i="31"/>
  <c r="AI165" i="31"/>
  <c r="AI308" i="31"/>
  <c r="AI265" i="31"/>
  <c r="AI254" i="31"/>
  <c r="AI261" i="31"/>
  <c r="AH152" i="31"/>
  <c r="AF625" i="31"/>
  <c r="AI163" i="31"/>
  <c r="T635" i="31"/>
  <c r="X639" i="31"/>
  <c r="V635" i="31"/>
  <c r="AI275" i="31"/>
  <c r="AI176" i="31"/>
  <c r="AH265" i="31"/>
  <c r="S635" i="31"/>
  <c r="N635" i="31"/>
  <c r="Q635" i="31"/>
  <c r="Z637" i="31"/>
  <c r="R625" i="31"/>
  <c r="AH188" i="31"/>
  <c r="Q637" i="31"/>
  <c r="AI188" i="31"/>
  <c r="AI158" i="31"/>
  <c r="AH193" i="31"/>
  <c r="AI187" i="31"/>
  <c r="AI155" i="31"/>
  <c r="AI288" i="31"/>
  <c r="AI274" i="31"/>
  <c r="AH316" i="31"/>
  <c r="AI316" i="31"/>
  <c r="AH288" i="31"/>
  <c r="AH254" i="31"/>
  <c r="AI289" i="31"/>
  <c r="AH289" i="31"/>
  <c r="AH261" i="31"/>
  <c r="AI252" i="31"/>
  <c r="AH274" i="31"/>
  <c r="AH308" i="31"/>
  <c r="AI280" i="31"/>
  <c r="AI197" i="31"/>
  <c r="Y625" i="31"/>
  <c r="U625" i="31"/>
  <c r="AI478" i="31"/>
  <c r="V97" i="32"/>
  <c r="M375" i="32"/>
  <c r="AH482" i="31"/>
  <c r="AC635" i="31"/>
  <c r="M635" i="31"/>
  <c r="AF633" i="31"/>
  <c r="AA635" i="31"/>
  <c r="AA633" i="31"/>
  <c r="AI152" i="31"/>
  <c r="T151" i="31"/>
  <c r="AH111" i="31"/>
  <c r="T153" i="25"/>
  <c r="P153" i="25"/>
  <c r="W153" i="25"/>
  <c r="M153" i="25"/>
  <c r="S153" i="25"/>
  <c r="N153" i="25"/>
  <c r="X153" i="25"/>
  <c r="Q153" i="25"/>
  <c r="V153" i="25"/>
  <c r="O153" i="25"/>
  <c r="R153" i="25"/>
  <c r="U153" i="25"/>
  <c r="AF153" i="25"/>
  <c r="AD153" i="25"/>
  <c r="AE153" i="25"/>
  <c r="AC153" i="25"/>
  <c r="Y153" i="25"/>
  <c r="AB153" i="25"/>
  <c r="Z153" i="25"/>
  <c r="AA153" i="25"/>
  <c r="E149" i="25"/>
  <c r="T116" i="25"/>
  <c r="U116" i="25"/>
  <c r="V116" i="25"/>
  <c r="P116" i="25"/>
  <c r="Q116" i="25"/>
  <c r="R116" i="25"/>
  <c r="M116" i="25"/>
  <c r="X116" i="25"/>
  <c r="S116" i="25"/>
  <c r="N116" i="25"/>
  <c r="W116" i="25"/>
  <c r="O116" i="25"/>
  <c r="AF116" i="25"/>
  <c r="AC116" i="25"/>
  <c r="AB116" i="25"/>
  <c r="Z116" i="25"/>
  <c r="Y116" i="25"/>
  <c r="AD116" i="25"/>
  <c r="AA116" i="25"/>
  <c r="AE116" i="25"/>
  <c r="U73" i="25"/>
  <c r="Q73" i="25"/>
  <c r="W73" i="25"/>
  <c r="S73" i="25"/>
  <c r="X73" i="25"/>
  <c r="R73" i="25"/>
  <c r="V73" i="25"/>
  <c r="T73" i="25"/>
  <c r="Y73" i="25"/>
  <c r="AD73" i="25"/>
  <c r="AB73" i="25"/>
  <c r="AE73" i="25"/>
  <c r="Z73" i="25"/>
  <c r="AA73" i="25"/>
  <c r="AC73" i="25"/>
  <c r="AF73" i="25"/>
  <c r="P24" i="25"/>
  <c r="M24" i="25"/>
  <c r="O29" i="25"/>
  <c r="M29" i="25"/>
  <c r="T30" i="25"/>
  <c r="M30" i="25"/>
  <c r="N27" i="25"/>
  <c r="M27" i="25"/>
  <c r="N28" i="25"/>
  <c r="M28" i="25"/>
  <c r="Q31" i="25"/>
  <c r="M31" i="25"/>
  <c r="Q25" i="25"/>
  <c r="M25" i="25"/>
  <c r="M166" i="6"/>
  <c r="Z635" i="31"/>
  <c r="N598" i="31"/>
  <c r="Y82" i="31"/>
  <c r="U640" i="31"/>
  <c r="T283" i="32"/>
  <c r="Q283" i="32"/>
  <c r="Q600" i="31"/>
  <c r="W151" i="31"/>
  <c r="S625" i="31"/>
  <c r="AF656" i="31"/>
  <c r="R379" i="32"/>
  <c r="AA625" i="31"/>
  <c r="X90" i="32"/>
  <c r="AF267" i="32"/>
  <c r="AC267" i="32"/>
  <c r="Z267" i="32"/>
  <c r="W267" i="32"/>
  <c r="Q82" i="31"/>
  <c r="T82" i="31"/>
  <c r="Q375" i="32"/>
  <c r="P283" i="32"/>
  <c r="AF283" i="32"/>
  <c r="AC283" i="32"/>
  <c r="Z283" i="32"/>
  <c r="W283" i="32"/>
  <c r="O90" i="32"/>
  <c r="T90" i="32"/>
  <c r="Y90" i="32"/>
  <c r="Z90" i="32"/>
  <c r="AB267" i="32"/>
  <c r="Y267" i="32"/>
  <c r="V267" i="32"/>
  <c r="S267" i="32"/>
  <c r="X583" i="31"/>
  <c r="P583" i="31"/>
  <c r="S583" i="31"/>
  <c r="R583" i="31"/>
  <c r="AE391" i="31"/>
  <c r="O391" i="31"/>
  <c r="R391" i="31"/>
  <c r="X625" i="31"/>
  <c r="U582" i="31"/>
  <c r="X582" i="31"/>
  <c r="AH149" i="31"/>
  <c r="AA283" i="32"/>
  <c r="X283" i="32"/>
  <c r="W90" i="32"/>
  <c r="Q90" i="32"/>
  <c r="R90" i="32"/>
  <c r="T267" i="32"/>
  <c r="Q267" i="32"/>
  <c r="AD267" i="32"/>
  <c r="AA267" i="32"/>
  <c r="W583" i="31"/>
  <c r="V583" i="31"/>
  <c r="T583" i="31"/>
  <c r="T582" i="31"/>
  <c r="Q582" i="31"/>
  <c r="M582" i="31"/>
  <c r="AH475" i="31"/>
  <c r="U583" i="31"/>
  <c r="AH195" i="31"/>
  <c r="AI195" i="31"/>
  <c r="AI475" i="31"/>
  <c r="AI482" i="31"/>
  <c r="AI455" i="31"/>
  <c r="AH455" i="31"/>
  <c r="Y582" i="31"/>
  <c r="W82" i="31"/>
  <c r="AD283" i="32"/>
  <c r="S90" i="32"/>
  <c r="P267" i="32"/>
  <c r="Q583" i="31"/>
  <c r="N583" i="31"/>
  <c r="W582" i="31"/>
  <c r="O582" i="31"/>
  <c r="M583" i="31"/>
  <c r="Y583" i="31"/>
  <c r="S82" i="31"/>
  <c r="P82" i="31"/>
  <c r="R82" i="31"/>
  <c r="U283" i="32"/>
  <c r="R283" i="32"/>
  <c r="O283" i="32"/>
  <c r="AE283" i="32"/>
  <c r="O635" i="31"/>
  <c r="X82" i="31"/>
  <c r="O82" i="31"/>
  <c r="V82" i="31"/>
  <c r="AB283" i="32"/>
  <c r="Y283" i="32"/>
  <c r="V283" i="32"/>
  <c r="S283" i="32"/>
  <c r="P90" i="32"/>
  <c r="U90" i="32"/>
  <c r="V90" i="32"/>
  <c r="X267" i="32"/>
  <c r="U267" i="32"/>
  <c r="R267" i="32"/>
  <c r="O267" i="32"/>
  <c r="AE267" i="32"/>
  <c r="U82" i="31"/>
  <c r="O583" i="31"/>
  <c r="S582" i="31"/>
  <c r="V582" i="31"/>
  <c r="R582" i="31"/>
  <c r="N582" i="31"/>
  <c r="P391" i="31"/>
  <c r="X391" i="31"/>
  <c r="U391" i="31"/>
  <c r="T391" i="31"/>
  <c r="W391" i="31"/>
  <c r="AA391" i="31"/>
  <c r="AF391" i="31"/>
  <c r="Q391" i="31"/>
  <c r="AB391" i="31"/>
  <c r="AH381" i="31"/>
  <c r="Z391" i="31"/>
  <c r="AC391" i="31"/>
  <c r="Y391" i="31"/>
  <c r="AD391" i="31"/>
  <c r="V391" i="31"/>
  <c r="S391" i="31"/>
  <c r="AH173" i="31"/>
  <c r="P302" i="32"/>
  <c r="N302" i="32"/>
  <c r="Q302" i="32"/>
  <c r="U43" i="39"/>
  <c r="R43" i="39"/>
  <c r="P322" i="31"/>
  <c r="AI463" i="31"/>
  <c r="AH191" i="31"/>
  <c r="AH129" i="31"/>
  <c r="AH127" i="31"/>
  <c r="P625" i="31"/>
  <c r="Y635" i="31"/>
  <c r="AB635" i="31"/>
  <c r="X302" i="32"/>
  <c r="R302" i="32"/>
  <c r="U302" i="32"/>
  <c r="AA590" i="31"/>
  <c r="P590" i="31"/>
  <c r="AC590" i="31"/>
  <c r="AD633" i="31"/>
  <c r="Y322" i="31"/>
  <c r="W302" i="32"/>
  <c r="T302" i="32"/>
  <c r="Z302" i="32"/>
  <c r="M43" i="39"/>
  <c r="X375" i="32"/>
  <c r="AF635" i="31"/>
  <c r="O302" i="32"/>
  <c r="S302" i="32"/>
  <c r="V302" i="32"/>
  <c r="Y302" i="32"/>
  <c r="Y305" i="32" s="1"/>
  <c r="Y306" i="32" s="1"/>
  <c r="W40" i="39" s="1"/>
  <c r="Y212" i="32"/>
  <c r="AF590" i="31"/>
  <c r="S590" i="31"/>
  <c r="AB590" i="31"/>
  <c r="X642" i="31"/>
  <c r="X635" i="31"/>
  <c r="R635" i="31"/>
  <c r="M640" i="31"/>
  <c r="AD590" i="31"/>
  <c r="R590" i="31"/>
  <c r="V590" i="31"/>
  <c r="T590" i="31"/>
  <c r="N656" i="31"/>
  <c r="X633" i="31"/>
  <c r="Z322" i="31"/>
  <c r="T322" i="31"/>
  <c r="X322" i="31"/>
  <c r="AD625" i="31"/>
  <c r="O322" i="31"/>
  <c r="AH162" i="31"/>
  <c r="P635" i="31"/>
  <c r="M656" i="31"/>
  <c r="AH104" i="31"/>
  <c r="P151" i="31"/>
  <c r="AH133" i="31"/>
  <c r="Z600" i="31"/>
  <c r="W590" i="31"/>
  <c r="X590" i="31"/>
  <c r="Q590" i="31"/>
  <c r="AE655" i="31"/>
  <c r="U151" i="31"/>
  <c r="N625" i="31"/>
  <c r="AC625" i="31"/>
  <c r="AD322" i="31"/>
  <c r="W322" i="31"/>
  <c r="Q322" i="31"/>
  <c r="AE322" i="31"/>
  <c r="M655" i="31"/>
  <c r="M624" i="31"/>
  <c r="AE590" i="31"/>
  <c r="Y590" i="31"/>
  <c r="AA322" i="31"/>
  <c r="W635" i="31"/>
  <c r="AD635" i="31"/>
  <c r="N590" i="31"/>
  <c r="U590" i="31"/>
  <c r="O590" i="31"/>
  <c r="T432" i="31"/>
  <c r="U432" i="31"/>
  <c r="Z432" i="31"/>
  <c r="S322" i="31"/>
  <c r="AI461" i="31"/>
  <c r="AB322" i="31"/>
  <c r="AI164" i="31"/>
  <c r="AE202" i="31"/>
  <c r="AC322" i="31"/>
  <c r="R322" i="31"/>
  <c r="AF322" i="31"/>
  <c r="AH140" i="31"/>
  <c r="AH439" i="31"/>
  <c r="Q625" i="31"/>
  <c r="AH463" i="31"/>
  <c r="R202" i="31"/>
  <c r="V322" i="31"/>
  <c r="Z590" i="31"/>
  <c r="AI160" i="31"/>
  <c r="U635" i="31"/>
  <c r="AH54" i="31"/>
  <c r="V633" i="31"/>
  <c r="V625" i="31"/>
  <c r="AA656" i="31"/>
  <c r="AH179" i="31"/>
  <c r="AI191" i="31"/>
  <c r="AH461" i="31"/>
  <c r="AH443" i="31"/>
  <c r="AH102" i="31"/>
  <c r="AH106" i="31"/>
  <c r="AH160" i="31"/>
  <c r="O633" i="31"/>
  <c r="AH369" i="31"/>
  <c r="T625" i="31"/>
  <c r="U322" i="31"/>
  <c r="AE635" i="31"/>
  <c r="X550" i="31"/>
  <c r="AH126" i="31"/>
  <c r="AH121" i="31"/>
  <c r="R639" i="31"/>
  <c r="P656" i="31"/>
  <c r="T633" i="31"/>
  <c r="W432" i="31"/>
  <c r="AA202" i="31"/>
  <c r="V550" i="31"/>
  <c r="R550" i="31"/>
  <c r="AF550" i="31"/>
  <c r="Y550" i="31"/>
  <c r="S550" i="31"/>
  <c r="AH487" i="31"/>
  <c r="AD550" i="31"/>
  <c r="T550" i="31"/>
  <c r="R212" i="32"/>
  <c r="AC212" i="32"/>
  <c r="O212" i="32"/>
  <c r="AE212" i="32"/>
  <c r="AB212" i="32"/>
  <c r="AB550" i="31"/>
  <c r="P550" i="31"/>
  <c r="U656" i="31"/>
  <c r="AI443" i="31"/>
  <c r="Z550" i="31"/>
  <c r="AE550" i="31"/>
  <c r="W550" i="31"/>
  <c r="Q212" i="32"/>
  <c r="V212" i="32"/>
  <c r="S212" i="32"/>
  <c r="P212" i="32"/>
  <c r="AF212" i="32"/>
  <c r="O550" i="31"/>
  <c r="AC550" i="31"/>
  <c r="Q550" i="31"/>
  <c r="Z79" i="31"/>
  <c r="Z80" i="31"/>
  <c r="N212" i="32"/>
  <c r="AD212" i="32"/>
  <c r="AA212" i="32"/>
  <c r="X212" i="32"/>
  <c r="U550" i="31"/>
  <c r="AA550" i="31"/>
  <c r="U212" i="32"/>
  <c r="Z212" i="32"/>
  <c r="W212" i="32"/>
  <c r="T212" i="32"/>
  <c r="AA432" i="31"/>
  <c r="AH389" i="31"/>
  <c r="N655" i="31"/>
  <c r="V202" i="31"/>
  <c r="Q656" i="31"/>
  <c r="X202" i="31"/>
  <c r="AH287" i="31"/>
  <c r="AH159" i="31"/>
  <c r="AI159" i="31"/>
  <c r="Y202" i="31"/>
  <c r="V665" i="31"/>
  <c r="U601" i="31"/>
  <c r="X601" i="31"/>
  <c r="W601" i="31"/>
  <c r="AH371" i="31"/>
  <c r="O656" i="31"/>
  <c r="AC656" i="31"/>
  <c r="AI369" i="31"/>
  <c r="R656" i="31"/>
  <c r="Z656" i="31"/>
  <c r="W656" i="31"/>
  <c r="AI381" i="31"/>
  <c r="S633" i="31"/>
  <c r="AI259" i="31"/>
  <c r="AI282" i="31"/>
  <c r="AH259" i="31"/>
  <c r="AI260" i="31"/>
  <c r="AH278" i="31"/>
  <c r="AH264" i="31"/>
  <c r="AH282" i="31"/>
  <c r="AH284" i="31"/>
  <c r="AH260" i="31"/>
  <c r="P633" i="31"/>
  <c r="AI258" i="31"/>
  <c r="AC202" i="31"/>
  <c r="P202" i="31"/>
  <c r="AH164" i="31"/>
  <c r="O202" i="31"/>
  <c r="T202" i="31"/>
  <c r="AH200" i="31"/>
  <c r="AF202" i="31"/>
  <c r="Q202" i="31"/>
  <c r="AB202" i="31"/>
  <c r="U202" i="31"/>
  <c r="AD202" i="31"/>
  <c r="W202" i="31"/>
  <c r="AI162" i="31"/>
  <c r="AH148" i="31"/>
  <c r="S151" i="31"/>
  <c r="W379" i="32"/>
  <c r="V375" i="32"/>
  <c r="W375" i="32"/>
  <c r="N317" i="32"/>
  <c r="T317" i="32"/>
  <c r="Q317" i="32"/>
  <c r="N375" i="32"/>
  <c r="O375" i="32"/>
  <c r="AI439" i="31"/>
  <c r="AH428" i="31"/>
  <c r="AH258" i="31"/>
  <c r="AI264" i="31"/>
  <c r="Z202" i="31"/>
  <c r="S202" i="31"/>
  <c r="Z665" i="31"/>
  <c r="O665" i="31"/>
  <c r="T665" i="31"/>
  <c r="R601" i="31"/>
  <c r="AA601" i="31"/>
  <c r="AH98" i="31"/>
  <c r="O639" i="31"/>
  <c r="AB633" i="31"/>
  <c r="Z633" i="31"/>
  <c r="AI200" i="31"/>
  <c r="AI179" i="31"/>
  <c r="AI271" i="31"/>
  <c r="AH124" i="31"/>
  <c r="AF665" i="31"/>
  <c r="P665" i="31"/>
  <c r="AD601" i="31"/>
  <c r="N601" i="31"/>
  <c r="Q601" i="31"/>
  <c r="T601" i="31"/>
  <c r="AH271" i="31"/>
  <c r="AH286" i="31"/>
  <c r="AB655" i="31"/>
  <c r="S656" i="31"/>
  <c r="R655" i="31"/>
  <c r="AH454" i="31"/>
  <c r="Z625" i="31"/>
  <c r="N633" i="31"/>
  <c r="AI307" i="31"/>
  <c r="AI278" i="31"/>
  <c r="Y656" i="31"/>
  <c r="AI371" i="31"/>
  <c r="Y633" i="31"/>
  <c r="AI286" i="31"/>
  <c r="AJ286" i="31" s="1"/>
  <c r="AN286" i="31" s="1"/>
  <c r="AI287" i="31"/>
  <c r="AI284" i="31"/>
  <c r="X656" i="31"/>
  <c r="Y655" i="31"/>
  <c r="W633" i="31"/>
  <c r="AI173" i="31"/>
  <c r="E10" i="35"/>
  <c r="F10" i="35" s="1"/>
  <c r="V151" i="31"/>
  <c r="Z375" i="32"/>
  <c r="Y375" i="32"/>
  <c r="P375" i="32"/>
  <c r="T379" i="32"/>
  <c r="R343" i="32"/>
  <c r="AE343" i="32"/>
  <c r="AB343" i="32"/>
  <c r="AB386" i="32"/>
  <c r="AE386" i="32"/>
  <c r="R386" i="32"/>
  <c r="O386" i="32"/>
  <c r="S370" i="32"/>
  <c r="S363" i="32"/>
  <c r="AC370" i="32"/>
  <c r="P370" i="32"/>
  <c r="P363" i="32"/>
  <c r="AF370" i="32"/>
  <c r="Z370" i="32"/>
  <c r="Z363" i="32"/>
  <c r="Q370" i="32"/>
  <c r="Q363" i="32"/>
  <c r="W370" i="32"/>
  <c r="W363" i="32"/>
  <c r="X370" i="32"/>
  <c r="X363" i="32"/>
  <c r="R370" i="32"/>
  <c r="R363" i="32"/>
  <c r="Y370" i="32"/>
  <c r="Y363" i="32"/>
  <c r="U370" i="32"/>
  <c r="U363" i="32"/>
  <c r="AE370" i="32"/>
  <c r="AB370" i="32"/>
  <c r="V370" i="32"/>
  <c r="V363" i="32"/>
  <c r="AA370" i="32"/>
  <c r="AA363" i="32"/>
  <c r="O370" i="32"/>
  <c r="O363" i="32"/>
  <c r="T370" i="32"/>
  <c r="T363" i="32"/>
  <c r="N370" i="32"/>
  <c r="N363" i="32"/>
  <c r="AD370" i="32"/>
  <c r="R332" i="32"/>
  <c r="O332" i="32"/>
  <c r="U332" i="32"/>
  <c r="U343" i="32"/>
  <c r="AA30" i="32"/>
  <c r="X332" i="32"/>
  <c r="O379" i="32"/>
  <c r="O339" i="32"/>
  <c r="N339" i="32"/>
  <c r="X343" i="32"/>
  <c r="S339" i="32"/>
  <c r="T339" i="32"/>
  <c r="R339" i="32"/>
  <c r="Y339" i="32"/>
  <c r="U339" i="32"/>
  <c r="P339" i="32"/>
  <c r="V339" i="32"/>
  <c r="W339" i="32"/>
  <c r="Z339" i="32"/>
  <c r="X339" i="32"/>
  <c r="Q339" i="32"/>
  <c r="S329" i="32"/>
  <c r="P329" i="32"/>
  <c r="AF329" i="32"/>
  <c r="V329" i="32"/>
  <c r="X319" i="32"/>
  <c r="AA360" i="32"/>
  <c r="AA31" i="32"/>
  <c r="N332" i="32"/>
  <c r="Q332" i="32"/>
  <c r="T332" i="32"/>
  <c r="Z332" i="32"/>
  <c r="W332" i="32"/>
  <c r="W314" i="32"/>
  <c r="T314" i="32"/>
  <c r="V332" i="32"/>
  <c r="S332" i="32"/>
  <c r="P332" i="32"/>
  <c r="Y332" i="32"/>
  <c r="N343" i="32"/>
  <c r="O329" i="32"/>
  <c r="AE329" i="32"/>
  <c r="AB329" i="32"/>
  <c r="R329" i="32"/>
  <c r="R97" i="32"/>
  <c r="U97" i="32"/>
  <c r="X376" i="32"/>
  <c r="AA329" i="32"/>
  <c r="X329" i="32"/>
  <c r="N329" i="32"/>
  <c r="AD329" i="32"/>
  <c r="U379" i="32"/>
  <c r="P379" i="32"/>
  <c r="Q97" i="32"/>
  <c r="AA32" i="32"/>
  <c r="Q386" i="32"/>
  <c r="P97" i="32"/>
  <c r="P386" i="32"/>
  <c r="AF386" i="32"/>
  <c r="Y343" i="32"/>
  <c r="Z317" i="32"/>
  <c r="Q376" i="32"/>
  <c r="N376" i="32"/>
  <c r="U329" i="32"/>
  <c r="AC343" i="32"/>
  <c r="AF343" i="32"/>
  <c r="AA343" i="32"/>
  <c r="O343" i="32"/>
  <c r="U380" i="32"/>
  <c r="R375" i="32"/>
  <c r="U375" i="32"/>
  <c r="W329" i="32"/>
  <c r="T329" i="32"/>
  <c r="Z329" i="32"/>
  <c r="X386" i="32"/>
  <c r="N386" i="32"/>
  <c r="AD386" i="32"/>
  <c r="AA386" i="32"/>
  <c r="Z386" i="32"/>
  <c r="W386" i="32"/>
  <c r="Y386" i="32"/>
  <c r="V343" i="32"/>
  <c r="S343" i="32"/>
  <c r="Q343" i="32"/>
  <c r="T343" i="32"/>
  <c r="W343" i="32"/>
  <c r="Z343" i="32"/>
  <c r="AD343" i="32"/>
  <c r="P343" i="32"/>
  <c r="X160" i="32"/>
  <c r="U319" i="32"/>
  <c r="R319" i="32"/>
  <c r="N314" i="32"/>
  <c r="AA317" i="32"/>
  <c r="P317" i="32"/>
  <c r="U314" i="32"/>
  <c r="V314" i="32"/>
  <c r="S317" i="32"/>
  <c r="O317" i="32"/>
  <c r="X314" i="32"/>
  <c r="AA314" i="32"/>
  <c r="S97" i="32"/>
  <c r="S379" i="32"/>
  <c r="Q379" i="32"/>
  <c r="O97" i="32"/>
  <c r="T97" i="32"/>
  <c r="W97" i="32"/>
  <c r="P381" i="32"/>
  <c r="R380" i="32"/>
  <c r="S381" i="32"/>
  <c r="O380" i="32"/>
  <c r="Q380" i="32"/>
  <c r="Z314" i="32"/>
  <c r="AE319" i="32"/>
  <c r="P160" i="32"/>
  <c r="Y317" i="32"/>
  <c r="S386" i="32"/>
  <c r="O319" i="32"/>
  <c r="U317" i="32"/>
  <c r="U386" i="32"/>
  <c r="O314" i="32"/>
  <c r="R317" i="32"/>
  <c r="V386" i="32"/>
  <c r="Q160" i="32"/>
  <c r="P314" i="32"/>
  <c r="Q314" i="32"/>
  <c r="R314" i="32"/>
  <c r="S314" i="32"/>
  <c r="AA26" i="32"/>
  <c r="AA27" i="32"/>
  <c r="V317" i="32"/>
  <c r="X317" i="32"/>
  <c r="T386" i="32"/>
  <c r="AC386" i="32"/>
  <c r="N380" i="32"/>
  <c r="AC329" i="32"/>
  <c r="S665" i="31"/>
  <c r="AD665" i="31"/>
  <c r="W665" i="31"/>
  <c r="X665" i="31"/>
  <c r="V601" i="31"/>
  <c r="Y601" i="31"/>
  <c r="AB601" i="31"/>
  <c r="AE601" i="31"/>
  <c r="O601" i="31"/>
  <c r="R665" i="31"/>
  <c r="AA665" i="31"/>
  <c r="AE665" i="31"/>
  <c r="AB665" i="31"/>
  <c r="Z601" i="31"/>
  <c r="AC601" i="31"/>
  <c r="AF601" i="31"/>
  <c r="P601" i="31"/>
  <c r="S601" i="31"/>
  <c r="AD432" i="31"/>
  <c r="AH480" i="31"/>
  <c r="P641" i="31"/>
  <c r="AC641" i="31"/>
  <c r="AB641" i="31"/>
  <c r="N641" i="31"/>
  <c r="AD641" i="31"/>
  <c r="P630" i="31"/>
  <c r="AE641" i="31"/>
  <c r="Z641" i="31"/>
  <c r="AA641" i="31"/>
  <c r="V641" i="31"/>
  <c r="AF641" i="31"/>
  <c r="X641" i="31"/>
  <c r="O641" i="31"/>
  <c r="Q641" i="31"/>
  <c r="W641" i="31"/>
  <c r="S641" i="31"/>
  <c r="T641" i="31"/>
  <c r="Y641" i="31"/>
  <c r="R641" i="31"/>
  <c r="AH222" i="31"/>
  <c r="AH477" i="31"/>
  <c r="AD656" i="31"/>
  <c r="Q633" i="31"/>
  <c r="AI452" i="31"/>
  <c r="AC633" i="31"/>
  <c r="AH131" i="31"/>
  <c r="AH122" i="31"/>
  <c r="S600" i="31"/>
  <c r="AE656" i="31"/>
  <c r="V432" i="31"/>
  <c r="AH481" i="31"/>
  <c r="Q662" i="31"/>
  <c r="Q151" i="31"/>
  <c r="AH453" i="31"/>
  <c r="AH434" i="31"/>
  <c r="AI480" i="31"/>
  <c r="AH447" i="31"/>
  <c r="AH476" i="31"/>
  <c r="AI436" i="31"/>
  <c r="AI447" i="31"/>
  <c r="AH462" i="31"/>
  <c r="AH437" i="31"/>
  <c r="AI454" i="31"/>
  <c r="AH488" i="31"/>
  <c r="AI458" i="31"/>
  <c r="AH485" i="31"/>
  <c r="AI476" i="31"/>
  <c r="AI442" i="31"/>
  <c r="AI481" i="31"/>
  <c r="AI434" i="31"/>
  <c r="U491" i="31"/>
  <c r="P432" i="31"/>
  <c r="V655" i="31"/>
  <c r="AB432" i="31"/>
  <c r="AI488" i="31"/>
  <c r="AH383" i="31"/>
  <c r="AH415" i="31"/>
  <c r="AI429" i="31"/>
  <c r="AH429" i="31"/>
  <c r="O432" i="31"/>
  <c r="AF432" i="31"/>
  <c r="Q432" i="31"/>
  <c r="X432" i="31"/>
  <c r="AI428" i="31"/>
  <c r="AC432" i="31"/>
  <c r="AH417" i="31"/>
  <c r="AH416" i="31"/>
  <c r="S432" i="31"/>
  <c r="AE432" i="31"/>
  <c r="R432" i="31"/>
  <c r="AI417" i="31"/>
  <c r="AI416" i="31"/>
  <c r="Y432" i="31"/>
  <c r="AI415" i="31"/>
  <c r="AI486" i="31"/>
  <c r="AB656" i="31"/>
  <c r="AI372" i="31"/>
  <c r="AA655" i="31"/>
  <c r="AH372" i="31"/>
  <c r="P655" i="31"/>
  <c r="T656" i="31"/>
  <c r="AH370" i="31"/>
  <c r="AD655" i="31"/>
  <c r="V656" i="31"/>
  <c r="W655" i="31"/>
  <c r="AF655" i="31"/>
  <c r="U655" i="31"/>
  <c r="AH358" i="31"/>
  <c r="Z655" i="31"/>
  <c r="X655" i="31"/>
  <c r="AI389" i="31"/>
  <c r="AI384" i="31"/>
  <c r="AI370" i="31"/>
  <c r="AH441" i="31"/>
  <c r="AH458" i="31"/>
  <c r="AI373" i="31"/>
  <c r="AI329" i="31"/>
  <c r="AH382" i="31"/>
  <c r="AI450" i="31"/>
  <c r="AH446" i="31"/>
  <c r="AH450" i="31"/>
  <c r="AH456" i="31"/>
  <c r="AH445" i="31"/>
  <c r="Y491" i="31"/>
  <c r="AI440" i="31"/>
  <c r="AH444" i="31"/>
  <c r="AC491" i="31"/>
  <c r="P491" i="31"/>
  <c r="AI453" i="31"/>
  <c r="Q491" i="31"/>
  <c r="AI477" i="31"/>
  <c r="AH489" i="31"/>
  <c r="AI489" i="31"/>
  <c r="AH442" i="31"/>
  <c r="AI441" i="31"/>
  <c r="AH541" i="31"/>
  <c r="AI487" i="31"/>
  <c r="AH486" i="31"/>
  <c r="AH452" i="31"/>
  <c r="AI383" i="31"/>
  <c r="AH373" i="31"/>
  <c r="AA491" i="31"/>
  <c r="AI556" i="31"/>
  <c r="S655" i="31"/>
  <c r="AH109" i="31"/>
  <c r="R666" i="31"/>
  <c r="AH125" i="31"/>
  <c r="U600" i="31"/>
  <c r="N600" i="31"/>
  <c r="AH436" i="31"/>
  <c r="AI451" i="31"/>
  <c r="AH483" i="31"/>
  <c r="O151" i="31"/>
  <c r="R151" i="31"/>
  <c r="AI222" i="31"/>
  <c r="AH329" i="31"/>
  <c r="X491" i="31"/>
  <c r="AI446" i="31"/>
  <c r="AH451" i="31"/>
  <c r="AI485" i="31"/>
  <c r="AI437" i="31"/>
  <c r="AD491" i="31"/>
  <c r="V491" i="31"/>
  <c r="Z491" i="31"/>
  <c r="T491" i="31"/>
  <c r="AI433" i="31"/>
  <c r="AH440" i="31"/>
  <c r="AI444" i="31"/>
  <c r="AI435" i="31"/>
  <c r="AH435" i="31"/>
  <c r="AI462" i="31"/>
  <c r="AI456" i="31"/>
  <c r="AH459" i="31"/>
  <c r="T655" i="31"/>
  <c r="AI541" i="31"/>
  <c r="AH556" i="31"/>
  <c r="Y599" i="31"/>
  <c r="W491" i="31"/>
  <c r="AI445" i="31"/>
  <c r="R491" i="31"/>
  <c r="O491" i="31"/>
  <c r="S491" i="31"/>
  <c r="AE491" i="31"/>
  <c r="AI459" i="31"/>
  <c r="Q655" i="31"/>
  <c r="AH433" i="31"/>
  <c r="AF491" i="31"/>
  <c r="AI483" i="31"/>
  <c r="O591" i="31"/>
  <c r="AB491" i="31"/>
  <c r="AH359" i="31"/>
  <c r="AC655" i="31"/>
  <c r="O655" i="31"/>
  <c r="AI359" i="31"/>
  <c r="AH384" i="31"/>
  <c r="AI382" i="31"/>
  <c r="AI358" i="31"/>
  <c r="X600" i="31"/>
  <c r="AH203" i="31"/>
  <c r="AC600" i="31"/>
  <c r="AF600" i="31"/>
  <c r="AH128" i="31"/>
  <c r="AH113" i="31"/>
  <c r="AH112" i="31"/>
  <c r="W139" i="31"/>
  <c r="AH110" i="31"/>
  <c r="AH88" i="31"/>
  <c r="AH92" i="31"/>
  <c r="AH136" i="31"/>
  <c r="S139" i="31"/>
  <c r="U139" i="31"/>
  <c r="R139" i="31"/>
  <c r="V139" i="31"/>
  <c r="AH123" i="31"/>
  <c r="P139" i="31"/>
  <c r="X139" i="31"/>
  <c r="O139" i="31"/>
  <c r="AH103" i="31"/>
  <c r="AH132" i="31"/>
  <c r="AH134" i="31"/>
  <c r="T139" i="31"/>
  <c r="Q139" i="31"/>
  <c r="AI203" i="31"/>
  <c r="V666" i="31"/>
  <c r="Y643" i="31"/>
  <c r="AH65" i="31"/>
  <c r="R630" i="31"/>
  <c r="Y605" i="31"/>
  <c r="T620" i="31"/>
  <c r="S605" i="31"/>
  <c r="X643" i="31"/>
  <c r="R596" i="31"/>
  <c r="Y606" i="31"/>
  <c r="T605" i="31"/>
  <c r="V620" i="31"/>
  <c r="X605" i="31"/>
  <c r="X622" i="31"/>
  <c r="X620" i="31"/>
  <c r="O605" i="31"/>
  <c r="N614" i="31"/>
  <c r="O596" i="31"/>
  <c r="Y600" i="31"/>
  <c r="AB600" i="31"/>
  <c r="E60" i="25"/>
  <c r="V60" i="25" s="1"/>
  <c r="E63" i="25"/>
  <c r="L63" i="25" s="1"/>
  <c r="AI74" i="25"/>
  <c r="AL74" i="25" s="1"/>
  <c r="AI64" i="25"/>
  <c r="AL64" i="25" s="1"/>
  <c r="E141" i="25"/>
  <c r="E138" i="25"/>
  <c r="E139" i="25"/>
  <c r="E140" i="25"/>
  <c r="AI83" i="25"/>
  <c r="AL83" i="25" s="1"/>
  <c r="E115" i="25"/>
  <c r="AE115" i="25" s="1"/>
  <c r="AI112" i="25"/>
  <c r="AL112" i="25" s="1"/>
  <c r="E108" i="25"/>
  <c r="L108" i="25" s="1"/>
  <c r="E110" i="25"/>
  <c r="E107" i="25"/>
  <c r="E66" i="25"/>
  <c r="L66" i="25" s="1"/>
  <c r="AI105" i="25"/>
  <c r="AL105" i="25" s="1"/>
  <c r="E52" i="25"/>
  <c r="E57" i="25"/>
  <c r="L57" i="25" s="1"/>
  <c r="U97" i="25"/>
  <c r="Q24" i="25"/>
  <c r="H173" i="25"/>
  <c r="J173" i="25"/>
  <c r="I173" i="25"/>
  <c r="F173" i="25"/>
  <c r="K173" i="25"/>
  <c r="G173" i="25"/>
  <c r="E213" i="6"/>
  <c r="L213" i="6" s="1"/>
  <c r="E214" i="6"/>
  <c r="L214" i="6" s="1"/>
  <c r="E215" i="6"/>
  <c r="L215" i="6" s="1"/>
  <c r="E133" i="6"/>
  <c r="L133" i="6" s="1"/>
  <c r="E134" i="6"/>
  <c r="L134" i="6" s="1"/>
  <c r="E35" i="6"/>
  <c r="L35" i="6" s="1"/>
  <c r="E33" i="6"/>
  <c r="L33" i="6" s="1"/>
  <c r="E28" i="6"/>
  <c r="L28" i="6" s="1"/>
  <c r="E29" i="6"/>
  <c r="L29" i="6" s="1"/>
  <c r="Y1" i="6"/>
  <c r="Q329" i="32"/>
  <c r="Y329" i="32"/>
  <c r="T666" i="31"/>
  <c r="AE600" i="31"/>
  <c r="O600" i="31"/>
  <c r="V600" i="31"/>
  <c r="W97" i="25"/>
  <c r="V97" i="25"/>
  <c r="AD160" i="32"/>
  <c r="X97" i="32"/>
  <c r="Q666" i="31"/>
  <c r="T614" i="31"/>
  <c r="R629" i="31"/>
  <c r="S629" i="31"/>
  <c r="T600" i="31"/>
  <c r="N605" i="31"/>
  <c r="O642" i="31"/>
  <c r="Y652" i="31"/>
  <c r="P600" i="31"/>
  <c r="T630" i="31"/>
  <c r="R600" i="31"/>
  <c r="R599" i="31"/>
  <c r="R595" i="31"/>
  <c r="R605" i="31"/>
  <c r="S643" i="31"/>
  <c r="N643" i="31"/>
  <c r="Q596" i="31"/>
  <c r="AD600" i="31"/>
  <c r="W600" i="31"/>
  <c r="AA600" i="31"/>
  <c r="Q598" i="31"/>
  <c r="AH231" i="31"/>
  <c r="AH211" i="31"/>
  <c r="AH218" i="31"/>
  <c r="AH237" i="31"/>
  <c r="AH43" i="31"/>
  <c r="AI241" i="31"/>
  <c r="AH230" i="31"/>
  <c r="Q606" i="31"/>
  <c r="T642" i="31"/>
  <c r="AI233" i="31"/>
  <c r="AH90" i="31"/>
  <c r="Y666" i="31"/>
  <c r="V598" i="31"/>
  <c r="AH13" i="31"/>
  <c r="S630" i="31"/>
  <c r="AH34" i="31"/>
  <c r="AI335" i="31"/>
  <c r="AI339" i="31"/>
  <c r="AH337" i="31"/>
  <c r="AI331" i="31"/>
  <c r="AH333" i="31"/>
  <c r="AH400" i="31"/>
  <c r="AI525" i="31"/>
  <c r="AH522" i="31"/>
  <c r="AH565" i="31"/>
  <c r="AH573" i="31"/>
  <c r="Y604" i="31"/>
  <c r="AI209" i="31"/>
  <c r="AI215" i="31"/>
  <c r="Y595" i="31"/>
  <c r="Y609" i="31"/>
  <c r="X658" i="31"/>
  <c r="V599" i="31"/>
  <c r="X615" i="31"/>
  <c r="S606" i="31"/>
  <c r="V609" i="31"/>
  <c r="X599" i="31"/>
  <c r="P598" i="31"/>
  <c r="N109" i="25"/>
  <c r="R109" i="25"/>
  <c r="V109" i="25"/>
  <c r="Z109" i="25"/>
  <c r="AD109" i="25"/>
  <c r="O109" i="25"/>
  <c r="S109" i="25"/>
  <c r="W109" i="25"/>
  <c r="AA109" i="25"/>
  <c r="AE109" i="25"/>
  <c r="P109" i="25"/>
  <c r="T109" i="25"/>
  <c r="X109" i="25"/>
  <c r="AB109" i="25"/>
  <c r="AF109" i="25"/>
  <c r="Q109" i="25"/>
  <c r="U109" i="25"/>
  <c r="Y109" i="25"/>
  <c r="AC109" i="25"/>
  <c r="N97" i="25"/>
  <c r="AC97" i="25"/>
  <c r="Z97" i="25"/>
  <c r="AE97" i="25"/>
  <c r="AF97" i="25"/>
  <c r="T97" i="25"/>
  <c r="R97" i="25"/>
  <c r="AD97" i="25"/>
  <c r="P97" i="25"/>
  <c r="AA97" i="25"/>
  <c r="S97" i="25"/>
  <c r="Q97" i="25"/>
  <c r="O97" i="25"/>
  <c r="AB97" i="25"/>
  <c r="Y97" i="25"/>
  <c r="X97" i="25"/>
  <c r="E93" i="25"/>
  <c r="L93" i="25" s="1"/>
  <c r="E90" i="25"/>
  <c r="E12" i="6"/>
  <c r="L12" i="6" s="1"/>
  <c r="E19" i="6"/>
  <c r="L19" i="6" s="1"/>
  <c r="V160" i="32"/>
  <c r="AF160" i="32"/>
  <c r="Y160" i="32"/>
  <c r="S160" i="32"/>
  <c r="AD220" i="32"/>
  <c r="AA220" i="32"/>
  <c r="X220" i="32"/>
  <c r="Q220" i="32"/>
  <c r="W160" i="32"/>
  <c r="O63" i="32"/>
  <c r="P63" i="32"/>
  <c r="U63" i="32"/>
  <c r="Z160" i="32"/>
  <c r="T160" i="32"/>
  <c r="AC160" i="32"/>
  <c r="Y250" i="32"/>
  <c r="Q599" i="31"/>
  <c r="O599" i="31"/>
  <c r="U101" i="31"/>
  <c r="O518" i="31"/>
  <c r="AE518" i="31"/>
  <c r="AB518" i="31"/>
  <c r="U518" i="31"/>
  <c r="Y598" i="31"/>
  <c r="Y596" i="31"/>
  <c r="Y357" i="31"/>
  <c r="V357" i="31"/>
  <c r="S357" i="31"/>
  <c r="P357" i="31"/>
  <c r="AF357" i="31"/>
  <c r="S101" i="31"/>
  <c r="Q101" i="31"/>
  <c r="AE244" i="31"/>
  <c r="AA244" i="31"/>
  <c r="AD244" i="31"/>
  <c r="AB244" i="31"/>
  <c r="AC357" i="31"/>
  <c r="Z357" i="31"/>
  <c r="W357" i="31"/>
  <c r="T357" i="31"/>
  <c r="P101" i="31"/>
  <c r="Q244" i="31"/>
  <c r="R244" i="31"/>
  <c r="P244" i="31"/>
  <c r="AF244" i="31"/>
  <c r="W606" i="31"/>
  <c r="Z518" i="31"/>
  <c r="AC518" i="31"/>
  <c r="Q357" i="31"/>
  <c r="AD357" i="31"/>
  <c r="AA357" i="31"/>
  <c r="X357" i="31"/>
  <c r="R101" i="31"/>
  <c r="T101" i="31"/>
  <c r="O244" i="31"/>
  <c r="Y244" i="31"/>
  <c r="U244" i="31"/>
  <c r="V244" i="31"/>
  <c r="T244" i="31"/>
  <c r="O606" i="31"/>
  <c r="U357" i="31"/>
  <c r="R357" i="31"/>
  <c r="O357" i="31"/>
  <c r="AE357" i="31"/>
  <c r="AB357" i="31"/>
  <c r="O101" i="31"/>
  <c r="W244" i="31"/>
  <c r="S244" i="31"/>
  <c r="AC244" i="31"/>
  <c r="Z244" i="31"/>
  <c r="X244" i="31"/>
  <c r="AA160" i="32"/>
  <c r="V220" i="32"/>
  <c r="S220" i="32"/>
  <c r="P220" i="32"/>
  <c r="AF220" i="32"/>
  <c r="Y220" i="32"/>
  <c r="AD250" i="32"/>
  <c r="AC250" i="32"/>
  <c r="AA250" i="32"/>
  <c r="X250" i="32"/>
  <c r="T338" i="32"/>
  <c r="M338" i="32"/>
  <c r="AC338" i="32"/>
  <c r="Z338" i="32"/>
  <c r="W338" i="32"/>
  <c r="AA186" i="32"/>
  <c r="X186" i="32"/>
  <c r="Q186" i="32"/>
  <c r="AD186" i="32"/>
  <c r="Z34" i="32"/>
  <c r="X310" i="32"/>
  <c r="X166" i="32"/>
  <c r="Q310" i="32"/>
  <c r="Q166" i="32"/>
  <c r="Z310" i="32"/>
  <c r="Z166" i="32"/>
  <c r="W310" i="32"/>
  <c r="W166" i="32"/>
  <c r="Y139" i="32"/>
  <c r="V139" i="32"/>
  <c r="S139" i="32"/>
  <c r="P139" i="32"/>
  <c r="AF139" i="32"/>
  <c r="Y199" i="32"/>
  <c r="V199" i="32"/>
  <c r="S199" i="32"/>
  <c r="P199" i="32"/>
  <c r="AF199" i="32"/>
  <c r="R63" i="32"/>
  <c r="T296" i="32"/>
  <c r="AB296" i="32"/>
  <c r="P296" i="32"/>
  <c r="R160" i="32"/>
  <c r="O160" i="32"/>
  <c r="AE160" i="32"/>
  <c r="AB160" i="32"/>
  <c r="U160" i="32"/>
  <c r="Z220" i="32"/>
  <c r="W220" i="32"/>
  <c r="T220" i="32"/>
  <c r="AC220" i="32"/>
  <c r="R250" i="32"/>
  <c r="Q250" i="32"/>
  <c r="O250" i="32"/>
  <c r="AE250" i="32"/>
  <c r="AB250" i="32"/>
  <c r="X338" i="32"/>
  <c r="Q338" i="32"/>
  <c r="N338" i="32"/>
  <c r="AD338" i="32"/>
  <c r="AA338" i="32"/>
  <c r="O186" i="32"/>
  <c r="AE186" i="32"/>
  <c r="AB186" i="32"/>
  <c r="U186" i="32"/>
  <c r="R186" i="32"/>
  <c r="O34" i="32"/>
  <c r="P34" i="32"/>
  <c r="Q34" i="32"/>
  <c r="AB310" i="32"/>
  <c r="AB166" i="32"/>
  <c r="U310" i="32"/>
  <c r="U166" i="32"/>
  <c r="N310" i="32"/>
  <c r="AD310" i="32"/>
  <c r="AD166" i="32"/>
  <c r="AA310" i="32"/>
  <c r="AA166" i="32"/>
  <c r="AC139" i="32"/>
  <c r="Z139" i="32"/>
  <c r="W139" i="32"/>
  <c r="T139" i="32"/>
  <c r="AC199" i="32"/>
  <c r="Z199" i="32"/>
  <c r="W199" i="32"/>
  <c r="T199" i="32"/>
  <c r="Q63" i="32"/>
  <c r="Q296" i="32"/>
  <c r="W296" i="32"/>
  <c r="AE296" i="32"/>
  <c r="Y296" i="32"/>
  <c r="V250" i="32"/>
  <c r="U250" i="32"/>
  <c r="S250" i="32"/>
  <c r="P250" i="32"/>
  <c r="AF250" i="32"/>
  <c r="AB338" i="32"/>
  <c r="U338" i="32"/>
  <c r="R338" i="32"/>
  <c r="O338" i="32"/>
  <c r="AE338" i="32"/>
  <c r="S186" i="32"/>
  <c r="P186" i="32"/>
  <c r="AF186" i="32"/>
  <c r="Y186" i="32"/>
  <c r="V186" i="32"/>
  <c r="R34" i="32"/>
  <c r="S34" i="32"/>
  <c r="T34" i="32"/>
  <c r="U34" i="32"/>
  <c r="P310" i="32"/>
  <c r="P166" i="32"/>
  <c r="AF310" i="32"/>
  <c r="AF166" i="32"/>
  <c r="Y310" i="32"/>
  <c r="Y166" i="32"/>
  <c r="R310" i="32"/>
  <c r="R166" i="32"/>
  <c r="O310" i="32"/>
  <c r="O166" i="32"/>
  <c r="AE310" i="32"/>
  <c r="AE166" i="32"/>
  <c r="Q139" i="32"/>
  <c r="AD139" i="32"/>
  <c r="AA139" i="32"/>
  <c r="X139" i="32"/>
  <c r="Q199" i="32"/>
  <c r="AD199" i="32"/>
  <c r="AA199" i="32"/>
  <c r="X199" i="32"/>
  <c r="S63" i="32"/>
  <c r="AA296" i="32"/>
  <c r="AF296" i="32"/>
  <c r="Z296" i="32"/>
  <c r="O296" i="32"/>
  <c r="U296" i="32"/>
  <c r="R220" i="32"/>
  <c r="O220" i="32"/>
  <c r="AE220" i="32"/>
  <c r="AB220" i="32"/>
  <c r="U220" i="32"/>
  <c r="Z250" i="32"/>
  <c r="W250" i="32"/>
  <c r="T250" i="32"/>
  <c r="P338" i="32"/>
  <c r="AF338" i="32"/>
  <c r="Y338" i="32"/>
  <c r="V338" i="32"/>
  <c r="S338" i="32"/>
  <c r="W186" i="32"/>
  <c r="T186" i="32"/>
  <c r="AC186" i="32"/>
  <c r="Z186" i="32"/>
  <c r="V34" i="32"/>
  <c r="W34" i="32"/>
  <c r="X34" i="32"/>
  <c r="Y34" i="32"/>
  <c r="T310" i="32"/>
  <c r="T166" i="32"/>
  <c r="M310" i="32"/>
  <c r="AC310" i="32"/>
  <c r="AC166" i="32"/>
  <c r="V310" i="32"/>
  <c r="V166" i="32"/>
  <c r="S310" i="32"/>
  <c r="S166" i="32"/>
  <c r="U139" i="32"/>
  <c r="R139" i="32"/>
  <c r="O139" i="32"/>
  <c r="AE139" i="32"/>
  <c r="AB139" i="32"/>
  <c r="U199" i="32"/>
  <c r="R199" i="32"/>
  <c r="O199" i="32"/>
  <c r="AE199" i="32"/>
  <c r="AB199" i="32"/>
  <c r="T63" i="32"/>
  <c r="AD296" i="32"/>
  <c r="V296" i="32"/>
  <c r="AC296" i="32"/>
  <c r="S296" i="32"/>
  <c r="R296" i="32"/>
  <c r="X296" i="32"/>
  <c r="AH544" i="31"/>
  <c r="AI528" i="31"/>
  <c r="AH411" i="31"/>
  <c r="Y413" i="31"/>
  <c r="AE413" i="31"/>
  <c r="AD413" i="31"/>
  <c r="U413" i="31"/>
  <c r="AH78" i="31"/>
  <c r="V595" i="31"/>
  <c r="P518" i="31"/>
  <c r="Y518" i="31"/>
  <c r="W413" i="31"/>
  <c r="V413" i="31"/>
  <c r="AC413" i="31"/>
  <c r="X413" i="31"/>
  <c r="S413" i="31"/>
  <c r="R413" i="31"/>
  <c r="AH9" i="31"/>
  <c r="Q518" i="31"/>
  <c r="S518" i="31"/>
  <c r="T518" i="31"/>
  <c r="X151" i="31"/>
  <c r="T629" i="31"/>
  <c r="Y139" i="31"/>
  <c r="P413" i="31"/>
  <c r="AA413" i="31"/>
  <c r="Z413" i="31"/>
  <c r="Q413" i="31"/>
  <c r="AH55" i="31"/>
  <c r="X518" i="31"/>
  <c r="R518" i="31"/>
  <c r="AI492" i="31"/>
  <c r="V518" i="31"/>
  <c r="AH528" i="31"/>
  <c r="AI396" i="31"/>
  <c r="AF413" i="31"/>
  <c r="T413" i="31"/>
  <c r="O413" i="31"/>
  <c r="AB413" i="31"/>
  <c r="V615" i="31"/>
  <c r="N642" i="31"/>
  <c r="AH60" i="31"/>
  <c r="AH519" i="31"/>
  <c r="AD518" i="31"/>
  <c r="AA518" i="31"/>
  <c r="AJ178" i="31"/>
  <c r="AM178" i="31" s="1"/>
  <c r="AF518" i="31"/>
  <c r="W518" i="31"/>
  <c r="AI163" i="25"/>
  <c r="AL163" i="25" s="1"/>
  <c r="AI142" i="25"/>
  <c r="AL142" i="25" s="1"/>
  <c r="H309" i="6"/>
  <c r="AI303" i="6"/>
  <c r="H55" i="35" s="1"/>
  <c r="G309" i="6"/>
  <c r="I309" i="6"/>
  <c r="J309" i="6"/>
  <c r="K309" i="6"/>
  <c r="AI349" i="31"/>
  <c r="AI344" i="31"/>
  <c r="AH95" i="31"/>
  <c r="AH91" i="31"/>
  <c r="AH536" i="31"/>
  <c r="AH543" i="31"/>
  <c r="AI546" i="31"/>
  <c r="AI324" i="31"/>
  <c r="M666" i="31"/>
  <c r="AH538" i="31"/>
  <c r="AI347" i="31"/>
  <c r="AH89" i="31"/>
  <c r="AI516" i="31"/>
  <c r="AH542" i="31"/>
  <c r="AI207" i="31"/>
  <c r="M599" i="31"/>
  <c r="AH67" i="31"/>
  <c r="AI397" i="31"/>
  <c r="AH75" i="31"/>
  <c r="AH395" i="31"/>
  <c r="AI395" i="31"/>
  <c r="AH35" i="31"/>
  <c r="AH27" i="31"/>
  <c r="AH52" i="31"/>
  <c r="AH23" i="31"/>
  <c r="AH25" i="31"/>
  <c r="AH39" i="31"/>
  <c r="AH37" i="31"/>
  <c r="AH48" i="31"/>
  <c r="AH30" i="31"/>
  <c r="AH50" i="31"/>
  <c r="AH51" i="31"/>
  <c r="AH24" i="31"/>
  <c r="AI230" i="31"/>
  <c r="AI231" i="31"/>
  <c r="AI208" i="31"/>
  <c r="AH221" i="31"/>
  <c r="AH234" i="31"/>
  <c r="AH242" i="31"/>
  <c r="AI232" i="31"/>
  <c r="AI238" i="31"/>
  <c r="AH229" i="31"/>
  <c r="AI212" i="31"/>
  <c r="AH210" i="31"/>
  <c r="AH219" i="31"/>
  <c r="AH217" i="31"/>
  <c r="AH336" i="31"/>
  <c r="AI338" i="31"/>
  <c r="AH332" i="31"/>
  <c r="AI334" i="31"/>
  <c r="AI401" i="31"/>
  <c r="U602" i="31"/>
  <c r="AI523" i="31"/>
  <c r="AI527" i="31"/>
  <c r="AH521" i="31"/>
  <c r="AH559" i="31"/>
  <c r="AI573" i="31"/>
  <c r="AH557" i="31"/>
  <c r="AH349" i="31"/>
  <c r="U653" i="31"/>
  <c r="AI520" i="31"/>
  <c r="AH348" i="31"/>
  <c r="AH352" i="31"/>
  <c r="AI330" i="31"/>
  <c r="AH84" i="31"/>
  <c r="AH351" i="31"/>
  <c r="AI345" i="31"/>
  <c r="AI346" i="31"/>
  <c r="AI350" i="31"/>
  <c r="AH94" i="31"/>
  <c r="AH396" i="31"/>
  <c r="AH76" i="31"/>
  <c r="AH402" i="31"/>
  <c r="AI402" i="31"/>
  <c r="AH61" i="31"/>
  <c r="AH77" i="31"/>
  <c r="M605" i="31"/>
  <c r="AH69" i="31"/>
  <c r="AH62" i="31"/>
  <c r="AH42" i="31"/>
  <c r="AH59" i="31"/>
  <c r="AH15" i="31"/>
  <c r="AH53" i="31"/>
  <c r="AH26" i="31"/>
  <c r="M620" i="31"/>
  <c r="AH28" i="31"/>
  <c r="AH228" i="31"/>
  <c r="M621" i="31"/>
  <c r="AH526" i="31"/>
  <c r="AI524" i="31"/>
  <c r="M665" i="31"/>
  <c r="AH575" i="31"/>
  <c r="M601" i="31"/>
  <c r="AH558" i="31"/>
  <c r="M614" i="31"/>
  <c r="AH540" i="31"/>
  <c r="M668" i="31"/>
  <c r="AH539" i="31"/>
  <c r="AH344" i="31"/>
  <c r="AI540" i="31"/>
  <c r="U668" i="31"/>
  <c r="AI539" i="31"/>
  <c r="AI536" i="31"/>
  <c r="AI543" i="31"/>
  <c r="AH546" i="31"/>
  <c r="AH324" i="31"/>
  <c r="AH85" i="31"/>
  <c r="AH93" i="31"/>
  <c r="U666" i="31"/>
  <c r="AI538" i="31"/>
  <c r="AI544" i="31"/>
  <c r="AH347" i="31"/>
  <c r="AH97" i="31"/>
  <c r="AH516" i="31"/>
  <c r="AH537" i="31"/>
  <c r="AI542" i="31"/>
  <c r="AH397" i="31"/>
  <c r="AH68" i="31"/>
  <c r="AH10" i="31"/>
  <c r="AH63" i="31"/>
  <c r="AH66" i="31"/>
  <c r="AH38" i="31"/>
  <c r="AH22" i="31"/>
  <c r="AH29" i="31"/>
  <c r="AH14" i="31"/>
  <c r="AH45" i="31"/>
  <c r="AH18" i="31"/>
  <c r="AH16" i="31"/>
  <c r="AH36" i="31"/>
  <c r="AH49" i="31"/>
  <c r="AH44" i="31"/>
  <c r="U605" i="31"/>
  <c r="AH208" i="31"/>
  <c r="AI234" i="31"/>
  <c r="AI242" i="31"/>
  <c r="AH232" i="31"/>
  <c r="AH238" i="31"/>
  <c r="AI229" i="31"/>
  <c r="AH212" i="31"/>
  <c r="AI210" i="31"/>
  <c r="AI219" i="31"/>
  <c r="AI217" i="31"/>
  <c r="AI519" i="31"/>
  <c r="AI336" i="31"/>
  <c r="AH338" i="31"/>
  <c r="AI332" i="31"/>
  <c r="AH334" i="31"/>
  <c r="AH401" i="31"/>
  <c r="AH523" i="31"/>
  <c r="AH527" i="31"/>
  <c r="AI521" i="31"/>
  <c r="AI559" i="31"/>
  <c r="AI557" i="31"/>
  <c r="M653" i="31"/>
  <c r="AH520" i="31"/>
  <c r="AI348" i="31"/>
  <c r="AI352" i="31"/>
  <c r="AH330" i="31"/>
  <c r="AI351" i="31"/>
  <c r="AH345" i="31"/>
  <c r="AH99" i="31"/>
  <c r="AH86" i="31"/>
  <c r="AH346" i="31"/>
  <c r="AH350" i="31"/>
  <c r="AH87" i="31"/>
  <c r="AH96" i="31"/>
  <c r="AI537" i="31"/>
  <c r="AH207" i="31"/>
  <c r="AI411" i="31"/>
  <c r="U606" i="31"/>
  <c r="U609" i="31"/>
  <c r="AH64" i="31"/>
  <c r="AH11" i="31"/>
  <c r="AH47" i="31"/>
  <c r="AH19" i="31"/>
  <c r="AH17" i="31"/>
  <c r="AH32" i="31"/>
  <c r="AH33" i="31"/>
  <c r="AH56" i="31"/>
  <c r="AH31" i="31"/>
  <c r="AH58" i="31"/>
  <c r="AH57" i="31"/>
  <c r="AH40" i="31"/>
  <c r="AH46" i="31"/>
  <c r="AH20" i="31"/>
  <c r="AH41" i="31"/>
  <c r="U620" i="31"/>
  <c r="AH21" i="31"/>
  <c r="AI228" i="31"/>
  <c r="AH241" i="31"/>
  <c r="AH209" i="31"/>
  <c r="AH233" i="31"/>
  <c r="AI221" i="31"/>
  <c r="AI218" i="31"/>
  <c r="AI211" i="31"/>
  <c r="AI237" i="31"/>
  <c r="AH215" i="31"/>
  <c r="AH335" i="31"/>
  <c r="AH339" i="31"/>
  <c r="AI337" i="31"/>
  <c r="AH331" i="31"/>
  <c r="AI333" i="31"/>
  <c r="AI400" i="31"/>
  <c r="AH525" i="31"/>
  <c r="U621" i="31"/>
  <c r="AI526" i="31"/>
  <c r="AI522" i="31"/>
  <c r="AH524" i="31"/>
  <c r="AI565" i="31"/>
  <c r="U665" i="31"/>
  <c r="AI575" i="31"/>
  <c r="AI558" i="31"/>
  <c r="AH492" i="31"/>
  <c r="Q28" i="25"/>
  <c r="AI200" i="6"/>
  <c r="AI209" i="6"/>
  <c r="D54" i="39"/>
  <c r="F309" i="6"/>
  <c r="I310" i="6"/>
  <c r="G310" i="6"/>
  <c r="K310" i="6"/>
  <c r="F310" i="6"/>
  <c r="H310" i="6"/>
  <c r="L310" i="6"/>
  <c r="J310" i="6"/>
  <c r="G50" i="35"/>
  <c r="G47" i="35"/>
  <c r="G41" i="35"/>
  <c r="G53" i="35"/>
  <c r="G55" i="35"/>
  <c r="G44" i="35"/>
  <c r="G49" i="35"/>
  <c r="G48" i="35"/>
  <c r="G42" i="35"/>
  <c r="G52" i="35"/>
  <c r="G45" i="35"/>
  <c r="G46" i="35"/>
  <c r="G43" i="35"/>
  <c r="AI279" i="6"/>
  <c r="AL279" i="6" s="1"/>
  <c r="S598" i="31"/>
  <c r="X606" i="31"/>
  <c r="M652" i="31"/>
  <c r="V652" i="31"/>
  <c r="N596" i="31"/>
  <c r="M596" i="31"/>
  <c r="AI154" i="25"/>
  <c r="AL154" i="25" s="1"/>
  <c r="O35" i="25"/>
  <c r="S35" i="25"/>
  <c r="W35" i="25"/>
  <c r="AA35" i="25"/>
  <c r="AE35" i="25"/>
  <c r="P35" i="25"/>
  <c r="T35" i="25"/>
  <c r="AB35" i="25"/>
  <c r="AF35" i="25"/>
  <c r="X35" i="25"/>
  <c r="Q35" i="25"/>
  <c r="U35" i="25"/>
  <c r="Y35" i="25"/>
  <c r="AC35" i="25"/>
  <c r="N35" i="25"/>
  <c r="L32" i="39" s="1"/>
  <c r="R35" i="25"/>
  <c r="V35" i="25"/>
  <c r="Z35" i="25"/>
  <c r="AD35" i="25"/>
  <c r="AI98" i="25"/>
  <c r="AL98" i="25" s="1"/>
  <c r="AI58" i="25"/>
  <c r="AL58" i="25" s="1"/>
  <c r="AI176" i="6"/>
  <c r="H47" i="35" s="1"/>
  <c r="E219" i="6"/>
  <c r="AI117" i="25"/>
  <c r="AL117" i="25" s="1"/>
  <c r="AH171" i="25"/>
  <c r="AH408" i="6" s="1"/>
  <c r="AI108" i="6"/>
  <c r="AI216" i="6"/>
  <c r="AI149" i="6"/>
  <c r="AI117" i="6"/>
  <c r="AI164" i="6"/>
  <c r="AI135" i="6"/>
  <c r="AI98" i="6"/>
  <c r="AI296" i="6"/>
  <c r="X596" i="31"/>
  <c r="R643" i="31"/>
  <c r="Y314" i="32"/>
  <c r="M317" i="32"/>
  <c r="W376" i="32"/>
  <c r="R318" i="32"/>
  <c r="O318" i="32"/>
  <c r="AE318" i="32"/>
  <c r="AB318" i="32"/>
  <c r="U318" i="32"/>
  <c r="S315" i="32"/>
  <c r="P315" i="32"/>
  <c r="AF315" i="32"/>
  <c r="Y315" i="32"/>
  <c r="V315" i="32"/>
  <c r="V318" i="32"/>
  <c r="S318" i="32"/>
  <c r="P318" i="32"/>
  <c r="AF318" i="32"/>
  <c r="Y318" i="32"/>
  <c r="W315" i="32"/>
  <c r="T315" i="32"/>
  <c r="M315" i="32"/>
  <c r="AC315" i="32"/>
  <c r="Z315" i="32"/>
  <c r="Z318" i="32"/>
  <c r="W318" i="32"/>
  <c r="T318" i="32"/>
  <c r="M318" i="32"/>
  <c r="AC318" i="32"/>
  <c r="AA315" i="32"/>
  <c r="X315" i="32"/>
  <c r="Q315" i="32"/>
  <c r="N315" i="32"/>
  <c r="AD315" i="32"/>
  <c r="N318" i="32"/>
  <c r="AD318" i="32"/>
  <c r="AA318" i="32"/>
  <c r="X318" i="32"/>
  <c r="Q318" i="32"/>
  <c r="O315" i="32"/>
  <c r="AE315" i="32"/>
  <c r="AB315" i="32"/>
  <c r="U315" i="32"/>
  <c r="R315" i="32"/>
  <c r="AA23" i="32"/>
  <c r="AA24" i="32"/>
  <c r="S380" i="32"/>
  <c r="W2" i="32"/>
  <c r="Z352" i="32"/>
  <c r="W352" i="32"/>
  <c r="T352" i="32"/>
  <c r="M352" i="32"/>
  <c r="AC352" i="32"/>
  <c r="Y369" i="32"/>
  <c r="U381" i="32"/>
  <c r="AA319" i="32"/>
  <c r="Q319" i="32"/>
  <c r="N319" i="32"/>
  <c r="AD319" i="32"/>
  <c r="S376" i="32"/>
  <c r="T380" i="32"/>
  <c r="M381" i="32"/>
  <c r="N352" i="32"/>
  <c r="AD352" i="32"/>
  <c r="T376" i="32"/>
  <c r="M376" i="32"/>
  <c r="O381" i="32"/>
  <c r="AB319" i="32"/>
  <c r="O369" i="32"/>
  <c r="P369" i="32"/>
  <c r="S319" i="32"/>
  <c r="P319" i="32"/>
  <c r="AF319" i="32"/>
  <c r="Y319" i="32"/>
  <c r="V319" i="32"/>
  <c r="P376" i="32"/>
  <c r="U376" i="32"/>
  <c r="R376" i="32"/>
  <c r="S369" i="32"/>
  <c r="U369" i="32"/>
  <c r="V369" i="32"/>
  <c r="W319" i="32"/>
  <c r="T319" i="32"/>
  <c r="M319" i="32"/>
  <c r="AC319" i="32"/>
  <c r="Z319" i="32"/>
  <c r="O376" i="32"/>
  <c r="V376" i="32"/>
  <c r="R381" i="32"/>
  <c r="Q381" i="32"/>
  <c r="T381" i="32"/>
  <c r="N381" i="32"/>
  <c r="AA352" i="32"/>
  <c r="R352" i="32"/>
  <c r="V352" i="32"/>
  <c r="S352" i="32"/>
  <c r="P352" i="32"/>
  <c r="AF352" i="32"/>
  <c r="Y352" i="32"/>
  <c r="X369" i="32"/>
  <c r="Q369" i="32"/>
  <c r="N369" i="32"/>
  <c r="U324" i="32"/>
  <c r="R324" i="32"/>
  <c r="O324" i="32"/>
  <c r="U371" i="32"/>
  <c r="R371" i="32"/>
  <c r="O371" i="32"/>
  <c r="Y327" i="32"/>
  <c r="V327" i="32"/>
  <c r="S327" i="32"/>
  <c r="P327" i="32"/>
  <c r="Z347" i="32"/>
  <c r="W347" i="32"/>
  <c r="T347" i="32"/>
  <c r="M347" i="32"/>
  <c r="Y351" i="32"/>
  <c r="V351" i="32"/>
  <c r="S351" i="32"/>
  <c r="P351" i="32"/>
  <c r="X348" i="32"/>
  <c r="Q348" i="32"/>
  <c r="N348" i="32"/>
  <c r="N372" i="32"/>
  <c r="AD372" i="32"/>
  <c r="AA372" i="32"/>
  <c r="X372" i="32"/>
  <c r="Q372" i="32"/>
  <c r="V341" i="32"/>
  <c r="S341" i="32"/>
  <c r="P341" i="32"/>
  <c r="X345" i="32"/>
  <c r="Q345" i="32"/>
  <c r="N345" i="32"/>
  <c r="U346" i="32"/>
  <c r="R346" i="32"/>
  <c r="O346" i="32"/>
  <c r="X349" i="32"/>
  <c r="Q349" i="32"/>
  <c r="N349" i="32"/>
  <c r="AA72" i="32"/>
  <c r="V355" i="32"/>
  <c r="S355" i="32"/>
  <c r="U355" i="32"/>
  <c r="AA66" i="32"/>
  <c r="AA73" i="32"/>
  <c r="AA369" i="32"/>
  <c r="M380" i="32"/>
  <c r="V312" i="32"/>
  <c r="S312" i="32"/>
  <c r="P312" i="32"/>
  <c r="Y312" i="32"/>
  <c r="V365" i="32"/>
  <c r="S365" i="32"/>
  <c r="P365" i="32"/>
  <c r="Y365" i="32"/>
  <c r="V331" i="32"/>
  <c r="S331" i="32"/>
  <c r="P331" i="32"/>
  <c r="Y331" i="32"/>
  <c r="W359" i="32"/>
  <c r="T359" i="32"/>
  <c r="M359" i="32"/>
  <c r="Z359" i="32"/>
  <c r="W322" i="32"/>
  <c r="T322" i="32"/>
  <c r="M322" i="32"/>
  <c r="Z322" i="32"/>
  <c r="W313" i="32"/>
  <c r="T313" i="32"/>
  <c r="M313" i="32"/>
  <c r="Z313" i="32"/>
  <c r="T378" i="32"/>
  <c r="M378" i="32"/>
  <c r="AC378" i="32"/>
  <c r="Z378" i="32"/>
  <c r="W378" i="32"/>
  <c r="AA70" i="32"/>
  <c r="M383" i="32"/>
  <c r="AA80" i="32"/>
  <c r="X383" i="32"/>
  <c r="R373" i="32"/>
  <c r="O373" i="32"/>
  <c r="AE373" i="32"/>
  <c r="AB373" i="32"/>
  <c r="U373" i="32"/>
  <c r="R369" i="32"/>
  <c r="P324" i="32"/>
  <c r="Y324" i="32"/>
  <c r="V324" i="32"/>
  <c r="S324" i="32"/>
  <c r="P371" i="32"/>
  <c r="Y371" i="32"/>
  <c r="V371" i="32"/>
  <c r="S371" i="32"/>
  <c r="M327" i="32"/>
  <c r="Z327" i="32"/>
  <c r="W327" i="32"/>
  <c r="T327" i="32"/>
  <c r="N347" i="32"/>
  <c r="AA347" i="32"/>
  <c r="X347" i="32"/>
  <c r="Q347" i="32"/>
  <c r="M351" i="32"/>
  <c r="Z351" i="32"/>
  <c r="W351" i="32"/>
  <c r="T351" i="32"/>
  <c r="O348" i="32"/>
  <c r="U348" i="32"/>
  <c r="R348" i="32"/>
  <c r="R372" i="32"/>
  <c r="O372" i="32"/>
  <c r="AE372" i="32"/>
  <c r="AB372" i="32"/>
  <c r="U372" i="32"/>
  <c r="W341" i="32"/>
  <c r="T341" i="32"/>
  <c r="M341" i="32"/>
  <c r="U345" i="32"/>
  <c r="R345" i="32"/>
  <c r="O345" i="32"/>
  <c r="Y346" i="32"/>
  <c r="V346" i="32"/>
  <c r="S346" i="32"/>
  <c r="P346" i="32"/>
  <c r="U349" i="32"/>
  <c r="R349" i="32"/>
  <c r="O349" i="32"/>
  <c r="Z355" i="32"/>
  <c r="W355" i="32"/>
  <c r="P355" i="32"/>
  <c r="Y355" i="32"/>
  <c r="AA83" i="32"/>
  <c r="X379" i="32"/>
  <c r="AA67" i="32"/>
  <c r="AA85" i="32"/>
  <c r="Y356" i="32"/>
  <c r="Y91" i="32"/>
  <c r="Y93" i="32"/>
  <c r="Y92" i="32"/>
  <c r="Y376" i="32" s="1"/>
  <c r="Y95" i="32"/>
  <c r="AA344" i="32"/>
  <c r="Z312" i="32"/>
  <c r="W312" i="32"/>
  <c r="T312" i="32"/>
  <c r="M312" i="32"/>
  <c r="Z365" i="32"/>
  <c r="W365" i="32"/>
  <c r="T365" i="32"/>
  <c r="M365" i="32"/>
  <c r="Z331" i="32"/>
  <c r="W331" i="32"/>
  <c r="T331" i="32"/>
  <c r="M331" i="32"/>
  <c r="X359" i="32"/>
  <c r="Q359" i="32"/>
  <c r="N359" i="32"/>
  <c r="AA322" i="32"/>
  <c r="X322" i="32"/>
  <c r="Q322" i="32"/>
  <c r="N322" i="32"/>
  <c r="AA29" i="32"/>
  <c r="AA313" i="32" s="1"/>
  <c r="X313" i="32"/>
  <c r="Q313" i="32"/>
  <c r="N313" i="32"/>
  <c r="X378" i="32"/>
  <c r="Q378" i="32"/>
  <c r="N378" i="32"/>
  <c r="AD378" i="32"/>
  <c r="AA378" i="32"/>
  <c r="AA79" i="32"/>
  <c r="R383" i="32"/>
  <c r="Q383" i="32"/>
  <c r="O383" i="32"/>
  <c r="V373" i="32"/>
  <c r="S373" i="32"/>
  <c r="P373" i="32"/>
  <c r="AF373" i="32"/>
  <c r="Y373" i="32"/>
  <c r="X352" i="32"/>
  <c r="Q352" i="32"/>
  <c r="T324" i="32"/>
  <c r="M324" i="32"/>
  <c r="Z324" i="32"/>
  <c r="W324" i="32"/>
  <c r="T371" i="32"/>
  <c r="M371" i="32"/>
  <c r="Z371" i="32"/>
  <c r="W371" i="32"/>
  <c r="Q327" i="32"/>
  <c r="N327" i="32"/>
  <c r="AA327" i="32"/>
  <c r="X327" i="32"/>
  <c r="AA339" i="32"/>
  <c r="R347" i="32"/>
  <c r="O347" i="32"/>
  <c r="U347" i="32"/>
  <c r="Q351" i="32"/>
  <c r="N351" i="32"/>
  <c r="AA351" i="32"/>
  <c r="X351" i="32"/>
  <c r="S348" i="32"/>
  <c r="P348" i="32"/>
  <c r="Y348" i="32"/>
  <c r="V348" i="32"/>
  <c r="V372" i="32"/>
  <c r="S372" i="32"/>
  <c r="P372" i="32"/>
  <c r="AF372" i="32"/>
  <c r="Y372" i="32"/>
  <c r="N341" i="32"/>
  <c r="X341" i="32"/>
  <c r="Q341" i="32"/>
  <c r="P345" i="32"/>
  <c r="Y345" i="32"/>
  <c r="V345" i="32"/>
  <c r="S345" i="32"/>
  <c r="M346" i="32"/>
  <c r="Z346" i="32"/>
  <c r="W346" i="32"/>
  <c r="T346" i="32"/>
  <c r="P349" i="32"/>
  <c r="Y349" i="32"/>
  <c r="V349" i="32"/>
  <c r="S349" i="32"/>
  <c r="AC1" i="32"/>
  <c r="AC33" i="32" s="1"/>
  <c r="N355" i="32"/>
  <c r="AA9" i="32"/>
  <c r="T355" i="32"/>
  <c r="M355" i="32"/>
  <c r="AA74" i="32"/>
  <c r="AA64" i="32"/>
  <c r="AA375" i="32"/>
  <c r="AA316" i="32"/>
  <c r="AA75" i="32"/>
  <c r="AA301" i="32" s="1"/>
  <c r="N312" i="32"/>
  <c r="AA28" i="32"/>
  <c r="AA312" i="32" s="1"/>
  <c r="X312" i="32"/>
  <c r="Q312" i="32"/>
  <c r="N365" i="32"/>
  <c r="X365" i="32"/>
  <c r="Q365" i="32"/>
  <c r="N331" i="32"/>
  <c r="X331" i="32"/>
  <c r="Q331" i="32"/>
  <c r="O359" i="32"/>
  <c r="U359" i="32"/>
  <c r="R359" i="32"/>
  <c r="O322" i="32"/>
  <c r="U322" i="32"/>
  <c r="R322" i="32"/>
  <c r="O313" i="32"/>
  <c r="U313" i="32"/>
  <c r="R313" i="32"/>
  <c r="AB378" i="32"/>
  <c r="U378" i="32"/>
  <c r="R378" i="32"/>
  <c r="O378" i="32"/>
  <c r="AE378" i="32"/>
  <c r="V383" i="32"/>
  <c r="U383" i="32"/>
  <c r="S383" i="32"/>
  <c r="P383" i="32"/>
  <c r="Z373" i="32"/>
  <c r="W373" i="32"/>
  <c r="T373" i="32"/>
  <c r="M373" i="32"/>
  <c r="AC373" i="32"/>
  <c r="O352" i="32"/>
  <c r="AE352" i="32"/>
  <c r="AB352" i="32"/>
  <c r="U352" i="32"/>
  <c r="W369" i="32"/>
  <c r="T369" i="32"/>
  <c r="M369" i="32"/>
  <c r="Z369" i="32"/>
  <c r="X324" i="32"/>
  <c r="Q324" i="32"/>
  <c r="N324" i="32"/>
  <c r="AA324" i="32"/>
  <c r="X371" i="32"/>
  <c r="Q371" i="32"/>
  <c r="N371" i="32"/>
  <c r="U327" i="32"/>
  <c r="R327" i="32"/>
  <c r="O327" i="32"/>
  <c r="V347" i="32"/>
  <c r="S347" i="32"/>
  <c r="P347" i="32"/>
  <c r="Y347" i="32"/>
  <c r="U351" i="32"/>
  <c r="R351" i="32"/>
  <c r="O351" i="32"/>
  <c r="W348" i="32"/>
  <c r="T348" i="32"/>
  <c r="M348" i="32"/>
  <c r="Z348" i="32"/>
  <c r="Z372" i="32"/>
  <c r="W372" i="32"/>
  <c r="T372" i="32"/>
  <c r="M372" i="32"/>
  <c r="AC372" i="32"/>
  <c r="R341" i="32"/>
  <c r="O341" i="32"/>
  <c r="U341" i="32"/>
  <c r="T345" i="32"/>
  <c r="M345" i="32"/>
  <c r="W345" i="32"/>
  <c r="Q346" i="32"/>
  <c r="N346" i="32"/>
  <c r="AA346" i="32"/>
  <c r="X346" i="32"/>
  <c r="T349" i="32"/>
  <c r="M349" i="32"/>
  <c r="Z349" i="32"/>
  <c r="W349" i="32"/>
  <c r="R355" i="32"/>
  <c r="O355" i="32"/>
  <c r="X355" i="32"/>
  <c r="Q355" i="32"/>
  <c r="AA71" i="32"/>
  <c r="AA303" i="32" s="1"/>
  <c r="AA323" i="32"/>
  <c r="AA332" i="32"/>
  <c r="AA348" i="32"/>
  <c r="P380" i="32"/>
  <c r="AA65" i="32"/>
  <c r="R312" i="32"/>
  <c r="O312" i="32"/>
  <c r="U312" i="32"/>
  <c r="R365" i="32"/>
  <c r="O365" i="32"/>
  <c r="U365" i="32"/>
  <c r="R331" i="32"/>
  <c r="O331" i="32"/>
  <c r="U331" i="32"/>
  <c r="S359" i="32"/>
  <c r="P359" i="32"/>
  <c r="Y359" i="32"/>
  <c r="V359" i="32"/>
  <c r="S322" i="32"/>
  <c r="P322" i="32"/>
  <c r="Y322" i="32"/>
  <c r="V322" i="32"/>
  <c r="S313" i="32"/>
  <c r="P313" i="32"/>
  <c r="Y313" i="32"/>
  <c r="V313" i="32"/>
  <c r="P378" i="32"/>
  <c r="AF378" i="32"/>
  <c r="Y378" i="32"/>
  <c r="V378" i="32"/>
  <c r="S378" i="32"/>
  <c r="AA82" i="32"/>
  <c r="N383" i="32"/>
  <c r="Z383" i="32"/>
  <c r="Y383" i="32"/>
  <c r="W383" i="32"/>
  <c r="T383" i="32"/>
  <c r="N373" i="32"/>
  <c r="AD373" i="32"/>
  <c r="AA373" i="32"/>
  <c r="X373" i="32"/>
  <c r="Q373" i="32"/>
  <c r="N609" i="31"/>
  <c r="W609" i="31"/>
  <c r="T615" i="31"/>
  <c r="S615" i="31"/>
  <c r="N595" i="31"/>
  <c r="P595" i="31"/>
  <c r="P605" i="31"/>
  <c r="O652" i="31"/>
  <c r="Q630" i="31"/>
  <c r="M595" i="31"/>
  <c r="P666" i="31"/>
  <c r="T599" i="31"/>
  <c r="M606" i="31"/>
  <c r="S609" i="31"/>
  <c r="Q609" i="31"/>
  <c r="M615" i="31"/>
  <c r="P615" i="31"/>
  <c r="W595" i="31"/>
  <c r="U595" i="31"/>
  <c r="W642" i="31"/>
  <c r="V605" i="31"/>
  <c r="V643" i="31"/>
  <c r="N615" i="31"/>
  <c r="X609" i="31"/>
  <c r="N629" i="31"/>
  <c r="M629" i="31"/>
  <c r="T598" i="31"/>
  <c r="M630" i="31"/>
  <c r="U598" i="31"/>
  <c r="U643" i="31"/>
  <c r="O643" i="31"/>
  <c r="Y615" i="31"/>
  <c r="X604" i="31"/>
  <c r="W599" i="31"/>
  <c r="U599" i="31"/>
  <c r="R606" i="31"/>
  <c r="P606" i="31"/>
  <c r="T609" i="31"/>
  <c r="Q615" i="31"/>
  <c r="R642" i="31"/>
  <c r="N630" i="31"/>
  <c r="W598" i="31"/>
  <c r="V91" i="31"/>
  <c r="X598" i="31"/>
  <c r="O614" i="31"/>
  <c r="U614" i="31"/>
  <c r="R614" i="31"/>
  <c r="N634" i="31"/>
  <c r="P599" i="31"/>
  <c r="N599" i="31"/>
  <c r="V606" i="31"/>
  <c r="T606" i="31"/>
  <c r="O609" i="31"/>
  <c r="M609" i="31"/>
  <c r="O615" i="31"/>
  <c r="W615" i="31"/>
  <c r="T595" i="31"/>
  <c r="Q595" i="31"/>
  <c r="O595" i="31"/>
  <c r="S642" i="31"/>
  <c r="Q642" i="31"/>
  <c r="W605" i="31"/>
  <c r="R652" i="31"/>
  <c r="S652" i="31"/>
  <c r="Q643" i="31"/>
  <c r="P643" i="31"/>
  <c r="M598" i="31"/>
  <c r="Y642" i="31"/>
  <c r="O630" i="31"/>
  <c r="P596" i="31"/>
  <c r="S599" i="31"/>
  <c r="N606" i="31"/>
  <c r="R609" i="31"/>
  <c r="P609" i="31"/>
  <c r="R615" i="31"/>
  <c r="U615" i="31"/>
  <c r="M642" i="31"/>
  <c r="R598" i="31"/>
  <c r="P642" i="31"/>
  <c r="U642" i="31"/>
  <c r="N652" i="31"/>
  <c r="P652" i="31"/>
  <c r="M643" i="31"/>
  <c r="X595" i="31"/>
  <c r="O598" i="31"/>
  <c r="S634" i="31"/>
  <c r="V596" i="31"/>
  <c r="P614" i="31"/>
  <c r="S595" i="31"/>
  <c r="V642" i="31"/>
  <c r="Q605" i="31"/>
  <c r="Q652" i="31"/>
  <c r="W652" i="31"/>
  <c r="W643" i="31"/>
  <c r="T643" i="31"/>
  <c r="O666" i="31"/>
  <c r="Q634" i="31"/>
  <c r="O634" i="31"/>
  <c r="N666" i="31"/>
  <c r="P634" i="31"/>
  <c r="Q648" i="31"/>
  <c r="O648" i="31"/>
  <c r="V648" i="31"/>
  <c r="V594" i="31"/>
  <c r="N594" i="31"/>
  <c r="T594" i="31"/>
  <c r="Y594" i="31"/>
  <c r="X666" i="31"/>
  <c r="S666" i="31"/>
  <c r="R634" i="31"/>
  <c r="T634" i="31"/>
  <c r="M648" i="31"/>
  <c r="W648" i="31"/>
  <c r="T648" i="31"/>
  <c r="W594" i="31"/>
  <c r="X594" i="31"/>
  <c r="U594" i="31"/>
  <c r="O629" i="31"/>
  <c r="P629" i="31"/>
  <c r="W666" i="31"/>
  <c r="M634" i="31"/>
  <c r="S648" i="31"/>
  <c r="U648" i="31"/>
  <c r="N648" i="31"/>
  <c r="S594" i="31"/>
  <c r="Q594" i="31"/>
  <c r="R594" i="31"/>
  <c r="X648" i="31"/>
  <c r="P648" i="31"/>
  <c r="R648" i="31"/>
  <c r="M594" i="31"/>
  <c r="P594" i="31"/>
  <c r="O594" i="31"/>
  <c r="Q629" i="31"/>
  <c r="V96" i="31"/>
  <c r="X652" i="31"/>
  <c r="W596" i="31"/>
  <c r="T596" i="31"/>
  <c r="Z38" i="31"/>
  <c r="U652" i="31"/>
  <c r="X654" i="31"/>
  <c r="N654" i="31"/>
  <c r="M654" i="31"/>
  <c r="Q654" i="31"/>
  <c r="P654" i="31"/>
  <c r="W654" i="31"/>
  <c r="S654" i="31"/>
  <c r="Y654" i="31"/>
  <c r="R654" i="31"/>
  <c r="U654" i="31"/>
  <c r="T654" i="31"/>
  <c r="O654" i="31"/>
  <c r="V654" i="31"/>
  <c r="U596" i="31"/>
  <c r="S596" i="31"/>
  <c r="T604" i="31"/>
  <c r="R604" i="31"/>
  <c r="Y644" i="31"/>
  <c r="P644" i="31"/>
  <c r="AB644" i="31"/>
  <c r="V644" i="31"/>
  <c r="AA644" i="31"/>
  <c r="P604" i="31"/>
  <c r="N604" i="31"/>
  <c r="W604" i="31"/>
  <c r="Q644" i="31"/>
  <c r="AC644" i="31"/>
  <c r="T644" i="31"/>
  <c r="R644" i="31"/>
  <c r="W644" i="31"/>
  <c r="U604" i="31"/>
  <c r="S604" i="31"/>
  <c r="Q604" i="31"/>
  <c r="AF644" i="31"/>
  <c r="U644" i="31"/>
  <c r="AD644" i="31"/>
  <c r="N644" i="31"/>
  <c r="S644" i="31"/>
  <c r="O604" i="31"/>
  <c r="M604" i="31"/>
  <c r="V604" i="31"/>
  <c r="X644" i="31"/>
  <c r="M644" i="31"/>
  <c r="Z644" i="31"/>
  <c r="AE644" i="31"/>
  <c r="O644" i="31"/>
  <c r="S624" i="31"/>
  <c r="P624" i="31"/>
  <c r="X662" i="31"/>
  <c r="Z104" i="31"/>
  <c r="V95" i="31"/>
  <c r="V90" i="31"/>
  <c r="T664" i="31"/>
  <c r="M663" i="31"/>
  <c r="R663" i="31"/>
  <c r="T663" i="31"/>
  <c r="Q663" i="31"/>
  <c r="O663" i="31"/>
  <c r="S663" i="31"/>
  <c r="N663" i="31"/>
  <c r="P663" i="31"/>
  <c r="T652" i="31"/>
  <c r="R664" i="31"/>
  <c r="O664" i="31"/>
  <c r="T624" i="31"/>
  <c r="Z21" i="31"/>
  <c r="Z54" i="31"/>
  <c r="Z55" i="31"/>
  <c r="Z51" i="31"/>
  <c r="Z26" i="31"/>
  <c r="Z44" i="31"/>
  <c r="Z40" i="31"/>
  <c r="Z18" i="31"/>
  <c r="Z48" i="31"/>
  <c r="Z19" i="31"/>
  <c r="Z43" i="31"/>
  <c r="Z49" i="31"/>
  <c r="Z34" i="31"/>
  <c r="Z53" i="31"/>
  <c r="Z50" i="31"/>
  <c r="Z36" i="31"/>
  <c r="Z30" i="31"/>
  <c r="Z13" i="31"/>
  <c r="Z57" i="31"/>
  <c r="Z14" i="31"/>
  <c r="Z646" i="31" s="1"/>
  <c r="Z32" i="31"/>
  <c r="Z20" i="31"/>
  <c r="Z46" i="31"/>
  <c r="Z16" i="31"/>
  <c r="Z58" i="31"/>
  <c r="Z31" i="31"/>
  <c r="Z39" i="31"/>
  <c r="Z25" i="31"/>
  <c r="Z17" i="31"/>
  <c r="Z23" i="31"/>
  <c r="Z47" i="31"/>
  <c r="Z27" i="31"/>
  <c r="Z24" i="31"/>
  <c r="Z28" i="31"/>
  <c r="Z41" i="31"/>
  <c r="Z15" i="31"/>
  <c r="Z45" i="31"/>
  <c r="Z56" i="31"/>
  <c r="Z29" i="31"/>
  <c r="Z37" i="31"/>
  <c r="Z33" i="31"/>
  <c r="Z22" i="31"/>
  <c r="Z59" i="31"/>
  <c r="Z42" i="31"/>
  <c r="Z52" i="31"/>
  <c r="Z35" i="31"/>
  <c r="M622" i="31"/>
  <c r="T622" i="31"/>
  <c r="W622" i="31"/>
  <c r="O632" i="31"/>
  <c r="P632" i="31"/>
  <c r="P627" i="31"/>
  <c r="N627" i="31"/>
  <c r="S620" i="31"/>
  <c r="N620" i="31"/>
  <c r="S631" i="31"/>
  <c r="Q631" i="31"/>
  <c r="V622" i="31"/>
  <c r="Y622" i="31"/>
  <c r="P622" i="31"/>
  <c r="S622" i="31"/>
  <c r="Q632" i="31"/>
  <c r="R632" i="31"/>
  <c r="S627" i="31"/>
  <c r="Q627" i="31"/>
  <c r="O620" i="31"/>
  <c r="O631" i="31"/>
  <c r="M631" i="31"/>
  <c r="R622" i="31"/>
  <c r="U622" i="31"/>
  <c r="O622" i="31"/>
  <c r="M632" i="31"/>
  <c r="N632" i="31"/>
  <c r="O627" i="31"/>
  <c r="M627" i="31"/>
  <c r="Y620" i="31"/>
  <c r="W620" i="31"/>
  <c r="T631" i="31"/>
  <c r="R631" i="31"/>
  <c r="N622" i="31"/>
  <c r="Q622" i="31"/>
  <c r="S632" i="31"/>
  <c r="T632" i="31"/>
  <c r="T627" i="31"/>
  <c r="R627" i="31"/>
  <c r="Q620" i="31"/>
  <c r="P620" i="31"/>
  <c r="R620" i="31"/>
  <c r="P631" i="31"/>
  <c r="N631" i="31"/>
  <c r="M647" i="31"/>
  <c r="X647" i="31"/>
  <c r="W647" i="31"/>
  <c r="U629" i="31"/>
  <c r="Q638" i="31"/>
  <c r="O638" i="31"/>
  <c r="U634" i="31"/>
  <c r="U647" i="31"/>
  <c r="Y647" i="31"/>
  <c r="P647" i="31"/>
  <c r="S647" i="31"/>
  <c r="V647" i="31"/>
  <c r="U631" i="31"/>
  <c r="U638" i="31"/>
  <c r="X638" i="31"/>
  <c r="V634" i="31"/>
  <c r="U630" i="31"/>
  <c r="U627" i="31"/>
  <c r="T647" i="31"/>
  <c r="Q647" i="31"/>
  <c r="O647" i="31"/>
  <c r="R647" i="31"/>
  <c r="Y638" i="31"/>
  <c r="V638" i="31"/>
  <c r="M638" i="31"/>
  <c r="T638" i="31"/>
  <c r="W638" i="31"/>
  <c r="U632" i="31"/>
  <c r="N647" i="31"/>
  <c r="R638" i="31"/>
  <c r="N638" i="31"/>
  <c r="P638" i="31"/>
  <c r="S638" i="31"/>
  <c r="U624" i="31"/>
  <c r="R624" i="31"/>
  <c r="M658" i="31"/>
  <c r="W658" i="31"/>
  <c r="S658" i="31"/>
  <c r="V658" i="31"/>
  <c r="T658" i="31"/>
  <c r="O658" i="31"/>
  <c r="R658" i="31"/>
  <c r="P658" i="31"/>
  <c r="O624" i="31"/>
  <c r="Q658" i="31"/>
  <c r="N658" i="31"/>
  <c r="N664" i="31"/>
  <c r="P664" i="31"/>
  <c r="S614" i="31"/>
  <c r="P670" i="31"/>
  <c r="T670" i="31"/>
  <c r="X659" i="31"/>
  <c r="M664" i="31"/>
  <c r="R671" i="31"/>
  <c r="Q664" i="31"/>
  <c r="N671" i="31"/>
  <c r="Q671" i="31"/>
  <c r="S664" i="31"/>
  <c r="X669" i="31"/>
  <c r="R628" i="31"/>
  <c r="O669" i="31"/>
  <c r="U671" i="31"/>
  <c r="U664" i="31"/>
  <c r="P671" i="31"/>
  <c r="AF671" i="31"/>
  <c r="Y671" i="31"/>
  <c r="V671" i="31"/>
  <c r="S671" i="31"/>
  <c r="Y648" i="31"/>
  <c r="Z62" i="31"/>
  <c r="Z10" i="31"/>
  <c r="Z63" i="31"/>
  <c r="Z64" i="31"/>
  <c r="Z75" i="31"/>
  <c r="Z78" i="31"/>
  <c r="Z9" i="31"/>
  <c r="Z77" i="31"/>
  <c r="Z67" i="31"/>
  <c r="Z66" i="31"/>
  <c r="Z65" i="31"/>
  <c r="Z69" i="31"/>
  <c r="Z60" i="31"/>
  <c r="Z68" i="31"/>
  <c r="Z76" i="31"/>
  <c r="Z11" i="31"/>
  <c r="Z640" i="31" s="1"/>
  <c r="Z61" i="31"/>
  <c r="V85" i="31"/>
  <c r="Q624" i="31"/>
  <c r="N624" i="31"/>
  <c r="V89" i="31"/>
  <c r="V632" i="31" s="1"/>
  <c r="V97" i="31"/>
  <c r="V659" i="31"/>
  <c r="U659" i="31"/>
  <c r="Q661" i="31"/>
  <c r="N661" i="31"/>
  <c r="AD661" i="31"/>
  <c r="AA661" i="31"/>
  <c r="X661" i="31"/>
  <c r="Y670" i="31"/>
  <c r="N628" i="31"/>
  <c r="O628" i="31"/>
  <c r="S670" i="31"/>
  <c r="Q614" i="31"/>
  <c r="Z103" i="31"/>
  <c r="Z102" i="31"/>
  <c r="U663" i="31"/>
  <c r="T659" i="31"/>
  <c r="O659" i="31"/>
  <c r="U661" i="31"/>
  <c r="R661" i="31"/>
  <c r="O661" i="31"/>
  <c r="AE661" i="31"/>
  <c r="AB661" i="31"/>
  <c r="Q628" i="31"/>
  <c r="M628" i="31"/>
  <c r="P628" i="31"/>
  <c r="O671" i="31"/>
  <c r="O670" i="31"/>
  <c r="U628" i="31"/>
  <c r="N670" i="31"/>
  <c r="R669" i="31"/>
  <c r="U670" i="31"/>
  <c r="V669" i="31"/>
  <c r="S669" i="31"/>
  <c r="P669" i="31"/>
  <c r="X2" i="31"/>
  <c r="V99" i="31"/>
  <c r="V93" i="31"/>
  <c r="V87" i="31"/>
  <c r="V630" i="31" s="1"/>
  <c r="P659" i="31"/>
  <c r="S659" i="31"/>
  <c r="M659" i="31"/>
  <c r="Y661" i="31"/>
  <c r="V661" i="31"/>
  <c r="S661" i="31"/>
  <c r="P661" i="31"/>
  <c r="AF661" i="31"/>
  <c r="V628" i="31"/>
  <c r="T628" i="31"/>
  <c r="Q669" i="31"/>
  <c r="Q670" i="31"/>
  <c r="U658" i="31"/>
  <c r="R670" i="31"/>
  <c r="U669" i="31"/>
  <c r="W669" i="31"/>
  <c r="T669" i="31"/>
  <c r="M669" i="31"/>
  <c r="Y658" i="31"/>
  <c r="V92" i="31"/>
  <c r="V88" i="31"/>
  <c r="V631" i="31" s="1"/>
  <c r="V98" i="31"/>
  <c r="V83" i="31"/>
  <c r="V624" i="31" s="1"/>
  <c r="V84" i="31"/>
  <c r="V627" i="31" s="1"/>
  <c r="AB1" i="31"/>
  <c r="AB81" i="31" s="1"/>
  <c r="Y639" i="31"/>
  <c r="Y141" i="31"/>
  <c r="Y140" i="31"/>
  <c r="Y142" i="31"/>
  <c r="V86" i="31"/>
  <c r="V629" i="31" s="1"/>
  <c r="R659" i="31"/>
  <c r="N659" i="31"/>
  <c r="Q659" i="31"/>
  <c r="M661" i="31"/>
  <c r="AC661" i="31"/>
  <c r="Z661" i="31"/>
  <c r="W661" i="31"/>
  <c r="T661" i="31"/>
  <c r="V94" i="31"/>
  <c r="Y669" i="31"/>
  <c r="S628" i="31"/>
  <c r="N669" i="31"/>
  <c r="S25" i="25"/>
  <c r="O31" i="25"/>
  <c r="R25" i="25"/>
  <c r="T25" i="25"/>
  <c r="N31" i="25"/>
  <c r="N25" i="25"/>
  <c r="P25" i="25"/>
  <c r="P31" i="25"/>
  <c r="T28" i="25"/>
  <c r="O25" i="25"/>
  <c r="E165" i="25"/>
  <c r="L165" i="25" s="1"/>
  <c r="S24" i="25"/>
  <c r="T27" i="25"/>
  <c r="R24" i="25"/>
  <c r="T24" i="25"/>
  <c r="R27" i="25"/>
  <c r="O24" i="25"/>
  <c r="S27" i="25"/>
  <c r="N24" i="25"/>
  <c r="T31" i="25"/>
  <c r="R31" i="25"/>
  <c r="S31" i="25"/>
  <c r="S28" i="25"/>
  <c r="Q29" i="25"/>
  <c r="P30" i="25"/>
  <c r="R28" i="25"/>
  <c r="N30" i="25"/>
  <c r="O28" i="25"/>
  <c r="S29" i="25"/>
  <c r="O30" i="25"/>
  <c r="P104" i="25"/>
  <c r="P28" i="25"/>
  <c r="R29" i="25"/>
  <c r="S30" i="25"/>
  <c r="Q30" i="25"/>
  <c r="T29" i="25"/>
  <c r="R30" i="25"/>
  <c r="V104" i="25"/>
  <c r="O27" i="25"/>
  <c r="Q27" i="25"/>
  <c r="P27" i="25"/>
  <c r="N29" i="25"/>
  <c r="P29" i="25"/>
  <c r="Y104" i="25"/>
  <c r="AF104" i="25"/>
  <c r="S104" i="25"/>
  <c r="Q104" i="25"/>
  <c r="AD104" i="25"/>
  <c r="AD106" i="25" s="1"/>
  <c r="X104" i="25"/>
  <c r="X106" i="25" s="1"/>
  <c r="N104" i="25"/>
  <c r="AA104" i="25"/>
  <c r="E89" i="25"/>
  <c r="L89" i="25" s="1"/>
  <c r="AC104" i="25"/>
  <c r="AC106" i="25" s="1"/>
  <c r="Z104" i="25"/>
  <c r="W104" i="25"/>
  <c r="T104" i="25"/>
  <c r="E105" i="25"/>
  <c r="U104" i="25"/>
  <c r="R104" i="25"/>
  <c r="O104" i="25"/>
  <c r="AE104" i="25"/>
  <c r="E50" i="25"/>
  <c r="X156" i="25"/>
  <c r="E85" i="25"/>
  <c r="E51" i="25"/>
  <c r="E53" i="25"/>
  <c r="E55" i="25"/>
  <c r="E54" i="25"/>
  <c r="E56" i="25"/>
  <c r="E100" i="25"/>
  <c r="L100" i="25" s="1"/>
  <c r="X17" i="25"/>
  <c r="T17" i="25"/>
  <c r="P17" i="25"/>
  <c r="V17" i="25"/>
  <c r="R17" i="25"/>
  <c r="N17" i="25"/>
  <c r="U17" i="25"/>
  <c r="Q17" i="25"/>
  <c r="S17" i="25"/>
  <c r="O17" i="25"/>
  <c r="W17" i="25"/>
  <c r="X21" i="25"/>
  <c r="T21" i="25"/>
  <c r="P21" i="25"/>
  <c r="V21" i="25"/>
  <c r="R21" i="25"/>
  <c r="N21" i="25"/>
  <c r="U21" i="25"/>
  <c r="Q21" i="25"/>
  <c r="W21" i="25"/>
  <c r="S21" i="25"/>
  <c r="O21" i="25"/>
  <c r="E124" i="25"/>
  <c r="P124" i="25" s="1"/>
  <c r="E130" i="25"/>
  <c r="P130" i="25" s="1"/>
  <c r="E136" i="25"/>
  <c r="P136" i="25" s="1"/>
  <c r="E132" i="25"/>
  <c r="P132" i="25" s="1"/>
  <c r="E135" i="25"/>
  <c r="P135" i="25" s="1"/>
  <c r="E127" i="25"/>
  <c r="P127" i="25" s="1"/>
  <c r="E123" i="25"/>
  <c r="P123" i="25" s="1"/>
  <c r="E133" i="25"/>
  <c r="P133" i="25" s="1"/>
  <c r="E126" i="25"/>
  <c r="P126" i="25" s="1"/>
  <c r="E137" i="25"/>
  <c r="P137" i="25" s="1"/>
  <c r="E122" i="25"/>
  <c r="P122" i="25" s="1"/>
  <c r="E131" i="25"/>
  <c r="P131" i="25" s="1"/>
  <c r="E121" i="25"/>
  <c r="P121" i="25" s="1"/>
  <c r="E119" i="25"/>
  <c r="E134" i="25"/>
  <c r="P134" i="25" s="1"/>
  <c r="E37" i="25"/>
  <c r="E41" i="25"/>
  <c r="E42" i="25"/>
  <c r="E36" i="25"/>
  <c r="E43" i="25"/>
  <c r="E38" i="25"/>
  <c r="E120" i="25"/>
  <c r="P120" i="25" s="1"/>
  <c r="E146" i="25"/>
  <c r="E145" i="25"/>
  <c r="E147" i="25"/>
  <c r="E150" i="25"/>
  <c r="E152" i="25"/>
  <c r="E151" i="25"/>
  <c r="E144" i="25"/>
  <c r="W46" i="25"/>
  <c r="S46" i="25"/>
  <c r="O46" i="25"/>
  <c r="V46" i="25"/>
  <c r="R46" i="25"/>
  <c r="N46" i="25"/>
  <c r="Y46" i="25"/>
  <c r="U46" i="25"/>
  <c r="Q46" i="25"/>
  <c r="X46" i="25"/>
  <c r="T46" i="25"/>
  <c r="P46" i="25"/>
  <c r="E79" i="25"/>
  <c r="E78" i="25"/>
  <c r="E80" i="25"/>
  <c r="W20" i="25"/>
  <c r="S20" i="25"/>
  <c r="O20" i="25"/>
  <c r="U20" i="25"/>
  <c r="Q20" i="25"/>
  <c r="X20" i="25"/>
  <c r="T20" i="25"/>
  <c r="P20" i="25"/>
  <c r="N20" i="25"/>
  <c r="V20" i="25"/>
  <c r="R20" i="25"/>
  <c r="E22" i="25"/>
  <c r="U9" i="25"/>
  <c r="Q9" i="25"/>
  <c r="X9" i="25"/>
  <c r="T9" i="25"/>
  <c r="P9" i="25"/>
  <c r="W9" i="25"/>
  <c r="S9" i="25"/>
  <c r="O9" i="25"/>
  <c r="V9" i="25"/>
  <c r="R9" i="25"/>
  <c r="N9" i="25"/>
  <c r="E32" i="25"/>
  <c r="E34" i="25"/>
  <c r="E69" i="25"/>
  <c r="E68" i="25"/>
  <c r="E72" i="25"/>
  <c r="E67" i="25"/>
  <c r="E70" i="25"/>
  <c r="E71" i="25"/>
  <c r="Y17" i="25"/>
  <c r="Z1" i="25"/>
  <c r="E125" i="25"/>
  <c r="P125" i="25" s="1"/>
  <c r="U18" i="25"/>
  <c r="Q18" i="25"/>
  <c r="W18" i="25"/>
  <c r="S18" i="25"/>
  <c r="O18" i="25"/>
  <c r="V18" i="25"/>
  <c r="R18" i="25"/>
  <c r="N18" i="25"/>
  <c r="X18" i="25"/>
  <c r="T18" i="25"/>
  <c r="P18" i="25"/>
  <c r="E94" i="25"/>
  <c r="E96" i="25"/>
  <c r="E91" i="25"/>
  <c r="E92" i="25"/>
  <c r="E86" i="25"/>
  <c r="E95" i="25"/>
  <c r="E87" i="25"/>
  <c r="E88" i="25"/>
  <c r="E157" i="25"/>
  <c r="E160" i="25"/>
  <c r="L160" i="25" s="1"/>
  <c r="V19" i="25"/>
  <c r="R19" i="25"/>
  <c r="N19" i="25"/>
  <c r="X19" i="25"/>
  <c r="T19" i="25"/>
  <c r="P19" i="25"/>
  <c r="W19" i="25"/>
  <c r="S19" i="25"/>
  <c r="O19" i="25"/>
  <c r="Q19" i="25"/>
  <c r="U19" i="25"/>
  <c r="E140" i="6"/>
  <c r="L140" i="6" s="1"/>
  <c r="E146" i="6"/>
  <c r="L146" i="6" s="1"/>
  <c r="E141" i="6"/>
  <c r="T103" i="6"/>
  <c r="N103" i="6"/>
  <c r="E104" i="6"/>
  <c r="L104" i="6" s="1"/>
  <c r="O103" i="6"/>
  <c r="S103" i="6"/>
  <c r="R103" i="6"/>
  <c r="Q103" i="6"/>
  <c r="P103" i="6"/>
  <c r="AC19" i="32" l="1"/>
  <c r="AC18" i="32"/>
  <c r="AB71" i="31"/>
  <c r="AB73" i="31"/>
  <c r="AB70" i="31"/>
  <c r="AB72" i="31"/>
  <c r="U156" i="25"/>
  <c r="S156" i="25"/>
  <c r="AJ457" i="31"/>
  <c r="AN457" i="31" s="1"/>
  <c r="AJ414" i="31"/>
  <c r="AN414" i="31" s="1"/>
  <c r="AJ404" i="31"/>
  <c r="AN404" i="31" s="1"/>
  <c r="AJ253" i="31"/>
  <c r="AN253" i="31" s="1"/>
  <c r="AJ250" i="31"/>
  <c r="AN250" i="31" s="1"/>
  <c r="AJ360" i="31"/>
  <c r="AN360" i="31" s="1"/>
  <c r="AJ555" i="31"/>
  <c r="AN555" i="31" s="1"/>
  <c r="AJ214" i="31"/>
  <c r="AN214" i="31" s="1"/>
  <c r="AJ508" i="31"/>
  <c r="AN508" i="31" s="1"/>
  <c r="AJ269" i="31"/>
  <c r="AN269" i="31" s="1"/>
  <c r="AJ534" i="31"/>
  <c r="AN534" i="31" s="1"/>
  <c r="L140" i="25"/>
  <c r="P140" i="25"/>
  <c r="L141" i="25"/>
  <c r="P141" i="25"/>
  <c r="L139" i="25"/>
  <c r="P139" i="25"/>
  <c r="L138" i="25"/>
  <c r="P138" i="25"/>
  <c r="AJ246" i="31"/>
  <c r="AN246" i="31" s="1"/>
  <c r="AJ420" i="31"/>
  <c r="AN420" i="31" s="1"/>
  <c r="AJ318" i="31"/>
  <c r="AN318" i="31" s="1"/>
  <c r="AJ304" i="31"/>
  <c r="AN304" i="31" s="1"/>
  <c r="AJ240" i="31"/>
  <c r="AN240" i="31" s="1"/>
  <c r="AJ156" i="31"/>
  <c r="AM156" i="31" s="1"/>
  <c r="AJ566" i="31"/>
  <c r="AN566" i="31" s="1"/>
  <c r="AJ406" i="31"/>
  <c r="AN406" i="31" s="1"/>
  <c r="AJ147" i="31"/>
  <c r="AN147" i="31" s="1"/>
  <c r="AJ510" i="31"/>
  <c r="AN510" i="31" s="1"/>
  <c r="AJ161" i="31"/>
  <c r="AM161" i="31" s="1"/>
  <c r="AJ484" i="31"/>
  <c r="AN484" i="31" s="1"/>
  <c r="AJ363" i="31"/>
  <c r="AN363" i="31" s="1"/>
  <c r="AJ511" i="31"/>
  <c r="AN511" i="31" s="1"/>
  <c r="AJ366" i="31"/>
  <c r="AN366" i="31" s="1"/>
  <c r="AJ262" i="31"/>
  <c r="AN262" i="31" s="1"/>
  <c r="AJ367" i="31"/>
  <c r="AN367" i="31" s="1"/>
  <c r="Q108" i="25"/>
  <c r="Y60" i="25"/>
  <c r="R142" i="6"/>
  <c r="AA166" i="6"/>
  <c r="AB166" i="6"/>
  <c r="AJ438" i="31"/>
  <c r="AN438" i="31" s="1"/>
  <c r="AJ427" i="31"/>
  <c r="AN427" i="31" s="1"/>
  <c r="AJ205" i="31"/>
  <c r="AN205" i="31" s="1"/>
  <c r="AJ362" i="31"/>
  <c r="AN362" i="31" s="1"/>
  <c r="AJ509" i="31"/>
  <c r="AN509" i="31" s="1"/>
  <c r="AJ276" i="31"/>
  <c r="AN276" i="31" s="1"/>
  <c r="AJ368" i="31"/>
  <c r="AN368" i="31" s="1"/>
  <c r="AJ239" i="31"/>
  <c r="AN239" i="31" s="1"/>
  <c r="AJ419" i="31"/>
  <c r="AN419" i="31" s="1"/>
  <c r="AJ479" i="31"/>
  <c r="AN479" i="31" s="1"/>
  <c r="AJ306" i="31"/>
  <c r="AN306" i="31" s="1"/>
  <c r="AJ169" i="31"/>
  <c r="AM169" i="31" s="1"/>
  <c r="AJ236" i="31"/>
  <c r="AN236" i="31" s="1"/>
  <c r="AJ249" i="31"/>
  <c r="AN249" i="31" s="1"/>
  <c r="AJ545" i="31"/>
  <c r="AN545" i="31" s="1"/>
  <c r="AJ235" i="31"/>
  <c r="AN235" i="31" s="1"/>
  <c r="AJ256" i="31"/>
  <c r="AN256" i="31" s="1"/>
  <c r="AJ513" i="31"/>
  <c r="AN513" i="31" s="1"/>
  <c r="AJ361" i="31"/>
  <c r="AN361" i="31" s="1"/>
  <c r="AJ227" i="31"/>
  <c r="AN227" i="31" s="1"/>
  <c r="AJ495" i="31"/>
  <c r="AN495" i="31" s="1"/>
  <c r="AJ535" i="31"/>
  <c r="AN535" i="31" s="1"/>
  <c r="AJ399" i="31"/>
  <c r="AN399" i="31" s="1"/>
  <c r="AJ515" i="31"/>
  <c r="AN515" i="31" s="1"/>
  <c r="AJ512" i="31"/>
  <c r="AN512" i="31" s="1"/>
  <c r="AJ407" i="31"/>
  <c r="AN407" i="31" s="1"/>
  <c r="AJ364" i="31"/>
  <c r="AN364" i="31" s="1"/>
  <c r="AJ166" i="31"/>
  <c r="AM166" i="31" s="1"/>
  <c r="AJ403" i="31"/>
  <c r="AN403" i="31" s="1"/>
  <c r="AJ220" i="31"/>
  <c r="AN220" i="31" s="1"/>
  <c r="AJ365" i="31"/>
  <c r="AN365" i="31" s="1"/>
  <c r="AJ448" i="31"/>
  <c r="AN448" i="31" s="1"/>
  <c r="AJ570" i="31"/>
  <c r="AN570" i="31" s="1"/>
  <c r="AJ315" i="31"/>
  <c r="AN315" i="31" s="1"/>
  <c r="AJ568" i="31"/>
  <c r="AN568" i="31" s="1"/>
  <c r="AJ387" i="31"/>
  <c r="AN387" i="31" s="1"/>
  <c r="AJ514" i="31"/>
  <c r="AN514" i="31" s="1"/>
  <c r="AJ554" i="31"/>
  <c r="AN554" i="31" s="1"/>
  <c r="AJ572" i="31"/>
  <c r="AN572" i="31" s="1"/>
  <c r="AJ567" i="31"/>
  <c r="AN567" i="31" s="1"/>
  <c r="AJ257" i="31"/>
  <c r="AN257" i="31" s="1"/>
  <c r="AJ279" i="31"/>
  <c r="AN279" i="31" s="1"/>
  <c r="AJ493" i="31"/>
  <c r="AN493" i="31" s="1"/>
  <c r="AJ449" i="31"/>
  <c r="AN449" i="31" s="1"/>
  <c r="AJ571" i="31"/>
  <c r="AN571" i="31" s="1"/>
  <c r="AJ418" i="31"/>
  <c r="AN418" i="31" s="1"/>
  <c r="AJ569" i="31"/>
  <c r="AN569" i="31" s="1"/>
  <c r="M50" i="6"/>
  <c r="N50" i="6"/>
  <c r="L50" i="6"/>
  <c r="N63" i="6"/>
  <c r="L63" i="6"/>
  <c r="M63" i="6"/>
  <c r="N55" i="6"/>
  <c r="L55" i="6"/>
  <c r="M55" i="6"/>
  <c r="L56" i="6"/>
  <c r="M56" i="6"/>
  <c r="N56" i="6"/>
  <c r="M145" i="6"/>
  <c r="Q145" i="6"/>
  <c r="U145" i="6"/>
  <c r="Y145" i="6"/>
  <c r="AC145" i="6"/>
  <c r="L145" i="6"/>
  <c r="X145" i="6"/>
  <c r="N145" i="6"/>
  <c r="R145" i="6"/>
  <c r="V145" i="6"/>
  <c r="Z145" i="6"/>
  <c r="AD145" i="6"/>
  <c r="T145" i="6"/>
  <c r="AF145" i="6"/>
  <c r="O145" i="6"/>
  <c r="S145" i="6"/>
  <c r="W145" i="6"/>
  <c r="AA145" i="6"/>
  <c r="AE145" i="6"/>
  <c r="P145" i="6"/>
  <c r="AB145" i="6"/>
  <c r="M167" i="6"/>
  <c r="Q167" i="6"/>
  <c r="U167" i="6"/>
  <c r="Y167" i="6"/>
  <c r="AC167" i="6"/>
  <c r="L167" i="6"/>
  <c r="X167" i="6"/>
  <c r="N167" i="6"/>
  <c r="R167" i="6"/>
  <c r="V167" i="6"/>
  <c r="Z167" i="6"/>
  <c r="AD167" i="6"/>
  <c r="T167" i="6"/>
  <c r="AF167" i="6"/>
  <c r="O167" i="6"/>
  <c r="S167" i="6"/>
  <c r="W167" i="6"/>
  <c r="AA167" i="6"/>
  <c r="AE167" i="6"/>
  <c r="P167" i="6"/>
  <c r="AB167" i="6"/>
  <c r="M264" i="6"/>
  <c r="Q264" i="6"/>
  <c r="U264" i="6"/>
  <c r="Y264" i="6"/>
  <c r="AC264" i="6"/>
  <c r="L264" i="6"/>
  <c r="X264" i="6"/>
  <c r="N264" i="6"/>
  <c r="R264" i="6"/>
  <c r="V264" i="6"/>
  <c r="Z264" i="6"/>
  <c r="AD264" i="6"/>
  <c r="P264" i="6"/>
  <c r="AB264" i="6"/>
  <c r="O264" i="6"/>
  <c r="S264" i="6"/>
  <c r="W264" i="6"/>
  <c r="AA264" i="6"/>
  <c r="AE264" i="6"/>
  <c r="T264" i="6"/>
  <c r="AF264" i="6"/>
  <c r="L272" i="6"/>
  <c r="P272" i="6"/>
  <c r="T272" i="6"/>
  <c r="X272" i="6"/>
  <c r="AB272" i="6"/>
  <c r="AF272" i="6"/>
  <c r="W272" i="6"/>
  <c r="M272" i="6"/>
  <c r="Q272" i="6"/>
  <c r="U272" i="6"/>
  <c r="Y272" i="6"/>
  <c r="AC272" i="6"/>
  <c r="S272" i="6"/>
  <c r="AE272" i="6"/>
  <c r="N272" i="6"/>
  <c r="R272" i="6"/>
  <c r="V272" i="6"/>
  <c r="Z272" i="6"/>
  <c r="AD272" i="6"/>
  <c r="O272" i="6"/>
  <c r="AA272" i="6"/>
  <c r="O266" i="6"/>
  <c r="S266" i="6"/>
  <c r="W266" i="6"/>
  <c r="AA266" i="6"/>
  <c r="AE266" i="6"/>
  <c r="R266" i="6"/>
  <c r="Z266" i="6"/>
  <c r="L266" i="6"/>
  <c r="P266" i="6"/>
  <c r="T266" i="6"/>
  <c r="X266" i="6"/>
  <c r="AB266" i="6"/>
  <c r="AF266" i="6"/>
  <c r="V266" i="6"/>
  <c r="M266" i="6"/>
  <c r="Q266" i="6"/>
  <c r="U266" i="6"/>
  <c r="Y266" i="6"/>
  <c r="AC266" i="6"/>
  <c r="N266" i="6"/>
  <c r="AD266" i="6"/>
  <c r="L181" i="6"/>
  <c r="P181" i="6"/>
  <c r="T181" i="6"/>
  <c r="X181" i="6"/>
  <c r="AB181" i="6"/>
  <c r="AF181" i="6"/>
  <c r="O181" i="6"/>
  <c r="AA181" i="6"/>
  <c r="M181" i="6"/>
  <c r="Q181" i="6"/>
  <c r="U181" i="6"/>
  <c r="Y181" i="6"/>
  <c r="AC181" i="6"/>
  <c r="S181" i="6"/>
  <c r="N181" i="6"/>
  <c r="R181" i="6"/>
  <c r="V181" i="6"/>
  <c r="Z181" i="6"/>
  <c r="AD181" i="6"/>
  <c r="W181" i="6"/>
  <c r="AE181" i="6"/>
  <c r="Y16" i="25"/>
  <c r="Y14" i="25"/>
  <c r="Y11" i="25"/>
  <c r="AB12" i="31"/>
  <c r="AB74" i="31"/>
  <c r="AJ135" i="31"/>
  <c r="AN135" i="31" s="1"/>
  <c r="L52" i="6"/>
  <c r="M52" i="6"/>
  <c r="N52" i="6"/>
  <c r="N47" i="6"/>
  <c r="L47" i="6"/>
  <c r="M47" i="6"/>
  <c r="M54" i="6"/>
  <c r="N54" i="6"/>
  <c r="L54" i="6"/>
  <c r="M62" i="6"/>
  <c r="N62" i="6"/>
  <c r="L62" i="6"/>
  <c r="L48" i="6"/>
  <c r="M48" i="6"/>
  <c r="N48" i="6"/>
  <c r="M268" i="6"/>
  <c r="Q268" i="6"/>
  <c r="U268" i="6"/>
  <c r="Y268" i="6"/>
  <c r="AC268" i="6"/>
  <c r="L268" i="6"/>
  <c r="X268" i="6"/>
  <c r="AF268" i="6"/>
  <c r="N268" i="6"/>
  <c r="R268" i="6"/>
  <c r="V268" i="6"/>
  <c r="Z268" i="6"/>
  <c r="AD268" i="6"/>
  <c r="P268" i="6"/>
  <c r="AB268" i="6"/>
  <c r="O268" i="6"/>
  <c r="S268" i="6"/>
  <c r="W268" i="6"/>
  <c r="AA268" i="6"/>
  <c r="AE268" i="6"/>
  <c r="T268" i="6"/>
  <c r="L265" i="6"/>
  <c r="P265" i="6"/>
  <c r="T265" i="6"/>
  <c r="X265" i="6"/>
  <c r="AB265" i="6"/>
  <c r="AF265" i="6"/>
  <c r="O265" i="6"/>
  <c r="AA265" i="6"/>
  <c r="M265" i="6"/>
  <c r="Q265" i="6"/>
  <c r="U265" i="6"/>
  <c r="Y265" i="6"/>
  <c r="AC265" i="6"/>
  <c r="S265" i="6"/>
  <c r="AE265" i="6"/>
  <c r="N265" i="6"/>
  <c r="R265" i="6"/>
  <c r="V265" i="6"/>
  <c r="Z265" i="6"/>
  <c r="AD265" i="6"/>
  <c r="W265" i="6"/>
  <c r="AC16" i="32"/>
  <c r="AC12" i="32"/>
  <c r="AC10" i="32"/>
  <c r="AC11" i="32"/>
  <c r="AC15" i="32"/>
  <c r="AC21" i="32"/>
  <c r="AC17" i="32"/>
  <c r="AC20" i="32"/>
  <c r="AC14" i="32"/>
  <c r="AC22" i="32"/>
  <c r="AC13" i="32"/>
  <c r="L57" i="6"/>
  <c r="M57" i="6"/>
  <c r="N57" i="6"/>
  <c r="L53" i="6"/>
  <c r="M53" i="6"/>
  <c r="N53" i="6"/>
  <c r="L49" i="6"/>
  <c r="M49" i="6"/>
  <c r="N49" i="6"/>
  <c r="L61" i="6"/>
  <c r="M61" i="6"/>
  <c r="N61" i="6"/>
  <c r="L64" i="6"/>
  <c r="M64" i="6"/>
  <c r="N64" i="6"/>
  <c r="M205" i="6"/>
  <c r="Q205" i="6"/>
  <c r="U205" i="6"/>
  <c r="Y205" i="6"/>
  <c r="AC205" i="6"/>
  <c r="L205" i="6"/>
  <c r="X205" i="6"/>
  <c r="N205" i="6"/>
  <c r="R205" i="6"/>
  <c r="V205" i="6"/>
  <c r="Z205" i="6"/>
  <c r="AD205" i="6"/>
  <c r="P205" i="6"/>
  <c r="AB205" i="6"/>
  <c r="O205" i="6"/>
  <c r="S205" i="6"/>
  <c r="W205" i="6"/>
  <c r="AA205" i="6"/>
  <c r="AE205" i="6"/>
  <c r="T205" i="6"/>
  <c r="AF205" i="6"/>
  <c r="N267" i="6"/>
  <c r="R267" i="6"/>
  <c r="V267" i="6"/>
  <c r="Z267" i="6"/>
  <c r="AD267" i="6"/>
  <c r="Q267" i="6"/>
  <c r="O267" i="6"/>
  <c r="S267" i="6"/>
  <c r="W267" i="6"/>
  <c r="AA267" i="6"/>
  <c r="AE267" i="6"/>
  <c r="M267" i="6"/>
  <c r="Y267" i="6"/>
  <c r="L267" i="6"/>
  <c r="P267" i="6"/>
  <c r="T267" i="6"/>
  <c r="X267" i="6"/>
  <c r="AB267" i="6"/>
  <c r="AF267" i="6"/>
  <c r="U267" i="6"/>
  <c r="AC267" i="6"/>
  <c r="L261" i="6"/>
  <c r="P261" i="6"/>
  <c r="T261" i="6"/>
  <c r="X261" i="6"/>
  <c r="AB261" i="6"/>
  <c r="AF261" i="6"/>
  <c r="W261" i="6"/>
  <c r="M261" i="6"/>
  <c r="Q261" i="6"/>
  <c r="U261" i="6"/>
  <c r="Y261" i="6"/>
  <c r="AC261" i="6"/>
  <c r="S261" i="6"/>
  <c r="AE261" i="6"/>
  <c r="N261" i="6"/>
  <c r="R261" i="6"/>
  <c r="V261" i="6"/>
  <c r="Z261" i="6"/>
  <c r="AD261" i="6"/>
  <c r="O261" i="6"/>
  <c r="AA261" i="6"/>
  <c r="O182" i="6"/>
  <c r="S182" i="6"/>
  <c r="W182" i="6"/>
  <c r="AA182" i="6"/>
  <c r="AE182" i="6"/>
  <c r="R182" i="6"/>
  <c r="AD182" i="6"/>
  <c r="L182" i="6"/>
  <c r="P182" i="6"/>
  <c r="T182" i="6"/>
  <c r="X182" i="6"/>
  <c r="AB182" i="6"/>
  <c r="AF182" i="6"/>
  <c r="N182" i="6"/>
  <c r="Z182" i="6"/>
  <c r="M182" i="6"/>
  <c r="Q182" i="6"/>
  <c r="U182" i="6"/>
  <c r="Y182" i="6"/>
  <c r="AC182" i="6"/>
  <c r="V182" i="6"/>
  <c r="Y15" i="25"/>
  <c r="Y12" i="25"/>
  <c r="M58" i="6"/>
  <c r="N58" i="6"/>
  <c r="L58" i="6"/>
  <c r="L60" i="6"/>
  <c r="M60" i="6"/>
  <c r="N60" i="6"/>
  <c r="N51" i="6"/>
  <c r="L51" i="6"/>
  <c r="M51" i="6"/>
  <c r="N59" i="6"/>
  <c r="L59" i="6"/>
  <c r="M59" i="6"/>
  <c r="M46" i="6"/>
  <c r="N46" i="6"/>
  <c r="L46" i="6"/>
  <c r="N204" i="6"/>
  <c r="R204" i="6"/>
  <c r="V204" i="6"/>
  <c r="Z204" i="6"/>
  <c r="AD204" i="6"/>
  <c r="U204" i="6"/>
  <c r="O204" i="6"/>
  <c r="S204" i="6"/>
  <c r="W204" i="6"/>
  <c r="AA204" i="6"/>
  <c r="AE204" i="6"/>
  <c r="M204" i="6"/>
  <c r="Y204" i="6"/>
  <c r="L204" i="6"/>
  <c r="P204" i="6"/>
  <c r="T204" i="6"/>
  <c r="X204" i="6"/>
  <c r="AB204" i="6"/>
  <c r="AF204" i="6"/>
  <c r="Q204" i="6"/>
  <c r="AC204" i="6"/>
  <c r="O262" i="6"/>
  <c r="S262" i="6"/>
  <c r="W262" i="6"/>
  <c r="AA262" i="6"/>
  <c r="AE262" i="6"/>
  <c r="N262" i="6"/>
  <c r="AD262" i="6"/>
  <c r="L262" i="6"/>
  <c r="P262" i="6"/>
  <c r="T262" i="6"/>
  <c r="X262" i="6"/>
  <c r="AB262" i="6"/>
  <c r="AF262" i="6"/>
  <c r="V262" i="6"/>
  <c r="M262" i="6"/>
  <c r="Q262" i="6"/>
  <c r="U262" i="6"/>
  <c r="Y262" i="6"/>
  <c r="AC262" i="6"/>
  <c r="R262" i="6"/>
  <c r="Z262" i="6"/>
  <c r="N263" i="6"/>
  <c r="R263" i="6"/>
  <c r="V263" i="6"/>
  <c r="Z263" i="6"/>
  <c r="AD263" i="6"/>
  <c r="U263" i="6"/>
  <c r="O263" i="6"/>
  <c r="S263" i="6"/>
  <c r="W263" i="6"/>
  <c r="AA263" i="6"/>
  <c r="AE263" i="6"/>
  <c r="M263" i="6"/>
  <c r="Y263" i="6"/>
  <c r="L263" i="6"/>
  <c r="P263" i="6"/>
  <c r="T263" i="6"/>
  <c r="X263" i="6"/>
  <c r="AB263" i="6"/>
  <c r="AF263" i="6"/>
  <c r="Q263" i="6"/>
  <c r="AC263" i="6"/>
  <c r="N185" i="6"/>
  <c r="R185" i="6"/>
  <c r="V185" i="6"/>
  <c r="Z185" i="6"/>
  <c r="AD185" i="6"/>
  <c r="U185" i="6"/>
  <c r="O185" i="6"/>
  <c r="S185" i="6"/>
  <c r="W185" i="6"/>
  <c r="AA185" i="6"/>
  <c r="AE185" i="6"/>
  <c r="Q185" i="6"/>
  <c r="AC185" i="6"/>
  <c r="L185" i="6"/>
  <c r="P185" i="6"/>
  <c r="T185" i="6"/>
  <c r="X185" i="6"/>
  <c r="AB185" i="6"/>
  <c r="AF185" i="6"/>
  <c r="M185" i="6"/>
  <c r="Y185" i="6"/>
  <c r="Y10" i="25"/>
  <c r="Y13" i="25"/>
  <c r="AA12" i="31"/>
  <c r="AA74" i="31"/>
  <c r="R166" i="6"/>
  <c r="O166" i="6"/>
  <c r="P166" i="6"/>
  <c r="Y166" i="6"/>
  <c r="W166" i="6"/>
  <c r="AC166" i="6"/>
  <c r="N166" i="6"/>
  <c r="AD166" i="6"/>
  <c r="S166" i="6"/>
  <c r="T166" i="6"/>
  <c r="Q166" i="6"/>
  <c r="X166" i="6"/>
  <c r="V166" i="6"/>
  <c r="Z166" i="6"/>
  <c r="AE166" i="6"/>
  <c r="AF166" i="6"/>
  <c r="U166" i="6"/>
  <c r="E163" i="25"/>
  <c r="P157" i="6"/>
  <c r="S142" i="6"/>
  <c r="T142" i="6"/>
  <c r="Q142" i="6"/>
  <c r="P142" i="6"/>
  <c r="O142" i="6"/>
  <c r="M142" i="6"/>
  <c r="O157" i="6"/>
  <c r="L157" i="6"/>
  <c r="M157" i="6"/>
  <c r="T157" i="6"/>
  <c r="N157" i="6"/>
  <c r="S157" i="6"/>
  <c r="R157" i="6"/>
  <c r="N142" i="6"/>
  <c r="E112" i="25"/>
  <c r="AA77" i="25"/>
  <c r="E83" i="25"/>
  <c r="X77" i="25"/>
  <c r="U77" i="25"/>
  <c r="R77" i="25"/>
  <c r="O77" i="25"/>
  <c r="AB77" i="25"/>
  <c r="Y77" i="25"/>
  <c r="V77" i="25"/>
  <c r="S77" i="25"/>
  <c r="P77" i="25"/>
  <c r="Z77" i="25"/>
  <c r="AF77" i="25"/>
  <c r="AC77" i="25"/>
  <c r="W77" i="25"/>
  <c r="T77" i="25"/>
  <c r="Q77" i="25"/>
  <c r="N77" i="25"/>
  <c r="AD77" i="25"/>
  <c r="AJ213" i="31"/>
  <c r="AN213" i="31" s="1"/>
  <c r="AJ319" i="31"/>
  <c r="AN319" i="31" s="1"/>
  <c r="T60" i="25"/>
  <c r="M61" i="25"/>
  <c r="W61" i="25"/>
  <c r="O61" i="25"/>
  <c r="P114" i="25"/>
  <c r="Q61" i="25"/>
  <c r="Y61" i="25"/>
  <c r="Z61" i="25"/>
  <c r="U61" i="25"/>
  <c r="R61" i="25"/>
  <c r="X61" i="25"/>
  <c r="AA61" i="25"/>
  <c r="P61" i="25"/>
  <c r="AC61" i="25"/>
  <c r="AB61" i="25"/>
  <c r="AD61" i="25"/>
  <c r="N61" i="25"/>
  <c r="AF61" i="25"/>
  <c r="T61" i="25"/>
  <c r="AE61" i="25"/>
  <c r="S61" i="25"/>
  <c r="V61" i="25"/>
  <c r="AJ320" i="31"/>
  <c r="AN320" i="31" s="1"/>
  <c r="AJ204" i="31"/>
  <c r="AN204" i="31" s="1"/>
  <c r="AJ143" i="31"/>
  <c r="AN143" i="31" s="1"/>
  <c r="AJ198" i="31"/>
  <c r="AM198" i="31" s="1"/>
  <c r="L390" i="32"/>
  <c r="L299" i="32" s="1"/>
  <c r="AJ199" i="31"/>
  <c r="AM199" i="31" s="1"/>
  <c r="AJ291" i="31"/>
  <c r="AN291" i="31" s="1"/>
  <c r="I312" i="6"/>
  <c r="I313" i="6" s="1"/>
  <c r="G7" i="39" s="1"/>
  <c r="G34" i="39" s="1"/>
  <c r="G35" i="39" s="1"/>
  <c r="M87" i="25"/>
  <c r="L87" i="25"/>
  <c r="M91" i="25"/>
  <c r="L91" i="25"/>
  <c r="M125" i="25"/>
  <c r="L125" i="25"/>
  <c r="M70" i="25"/>
  <c r="L70" i="25"/>
  <c r="M69" i="25"/>
  <c r="L69" i="25"/>
  <c r="M79" i="25"/>
  <c r="L79" i="25"/>
  <c r="M150" i="25"/>
  <c r="L150" i="25"/>
  <c r="M120" i="25"/>
  <c r="L120" i="25"/>
  <c r="M42" i="25"/>
  <c r="L42" i="25"/>
  <c r="L215" i="25" s="1"/>
  <c r="M119" i="25"/>
  <c r="L119" i="25"/>
  <c r="M137" i="25"/>
  <c r="L137" i="25"/>
  <c r="M127" i="25"/>
  <c r="L127" i="25"/>
  <c r="M130" i="25"/>
  <c r="L130" i="25"/>
  <c r="M53" i="25"/>
  <c r="L53" i="25"/>
  <c r="L239" i="25" s="1"/>
  <c r="M88" i="25"/>
  <c r="L88" i="25"/>
  <c r="M92" i="25"/>
  <c r="L92" i="25"/>
  <c r="M71" i="25"/>
  <c r="L71" i="25"/>
  <c r="M68" i="25"/>
  <c r="L68" i="25"/>
  <c r="M78" i="25"/>
  <c r="L78" i="25"/>
  <c r="M152" i="25"/>
  <c r="L152" i="25"/>
  <c r="M146" i="25"/>
  <c r="L146" i="25"/>
  <c r="M36" i="25"/>
  <c r="K28" i="39" s="1"/>
  <c r="L36" i="25"/>
  <c r="J28" i="39" s="1"/>
  <c r="M134" i="25"/>
  <c r="L134" i="25"/>
  <c r="M122" i="25"/>
  <c r="L122" i="25"/>
  <c r="M123" i="25"/>
  <c r="L123" i="25"/>
  <c r="M136" i="25"/>
  <c r="L136" i="25"/>
  <c r="M55" i="25"/>
  <c r="L55" i="25"/>
  <c r="M149" i="25"/>
  <c r="L149" i="25"/>
  <c r="M156" i="25"/>
  <c r="M244" i="25" s="1"/>
  <c r="L156" i="25"/>
  <c r="L244" i="25" s="1"/>
  <c r="L304" i="32"/>
  <c r="L305" i="32"/>
  <c r="L306" i="32" s="1"/>
  <c r="J40" i="39" s="1"/>
  <c r="M90" i="25"/>
  <c r="L90" i="25"/>
  <c r="AD107" i="25"/>
  <c r="L107" i="25"/>
  <c r="V115" i="25"/>
  <c r="L115" i="25"/>
  <c r="AD52" i="25"/>
  <c r="L52" i="25"/>
  <c r="S110" i="25"/>
  <c r="L110" i="25"/>
  <c r="V114" i="25"/>
  <c r="L114" i="25"/>
  <c r="M141" i="6"/>
  <c r="L141" i="6"/>
  <c r="M95" i="25"/>
  <c r="L95" i="25"/>
  <c r="M96" i="25"/>
  <c r="L96" i="25"/>
  <c r="M67" i="25"/>
  <c r="L67" i="25"/>
  <c r="M144" i="25"/>
  <c r="L144" i="25"/>
  <c r="M147" i="25"/>
  <c r="L147" i="25"/>
  <c r="M38" i="25"/>
  <c r="L38" i="25"/>
  <c r="M41" i="25"/>
  <c r="L41" i="25"/>
  <c r="M121" i="25"/>
  <c r="L121" i="25"/>
  <c r="M126" i="25"/>
  <c r="L126" i="25"/>
  <c r="M135" i="25"/>
  <c r="L135" i="25"/>
  <c r="M124" i="25"/>
  <c r="L124" i="25"/>
  <c r="M56" i="25"/>
  <c r="L56" i="25"/>
  <c r="M51" i="25"/>
  <c r="L51" i="25"/>
  <c r="M157" i="25"/>
  <c r="L157" i="25"/>
  <c r="M86" i="25"/>
  <c r="L86" i="25"/>
  <c r="M94" i="25"/>
  <c r="L94" i="25"/>
  <c r="M72" i="25"/>
  <c r="L72" i="25"/>
  <c r="M34" i="25"/>
  <c r="L34" i="25"/>
  <c r="M80" i="25"/>
  <c r="L80" i="25"/>
  <c r="M151" i="25"/>
  <c r="L151" i="25"/>
  <c r="M145" i="25"/>
  <c r="L145" i="25"/>
  <c r="M43" i="25"/>
  <c r="L43" i="25"/>
  <c r="M37" i="25"/>
  <c r="L37" i="25"/>
  <c r="J33" i="39" s="1"/>
  <c r="M131" i="25"/>
  <c r="L131" i="25"/>
  <c r="M133" i="25"/>
  <c r="L133" i="25"/>
  <c r="M132" i="25"/>
  <c r="L132" i="25"/>
  <c r="M54" i="25"/>
  <c r="L54" i="25"/>
  <c r="M85" i="25"/>
  <c r="L85" i="25"/>
  <c r="M50" i="25"/>
  <c r="L50" i="25"/>
  <c r="W60" i="25"/>
  <c r="L60" i="25"/>
  <c r="L209" i="25" s="1"/>
  <c r="M77" i="25"/>
  <c r="L77" i="25"/>
  <c r="L252" i="25" s="1"/>
  <c r="AJ251" i="31"/>
  <c r="AN251" i="31" s="1"/>
  <c r="V585" i="31"/>
  <c r="AJ385" i="31"/>
  <c r="AN385" i="31" s="1"/>
  <c r="AJ410" i="31"/>
  <c r="AN410" i="31" s="1"/>
  <c r="AJ353" i="31"/>
  <c r="AN353" i="31" s="1"/>
  <c r="AJ388" i="31"/>
  <c r="AN388" i="31" s="1"/>
  <c r="AJ186" i="31"/>
  <c r="AM186" i="31" s="1"/>
  <c r="AJ408" i="31"/>
  <c r="AN408" i="31" s="1"/>
  <c r="AJ547" i="31"/>
  <c r="AN547" i="31" s="1"/>
  <c r="AJ548" i="31"/>
  <c r="AN548" i="31" s="1"/>
  <c r="AJ409" i="31"/>
  <c r="AN409" i="31" s="1"/>
  <c r="AJ354" i="31"/>
  <c r="AN354" i="31" s="1"/>
  <c r="P585" i="31"/>
  <c r="L586" i="31"/>
  <c r="L587" i="31" s="1"/>
  <c r="J59" i="39" s="1"/>
  <c r="L585" i="31"/>
  <c r="W43" i="39"/>
  <c r="AJ174" i="31"/>
  <c r="AM174" i="31" s="1"/>
  <c r="AJ309" i="31"/>
  <c r="AN309" i="31" s="1"/>
  <c r="AJ307" i="31"/>
  <c r="AN307" i="31" s="1"/>
  <c r="AJ172" i="31"/>
  <c r="AM172" i="31" s="1"/>
  <c r="AJ266" i="31"/>
  <c r="AN266" i="31" s="1"/>
  <c r="AJ167" i="31"/>
  <c r="AM167" i="31" s="1"/>
  <c r="AJ247" i="31"/>
  <c r="AN247" i="31" s="1"/>
  <c r="AJ280" i="31"/>
  <c r="AN280" i="31" s="1"/>
  <c r="V43" i="39"/>
  <c r="AJ283" i="31"/>
  <c r="AN283" i="31" s="1"/>
  <c r="AJ255" i="31"/>
  <c r="AN255" i="31" s="1"/>
  <c r="AJ263" i="31"/>
  <c r="AN263" i="31" s="1"/>
  <c r="AJ460" i="31"/>
  <c r="AN460" i="31" s="1"/>
  <c r="AJ248" i="31"/>
  <c r="AN248" i="31" s="1"/>
  <c r="AJ275" i="31"/>
  <c r="AN275" i="31" s="1"/>
  <c r="AJ314" i="31"/>
  <c r="AN314" i="31" s="1"/>
  <c r="AJ272" i="31"/>
  <c r="AN272" i="31" s="1"/>
  <c r="AJ277" i="31"/>
  <c r="AN277" i="31" s="1"/>
  <c r="AJ155" i="31"/>
  <c r="AM155" i="31" s="1"/>
  <c r="AJ168" i="31"/>
  <c r="AM168" i="31" s="1"/>
  <c r="O278" i="6"/>
  <c r="S278" i="6"/>
  <c r="W278" i="6"/>
  <c r="AA278" i="6"/>
  <c r="AE278" i="6"/>
  <c r="M278" i="6"/>
  <c r="U278" i="6"/>
  <c r="AC278" i="6"/>
  <c r="N278" i="6"/>
  <c r="R278" i="6"/>
  <c r="V278" i="6"/>
  <c r="Z278" i="6"/>
  <c r="AD278" i="6"/>
  <c r="P278" i="6"/>
  <c r="T278" i="6"/>
  <c r="X278" i="6"/>
  <c r="AB278" i="6"/>
  <c r="AF278" i="6"/>
  <c r="Q278" i="6"/>
  <c r="Y278" i="6"/>
  <c r="N277" i="6"/>
  <c r="R277" i="6"/>
  <c r="V277" i="6"/>
  <c r="Z277" i="6"/>
  <c r="AD277" i="6"/>
  <c r="W277" i="6"/>
  <c r="AE277" i="6"/>
  <c r="P277" i="6"/>
  <c r="M277" i="6"/>
  <c r="Q277" i="6"/>
  <c r="U277" i="6"/>
  <c r="Y277" i="6"/>
  <c r="AC277" i="6"/>
  <c r="O277" i="6"/>
  <c r="S277" i="6"/>
  <c r="AA277" i="6"/>
  <c r="T277" i="6"/>
  <c r="X277" i="6"/>
  <c r="AB277" i="6"/>
  <c r="AF277" i="6"/>
  <c r="O168" i="25"/>
  <c r="S168" i="25"/>
  <c r="W168" i="25"/>
  <c r="AA168" i="25"/>
  <c r="AE168" i="25"/>
  <c r="AC168" i="25"/>
  <c r="N168" i="25"/>
  <c r="R168" i="25"/>
  <c r="V168" i="25"/>
  <c r="Z168" i="25"/>
  <c r="AD168" i="25"/>
  <c r="P168" i="25"/>
  <c r="T168" i="25"/>
  <c r="X168" i="25"/>
  <c r="AB168" i="25"/>
  <c r="AF168" i="25"/>
  <c r="M168" i="25"/>
  <c r="Q168" i="25"/>
  <c r="U168" i="25"/>
  <c r="Y168" i="25"/>
  <c r="N167" i="25"/>
  <c r="R167" i="25"/>
  <c r="V167" i="25"/>
  <c r="Z167" i="25"/>
  <c r="AD167" i="25"/>
  <c r="O167" i="25"/>
  <c r="W167" i="25"/>
  <c r="AE167" i="25"/>
  <c r="M167" i="25"/>
  <c r="Q167" i="25"/>
  <c r="U167" i="25"/>
  <c r="Y167" i="25"/>
  <c r="AC167" i="25"/>
  <c r="S167" i="25"/>
  <c r="AA167" i="25"/>
  <c r="P167" i="25"/>
  <c r="T167" i="25"/>
  <c r="X167" i="25"/>
  <c r="AB167" i="25"/>
  <c r="AF167" i="25"/>
  <c r="AE60" i="25"/>
  <c r="N60" i="25"/>
  <c r="AB114" i="25"/>
  <c r="T114" i="25"/>
  <c r="O60" i="25"/>
  <c r="P60" i="25"/>
  <c r="AF114" i="25"/>
  <c r="X60" i="25"/>
  <c r="R156" i="25"/>
  <c r="AD156" i="25"/>
  <c r="AB156" i="25"/>
  <c r="Y156" i="25"/>
  <c r="W156" i="25"/>
  <c r="V156" i="25"/>
  <c r="P156" i="25"/>
  <c r="AF156" i="25"/>
  <c r="AC156" i="25"/>
  <c r="AA156" i="25"/>
  <c r="Z156" i="25"/>
  <c r="T156" i="25"/>
  <c r="Q156" i="25"/>
  <c r="O156" i="25"/>
  <c r="AE156" i="25"/>
  <c r="N81" i="25"/>
  <c r="R81" i="25"/>
  <c r="V81" i="25"/>
  <c r="Z81" i="25"/>
  <c r="AD81" i="25"/>
  <c r="M81" i="25"/>
  <c r="Q81" i="25"/>
  <c r="U81" i="25"/>
  <c r="Y81" i="25"/>
  <c r="AC81" i="25"/>
  <c r="O81" i="25"/>
  <c r="S81" i="25"/>
  <c r="W81" i="25"/>
  <c r="AA81" i="25"/>
  <c r="AE81" i="25"/>
  <c r="P81" i="25"/>
  <c r="T81" i="25"/>
  <c r="X81" i="25"/>
  <c r="AB81" i="25"/>
  <c r="AF81" i="25"/>
  <c r="O82" i="25"/>
  <c r="S82" i="25"/>
  <c r="W82" i="25"/>
  <c r="AA82" i="25"/>
  <c r="AE82" i="25"/>
  <c r="Y82" i="25"/>
  <c r="N82" i="25"/>
  <c r="R82" i="25"/>
  <c r="V82" i="25"/>
  <c r="Z82" i="25"/>
  <c r="AD82" i="25"/>
  <c r="P82" i="25"/>
  <c r="T82" i="25"/>
  <c r="X82" i="25"/>
  <c r="AB82" i="25"/>
  <c r="AF82" i="25"/>
  <c r="M82" i="25"/>
  <c r="Q82" i="25"/>
  <c r="U82" i="25"/>
  <c r="AC82" i="25"/>
  <c r="AB115" i="25"/>
  <c r="Y115" i="25"/>
  <c r="Y118" i="25" s="1"/>
  <c r="Z149" i="25"/>
  <c r="O115" i="25"/>
  <c r="Q149" i="25"/>
  <c r="N114" i="25"/>
  <c r="R114" i="25"/>
  <c r="X114" i="25"/>
  <c r="AC114" i="25"/>
  <c r="M114" i="25"/>
  <c r="U114" i="25"/>
  <c r="AA114" i="25"/>
  <c r="AE114" i="25"/>
  <c r="AE118" i="25" s="1"/>
  <c r="Q114" i="25"/>
  <c r="Z114" i="25"/>
  <c r="W114" i="25"/>
  <c r="AD114" i="25"/>
  <c r="O114" i="25"/>
  <c r="S114" i="25"/>
  <c r="N159" i="25"/>
  <c r="R159" i="25"/>
  <c r="V159" i="25"/>
  <c r="Z159" i="25"/>
  <c r="AD159" i="25"/>
  <c r="Q159" i="25"/>
  <c r="U159" i="25"/>
  <c r="AC159" i="25"/>
  <c r="O159" i="25"/>
  <c r="S159" i="25"/>
  <c r="W159" i="25"/>
  <c r="AA159" i="25"/>
  <c r="AE159" i="25"/>
  <c r="P159" i="25"/>
  <c r="T159" i="25"/>
  <c r="X159" i="25"/>
  <c r="AB159" i="25"/>
  <c r="AF159" i="25"/>
  <c r="M159" i="25"/>
  <c r="Y159" i="25"/>
  <c r="O160" i="25"/>
  <c r="S160" i="25"/>
  <c r="W160" i="25"/>
  <c r="AA160" i="25"/>
  <c r="AE160" i="25"/>
  <c r="R160" i="25"/>
  <c r="Z160" i="25"/>
  <c r="P160" i="25"/>
  <c r="T160" i="25"/>
  <c r="X160" i="25"/>
  <c r="AB160" i="25"/>
  <c r="AF160" i="25"/>
  <c r="M160" i="25"/>
  <c r="Q160" i="25"/>
  <c r="U160" i="25"/>
  <c r="Y160" i="25"/>
  <c r="AC160" i="25"/>
  <c r="N160" i="25"/>
  <c r="V160" i="25"/>
  <c r="AD160" i="25"/>
  <c r="T149" i="25"/>
  <c r="AE149" i="25"/>
  <c r="P149" i="25"/>
  <c r="Y149" i="25"/>
  <c r="AB149" i="25"/>
  <c r="AA149" i="25"/>
  <c r="O149" i="25"/>
  <c r="R149" i="25"/>
  <c r="AC149" i="25"/>
  <c r="AF149" i="25"/>
  <c r="W149" i="25"/>
  <c r="V149" i="25"/>
  <c r="U149" i="25"/>
  <c r="X149" i="25"/>
  <c r="S149" i="25"/>
  <c r="AD149" i="25"/>
  <c r="N149" i="25"/>
  <c r="O63" i="25"/>
  <c r="S63" i="25"/>
  <c r="W63" i="25"/>
  <c r="AA63" i="25"/>
  <c r="AE63" i="25"/>
  <c r="P63" i="25"/>
  <c r="T63" i="25"/>
  <c r="X63" i="25"/>
  <c r="AB63" i="25"/>
  <c r="AF63" i="25"/>
  <c r="Q63" i="25"/>
  <c r="U63" i="25"/>
  <c r="AC63" i="25"/>
  <c r="N63" i="25"/>
  <c r="R63" i="25"/>
  <c r="V63" i="25"/>
  <c r="Z63" i="25"/>
  <c r="AD63" i="25"/>
  <c r="M63" i="25"/>
  <c r="Y63" i="25"/>
  <c r="N62" i="25"/>
  <c r="R62" i="25"/>
  <c r="V62" i="25"/>
  <c r="Z62" i="25"/>
  <c r="AD62" i="25"/>
  <c r="S62" i="25"/>
  <c r="AA62" i="25"/>
  <c r="P62" i="25"/>
  <c r="T62" i="25"/>
  <c r="X62" i="25"/>
  <c r="AB62" i="25"/>
  <c r="AF62" i="25"/>
  <c r="M62" i="25"/>
  <c r="Q62" i="25"/>
  <c r="U62" i="25"/>
  <c r="Y62" i="25"/>
  <c r="Y65" i="25" s="1"/>
  <c r="AC62" i="25"/>
  <c r="O62" i="25"/>
  <c r="W62" i="25"/>
  <c r="AE62" i="25"/>
  <c r="M243" i="25"/>
  <c r="E102" i="25"/>
  <c r="M100" i="25"/>
  <c r="M103" i="25" s="1"/>
  <c r="M33" i="25"/>
  <c r="L43" i="39"/>
  <c r="AJ192" i="31"/>
  <c r="AM192" i="31" s="1"/>
  <c r="AJ268" i="31"/>
  <c r="AN268" i="31" s="1"/>
  <c r="AJ430" i="31"/>
  <c r="AN430" i="31" s="1"/>
  <c r="AJ305" i="31"/>
  <c r="AN305" i="31" s="1"/>
  <c r="T586" i="31"/>
  <c r="T587" i="31" s="1"/>
  <c r="R59" i="39" s="1"/>
  <c r="R68" i="39" s="1"/>
  <c r="R69" i="39" s="1"/>
  <c r="AJ252" i="31"/>
  <c r="AN252" i="31" s="1"/>
  <c r="AJ176" i="31"/>
  <c r="AM176" i="31" s="1"/>
  <c r="AJ311" i="31"/>
  <c r="AN311" i="31" s="1"/>
  <c r="AJ245" i="31"/>
  <c r="AN245" i="31" s="1"/>
  <c r="AJ312" i="31"/>
  <c r="AN312" i="31" s="1"/>
  <c r="AJ285" i="31"/>
  <c r="AN285" i="31" s="1"/>
  <c r="AJ273" i="31"/>
  <c r="AN273" i="31" s="1"/>
  <c r="AJ290" i="31"/>
  <c r="AN290" i="31" s="1"/>
  <c r="AJ281" i="31"/>
  <c r="AN281" i="31" s="1"/>
  <c r="AJ310" i="31"/>
  <c r="AN310" i="31" s="1"/>
  <c r="AJ265" i="31"/>
  <c r="AN265" i="31" s="1"/>
  <c r="AJ190" i="31"/>
  <c r="AM190" i="31" s="1"/>
  <c r="AJ165" i="31"/>
  <c r="AM165" i="31" s="1"/>
  <c r="AJ177" i="31"/>
  <c r="AM177" i="31" s="1"/>
  <c r="AJ171" i="31"/>
  <c r="AM171" i="31" s="1"/>
  <c r="AJ270" i="31"/>
  <c r="AN270" i="31" s="1"/>
  <c r="AJ194" i="31"/>
  <c r="AM194" i="31" s="1"/>
  <c r="AJ288" i="31"/>
  <c r="AN288" i="31" s="1"/>
  <c r="AJ158" i="31"/>
  <c r="AM158" i="31" s="1"/>
  <c r="AJ308" i="31"/>
  <c r="AN308" i="31" s="1"/>
  <c r="AJ355" i="31"/>
  <c r="AN355" i="31" s="1"/>
  <c r="AJ163" i="31"/>
  <c r="AM163" i="31" s="1"/>
  <c r="AJ317" i="31"/>
  <c r="AN317" i="31" s="1"/>
  <c r="AJ180" i="31"/>
  <c r="AM180" i="31" s="1"/>
  <c r="AJ197" i="31"/>
  <c r="AM197" i="31" s="1"/>
  <c r="AJ157" i="31"/>
  <c r="AM157" i="31" s="1"/>
  <c r="M586" i="31"/>
  <c r="M587" i="31" s="1"/>
  <c r="K59" i="39" s="1"/>
  <c r="K68" i="39" s="1"/>
  <c r="AJ455" i="31"/>
  <c r="AN455" i="31" s="1"/>
  <c r="AJ195" i="31"/>
  <c r="AM195" i="31" s="1"/>
  <c r="AJ152" i="31"/>
  <c r="AM152" i="31" s="1"/>
  <c r="AJ175" i="31"/>
  <c r="AM175" i="31" s="1"/>
  <c r="AJ486" i="31"/>
  <c r="AN486" i="31" s="1"/>
  <c r="AJ482" i="31"/>
  <c r="AN482" i="31" s="1"/>
  <c r="AJ261" i="31"/>
  <c r="AN261" i="31" s="1"/>
  <c r="AJ267" i="31"/>
  <c r="AN267" i="31" s="1"/>
  <c r="AJ461" i="31"/>
  <c r="AN461" i="31" s="1"/>
  <c r="W586" i="31"/>
  <c r="W587" i="31" s="1"/>
  <c r="U59" i="39" s="1"/>
  <c r="U68" i="39" s="1"/>
  <c r="U69" i="39" s="1"/>
  <c r="AJ289" i="31"/>
  <c r="AN289" i="31" s="1"/>
  <c r="AJ316" i="31"/>
  <c r="AN316" i="31" s="1"/>
  <c r="AJ187" i="31"/>
  <c r="AM187" i="31" s="1"/>
  <c r="AJ478" i="31"/>
  <c r="AN478" i="31" s="1"/>
  <c r="AJ196" i="31"/>
  <c r="AM196" i="31" s="1"/>
  <c r="O585" i="31"/>
  <c r="AJ154" i="31"/>
  <c r="AM154" i="31" s="1"/>
  <c r="AJ193" i="31"/>
  <c r="AM193" i="31" s="1"/>
  <c r="U585" i="31"/>
  <c r="O586" i="31"/>
  <c r="O587" i="31" s="1"/>
  <c r="M59" i="39" s="1"/>
  <c r="M68" i="39" s="1"/>
  <c r="M69" i="39" s="1"/>
  <c r="AJ254" i="31"/>
  <c r="AN254" i="31" s="1"/>
  <c r="AJ188" i="31"/>
  <c r="AM188" i="31" s="1"/>
  <c r="AJ463" i="31"/>
  <c r="AN463" i="31" s="1"/>
  <c r="X586" i="31"/>
  <c r="X587" i="31" s="1"/>
  <c r="V59" i="39" s="1"/>
  <c r="V68" i="39" s="1"/>
  <c r="V69" i="39" s="1"/>
  <c r="AJ274" i="31"/>
  <c r="AN274" i="31" s="1"/>
  <c r="X585" i="31"/>
  <c r="S586" i="31"/>
  <c r="S587" i="31" s="1"/>
  <c r="Q59" i="39" s="1"/>
  <c r="Q63" i="39" s="1"/>
  <c r="Q64" i="39" s="1"/>
  <c r="N585" i="31"/>
  <c r="P586" i="31"/>
  <c r="P587" i="31" s="1"/>
  <c r="AJ475" i="31"/>
  <c r="AN475" i="31" s="1"/>
  <c r="AJ164" i="31"/>
  <c r="AM164" i="31" s="1"/>
  <c r="R585" i="31"/>
  <c r="T585" i="31"/>
  <c r="W585" i="31"/>
  <c r="AE165" i="25"/>
  <c r="M165" i="25"/>
  <c r="Q140" i="25"/>
  <c r="R140" i="25"/>
  <c r="X140" i="25"/>
  <c r="M140" i="25"/>
  <c r="O140" i="25"/>
  <c r="V140" i="25"/>
  <c r="N140" i="25"/>
  <c r="S140" i="25"/>
  <c r="T140" i="25"/>
  <c r="W140" i="25"/>
  <c r="U140" i="25"/>
  <c r="Z140" i="25"/>
  <c r="AA140" i="25"/>
  <c r="AF140" i="25"/>
  <c r="AE140" i="25"/>
  <c r="Y140" i="25"/>
  <c r="AC140" i="25"/>
  <c r="AB140" i="25"/>
  <c r="AD140" i="25"/>
  <c r="O141" i="25"/>
  <c r="X141" i="25"/>
  <c r="M141" i="25"/>
  <c r="U141" i="25"/>
  <c r="V141" i="25"/>
  <c r="T141" i="25"/>
  <c r="S141" i="25"/>
  <c r="W141" i="25"/>
  <c r="Q141" i="25"/>
  <c r="R141" i="25"/>
  <c r="N141" i="25"/>
  <c r="Y141" i="25"/>
  <c r="AB141" i="25"/>
  <c r="AC141" i="25"/>
  <c r="Z141" i="25"/>
  <c r="AA141" i="25"/>
  <c r="AD141" i="25"/>
  <c r="AF141" i="25"/>
  <c r="AE141" i="25"/>
  <c r="T139" i="25"/>
  <c r="W139" i="25"/>
  <c r="U139" i="25"/>
  <c r="X139" i="25"/>
  <c r="S139" i="25"/>
  <c r="O139" i="25"/>
  <c r="V139" i="25"/>
  <c r="R139" i="25"/>
  <c r="N139" i="25"/>
  <c r="Q139" i="25"/>
  <c r="M139" i="25"/>
  <c r="AF139" i="25"/>
  <c r="AE139" i="25"/>
  <c r="Y139" i="25"/>
  <c r="AD139" i="25"/>
  <c r="AC139" i="25"/>
  <c r="Z139" i="25"/>
  <c r="AB139" i="25"/>
  <c r="AA139" i="25"/>
  <c r="V138" i="25"/>
  <c r="R138" i="25"/>
  <c r="N138" i="25"/>
  <c r="S138" i="25"/>
  <c r="X138" i="25"/>
  <c r="M138" i="25"/>
  <c r="Q138" i="25"/>
  <c r="W138" i="25"/>
  <c r="U138" i="25"/>
  <c r="T138" i="25"/>
  <c r="O138" i="25"/>
  <c r="AC138" i="25"/>
  <c r="AD138" i="25"/>
  <c r="AF138" i="25"/>
  <c r="AE138" i="25"/>
  <c r="AB138" i="25"/>
  <c r="Y138" i="25"/>
  <c r="AA138" i="25"/>
  <c r="Z138" i="25"/>
  <c r="AD115" i="25"/>
  <c r="M115" i="25"/>
  <c r="W108" i="25"/>
  <c r="M108" i="25"/>
  <c r="R107" i="25"/>
  <c r="M107" i="25"/>
  <c r="AA110" i="25"/>
  <c r="M110" i="25"/>
  <c r="X93" i="25"/>
  <c r="M93" i="25"/>
  <c r="AB89" i="25"/>
  <c r="M89" i="25"/>
  <c r="AD66" i="25"/>
  <c r="M66" i="25"/>
  <c r="AB60" i="25"/>
  <c r="M60" i="25"/>
  <c r="U60" i="25"/>
  <c r="AD60" i="25"/>
  <c r="E64" i="25"/>
  <c r="AC60" i="25"/>
  <c r="R60" i="25"/>
  <c r="AA60" i="25"/>
  <c r="Q60" i="25"/>
  <c r="Z60" i="25"/>
  <c r="S60" i="25"/>
  <c r="AF60" i="25"/>
  <c r="M57" i="25"/>
  <c r="X57" i="25"/>
  <c r="W57" i="25"/>
  <c r="R57" i="25"/>
  <c r="T57" i="25"/>
  <c r="S57" i="25"/>
  <c r="U57" i="25"/>
  <c r="V57" i="25"/>
  <c r="P57" i="25"/>
  <c r="Q57" i="25"/>
  <c r="O57" i="25"/>
  <c r="N57" i="25"/>
  <c r="AF57" i="25"/>
  <c r="AB57" i="25"/>
  <c r="AD57" i="25"/>
  <c r="Y57" i="25"/>
  <c r="AE57" i="25"/>
  <c r="Z57" i="25"/>
  <c r="AA57" i="25"/>
  <c r="AC57" i="25"/>
  <c r="V52" i="25"/>
  <c r="M52" i="25"/>
  <c r="S206" i="6"/>
  <c r="M206" i="6"/>
  <c r="T146" i="6"/>
  <c r="M146" i="6"/>
  <c r="P140" i="6"/>
  <c r="M140" i="6"/>
  <c r="M134" i="6"/>
  <c r="S134" i="6"/>
  <c r="R134" i="6"/>
  <c r="U134" i="6"/>
  <c r="V134" i="6"/>
  <c r="T134" i="6"/>
  <c r="W134" i="6"/>
  <c r="O134" i="6"/>
  <c r="X134" i="6"/>
  <c r="P134" i="6"/>
  <c r="Q134" i="6"/>
  <c r="N134" i="6"/>
  <c r="AA134" i="6"/>
  <c r="AD134" i="6"/>
  <c r="AB134" i="6"/>
  <c r="AC134" i="6"/>
  <c r="AF134" i="6"/>
  <c r="Y134" i="6"/>
  <c r="Z134" i="6"/>
  <c r="AE134" i="6"/>
  <c r="V133" i="6"/>
  <c r="R133" i="6"/>
  <c r="X133" i="6"/>
  <c r="P133" i="6"/>
  <c r="U133" i="6"/>
  <c r="Q133" i="6"/>
  <c r="O133" i="6"/>
  <c r="M133" i="6"/>
  <c r="N133" i="6"/>
  <c r="S133" i="6"/>
  <c r="T133" i="6"/>
  <c r="W133" i="6"/>
  <c r="AC133" i="6"/>
  <c r="AF133" i="6"/>
  <c r="Y133" i="6"/>
  <c r="AB133" i="6"/>
  <c r="AD133" i="6"/>
  <c r="AA133" i="6"/>
  <c r="Z133" i="6"/>
  <c r="AE133" i="6"/>
  <c r="Q104" i="6"/>
  <c r="M104" i="6"/>
  <c r="S585" i="31"/>
  <c r="R586" i="31"/>
  <c r="R587" i="31" s="1"/>
  <c r="P59" i="39" s="1"/>
  <c r="P68" i="39" s="1"/>
  <c r="P69" i="39" s="1"/>
  <c r="AJ451" i="31"/>
  <c r="AN451" i="31" s="1"/>
  <c r="AJ200" i="31"/>
  <c r="AM200" i="31" s="1"/>
  <c r="AJ443" i="31"/>
  <c r="AN443" i="31" s="1"/>
  <c r="Q586" i="31"/>
  <c r="Q587" i="31" s="1"/>
  <c r="O59" i="39" s="1"/>
  <c r="O68" i="39" s="1"/>
  <c r="O69" i="39" s="1"/>
  <c r="Z82" i="31"/>
  <c r="Z582" i="31"/>
  <c r="AA90" i="32"/>
  <c r="AJ173" i="31"/>
  <c r="AM173" i="31" s="1"/>
  <c r="AJ179" i="31"/>
  <c r="AM179" i="31" s="1"/>
  <c r="Z583" i="31"/>
  <c r="AJ485" i="31"/>
  <c r="AN485" i="31" s="1"/>
  <c r="AJ439" i="31"/>
  <c r="AN439" i="31" s="1"/>
  <c r="AJ382" i="31"/>
  <c r="AN382" i="31" s="1"/>
  <c r="AJ162" i="31"/>
  <c r="AM162" i="31" s="1"/>
  <c r="Q43" i="39"/>
  <c r="AJ381" i="31"/>
  <c r="AN381" i="31" s="1"/>
  <c r="AJ369" i="31"/>
  <c r="AN369" i="31" s="1"/>
  <c r="AA302" i="32"/>
  <c r="N586" i="31"/>
  <c r="N587" i="31" s="1"/>
  <c r="L59" i="39" s="1"/>
  <c r="L68" i="39" s="1"/>
  <c r="L69" i="39" s="1"/>
  <c r="AJ371" i="31"/>
  <c r="AN371" i="31" s="1"/>
  <c r="AJ437" i="31"/>
  <c r="AN437" i="31" s="1"/>
  <c r="AJ222" i="31"/>
  <c r="AN222" i="31" s="1"/>
  <c r="AJ278" i="31"/>
  <c r="AN278" i="31" s="1"/>
  <c r="AJ259" i="31"/>
  <c r="AN259" i="31" s="1"/>
  <c r="AJ191" i="31"/>
  <c r="AM191" i="31" s="1"/>
  <c r="S673" i="31"/>
  <c r="S580" i="31" s="1"/>
  <c r="M673" i="31"/>
  <c r="M580" i="31" s="1"/>
  <c r="P673" i="31"/>
  <c r="P580" i="31" s="1"/>
  <c r="AJ446" i="31"/>
  <c r="AN446" i="31" s="1"/>
  <c r="R673" i="31"/>
  <c r="R580" i="31" s="1"/>
  <c r="Q673" i="31"/>
  <c r="Q580" i="31" s="1"/>
  <c r="T673" i="31"/>
  <c r="T580" i="31" s="1"/>
  <c r="N673" i="31"/>
  <c r="N580" i="31" s="1"/>
  <c r="AJ287" i="31"/>
  <c r="AN287" i="31" s="1"/>
  <c r="AJ160" i="31"/>
  <c r="AM160" i="31" s="1"/>
  <c r="O673" i="31"/>
  <c r="O580" i="31" s="1"/>
  <c r="M585" i="31"/>
  <c r="AJ453" i="31"/>
  <c r="AN453" i="31" s="1"/>
  <c r="AJ476" i="31"/>
  <c r="AN476" i="31" s="1"/>
  <c r="AJ434" i="31"/>
  <c r="AN434" i="31" s="1"/>
  <c r="AJ452" i="31"/>
  <c r="AN452" i="31" s="1"/>
  <c r="AJ284" i="31"/>
  <c r="AN284" i="31" s="1"/>
  <c r="AJ487" i="31"/>
  <c r="AN487" i="31" s="1"/>
  <c r="AJ159" i="31"/>
  <c r="AM159" i="31" s="1"/>
  <c r="AA79" i="31"/>
  <c r="AA80" i="31"/>
  <c r="AJ458" i="31"/>
  <c r="AN458" i="31" s="1"/>
  <c r="AJ372" i="31"/>
  <c r="AN372" i="31" s="1"/>
  <c r="AJ260" i="31"/>
  <c r="AN260" i="31" s="1"/>
  <c r="AJ282" i="31"/>
  <c r="AN282" i="31" s="1"/>
  <c r="V586" i="31"/>
  <c r="V587" i="31" s="1"/>
  <c r="T59" i="39" s="1"/>
  <c r="T63" i="39" s="1"/>
  <c r="T64" i="39" s="1"/>
  <c r="AJ389" i="31"/>
  <c r="AN389" i="31" s="1"/>
  <c r="N215" i="6"/>
  <c r="R215" i="6"/>
  <c r="V215" i="6"/>
  <c r="Z215" i="6"/>
  <c r="AD215" i="6"/>
  <c r="O215" i="6"/>
  <c r="S215" i="6"/>
  <c r="W215" i="6"/>
  <c r="AA215" i="6"/>
  <c r="AE215" i="6"/>
  <c r="P215" i="6"/>
  <c r="T215" i="6"/>
  <c r="X215" i="6"/>
  <c r="AB215" i="6"/>
  <c r="AF215" i="6"/>
  <c r="M215" i="6"/>
  <c r="Q215" i="6"/>
  <c r="U215" i="6"/>
  <c r="Y215" i="6"/>
  <c r="AC215" i="6"/>
  <c r="N214" i="6"/>
  <c r="R214" i="6"/>
  <c r="V214" i="6"/>
  <c r="Z214" i="6"/>
  <c r="AD214" i="6"/>
  <c r="O214" i="6"/>
  <c r="S214" i="6"/>
  <c r="W214" i="6"/>
  <c r="AA214" i="6"/>
  <c r="AE214" i="6"/>
  <c r="P214" i="6"/>
  <c r="T214" i="6"/>
  <c r="X214" i="6"/>
  <c r="AB214" i="6"/>
  <c r="AF214" i="6"/>
  <c r="M214" i="6"/>
  <c r="Q214" i="6"/>
  <c r="U214" i="6"/>
  <c r="Y214" i="6"/>
  <c r="AC214" i="6"/>
  <c r="N213" i="6"/>
  <c r="R213" i="6"/>
  <c r="V213" i="6"/>
  <c r="Z213" i="6"/>
  <c r="AD213" i="6"/>
  <c r="O213" i="6"/>
  <c r="S213" i="6"/>
  <c r="W213" i="6"/>
  <c r="AA213" i="6"/>
  <c r="AE213" i="6"/>
  <c r="P213" i="6"/>
  <c r="T213" i="6"/>
  <c r="X213" i="6"/>
  <c r="AB213" i="6"/>
  <c r="AF213" i="6"/>
  <c r="M213" i="6"/>
  <c r="Q213" i="6"/>
  <c r="U213" i="6"/>
  <c r="Y213" i="6"/>
  <c r="AC213" i="6"/>
  <c r="AJ565" i="31"/>
  <c r="AN565" i="31" s="1"/>
  <c r="AJ447" i="31"/>
  <c r="AN447" i="31" s="1"/>
  <c r="AJ480" i="31"/>
  <c r="AN480" i="31" s="1"/>
  <c r="AJ258" i="31"/>
  <c r="AN258" i="31" s="1"/>
  <c r="AJ329" i="31"/>
  <c r="AN329" i="31" s="1"/>
  <c r="AJ436" i="31"/>
  <c r="AN436" i="31" s="1"/>
  <c r="AJ477" i="31"/>
  <c r="AN477" i="31" s="1"/>
  <c r="AJ264" i="31"/>
  <c r="AN264" i="31" s="1"/>
  <c r="AJ556" i="31"/>
  <c r="AN556" i="31" s="1"/>
  <c r="AJ445" i="31"/>
  <c r="AN445" i="31" s="1"/>
  <c r="AJ456" i="31"/>
  <c r="AN456" i="31" s="1"/>
  <c r="AJ481" i="31"/>
  <c r="AN481" i="31" s="1"/>
  <c r="AJ433" i="31"/>
  <c r="AN433" i="31" s="1"/>
  <c r="AJ415" i="31"/>
  <c r="AN415" i="31" s="1"/>
  <c r="AJ429" i="31"/>
  <c r="AN429" i="31" s="1"/>
  <c r="AJ428" i="31"/>
  <c r="AN428" i="31" s="1"/>
  <c r="AJ383" i="31"/>
  <c r="AN383" i="31" s="1"/>
  <c r="AJ271" i="31"/>
  <c r="AN271" i="31" s="1"/>
  <c r="AJ211" i="31"/>
  <c r="AN211" i="31" s="1"/>
  <c r="U586" i="31"/>
  <c r="U587" i="31" s="1"/>
  <c r="S59" i="39" s="1"/>
  <c r="S68" i="39" s="1"/>
  <c r="S69" i="39" s="1"/>
  <c r="AJ400" i="31"/>
  <c r="AN400" i="31" s="1"/>
  <c r="AJ370" i="31"/>
  <c r="AN370" i="31" s="1"/>
  <c r="AJ454" i="31"/>
  <c r="AN454" i="31" s="1"/>
  <c r="AJ333" i="31"/>
  <c r="AN333" i="31" s="1"/>
  <c r="H48" i="35"/>
  <c r="AJ488" i="31"/>
  <c r="AN488" i="31" s="1"/>
  <c r="AJ335" i="31"/>
  <c r="AN335" i="31" s="1"/>
  <c r="AA371" i="32"/>
  <c r="AJ573" i="31"/>
  <c r="AN573" i="31" s="1"/>
  <c r="AJ435" i="31"/>
  <c r="AN435" i="31" s="1"/>
  <c r="AJ441" i="31"/>
  <c r="AN441" i="31" s="1"/>
  <c r="AJ544" i="31"/>
  <c r="AN544" i="31" s="1"/>
  <c r="AJ541" i="31"/>
  <c r="AN541" i="31" s="1"/>
  <c r="AJ489" i="31"/>
  <c r="AN489" i="31" s="1"/>
  <c r="AJ440" i="31"/>
  <c r="AN440" i="31" s="1"/>
  <c r="AJ416" i="31"/>
  <c r="AN416" i="31" s="1"/>
  <c r="AJ442" i="31"/>
  <c r="AN442" i="31" s="1"/>
  <c r="AJ444" i="31"/>
  <c r="AN444" i="31" s="1"/>
  <c r="AJ450" i="31"/>
  <c r="AN450" i="31" s="1"/>
  <c r="AJ462" i="31"/>
  <c r="AN462" i="31" s="1"/>
  <c r="AJ459" i="31"/>
  <c r="AN459" i="31" s="1"/>
  <c r="AJ417" i="31"/>
  <c r="AN417" i="31" s="1"/>
  <c r="AJ210" i="31"/>
  <c r="AN210" i="31" s="1"/>
  <c r="AJ331" i="31"/>
  <c r="AN331" i="31" s="1"/>
  <c r="AJ373" i="31"/>
  <c r="AN373" i="31" s="1"/>
  <c r="AJ358" i="31"/>
  <c r="AN358" i="31" s="1"/>
  <c r="AJ384" i="31"/>
  <c r="AN384" i="31" s="1"/>
  <c r="AJ483" i="31"/>
  <c r="AN483" i="31" s="1"/>
  <c r="AJ359" i="31"/>
  <c r="AN359" i="31" s="1"/>
  <c r="AJ339" i="31"/>
  <c r="AN339" i="31" s="1"/>
  <c r="AJ344" i="31"/>
  <c r="AN344" i="31" s="1"/>
  <c r="AJ215" i="31"/>
  <c r="AN215" i="31" s="1"/>
  <c r="AJ233" i="31"/>
  <c r="AN233" i="31" s="1"/>
  <c r="AJ525" i="31"/>
  <c r="AN525" i="31" s="1"/>
  <c r="AJ337" i="31"/>
  <c r="AN337" i="31" s="1"/>
  <c r="AJ203" i="31"/>
  <c r="AN203" i="31" s="1"/>
  <c r="Y659" i="31"/>
  <c r="AJ522" i="31"/>
  <c r="AN522" i="31" s="1"/>
  <c r="AJ237" i="31"/>
  <c r="AN237" i="31" s="1"/>
  <c r="AJ231" i="31"/>
  <c r="AN231" i="31" s="1"/>
  <c r="AJ209" i="31"/>
  <c r="AN209" i="31" s="1"/>
  <c r="AJ241" i="31"/>
  <c r="AN241" i="31" s="1"/>
  <c r="Q585" i="31"/>
  <c r="Z594" i="31"/>
  <c r="Z598" i="31"/>
  <c r="Z596" i="31"/>
  <c r="Z643" i="31"/>
  <c r="Z605" i="31"/>
  <c r="Z595" i="31"/>
  <c r="X66" i="25"/>
  <c r="R66" i="25"/>
  <c r="AB66" i="25"/>
  <c r="AE66" i="25"/>
  <c r="Y66" i="25"/>
  <c r="O66" i="25"/>
  <c r="V66" i="25"/>
  <c r="AA66" i="25"/>
  <c r="U66" i="25"/>
  <c r="H49" i="35"/>
  <c r="E154" i="25"/>
  <c r="E142" i="25"/>
  <c r="V110" i="25"/>
  <c r="E117" i="25"/>
  <c r="AA115" i="25"/>
  <c r="X115" i="25"/>
  <c r="U115" i="25"/>
  <c r="R115" i="25"/>
  <c r="T108" i="25"/>
  <c r="AA108" i="25"/>
  <c r="S115" i="25"/>
  <c r="P115" i="25"/>
  <c r="AF115" i="25"/>
  <c r="AC115" i="25"/>
  <c r="Z115" i="25"/>
  <c r="N108" i="25"/>
  <c r="W115" i="25"/>
  <c r="T115" i="25"/>
  <c r="Q115" i="25"/>
  <c r="N115" i="25"/>
  <c r="AD108" i="25"/>
  <c r="W107" i="25"/>
  <c r="AB107" i="25"/>
  <c r="AC107" i="25"/>
  <c r="S107" i="25"/>
  <c r="T107" i="25"/>
  <c r="Y107" i="25"/>
  <c r="Z107" i="25"/>
  <c r="AE107" i="25"/>
  <c r="AF107" i="25"/>
  <c r="N107" i="25"/>
  <c r="O107" i="25"/>
  <c r="P107" i="25"/>
  <c r="Q107" i="25"/>
  <c r="V107" i="25"/>
  <c r="X108" i="25"/>
  <c r="U108" i="25"/>
  <c r="R108" i="25"/>
  <c r="O108" i="25"/>
  <c r="AE108" i="25"/>
  <c r="AB108" i="25"/>
  <c r="Y108" i="25"/>
  <c r="V108" i="25"/>
  <c r="S108" i="25"/>
  <c r="P108" i="25"/>
  <c r="AF108" i="25"/>
  <c r="AC108" i="25"/>
  <c r="Z108" i="25"/>
  <c r="AA107" i="25"/>
  <c r="X107" i="25"/>
  <c r="U107" i="25"/>
  <c r="S66" i="25"/>
  <c r="P66" i="25"/>
  <c r="AF66" i="25"/>
  <c r="AC66" i="25"/>
  <c r="Z66" i="25"/>
  <c r="W66" i="25"/>
  <c r="T66" i="25"/>
  <c r="Q66" i="25"/>
  <c r="N66" i="25"/>
  <c r="P110" i="25"/>
  <c r="AC110" i="25"/>
  <c r="AC52" i="25"/>
  <c r="AF110" i="25"/>
  <c r="N52" i="25"/>
  <c r="Z110" i="25"/>
  <c r="O110" i="25"/>
  <c r="Q110" i="25"/>
  <c r="T110" i="25"/>
  <c r="W110" i="25"/>
  <c r="R110" i="25"/>
  <c r="Y110" i="25"/>
  <c r="AB110" i="25"/>
  <c r="AE110" i="25"/>
  <c r="W52" i="25"/>
  <c r="T52" i="25"/>
  <c r="AD110" i="25"/>
  <c r="N110" i="25"/>
  <c r="U110" i="25"/>
  <c r="X110" i="25"/>
  <c r="Q52" i="25"/>
  <c r="X52" i="25"/>
  <c r="Y52" i="25"/>
  <c r="S52" i="25"/>
  <c r="P52" i="25"/>
  <c r="AF52" i="25"/>
  <c r="Z52" i="25"/>
  <c r="Y106" i="25"/>
  <c r="AA52" i="25"/>
  <c r="R52" i="25"/>
  <c r="U52" i="25"/>
  <c r="O52" i="25"/>
  <c r="AE52" i="25"/>
  <c r="AB52" i="25"/>
  <c r="O106" i="25"/>
  <c r="E74" i="25"/>
  <c r="T106" i="25"/>
  <c r="AF165" i="25"/>
  <c r="X50" i="25"/>
  <c r="E58" i="25"/>
  <c r="AE50" i="25"/>
  <c r="AC50" i="25"/>
  <c r="P50" i="25"/>
  <c r="U29" i="25"/>
  <c r="AE106" i="25"/>
  <c r="Q106" i="25"/>
  <c r="AC93" i="25"/>
  <c r="Q33" i="25"/>
  <c r="Q165" i="25"/>
  <c r="V165" i="25"/>
  <c r="AD165" i="25"/>
  <c r="U106" i="25"/>
  <c r="Z106" i="25"/>
  <c r="R106" i="25"/>
  <c r="W106" i="25"/>
  <c r="AA106" i="25"/>
  <c r="V93" i="25"/>
  <c r="AB93" i="25"/>
  <c r="AE93" i="25"/>
  <c r="AA93" i="25"/>
  <c r="AD93" i="25"/>
  <c r="R93" i="25"/>
  <c r="Q93" i="25"/>
  <c r="P93" i="25"/>
  <c r="AF93" i="25"/>
  <c r="O93" i="25"/>
  <c r="Z93" i="25"/>
  <c r="U93" i="25"/>
  <c r="T93" i="25"/>
  <c r="N93" i="25"/>
  <c r="W93" i="25"/>
  <c r="S93" i="25"/>
  <c r="Y93" i="25"/>
  <c r="S50" i="25"/>
  <c r="R50" i="25"/>
  <c r="T50" i="25"/>
  <c r="W50" i="25"/>
  <c r="U50" i="25"/>
  <c r="V50" i="25"/>
  <c r="AB50" i="25"/>
  <c r="AA50" i="25"/>
  <c r="Y50" i="25"/>
  <c r="Z50" i="25"/>
  <c r="AF50" i="25"/>
  <c r="AL209" i="6"/>
  <c r="H17" i="35" s="1"/>
  <c r="AL303" i="6"/>
  <c r="H23" i="35" s="1"/>
  <c r="AL200" i="6"/>
  <c r="H16" i="35" s="1"/>
  <c r="J312" i="6"/>
  <c r="J313" i="6" s="1"/>
  <c r="H7" i="39" s="1"/>
  <c r="H25" i="39" s="1"/>
  <c r="H26" i="39" s="1"/>
  <c r="H312" i="6"/>
  <c r="H313" i="6" s="1"/>
  <c r="F7" i="39" s="1"/>
  <c r="F25" i="39" s="1"/>
  <c r="F26" i="39" s="1"/>
  <c r="Z1" i="6"/>
  <c r="K312" i="6"/>
  <c r="K313" i="6" s="1"/>
  <c r="I7" i="39" s="1"/>
  <c r="I34" i="39" s="1"/>
  <c r="I35" i="39" s="1"/>
  <c r="G312" i="6"/>
  <c r="G313" i="6" s="1"/>
  <c r="E7" i="39" s="1"/>
  <c r="E34" i="39" s="1"/>
  <c r="E35" i="39" s="1"/>
  <c r="AJ411" i="31"/>
  <c r="AN411" i="31" s="1"/>
  <c r="AJ519" i="31"/>
  <c r="AN519" i="31" s="1"/>
  <c r="AJ396" i="31"/>
  <c r="AN396" i="31" s="1"/>
  <c r="T243" i="25"/>
  <c r="T49" i="25"/>
  <c r="P243" i="25"/>
  <c r="P49" i="25"/>
  <c r="X243" i="25"/>
  <c r="X49" i="25"/>
  <c r="Q243" i="25"/>
  <c r="Q49" i="25"/>
  <c r="Y243" i="25"/>
  <c r="Y49" i="25"/>
  <c r="R243" i="25"/>
  <c r="R49" i="25"/>
  <c r="O243" i="25"/>
  <c r="O49" i="25"/>
  <c r="W243" i="25"/>
  <c r="W49" i="25"/>
  <c r="U243" i="25"/>
  <c r="U49" i="25"/>
  <c r="N243" i="25"/>
  <c r="V243" i="25"/>
  <c r="V49" i="25"/>
  <c r="S243" i="25"/>
  <c r="S49" i="25"/>
  <c r="X43" i="39"/>
  <c r="AJ230" i="31"/>
  <c r="AN230" i="31" s="1"/>
  <c r="AJ218" i="31"/>
  <c r="AN218" i="31" s="1"/>
  <c r="AJ492" i="31"/>
  <c r="AN492" i="31" s="1"/>
  <c r="AJ526" i="31"/>
  <c r="AN526" i="31" s="1"/>
  <c r="AJ575" i="31"/>
  <c r="AN575" i="31" s="1"/>
  <c r="AJ542" i="31"/>
  <c r="AN542" i="31" s="1"/>
  <c r="AJ538" i="31"/>
  <c r="AN538" i="31" s="1"/>
  <c r="E98" i="25"/>
  <c r="N90" i="25"/>
  <c r="R90" i="25"/>
  <c r="V90" i="25"/>
  <c r="Z90" i="25"/>
  <c r="AD90" i="25"/>
  <c r="O90" i="25"/>
  <c r="S90" i="25"/>
  <c r="W90" i="25"/>
  <c r="AA90" i="25"/>
  <c r="AE90" i="25"/>
  <c r="Y90" i="25"/>
  <c r="P90" i="25"/>
  <c r="T90" i="25"/>
  <c r="X90" i="25"/>
  <c r="AB90" i="25"/>
  <c r="AF90" i="25"/>
  <c r="Q90" i="25"/>
  <c r="U90" i="25"/>
  <c r="AC90" i="25"/>
  <c r="X23" i="25"/>
  <c r="T43" i="39"/>
  <c r="AJ559" i="31"/>
  <c r="AN559" i="31" s="1"/>
  <c r="AJ516" i="31"/>
  <c r="AN516" i="31" s="1"/>
  <c r="AJ219" i="31"/>
  <c r="AN219" i="31" s="1"/>
  <c r="AJ539" i="31"/>
  <c r="AN539" i="31" s="1"/>
  <c r="AF106" i="25"/>
  <c r="W23" i="25"/>
  <c r="AB106" i="25"/>
  <c r="P33" i="25"/>
  <c r="AA355" i="32"/>
  <c r="AA34" i="32"/>
  <c r="Y97" i="32"/>
  <c r="Y304" i="32"/>
  <c r="N43" i="39"/>
  <c r="Z139" i="31"/>
  <c r="AJ557" i="31"/>
  <c r="AN557" i="31" s="1"/>
  <c r="AJ521" i="31"/>
  <c r="AN521" i="31" s="1"/>
  <c r="AJ242" i="31"/>
  <c r="AN242" i="31" s="1"/>
  <c r="AJ345" i="31"/>
  <c r="AN345" i="31" s="1"/>
  <c r="AJ520" i="31"/>
  <c r="AN520" i="31" s="1"/>
  <c r="AJ351" i="31"/>
  <c r="AN351" i="31" s="1"/>
  <c r="AJ536" i="31"/>
  <c r="AN536" i="31" s="1"/>
  <c r="AJ346" i="31"/>
  <c r="AN346" i="31" s="1"/>
  <c r="AJ334" i="31"/>
  <c r="AN334" i="31" s="1"/>
  <c r="AJ528" i="31"/>
  <c r="AN528" i="31" s="1"/>
  <c r="Y151" i="31"/>
  <c r="AJ228" i="31"/>
  <c r="AN228" i="31" s="1"/>
  <c r="AJ336" i="31"/>
  <c r="AN336" i="31" s="1"/>
  <c r="AJ347" i="31"/>
  <c r="AN347" i="31" s="1"/>
  <c r="AJ546" i="31"/>
  <c r="AN546" i="31" s="1"/>
  <c r="V101" i="31"/>
  <c r="O23" i="25"/>
  <c r="T23" i="25"/>
  <c r="U23" i="25"/>
  <c r="P106" i="25"/>
  <c r="S33" i="25"/>
  <c r="N33" i="25"/>
  <c r="O33" i="25"/>
  <c r="S23" i="25"/>
  <c r="R23" i="25"/>
  <c r="V106" i="25"/>
  <c r="T33" i="25"/>
  <c r="R33" i="25"/>
  <c r="V23" i="25"/>
  <c r="P23" i="25"/>
  <c r="Q23" i="25"/>
  <c r="S106" i="25"/>
  <c r="Z604" i="31"/>
  <c r="Z615" i="31"/>
  <c r="AJ543" i="31"/>
  <c r="AN543" i="31" s="1"/>
  <c r="AJ558" i="31"/>
  <c r="AN558" i="31" s="1"/>
  <c r="AJ402" i="31"/>
  <c r="AN402" i="31" s="1"/>
  <c r="AJ352" i="31"/>
  <c r="AN352" i="31" s="1"/>
  <c r="AJ401" i="31"/>
  <c r="AN401" i="31" s="1"/>
  <c r="AJ338" i="31"/>
  <c r="AN338" i="31" s="1"/>
  <c r="AJ232" i="31"/>
  <c r="AN232" i="31" s="1"/>
  <c r="AJ208" i="31"/>
  <c r="AN208" i="31" s="1"/>
  <c r="AJ207" i="31"/>
  <c r="AN207" i="31" s="1"/>
  <c r="AJ349" i="31"/>
  <c r="AN349" i="31" s="1"/>
  <c r="AJ523" i="31"/>
  <c r="AN523" i="31" s="1"/>
  <c r="Z609" i="31"/>
  <c r="AJ524" i="31"/>
  <c r="AN524" i="31" s="1"/>
  <c r="AJ330" i="31"/>
  <c r="AN330" i="31" s="1"/>
  <c r="AJ238" i="31"/>
  <c r="AN238" i="31" s="1"/>
  <c r="AJ221" i="31"/>
  <c r="AN221" i="31" s="1"/>
  <c r="Z622" i="31"/>
  <c r="Z599" i="31"/>
  <c r="Z606" i="31"/>
  <c r="AJ537" i="31"/>
  <c r="AN537" i="31" s="1"/>
  <c r="AJ332" i="31"/>
  <c r="AN332" i="31" s="1"/>
  <c r="AJ217" i="31"/>
  <c r="AN217" i="31" s="1"/>
  <c r="AJ229" i="31"/>
  <c r="AN229" i="31" s="1"/>
  <c r="AJ234" i="31"/>
  <c r="AN234" i="31" s="1"/>
  <c r="AJ540" i="31"/>
  <c r="AN540" i="31" s="1"/>
  <c r="AJ350" i="31"/>
  <c r="AN350" i="31" s="1"/>
  <c r="AJ348" i="31"/>
  <c r="AN348" i="31" s="1"/>
  <c r="AJ527" i="31"/>
  <c r="AN527" i="31" s="1"/>
  <c r="AJ212" i="31"/>
  <c r="AN212" i="31" s="1"/>
  <c r="AJ395" i="31"/>
  <c r="AN395" i="31" s="1"/>
  <c r="AJ397" i="31"/>
  <c r="AN397" i="31" s="1"/>
  <c r="AJ324" i="31"/>
  <c r="AN324" i="31" s="1"/>
  <c r="F312" i="6"/>
  <c r="F313" i="6" s="1"/>
  <c r="D7" i="39" s="1"/>
  <c r="K43" i="39"/>
  <c r="R89" i="25"/>
  <c r="O50" i="25"/>
  <c r="Q50" i="25"/>
  <c r="N50" i="25"/>
  <c r="AD50" i="25"/>
  <c r="X89" i="25"/>
  <c r="O43" i="39"/>
  <c r="P43" i="39"/>
  <c r="D15" i="42"/>
  <c r="F15" i="42" s="1"/>
  <c r="Z666" i="31"/>
  <c r="Z669" i="31"/>
  <c r="Z670" i="31"/>
  <c r="AA331" i="32"/>
  <c r="AA383" i="32"/>
  <c r="W52" i="39"/>
  <c r="W305" i="32"/>
  <c r="W306" i="32" s="1"/>
  <c r="U40" i="39" s="1"/>
  <c r="W304" i="32"/>
  <c r="S305" i="32"/>
  <c r="S306" i="32" s="1"/>
  <c r="Q40" i="39" s="1"/>
  <c r="S304" i="32"/>
  <c r="O304" i="32"/>
  <c r="O305" i="32"/>
  <c r="O306" i="32" s="1"/>
  <c r="M40" i="39" s="1"/>
  <c r="Z305" i="32"/>
  <c r="Z306" i="32" s="1"/>
  <c r="X40" i="39" s="1"/>
  <c r="Z304" i="32"/>
  <c r="X304" i="32"/>
  <c r="X305" i="32"/>
  <c r="X306" i="32" s="1"/>
  <c r="V40" i="39" s="1"/>
  <c r="T304" i="32"/>
  <c r="T305" i="32"/>
  <c r="T306" i="32" s="1"/>
  <c r="R40" i="39" s="1"/>
  <c r="P304" i="32"/>
  <c r="P305" i="32"/>
  <c r="P306" i="32" s="1"/>
  <c r="N40" i="39" s="1"/>
  <c r="R305" i="32"/>
  <c r="R306" i="32" s="1"/>
  <c r="P40" i="39" s="1"/>
  <c r="R304" i="32"/>
  <c r="Q305" i="32"/>
  <c r="Q306" i="32" s="1"/>
  <c r="O40" i="39" s="1"/>
  <c r="Q304" i="32"/>
  <c r="V305" i="32"/>
  <c r="V306" i="32" s="1"/>
  <c r="T40" i="39" s="1"/>
  <c r="V304" i="32"/>
  <c r="N305" i="32"/>
  <c r="N306" i="32" s="1"/>
  <c r="L40" i="39" s="1"/>
  <c r="N304" i="32"/>
  <c r="U305" i="32"/>
  <c r="U306" i="32" s="1"/>
  <c r="S40" i="39" s="1"/>
  <c r="U304" i="32"/>
  <c r="M305" i="32"/>
  <c r="M306" i="32" s="1"/>
  <c r="K40" i="39" s="1"/>
  <c r="M304" i="32"/>
  <c r="S43" i="39"/>
  <c r="Y585" i="31"/>
  <c r="Y586" i="31"/>
  <c r="Y587" i="31" s="1"/>
  <c r="W59" i="39" s="1"/>
  <c r="H20" i="35"/>
  <c r="H52" i="35"/>
  <c r="AL176" i="6"/>
  <c r="H15" i="35" s="1"/>
  <c r="S140" i="6"/>
  <c r="AH298" i="32"/>
  <c r="AH299" i="32" s="1"/>
  <c r="V297" i="32"/>
  <c r="V298" i="32" s="1"/>
  <c r="H46" i="35"/>
  <c r="AL164" i="6"/>
  <c r="H14" i="35" s="1"/>
  <c r="H50" i="35"/>
  <c r="AL216" i="6"/>
  <c r="H18" i="35" s="1"/>
  <c r="H53" i="35"/>
  <c r="AL296" i="6"/>
  <c r="H21" i="35" s="1"/>
  <c r="AL117" i="6"/>
  <c r="H11" i="35" s="1"/>
  <c r="H43" i="35"/>
  <c r="H42" i="35"/>
  <c r="AL108" i="6"/>
  <c r="H10" i="35" s="1"/>
  <c r="AL98" i="6"/>
  <c r="H44" i="35"/>
  <c r="AL135" i="6"/>
  <c r="H12" i="35" s="1"/>
  <c r="H45" i="35"/>
  <c r="AL149" i="6"/>
  <c r="H13" i="35" s="1"/>
  <c r="Y379" i="32"/>
  <c r="Q390" i="32"/>
  <c r="Q299" i="32" s="1"/>
  <c r="Y341" i="32"/>
  <c r="V40" i="32"/>
  <c r="V44" i="32"/>
  <c r="V47" i="32"/>
  <c r="V43" i="32"/>
  <c r="V39" i="32"/>
  <c r="V38" i="32"/>
  <c r="V46" i="32"/>
  <c r="V42" i="32"/>
  <c r="V41" i="32"/>
  <c r="V45" i="32"/>
  <c r="AB24" i="32"/>
  <c r="AB23" i="32"/>
  <c r="V48" i="32"/>
  <c r="V37" i="32"/>
  <c r="V58" i="32"/>
  <c r="V61" i="32"/>
  <c r="V56" i="32"/>
  <c r="V49" i="32"/>
  <c r="V60" i="32"/>
  <c r="V53" i="32"/>
  <c r="V35" i="32"/>
  <c r="V57" i="32"/>
  <c r="V55" i="32"/>
  <c r="V50" i="32"/>
  <c r="V59" i="32"/>
  <c r="V54" i="32"/>
  <c r="V51" i="32"/>
  <c r="V36" i="32"/>
  <c r="V52" i="32"/>
  <c r="X2" i="32"/>
  <c r="AA364" i="32"/>
  <c r="O390" i="32"/>
  <c r="O299" i="32" s="1"/>
  <c r="R390" i="32"/>
  <c r="R299" i="32" s="1"/>
  <c r="N390" i="32"/>
  <c r="N299" i="32" s="1"/>
  <c r="M390" i="32"/>
  <c r="M299" i="32" s="1"/>
  <c r="P390" i="32"/>
  <c r="P299" i="32" s="1"/>
  <c r="U390" i="32"/>
  <c r="U299" i="32" s="1"/>
  <c r="T390" i="32"/>
  <c r="T299" i="32" s="1"/>
  <c r="S390" i="32"/>
  <c r="S299" i="32" s="1"/>
  <c r="AD1" i="32"/>
  <c r="AD33" i="32" s="1"/>
  <c r="AA349" i="32"/>
  <c r="AA337" i="32"/>
  <c r="AB72" i="32"/>
  <c r="AB82" i="32"/>
  <c r="AB64" i="32"/>
  <c r="AB83" i="32"/>
  <c r="AB68" i="32"/>
  <c r="AB79" i="32"/>
  <c r="AB85" i="32"/>
  <c r="AB75" i="32"/>
  <c r="AB301" i="32" s="1"/>
  <c r="AB67" i="32"/>
  <c r="AB69" i="32"/>
  <c r="AB80" i="32"/>
  <c r="AB70" i="32"/>
  <c r="AB73" i="32"/>
  <c r="AB66" i="32"/>
  <c r="AB84" i="32"/>
  <c r="AB65" i="32"/>
  <c r="AB74" i="32"/>
  <c r="AB71" i="32"/>
  <c r="AB303" i="32" s="1"/>
  <c r="AB81" i="32"/>
  <c r="AB363" i="32" s="1"/>
  <c r="Z356" i="32"/>
  <c r="Z92" i="32"/>
  <c r="Z376" i="32" s="1"/>
  <c r="Z91" i="32"/>
  <c r="Z95" i="32"/>
  <c r="Z345" i="32" s="1"/>
  <c r="Z93" i="32"/>
  <c r="AA359" i="32"/>
  <c r="AA365" i="32"/>
  <c r="AB28" i="32"/>
  <c r="AB31" i="32"/>
  <c r="AB327" i="32"/>
  <c r="AB364" i="32"/>
  <c r="AB27" i="32"/>
  <c r="AB29" i="32"/>
  <c r="AB322" i="32"/>
  <c r="AB359" i="32"/>
  <c r="AB344" i="32"/>
  <c r="AB347" i="32"/>
  <c r="AB32" i="32"/>
  <c r="AB337" i="32"/>
  <c r="AB25" i="32"/>
  <c r="AB369" i="32" s="1"/>
  <c r="AB323" i="32"/>
  <c r="AB9" i="32"/>
  <c r="AB26" i="32"/>
  <c r="AB30" i="32"/>
  <c r="AB324" i="32"/>
  <c r="AB360" i="32"/>
  <c r="Y662" i="31"/>
  <c r="AA104" i="31"/>
  <c r="Z638" i="31"/>
  <c r="Z642" i="31"/>
  <c r="Z647" i="31"/>
  <c r="AA21" i="31"/>
  <c r="AA55" i="31"/>
  <c r="AA54" i="31"/>
  <c r="AA41" i="31"/>
  <c r="AA15" i="31"/>
  <c r="AA45" i="31"/>
  <c r="AA29" i="31"/>
  <c r="AA42" i="31"/>
  <c r="AA47" i="31"/>
  <c r="AA24" i="31"/>
  <c r="AA28" i="31"/>
  <c r="AA44" i="31"/>
  <c r="AA50" i="31"/>
  <c r="AA36" i="31"/>
  <c r="AA40" i="31"/>
  <c r="AA18" i="31"/>
  <c r="AA33" i="31"/>
  <c r="AA19" i="31"/>
  <c r="AA52" i="31"/>
  <c r="AA27" i="31"/>
  <c r="AA51" i="31"/>
  <c r="AA43" i="31"/>
  <c r="AA49" i="31"/>
  <c r="AA34" i="31"/>
  <c r="AA53" i="31"/>
  <c r="AA30" i="31"/>
  <c r="AA13" i="31"/>
  <c r="AA57" i="31"/>
  <c r="AA58" i="31"/>
  <c r="AA31" i="31"/>
  <c r="AA14" i="31"/>
  <c r="AA56" i="31"/>
  <c r="AA48" i="31"/>
  <c r="AA37" i="31"/>
  <c r="AA22" i="31"/>
  <c r="AA59" i="31"/>
  <c r="AA25" i="31"/>
  <c r="AA26" i="31"/>
  <c r="AA20" i="31"/>
  <c r="AA46" i="31"/>
  <c r="AA16" i="31"/>
  <c r="AA39" i="31"/>
  <c r="AA32" i="31"/>
  <c r="AA17" i="31"/>
  <c r="AA23" i="31"/>
  <c r="AA38" i="31"/>
  <c r="AA35" i="31"/>
  <c r="Z652" i="31"/>
  <c r="Z620" i="31"/>
  <c r="Z654" i="31"/>
  <c r="AC1" i="31"/>
  <c r="AC81" i="31" s="1"/>
  <c r="V664" i="31"/>
  <c r="V670" i="31"/>
  <c r="V614" i="31"/>
  <c r="Y2" i="31"/>
  <c r="Z648" i="31"/>
  <c r="AA75" i="31"/>
  <c r="AA78" i="31"/>
  <c r="AA60" i="31"/>
  <c r="AA77" i="31"/>
  <c r="AA67" i="31"/>
  <c r="AA66" i="31"/>
  <c r="AA11" i="31"/>
  <c r="AA61" i="31"/>
  <c r="AA9" i="31"/>
  <c r="AA65" i="31"/>
  <c r="AA69" i="31"/>
  <c r="AA68" i="31"/>
  <c r="AA10" i="31"/>
  <c r="AA76" i="31"/>
  <c r="AA62" i="31"/>
  <c r="AA63" i="31"/>
  <c r="AA64" i="31"/>
  <c r="V663" i="31"/>
  <c r="W92" i="31"/>
  <c r="W88" i="31"/>
  <c r="W98" i="31"/>
  <c r="W83" i="31"/>
  <c r="W87" i="31"/>
  <c r="W630" i="31" s="1"/>
  <c r="W93" i="31"/>
  <c r="W99" i="31"/>
  <c r="W97" i="31"/>
  <c r="W96" i="31"/>
  <c r="W85" i="31"/>
  <c r="W628" i="31" s="1"/>
  <c r="W91" i="31"/>
  <c r="W614" i="31" s="1"/>
  <c r="W94" i="31"/>
  <c r="W89" i="31"/>
  <c r="W632" i="31" s="1"/>
  <c r="W86" i="31"/>
  <c r="W629" i="31" s="1"/>
  <c r="W84" i="31"/>
  <c r="W627" i="31" s="1"/>
  <c r="W90" i="31"/>
  <c r="W634" i="31" s="1"/>
  <c r="W95" i="31"/>
  <c r="Z658" i="31"/>
  <c r="AA103" i="31"/>
  <c r="AA102" i="31"/>
  <c r="Z141" i="31"/>
  <c r="Z140" i="31"/>
  <c r="Z142" i="31"/>
  <c r="Z639" i="31"/>
  <c r="Q206" i="6"/>
  <c r="P206" i="6"/>
  <c r="T206" i="6"/>
  <c r="S146" i="6"/>
  <c r="R206" i="6"/>
  <c r="N206" i="6"/>
  <c r="P146" i="6"/>
  <c r="P165" i="25"/>
  <c r="Y165" i="25"/>
  <c r="S165" i="25"/>
  <c r="X165" i="25"/>
  <c r="N165" i="25"/>
  <c r="AA165" i="25"/>
  <c r="T165" i="25"/>
  <c r="AC165" i="25"/>
  <c r="Z165" i="25"/>
  <c r="W165" i="25"/>
  <c r="AB165" i="25"/>
  <c r="U165" i="25"/>
  <c r="R165" i="25"/>
  <c r="O165" i="25"/>
  <c r="U89" i="25"/>
  <c r="S89" i="25"/>
  <c r="V89" i="25"/>
  <c r="AC89" i="25"/>
  <c r="AE89" i="25"/>
  <c r="AF89" i="25"/>
  <c r="AD89" i="25"/>
  <c r="P89" i="25"/>
  <c r="N89" i="25"/>
  <c r="O89" i="25"/>
  <c r="Q89" i="25"/>
  <c r="T89" i="25"/>
  <c r="W89" i="25"/>
  <c r="Y89" i="25"/>
  <c r="Z89" i="25"/>
  <c r="AA89" i="25"/>
  <c r="Y18" i="25"/>
  <c r="Y19" i="25"/>
  <c r="Y9" i="25"/>
  <c r="Y20" i="25"/>
  <c r="AF68" i="25"/>
  <c r="AB68" i="25"/>
  <c r="X68" i="25"/>
  <c r="T68" i="25"/>
  <c r="P68" i="25"/>
  <c r="AE68" i="25"/>
  <c r="AA68" i="25"/>
  <c r="W68" i="25"/>
  <c r="S68" i="25"/>
  <c r="O68" i="25"/>
  <c r="AD68" i="25"/>
  <c r="Z68" i="25"/>
  <c r="V68" i="25"/>
  <c r="R68" i="25"/>
  <c r="N68" i="25"/>
  <c r="AC68" i="25"/>
  <c r="Y68" i="25"/>
  <c r="U68" i="25"/>
  <c r="Q68" i="25"/>
  <c r="AD80" i="25"/>
  <c r="AD176" i="25" s="1"/>
  <c r="Z80" i="25"/>
  <c r="Z176" i="25" s="1"/>
  <c r="V80" i="25"/>
  <c r="V176" i="25" s="1"/>
  <c r="R80" i="25"/>
  <c r="R176" i="25" s="1"/>
  <c r="N80" i="25"/>
  <c r="N176" i="25" s="1"/>
  <c r="AC80" i="25"/>
  <c r="AC176" i="25" s="1"/>
  <c r="Y80" i="25"/>
  <c r="Y176" i="25" s="1"/>
  <c r="U80" i="25"/>
  <c r="U176" i="25" s="1"/>
  <c r="Q80" i="25"/>
  <c r="Q176" i="25" s="1"/>
  <c r="M176" i="25"/>
  <c r="AF80" i="25"/>
  <c r="AF176" i="25" s="1"/>
  <c r="AB80" i="25"/>
  <c r="AB176" i="25" s="1"/>
  <c r="X80" i="25"/>
  <c r="X176" i="25" s="1"/>
  <c r="T80" i="25"/>
  <c r="T176" i="25" s="1"/>
  <c r="P80" i="25"/>
  <c r="P176" i="25" s="1"/>
  <c r="AE80" i="25"/>
  <c r="AE176" i="25" s="1"/>
  <c r="AA80" i="25"/>
  <c r="AA176" i="25" s="1"/>
  <c r="W80" i="25"/>
  <c r="W176" i="25" s="1"/>
  <c r="S80" i="25"/>
  <c r="S176" i="25" s="1"/>
  <c r="O80" i="25"/>
  <c r="O176" i="25" s="1"/>
  <c r="AC79" i="25"/>
  <c r="Y79" i="25"/>
  <c r="U79" i="25"/>
  <c r="Q79" i="25"/>
  <c r="AF79" i="25"/>
  <c r="AB79" i="25"/>
  <c r="X79" i="25"/>
  <c r="T79" i="25"/>
  <c r="P79" i="25"/>
  <c r="AE79" i="25"/>
  <c r="AA79" i="25"/>
  <c r="W79" i="25"/>
  <c r="S79" i="25"/>
  <c r="O79" i="25"/>
  <c r="AD79" i="25"/>
  <c r="Z79" i="25"/>
  <c r="V79" i="25"/>
  <c r="R79" i="25"/>
  <c r="N79" i="25"/>
  <c r="AF151" i="25"/>
  <c r="AB151" i="25"/>
  <c r="X151" i="25"/>
  <c r="T151" i="25"/>
  <c r="P151" i="25"/>
  <c r="AE151" i="25"/>
  <c r="AA151" i="25"/>
  <c r="W151" i="25"/>
  <c r="S151" i="25"/>
  <c r="O151" i="25"/>
  <c r="AD151" i="25"/>
  <c r="Z151" i="25"/>
  <c r="V151" i="25"/>
  <c r="R151" i="25"/>
  <c r="N151" i="25"/>
  <c r="AC151" i="25"/>
  <c r="Y151" i="25"/>
  <c r="U151" i="25"/>
  <c r="Q151" i="25"/>
  <c r="AC146" i="25"/>
  <c r="Y146" i="25"/>
  <c r="U146" i="25"/>
  <c r="Q146" i="25"/>
  <c r="AF146" i="25"/>
  <c r="AB146" i="25"/>
  <c r="X146" i="25"/>
  <c r="T146" i="25"/>
  <c r="P146" i="25"/>
  <c r="AE146" i="25"/>
  <c r="AA146" i="25"/>
  <c r="W146" i="25"/>
  <c r="S146" i="25"/>
  <c r="O146" i="25"/>
  <c r="AD146" i="25"/>
  <c r="Z146" i="25"/>
  <c r="V146" i="25"/>
  <c r="R146" i="25"/>
  <c r="N146" i="25"/>
  <c r="W36" i="25"/>
  <c r="S36" i="25"/>
  <c r="O36" i="25"/>
  <c r="V36" i="25"/>
  <c r="R36" i="25"/>
  <c r="N36" i="25"/>
  <c r="Y36" i="25"/>
  <c r="U36" i="25"/>
  <c r="Q36" i="25"/>
  <c r="X36" i="25"/>
  <c r="T36" i="25"/>
  <c r="P36" i="25"/>
  <c r="V41" i="25"/>
  <c r="R41" i="25"/>
  <c r="N41" i="25"/>
  <c r="Y41" i="25"/>
  <c r="U41" i="25"/>
  <c r="Q41" i="25"/>
  <c r="X41" i="25"/>
  <c r="T41" i="25"/>
  <c r="P41" i="25"/>
  <c r="W41" i="25"/>
  <c r="S41" i="25"/>
  <c r="O41" i="25"/>
  <c r="AE134" i="25"/>
  <c r="AA134" i="25"/>
  <c r="W134" i="25"/>
  <c r="S134" i="25"/>
  <c r="O134" i="25"/>
  <c r="AD134" i="25"/>
  <c r="Z134" i="25"/>
  <c r="V134" i="25"/>
  <c r="R134" i="25"/>
  <c r="N134" i="25"/>
  <c r="AC134" i="25"/>
  <c r="Y134" i="25"/>
  <c r="U134" i="25"/>
  <c r="Q134" i="25"/>
  <c r="AF134" i="25"/>
  <c r="AB134" i="25"/>
  <c r="X134" i="25"/>
  <c r="T134" i="25"/>
  <c r="AC122" i="25"/>
  <c r="Y122" i="25"/>
  <c r="U122" i="25"/>
  <c r="Q122" i="25"/>
  <c r="AD122" i="25"/>
  <c r="Z122" i="25"/>
  <c r="V122" i="25"/>
  <c r="R122" i="25"/>
  <c r="N122" i="25"/>
  <c r="AA122" i="25"/>
  <c r="S122" i="25"/>
  <c r="AF122" i="25"/>
  <c r="X122" i="25"/>
  <c r="AE122" i="25"/>
  <c r="W122" i="25"/>
  <c r="O122" i="25"/>
  <c r="AB122" i="25"/>
  <c r="T122" i="25"/>
  <c r="AD127" i="25"/>
  <c r="Z127" i="25"/>
  <c r="V127" i="25"/>
  <c r="R127" i="25"/>
  <c r="N127" i="25"/>
  <c r="AE127" i="25"/>
  <c r="AA127" i="25"/>
  <c r="W127" i="25"/>
  <c r="S127" i="25"/>
  <c r="O127" i="25"/>
  <c r="AB127" i="25"/>
  <c r="T127" i="25"/>
  <c r="Y127" i="25"/>
  <c r="Q127" i="25"/>
  <c r="AF127" i="25"/>
  <c r="X127" i="25"/>
  <c r="AC127" i="25"/>
  <c r="U127" i="25"/>
  <c r="AC136" i="25"/>
  <c r="Y136" i="25"/>
  <c r="U136" i="25"/>
  <c r="Q136" i="25"/>
  <c r="AF136" i="25"/>
  <c r="AB136" i="25"/>
  <c r="X136" i="25"/>
  <c r="T136" i="25"/>
  <c r="AE136" i="25"/>
  <c r="AA136" i="25"/>
  <c r="W136" i="25"/>
  <c r="S136" i="25"/>
  <c r="O136" i="25"/>
  <c r="AD136" i="25"/>
  <c r="Z136" i="25"/>
  <c r="V136" i="25"/>
  <c r="R136" i="25"/>
  <c r="N136" i="25"/>
  <c r="AD54" i="25"/>
  <c r="Z54" i="25"/>
  <c r="V54" i="25"/>
  <c r="R54" i="25"/>
  <c r="N54" i="25"/>
  <c r="AF54" i="25"/>
  <c r="AB54" i="25"/>
  <c r="X54" i="25"/>
  <c r="T54" i="25"/>
  <c r="P54" i="25"/>
  <c r="AE54" i="25"/>
  <c r="AA54" i="25"/>
  <c r="W54" i="25"/>
  <c r="S54" i="25"/>
  <c r="O54" i="25"/>
  <c r="U54" i="25"/>
  <c r="Q54" i="25"/>
  <c r="AC54" i="25"/>
  <c r="Y54" i="25"/>
  <c r="AE88" i="25"/>
  <c r="AA88" i="25"/>
  <c r="W88" i="25"/>
  <c r="S88" i="25"/>
  <c r="O88" i="25"/>
  <c r="AC88" i="25"/>
  <c r="X88" i="25"/>
  <c r="R88" i="25"/>
  <c r="AB88" i="25"/>
  <c r="V88" i="25"/>
  <c r="Q88" i="25"/>
  <c r="AF88" i="25"/>
  <c r="Z88" i="25"/>
  <c r="U88" i="25"/>
  <c r="P88" i="25"/>
  <c r="AD88" i="25"/>
  <c r="Y88" i="25"/>
  <c r="T88" i="25"/>
  <c r="N88" i="25"/>
  <c r="AE92" i="25"/>
  <c r="AA92" i="25"/>
  <c r="W92" i="25"/>
  <c r="S92" i="25"/>
  <c r="O92" i="25"/>
  <c r="AF92" i="25"/>
  <c r="AB92" i="25"/>
  <c r="X92" i="25"/>
  <c r="T92" i="25"/>
  <c r="P92" i="25"/>
  <c r="Y92" i="25"/>
  <c r="Q92" i="25"/>
  <c r="AD92" i="25"/>
  <c r="V92" i="25"/>
  <c r="N92" i="25"/>
  <c r="AC92" i="25"/>
  <c r="U92" i="25"/>
  <c r="Z92" i="25"/>
  <c r="R92" i="25"/>
  <c r="AC94" i="25"/>
  <c r="Y94" i="25"/>
  <c r="U94" i="25"/>
  <c r="Q94" i="25"/>
  <c r="AF94" i="25"/>
  <c r="AD94" i="25"/>
  <c r="Z94" i="25"/>
  <c r="V94" i="25"/>
  <c r="R94" i="25"/>
  <c r="N94" i="25"/>
  <c r="AB94" i="25"/>
  <c r="T94" i="25"/>
  <c r="AA94" i="25"/>
  <c r="S94" i="25"/>
  <c r="X94" i="25"/>
  <c r="P94" i="25"/>
  <c r="AE94" i="25"/>
  <c r="W94" i="25"/>
  <c r="O94" i="25"/>
  <c r="AF125" i="25"/>
  <c r="AB125" i="25"/>
  <c r="X125" i="25"/>
  <c r="T125" i="25"/>
  <c r="AC125" i="25"/>
  <c r="Y125" i="25"/>
  <c r="U125" i="25"/>
  <c r="Q125" i="25"/>
  <c r="AA125" i="25"/>
  <c r="S125" i="25"/>
  <c r="Z125" i="25"/>
  <c r="R125" i="25"/>
  <c r="AE125" i="25"/>
  <c r="W125" i="25"/>
  <c r="O125" i="25"/>
  <c r="AD125" i="25"/>
  <c r="V125" i="25"/>
  <c r="N125" i="25"/>
  <c r="AD71" i="25"/>
  <c r="Z71" i="25"/>
  <c r="V71" i="25"/>
  <c r="R71" i="25"/>
  <c r="N71" i="25"/>
  <c r="AC71" i="25"/>
  <c r="Y71" i="25"/>
  <c r="U71" i="25"/>
  <c r="Q71" i="25"/>
  <c r="AF71" i="25"/>
  <c r="AB71" i="25"/>
  <c r="X71" i="25"/>
  <c r="T71" i="25"/>
  <c r="P71" i="25"/>
  <c r="AE71" i="25"/>
  <c r="AA71" i="25"/>
  <c r="W71" i="25"/>
  <c r="S71" i="25"/>
  <c r="O71" i="25"/>
  <c r="AE67" i="25"/>
  <c r="AA67" i="25"/>
  <c r="W67" i="25"/>
  <c r="S67" i="25"/>
  <c r="O67" i="25"/>
  <c r="AD67" i="25"/>
  <c r="Z67" i="25"/>
  <c r="V67" i="25"/>
  <c r="R67" i="25"/>
  <c r="N67" i="25"/>
  <c r="AC67" i="25"/>
  <c r="Y67" i="25"/>
  <c r="U67" i="25"/>
  <c r="Q67" i="25"/>
  <c r="AF67" i="25"/>
  <c r="AB67" i="25"/>
  <c r="X67" i="25"/>
  <c r="T67" i="25"/>
  <c r="P67" i="25"/>
  <c r="AC69" i="25"/>
  <c r="Y69" i="25"/>
  <c r="U69" i="25"/>
  <c r="Q69" i="25"/>
  <c r="AF69" i="25"/>
  <c r="AB69" i="25"/>
  <c r="X69" i="25"/>
  <c r="T69" i="25"/>
  <c r="P69" i="25"/>
  <c r="AE69" i="25"/>
  <c r="AA69" i="25"/>
  <c r="W69" i="25"/>
  <c r="S69" i="25"/>
  <c r="O69" i="25"/>
  <c r="AD69" i="25"/>
  <c r="Z69" i="25"/>
  <c r="V69" i="25"/>
  <c r="R69" i="25"/>
  <c r="N69" i="25"/>
  <c r="AE144" i="25"/>
  <c r="AA144" i="25"/>
  <c r="W144" i="25"/>
  <c r="S144" i="25"/>
  <c r="O144" i="25"/>
  <c r="AD144" i="25"/>
  <c r="Z144" i="25"/>
  <c r="V144" i="25"/>
  <c r="R144" i="25"/>
  <c r="N144" i="25"/>
  <c r="AC144" i="25"/>
  <c r="Y144" i="25"/>
  <c r="U144" i="25"/>
  <c r="Q144" i="25"/>
  <c r="AF144" i="25"/>
  <c r="AB144" i="25"/>
  <c r="X144" i="25"/>
  <c r="T144" i="25"/>
  <c r="P144" i="25"/>
  <c r="AD147" i="25"/>
  <c r="Z147" i="25"/>
  <c r="V147" i="25"/>
  <c r="R147" i="25"/>
  <c r="N147" i="25"/>
  <c r="AC147" i="25"/>
  <c r="Y147" i="25"/>
  <c r="U147" i="25"/>
  <c r="Q147" i="25"/>
  <c r="AF147" i="25"/>
  <c r="AB147" i="25"/>
  <c r="X147" i="25"/>
  <c r="T147" i="25"/>
  <c r="P147" i="25"/>
  <c r="AE147" i="25"/>
  <c r="AA147" i="25"/>
  <c r="W147" i="25"/>
  <c r="S147" i="25"/>
  <c r="O147" i="25"/>
  <c r="W42" i="25"/>
  <c r="S42" i="25"/>
  <c r="O42" i="25"/>
  <c r="V42" i="25"/>
  <c r="R42" i="25"/>
  <c r="N42" i="25"/>
  <c r="Y42" i="25"/>
  <c r="U42" i="25"/>
  <c r="Q42" i="25"/>
  <c r="X42" i="25"/>
  <c r="T42" i="25"/>
  <c r="P42" i="25"/>
  <c r="X37" i="25"/>
  <c r="T37" i="25"/>
  <c r="P37" i="25"/>
  <c r="W37" i="25"/>
  <c r="S37" i="25"/>
  <c r="O37" i="25"/>
  <c r="V37" i="25"/>
  <c r="R37" i="25"/>
  <c r="N37" i="25"/>
  <c r="Y37" i="25"/>
  <c r="U37" i="25"/>
  <c r="Q37" i="25"/>
  <c r="AD119" i="25"/>
  <c r="Z119" i="25"/>
  <c r="V119" i="25"/>
  <c r="R119" i="25"/>
  <c r="N119" i="25"/>
  <c r="AE119" i="25"/>
  <c r="AA119" i="25"/>
  <c r="W119" i="25"/>
  <c r="S119" i="25"/>
  <c r="O119" i="25"/>
  <c r="AC119" i="25"/>
  <c r="U119" i="25"/>
  <c r="AB119" i="25"/>
  <c r="T119" i="25"/>
  <c r="Y119" i="25"/>
  <c r="Q119" i="25"/>
  <c r="AF119" i="25"/>
  <c r="X119" i="25"/>
  <c r="P119" i="25"/>
  <c r="AD137" i="25"/>
  <c r="Z137" i="25"/>
  <c r="V137" i="25"/>
  <c r="R137" i="25"/>
  <c r="N137" i="25"/>
  <c r="AC137" i="25"/>
  <c r="Y137" i="25"/>
  <c r="U137" i="25"/>
  <c r="Q137" i="25"/>
  <c r="AF137" i="25"/>
  <c r="AB137" i="25"/>
  <c r="X137" i="25"/>
  <c r="T137" i="25"/>
  <c r="AE137" i="25"/>
  <c r="AA137" i="25"/>
  <c r="W137" i="25"/>
  <c r="S137" i="25"/>
  <c r="O137" i="25"/>
  <c r="AF135" i="25"/>
  <c r="AB135" i="25"/>
  <c r="X135" i="25"/>
  <c r="T135" i="25"/>
  <c r="AE135" i="25"/>
  <c r="AA135" i="25"/>
  <c r="W135" i="25"/>
  <c r="S135" i="25"/>
  <c r="O135" i="25"/>
  <c r="AD135" i="25"/>
  <c r="Z135" i="25"/>
  <c r="V135" i="25"/>
  <c r="R135" i="25"/>
  <c r="N135" i="25"/>
  <c r="AC135" i="25"/>
  <c r="Y135" i="25"/>
  <c r="U135" i="25"/>
  <c r="Q135" i="25"/>
  <c r="AE130" i="25"/>
  <c r="AA130" i="25"/>
  <c r="W130" i="25"/>
  <c r="S130" i="25"/>
  <c r="O130" i="25"/>
  <c r="AD130" i="25"/>
  <c r="Z130" i="25"/>
  <c r="V130" i="25"/>
  <c r="AF130" i="25"/>
  <c r="AB130" i="25"/>
  <c r="X130" i="25"/>
  <c r="T130" i="25"/>
  <c r="U130" i="25"/>
  <c r="R130" i="25"/>
  <c r="AC130" i="25"/>
  <c r="Q130" i="25"/>
  <c r="Y130" i="25"/>
  <c r="N130" i="25"/>
  <c r="AC236" i="25"/>
  <c r="Y236" i="25"/>
  <c r="U236" i="25"/>
  <c r="M236" i="25"/>
  <c r="AF236" i="25"/>
  <c r="AB236" i="25"/>
  <c r="T236" i="25"/>
  <c r="P236" i="25"/>
  <c r="AE236" i="25"/>
  <c r="W236" i="25"/>
  <c r="S236" i="25"/>
  <c r="O236" i="25"/>
  <c r="Z236" i="25"/>
  <c r="V236" i="25"/>
  <c r="R236" i="25"/>
  <c r="AE55" i="25"/>
  <c r="AA55" i="25"/>
  <c r="W55" i="25"/>
  <c r="S55" i="25"/>
  <c r="O55" i="25"/>
  <c r="AC55" i="25"/>
  <c r="Y55" i="25"/>
  <c r="U55" i="25"/>
  <c r="Q55" i="25"/>
  <c r="AF55" i="25"/>
  <c r="AB55" i="25"/>
  <c r="X55" i="25"/>
  <c r="T55" i="25"/>
  <c r="P55" i="25"/>
  <c r="R55" i="25"/>
  <c r="AD55" i="25"/>
  <c r="N55" i="25"/>
  <c r="Z55" i="25"/>
  <c r="V55" i="25"/>
  <c r="AF85" i="25"/>
  <c r="AB85" i="25"/>
  <c r="X85" i="25"/>
  <c r="T85" i="25"/>
  <c r="P85" i="25"/>
  <c r="AC85" i="25"/>
  <c r="W85" i="25"/>
  <c r="R85" i="25"/>
  <c r="AA85" i="25"/>
  <c r="V85" i="25"/>
  <c r="Q85" i="25"/>
  <c r="AE85" i="25"/>
  <c r="Z85" i="25"/>
  <c r="U85" i="25"/>
  <c r="O85" i="25"/>
  <c r="AD85" i="25"/>
  <c r="Y85" i="25"/>
  <c r="S85" i="25"/>
  <c r="N85" i="25"/>
  <c r="E169" i="25"/>
  <c r="W2" i="25"/>
  <c r="AC86" i="25"/>
  <c r="Y86" i="25"/>
  <c r="U86" i="25"/>
  <c r="Q86" i="25"/>
  <c r="AB86" i="25"/>
  <c r="W86" i="25"/>
  <c r="R86" i="25"/>
  <c r="AF86" i="25"/>
  <c r="AA86" i="25"/>
  <c r="V86" i="25"/>
  <c r="P86" i="25"/>
  <c r="AE86" i="25"/>
  <c r="Z86" i="25"/>
  <c r="T86" i="25"/>
  <c r="O86" i="25"/>
  <c r="AD86" i="25"/>
  <c r="X86" i="25"/>
  <c r="S86" i="25"/>
  <c r="N86" i="25"/>
  <c r="AF247" i="25"/>
  <c r="AB247" i="25"/>
  <c r="X247" i="25"/>
  <c r="T247" i="25"/>
  <c r="P247" i="25"/>
  <c r="AE247" i="25"/>
  <c r="AA247" i="25"/>
  <c r="W247" i="25"/>
  <c r="S247" i="25"/>
  <c r="O247" i="25"/>
  <c r="AD247" i="25"/>
  <c r="Z247" i="25"/>
  <c r="V247" i="25"/>
  <c r="R247" i="25"/>
  <c r="N247" i="25"/>
  <c r="AC247" i="25"/>
  <c r="Y247" i="25"/>
  <c r="Q247" i="25"/>
  <c r="AD87" i="25"/>
  <c r="Z87" i="25"/>
  <c r="V87" i="25"/>
  <c r="R87" i="25"/>
  <c r="N87" i="25"/>
  <c r="AE87" i="25"/>
  <c r="Y87" i="25"/>
  <c r="T87" i="25"/>
  <c r="O87" i="25"/>
  <c r="AC87" i="25"/>
  <c r="X87" i="25"/>
  <c r="S87" i="25"/>
  <c r="AB87" i="25"/>
  <c r="W87" i="25"/>
  <c r="Q87" i="25"/>
  <c r="AF87" i="25"/>
  <c r="AA87" i="25"/>
  <c r="U87" i="25"/>
  <c r="P87" i="25"/>
  <c r="AD91" i="25"/>
  <c r="Z91" i="25"/>
  <c r="V91" i="25"/>
  <c r="R91" i="25"/>
  <c r="N91" i="25"/>
  <c r="AE91" i="25"/>
  <c r="AA91" i="25"/>
  <c r="W91" i="25"/>
  <c r="S91" i="25"/>
  <c r="O91" i="25"/>
  <c r="AF91" i="25"/>
  <c r="X91" i="25"/>
  <c r="P91" i="25"/>
  <c r="AC91" i="25"/>
  <c r="U91" i="25"/>
  <c r="AB91" i="25"/>
  <c r="T91" i="25"/>
  <c r="Y91" i="25"/>
  <c r="Q91" i="25"/>
  <c r="Z36" i="25"/>
  <c r="AA1" i="25"/>
  <c r="V34" i="25"/>
  <c r="R34" i="25"/>
  <c r="N34" i="25"/>
  <c r="E44" i="25"/>
  <c r="Y34" i="25"/>
  <c r="U34" i="25"/>
  <c r="Q34" i="25"/>
  <c r="X34" i="25"/>
  <c r="T34" i="25"/>
  <c r="P34" i="25"/>
  <c r="W34" i="25"/>
  <c r="S34" i="25"/>
  <c r="O34" i="25"/>
  <c r="AC152" i="25"/>
  <c r="Y152" i="25"/>
  <c r="U152" i="25"/>
  <c r="Q152" i="25"/>
  <c r="AF152" i="25"/>
  <c r="AB152" i="25"/>
  <c r="X152" i="25"/>
  <c r="T152" i="25"/>
  <c r="P152" i="25"/>
  <c r="AE152" i="25"/>
  <c r="AA152" i="25"/>
  <c r="W152" i="25"/>
  <c r="S152" i="25"/>
  <c r="O152" i="25"/>
  <c r="AD152" i="25"/>
  <c r="Z152" i="25"/>
  <c r="V152" i="25"/>
  <c r="R152" i="25"/>
  <c r="N152" i="25"/>
  <c r="AF145" i="25"/>
  <c r="AB145" i="25"/>
  <c r="X145" i="25"/>
  <c r="T145" i="25"/>
  <c r="P145" i="25"/>
  <c r="AE145" i="25"/>
  <c r="AA145" i="25"/>
  <c r="W145" i="25"/>
  <c r="S145" i="25"/>
  <c r="O145" i="25"/>
  <c r="AD145" i="25"/>
  <c r="Z145" i="25"/>
  <c r="V145" i="25"/>
  <c r="R145" i="25"/>
  <c r="N145" i="25"/>
  <c r="AC145" i="25"/>
  <c r="Y145" i="25"/>
  <c r="U145" i="25"/>
  <c r="Q145" i="25"/>
  <c r="Y38" i="25"/>
  <c r="U38" i="25"/>
  <c r="Q38" i="25"/>
  <c r="X38" i="25"/>
  <c r="T38" i="25"/>
  <c r="P38" i="25"/>
  <c r="W38" i="25"/>
  <c r="S38" i="25"/>
  <c r="O38" i="25"/>
  <c r="V38" i="25"/>
  <c r="R38" i="25"/>
  <c r="N38" i="25"/>
  <c r="AF121" i="25"/>
  <c r="AB121" i="25"/>
  <c r="X121" i="25"/>
  <c r="T121" i="25"/>
  <c r="AC121" i="25"/>
  <c r="Y121" i="25"/>
  <c r="U121" i="25"/>
  <c r="Q121" i="25"/>
  <c r="Z121" i="25"/>
  <c r="R121" i="25"/>
  <c r="AE121" i="25"/>
  <c r="W121" i="25"/>
  <c r="O121" i="25"/>
  <c r="AD121" i="25"/>
  <c r="V121" i="25"/>
  <c r="N121" i="25"/>
  <c r="AA121" i="25"/>
  <c r="S121" i="25"/>
  <c r="AF131" i="25"/>
  <c r="AB131" i="25"/>
  <c r="X131" i="25"/>
  <c r="T131" i="25"/>
  <c r="AE131" i="25"/>
  <c r="AA131" i="25"/>
  <c r="W131" i="25"/>
  <c r="S131" i="25"/>
  <c r="O131" i="25"/>
  <c r="AC131" i="25"/>
  <c r="Y131" i="25"/>
  <c r="U131" i="25"/>
  <c r="Q131" i="25"/>
  <c r="R131" i="25"/>
  <c r="AD131" i="25"/>
  <c r="N131" i="25"/>
  <c r="Z131" i="25"/>
  <c r="V131" i="25"/>
  <c r="AC126" i="25"/>
  <c r="Y126" i="25"/>
  <c r="U126" i="25"/>
  <c r="Q126" i="25"/>
  <c r="AD126" i="25"/>
  <c r="Z126" i="25"/>
  <c r="V126" i="25"/>
  <c r="R126" i="25"/>
  <c r="N126" i="25"/>
  <c r="AB126" i="25"/>
  <c r="T126" i="25"/>
  <c r="AA126" i="25"/>
  <c r="S126" i="25"/>
  <c r="AF126" i="25"/>
  <c r="X126" i="25"/>
  <c r="AE126" i="25"/>
  <c r="W126" i="25"/>
  <c r="O126" i="25"/>
  <c r="AC132" i="25"/>
  <c r="Y132" i="25"/>
  <c r="U132" i="25"/>
  <c r="Q132" i="25"/>
  <c r="AF132" i="25"/>
  <c r="AB132" i="25"/>
  <c r="X132" i="25"/>
  <c r="T132" i="25"/>
  <c r="AD132" i="25"/>
  <c r="Z132" i="25"/>
  <c r="V132" i="25"/>
  <c r="R132" i="25"/>
  <c r="N132" i="25"/>
  <c r="AA132" i="25"/>
  <c r="W132" i="25"/>
  <c r="S132" i="25"/>
  <c r="AE132" i="25"/>
  <c r="O132" i="25"/>
  <c r="AE124" i="25"/>
  <c r="AA124" i="25"/>
  <c r="W124" i="25"/>
  <c r="S124" i="25"/>
  <c r="O124" i="25"/>
  <c r="AF124" i="25"/>
  <c r="AB124" i="25"/>
  <c r="X124" i="25"/>
  <c r="T124" i="25"/>
  <c r="Y124" i="25"/>
  <c r="Q124" i="25"/>
  <c r="AD124" i="25"/>
  <c r="V124" i="25"/>
  <c r="N124" i="25"/>
  <c r="AC124" i="25"/>
  <c r="U124" i="25"/>
  <c r="Z124" i="25"/>
  <c r="R124" i="25"/>
  <c r="Y21" i="25"/>
  <c r="AF100" i="25"/>
  <c r="AF103" i="25" s="1"/>
  <c r="AB100" i="25"/>
  <c r="AB103" i="25" s="1"/>
  <c r="X100" i="25"/>
  <c r="X103" i="25" s="1"/>
  <c r="T100" i="25"/>
  <c r="T103" i="25" s="1"/>
  <c r="P100" i="25"/>
  <c r="P103" i="25" s="1"/>
  <c r="AE100" i="25"/>
  <c r="AE103" i="25" s="1"/>
  <c r="AA100" i="25"/>
  <c r="AA103" i="25" s="1"/>
  <c r="W100" i="25"/>
  <c r="W103" i="25" s="1"/>
  <c r="S100" i="25"/>
  <c r="S103" i="25" s="1"/>
  <c r="O100" i="25"/>
  <c r="O103" i="25" s="1"/>
  <c r="AD100" i="25"/>
  <c r="AD103" i="25" s="1"/>
  <c r="Z100" i="25"/>
  <c r="Z103" i="25" s="1"/>
  <c r="V100" i="25"/>
  <c r="V103" i="25" s="1"/>
  <c r="R100" i="25"/>
  <c r="R103" i="25" s="1"/>
  <c r="N100" i="25"/>
  <c r="N103" i="25" s="1"/>
  <c r="AC100" i="25"/>
  <c r="AC103" i="25" s="1"/>
  <c r="Y100" i="25"/>
  <c r="Y103" i="25" s="1"/>
  <c r="U100" i="25"/>
  <c r="U103" i="25" s="1"/>
  <c r="Q100" i="25"/>
  <c r="Q103" i="25" s="1"/>
  <c r="AC53" i="25"/>
  <c r="Y53" i="25"/>
  <c r="U53" i="25"/>
  <c r="Q53" i="25"/>
  <c r="AE53" i="25"/>
  <c r="AA53" i="25"/>
  <c r="W53" i="25"/>
  <c r="S53" i="25"/>
  <c r="O53" i="25"/>
  <c r="AD53" i="25"/>
  <c r="Z53" i="25"/>
  <c r="V53" i="25"/>
  <c r="R53" i="25"/>
  <c r="N53" i="25"/>
  <c r="AF53" i="25"/>
  <c r="P53" i="25"/>
  <c r="AB53" i="25"/>
  <c r="X53" i="25"/>
  <c r="T53" i="25"/>
  <c r="U28" i="25"/>
  <c r="U27" i="25"/>
  <c r="AF157" i="25"/>
  <c r="AF234" i="25" s="1"/>
  <c r="AB157" i="25"/>
  <c r="AB234" i="25" s="1"/>
  <c r="X157" i="25"/>
  <c r="X234" i="25" s="1"/>
  <c r="T157" i="25"/>
  <c r="T234" i="25" s="1"/>
  <c r="P157" i="25"/>
  <c r="P234" i="25" s="1"/>
  <c r="AD157" i="25"/>
  <c r="AD234" i="25" s="1"/>
  <c r="Z157" i="25"/>
  <c r="Z234" i="25" s="1"/>
  <c r="V157" i="25"/>
  <c r="V234" i="25" s="1"/>
  <c r="R157" i="25"/>
  <c r="R234" i="25" s="1"/>
  <c r="N157" i="25"/>
  <c r="N234" i="25" s="1"/>
  <c r="AC157" i="25"/>
  <c r="AC234" i="25" s="1"/>
  <c r="Y157" i="25"/>
  <c r="Y234" i="25" s="1"/>
  <c r="U157" i="25"/>
  <c r="U234" i="25" s="1"/>
  <c r="Q157" i="25"/>
  <c r="Q234" i="25" s="1"/>
  <c r="M234" i="25"/>
  <c r="W157" i="25"/>
  <c r="W234" i="25" s="1"/>
  <c r="S157" i="25"/>
  <c r="S234" i="25" s="1"/>
  <c r="AE157" i="25"/>
  <c r="AE234" i="25" s="1"/>
  <c r="O157" i="25"/>
  <c r="O234" i="25" s="1"/>
  <c r="AA157" i="25"/>
  <c r="AA234" i="25" s="1"/>
  <c r="AC249" i="25"/>
  <c r="Y249" i="25"/>
  <c r="U249" i="25"/>
  <c r="Q249" i="25"/>
  <c r="M249" i="25"/>
  <c r="AF249" i="25"/>
  <c r="AB249" i="25"/>
  <c r="X249" i="25"/>
  <c r="T249" i="25"/>
  <c r="P249" i="25"/>
  <c r="AE249" i="25"/>
  <c r="AA249" i="25"/>
  <c r="W249" i="25"/>
  <c r="S249" i="25"/>
  <c r="O249" i="25"/>
  <c r="AD249" i="25"/>
  <c r="Z249" i="25"/>
  <c r="V249" i="25"/>
  <c r="R249" i="25"/>
  <c r="N249" i="25"/>
  <c r="AD95" i="25"/>
  <c r="Z95" i="25"/>
  <c r="V95" i="25"/>
  <c r="R95" i="25"/>
  <c r="N95" i="25"/>
  <c r="AC95" i="25"/>
  <c r="Y95" i="25"/>
  <c r="U95" i="25"/>
  <c r="Q95" i="25"/>
  <c r="AE95" i="25"/>
  <c r="AA95" i="25"/>
  <c r="W95" i="25"/>
  <c r="S95" i="25"/>
  <c r="O95" i="25"/>
  <c r="AF95" i="25"/>
  <c r="P95" i="25"/>
  <c r="AB95" i="25"/>
  <c r="X95" i="25"/>
  <c r="T95" i="25"/>
  <c r="AE96" i="25"/>
  <c r="AA96" i="25"/>
  <c r="W96" i="25"/>
  <c r="S96" i="25"/>
  <c r="O96" i="25"/>
  <c r="AD96" i="25"/>
  <c r="Z96" i="25"/>
  <c r="V96" i="25"/>
  <c r="R96" i="25"/>
  <c r="N96" i="25"/>
  <c r="AF96" i="25"/>
  <c r="AB96" i="25"/>
  <c r="X96" i="25"/>
  <c r="T96" i="25"/>
  <c r="P96" i="25"/>
  <c r="U96" i="25"/>
  <c r="Q96" i="25"/>
  <c r="AC96" i="25"/>
  <c r="Y96" i="25"/>
  <c r="S244" i="25"/>
  <c r="N244" i="25"/>
  <c r="AC70" i="25"/>
  <c r="Y70" i="25"/>
  <c r="U70" i="25"/>
  <c r="Q70" i="25"/>
  <c r="AF70" i="25"/>
  <c r="AB70" i="25"/>
  <c r="X70" i="25"/>
  <c r="T70" i="25"/>
  <c r="P70" i="25"/>
  <c r="AE70" i="25"/>
  <c r="AA70" i="25"/>
  <c r="W70" i="25"/>
  <c r="S70" i="25"/>
  <c r="O70" i="25"/>
  <c r="AD70" i="25"/>
  <c r="Z70" i="25"/>
  <c r="V70" i="25"/>
  <c r="R70" i="25"/>
  <c r="N70" i="25"/>
  <c r="AE72" i="25"/>
  <c r="AA72" i="25"/>
  <c r="W72" i="25"/>
  <c r="S72" i="25"/>
  <c r="O72" i="25"/>
  <c r="AD72" i="25"/>
  <c r="Z72" i="25"/>
  <c r="V72" i="25"/>
  <c r="R72" i="25"/>
  <c r="N72" i="25"/>
  <c r="AC72" i="25"/>
  <c r="Y72" i="25"/>
  <c r="U72" i="25"/>
  <c r="Q72" i="25"/>
  <c r="AF72" i="25"/>
  <c r="AB72" i="25"/>
  <c r="X72" i="25"/>
  <c r="T72" i="25"/>
  <c r="P72" i="25"/>
  <c r="AF78" i="25"/>
  <c r="AB78" i="25"/>
  <c r="X78" i="25"/>
  <c r="T78" i="25"/>
  <c r="P78" i="25"/>
  <c r="AE78" i="25"/>
  <c r="AA78" i="25"/>
  <c r="W78" i="25"/>
  <c r="S78" i="25"/>
  <c r="O78" i="25"/>
  <c r="AD78" i="25"/>
  <c r="Z78" i="25"/>
  <c r="V78" i="25"/>
  <c r="R78" i="25"/>
  <c r="N78" i="25"/>
  <c r="AC78" i="25"/>
  <c r="Y78" i="25"/>
  <c r="U78" i="25"/>
  <c r="Q78" i="25"/>
  <c r="AE150" i="25"/>
  <c r="AA150" i="25"/>
  <c r="W150" i="25"/>
  <c r="S150" i="25"/>
  <c r="O150" i="25"/>
  <c r="AD150" i="25"/>
  <c r="Z150" i="25"/>
  <c r="V150" i="25"/>
  <c r="R150" i="25"/>
  <c r="N150" i="25"/>
  <c r="AC150" i="25"/>
  <c r="Y150" i="25"/>
  <c r="U150" i="25"/>
  <c r="Q150" i="25"/>
  <c r="AF150" i="25"/>
  <c r="AB150" i="25"/>
  <c r="X150" i="25"/>
  <c r="T150" i="25"/>
  <c r="P150" i="25"/>
  <c r="P195" i="25"/>
  <c r="S195" i="25"/>
  <c r="O195" i="25"/>
  <c r="R195" i="25"/>
  <c r="Y195" i="25"/>
  <c r="V195" i="25"/>
  <c r="U195" i="25"/>
  <c r="AE120" i="25"/>
  <c r="AA120" i="25"/>
  <c r="W120" i="25"/>
  <c r="S120" i="25"/>
  <c r="O120" i="25"/>
  <c r="AF120" i="25"/>
  <c r="AB120" i="25"/>
  <c r="X120" i="25"/>
  <c r="T120" i="25"/>
  <c r="AD120" i="25"/>
  <c r="V120" i="25"/>
  <c r="N120" i="25"/>
  <c r="AC120" i="25"/>
  <c r="U120" i="25"/>
  <c r="Z120" i="25"/>
  <c r="R120" i="25"/>
  <c r="Y120" i="25"/>
  <c r="Q120" i="25"/>
  <c r="X43" i="25"/>
  <c r="T43" i="25"/>
  <c r="P43" i="25"/>
  <c r="W43" i="25"/>
  <c r="S43" i="25"/>
  <c r="O43" i="25"/>
  <c r="Z43" i="25"/>
  <c r="V43" i="25"/>
  <c r="R43" i="25"/>
  <c r="N43" i="25"/>
  <c r="Y43" i="25"/>
  <c r="U43" i="25"/>
  <c r="Q43" i="25"/>
  <c r="AD133" i="25"/>
  <c r="Z133" i="25"/>
  <c r="V133" i="25"/>
  <c r="R133" i="25"/>
  <c r="N133" i="25"/>
  <c r="AC133" i="25"/>
  <c r="Y133" i="25"/>
  <c r="U133" i="25"/>
  <c r="Q133" i="25"/>
  <c r="AF133" i="25"/>
  <c r="AB133" i="25"/>
  <c r="X133" i="25"/>
  <c r="T133" i="25"/>
  <c r="AE133" i="25"/>
  <c r="AA133" i="25"/>
  <c r="W133" i="25"/>
  <c r="S133" i="25"/>
  <c r="O133" i="25"/>
  <c r="AD123" i="25"/>
  <c r="Z123" i="25"/>
  <c r="V123" i="25"/>
  <c r="R123" i="25"/>
  <c r="N123" i="25"/>
  <c r="AE123" i="25"/>
  <c r="AA123" i="25"/>
  <c r="W123" i="25"/>
  <c r="S123" i="25"/>
  <c r="O123" i="25"/>
  <c r="AF123" i="25"/>
  <c r="X123" i="25"/>
  <c r="AC123" i="25"/>
  <c r="U123" i="25"/>
  <c r="AB123" i="25"/>
  <c r="T123" i="25"/>
  <c r="Y123" i="25"/>
  <c r="Q123" i="25"/>
  <c r="AF56" i="25"/>
  <c r="AB56" i="25"/>
  <c r="X56" i="25"/>
  <c r="T56" i="25"/>
  <c r="P56" i="25"/>
  <c r="AE56" i="25"/>
  <c r="AA56" i="25"/>
  <c r="W56" i="25"/>
  <c r="S56" i="25"/>
  <c r="O56" i="25"/>
  <c r="AD56" i="25"/>
  <c r="Z56" i="25"/>
  <c r="V56" i="25"/>
  <c r="R56" i="25"/>
  <c r="N56" i="25"/>
  <c r="AC56" i="25"/>
  <c r="Y56" i="25"/>
  <c r="U56" i="25"/>
  <c r="Q56" i="25"/>
  <c r="AC51" i="25"/>
  <c r="Y51" i="25"/>
  <c r="U51" i="25"/>
  <c r="Q51" i="25"/>
  <c r="AE51" i="25"/>
  <c r="AA51" i="25"/>
  <c r="W51" i="25"/>
  <c r="S51" i="25"/>
  <c r="O51" i="25"/>
  <c r="AD51" i="25"/>
  <c r="Z51" i="25"/>
  <c r="V51" i="25"/>
  <c r="R51" i="25"/>
  <c r="N51" i="25"/>
  <c r="AB51" i="25"/>
  <c r="X51" i="25"/>
  <c r="T51" i="25"/>
  <c r="AF51" i="25"/>
  <c r="P51" i="25"/>
  <c r="V2" i="6"/>
  <c r="N146" i="6"/>
  <c r="T140" i="6"/>
  <c r="N140" i="6"/>
  <c r="P141" i="6"/>
  <c r="Q141" i="6"/>
  <c r="R146" i="6"/>
  <c r="T141" i="6"/>
  <c r="Q146" i="6"/>
  <c r="O146" i="6"/>
  <c r="N141" i="6"/>
  <c r="O206" i="6"/>
  <c r="R140" i="6"/>
  <c r="Q140" i="6"/>
  <c r="O141" i="6"/>
  <c r="R141" i="6"/>
  <c r="O140" i="6"/>
  <c r="S141" i="6"/>
  <c r="T104" i="6"/>
  <c r="O104" i="6"/>
  <c r="P104" i="6"/>
  <c r="N104" i="6"/>
  <c r="S104" i="6"/>
  <c r="R104" i="6"/>
  <c r="AD18" i="32" l="1"/>
  <c r="AD19" i="32"/>
  <c r="AA640" i="31"/>
  <c r="AC70" i="31"/>
  <c r="AC71" i="31"/>
  <c r="AC72" i="31"/>
  <c r="AC73" i="31"/>
  <c r="AA164" i="25"/>
  <c r="AD164" i="25"/>
  <c r="AC164" i="25"/>
  <c r="AF164" i="25"/>
  <c r="AE164" i="25"/>
  <c r="AB164" i="25"/>
  <c r="M205" i="25"/>
  <c r="L205" i="25"/>
  <c r="L242" i="25"/>
  <c r="S113" i="25"/>
  <c r="O244" i="25"/>
  <c r="O164" i="25"/>
  <c r="V164" i="25"/>
  <c r="U164" i="25"/>
  <c r="Q244" i="25"/>
  <c r="Q164" i="25"/>
  <c r="W164" i="25"/>
  <c r="R244" i="25"/>
  <c r="R164" i="25"/>
  <c r="X164" i="25"/>
  <c r="T244" i="25"/>
  <c r="T164" i="25"/>
  <c r="Y164" i="25"/>
  <c r="S164" i="25"/>
  <c r="Z164" i="25"/>
  <c r="P244" i="25"/>
  <c r="P164" i="25"/>
  <c r="X113" i="25"/>
  <c r="Q113" i="25"/>
  <c r="T113" i="25"/>
  <c r="AF113" i="25"/>
  <c r="W113" i="25"/>
  <c r="V118" i="25"/>
  <c r="AD113" i="25"/>
  <c r="AD10" i="32"/>
  <c r="AD16" i="32"/>
  <c r="AD22" i="32"/>
  <c r="AD21" i="32"/>
  <c r="AD17" i="32"/>
  <c r="AD12" i="32"/>
  <c r="AD15" i="32"/>
  <c r="AD11" i="32"/>
  <c r="AD20" i="32"/>
  <c r="AD14" i="32"/>
  <c r="AD13" i="32"/>
  <c r="AA113" i="25"/>
  <c r="P113" i="25"/>
  <c r="AE113" i="25"/>
  <c r="R113" i="25"/>
  <c r="AA646" i="31"/>
  <c r="AC74" i="31"/>
  <c r="AC12" i="31"/>
  <c r="O113" i="25"/>
  <c r="Z113" i="25"/>
  <c r="AC113" i="25"/>
  <c r="Z11" i="25"/>
  <c r="Z14" i="25"/>
  <c r="Z10" i="25"/>
  <c r="Z16" i="25"/>
  <c r="Z15" i="25"/>
  <c r="Z12" i="25"/>
  <c r="Z13" i="25"/>
  <c r="U113" i="25"/>
  <c r="V113" i="25"/>
  <c r="Y113" i="25"/>
  <c r="AB113" i="25"/>
  <c r="K63" i="39"/>
  <c r="P118" i="25"/>
  <c r="W65" i="25"/>
  <c r="G25" i="39"/>
  <c r="G26" i="39" s="1"/>
  <c r="G14" i="39"/>
  <c r="G15" i="39" s="1"/>
  <c r="G10" i="39"/>
  <c r="G11" i="39" s="1"/>
  <c r="G19" i="39"/>
  <c r="G20" i="39" s="1"/>
  <c r="G29" i="39"/>
  <c r="G30" i="39" s="1"/>
  <c r="G37" i="39" s="1"/>
  <c r="K33" i="39"/>
  <c r="L227" i="25"/>
  <c r="L229" i="25"/>
  <c r="L251" i="25"/>
  <c r="M228" i="25"/>
  <c r="L240" i="25"/>
  <c r="J52" i="39"/>
  <c r="L228" i="25"/>
  <c r="L245" i="25"/>
  <c r="W228" i="25"/>
  <c r="O63" i="39"/>
  <c r="O64" i="39" s="1"/>
  <c r="O71" i="39" s="1"/>
  <c r="AF118" i="25"/>
  <c r="N59" i="39"/>
  <c r="N68" i="39" s="1"/>
  <c r="J68" i="39"/>
  <c r="J69" i="39" s="1"/>
  <c r="J63" i="39"/>
  <c r="J64" i="39" s="1"/>
  <c r="O118" i="25"/>
  <c r="AB118" i="25"/>
  <c r="O75" i="25"/>
  <c r="P75" i="25"/>
  <c r="R63" i="39"/>
  <c r="R64" i="39" s="1"/>
  <c r="R71" i="39" s="1"/>
  <c r="Z118" i="25"/>
  <c r="S118" i="25"/>
  <c r="U118" i="25"/>
  <c r="X65" i="25"/>
  <c r="V63" i="39"/>
  <c r="V64" i="39" s="1"/>
  <c r="V71" i="39" s="1"/>
  <c r="AD118" i="25"/>
  <c r="T118" i="25"/>
  <c r="AC118" i="25"/>
  <c r="R118" i="25"/>
  <c r="V228" i="25"/>
  <c r="R65" i="25"/>
  <c r="P65" i="25"/>
  <c r="Q118" i="25"/>
  <c r="W118" i="25"/>
  <c r="AA118" i="25"/>
  <c r="AE65" i="25"/>
  <c r="O65" i="25"/>
  <c r="AF65" i="25"/>
  <c r="V65" i="25"/>
  <c r="X118" i="25"/>
  <c r="M242" i="25"/>
  <c r="T65" i="25"/>
  <c r="AB65" i="25"/>
  <c r="U65" i="25"/>
  <c r="Q65" i="25"/>
  <c r="AC65" i="25"/>
  <c r="S65" i="25"/>
  <c r="AD65" i="25"/>
  <c r="N228" i="25"/>
  <c r="Z65" i="25"/>
  <c r="AA65" i="25"/>
  <c r="D14" i="39"/>
  <c r="D29" i="39"/>
  <c r="T68" i="39"/>
  <c r="T69" i="39" s="1"/>
  <c r="T71" i="39" s="1"/>
  <c r="Q68" i="39"/>
  <c r="Q69" i="39" s="1"/>
  <c r="Q71" i="39" s="1"/>
  <c r="M63" i="39"/>
  <c r="M64" i="39" s="1"/>
  <c r="M71" i="39" s="1"/>
  <c r="U63" i="39"/>
  <c r="U64" i="39" s="1"/>
  <c r="U71" i="39" s="1"/>
  <c r="AM578" i="31"/>
  <c r="P63" i="39"/>
  <c r="P64" i="39" s="1"/>
  <c r="P71" i="39" s="1"/>
  <c r="AA242" i="25"/>
  <c r="T228" i="25"/>
  <c r="AD75" i="25"/>
  <c r="AD59" i="25"/>
  <c r="AF59" i="25"/>
  <c r="AB59" i="25"/>
  <c r="T59" i="25"/>
  <c r="AC59" i="25"/>
  <c r="Z75" i="25"/>
  <c r="S75" i="25"/>
  <c r="R75" i="25"/>
  <c r="Z59" i="25"/>
  <c r="V59" i="25"/>
  <c r="R59" i="25"/>
  <c r="AE59" i="25"/>
  <c r="Q75" i="25"/>
  <c r="AC75" i="25"/>
  <c r="U75" i="25"/>
  <c r="Y75" i="25"/>
  <c r="X75" i="25"/>
  <c r="AA82" i="31"/>
  <c r="Q59" i="25"/>
  <c r="Y59" i="25"/>
  <c r="U59" i="25"/>
  <c r="S59" i="25"/>
  <c r="T75" i="25"/>
  <c r="AF75" i="25"/>
  <c r="AA75" i="25"/>
  <c r="AE75" i="25"/>
  <c r="O59" i="25"/>
  <c r="AA59" i="25"/>
  <c r="W59" i="25"/>
  <c r="P59" i="25"/>
  <c r="X59" i="25"/>
  <c r="W75" i="25"/>
  <c r="V75" i="25"/>
  <c r="AB75" i="25"/>
  <c r="X143" i="25"/>
  <c r="T143" i="25"/>
  <c r="O143" i="25"/>
  <c r="AE143" i="25"/>
  <c r="Z143" i="25"/>
  <c r="AB155" i="25"/>
  <c r="Y155" i="25"/>
  <c r="V155" i="25"/>
  <c r="S155" i="25"/>
  <c r="AB90" i="32"/>
  <c r="AF143" i="25"/>
  <c r="AB143" i="25"/>
  <c r="S143" i="25"/>
  <c r="AD143" i="25"/>
  <c r="L33" i="39"/>
  <c r="P155" i="25"/>
  <c r="AF155" i="25"/>
  <c r="AC155" i="25"/>
  <c r="Z155" i="25"/>
  <c r="W155" i="25"/>
  <c r="L28" i="39"/>
  <c r="AA583" i="31"/>
  <c r="Q143" i="25"/>
  <c r="U143" i="25"/>
  <c r="W143" i="25"/>
  <c r="R143" i="25"/>
  <c r="T155" i="25"/>
  <c r="Q155" i="25"/>
  <c r="AD155" i="25"/>
  <c r="AA155" i="25"/>
  <c r="P143" i="25"/>
  <c r="Y143" i="25"/>
  <c r="AC143" i="25"/>
  <c r="AA143" i="25"/>
  <c r="V143" i="25"/>
  <c r="X155" i="25"/>
  <c r="U155" i="25"/>
  <c r="R155" i="25"/>
  <c r="O155" i="25"/>
  <c r="AE155" i="25"/>
  <c r="AA582" i="31"/>
  <c r="L63" i="39"/>
  <c r="L64" i="39" s="1"/>
  <c r="L71" i="39" s="1"/>
  <c r="S63" i="39"/>
  <c r="S64" i="39" s="1"/>
  <c r="AB302" i="32"/>
  <c r="AB79" i="31"/>
  <c r="AB80" i="31"/>
  <c r="S228" i="25"/>
  <c r="Q228" i="25"/>
  <c r="Z659" i="31"/>
  <c r="U24" i="25"/>
  <c r="U30" i="25"/>
  <c r="U26" i="25"/>
  <c r="U171" i="25"/>
  <c r="U172" i="25" s="1"/>
  <c r="U31" i="25"/>
  <c r="X228" i="25"/>
  <c r="U25" i="25"/>
  <c r="U228" i="25"/>
  <c r="R228" i="25"/>
  <c r="O228" i="25"/>
  <c r="Y228" i="25"/>
  <c r="P228" i="25"/>
  <c r="V215" i="25"/>
  <c r="W205" i="25"/>
  <c r="T242" i="25"/>
  <c r="Z242" i="25"/>
  <c r="Q215" i="25"/>
  <c r="N215" i="25"/>
  <c r="P215" i="25"/>
  <c r="Y215" i="25"/>
  <c r="S215" i="25"/>
  <c r="O84" i="25"/>
  <c r="AE84" i="25"/>
  <c r="AC242" i="25"/>
  <c r="U84" i="25"/>
  <c r="R84" i="25"/>
  <c r="X215" i="25"/>
  <c r="T205" i="25"/>
  <c r="F14" i="39"/>
  <c r="F15" i="39" s="1"/>
  <c r="F29" i="39"/>
  <c r="F30" i="39" s="1"/>
  <c r="F19" i="39"/>
  <c r="F20" i="39" s="1"/>
  <c r="F10" i="39"/>
  <c r="F11" i="39" s="1"/>
  <c r="H19" i="39"/>
  <c r="H20" i="39" s="1"/>
  <c r="F34" i="39"/>
  <c r="F35" i="39" s="1"/>
  <c r="H29" i="39"/>
  <c r="H30" i="39" s="1"/>
  <c r="H14" i="39"/>
  <c r="H15" i="39" s="1"/>
  <c r="H10" i="39"/>
  <c r="H11" i="39" s="1"/>
  <c r="H34" i="39"/>
  <c r="H35" i="39" s="1"/>
  <c r="AA1" i="6"/>
  <c r="I25" i="39"/>
  <c r="I26" i="39" s="1"/>
  <c r="E10" i="39"/>
  <c r="E11" i="39" s="1"/>
  <c r="E14" i="39"/>
  <c r="E15" i="39" s="1"/>
  <c r="E19" i="39"/>
  <c r="E20" i="39" s="1"/>
  <c r="E29" i="39"/>
  <c r="E30" i="39" s="1"/>
  <c r="E37" i="39" s="1"/>
  <c r="E25" i="39"/>
  <c r="E26" i="39" s="1"/>
  <c r="I29" i="39"/>
  <c r="I30" i="39" s="1"/>
  <c r="I37" i="39" s="1"/>
  <c r="I19" i="39"/>
  <c r="I20" i="39" s="1"/>
  <c r="I10" i="39"/>
  <c r="I11" i="39" s="1"/>
  <c r="I14" i="39"/>
  <c r="I15" i="39" s="1"/>
  <c r="AA622" i="31"/>
  <c r="Y99" i="25"/>
  <c r="O99" i="25"/>
  <c r="Z99" i="25"/>
  <c r="Q99" i="25"/>
  <c r="AA99" i="25"/>
  <c r="W99" i="25"/>
  <c r="P99" i="25"/>
  <c r="X99" i="25"/>
  <c r="AF99" i="25"/>
  <c r="S99" i="25"/>
  <c r="AD99" i="25"/>
  <c r="U99" i="25"/>
  <c r="AE99" i="25"/>
  <c r="V99" i="25"/>
  <c r="R99" i="25"/>
  <c r="AC99" i="25"/>
  <c r="T99" i="25"/>
  <c r="AB99" i="25"/>
  <c r="U215" i="25"/>
  <c r="R215" i="25"/>
  <c r="O215" i="25"/>
  <c r="AB84" i="25"/>
  <c r="Z97" i="32"/>
  <c r="V63" i="32"/>
  <c r="W101" i="31"/>
  <c r="AC84" i="25"/>
  <c r="Z84" i="25"/>
  <c r="W84" i="25"/>
  <c r="T84" i="25"/>
  <c r="Q84" i="25"/>
  <c r="AD84" i="25"/>
  <c r="AA84" i="25"/>
  <c r="X84" i="25"/>
  <c r="AF170" i="25"/>
  <c r="V170" i="25"/>
  <c r="AB170" i="25"/>
  <c r="Q170" i="25"/>
  <c r="AD170" i="25"/>
  <c r="Y84" i="25"/>
  <c r="V84" i="25"/>
  <c r="S84" i="25"/>
  <c r="P84" i="25"/>
  <c r="AF84" i="25"/>
  <c r="AE170" i="25"/>
  <c r="AB355" i="32"/>
  <c r="AB34" i="32"/>
  <c r="W297" i="32"/>
  <c r="W298" i="32" s="1"/>
  <c r="AA139" i="31"/>
  <c r="AA605" i="31"/>
  <c r="AA643" i="31"/>
  <c r="Z151" i="31"/>
  <c r="AA595" i="31"/>
  <c r="AA606" i="31"/>
  <c r="W45" i="25"/>
  <c r="U170" i="25"/>
  <c r="AC170" i="25"/>
  <c r="P170" i="25"/>
  <c r="P45" i="25"/>
  <c r="Q45" i="25"/>
  <c r="Y23" i="25"/>
  <c r="X170" i="25"/>
  <c r="O45" i="25"/>
  <c r="T45" i="25"/>
  <c r="U45" i="25"/>
  <c r="R45" i="25"/>
  <c r="O170" i="25"/>
  <c r="W170" i="25"/>
  <c r="T170" i="25"/>
  <c r="S170" i="25"/>
  <c r="S45" i="25"/>
  <c r="X45" i="25"/>
  <c r="Y45" i="25"/>
  <c r="V45" i="25"/>
  <c r="R170" i="25"/>
  <c r="Z170" i="25"/>
  <c r="AA170" i="25"/>
  <c r="Y170" i="25"/>
  <c r="AA599" i="31"/>
  <c r="W631" i="31"/>
  <c r="AA594" i="31"/>
  <c r="AA604" i="31"/>
  <c r="X52" i="39"/>
  <c r="R52" i="39"/>
  <c r="W47" i="39"/>
  <c r="W54" i="39" s="1"/>
  <c r="W57" i="39"/>
  <c r="T52" i="39"/>
  <c r="P52" i="39"/>
  <c r="D14" i="42"/>
  <c r="M247" i="25"/>
  <c r="M215" i="25"/>
  <c r="W215" i="25"/>
  <c r="T215" i="25"/>
  <c r="K69" i="39"/>
  <c r="Y43" i="39"/>
  <c r="L52" i="39"/>
  <c r="O52" i="39"/>
  <c r="K64" i="39"/>
  <c r="D34" i="39"/>
  <c r="D19" i="39"/>
  <c r="D25" i="39"/>
  <c r="D10" i="39"/>
  <c r="M229" i="25"/>
  <c r="Q229" i="25"/>
  <c r="U229" i="25"/>
  <c r="N229" i="25"/>
  <c r="R229" i="25"/>
  <c r="V229" i="25"/>
  <c r="O229" i="25"/>
  <c r="W229" i="25"/>
  <c r="AH172" i="25"/>
  <c r="Z209" i="25"/>
  <c r="U247" i="25"/>
  <c r="P209" i="25"/>
  <c r="T209" i="25"/>
  <c r="X209" i="25"/>
  <c r="M209" i="25"/>
  <c r="Q209" i="25"/>
  <c r="U209" i="25"/>
  <c r="Y209" i="25"/>
  <c r="N209" i="25"/>
  <c r="R209" i="25"/>
  <c r="V209" i="25"/>
  <c r="O209" i="25"/>
  <c r="S209" i="25"/>
  <c r="W209" i="25"/>
  <c r="AA669" i="31"/>
  <c r="AA670" i="31"/>
  <c r="AA666" i="31"/>
  <c r="AB383" i="32"/>
  <c r="W68" i="39"/>
  <c r="W69" i="39" s="1"/>
  <c r="W63" i="39"/>
  <c r="W64" i="39" s="1"/>
  <c r="N52" i="39"/>
  <c r="V52" i="39"/>
  <c r="M52" i="39"/>
  <c r="Q52" i="39"/>
  <c r="U52" i="39"/>
  <c r="AA305" i="32"/>
  <c r="AA306" i="32" s="1"/>
  <c r="Y40" i="39" s="1"/>
  <c r="AA304" i="32"/>
  <c r="Z585" i="31"/>
  <c r="Z586" i="31"/>
  <c r="Z587" i="31" s="1"/>
  <c r="X59" i="39" s="1"/>
  <c r="X229" i="25"/>
  <c r="Z341" i="32"/>
  <c r="AA609" i="31"/>
  <c r="AA596" i="31"/>
  <c r="AA598" i="31"/>
  <c r="AA615" i="31"/>
  <c r="V380" i="32"/>
  <c r="AB346" i="32"/>
  <c r="AB371" i="32"/>
  <c r="W41" i="32"/>
  <c r="W45" i="32"/>
  <c r="W40" i="32"/>
  <c r="W44" i="32"/>
  <c r="W47" i="32"/>
  <c r="W43" i="32"/>
  <c r="W39" i="32"/>
  <c r="W38" i="32"/>
  <c r="W46" i="32"/>
  <c r="W42" i="32"/>
  <c r="AC24" i="32"/>
  <c r="AC23" i="32"/>
  <c r="W57" i="32"/>
  <c r="W56" i="32"/>
  <c r="W50" i="32"/>
  <c r="W49" i="32"/>
  <c r="W60" i="32"/>
  <c r="W54" i="32"/>
  <c r="W53" i="32"/>
  <c r="W55" i="32"/>
  <c r="W59" i="32"/>
  <c r="W61" i="32"/>
  <c r="W37" i="32"/>
  <c r="W36" i="32"/>
  <c r="W58" i="32"/>
  <c r="W48" i="32"/>
  <c r="W52" i="32"/>
  <c r="W51" i="32"/>
  <c r="W35" i="32"/>
  <c r="Y2" i="32"/>
  <c r="V381" i="32"/>
  <c r="AB314" i="32"/>
  <c r="AB317" i="32"/>
  <c r="AB375" i="32"/>
  <c r="AB339" i="32"/>
  <c r="AB365" i="32"/>
  <c r="AA356" i="32"/>
  <c r="AA92" i="32"/>
  <c r="AA376" i="32" s="1"/>
  <c r="AA95" i="32"/>
  <c r="AA91" i="32"/>
  <c r="AA93" i="32"/>
  <c r="AB351" i="32"/>
  <c r="AB331" i="32"/>
  <c r="AC337" i="32"/>
  <c r="AC332" i="32"/>
  <c r="AC25" i="32"/>
  <c r="AC369" i="32" s="1"/>
  <c r="AC323" i="32"/>
  <c r="AC9" i="32"/>
  <c r="AC26" i="32"/>
  <c r="AC30" i="32"/>
  <c r="AC360" i="32"/>
  <c r="AC28" i="32"/>
  <c r="AC31" i="32"/>
  <c r="AC327" i="32"/>
  <c r="AC27" i="32"/>
  <c r="AC29" i="32"/>
  <c r="AC313" i="32" s="1"/>
  <c r="AC322" i="32"/>
  <c r="AC344" i="32"/>
  <c r="AC347" i="32"/>
  <c r="AC32" i="32"/>
  <c r="AB332" i="32"/>
  <c r="AE1" i="32"/>
  <c r="AE33" i="32" s="1"/>
  <c r="AB348" i="32"/>
  <c r="AB349" i="32"/>
  <c r="AB313" i="32"/>
  <c r="AB316" i="32"/>
  <c r="AB312" i="32"/>
  <c r="Z379" i="32"/>
  <c r="AC72" i="32"/>
  <c r="AC70" i="32"/>
  <c r="AC66" i="32"/>
  <c r="AC83" i="32"/>
  <c r="AC79" i="32"/>
  <c r="AC65" i="32"/>
  <c r="AC74" i="32"/>
  <c r="AC71" i="32"/>
  <c r="AC303" i="32" s="1"/>
  <c r="AC81" i="32"/>
  <c r="AC363" i="32" s="1"/>
  <c r="AC82" i="32"/>
  <c r="AC75" i="32"/>
  <c r="AC301" i="32" s="1"/>
  <c r="AC64" i="32"/>
  <c r="AC73" i="32"/>
  <c r="AC68" i="32"/>
  <c r="AC80" i="32"/>
  <c r="AC85" i="32"/>
  <c r="AC67" i="32"/>
  <c r="AC84" i="32"/>
  <c r="AC69" i="32"/>
  <c r="Z662" i="31"/>
  <c r="AB104" i="31"/>
  <c r="AA642" i="31"/>
  <c r="AA638" i="31"/>
  <c r="AA647" i="31"/>
  <c r="AB54" i="31"/>
  <c r="AB55" i="31"/>
  <c r="AB21" i="31"/>
  <c r="AB20" i="31"/>
  <c r="AB46" i="31"/>
  <c r="AB16" i="31"/>
  <c r="AB56" i="31"/>
  <c r="AB22" i="31"/>
  <c r="AB39" i="31"/>
  <c r="AB17" i="31"/>
  <c r="AB28" i="31"/>
  <c r="AB51" i="31"/>
  <c r="AB41" i="31"/>
  <c r="AB49" i="31"/>
  <c r="AB53" i="31"/>
  <c r="AB36" i="31"/>
  <c r="AB15" i="31"/>
  <c r="AB30" i="31"/>
  <c r="AB45" i="31"/>
  <c r="AB42" i="31"/>
  <c r="AB24" i="31"/>
  <c r="AB44" i="31"/>
  <c r="AB34" i="31"/>
  <c r="AB50" i="31"/>
  <c r="AB40" i="31"/>
  <c r="AB18" i="31"/>
  <c r="AB29" i="31"/>
  <c r="AB37" i="31"/>
  <c r="AB59" i="31"/>
  <c r="AB25" i="31"/>
  <c r="AB32" i="31"/>
  <c r="AB19" i="31"/>
  <c r="AB26" i="31"/>
  <c r="AB43" i="31"/>
  <c r="AB13" i="31"/>
  <c r="AB57" i="31"/>
  <c r="AB58" i="31"/>
  <c r="AB31" i="31"/>
  <c r="AB14" i="31"/>
  <c r="AB646" i="31" s="1"/>
  <c r="AB48" i="31"/>
  <c r="AB33" i="31"/>
  <c r="AB23" i="31"/>
  <c r="AB47" i="31"/>
  <c r="AB27" i="31"/>
  <c r="AB38" i="31"/>
  <c r="AB52" i="31"/>
  <c r="AB35" i="31"/>
  <c r="AA652" i="31"/>
  <c r="AA620" i="31"/>
  <c r="W624" i="31"/>
  <c r="AA654" i="31"/>
  <c r="W663" i="31"/>
  <c r="W664" i="31"/>
  <c r="W659" i="31"/>
  <c r="AA658" i="31"/>
  <c r="AA648" i="31"/>
  <c r="Z2" i="31"/>
  <c r="AB102" i="31"/>
  <c r="AB103" i="31"/>
  <c r="X92" i="31"/>
  <c r="X83" i="31"/>
  <c r="X88" i="31"/>
  <c r="X631" i="31" s="1"/>
  <c r="X98" i="31"/>
  <c r="X97" i="31"/>
  <c r="X96" i="31"/>
  <c r="X89" i="31"/>
  <c r="X632" i="31" s="1"/>
  <c r="X94" i="31"/>
  <c r="X85" i="31"/>
  <c r="X86" i="31"/>
  <c r="X629" i="31" s="1"/>
  <c r="X93" i="31"/>
  <c r="X84" i="31"/>
  <c r="X627" i="31" s="1"/>
  <c r="X90" i="31"/>
  <c r="X634" i="31" s="1"/>
  <c r="X95" i="31"/>
  <c r="X87" i="31"/>
  <c r="X630" i="31" s="1"/>
  <c r="X99" i="31"/>
  <c r="X91" i="31"/>
  <c r="AA140" i="31"/>
  <c r="AA142" i="31"/>
  <c r="AA639" i="31"/>
  <c r="AA141" i="31"/>
  <c r="AB77" i="31"/>
  <c r="AB67" i="31"/>
  <c r="AB66" i="31"/>
  <c r="AB65" i="31"/>
  <c r="AB69" i="31"/>
  <c r="AB68" i="31"/>
  <c r="AB10" i="31"/>
  <c r="AB76" i="31"/>
  <c r="AB60" i="31"/>
  <c r="AB62" i="31"/>
  <c r="AB63" i="31"/>
  <c r="AB64" i="31"/>
  <c r="AB75" i="31"/>
  <c r="AB11" i="31"/>
  <c r="AB640" i="31" s="1"/>
  <c r="AB61" i="31"/>
  <c r="AB78" i="31"/>
  <c r="AB9" i="31"/>
  <c r="AD1" i="31"/>
  <c r="AD81" i="31" s="1"/>
  <c r="W2" i="6"/>
  <c r="X2" i="6" s="1"/>
  <c r="T229" i="25"/>
  <c r="S229" i="25"/>
  <c r="P229" i="25"/>
  <c r="N236" i="25"/>
  <c r="AD236" i="25"/>
  <c r="AA236" i="25"/>
  <c r="X236" i="25"/>
  <c r="Y229" i="25"/>
  <c r="Q236" i="25"/>
  <c r="O239" i="25"/>
  <c r="Y239" i="25"/>
  <c r="Z34" i="25"/>
  <c r="R239" i="25"/>
  <c r="N239" i="25"/>
  <c r="Q239" i="25"/>
  <c r="M239" i="25"/>
  <c r="V239" i="25"/>
  <c r="X239" i="25"/>
  <c r="S239" i="25"/>
  <c r="W242" i="25"/>
  <c r="S205" i="25"/>
  <c r="P205" i="25"/>
  <c r="Z38" i="25"/>
  <c r="T245" i="25"/>
  <c r="M245" i="25"/>
  <c r="T239" i="25"/>
  <c r="U239" i="25"/>
  <c r="W239" i="25"/>
  <c r="Q242" i="25"/>
  <c r="N242" i="25"/>
  <c r="AD242" i="25"/>
  <c r="X242" i="25"/>
  <c r="V205" i="25"/>
  <c r="N245" i="25"/>
  <c r="U205" i="25"/>
  <c r="P239" i="25"/>
  <c r="U242" i="25"/>
  <c r="R242" i="25"/>
  <c r="O242" i="25"/>
  <c r="AE242" i="25"/>
  <c r="AB242" i="25"/>
  <c r="R245" i="25"/>
  <c r="O245" i="25"/>
  <c r="O205" i="25"/>
  <c r="W195" i="25"/>
  <c r="T195" i="25"/>
  <c r="M195" i="25"/>
  <c r="Y242" i="25"/>
  <c r="V242" i="25"/>
  <c r="S242" i="25"/>
  <c r="P242" i="25"/>
  <c r="AF242" i="25"/>
  <c r="S245" i="25"/>
  <c r="P245" i="25"/>
  <c r="R205" i="25"/>
  <c r="X195" i="25"/>
  <c r="Q195" i="25"/>
  <c r="N195" i="25"/>
  <c r="X205" i="25"/>
  <c r="Q205" i="25"/>
  <c r="N205" i="25"/>
  <c r="T252" i="25"/>
  <c r="AF252" i="25"/>
  <c r="Z252" i="25"/>
  <c r="W252" i="25"/>
  <c r="Q252" i="25"/>
  <c r="U251" i="25"/>
  <c r="R251" i="25"/>
  <c r="O251" i="25"/>
  <c r="X250" i="25"/>
  <c r="Q250" i="25"/>
  <c r="N250" i="25"/>
  <c r="X2" i="25"/>
  <c r="Q227" i="25"/>
  <c r="M227" i="25"/>
  <c r="S227" i="25"/>
  <c r="U240" i="25"/>
  <c r="R240" i="25"/>
  <c r="O240" i="25"/>
  <c r="Z41" i="25"/>
  <c r="X252" i="25"/>
  <c r="N252" i="25"/>
  <c r="AD252" i="25"/>
  <c r="AA252" i="25"/>
  <c r="U252" i="25"/>
  <c r="P251" i="25"/>
  <c r="Y251" i="25"/>
  <c r="V251" i="25"/>
  <c r="S251" i="25"/>
  <c r="O250" i="25"/>
  <c r="U250" i="25"/>
  <c r="R250" i="25"/>
  <c r="AA22" i="25"/>
  <c r="AB1" i="25"/>
  <c r="V30" i="25"/>
  <c r="V171" i="25"/>
  <c r="V172" i="25" s="1"/>
  <c r="V25" i="25"/>
  <c r="V27" i="25"/>
  <c r="V24" i="25"/>
  <c r="V26" i="25"/>
  <c r="V29" i="25"/>
  <c r="V28" i="25"/>
  <c r="V244" i="25"/>
  <c r="V31" i="25"/>
  <c r="P227" i="25"/>
  <c r="Y227" i="25"/>
  <c r="U227" i="25"/>
  <c r="W227" i="25"/>
  <c r="N227" i="25"/>
  <c r="Y240" i="25"/>
  <c r="V240" i="25"/>
  <c r="S240" i="25"/>
  <c r="P240" i="25"/>
  <c r="Z46" i="25"/>
  <c r="U244" i="25"/>
  <c r="AB252" i="25"/>
  <c r="R252" i="25"/>
  <c r="O252" i="25"/>
  <c r="AE252" i="25"/>
  <c r="Y252" i="25"/>
  <c r="T251" i="25"/>
  <c r="M251" i="25"/>
  <c r="W251" i="25"/>
  <c r="S250" i="25"/>
  <c r="P250" i="25"/>
  <c r="Y250" i="25"/>
  <c r="V250" i="25"/>
  <c r="Y205" i="25"/>
  <c r="Z17" i="25"/>
  <c r="Z21" i="25"/>
  <c r="Z20" i="25"/>
  <c r="Z9" i="25"/>
  <c r="Z18" i="25"/>
  <c r="Z19" i="25"/>
  <c r="X227" i="25"/>
  <c r="T227" i="25"/>
  <c r="R227" i="25"/>
  <c r="M240" i="25"/>
  <c r="Z37" i="25"/>
  <c r="W240" i="25"/>
  <c r="T240" i="25"/>
  <c r="P252" i="25"/>
  <c r="V252" i="25"/>
  <c r="S252" i="25"/>
  <c r="M252" i="25"/>
  <c r="AC252" i="25"/>
  <c r="X251" i="25"/>
  <c r="Q251" i="25"/>
  <c r="N251" i="25"/>
  <c r="W250" i="25"/>
  <c r="T250" i="25"/>
  <c r="M250" i="25"/>
  <c r="Z250" i="25"/>
  <c r="Q245" i="25"/>
  <c r="O227" i="25"/>
  <c r="V227" i="25"/>
  <c r="Q240" i="25"/>
  <c r="N240" i="25"/>
  <c r="X240" i="25"/>
  <c r="Z42" i="25"/>
  <c r="AE18" i="32" l="1"/>
  <c r="AE19" i="32"/>
  <c r="AD73" i="31"/>
  <c r="AD70" i="31"/>
  <c r="AD71" i="31"/>
  <c r="AD72" i="31"/>
  <c r="Z228" i="25"/>
  <c r="AE21" i="32"/>
  <c r="AE14" i="32"/>
  <c r="AE10" i="32"/>
  <c r="AE17" i="32"/>
  <c r="AE20" i="32"/>
  <c r="AE12" i="32"/>
  <c r="AE16" i="32"/>
  <c r="AE11" i="32"/>
  <c r="AE15" i="32"/>
  <c r="AE22" i="32"/>
  <c r="AE13" i="32"/>
  <c r="AA13" i="25"/>
  <c r="AA16" i="25"/>
  <c r="AA11" i="25"/>
  <c r="AA14" i="25"/>
  <c r="AA12" i="25"/>
  <c r="AA15" i="25"/>
  <c r="AA10" i="25"/>
  <c r="AD74" i="31"/>
  <c r="AD12" i="31"/>
  <c r="G22" i="39"/>
  <c r="L254" i="25"/>
  <c r="L173" i="25" s="1"/>
  <c r="J57" i="39"/>
  <c r="J47" i="39"/>
  <c r="J54" i="39" s="1"/>
  <c r="U310" i="6"/>
  <c r="N63" i="39"/>
  <c r="N64" i="39" s="1"/>
  <c r="D54" i="42" s="1"/>
  <c r="N69" i="39"/>
  <c r="D59" i="42"/>
  <c r="F59" i="42" s="1"/>
  <c r="H59" i="42"/>
  <c r="J59" i="42" s="1"/>
  <c r="J71" i="39"/>
  <c r="AB82" i="31"/>
  <c r="AB582" i="31"/>
  <c r="AB583" i="31"/>
  <c r="AC90" i="32"/>
  <c r="AC302" i="32"/>
  <c r="U33" i="25"/>
  <c r="AC79" i="31"/>
  <c r="AC80" i="31"/>
  <c r="U245" i="25"/>
  <c r="AB594" i="31"/>
  <c r="AB605" i="31"/>
  <c r="AB598" i="31"/>
  <c r="AB609" i="31"/>
  <c r="AB596" i="31"/>
  <c r="AB595" i="31"/>
  <c r="AB642" i="31"/>
  <c r="AB643" i="31"/>
  <c r="AB604" i="31"/>
  <c r="AB599" i="31"/>
  <c r="Z215" i="25"/>
  <c r="F22" i="39"/>
  <c r="H22" i="39"/>
  <c r="F37" i="39"/>
  <c r="H37" i="39"/>
  <c r="AB1" i="6"/>
  <c r="E22" i="39"/>
  <c r="I22" i="39"/>
  <c r="Z243" i="25"/>
  <c r="Z49" i="25"/>
  <c r="AA97" i="32"/>
  <c r="W63" i="32"/>
  <c r="AB615" i="31"/>
  <c r="AB606" i="31"/>
  <c r="X101" i="31"/>
  <c r="V33" i="25"/>
  <c r="AC34" i="32"/>
  <c r="X297" i="32"/>
  <c r="X298" i="32" s="1"/>
  <c r="AA151" i="31"/>
  <c r="AB638" i="31"/>
  <c r="AB139" i="31"/>
  <c r="Z23" i="25"/>
  <c r="Z45" i="25"/>
  <c r="W71" i="39"/>
  <c r="Z43" i="39"/>
  <c r="D26" i="39"/>
  <c r="L57" i="39"/>
  <c r="L47" i="39"/>
  <c r="L54" i="39" s="1"/>
  <c r="P57" i="39"/>
  <c r="P47" i="39"/>
  <c r="P54" i="39" s="1"/>
  <c r="S57" i="39"/>
  <c r="S47" i="39"/>
  <c r="Q57" i="39"/>
  <c r="Q47" i="39"/>
  <c r="Q54" i="39" s="1"/>
  <c r="V47" i="39"/>
  <c r="V54" i="39" s="1"/>
  <c r="V57" i="39"/>
  <c r="D20" i="39"/>
  <c r="K71" i="39"/>
  <c r="D16" i="42"/>
  <c r="F14" i="42"/>
  <c r="F16" i="42" s="1"/>
  <c r="S52" i="39"/>
  <c r="D35" i="39"/>
  <c r="O47" i="39"/>
  <c r="O54" i="39" s="1"/>
  <c r="O57" i="39"/>
  <c r="T57" i="39"/>
  <c r="T47" i="39"/>
  <c r="T54" i="39" s="1"/>
  <c r="K52" i="39"/>
  <c r="D51" i="42"/>
  <c r="F51" i="42" s="1"/>
  <c r="X57" i="39"/>
  <c r="X47" i="39"/>
  <c r="X54" i="39" s="1"/>
  <c r="U47" i="39"/>
  <c r="U54" i="39" s="1"/>
  <c r="U57" i="39"/>
  <c r="M47" i="39"/>
  <c r="M54" i="39" s="1"/>
  <c r="M57" i="39"/>
  <c r="N47" i="39"/>
  <c r="N54" i="39" s="1"/>
  <c r="N57" i="39"/>
  <c r="D11" i="39"/>
  <c r="K47" i="39"/>
  <c r="D47" i="42"/>
  <c r="F47" i="42" s="1"/>
  <c r="K57" i="39"/>
  <c r="R47" i="39"/>
  <c r="R54" i="39" s="1"/>
  <c r="R57" i="39"/>
  <c r="O254" i="25"/>
  <c r="O173" i="25" s="1"/>
  <c r="V310" i="6"/>
  <c r="Z251" i="25"/>
  <c r="AB666" i="31"/>
  <c r="AB669" i="31"/>
  <c r="AB670" i="31"/>
  <c r="AC383" i="32"/>
  <c r="X68" i="39"/>
  <c r="X69" i="39" s="1"/>
  <c r="X63" i="39"/>
  <c r="Y52" i="39"/>
  <c r="S71" i="39"/>
  <c r="AB304" i="32"/>
  <c r="AB305" i="32"/>
  <c r="AB306" i="32" s="1"/>
  <c r="Z40" i="39" s="1"/>
  <c r="AA586" i="31"/>
  <c r="AA587" i="31" s="1"/>
  <c r="Y59" i="39" s="1"/>
  <c r="AA585" i="31"/>
  <c r="V390" i="32"/>
  <c r="V299" i="32" s="1"/>
  <c r="W381" i="32"/>
  <c r="W380" i="32"/>
  <c r="X38" i="32"/>
  <c r="X46" i="32"/>
  <c r="X42" i="32"/>
  <c r="X41" i="32"/>
  <c r="X45" i="32"/>
  <c r="X40" i="32"/>
  <c r="X44" i="32"/>
  <c r="X47" i="32"/>
  <c r="X43" i="32"/>
  <c r="X39" i="32"/>
  <c r="AD24" i="32"/>
  <c r="AD23" i="32"/>
  <c r="Z2" i="32"/>
  <c r="Y297" i="32"/>
  <c r="Y298" i="32" s="1"/>
  <c r="X57" i="32"/>
  <c r="X58" i="32"/>
  <c r="X37" i="32"/>
  <c r="X48" i="32"/>
  <c r="X51" i="32"/>
  <c r="X52" i="32"/>
  <c r="X61" i="32"/>
  <c r="X36" i="32"/>
  <c r="X56" i="32"/>
  <c r="X49" i="32"/>
  <c r="X50" i="32"/>
  <c r="X55" i="32"/>
  <c r="X35" i="32"/>
  <c r="X53" i="32"/>
  <c r="X54" i="32"/>
  <c r="X59" i="32"/>
  <c r="X60" i="32"/>
  <c r="AC371" i="32"/>
  <c r="AA379" i="32"/>
  <c r="AC359" i="32"/>
  <c r="AC364" i="32"/>
  <c r="AC351" i="32"/>
  <c r="AC331" i="32"/>
  <c r="AB356" i="32"/>
  <c r="AB95" i="32"/>
  <c r="AB345" i="32" s="1"/>
  <c r="AB91" i="32"/>
  <c r="AB93" i="32"/>
  <c r="AB92" i="32"/>
  <c r="AB376" i="32" s="1"/>
  <c r="AC346" i="32"/>
  <c r="AC355" i="32"/>
  <c r="AD323" i="32"/>
  <c r="AD26" i="32"/>
  <c r="AD30" i="32"/>
  <c r="AD360" i="32"/>
  <c r="AD28" i="32"/>
  <c r="AD9" i="32"/>
  <c r="AD31" i="32"/>
  <c r="AD316" i="32" s="1"/>
  <c r="AD327" i="32"/>
  <c r="AD27" i="32"/>
  <c r="AD29" i="32"/>
  <c r="AD313" i="32" s="1"/>
  <c r="AD322" i="32"/>
  <c r="AD344" i="32"/>
  <c r="AD32" i="32"/>
  <c r="AD317" i="32" s="1"/>
  <c r="AD337" i="32"/>
  <c r="AD348" i="32"/>
  <c r="AD332" i="32"/>
  <c r="AD25" i="32"/>
  <c r="AC316" i="32"/>
  <c r="AC312" i="32"/>
  <c r="AC324" i="32"/>
  <c r="AC348" i="32"/>
  <c r="AC349" i="32"/>
  <c r="AF1" i="32"/>
  <c r="AF33" i="32" s="1"/>
  <c r="AD72" i="32"/>
  <c r="AD65" i="32"/>
  <c r="AD71" i="32"/>
  <c r="AD303" i="32" s="1"/>
  <c r="AD82" i="32"/>
  <c r="AD85" i="32"/>
  <c r="AD64" i="32"/>
  <c r="AD68" i="32"/>
  <c r="AD79" i="32"/>
  <c r="AD67" i="32"/>
  <c r="AD73" i="32"/>
  <c r="AD83" i="32"/>
  <c r="AD74" i="32"/>
  <c r="AD69" i="32"/>
  <c r="AD80" i="32"/>
  <c r="AD70" i="32"/>
  <c r="AD75" i="32"/>
  <c r="AD301" i="32" s="1"/>
  <c r="AD66" i="32"/>
  <c r="AD84" i="32"/>
  <c r="AD81" i="32"/>
  <c r="AD363" i="32" s="1"/>
  <c r="AC317" i="32"/>
  <c r="AC375" i="32"/>
  <c r="AC339" i="32"/>
  <c r="AC365" i="32"/>
  <c r="AC314" i="32"/>
  <c r="AA662" i="31"/>
  <c r="AA659" i="31"/>
  <c r="AC104" i="31"/>
  <c r="AB647" i="31"/>
  <c r="AC55" i="31"/>
  <c r="AC54" i="31"/>
  <c r="AC21" i="31"/>
  <c r="AC44" i="31"/>
  <c r="AC49" i="31"/>
  <c r="AC40" i="31"/>
  <c r="AC18" i="31"/>
  <c r="AC30" i="31"/>
  <c r="AC48" i="31"/>
  <c r="AC25" i="31"/>
  <c r="AC32" i="31"/>
  <c r="AC19" i="31"/>
  <c r="AC43" i="31"/>
  <c r="AC34" i="31"/>
  <c r="AC13" i="31"/>
  <c r="AC58" i="31"/>
  <c r="AC14" i="31"/>
  <c r="AC646" i="31" s="1"/>
  <c r="AC47" i="31"/>
  <c r="AC24" i="31"/>
  <c r="AC26" i="31"/>
  <c r="AC20" i="31"/>
  <c r="AC53" i="31"/>
  <c r="AC50" i="31"/>
  <c r="AC46" i="31"/>
  <c r="AC16" i="31"/>
  <c r="AC57" i="31"/>
  <c r="AC39" i="31"/>
  <c r="AC17" i="31"/>
  <c r="AC23" i="31"/>
  <c r="AC28" i="31"/>
  <c r="AC51" i="31"/>
  <c r="AC41" i="31"/>
  <c r="AC36" i="31"/>
  <c r="AC15" i="31"/>
  <c r="AC45" i="31"/>
  <c r="AC31" i="31"/>
  <c r="AC56" i="31"/>
  <c r="AC29" i="31"/>
  <c r="AC37" i="31"/>
  <c r="AC33" i="31"/>
  <c r="AC22" i="31"/>
  <c r="AC59" i="31"/>
  <c r="AC42" i="31"/>
  <c r="AC52" i="31"/>
  <c r="AC27" i="31"/>
  <c r="AC38" i="31"/>
  <c r="AC35" i="31"/>
  <c r="AB652" i="31"/>
  <c r="AB620" i="31"/>
  <c r="AB654" i="31"/>
  <c r="AB622" i="31"/>
  <c r="X624" i="31"/>
  <c r="X663" i="31"/>
  <c r="AB648" i="31"/>
  <c r="X664" i="31"/>
  <c r="AB142" i="31"/>
  <c r="AB639" i="31"/>
  <c r="AB141" i="31"/>
  <c r="AB659" i="31" s="1"/>
  <c r="AB140" i="31"/>
  <c r="Y92" i="31"/>
  <c r="Y88" i="31"/>
  <c r="Y631" i="31" s="1"/>
  <c r="Y98" i="31"/>
  <c r="Y83" i="31"/>
  <c r="Y94" i="31"/>
  <c r="Y86" i="31"/>
  <c r="Y629" i="31" s="1"/>
  <c r="Y84" i="31"/>
  <c r="Y627" i="31" s="1"/>
  <c r="Y87" i="31"/>
  <c r="Y630" i="31" s="1"/>
  <c r="Y99" i="31"/>
  <c r="Y96" i="31"/>
  <c r="Y93" i="31"/>
  <c r="Y91" i="31"/>
  <c r="Y614" i="31" s="1"/>
  <c r="Y97" i="31"/>
  <c r="Y89" i="31"/>
  <c r="Y632" i="31" s="1"/>
  <c r="Y85" i="31"/>
  <c r="Y628" i="31" s="1"/>
  <c r="Y95" i="31"/>
  <c r="Y90" i="31"/>
  <c r="Y634" i="31" s="1"/>
  <c r="X614" i="31"/>
  <c r="X671" i="31"/>
  <c r="X628" i="31"/>
  <c r="AE1" i="31"/>
  <c r="AE81" i="31" s="1"/>
  <c r="AC62" i="31"/>
  <c r="AC63" i="31"/>
  <c r="AC61" i="31"/>
  <c r="AC64" i="31"/>
  <c r="AC9" i="31"/>
  <c r="AC10" i="31"/>
  <c r="AC75" i="31"/>
  <c r="AC11" i="31"/>
  <c r="AC640" i="31" s="1"/>
  <c r="AC78" i="31"/>
  <c r="AC60" i="31"/>
  <c r="AC77" i="31"/>
  <c r="AC67" i="31"/>
  <c r="AC66" i="31"/>
  <c r="AC65" i="31"/>
  <c r="AC69" i="31"/>
  <c r="AC68" i="31"/>
  <c r="AC76" i="31"/>
  <c r="AB658" i="31"/>
  <c r="AC102" i="31"/>
  <c r="AC103" i="31"/>
  <c r="AA2" i="31"/>
  <c r="S254" i="25"/>
  <c r="S173" i="25" s="1"/>
  <c r="P254" i="25"/>
  <c r="P173" i="25" s="1"/>
  <c r="R254" i="25"/>
  <c r="R173" i="25" s="1"/>
  <c r="N254" i="25"/>
  <c r="N173" i="25" s="1"/>
  <c r="Z229" i="25"/>
  <c r="Z227" i="25"/>
  <c r="T254" i="25"/>
  <c r="T173" i="25" s="1"/>
  <c r="M254" i="25"/>
  <c r="M173" i="25" s="1"/>
  <c r="Q254" i="25"/>
  <c r="Q173" i="25" s="1"/>
  <c r="Z195" i="25"/>
  <c r="V245" i="25"/>
  <c r="AA37" i="25"/>
  <c r="AA34" i="25"/>
  <c r="AA41" i="25"/>
  <c r="AA38" i="25"/>
  <c r="AA36" i="25"/>
  <c r="AA42" i="25"/>
  <c r="AA43" i="25"/>
  <c r="W25" i="25"/>
  <c r="W27" i="25"/>
  <c r="W24" i="25"/>
  <c r="W26" i="25"/>
  <c r="W29" i="25"/>
  <c r="W28" i="25"/>
  <c r="W171" i="25"/>
  <c r="W172" i="25" s="1"/>
  <c r="W31" i="25"/>
  <c r="W30" i="25"/>
  <c r="Z239" i="25"/>
  <c r="AA17" i="25"/>
  <c r="AA21" i="25"/>
  <c r="AA9" i="25"/>
  <c r="AA18" i="25"/>
  <c r="AA19" i="25"/>
  <c r="AA20" i="25"/>
  <c r="AA46" i="25"/>
  <c r="Z240" i="25"/>
  <c r="Z205" i="25"/>
  <c r="AB22" i="25"/>
  <c r="AC1" i="25"/>
  <c r="Y2" i="25"/>
  <c r="Y2" i="6"/>
  <c r="AF19" i="32" l="1"/>
  <c r="AF18" i="32"/>
  <c r="AE72" i="31"/>
  <c r="AE71" i="31"/>
  <c r="AE73" i="31"/>
  <c r="AE70" i="31"/>
  <c r="AA228" i="25"/>
  <c r="AE12" i="31"/>
  <c r="AE74" i="31"/>
  <c r="AF17" i="32"/>
  <c r="AF15" i="32"/>
  <c r="AF20" i="32"/>
  <c r="AF13" i="32"/>
  <c r="AF16" i="32"/>
  <c r="AF10" i="32"/>
  <c r="AF11" i="32"/>
  <c r="AF21" i="32"/>
  <c r="AF12" i="32"/>
  <c r="AF14" i="32"/>
  <c r="AF22" i="32"/>
  <c r="AB12" i="25"/>
  <c r="AB15" i="25"/>
  <c r="AB11" i="25"/>
  <c r="AB13" i="25"/>
  <c r="AB16" i="25"/>
  <c r="AB10" i="25"/>
  <c r="AB14" i="25"/>
  <c r="D58" i="42"/>
  <c r="F58" i="42" s="1"/>
  <c r="F60" i="42" s="1"/>
  <c r="D55" i="42"/>
  <c r="F55" i="42" s="1"/>
  <c r="N71" i="39"/>
  <c r="U254" i="25"/>
  <c r="U173" i="25" s="1"/>
  <c r="AC605" i="31"/>
  <c r="AC82" i="31"/>
  <c r="AC583" i="31"/>
  <c r="AC582" i="31"/>
  <c r="AD90" i="32"/>
  <c r="AD302" i="32"/>
  <c r="AD79" i="31"/>
  <c r="AD80" i="31"/>
  <c r="AC594" i="31"/>
  <c r="AB341" i="32"/>
  <c r="AC606" i="31"/>
  <c r="AC598" i="31"/>
  <c r="AC643" i="31"/>
  <c r="AC595" i="31"/>
  <c r="AC596" i="31"/>
  <c r="AC609" i="31"/>
  <c r="AC615" i="31"/>
  <c r="AA215" i="25"/>
  <c r="AC1" i="6"/>
  <c r="AA243" i="25"/>
  <c r="AA49" i="25"/>
  <c r="AC604" i="31"/>
  <c r="AC599" i="31"/>
  <c r="X63" i="32"/>
  <c r="Y101" i="31"/>
  <c r="W33" i="25"/>
  <c r="AD34" i="32"/>
  <c r="AB97" i="32"/>
  <c r="AB662" i="31"/>
  <c r="AB151" i="31"/>
  <c r="AC139" i="31"/>
  <c r="AA23" i="25"/>
  <c r="AA45" i="25"/>
  <c r="AC305" i="32"/>
  <c r="AC306" i="32" s="1"/>
  <c r="AA40" i="39" s="1"/>
  <c r="Z52" i="39"/>
  <c r="Y47" i="39"/>
  <c r="Y54" i="39" s="1"/>
  <c r="Y57" i="39"/>
  <c r="K54" i="39"/>
  <c r="D46" i="42"/>
  <c r="AA43" i="39"/>
  <c r="S54" i="39"/>
  <c r="X64" i="39"/>
  <c r="F54" i="42"/>
  <c r="D50" i="42"/>
  <c r="W310" i="6"/>
  <c r="AA250" i="25"/>
  <c r="AA209" i="25"/>
  <c r="AA251" i="25"/>
  <c r="V254" i="25"/>
  <c r="V173" i="25" s="1"/>
  <c r="AC666" i="31"/>
  <c r="AC669" i="31"/>
  <c r="AC670" i="31"/>
  <c r="AD383" i="32"/>
  <c r="Y68" i="39"/>
  <c r="Y69" i="39" s="1"/>
  <c r="Y63" i="39"/>
  <c r="Y64" i="39" s="1"/>
  <c r="AC304" i="32"/>
  <c r="AB585" i="31"/>
  <c r="AB586" i="31"/>
  <c r="AB587" i="31" s="1"/>
  <c r="Z59" i="39" s="1"/>
  <c r="W390" i="32"/>
  <c r="W299" i="32" s="1"/>
  <c r="AB379" i="32"/>
  <c r="X380" i="32"/>
  <c r="Y40" i="32"/>
  <c r="Y44" i="32"/>
  <c r="Y47" i="32"/>
  <c r="Y43" i="32"/>
  <c r="Y39" i="32"/>
  <c r="Y38" i="32"/>
  <c r="Y46" i="32"/>
  <c r="Y42" i="32"/>
  <c r="Y41" i="32"/>
  <c r="Y45" i="32"/>
  <c r="AE24" i="32"/>
  <c r="AE23" i="32"/>
  <c r="X381" i="32"/>
  <c r="Y35" i="32"/>
  <c r="Y50" i="32"/>
  <c r="Y55" i="32"/>
  <c r="Y56" i="32"/>
  <c r="Y49" i="32"/>
  <c r="Y59" i="32"/>
  <c r="Y60" i="32"/>
  <c r="Y53" i="32"/>
  <c r="Y54" i="32"/>
  <c r="Y37" i="32"/>
  <c r="Y48" i="32"/>
  <c r="Y57" i="32"/>
  <c r="Y58" i="32"/>
  <c r="Y61" i="32"/>
  <c r="Y36" i="32"/>
  <c r="Y51" i="32"/>
  <c r="Y52" i="32"/>
  <c r="AA2" i="32"/>
  <c r="AD349" i="32"/>
  <c r="AD371" i="32"/>
  <c r="AI89" i="32"/>
  <c r="AI33" i="32"/>
  <c r="AD355" i="32"/>
  <c r="AD331" i="32"/>
  <c r="AD346" i="32"/>
  <c r="AD375" i="32"/>
  <c r="AD339" i="32"/>
  <c r="AD312" i="32"/>
  <c r="AD324" i="32"/>
  <c r="AE28" i="32"/>
  <c r="AE9" i="32"/>
  <c r="AE31" i="32"/>
  <c r="AE316" i="32" s="1"/>
  <c r="AE327" i="32"/>
  <c r="AE27" i="32"/>
  <c r="AE29" i="32"/>
  <c r="AE313" i="32" s="1"/>
  <c r="AE322" i="32"/>
  <c r="AE344" i="32"/>
  <c r="AE32" i="32"/>
  <c r="AE337" i="32"/>
  <c r="AE332" i="32"/>
  <c r="AE25" i="32"/>
  <c r="AE369" i="32" s="1"/>
  <c r="AE323" i="32"/>
  <c r="AE26" i="32"/>
  <c r="AE30" i="32"/>
  <c r="AE324" i="32"/>
  <c r="AE360" i="32"/>
  <c r="AE72" i="32"/>
  <c r="AE75" i="32"/>
  <c r="AE301" i="32" s="1"/>
  <c r="AE64" i="32"/>
  <c r="AE68" i="32"/>
  <c r="AE79" i="32"/>
  <c r="AE85" i="32"/>
  <c r="AE67" i="32"/>
  <c r="AE83" i="32"/>
  <c r="AE81" i="32"/>
  <c r="AE363" i="32" s="1"/>
  <c r="AE69" i="32"/>
  <c r="AE80" i="32"/>
  <c r="AE70" i="32"/>
  <c r="AE66" i="32"/>
  <c r="AE74" i="32"/>
  <c r="AE84" i="32"/>
  <c r="AE82" i="32"/>
  <c r="AE65" i="32"/>
  <c r="AE73" i="32"/>
  <c r="AE71" i="32"/>
  <c r="AE303" i="32" s="1"/>
  <c r="AC356" i="32"/>
  <c r="AC92" i="32"/>
  <c r="AC376" i="32" s="1"/>
  <c r="AC95" i="32"/>
  <c r="AC345" i="32" s="1"/>
  <c r="AC91" i="32"/>
  <c r="AC93" i="32"/>
  <c r="AD369" i="32"/>
  <c r="AD347" i="32"/>
  <c r="AD359" i="32"/>
  <c r="AD364" i="32"/>
  <c r="AD351" i="32"/>
  <c r="AD365" i="32"/>
  <c r="AD314" i="32"/>
  <c r="AC642" i="31"/>
  <c r="AD104" i="31"/>
  <c r="AC647" i="31"/>
  <c r="AC638" i="31"/>
  <c r="AD54" i="31"/>
  <c r="AD55" i="31"/>
  <c r="AD21" i="31"/>
  <c r="AD41" i="31"/>
  <c r="AD36" i="31"/>
  <c r="AD15" i="31"/>
  <c r="AD45" i="31"/>
  <c r="AD58" i="31"/>
  <c r="AD56" i="31"/>
  <c r="AD29" i="31"/>
  <c r="AD37" i="31"/>
  <c r="AD33" i="31"/>
  <c r="AD22" i="31"/>
  <c r="AD42" i="31"/>
  <c r="AD52" i="31"/>
  <c r="AD24" i="31"/>
  <c r="AD51" i="31"/>
  <c r="AD44" i="31"/>
  <c r="AD50" i="31"/>
  <c r="AD40" i="31"/>
  <c r="AD18" i="31"/>
  <c r="AD48" i="31"/>
  <c r="AD25" i="31"/>
  <c r="AD19" i="31"/>
  <c r="AD28" i="31"/>
  <c r="AD26" i="31"/>
  <c r="AD43" i="31"/>
  <c r="AD49" i="31"/>
  <c r="AD34" i="31"/>
  <c r="AD53" i="31"/>
  <c r="AD30" i="31"/>
  <c r="AD13" i="31"/>
  <c r="AD57" i="31"/>
  <c r="AD31" i="31"/>
  <c r="AD14" i="31"/>
  <c r="AD646" i="31" s="1"/>
  <c r="AD59" i="31"/>
  <c r="AD32" i="31"/>
  <c r="AD20" i="31"/>
  <c r="AD46" i="31"/>
  <c r="AD16" i="31"/>
  <c r="AD39" i="31"/>
  <c r="AD17" i="31"/>
  <c r="AD23" i="31"/>
  <c r="AD47" i="31"/>
  <c r="AD38" i="31"/>
  <c r="AD35" i="31"/>
  <c r="AD27" i="31"/>
  <c r="AC652" i="31"/>
  <c r="AC620" i="31"/>
  <c r="AC654" i="31"/>
  <c r="AC622" i="31"/>
  <c r="Y624" i="31"/>
  <c r="AC658" i="31"/>
  <c r="AD75" i="31"/>
  <c r="AD78" i="31"/>
  <c r="AD77" i="31"/>
  <c r="AD67" i="31"/>
  <c r="AD66" i="31"/>
  <c r="AD65" i="31"/>
  <c r="AD69" i="31"/>
  <c r="AD60" i="31"/>
  <c r="AD68" i="31"/>
  <c r="AD76" i="31"/>
  <c r="AD11" i="31"/>
  <c r="AD640" i="31" s="1"/>
  <c r="AD61" i="31"/>
  <c r="AD62" i="31"/>
  <c r="AD10" i="31"/>
  <c r="AD63" i="31"/>
  <c r="AD64" i="31"/>
  <c r="AD9" i="31"/>
  <c r="Y664" i="31"/>
  <c r="AA100" i="31"/>
  <c r="AB2" i="31"/>
  <c r="AC648" i="31"/>
  <c r="AD103" i="31"/>
  <c r="AD102" i="31"/>
  <c r="Z92" i="31"/>
  <c r="Z88" i="31"/>
  <c r="Z631" i="31" s="1"/>
  <c r="Z98" i="31"/>
  <c r="Z83" i="31"/>
  <c r="Z96" i="31"/>
  <c r="Z87" i="31"/>
  <c r="Z99" i="31"/>
  <c r="Z89" i="31"/>
  <c r="Z632" i="31" s="1"/>
  <c r="Z97" i="31"/>
  <c r="Z85" i="31"/>
  <c r="Z628" i="31" s="1"/>
  <c r="Z91" i="31"/>
  <c r="Z614" i="31" s="1"/>
  <c r="Z90" i="31"/>
  <c r="Z634" i="31" s="1"/>
  <c r="Z95" i="31"/>
  <c r="Z94" i="31"/>
  <c r="Z86" i="31"/>
  <c r="Z629" i="31" s="1"/>
  <c r="Z93" i="31"/>
  <c r="Z84" i="31"/>
  <c r="Z627" i="31" s="1"/>
  <c r="AF1" i="31"/>
  <c r="AF81" i="31" s="1"/>
  <c r="AC141" i="31"/>
  <c r="AC140" i="31"/>
  <c r="AC142" i="31"/>
  <c r="AC639" i="31"/>
  <c r="Y663" i="31"/>
  <c r="AA227" i="25"/>
  <c r="AA195" i="25"/>
  <c r="AC22" i="25"/>
  <c r="AD1" i="25"/>
  <c r="AA229" i="25"/>
  <c r="W245" i="25"/>
  <c r="AB46" i="25"/>
  <c r="AB20" i="25"/>
  <c r="AB9" i="25"/>
  <c r="AB195" i="25"/>
  <c r="AB19" i="25"/>
  <c r="AB18" i="25"/>
  <c r="AB17" i="25"/>
  <c r="AB21" i="25"/>
  <c r="AA205" i="25"/>
  <c r="AA240" i="25"/>
  <c r="AA239" i="25"/>
  <c r="W244" i="25"/>
  <c r="Z2" i="25"/>
  <c r="AB41" i="25"/>
  <c r="AB38" i="25"/>
  <c r="AB36" i="25"/>
  <c r="AB42" i="25"/>
  <c r="AB43" i="25"/>
  <c r="AB37" i="25"/>
  <c r="AB34" i="25"/>
  <c r="X24" i="25"/>
  <c r="X26" i="25"/>
  <c r="X29" i="25"/>
  <c r="X28" i="25"/>
  <c r="X244" i="25"/>
  <c r="X31" i="25"/>
  <c r="X30" i="25"/>
  <c r="X25" i="25"/>
  <c r="X27" i="25"/>
  <c r="X171" i="25"/>
  <c r="X172" i="25" s="1"/>
  <c r="Z2" i="6"/>
  <c r="D60" i="42" l="1"/>
  <c r="AF71" i="31"/>
  <c r="AF70" i="31"/>
  <c r="AF72" i="31"/>
  <c r="AF73" i="31"/>
  <c r="AB228" i="25"/>
  <c r="AC11" i="25"/>
  <c r="AC14" i="25"/>
  <c r="AC16" i="25"/>
  <c r="AC10" i="25"/>
  <c r="AC12" i="25"/>
  <c r="AC15" i="25"/>
  <c r="AC13" i="25"/>
  <c r="AF74" i="31"/>
  <c r="AI74" i="31" s="1"/>
  <c r="AJ74" i="31" s="1"/>
  <c r="AF12" i="31"/>
  <c r="AI12" i="31" s="1"/>
  <c r="AJ12" i="31" s="1"/>
  <c r="AL12" i="31" s="1"/>
  <c r="F56" i="42"/>
  <c r="D56" i="42"/>
  <c r="AD82" i="31"/>
  <c r="AE90" i="32"/>
  <c r="AD582" i="31"/>
  <c r="AD583" i="31"/>
  <c r="AE302" i="32"/>
  <c r="AE80" i="31"/>
  <c r="AE79" i="31"/>
  <c r="AC659" i="31"/>
  <c r="AD594" i="31"/>
  <c r="AD605" i="31"/>
  <c r="W254" i="25"/>
  <c r="W173" i="25" s="1"/>
  <c r="AB215" i="25"/>
  <c r="AD1" i="6"/>
  <c r="AB243" i="25"/>
  <c r="AB49" i="25"/>
  <c r="AC151" i="31"/>
  <c r="AD609" i="31"/>
  <c r="Y63" i="32"/>
  <c r="Z101" i="31"/>
  <c r="X33" i="25"/>
  <c r="Z297" i="32"/>
  <c r="Z298" i="32" s="1"/>
  <c r="AC97" i="32"/>
  <c r="AE34" i="32"/>
  <c r="AD606" i="31"/>
  <c r="AD139" i="31"/>
  <c r="AB45" i="25"/>
  <c r="AB23" i="25"/>
  <c r="X71" i="39"/>
  <c r="Z57" i="39"/>
  <c r="Z47" i="39"/>
  <c r="Y71" i="39"/>
  <c r="AB43" i="39"/>
  <c r="D15" i="39"/>
  <c r="D30" i="39"/>
  <c r="D48" i="42"/>
  <c r="F46" i="42"/>
  <c r="F48" i="42" s="1"/>
  <c r="F50" i="42"/>
  <c r="F52" i="42" s="1"/>
  <c r="D52" i="42"/>
  <c r="AD596" i="31"/>
  <c r="AD615" i="31"/>
  <c r="X310" i="6"/>
  <c r="AB251" i="25"/>
  <c r="AB250" i="25"/>
  <c r="AB209" i="25"/>
  <c r="AD669" i="31"/>
  <c r="AD670" i="31"/>
  <c r="AD666" i="31"/>
  <c r="AE383" i="32"/>
  <c r="Z68" i="39"/>
  <c r="Z69" i="39" s="1"/>
  <c r="Z63" i="39"/>
  <c r="Z64" i="39" s="1"/>
  <c r="AD304" i="32"/>
  <c r="AD305" i="32"/>
  <c r="AD306" i="32" s="1"/>
  <c r="AB40" i="39" s="1"/>
  <c r="AC585" i="31"/>
  <c r="AC586" i="31"/>
  <c r="AC587" i="31" s="1"/>
  <c r="AA59" i="39" s="1"/>
  <c r="L38" i="35"/>
  <c r="L39" i="35"/>
  <c r="AD643" i="31"/>
  <c r="AD604" i="31"/>
  <c r="AD598" i="31"/>
  <c r="AD595" i="31"/>
  <c r="AD622" i="31"/>
  <c r="AD599" i="31"/>
  <c r="AE371" i="32"/>
  <c r="X390" i="32"/>
  <c r="X299" i="32" s="1"/>
  <c r="Y380" i="32"/>
  <c r="AC341" i="32"/>
  <c r="Z41" i="32"/>
  <c r="Z45" i="32"/>
  <c r="Z40" i="32"/>
  <c r="Z44" i="32"/>
  <c r="Z47" i="32"/>
  <c r="Z43" i="32"/>
  <c r="Z39" i="32"/>
  <c r="Z38" i="32"/>
  <c r="Z46" i="32"/>
  <c r="Z42" i="32"/>
  <c r="AF23" i="32"/>
  <c r="AF24" i="32"/>
  <c r="Z35" i="32"/>
  <c r="Z60" i="32"/>
  <c r="Z53" i="32"/>
  <c r="Z54" i="32"/>
  <c r="Z50" i="32"/>
  <c r="Z48" i="32"/>
  <c r="Z57" i="32"/>
  <c r="Z58" i="32"/>
  <c r="Z59" i="32"/>
  <c r="Z36" i="32"/>
  <c r="Z51" i="32"/>
  <c r="Z52" i="32"/>
  <c r="Z37" i="32"/>
  <c r="Z55" i="32"/>
  <c r="Z56" i="32"/>
  <c r="Z49" i="32"/>
  <c r="Z61" i="32"/>
  <c r="Y381" i="32"/>
  <c r="AB2" i="32"/>
  <c r="AA62" i="32"/>
  <c r="AE346" i="32"/>
  <c r="AC379" i="32"/>
  <c r="AE317" i="32"/>
  <c r="AE375" i="32"/>
  <c r="AE339" i="32"/>
  <c r="AE312" i="32"/>
  <c r="AA341" i="32"/>
  <c r="AA345" i="32"/>
  <c r="AD356" i="32"/>
  <c r="AD92" i="32"/>
  <c r="AD376" i="32" s="1"/>
  <c r="AD91" i="32"/>
  <c r="AD95" i="32"/>
  <c r="AD345" i="32" s="1"/>
  <c r="AD93" i="32"/>
  <c r="AE314" i="32"/>
  <c r="AE347" i="32"/>
  <c r="AE359" i="32"/>
  <c r="AE364" i="32"/>
  <c r="AE351" i="32"/>
  <c r="AE365" i="32"/>
  <c r="AF29" i="32"/>
  <c r="AF344" i="32"/>
  <c r="AF347" i="32"/>
  <c r="AF32" i="32"/>
  <c r="AF337" i="32"/>
  <c r="AF25" i="32"/>
  <c r="AF369" i="32" s="1"/>
  <c r="AF323" i="32"/>
  <c r="AF9" i="32"/>
  <c r="AF26" i="32"/>
  <c r="AF30" i="32"/>
  <c r="AF314" i="32" s="1"/>
  <c r="AF28" i="32"/>
  <c r="AF312" i="32" s="1"/>
  <c r="AF339" i="32"/>
  <c r="AF31" i="32"/>
  <c r="AF327" i="32"/>
  <c r="AF27" i="32"/>
  <c r="AF375" i="32" s="1"/>
  <c r="AE355" i="32"/>
  <c r="AE331" i="32"/>
  <c r="AF72" i="32"/>
  <c r="AF79" i="32"/>
  <c r="AF85" i="32"/>
  <c r="AF67" i="32"/>
  <c r="AF69" i="32"/>
  <c r="AF80" i="32"/>
  <c r="AF70" i="32"/>
  <c r="AF73" i="32"/>
  <c r="AF66" i="32"/>
  <c r="AF84" i="32"/>
  <c r="AF82" i="32"/>
  <c r="AF65" i="32"/>
  <c r="AF71" i="32"/>
  <c r="AF303" i="32" s="1"/>
  <c r="AF81" i="32"/>
  <c r="AF363" i="32" s="1"/>
  <c r="AF75" i="32"/>
  <c r="AF301" i="32" s="1"/>
  <c r="AF64" i="32"/>
  <c r="AF83" i="32"/>
  <c r="AF74" i="32"/>
  <c r="AF68" i="32"/>
  <c r="AE348" i="32"/>
  <c r="AE349" i="32"/>
  <c r="AC662" i="31"/>
  <c r="AE104" i="31"/>
  <c r="AD647" i="31"/>
  <c r="AD642" i="31"/>
  <c r="AE54" i="31"/>
  <c r="AE21" i="31"/>
  <c r="AE55" i="31"/>
  <c r="AE20" i="31"/>
  <c r="AE46" i="31"/>
  <c r="AE16" i="31"/>
  <c r="AE39" i="31"/>
  <c r="AE25" i="31"/>
  <c r="AE17" i="31"/>
  <c r="AE23" i="31"/>
  <c r="AE28" i="31"/>
  <c r="AE41" i="31"/>
  <c r="AE26" i="31"/>
  <c r="AE15" i="31"/>
  <c r="AE45" i="31"/>
  <c r="AE48" i="31"/>
  <c r="AE37" i="31"/>
  <c r="AE59" i="31"/>
  <c r="AE42" i="31"/>
  <c r="AE24" i="31"/>
  <c r="AE51" i="31"/>
  <c r="AE44" i="31"/>
  <c r="AE50" i="31"/>
  <c r="AE40" i="31"/>
  <c r="AE18" i="31"/>
  <c r="AE33" i="31"/>
  <c r="AE19" i="31"/>
  <c r="AE47" i="31"/>
  <c r="AE52" i="31"/>
  <c r="AE43" i="31"/>
  <c r="AE49" i="31"/>
  <c r="AE34" i="31"/>
  <c r="AE53" i="31"/>
  <c r="AE36" i="31"/>
  <c r="AE30" i="31"/>
  <c r="AE13" i="31"/>
  <c r="AE57" i="31"/>
  <c r="AE58" i="31"/>
  <c r="AE31" i="31"/>
  <c r="AE14" i="31"/>
  <c r="AE646" i="31" s="1"/>
  <c r="AE56" i="31"/>
  <c r="AE29" i="31"/>
  <c r="AE22" i="31"/>
  <c r="AE32" i="31"/>
  <c r="AE38" i="31"/>
  <c r="AE27" i="31"/>
  <c r="AE35" i="31"/>
  <c r="AD648" i="31"/>
  <c r="AD638" i="31"/>
  <c r="AD652" i="31"/>
  <c r="AD620" i="31"/>
  <c r="Z663" i="31"/>
  <c r="Z630" i="31"/>
  <c r="Z624" i="31"/>
  <c r="AD654" i="31"/>
  <c r="Z664" i="31"/>
  <c r="AD140" i="31"/>
  <c r="AD142" i="31"/>
  <c r="AD639" i="31"/>
  <c r="AD141" i="31"/>
  <c r="AB100" i="31"/>
  <c r="AC2" i="31"/>
  <c r="AA98" i="31"/>
  <c r="AA83" i="31"/>
  <c r="AA92" i="31"/>
  <c r="AA88" i="31"/>
  <c r="AA631" i="31" s="1"/>
  <c r="AA97" i="31"/>
  <c r="AA96" i="31"/>
  <c r="AA85" i="31"/>
  <c r="AA628" i="31" s="1"/>
  <c r="AA94" i="31"/>
  <c r="AA89" i="31"/>
  <c r="AA632" i="31" s="1"/>
  <c r="AA86" i="31"/>
  <c r="AA629" i="31" s="1"/>
  <c r="AA84" i="31"/>
  <c r="AA627" i="31" s="1"/>
  <c r="AA90" i="31"/>
  <c r="AA634" i="31" s="1"/>
  <c r="AA95" i="31"/>
  <c r="AA91" i="31"/>
  <c r="AA614" i="31" s="1"/>
  <c r="AA87" i="31"/>
  <c r="AA630" i="31" s="1"/>
  <c r="AA93" i="31"/>
  <c r="AA99" i="31"/>
  <c r="AE60" i="31"/>
  <c r="AE77" i="31"/>
  <c r="AE67" i="31"/>
  <c r="AE66" i="31"/>
  <c r="AE11" i="31"/>
  <c r="AE640" i="31" s="1"/>
  <c r="AE61" i="31"/>
  <c r="AE65" i="31"/>
  <c r="AE69" i="31"/>
  <c r="AE68" i="31"/>
  <c r="AE10" i="31"/>
  <c r="AE76" i="31"/>
  <c r="AE9" i="31"/>
  <c r="AE62" i="31"/>
  <c r="AE63" i="31"/>
  <c r="AE64" i="31"/>
  <c r="AE75" i="31"/>
  <c r="AE78" i="31"/>
  <c r="AE102" i="31"/>
  <c r="AE103" i="31"/>
  <c r="AI150" i="31"/>
  <c r="AD658" i="31"/>
  <c r="AB227" i="25"/>
  <c r="AB240" i="25"/>
  <c r="AA2" i="25"/>
  <c r="AC46" i="25"/>
  <c r="AD22" i="25"/>
  <c r="AE1" i="25"/>
  <c r="Y30" i="25"/>
  <c r="Y25" i="25"/>
  <c r="Y27" i="25"/>
  <c r="Y24" i="25"/>
  <c r="Y26" i="25"/>
  <c r="Y29" i="25"/>
  <c r="Y28" i="25"/>
  <c r="Y244" i="25"/>
  <c r="Y31" i="25"/>
  <c r="Y171" i="25"/>
  <c r="Y172" i="25" s="1"/>
  <c r="AB205" i="25"/>
  <c r="AB239" i="25"/>
  <c r="AC17" i="25"/>
  <c r="AC21" i="25"/>
  <c r="AC20" i="25"/>
  <c r="AC9" i="25"/>
  <c r="AC19" i="25"/>
  <c r="AC18" i="25"/>
  <c r="AB229" i="25"/>
  <c r="AC36" i="25"/>
  <c r="AC42" i="25"/>
  <c r="AC43" i="25"/>
  <c r="AC37" i="25"/>
  <c r="AC34" i="25"/>
  <c r="AC41" i="25"/>
  <c r="AC38" i="25"/>
  <c r="X245" i="25"/>
  <c r="AA2" i="6"/>
  <c r="AC228" i="25" l="1"/>
  <c r="AD12" i="25"/>
  <c r="AD13" i="25"/>
  <c r="AD11" i="25"/>
  <c r="AD14" i="25"/>
  <c r="AD10" i="25"/>
  <c r="AD15" i="25"/>
  <c r="AD16" i="25"/>
  <c r="AE82" i="31"/>
  <c r="AF90" i="32"/>
  <c r="AE582" i="31"/>
  <c r="AE583" i="31"/>
  <c r="H15" i="42"/>
  <c r="J15" i="42" s="1"/>
  <c r="AF302" i="32"/>
  <c r="AI81" i="31"/>
  <c r="D6" i="35" s="1"/>
  <c r="AF80" i="31"/>
  <c r="AI80" i="31" s="1"/>
  <c r="AJ80" i="31" s="1"/>
  <c r="AL80" i="31" s="1"/>
  <c r="AF79" i="31"/>
  <c r="AI79" i="31" s="1"/>
  <c r="AJ79" i="31" s="1"/>
  <c r="AL79" i="31" s="1"/>
  <c r="AE595" i="31"/>
  <c r="AE615" i="31"/>
  <c r="AE643" i="31"/>
  <c r="AC215" i="25"/>
  <c r="AE1" i="6"/>
  <c r="AD659" i="31"/>
  <c r="AC243" i="25"/>
  <c r="AC49" i="25"/>
  <c r="AE594" i="31"/>
  <c r="AE604" i="31"/>
  <c r="AE598" i="31"/>
  <c r="AE606" i="31"/>
  <c r="Z63" i="32"/>
  <c r="AA101" i="31"/>
  <c r="Y33" i="25"/>
  <c r="AF34" i="32"/>
  <c r="AA297" i="32"/>
  <c r="AD97" i="32"/>
  <c r="AE139" i="31"/>
  <c r="AD151" i="31"/>
  <c r="AC45" i="25"/>
  <c r="AC23" i="25"/>
  <c r="D9" i="35"/>
  <c r="E9" i="35" s="1"/>
  <c r="F9" i="35" s="1"/>
  <c r="AJ150" i="31"/>
  <c r="AE605" i="31"/>
  <c r="AA57" i="39"/>
  <c r="AA47" i="39"/>
  <c r="D22" i="39"/>
  <c r="Z54" i="39"/>
  <c r="Z71" i="39"/>
  <c r="AC43" i="39"/>
  <c r="AA52" i="39"/>
  <c r="D37" i="39"/>
  <c r="X254" i="25"/>
  <c r="X173" i="25" s="1"/>
  <c r="AC251" i="25"/>
  <c r="AC250" i="25"/>
  <c r="AC209" i="25"/>
  <c r="Y310" i="6"/>
  <c r="AE666" i="31"/>
  <c r="AE669" i="31"/>
  <c r="AE670" i="31"/>
  <c r="AF383" i="32"/>
  <c r="AA68" i="39"/>
  <c r="AA69" i="39" s="1"/>
  <c r="AA63" i="39"/>
  <c r="AA64" i="39" s="1"/>
  <c r="AB52" i="39"/>
  <c r="AE305" i="32"/>
  <c r="AE306" i="32" s="1"/>
  <c r="AC40" i="39" s="1"/>
  <c r="AE304" i="32"/>
  <c r="AD585" i="31"/>
  <c r="AD586" i="31"/>
  <c r="AD587" i="31" s="1"/>
  <c r="AB59" i="39" s="1"/>
  <c r="AC240" i="25"/>
  <c r="AI96" i="32"/>
  <c r="AE609" i="31"/>
  <c r="AE596" i="31"/>
  <c r="AE599" i="31"/>
  <c r="Y390" i="32"/>
  <c r="Y299" i="32" s="1"/>
  <c r="AD341" i="32"/>
  <c r="Z380" i="32"/>
  <c r="AA38" i="32"/>
  <c r="AA46" i="32"/>
  <c r="AA42" i="32"/>
  <c r="AA41" i="32"/>
  <c r="AA45" i="32"/>
  <c r="AA40" i="32"/>
  <c r="AA44" i="32"/>
  <c r="AA47" i="32"/>
  <c r="AA43" i="32"/>
  <c r="AA39" i="32"/>
  <c r="AC2" i="32"/>
  <c r="AB62" i="32"/>
  <c r="AA35" i="32"/>
  <c r="AA53" i="32"/>
  <c r="AA54" i="32"/>
  <c r="AA59" i="32"/>
  <c r="AA60" i="32"/>
  <c r="AA57" i="32"/>
  <c r="AA58" i="32"/>
  <c r="AA37" i="32"/>
  <c r="AA48" i="32"/>
  <c r="AA51" i="32"/>
  <c r="AA52" i="32"/>
  <c r="AA61" i="32"/>
  <c r="AA36" i="32"/>
  <c r="AA56" i="32"/>
  <c r="AA49" i="32"/>
  <c r="AA50" i="32"/>
  <c r="AA55" i="32"/>
  <c r="Z381" i="32"/>
  <c r="AF365" i="32"/>
  <c r="AF371" i="32"/>
  <c r="AF351" i="32"/>
  <c r="AF331" i="32"/>
  <c r="AF316" i="32"/>
  <c r="AF324" i="32"/>
  <c r="AF348" i="32"/>
  <c r="AF349" i="32"/>
  <c r="AF313" i="32"/>
  <c r="AD379" i="32"/>
  <c r="AF317" i="32"/>
  <c r="AF356" i="32"/>
  <c r="AF91" i="32"/>
  <c r="AF93" i="32"/>
  <c r="AF92" i="32"/>
  <c r="AF376" i="32" s="1"/>
  <c r="AF95" i="32"/>
  <c r="AF345" i="32" s="1"/>
  <c r="AF359" i="32"/>
  <c r="AE356" i="32"/>
  <c r="AE95" i="32"/>
  <c r="AE345" i="32" s="1"/>
  <c r="AE91" i="32"/>
  <c r="AE93" i="32"/>
  <c r="AE92" i="32"/>
  <c r="AE376" i="32" s="1"/>
  <c r="AF364" i="32"/>
  <c r="AF341" i="32"/>
  <c r="AF360" i="32"/>
  <c r="AF346" i="32"/>
  <c r="AF355" i="32"/>
  <c r="AF332" i="32"/>
  <c r="AF322" i="32"/>
  <c r="AD662" i="31"/>
  <c r="AF104" i="31"/>
  <c r="AE642" i="31"/>
  <c r="AE647" i="31"/>
  <c r="AF54" i="31"/>
  <c r="AI54" i="31" s="1"/>
  <c r="AF55" i="31"/>
  <c r="AI55" i="31" s="1"/>
  <c r="AF21" i="31"/>
  <c r="AI21" i="31" s="1"/>
  <c r="AF26" i="31"/>
  <c r="AI26" i="31" s="1"/>
  <c r="AF43" i="31"/>
  <c r="AI43" i="31" s="1"/>
  <c r="AF13" i="31"/>
  <c r="AI13" i="31" s="1"/>
  <c r="AF58" i="31"/>
  <c r="AI58" i="31" s="1"/>
  <c r="AF31" i="31"/>
  <c r="AI31" i="31" s="1"/>
  <c r="AF14" i="31"/>
  <c r="AI14" i="31" s="1"/>
  <c r="AF48" i="31"/>
  <c r="AI48" i="31" s="1"/>
  <c r="AF37" i="31"/>
  <c r="AI37" i="31" s="1"/>
  <c r="AF59" i="31"/>
  <c r="AI59" i="31" s="1"/>
  <c r="AF47" i="31"/>
  <c r="AI47" i="31" s="1"/>
  <c r="AF20" i="31"/>
  <c r="AI20" i="31" s="1"/>
  <c r="AF53" i="31"/>
  <c r="AI53" i="31" s="1"/>
  <c r="AF46" i="31"/>
  <c r="AI46" i="31" s="1"/>
  <c r="AF16" i="31"/>
  <c r="AI16" i="31" s="1"/>
  <c r="AF57" i="31"/>
  <c r="AI57" i="31" s="1"/>
  <c r="AF39" i="31"/>
  <c r="AI39" i="31" s="1"/>
  <c r="AF17" i="31"/>
  <c r="AI17" i="31" s="1"/>
  <c r="AF28" i="31"/>
  <c r="AI28" i="31" s="1"/>
  <c r="AF51" i="31"/>
  <c r="AI51" i="31" s="1"/>
  <c r="AF41" i="31"/>
  <c r="AI41" i="31" s="1"/>
  <c r="AF34" i="31"/>
  <c r="AI34" i="31" s="1"/>
  <c r="AF36" i="31"/>
  <c r="AI36" i="31" s="1"/>
  <c r="AF15" i="31"/>
  <c r="AI15" i="31" s="1"/>
  <c r="AF45" i="31"/>
  <c r="AI45" i="31" s="1"/>
  <c r="AF56" i="31"/>
  <c r="AI56" i="31" s="1"/>
  <c r="AF29" i="31"/>
  <c r="AI29" i="31" s="1"/>
  <c r="AF22" i="31"/>
  <c r="AI22" i="31" s="1"/>
  <c r="AF42" i="31"/>
  <c r="AI42" i="31" s="1"/>
  <c r="AF24" i="31"/>
  <c r="AI24" i="31" s="1"/>
  <c r="AF44" i="31"/>
  <c r="AI44" i="31" s="1"/>
  <c r="AF49" i="31"/>
  <c r="AI49" i="31" s="1"/>
  <c r="AF50" i="31"/>
  <c r="AI50" i="31" s="1"/>
  <c r="AF40" i="31"/>
  <c r="AI40" i="31" s="1"/>
  <c r="AF18" i="31"/>
  <c r="AI18" i="31" s="1"/>
  <c r="AF30" i="31"/>
  <c r="AI30" i="31" s="1"/>
  <c r="AF33" i="31"/>
  <c r="AI33" i="31" s="1"/>
  <c r="AF25" i="31"/>
  <c r="AI25" i="31" s="1"/>
  <c r="AF32" i="31"/>
  <c r="AI32" i="31" s="1"/>
  <c r="AF23" i="31"/>
  <c r="AI23" i="31" s="1"/>
  <c r="AF19" i="31"/>
  <c r="AI19" i="31" s="1"/>
  <c r="AF52" i="31"/>
  <c r="AI52" i="31" s="1"/>
  <c r="AF35" i="31"/>
  <c r="AI35" i="31" s="1"/>
  <c r="AF27" i="31"/>
  <c r="AI27" i="31" s="1"/>
  <c r="AF38" i="31"/>
  <c r="AI38" i="31" s="1"/>
  <c r="AE648" i="31"/>
  <c r="AE638" i="31"/>
  <c r="AE654" i="31"/>
  <c r="AE622" i="31"/>
  <c r="AE652" i="31"/>
  <c r="AE620" i="31"/>
  <c r="AA624" i="31"/>
  <c r="AF141" i="31"/>
  <c r="AF140" i="31"/>
  <c r="AF142" i="31"/>
  <c r="AA671" i="31"/>
  <c r="AC100" i="31"/>
  <c r="AD2" i="31"/>
  <c r="AB83" i="31"/>
  <c r="AB88" i="31"/>
  <c r="AB631" i="31" s="1"/>
  <c r="AB98" i="31"/>
  <c r="AB92" i="31"/>
  <c r="AB94" i="31"/>
  <c r="AB85" i="31"/>
  <c r="AB628" i="31" s="1"/>
  <c r="AB86" i="31"/>
  <c r="AB629" i="31" s="1"/>
  <c r="AB84" i="31"/>
  <c r="AB627" i="31" s="1"/>
  <c r="AB87" i="31"/>
  <c r="AB630" i="31" s="1"/>
  <c r="AB99" i="31"/>
  <c r="AB90" i="31"/>
  <c r="AB634" i="31" s="1"/>
  <c r="AB95" i="31"/>
  <c r="AB97" i="31"/>
  <c r="AB96" i="31"/>
  <c r="AB89" i="31"/>
  <c r="AB632" i="31" s="1"/>
  <c r="AB93" i="31"/>
  <c r="AB91" i="31"/>
  <c r="AB614" i="31" s="1"/>
  <c r="AA664" i="31"/>
  <c r="AF65" i="31"/>
  <c r="AF69" i="31"/>
  <c r="AF68" i="31"/>
  <c r="AF10" i="31"/>
  <c r="AI10" i="31" s="1"/>
  <c r="AF76" i="31"/>
  <c r="AF60" i="31"/>
  <c r="AI60" i="31" s="1"/>
  <c r="AF62" i="31"/>
  <c r="AI62" i="31" s="1"/>
  <c r="AF63" i="31"/>
  <c r="AF64" i="31"/>
  <c r="AF75" i="31"/>
  <c r="AF11" i="31"/>
  <c r="AF640" i="31" s="1"/>
  <c r="AF61" i="31"/>
  <c r="AI61" i="31" s="1"/>
  <c r="AF78" i="31"/>
  <c r="AF9" i="31"/>
  <c r="AF77" i="31"/>
  <c r="AI77" i="31" s="1"/>
  <c r="AF67" i="31"/>
  <c r="AF66" i="31"/>
  <c r="AE658" i="31"/>
  <c r="AE142" i="31"/>
  <c r="AE639" i="31"/>
  <c r="AE141" i="31"/>
  <c r="AE140" i="31"/>
  <c r="AA663" i="31"/>
  <c r="AF102" i="31"/>
  <c r="AF103" i="31"/>
  <c r="AC229" i="25"/>
  <c r="AC227" i="25"/>
  <c r="AC239" i="25"/>
  <c r="AC205" i="25"/>
  <c r="Y245" i="25"/>
  <c r="AD20" i="25"/>
  <c r="AD9" i="25"/>
  <c r="AD18" i="25"/>
  <c r="AD19" i="25"/>
  <c r="AD17" i="25"/>
  <c r="AD21" i="25"/>
  <c r="AD205" i="25"/>
  <c r="AA32" i="25"/>
  <c r="AB2" i="25"/>
  <c r="AD37" i="25"/>
  <c r="AD41" i="25"/>
  <c r="AD38" i="25"/>
  <c r="AD36" i="25"/>
  <c r="AD42" i="25"/>
  <c r="AD34" i="25"/>
  <c r="AD43" i="25"/>
  <c r="Z25" i="25"/>
  <c r="Z27" i="25"/>
  <c r="Z24" i="25"/>
  <c r="Z244" i="25"/>
  <c r="Z26" i="25"/>
  <c r="Z29" i="25"/>
  <c r="Z28" i="25"/>
  <c r="Z31" i="25"/>
  <c r="Z30" i="25"/>
  <c r="Z171" i="25"/>
  <c r="Z172" i="25" s="1"/>
  <c r="AD46" i="25"/>
  <c r="AC195" i="25"/>
  <c r="AE22" i="25"/>
  <c r="AF1" i="25"/>
  <c r="AB2" i="6"/>
  <c r="AF646" i="31" l="1"/>
  <c r="AD228" i="25"/>
  <c r="AE11" i="25"/>
  <c r="AE13" i="25"/>
  <c r="AE15" i="25"/>
  <c r="AE16" i="25"/>
  <c r="AE14" i="25"/>
  <c r="AE12" i="25"/>
  <c r="AE10" i="25"/>
  <c r="AJ81" i="31"/>
  <c r="AF82" i="31"/>
  <c r="AF583" i="31"/>
  <c r="AF582" i="31"/>
  <c r="AI128" i="31"/>
  <c r="AJ128" i="31" s="1"/>
  <c r="AN128" i="31" s="1"/>
  <c r="AI127" i="31"/>
  <c r="AJ127" i="31" s="1"/>
  <c r="AN127" i="31" s="1"/>
  <c r="AI134" i="31"/>
  <c r="AJ134" i="31" s="1"/>
  <c r="AN134" i="31" s="1"/>
  <c r="AI129" i="31"/>
  <c r="AJ129" i="31" s="1"/>
  <c r="AN129" i="31" s="1"/>
  <c r="E6" i="35"/>
  <c r="F6" i="35" s="1"/>
  <c r="AE341" i="32"/>
  <c r="AD215" i="25"/>
  <c r="AF1" i="6"/>
  <c r="AD243" i="25"/>
  <c r="AD49" i="25"/>
  <c r="AA63" i="32"/>
  <c r="AB101" i="31"/>
  <c r="Z33" i="25"/>
  <c r="AF97" i="32"/>
  <c r="AE97" i="32"/>
  <c r="AB297" i="32"/>
  <c r="AI9" i="31"/>
  <c r="AJ9" i="31" s="1"/>
  <c r="AL9" i="31" s="1"/>
  <c r="AF151" i="31"/>
  <c r="AF139" i="31"/>
  <c r="AE662" i="31"/>
  <c r="AE151" i="31"/>
  <c r="AD45" i="25"/>
  <c r="AD23" i="25"/>
  <c r="AF598" i="31"/>
  <c r="AI66" i="31"/>
  <c r="AF615" i="31"/>
  <c r="AI78" i="31"/>
  <c r="AF595" i="31"/>
  <c r="AI64" i="31"/>
  <c r="AF609" i="31"/>
  <c r="AI76" i="31"/>
  <c r="AF596" i="31"/>
  <c r="AI65" i="31"/>
  <c r="AF662" i="31"/>
  <c r="AI140" i="31"/>
  <c r="AJ140" i="31" s="1"/>
  <c r="AN140" i="31" s="1"/>
  <c r="AJ27" i="31"/>
  <c r="AL27" i="31" s="1"/>
  <c r="AJ23" i="31"/>
  <c r="AL23" i="31" s="1"/>
  <c r="AJ30" i="31"/>
  <c r="AL30" i="31" s="1"/>
  <c r="AJ49" i="31"/>
  <c r="AL49" i="31" s="1"/>
  <c r="AJ22" i="31"/>
  <c r="AL22" i="31" s="1"/>
  <c r="AJ15" i="31"/>
  <c r="AL15" i="31" s="1"/>
  <c r="AJ51" i="31"/>
  <c r="AL51" i="31" s="1"/>
  <c r="AJ57" i="31"/>
  <c r="AL57" i="31" s="1"/>
  <c r="AJ20" i="31"/>
  <c r="AL20" i="31" s="1"/>
  <c r="AJ48" i="31"/>
  <c r="AL48" i="31" s="1"/>
  <c r="AJ13" i="31"/>
  <c r="AL13" i="31" s="1"/>
  <c r="AJ55" i="31"/>
  <c r="AL55" i="31" s="1"/>
  <c r="AI113" i="31"/>
  <c r="AJ113" i="31" s="1"/>
  <c r="AN113" i="31" s="1"/>
  <c r="AI109" i="31"/>
  <c r="AJ109" i="31" s="1"/>
  <c r="AN109" i="31" s="1"/>
  <c r="AI104" i="31"/>
  <c r="AJ104" i="31" s="1"/>
  <c r="AN104" i="31" s="1"/>
  <c r="D8" i="35"/>
  <c r="E8" i="35" s="1"/>
  <c r="F8" i="35" s="1"/>
  <c r="AF599" i="31"/>
  <c r="AI67" i="31"/>
  <c r="AJ61" i="31"/>
  <c r="AL61" i="31" s="1"/>
  <c r="AF594" i="31"/>
  <c r="AI63" i="31"/>
  <c r="AJ10" i="31"/>
  <c r="AL10" i="31" s="1"/>
  <c r="AJ35" i="31"/>
  <c r="AL35" i="31" s="1"/>
  <c r="AJ32" i="31"/>
  <c r="AL32" i="31" s="1"/>
  <c r="AJ18" i="31"/>
  <c r="AL18" i="31" s="1"/>
  <c r="AJ44" i="31"/>
  <c r="AL44" i="31" s="1"/>
  <c r="AJ29" i="31"/>
  <c r="AL29" i="31" s="1"/>
  <c r="AJ36" i="31"/>
  <c r="AL36" i="31" s="1"/>
  <c r="AJ28" i="31"/>
  <c r="AL28" i="31" s="1"/>
  <c r="AJ16" i="31"/>
  <c r="AL16" i="31" s="1"/>
  <c r="AJ47" i="31"/>
  <c r="AL47" i="31" s="1"/>
  <c r="AJ14" i="31"/>
  <c r="AL14" i="31" s="1"/>
  <c r="AJ43" i="31"/>
  <c r="AL43" i="31" s="1"/>
  <c r="AJ54" i="31"/>
  <c r="AL54" i="31" s="1"/>
  <c r="AI121" i="31"/>
  <c r="AJ121" i="31" s="1"/>
  <c r="AN121" i="31" s="1"/>
  <c r="AI114" i="31"/>
  <c r="AJ114" i="31" s="1"/>
  <c r="AN114" i="31" s="1"/>
  <c r="AI112" i="31"/>
  <c r="AJ112" i="31" s="1"/>
  <c r="AN112" i="31" s="1"/>
  <c r="AJ77" i="31"/>
  <c r="AL77" i="31" s="1"/>
  <c r="AF643" i="31"/>
  <c r="AI11" i="31"/>
  <c r="AJ62" i="31"/>
  <c r="AL62" i="31" s="1"/>
  <c r="AF604" i="31"/>
  <c r="AI68" i="31"/>
  <c r="AI142" i="31"/>
  <c r="AJ142" i="31" s="1"/>
  <c r="AN142" i="31" s="1"/>
  <c r="AI141" i="31"/>
  <c r="AJ141" i="31" s="1"/>
  <c r="AN141" i="31" s="1"/>
  <c r="AJ52" i="31"/>
  <c r="AL52" i="31" s="1"/>
  <c r="AJ25" i="31"/>
  <c r="AL25" i="31" s="1"/>
  <c r="AJ40" i="31"/>
  <c r="AL40" i="31" s="1"/>
  <c r="AJ24" i="31"/>
  <c r="AL24" i="31" s="1"/>
  <c r="AJ56" i="31"/>
  <c r="AL56" i="31" s="1"/>
  <c r="AJ34" i="31"/>
  <c r="AL34" i="31" s="1"/>
  <c r="AJ17" i="31"/>
  <c r="AL17" i="31" s="1"/>
  <c r="AJ46" i="31"/>
  <c r="AL46" i="31" s="1"/>
  <c r="AJ59" i="31"/>
  <c r="AL59" i="31" s="1"/>
  <c r="AJ31" i="31"/>
  <c r="AL31" i="31" s="1"/>
  <c r="AJ26" i="31"/>
  <c r="AL26" i="31" s="1"/>
  <c r="AI110" i="31"/>
  <c r="AJ110" i="31" s="1"/>
  <c r="AN110" i="31" s="1"/>
  <c r="AI108" i="31"/>
  <c r="AJ108" i="31" s="1"/>
  <c r="AN108" i="31" s="1"/>
  <c r="AI122" i="31"/>
  <c r="AJ122" i="31" s="1"/>
  <c r="AN122" i="31" s="1"/>
  <c r="AI133" i="31"/>
  <c r="AJ133" i="31" s="1"/>
  <c r="AN133" i="31" s="1"/>
  <c r="AI131" i="31"/>
  <c r="AJ131" i="31" s="1"/>
  <c r="AN131" i="31" s="1"/>
  <c r="AI103" i="31"/>
  <c r="AJ103" i="31" s="1"/>
  <c r="AN103" i="31" s="1"/>
  <c r="AI125" i="31"/>
  <c r="AJ125" i="31" s="1"/>
  <c r="AN125" i="31" s="1"/>
  <c r="AI102" i="31"/>
  <c r="AJ102" i="31" s="1"/>
  <c r="AN102" i="31" s="1"/>
  <c r="AI123" i="31"/>
  <c r="AJ123" i="31" s="1"/>
  <c r="AN123" i="31" s="1"/>
  <c r="AI132" i="31"/>
  <c r="AJ132" i="31" s="1"/>
  <c r="AN132" i="31" s="1"/>
  <c r="AI124" i="31"/>
  <c r="AJ124" i="31" s="1"/>
  <c r="AN124" i="31" s="1"/>
  <c r="AI126" i="31"/>
  <c r="AJ126" i="31" s="1"/>
  <c r="AN126" i="31" s="1"/>
  <c r="AF606" i="31"/>
  <c r="AI75" i="31"/>
  <c r="AJ60" i="31"/>
  <c r="AL60" i="31" s="1"/>
  <c r="AF605" i="31"/>
  <c r="AI69" i="31"/>
  <c r="AI149" i="31"/>
  <c r="AJ149" i="31" s="1"/>
  <c r="AN149" i="31" s="1"/>
  <c r="AF639" i="31"/>
  <c r="AI148" i="31"/>
  <c r="AJ148" i="31" s="1"/>
  <c r="AN148" i="31" s="1"/>
  <c r="AJ38" i="31"/>
  <c r="AL38" i="31" s="1"/>
  <c r="AJ19" i="31"/>
  <c r="AL19" i="31" s="1"/>
  <c r="AJ33" i="31"/>
  <c r="AL33" i="31" s="1"/>
  <c r="AJ50" i="31"/>
  <c r="AL50" i="31" s="1"/>
  <c r="AJ42" i="31"/>
  <c r="AL42" i="31" s="1"/>
  <c r="AJ45" i="31"/>
  <c r="AL45" i="31" s="1"/>
  <c r="AJ41" i="31"/>
  <c r="AL41" i="31" s="1"/>
  <c r="AJ39" i="31"/>
  <c r="AL39" i="31" s="1"/>
  <c r="AJ53" i="31"/>
  <c r="AL53" i="31" s="1"/>
  <c r="AJ37" i="31"/>
  <c r="AL37" i="31" s="1"/>
  <c r="AJ58" i="31"/>
  <c r="AL58" i="31" s="1"/>
  <c r="AJ21" i="31"/>
  <c r="AL21" i="31" s="1"/>
  <c r="AI107" i="31"/>
  <c r="AJ107" i="31" s="1"/>
  <c r="AN107" i="31" s="1"/>
  <c r="AI106" i="31"/>
  <c r="AJ106" i="31" s="1"/>
  <c r="AN106" i="31" s="1"/>
  <c r="AI111" i="31"/>
  <c r="AJ111" i="31" s="1"/>
  <c r="AN111" i="31" s="1"/>
  <c r="AI136" i="31"/>
  <c r="AJ136" i="31" s="1"/>
  <c r="AN136" i="31" s="1"/>
  <c r="AD43" i="39"/>
  <c r="H14" i="42" s="1"/>
  <c r="AA71" i="39"/>
  <c r="AA54" i="39"/>
  <c r="AB47" i="39"/>
  <c r="AB57" i="39"/>
  <c r="Z310" i="6"/>
  <c r="AD250" i="25"/>
  <c r="AD209" i="25"/>
  <c r="AD251" i="25"/>
  <c r="Y254" i="25"/>
  <c r="Y173" i="25" s="1"/>
  <c r="AF666" i="31"/>
  <c r="AF669" i="31"/>
  <c r="AF670" i="31"/>
  <c r="AB68" i="39"/>
  <c r="AB69" i="39" s="1"/>
  <c r="AB63" i="39"/>
  <c r="AB64" i="39" s="1"/>
  <c r="AC52" i="39"/>
  <c r="AF304" i="32"/>
  <c r="AF305" i="32"/>
  <c r="AF306" i="32" s="1"/>
  <c r="AD40" i="39" s="1"/>
  <c r="AE586" i="31"/>
  <c r="AE587" i="31" s="1"/>
  <c r="AC59" i="39" s="1"/>
  <c r="AE585" i="31"/>
  <c r="AI48" i="25"/>
  <c r="L41" i="35"/>
  <c r="Z390" i="32"/>
  <c r="Z299" i="32" s="1"/>
  <c r="AA380" i="32"/>
  <c r="AB47" i="32"/>
  <c r="AB43" i="32"/>
  <c r="AB39" i="32"/>
  <c r="AB38" i="32"/>
  <c r="AB46" i="32"/>
  <c r="AB42" i="32"/>
  <c r="AB41" i="32"/>
  <c r="AB45" i="32"/>
  <c r="AB40" i="32"/>
  <c r="AB44" i="32"/>
  <c r="AA381" i="32"/>
  <c r="AB49" i="32"/>
  <c r="AB50" i="32"/>
  <c r="AB55" i="32"/>
  <c r="AB56" i="32"/>
  <c r="AB35" i="32"/>
  <c r="AB54" i="32"/>
  <c r="AB59" i="32"/>
  <c r="AB60" i="32"/>
  <c r="AB53" i="32"/>
  <c r="AB58" i="32"/>
  <c r="AB37" i="32"/>
  <c r="AB48" i="32"/>
  <c r="AB57" i="32"/>
  <c r="AB52" i="32"/>
  <c r="AB61" i="32"/>
  <c r="AB36" i="32"/>
  <c r="AB51" i="32"/>
  <c r="AC62" i="32"/>
  <c r="AD2" i="32"/>
  <c r="AE379" i="32"/>
  <c r="AF379" i="32"/>
  <c r="AE659" i="31"/>
  <c r="AF642" i="31"/>
  <c r="AF647" i="31"/>
  <c r="AF638" i="31"/>
  <c r="AF652" i="31"/>
  <c r="AF620" i="31"/>
  <c r="AF654" i="31"/>
  <c r="AF622" i="31"/>
  <c r="AB624" i="31"/>
  <c r="AF648" i="31"/>
  <c r="AB671" i="31"/>
  <c r="AB663" i="31"/>
  <c r="AD100" i="31"/>
  <c r="AE2" i="31"/>
  <c r="AF659" i="31"/>
  <c r="AF658" i="31"/>
  <c r="AC98" i="31"/>
  <c r="AC83" i="31"/>
  <c r="AC92" i="31"/>
  <c r="AC88" i="31"/>
  <c r="AC631" i="31" s="1"/>
  <c r="AC87" i="31"/>
  <c r="AC630" i="31" s="1"/>
  <c r="AC99" i="31"/>
  <c r="AC96" i="31"/>
  <c r="AC93" i="31"/>
  <c r="AC94" i="31"/>
  <c r="AC97" i="31"/>
  <c r="AC89" i="31"/>
  <c r="AC632" i="31" s="1"/>
  <c r="AC85" i="31"/>
  <c r="AC628" i="31" s="1"/>
  <c r="AC95" i="31"/>
  <c r="AC91" i="31"/>
  <c r="AC614" i="31" s="1"/>
  <c r="AC86" i="31"/>
  <c r="AC629" i="31" s="1"/>
  <c r="AC84" i="31"/>
  <c r="AC627" i="31" s="1"/>
  <c r="AC90" i="31"/>
  <c r="AC634" i="31" s="1"/>
  <c r="AB664" i="31"/>
  <c r="AD227" i="25"/>
  <c r="AD239" i="25"/>
  <c r="AD195" i="25"/>
  <c r="AE41" i="25"/>
  <c r="AE38" i="25"/>
  <c r="AE36" i="25"/>
  <c r="AE42" i="25"/>
  <c r="AE43" i="25"/>
  <c r="AE37" i="25"/>
  <c r="AE34" i="25"/>
  <c r="AF46" i="25"/>
  <c r="AI44" i="25"/>
  <c r="AL44" i="25" s="1"/>
  <c r="AF22" i="25"/>
  <c r="AB32" i="25"/>
  <c r="AC2" i="25"/>
  <c r="AA24" i="25"/>
  <c r="AA26" i="25"/>
  <c r="AA29" i="25"/>
  <c r="AA28" i="25"/>
  <c r="AA31" i="25"/>
  <c r="AA30" i="25"/>
  <c r="AA25" i="25"/>
  <c r="AA27" i="25"/>
  <c r="AA171" i="25"/>
  <c r="Z245" i="25"/>
  <c r="AD240" i="25"/>
  <c r="AE9" i="25"/>
  <c r="AE18" i="25"/>
  <c r="AE20" i="25"/>
  <c r="AE19" i="25"/>
  <c r="AE17" i="25"/>
  <c r="AE21" i="25"/>
  <c r="AE46" i="25"/>
  <c r="AD229" i="25"/>
  <c r="AC2" i="6"/>
  <c r="AI22" i="25" l="1"/>
  <c r="AL22" i="25" s="1"/>
  <c r="AF12" i="25"/>
  <c r="AF15" i="25"/>
  <c r="AF10" i="25"/>
  <c r="AF14" i="25"/>
  <c r="AF11" i="25"/>
  <c r="AF13" i="25"/>
  <c r="AF16" i="25"/>
  <c r="AE228" i="25"/>
  <c r="H16" i="42"/>
  <c r="AE215" i="25"/>
  <c r="AE243" i="25"/>
  <c r="AE49" i="25"/>
  <c r="AF243" i="25"/>
  <c r="AF49" i="25"/>
  <c r="AB63" i="32"/>
  <c r="AC101" i="31"/>
  <c r="AA33" i="25"/>
  <c r="AC297" i="32"/>
  <c r="D10" i="43"/>
  <c r="F10" i="43" s="1"/>
  <c r="AE23" i="25"/>
  <c r="AE45" i="25"/>
  <c r="AJ76" i="31"/>
  <c r="AL76" i="31" s="1"/>
  <c r="AJ78" i="31"/>
  <c r="AL78" i="31" s="1"/>
  <c r="AJ68" i="31"/>
  <c r="AL68" i="31" s="1"/>
  <c r="AJ11" i="31"/>
  <c r="AL11" i="31" s="1"/>
  <c r="AB71" i="39"/>
  <c r="AJ63" i="31"/>
  <c r="AL63" i="31" s="1"/>
  <c r="AJ67" i="31"/>
  <c r="AL67" i="31" s="1"/>
  <c r="AJ65" i="31"/>
  <c r="AL65" i="31" s="1"/>
  <c r="AJ64" i="31"/>
  <c r="AL64" i="31" s="1"/>
  <c r="AJ66" i="31"/>
  <c r="AL66" i="31" s="1"/>
  <c r="AJ69" i="31"/>
  <c r="AL69" i="31" s="1"/>
  <c r="AJ75" i="31"/>
  <c r="AL75" i="31" s="1"/>
  <c r="J14" i="42"/>
  <c r="J16" i="42" s="1"/>
  <c r="AC47" i="39"/>
  <c r="AC57" i="39"/>
  <c r="AB54" i="39"/>
  <c r="Z254" i="25"/>
  <c r="Z173" i="25" s="1"/>
  <c r="AA310" i="6"/>
  <c r="AE251" i="25"/>
  <c r="AE250" i="25"/>
  <c r="AE209" i="25"/>
  <c r="AC68" i="39"/>
  <c r="AC69" i="39" s="1"/>
  <c r="AC63" i="39"/>
  <c r="AC64" i="39" s="1"/>
  <c r="AD52" i="39"/>
  <c r="AF585" i="31"/>
  <c r="AF586" i="31"/>
  <c r="AF587" i="31" s="1"/>
  <c r="AD59" i="39" s="1"/>
  <c r="AL48" i="25"/>
  <c r="H9" i="35" s="1"/>
  <c r="H41" i="35"/>
  <c r="AB380" i="32"/>
  <c r="AA390" i="32"/>
  <c r="AA299" i="32" s="1"/>
  <c r="AC41" i="32"/>
  <c r="AC45" i="32"/>
  <c r="AC40" i="32"/>
  <c r="AC44" i="32"/>
  <c r="AC47" i="32"/>
  <c r="AC43" i="32"/>
  <c r="AC39" i="32"/>
  <c r="AC38" i="32"/>
  <c r="AC46" i="32"/>
  <c r="AC42" i="32"/>
  <c r="AC35" i="32"/>
  <c r="AC60" i="32"/>
  <c r="AC53" i="32"/>
  <c r="AC54" i="32"/>
  <c r="AC59" i="32"/>
  <c r="AC48" i="32"/>
  <c r="AC57" i="32"/>
  <c r="AC58" i="32"/>
  <c r="AC37" i="32"/>
  <c r="AC36" i="32"/>
  <c r="AC51" i="32"/>
  <c r="AC52" i="32"/>
  <c r="AC61" i="32"/>
  <c r="AC55" i="32"/>
  <c r="AC56" i="32"/>
  <c r="AC49" i="32"/>
  <c r="AC50" i="32"/>
  <c r="AB381" i="32"/>
  <c r="AE2" i="32"/>
  <c r="AD62" i="32"/>
  <c r="AC624" i="31"/>
  <c r="AC664" i="31"/>
  <c r="AC663" i="31"/>
  <c r="AE100" i="31"/>
  <c r="AF2" i="31"/>
  <c r="AF100" i="31" s="1"/>
  <c r="AD88" i="31"/>
  <c r="AD631" i="31" s="1"/>
  <c r="AD98" i="31"/>
  <c r="AD83" i="31"/>
  <c r="AD92" i="31"/>
  <c r="AD93" i="31"/>
  <c r="AD97" i="31"/>
  <c r="AD85" i="31"/>
  <c r="AD628" i="31" s="1"/>
  <c r="AD94" i="31"/>
  <c r="AD89" i="31"/>
  <c r="AD632" i="31" s="1"/>
  <c r="AD86" i="31"/>
  <c r="AD629" i="31" s="1"/>
  <c r="AD84" i="31"/>
  <c r="AD627" i="31" s="1"/>
  <c r="AD91" i="31"/>
  <c r="AD614" i="31" s="1"/>
  <c r="AD90" i="31"/>
  <c r="AD634" i="31" s="1"/>
  <c r="AD96" i="31"/>
  <c r="AD87" i="31"/>
  <c r="AD630" i="31" s="1"/>
  <c r="AD99" i="31"/>
  <c r="AD95" i="31"/>
  <c r="AA245" i="25"/>
  <c r="AE227" i="25"/>
  <c r="AE240" i="25"/>
  <c r="AB26" i="25"/>
  <c r="AB29" i="25"/>
  <c r="AB28" i="25"/>
  <c r="AB31" i="25"/>
  <c r="AB30" i="25"/>
  <c r="AB25" i="25"/>
  <c r="AB27" i="25"/>
  <c r="AB24" i="25"/>
  <c r="AB171" i="25"/>
  <c r="AE239" i="25"/>
  <c r="AE205" i="25"/>
  <c r="AE195" i="25"/>
  <c r="AF18" i="25"/>
  <c r="AF17" i="25"/>
  <c r="AF21" i="25"/>
  <c r="AF20" i="25"/>
  <c r="AF9" i="25"/>
  <c r="AF19" i="25"/>
  <c r="AE229" i="25"/>
  <c r="AA244" i="25"/>
  <c r="AC32" i="25"/>
  <c r="AD2" i="25"/>
  <c r="AF41" i="25"/>
  <c r="AF38" i="25"/>
  <c r="AF36" i="25"/>
  <c r="AF42" i="25"/>
  <c r="AF43" i="25"/>
  <c r="AF37" i="25"/>
  <c r="AF34" i="25"/>
  <c r="AD2" i="6"/>
  <c r="AF228" i="25" l="1"/>
  <c r="AF215" i="25"/>
  <c r="AC63" i="32"/>
  <c r="AD101" i="31"/>
  <c r="AB33" i="25"/>
  <c r="AD297" i="32"/>
  <c r="AF45" i="25"/>
  <c r="AF23" i="25"/>
  <c r="AC71" i="39"/>
  <c r="H51" i="42"/>
  <c r="J51" i="42" s="1"/>
  <c r="AC54" i="39"/>
  <c r="AD47" i="39"/>
  <c r="H47" i="42"/>
  <c r="J47" i="42" s="1"/>
  <c r="AD57" i="39"/>
  <c r="H50" i="42"/>
  <c r="AF251" i="25"/>
  <c r="AF250" i="25"/>
  <c r="AF209" i="25"/>
  <c r="AB310" i="6"/>
  <c r="AD68" i="39"/>
  <c r="AD69" i="39" s="1"/>
  <c r="AD63" i="39"/>
  <c r="AB390" i="32"/>
  <c r="AB299" i="32" s="1"/>
  <c r="AI100" i="31"/>
  <c r="AJ100" i="31" s="1"/>
  <c r="AC380" i="32"/>
  <c r="AD38" i="32"/>
  <c r="AD46" i="32"/>
  <c r="AD42" i="32"/>
  <c r="AD41" i="32"/>
  <c r="AD45" i="32"/>
  <c r="AD40" i="32"/>
  <c r="AD44" i="32"/>
  <c r="AD47" i="32"/>
  <c r="AD43" i="32"/>
  <c r="AD39" i="32"/>
  <c r="AD52" i="32"/>
  <c r="AD36" i="32"/>
  <c r="AD56" i="32"/>
  <c r="AD49" i="32"/>
  <c r="AD50" i="32"/>
  <c r="AD55" i="32"/>
  <c r="AD35" i="32"/>
  <c r="AD53" i="32"/>
  <c r="AD54" i="32"/>
  <c r="AD59" i="32"/>
  <c r="AD60" i="32"/>
  <c r="AD57" i="32"/>
  <c r="AD58" i="32"/>
  <c r="AD37" i="32"/>
  <c r="AD48" i="32"/>
  <c r="AD51" i="32"/>
  <c r="AD61" i="32"/>
  <c r="AF2" i="32"/>
  <c r="AF62" i="32" s="1"/>
  <c r="AE62" i="32"/>
  <c r="AC381" i="32"/>
  <c r="AD624" i="31"/>
  <c r="AD664" i="31"/>
  <c r="AF88" i="31"/>
  <c r="AF98" i="31"/>
  <c r="AF92" i="31"/>
  <c r="AF83" i="31"/>
  <c r="AF86" i="31"/>
  <c r="AF84" i="31"/>
  <c r="AF97" i="31"/>
  <c r="AF93" i="31"/>
  <c r="AF99" i="31"/>
  <c r="AF96" i="31"/>
  <c r="AF87" i="31"/>
  <c r="AF91" i="31"/>
  <c r="AF94" i="31"/>
  <c r="AF89" i="31"/>
  <c r="AF85" i="31"/>
  <c r="AF90" i="31"/>
  <c r="AF95" i="31"/>
  <c r="AD671" i="31"/>
  <c r="AD663" i="31"/>
  <c r="AE83" i="31"/>
  <c r="AE92" i="31"/>
  <c r="AE88" i="31"/>
  <c r="AE631" i="31" s="1"/>
  <c r="AE98" i="31"/>
  <c r="AE85" i="31"/>
  <c r="AE628" i="31" s="1"/>
  <c r="AE94" i="31"/>
  <c r="AE89" i="31"/>
  <c r="AE632" i="31" s="1"/>
  <c r="AE87" i="31"/>
  <c r="AE630" i="31" s="1"/>
  <c r="AE86" i="31"/>
  <c r="AE629" i="31" s="1"/>
  <c r="AE84" i="31"/>
  <c r="AE627" i="31" s="1"/>
  <c r="AE93" i="31"/>
  <c r="AE99" i="31"/>
  <c r="AE90" i="31"/>
  <c r="AE634" i="31" s="1"/>
  <c r="AE95" i="31"/>
  <c r="AE97" i="31"/>
  <c r="AE96" i="31"/>
  <c r="AE91" i="31"/>
  <c r="AE614" i="31" s="1"/>
  <c r="AA254" i="25"/>
  <c r="AA173" i="25" s="1"/>
  <c r="AF240" i="25"/>
  <c r="AF229" i="25"/>
  <c r="AF227" i="25"/>
  <c r="AF205" i="25"/>
  <c r="AB244" i="25"/>
  <c r="AF195" i="25"/>
  <c r="AC25" i="25"/>
  <c r="AC27" i="25"/>
  <c r="AC24" i="25"/>
  <c r="AC26" i="25"/>
  <c r="AC29" i="25"/>
  <c r="AC28" i="25"/>
  <c r="AC31" i="25"/>
  <c r="AC30" i="25"/>
  <c r="AC171" i="25"/>
  <c r="AF239" i="25"/>
  <c r="AB245" i="25"/>
  <c r="AD32" i="25"/>
  <c r="AE2" i="25"/>
  <c r="AE2" i="6"/>
  <c r="AD380" i="32" l="1"/>
  <c r="AD63" i="32"/>
  <c r="AI92" i="31"/>
  <c r="AJ92" i="31" s="1"/>
  <c r="AL92" i="31" s="1"/>
  <c r="AF101" i="31"/>
  <c r="AE101" i="31"/>
  <c r="AC33" i="25"/>
  <c r="AE297" i="32"/>
  <c r="D24" i="43"/>
  <c r="F24" i="43" s="1"/>
  <c r="AF632" i="31"/>
  <c r="AI89" i="31"/>
  <c r="AI96" i="31"/>
  <c r="AF627" i="31"/>
  <c r="AI84" i="31"/>
  <c r="AI98" i="31"/>
  <c r="AI95" i="31"/>
  <c r="AI94" i="31"/>
  <c r="AI99" i="31"/>
  <c r="AF629" i="31"/>
  <c r="AI86" i="31"/>
  <c r="AF631" i="31"/>
  <c r="AI88" i="31"/>
  <c r="AF634" i="31"/>
  <c r="AI90" i="31"/>
  <c r="AF614" i="31"/>
  <c r="AI91" i="31"/>
  <c r="AI93" i="31"/>
  <c r="AF624" i="31"/>
  <c r="AI83" i="31"/>
  <c r="AF628" i="31"/>
  <c r="AI85" i="31"/>
  <c r="AI87" i="31"/>
  <c r="AI97" i="31"/>
  <c r="H58" i="42"/>
  <c r="AD54" i="39"/>
  <c r="H46" i="42"/>
  <c r="J50" i="42"/>
  <c r="J52" i="42" s="1"/>
  <c r="H52" i="42"/>
  <c r="H55" i="42"/>
  <c r="J55" i="42" s="1"/>
  <c r="AD64" i="39"/>
  <c r="AC310" i="6"/>
  <c r="AF297" i="32"/>
  <c r="AI62" i="32"/>
  <c r="D7" i="35"/>
  <c r="AC390" i="32"/>
  <c r="AC299" i="32" s="1"/>
  <c r="AE47" i="32"/>
  <c r="AE43" i="32"/>
  <c r="AE39" i="32"/>
  <c r="AE38" i="32"/>
  <c r="AE46" i="32"/>
  <c r="AE42" i="32"/>
  <c r="AE41" i="32"/>
  <c r="AE45" i="32"/>
  <c r="AE40" i="32"/>
  <c r="AE44" i="32"/>
  <c r="AF40" i="32"/>
  <c r="AF44" i="32"/>
  <c r="AF47" i="32"/>
  <c r="AF43" i="32"/>
  <c r="AF39" i="32"/>
  <c r="AF38" i="32"/>
  <c r="AF46" i="32"/>
  <c r="AF42" i="32"/>
  <c r="AF41" i="32"/>
  <c r="AF45" i="32"/>
  <c r="AE49" i="32"/>
  <c r="AE50" i="32"/>
  <c r="AE55" i="32"/>
  <c r="AE56" i="32"/>
  <c r="AE35" i="32"/>
  <c r="AE54" i="32"/>
  <c r="AE59" i="32"/>
  <c r="AE60" i="32"/>
  <c r="AE58" i="32"/>
  <c r="AE37" i="32"/>
  <c r="AE48" i="32"/>
  <c r="AE57" i="32"/>
  <c r="AE52" i="32"/>
  <c r="AE61" i="32"/>
  <c r="AE36" i="32"/>
  <c r="AE51" i="32"/>
  <c r="AE53" i="32"/>
  <c r="AF37" i="32"/>
  <c r="AF48" i="32"/>
  <c r="AF57" i="32"/>
  <c r="AF58" i="32"/>
  <c r="AF61" i="32"/>
  <c r="AF36" i="32"/>
  <c r="AF51" i="32"/>
  <c r="AF52" i="32"/>
  <c r="AF50" i="32"/>
  <c r="AF55" i="32"/>
  <c r="AF56" i="32"/>
  <c r="AF49" i="32"/>
  <c r="AF35" i="32"/>
  <c r="AF59" i="32"/>
  <c r="AF60" i="32"/>
  <c r="AF53" i="32"/>
  <c r="AF54" i="32"/>
  <c r="AD381" i="32"/>
  <c r="AF663" i="31"/>
  <c r="AF630" i="31"/>
  <c r="AE624" i="31"/>
  <c r="AE663" i="31"/>
  <c r="AE664" i="31"/>
  <c r="AE671" i="31"/>
  <c r="AF664" i="31"/>
  <c r="AB254" i="25"/>
  <c r="AB173" i="25" s="1"/>
  <c r="AC244" i="25"/>
  <c r="AC245" i="25"/>
  <c r="AE32" i="25"/>
  <c r="AF2" i="25"/>
  <c r="AF32" i="25" s="1"/>
  <c r="AD24" i="25"/>
  <c r="AD26" i="25"/>
  <c r="AD29" i="25"/>
  <c r="AD28" i="25"/>
  <c r="AD244" i="25"/>
  <c r="AD31" i="25"/>
  <c r="AD30" i="25"/>
  <c r="AD25" i="25"/>
  <c r="AD27" i="25"/>
  <c r="AD171" i="25"/>
  <c r="AF2" i="6"/>
  <c r="AE63" i="32" l="1"/>
  <c r="AF63" i="32"/>
  <c r="AD33" i="25"/>
  <c r="D23" i="43"/>
  <c r="F23" i="43" s="1"/>
  <c r="D27" i="43"/>
  <c r="F27" i="43" s="1"/>
  <c r="AJ83" i="31"/>
  <c r="AL83" i="31" s="1"/>
  <c r="AJ94" i="31"/>
  <c r="AL94" i="31" s="1"/>
  <c r="AJ97" i="31"/>
  <c r="AL97" i="31" s="1"/>
  <c r="AJ87" i="31"/>
  <c r="AL87" i="31" s="1"/>
  <c r="AJ90" i="31"/>
  <c r="AL90" i="31" s="1"/>
  <c r="AJ86" i="31"/>
  <c r="AL86" i="31" s="1"/>
  <c r="AJ95" i="31"/>
  <c r="AL95" i="31" s="1"/>
  <c r="AJ96" i="31"/>
  <c r="AL96" i="31" s="1"/>
  <c r="AJ85" i="31"/>
  <c r="AL85" i="31" s="1"/>
  <c r="AJ93" i="31"/>
  <c r="AL93" i="31" s="1"/>
  <c r="AJ98" i="31"/>
  <c r="AL98" i="31" s="1"/>
  <c r="AJ89" i="31"/>
  <c r="AL89" i="31" s="1"/>
  <c r="AJ91" i="31"/>
  <c r="AL91" i="31" s="1"/>
  <c r="AJ88" i="31"/>
  <c r="AL88" i="31" s="1"/>
  <c r="AJ99" i="31"/>
  <c r="AL99" i="31" s="1"/>
  <c r="AJ84" i="31"/>
  <c r="AL84" i="31" s="1"/>
  <c r="AI32" i="25"/>
  <c r="AL32" i="25" s="1"/>
  <c r="AL171" i="25" s="1"/>
  <c r="AK402" i="6" s="1"/>
  <c r="AD71" i="39"/>
  <c r="H54" i="42"/>
  <c r="J58" i="42"/>
  <c r="J60" i="42" s="1"/>
  <c r="H60" i="42"/>
  <c r="J46" i="42"/>
  <c r="J48" i="42" s="1"/>
  <c r="H48" i="42"/>
  <c r="AD310" i="6"/>
  <c r="AI297" i="32"/>
  <c r="L68" i="35" s="1"/>
  <c r="AD390" i="32"/>
  <c r="AD299" i="32" s="1"/>
  <c r="L40" i="35"/>
  <c r="L57" i="35" s="1"/>
  <c r="AI298" i="32"/>
  <c r="AI299" i="32" s="1"/>
  <c r="E7" i="35"/>
  <c r="AF380" i="32"/>
  <c r="AE380" i="32"/>
  <c r="AF381" i="32"/>
  <c r="AE381" i="32"/>
  <c r="AC254" i="25"/>
  <c r="AC173" i="25" s="1"/>
  <c r="AD245" i="25"/>
  <c r="AE26" i="25"/>
  <c r="AE29" i="25"/>
  <c r="AE28" i="25"/>
  <c r="AE31" i="25"/>
  <c r="AE30" i="25"/>
  <c r="AE25" i="25"/>
  <c r="AE27" i="25"/>
  <c r="AE24" i="25"/>
  <c r="AE171" i="25"/>
  <c r="AF30" i="25"/>
  <c r="AF25" i="25"/>
  <c r="AF27" i="25"/>
  <c r="AF24" i="25"/>
  <c r="AF26" i="25"/>
  <c r="AF29" i="25"/>
  <c r="AF28" i="25"/>
  <c r="AF244" i="25"/>
  <c r="AF31" i="25"/>
  <c r="AF171" i="25"/>
  <c r="AF33" i="25" l="1"/>
  <c r="AE33" i="25"/>
  <c r="AL578" i="31"/>
  <c r="D26" i="43"/>
  <c r="F26" i="43" s="1"/>
  <c r="AI172" i="25"/>
  <c r="J54" i="42"/>
  <c r="J56" i="42" s="1"/>
  <c r="H56" i="42"/>
  <c r="AF310" i="6"/>
  <c r="AE310" i="6"/>
  <c r="AD254" i="25"/>
  <c r="AD173" i="25" s="1"/>
  <c r="F7" i="35"/>
  <c r="AI171" i="25"/>
  <c r="AI402" i="6" s="1"/>
  <c r="L69" i="35"/>
  <c r="AF390" i="32"/>
  <c r="AF299" i="32" s="1"/>
  <c r="AE390" i="32"/>
  <c r="AE299" i="32" s="1"/>
  <c r="AE244" i="25"/>
  <c r="AE245" i="25"/>
  <c r="AF245" i="25"/>
  <c r="AF254" i="25" l="1"/>
  <c r="AF173" i="25" s="1"/>
  <c r="AL172" i="25"/>
  <c r="AE254" i="25"/>
  <c r="AE173" i="25" s="1"/>
  <c r="AF157" i="6" l="1"/>
  <c r="AE157" i="6"/>
  <c r="AD157" i="6"/>
  <c r="AC157" i="6"/>
  <c r="AB157" i="6"/>
  <c r="AA157" i="6"/>
  <c r="Z157" i="6"/>
  <c r="Y157" i="6"/>
  <c r="X157" i="6"/>
  <c r="W157" i="6"/>
  <c r="V157" i="6"/>
  <c r="U157" i="6"/>
  <c r="I22" i="35" l="1"/>
  <c r="V206" i="6"/>
  <c r="Z206" i="6"/>
  <c r="AD206" i="6"/>
  <c r="W206" i="6"/>
  <c r="AA206" i="6"/>
  <c r="AE206" i="6"/>
  <c r="X206" i="6"/>
  <c r="AB206" i="6"/>
  <c r="AF206" i="6"/>
  <c r="U206" i="6"/>
  <c r="Y206" i="6"/>
  <c r="AC206" i="6"/>
  <c r="V142" i="6"/>
  <c r="V146" i="6"/>
  <c r="V140" i="6"/>
  <c r="V141" i="6"/>
  <c r="Z142" i="6"/>
  <c r="Z141" i="6"/>
  <c r="Z146" i="6"/>
  <c r="Z140" i="6"/>
  <c r="AD142" i="6"/>
  <c r="AD140" i="6"/>
  <c r="AD146" i="6"/>
  <c r="AD141" i="6"/>
  <c r="W142" i="6"/>
  <c r="W140" i="6"/>
  <c r="W141" i="6"/>
  <c r="W146" i="6"/>
  <c r="AA142" i="6"/>
  <c r="AA141" i="6"/>
  <c r="AA146" i="6"/>
  <c r="AA140" i="6"/>
  <c r="AE142" i="6"/>
  <c r="AE146" i="6"/>
  <c r="AE141" i="6"/>
  <c r="AE140" i="6"/>
  <c r="X142" i="6"/>
  <c r="X141" i="6"/>
  <c r="X140" i="6"/>
  <c r="X146" i="6"/>
  <c r="AB146" i="6"/>
  <c r="AB142" i="6"/>
  <c r="AB141" i="6"/>
  <c r="AB140" i="6"/>
  <c r="AF142" i="6"/>
  <c r="AF141" i="6"/>
  <c r="AF140" i="6"/>
  <c r="AF146" i="6"/>
  <c r="U142" i="6"/>
  <c r="U146" i="6"/>
  <c r="U141" i="6"/>
  <c r="U140" i="6"/>
  <c r="Y142" i="6"/>
  <c r="Y141" i="6"/>
  <c r="Y146" i="6"/>
  <c r="Y140" i="6"/>
  <c r="AC142" i="6"/>
  <c r="AC146" i="6"/>
  <c r="AC140" i="6"/>
  <c r="AC141" i="6"/>
  <c r="V103" i="6"/>
  <c r="V104" i="6"/>
  <c r="Z103" i="6"/>
  <c r="Z104" i="6"/>
  <c r="AD103" i="6"/>
  <c r="AD104" i="6"/>
  <c r="W104" i="6"/>
  <c r="W103" i="6"/>
  <c r="AA103" i="6"/>
  <c r="AA104" i="6"/>
  <c r="AE103" i="6"/>
  <c r="AE104" i="6"/>
  <c r="X104" i="6"/>
  <c r="X103" i="6"/>
  <c r="AB103" i="6"/>
  <c r="AB104" i="6"/>
  <c r="AF103" i="6"/>
  <c r="AF104" i="6"/>
  <c r="U104" i="6"/>
  <c r="U103" i="6"/>
  <c r="Y103" i="6"/>
  <c r="Y104" i="6"/>
  <c r="AC103" i="6"/>
  <c r="AC104" i="6"/>
  <c r="E301" i="6" l="1"/>
  <c r="M301" i="6" l="1"/>
  <c r="L301" i="6"/>
  <c r="E302" i="6"/>
  <c r="M302" i="6" l="1"/>
  <c r="M304" i="6" s="1"/>
  <c r="L302" i="6"/>
  <c r="M191" i="6" l="1"/>
  <c r="L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N191" i="6" l="1"/>
  <c r="O191" i="6"/>
  <c r="P191" i="6"/>
  <c r="Q191" i="6"/>
  <c r="R191" i="6"/>
  <c r="S191" i="6"/>
  <c r="T191" i="6"/>
  <c r="E282" i="6" l="1"/>
  <c r="E211" i="6"/>
  <c r="E212" i="6"/>
  <c r="E203" i="6"/>
  <c r="E218" i="6"/>
  <c r="E256" i="6" s="1"/>
  <c r="E202" i="6"/>
  <c r="E179" i="6"/>
  <c r="E180" i="6"/>
  <c r="E178" i="6"/>
  <c r="E169" i="6"/>
  <c r="E172" i="6"/>
  <c r="E173" i="6"/>
  <c r="E174" i="6"/>
  <c r="E175" i="6"/>
  <c r="E152" i="6"/>
  <c r="E153" i="6"/>
  <c r="E154" i="6"/>
  <c r="E155" i="6"/>
  <c r="E156" i="6"/>
  <c r="E158" i="6"/>
  <c r="E159" i="6"/>
  <c r="E162" i="6"/>
  <c r="E163" i="6"/>
  <c r="E168" i="6"/>
  <c r="E151" i="6"/>
  <c r="E120" i="6"/>
  <c r="E121" i="6"/>
  <c r="E122" i="6"/>
  <c r="E123" i="6"/>
  <c r="E131" i="6"/>
  <c r="E132" i="6"/>
  <c r="E138" i="6"/>
  <c r="E139" i="6"/>
  <c r="E147" i="6"/>
  <c r="E148" i="6"/>
  <c r="E137" i="6"/>
  <c r="E119" i="6"/>
  <c r="L119" i="6" s="1"/>
  <c r="E111" i="6"/>
  <c r="E112" i="6"/>
  <c r="E113" i="6"/>
  <c r="E114" i="6"/>
  <c r="E115" i="6"/>
  <c r="E116" i="6"/>
  <c r="E101" i="6"/>
  <c r="E102" i="6"/>
  <c r="E105" i="6"/>
  <c r="E106" i="6"/>
  <c r="E107" i="6"/>
  <c r="E110" i="6"/>
  <c r="E100" i="6"/>
  <c r="E39" i="6"/>
  <c r="L39" i="6" s="1"/>
  <c r="E40" i="6"/>
  <c r="L40" i="6" s="1"/>
  <c r="E41" i="6"/>
  <c r="L41" i="6" s="1"/>
  <c r="E42" i="6"/>
  <c r="L42" i="6" s="1"/>
  <c r="E43" i="6"/>
  <c r="L43" i="6" s="1"/>
  <c r="E44" i="6"/>
  <c r="L44" i="6" s="1"/>
  <c r="E45" i="6"/>
  <c r="L45" i="6" s="1"/>
  <c r="E38" i="6"/>
  <c r="L69" i="6"/>
  <c r="J9" i="39"/>
  <c r="J17" i="39"/>
  <c r="J13" i="39"/>
  <c r="E68" i="6"/>
  <c r="E90" i="6" s="1"/>
  <c r="E10" i="6"/>
  <c r="L10" i="6" s="1"/>
  <c r="E11" i="6"/>
  <c r="L11" i="6" s="1"/>
  <c r="E13" i="6"/>
  <c r="L13" i="6" s="1"/>
  <c r="E14" i="6"/>
  <c r="L14" i="6" s="1"/>
  <c r="E15" i="6"/>
  <c r="L15" i="6" s="1"/>
  <c r="E16" i="6"/>
  <c r="L16" i="6" s="1"/>
  <c r="E17" i="6"/>
  <c r="L17" i="6" s="1"/>
  <c r="E18" i="6"/>
  <c r="L18" i="6" s="1"/>
  <c r="E20" i="6"/>
  <c r="L20" i="6" s="1"/>
  <c r="E21" i="6"/>
  <c r="L21" i="6" s="1"/>
  <c r="E22" i="6"/>
  <c r="L22" i="6" s="1"/>
  <c r="E23" i="6"/>
  <c r="L23" i="6" s="1"/>
  <c r="E24" i="6"/>
  <c r="L24" i="6" s="1"/>
  <c r="E25" i="6"/>
  <c r="L25" i="6" s="1"/>
  <c r="E26" i="6"/>
  <c r="L26" i="6" s="1"/>
  <c r="E27" i="6"/>
  <c r="L27" i="6" s="1"/>
  <c r="E9" i="6"/>
  <c r="L9" i="6" s="1"/>
  <c r="B302" i="6"/>
  <c r="C302" i="6" s="1"/>
  <c r="B301" i="6"/>
  <c r="C301" i="6" s="1"/>
  <c r="B298" i="6"/>
  <c r="C298" i="6" s="1"/>
  <c r="B297" i="6"/>
  <c r="B282" i="6"/>
  <c r="C282" i="6" s="1"/>
  <c r="B280" i="6"/>
  <c r="B218" i="6"/>
  <c r="C218" i="6" s="1"/>
  <c r="B217" i="6"/>
  <c r="B212" i="6"/>
  <c r="C212" i="6" s="1"/>
  <c r="B211" i="6"/>
  <c r="C211" i="6" s="1"/>
  <c r="B210" i="6"/>
  <c r="B203" i="6"/>
  <c r="C203" i="6" s="1"/>
  <c r="B202" i="6"/>
  <c r="C202" i="6" s="1"/>
  <c r="B201" i="6"/>
  <c r="B180" i="6"/>
  <c r="C180" i="6" s="1"/>
  <c r="B179" i="6"/>
  <c r="C179" i="6" s="1"/>
  <c r="B178" i="6"/>
  <c r="C178" i="6" s="1"/>
  <c r="B177" i="6"/>
  <c r="B175" i="6"/>
  <c r="C175" i="6" s="1"/>
  <c r="B174" i="6"/>
  <c r="C174" i="6" s="1"/>
  <c r="B173" i="6"/>
  <c r="C173" i="6" s="1"/>
  <c r="B172" i="6"/>
  <c r="C172" i="6" s="1"/>
  <c r="B169" i="6"/>
  <c r="C169" i="6" s="1"/>
  <c r="B168" i="6"/>
  <c r="C168" i="6" s="1"/>
  <c r="B165" i="6"/>
  <c r="B163" i="6"/>
  <c r="C163" i="6" s="1"/>
  <c r="B162" i="6"/>
  <c r="C162" i="6" s="1"/>
  <c r="B159" i="6"/>
  <c r="C159" i="6" s="1"/>
  <c r="B158" i="6"/>
  <c r="C158" i="6" s="1"/>
  <c r="B156" i="6"/>
  <c r="C156" i="6" s="1"/>
  <c r="B155" i="6"/>
  <c r="C155" i="6" s="1"/>
  <c r="B154" i="6"/>
  <c r="C154" i="6" s="1"/>
  <c r="B153" i="6"/>
  <c r="C153" i="6" s="1"/>
  <c r="B152" i="6"/>
  <c r="C152" i="6" s="1"/>
  <c r="B151" i="6"/>
  <c r="C151" i="6" s="1"/>
  <c r="B150" i="6"/>
  <c r="B148" i="6"/>
  <c r="C148" i="6" s="1"/>
  <c r="B147" i="6"/>
  <c r="C147" i="6" s="1"/>
  <c r="B139" i="6"/>
  <c r="C139" i="6" s="1"/>
  <c r="B138" i="6"/>
  <c r="C138" i="6" s="1"/>
  <c r="B137" i="6"/>
  <c r="C137" i="6" s="1"/>
  <c r="B136" i="6"/>
  <c r="B132" i="6"/>
  <c r="C132" i="6" s="1"/>
  <c r="B131" i="6"/>
  <c r="C131" i="6" s="1"/>
  <c r="B123" i="6"/>
  <c r="C123" i="6" s="1"/>
  <c r="B122" i="6"/>
  <c r="C122" i="6" s="1"/>
  <c r="B121" i="6"/>
  <c r="C121" i="6" s="1"/>
  <c r="B120" i="6"/>
  <c r="C120" i="6" s="1"/>
  <c r="B119" i="6"/>
  <c r="C119" i="6" s="1"/>
  <c r="B118" i="6"/>
  <c r="B116" i="6"/>
  <c r="C116" i="6" s="1"/>
  <c r="B115" i="6"/>
  <c r="C115" i="6" s="1"/>
  <c r="B114" i="6"/>
  <c r="C114" i="6" s="1"/>
  <c r="B113" i="6"/>
  <c r="C113" i="6" s="1"/>
  <c r="B112" i="6"/>
  <c r="C112" i="6" s="1"/>
  <c r="B111" i="6"/>
  <c r="C111" i="6" s="1"/>
  <c r="B110" i="6"/>
  <c r="C110" i="6" s="1"/>
  <c r="B109" i="6"/>
  <c r="B107" i="6"/>
  <c r="C107" i="6" s="1"/>
  <c r="B106" i="6"/>
  <c r="C106" i="6" s="1"/>
  <c r="B105" i="6"/>
  <c r="C105" i="6" s="1"/>
  <c r="B102" i="6"/>
  <c r="C102" i="6" s="1"/>
  <c r="B101" i="6"/>
  <c r="C101" i="6" s="1"/>
  <c r="B100" i="6"/>
  <c r="C100" i="6" s="1"/>
  <c r="B99" i="6"/>
  <c r="B97" i="6"/>
  <c r="C97" i="6" s="1"/>
  <c r="B96" i="6"/>
  <c r="C96" i="6" s="1"/>
  <c r="B95" i="6"/>
  <c r="C95" i="6" s="1"/>
  <c r="B94" i="6"/>
  <c r="C94" i="6" s="1"/>
  <c r="B93" i="6"/>
  <c r="C93" i="6" s="1"/>
  <c r="B92" i="6"/>
  <c r="C92" i="6" s="1"/>
  <c r="B66" i="6"/>
  <c r="B45" i="6"/>
  <c r="C45" i="6" s="1"/>
  <c r="B44" i="6"/>
  <c r="C44" i="6" s="1"/>
  <c r="B43" i="6"/>
  <c r="C43" i="6" s="1"/>
  <c r="B42" i="6"/>
  <c r="C42" i="6" s="1"/>
  <c r="B41" i="6"/>
  <c r="C41" i="6" s="1"/>
  <c r="B40" i="6"/>
  <c r="C40" i="6" s="1"/>
  <c r="B39" i="6"/>
  <c r="C39" i="6" s="1"/>
  <c r="B38" i="6"/>
  <c r="C38" i="6" s="1"/>
  <c r="B91" i="6"/>
  <c r="B69" i="6"/>
  <c r="C69" i="6" s="1"/>
  <c r="B68" i="6"/>
  <c r="C68" i="6" s="1"/>
  <c r="B37" i="6"/>
  <c r="B27" i="6"/>
  <c r="C27" i="6" s="1"/>
  <c r="B26" i="6"/>
  <c r="C26" i="6" s="1"/>
  <c r="B25" i="6"/>
  <c r="C25" i="6" s="1"/>
  <c r="B24" i="6"/>
  <c r="C24" i="6" s="1"/>
  <c r="B23" i="6"/>
  <c r="C23" i="6" s="1"/>
  <c r="B22" i="6"/>
  <c r="C22" i="6" s="1"/>
  <c r="B21" i="6"/>
  <c r="C21" i="6" s="1"/>
  <c r="B20" i="6"/>
  <c r="C20" i="6" s="1"/>
  <c r="B18" i="6"/>
  <c r="C18" i="6" s="1"/>
  <c r="B17" i="6"/>
  <c r="C17" i="6" s="1"/>
  <c r="B16" i="6"/>
  <c r="C16" i="6" s="1"/>
  <c r="B15" i="6"/>
  <c r="C15" i="6" s="1"/>
  <c r="B14" i="6"/>
  <c r="C14" i="6" s="1"/>
  <c r="B13" i="6"/>
  <c r="C13" i="6" s="1"/>
  <c r="B11" i="6"/>
  <c r="C11" i="6" s="1"/>
  <c r="B10" i="6"/>
  <c r="C10" i="6" s="1"/>
  <c r="B9" i="6"/>
  <c r="C9" i="6" s="1"/>
  <c r="L168" i="6" l="1"/>
  <c r="P168" i="6"/>
  <c r="T168" i="6"/>
  <c r="X168" i="6"/>
  <c r="AB168" i="6"/>
  <c r="AF168" i="6"/>
  <c r="S168" i="6"/>
  <c r="AE168" i="6"/>
  <c r="M168" i="6"/>
  <c r="Q168" i="6"/>
  <c r="U168" i="6"/>
  <c r="Y168" i="6"/>
  <c r="AC168" i="6"/>
  <c r="W168" i="6"/>
  <c r="N168" i="6"/>
  <c r="R168" i="6"/>
  <c r="V168" i="6"/>
  <c r="Z168" i="6"/>
  <c r="AD168" i="6"/>
  <c r="O168" i="6"/>
  <c r="AA168" i="6"/>
  <c r="O169" i="6"/>
  <c r="S169" i="6"/>
  <c r="W169" i="6"/>
  <c r="AA169" i="6"/>
  <c r="AE169" i="6"/>
  <c r="R169" i="6"/>
  <c r="AD169" i="6"/>
  <c r="L169" i="6"/>
  <c r="P169" i="6"/>
  <c r="T169" i="6"/>
  <c r="X169" i="6"/>
  <c r="AB169" i="6"/>
  <c r="AF169" i="6"/>
  <c r="N169" i="6"/>
  <c r="Z169" i="6"/>
  <c r="M169" i="6"/>
  <c r="Q169" i="6"/>
  <c r="U169" i="6"/>
  <c r="Y169" i="6"/>
  <c r="AC169" i="6"/>
  <c r="V169" i="6"/>
  <c r="L38" i="6"/>
  <c r="E65" i="6"/>
  <c r="E296" i="6"/>
  <c r="L68" i="6"/>
  <c r="M110" i="6"/>
  <c r="L110" i="6"/>
  <c r="M102" i="6"/>
  <c r="L102" i="6"/>
  <c r="M114" i="6"/>
  <c r="L114" i="6"/>
  <c r="M139" i="6"/>
  <c r="L139" i="6"/>
  <c r="M374" i="6"/>
  <c r="M122" i="6"/>
  <c r="L122" i="6"/>
  <c r="M159" i="6"/>
  <c r="L159" i="6"/>
  <c r="M154" i="6"/>
  <c r="L154" i="6"/>
  <c r="M174" i="6"/>
  <c r="L174" i="6"/>
  <c r="M178" i="6"/>
  <c r="L178" i="6"/>
  <c r="M196" i="6"/>
  <c r="L196" i="6"/>
  <c r="M192" i="6"/>
  <c r="L192" i="6"/>
  <c r="M187" i="6"/>
  <c r="L187" i="6"/>
  <c r="M179" i="6"/>
  <c r="L179" i="6"/>
  <c r="M207" i="6"/>
  <c r="L207" i="6"/>
  <c r="M258" i="6"/>
  <c r="M274" i="6"/>
  <c r="L2" i="6"/>
  <c r="M107" i="6"/>
  <c r="L107" i="6"/>
  <c r="M101" i="6"/>
  <c r="L101" i="6"/>
  <c r="M113" i="6"/>
  <c r="L113" i="6"/>
  <c r="M137" i="6"/>
  <c r="L137" i="6"/>
  <c r="M138" i="6"/>
  <c r="L138" i="6"/>
  <c r="M121" i="6"/>
  <c r="L121" i="6"/>
  <c r="M163" i="6"/>
  <c r="L163" i="6"/>
  <c r="M158" i="6"/>
  <c r="L158" i="6"/>
  <c r="M153" i="6"/>
  <c r="L153" i="6"/>
  <c r="M173" i="6"/>
  <c r="L173" i="6"/>
  <c r="M199" i="6"/>
  <c r="L199" i="6"/>
  <c r="M195" i="6"/>
  <c r="L195" i="6"/>
  <c r="M190" i="6"/>
  <c r="M389" i="6" s="1"/>
  <c r="L190" i="6"/>
  <c r="L389" i="6" s="1"/>
  <c r="M186" i="6"/>
  <c r="L186" i="6"/>
  <c r="M202" i="6"/>
  <c r="L202" i="6"/>
  <c r="M203" i="6"/>
  <c r="L203" i="6"/>
  <c r="M282" i="6"/>
  <c r="L282" i="6"/>
  <c r="M273" i="6"/>
  <c r="M106" i="6"/>
  <c r="L106" i="6"/>
  <c r="M116" i="6"/>
  <c r="L116" i="6"/>
  <c r="M112" i="6"/>
  <c r="L112" i="6"/>
  <c r="M148" i="6"/>
  <c r="L148" i="6"/>
  <c r="M132" i="6"/>
  <c r="L132" i="6"/>
  <c r="M120" i="6"/>
  <c r="L120" i="6"/>
  <c r="M162" i="6"/>
  <c r="L162" i="6"/>
  <c r="M156" i="6"/>
  <c r="L156" i="6"/>
  <c r="M152" i="6"/>
  <c r="L152" i="6"/>
  <c r="M172" i="6"/>
  <c r="L172" i="6"/>
  <c r="M198" i="6"/>
  <c r="L198" i="6"/>
  <c r="M194" i="6"/>
  <c r="L194" i="6"/>
  <c r="M189" i="6"/>
  <c r="L189" i="6"/>
  <c r="M212" i="6"/>
  <c r="L212" i="6"/>
  <c r="M276" i="6"/>
  <c r="M260" i="6"/>
  <c r="M100" i="6"/>
  <c r="L100" i="6"/>
  <c r="M105" i="6"/>
  <c r="L105" i="6"/>
  <c r="M115" i="6"/>
  <c r="L115" i="6"/>
  <c r="M111" i="6"/>
  <c r="L111" i="6"/>
  <c r="M147" i="6"/>
  <c r="L147" i="6"/>
  <c r="M131" i="6"/>
  <c r="L131" i="6"/>
  <c r="M123" i="6"/>
  <c r="L123" i="6"/>
  <c r="M151" i="6"/>
  <c r="L151" i="6"/>
  <c r="M155" i="6"/>
  <c r="L155" i="6"/>
  <c r="M175" i="6"/>
  <c r="L175" i="6"/>
  <c r="M197" i="6"/>
  <c r="L197" i="6"/>
  <c r="M193" i="6"/>
  <c r="L193" i="6"/>
  <c r="M188" i="6"/>
  <c r="L188" i="6"/>
  <c r="M180" i="6"/>
  <c r="L180" i="6"/>
  <c r="M208" i="6"/>
  <c r="L208" i="6"/>
  <c r="M211" i="6"/>
  <c r="E216" i="6"/>
  <c r="L211" i="6"/>
  <c r="M275" i="6"/>
  <c r="M259" i="6"/>
  <c r="M119" i="6"/>
  <c r="E135" i="6"/>
  <c r="E36" i="6"/>
  <c r="E176" i="6"/>
  <c r="G318" i="6"/>
  <c r="H319" i="6"/>
  <c r="I320" i="6"/>
  <c r="G322" i="6"/>
  <c r="H323" i="6"/>
  <c r="I324" i="6"/>
  <c r="G326" i="6"/>
  <c r="H327" i="6"/>
  <c r="I328" i="6"/>
  <c r="G330" i="6"/>
  <c r="H331" i="6"/>
  <c r="I332" i="6"/>
  <c r="G334" i="6"/>
  <c r="H336" i="6"/>
  <c r="I337" i="6"/>
  <c r="G339" i="6"/>
  <c r="H340" i="6"/>
  <c r="I341" i="6"/>
  <c r="G343" i="6"/>
  <c r="H344" i="6"/>
  <c r="I346" i="6"/>
  <c r="G348" i="6"/>
  <c r="H350" i="6"/>
  <c r="I351" i="6"/>
  <c r="G353" i="6"/>
  <c r="H354" i="6"/>
  <c r="I356" i="6"/>
  <c r="G358" i="6"/>
  <c r="H359" i="6"/>
  <c r="I360" i="6"/>
  <c r="G362" i="6"/>
  <c r="H363" i="6"/>
  <c r="I364" i="6"/>
  <c r="G366" i="6"/>
  <c r="H368" i="6"/>
  <c r="I370" i="6"/>
  <c r="G371" i="6"/>
  <c r="H372" i="6"/>
  <c r="I373" i="6"/>
  <c r="G377" i="6"/>
  <c r="H378" i="6"/>
  <c r="I381" i="6"/>
  <c r="G388" i="6"/>
  <c r="G317" i="6"/>
  <c r="H318" i="6"/>
  <c r="I319" i="6"/>
  <c r="G321" i="6"/>
  <c r="H322" i="6"/>
  <c r="I323" i="6"/>
  <c r="G325" i="6"/>
  <c r="H326" i="6"/>
  <c r="I327" i="6"/>
  <c r="G329" i="6"/>
  <c r="H330" i="6"/>
  <c r="I331" i="6"/>
  <c r="G333" i="6"/>
  <c r="H334" i="6"/>
  <c r="I336" i="6"/>
  <c r="G338" i="6"/>
  <c r="H339" i="6"/>
  <c r="I340" i="6"/>
  <c r="G342" i="6"/>
  <c r="H343" i="6"/>
  <c r="I344" i="6"/>
  <c r="G347" i="6"/>
  <c r="H348" i="6"/>
  <c r="I350" i="6"/>
  <c r="G352" i="6"/>
  <c r="H353" i="6"/>
  <c r="I354" i="6"/>
  <c r="G357" i="6"/>
  <c r="H358" i="6"/>
  <c r="I359" i="6"/>
  <c r="G361" i="6"/>
  <c r="H362" i="6"/>
  <c r="I363" i="6"/>
  <c r="G365" i="6"/>
  <c r="H366" i="6"/>
  <c r="I368" i="6"/>
  <c r="H371" i="6"/>
  <c r="I372" i="6"/>
  <c r="G375" i="6"/>
  <c r="H377" i="6"/>
  <c r="I378" i="6"/>
  <c r="G386" i="6"/>
  <c r="H388" i="6"/>
  <c r="H317" i="6"/>
  <c r="I318" i="6"/>
  <c r="G320" i="6"/>
  <c r="H321" i="6"/>
  <c r="I322" i="6"/>
  <c r="G324" i="6"/>
  <c r="H325" i="6"/>
  <c r="I326" i="6"/>
  <c r="G328" i="6"/>
  <c r="H329" i="6"/>
  <c r="I330" i="6"/>
  <c r="G332" i="6"/>
  <c r="H333" i="6"/>
  <c r="I334" i="6"/>
  <c r="G337" i="6"/>
  <c r="H338" i="6"/>
  <c r="I339" i="6"/>
  <c r="G341" i="6"/>
  <c r="H342" i="6"/>
  <c r="I343" i="6"/>
  <c r="G346" i="6"/>
  <c r="H347" i="6"/>
  <c r="I348" i="6"/>
  <c r="G351" i="6"/>
  <c r="H352" i="6"/>
  <c r="I353" i="6"/>
  <c r="G356" i="6"/>
  <c r="H357" i="6"/>
  <c r="I358" i="6"/>
  <c r="G360" i="6"/>
  <c r="H361" i="6"/>
  <c r="I362" i="6"/>
  <c r="G364" i="6"/>
  <c r="H365" i="6"/>
  <c r="I366" i="6"/>
  <c r="G370" i="6"/>
  <c r="I371" i="6"/>
  <c r="G373" i="6"/>
  <c r="H375" i="6"/>
  <c r="I377" i="6"/>
  <c r="G381" i="6"/>
  <c r="H386" i="6"/>
  <c r="I388" i="6"/>
  <c r="I317" i="6"/>
  <c r="G319" i="6"/>
  <c r="H320" i="6"/>
  <c r="I321" i="6"/>
  <c r="G323" i="6"/>
  <c r="H324" i="6"/>
  <c r="I325" i="6"/>
  <c r="G327" i="6"/>
  <c r="H328" i="6"/>
  <c r="I329" i="6"/>
  <c r="G331" i="6"/>
  <c r="H332" i="6"/>
  <c r="I333" i="6"/>
  <c r="G336" i="6"/>
  <c r="H337" i="6"/>
  <c r="I338" i="6"/>
  <c r="G340" i="6"/>
  <c r="H341" i="6"/>
  <c r="I342" i="6"/>
  <c r="G344" i="6"/>
  <c r="H346" i="6"/>
  <c r="I347" i="6"/>
  <c r="G350" i="6"/>
  <c r="H351" i="6"/>
  <c r="I352" i="6"/>
  <c r="G354" i="6"/>
  <c r="H356" i="6"/>
  <c r="I357" i="6"/>
  <c r="G359" i="6"/>
  <c r="H360" i="6"/>
  <c r="I361" i="6"/>
  <c r="G363" i="6"/>
  <c r="H364" i="6"/>
  <c r="I365" i="6"/>
  <c r="G368" i="6"/>
  <c r="H370" i="6"/>
  <c r="G372" i="6"/>
  <c r="H373" i="6"/>
  <c r="I375" i="6"/>
  <c r="G378" i="6"/>
  <c r="H381" i="6"/>
  <c r="I386" i="6"/>
  <c r="H369" i="6"/>
  <c r="I383" i="6"/>
  <c r="H374" i="6"/>
  <c r="H383" i="6"/>
  <c r="G316" i="6"/>
  <c r="I345" i="6"/>
  <c r="H392" i="6"/>
  <c r="H349" i="6"/>
  <c r="G389" i="6"/>
  <c r="H380" i="6"/>
  <c r="G369" i="6"/>
  <c r="H367" i="6"/>
  <c r="H385" i="6"/>
  <c r="I369" i="6"/>
  <c r="I376" i="6"/>
  <c r="G391" i="6"/>
  <c r="H355" i="6"/>
  <c r="G379" i="6"/>
  <c r="G355" i="6"/>
  <c r="I389" i="6"/>
  <c r="G390" i="6"/>
  <c r="H382" i="6"/>
  <c r="I355" i="6"/>
  <c r="I387" i="6"/>
  <c r="H376" i="6"/>
  <c r="G380" i="6"/>
  <c r="H345" i="6"/>
  <c r="G384" i="6"/>
  <c r="I380" i="6"/>
  <c r="G385" i="6"/>
  <c r="I390" i="6"/>
  <c r="H316" i="6"/>
  <c r="I384" i="6"/>
  <c r="I392" i="6"/>
  <c r="G387" i="6"/>
  <c r="I349" i="6"/>
  <c r="H389" i="6"/>
  <c r="G392" i="6"/>
  <c r="I374" i="6"/>
  <c r="I379" i="6"/>
  <c r="G345" i="6"/>
  <c r="H391" i="6"/>
  <c r="H390" i="6"/>
  <c r="G349" i="6"/>
  <c r="H387" i="6"/>
  <c r="I385" i="6"/>
  <c r="I382" i="6"/>
  <c r="G374" i="6"/>
  <c r="G383" i="6"/>
  <c r="I316" i="6"/>
  <c r="I367" i="6"/>
  <c r="G376" i="6"/>
  <c r="H384" i="6"/>
  <c r="H379" i="6"/>
  <c r="G382" i="6"/>
  <c r="G367" i="6"/>
  <c r="I391" i="6"/>
  <c r="N110" i="6"/>
  <c r="R110" i="6"/>
  <c r="V110" i="6"/>
  <c r="Z110" i="6"/>
  <c r="AD110" i="6"/>
  <c r="O110" i="6"/>
  <c r="S110" i="6"/>
  <c r="W110" i="6"/>
  <c r="AA110" i="6"/>
  <c r="AE110" i="6"/>
  <c r="P110" i="6"/>
  <c r="T110" i="6"/>
  <c r="X110" i="6"/>
  <c r="AB110" i="6"/>
  <c r="AF110" i="6"/>
  <c r="Q110" i="6"/>
  <c r="U110" i="6"/>
  <c r="Y110" i="6"/>
  <c r="AC110" i="6"/>
  <c r="P137" i="6"/>
  <c r="T137" i="6"/>
  <c r="X137" i="6"/>
  <c r="AB137" i="6"/>
  <c r="AF137" i="6"/>
  <c r="Q137" i="6"/>
  <c r="U137" i="6"/>
  <c r="Y137" i="6"/>
  <c r="AC137" i="6"/>
  <c r="N137" i="6"/>
  <c r="R137" i="6"/>
  <c r="V137" i="6"/>
  <c r="Z137" i="6"/>
  <c r="AD137" i="6"/>
  <c r="O137" i="6"/>
  <c r="S137" i="6"/>
  <c r="W137" i="6"/>
  <c r="AA137" i="6"/>
  <c r="AE137" i="6"/>
  <c r="O151" i="6"/>
  <c r="S151" i="6"/>
  <c r="W151" i="6"/>
  <c r="AA151" i="6"/>
  <c r="AE151" i="6"/>
  <c r="P151" i="6"/>
  <c r="T151" i="6"/>
  <c r="X151" i="6"/>
  <c r="AB151" i="6"/>
  <c r="AF151" i="6"/>
  <c r="Q151" i="6"/>
  <c r="U151" i="6"/>
  <c r="Y151" i="6"/>
  <c r="AC151" i="6"/>
  <c r="N151" i="6"/>
  <c r="R151" i="6"/>
  <c r="V151" i="6"/>
  <c r="Z151" i="6"/>
  <c r="AD151" i="6"/>
  <c r="O282" i="6"/>
  <c r="O297" i="6" s="1"/>
  <c r="S282" i="6"/>
  <c r="S297" i="6" s="1"/>
  <c r="W282" i="6"/>
  <c r="W297" i="6" s="1"/>
  <c r="AA282" i="6"/>
  <c r="AA297" i="6" s="1"/>
  <c r="AE282" i="6"/>
  <c r="AE297" i="6" s="1"/>
  <c r="P282" i="6"/>
  <c r="P297" i="6" s="1"/>
  <c r="T282" i="6"/>
  <c r="T297" i="6" s="1"/>
  <c r="X282" i="6"/>
  <c r="X297" i="6" s="1"/>
  <c r="AB282" i="6"/>
  <c r="AB297" i="6" s="1"/>
  <c r="AF282" i="6"/>
  <c r="AF297" i="6" s="1"/>
  <c r="Q282" i="6"/>
  <c r="Q297" i="6" s="1"/>
  <c r="U282" i="6"/>
  <c r="U297" i="6" s="1"/>
  <c r="Y282" i="6"/>
  <c r="Y297" i="6" s="1"/>
  <c r="AC282" i="6"/>
  <c r="AC297" i="6" s="1"/>
  <c r="N282" i="6"/>
  <c r="R282" i="6"/>
  <c r="R297" i="6" s="1"/>
  <c r="V282" i="6"/>
  <c r="V297" i="6" s="1"/>
  <c r="Z282" i="6"/>
  <c r="Z297" i="6" s="1"/>
  <c r="AD282" i="6"/>
  <c r="AD297" i="6" s="1"/>
  <c r="N302" i="6"/>
  <c r="Q302" i="6"/>
  <c r="R302" i="6"/>
  <c r="Z302" i="6"/>
  <c r="AD302" i="6"/>
  <c r="S302" i="6"/>
  <c r="AA302" i="6"/>
  <c r="AE302" i="6"/>
  <c r="O302" i="6"/>
  <c r="T302" i="6"/>
  <c r="AB302" i="6"/>
  <c r="AF302" i="6"/>
  <c r="P302" i="6"/>
  <c r="U302" i="6"/>
  <c r="AC302" i="6"/>
  <c r="E303" i="6"/>
  <c r="Q178" i="6"/>
  <c r="U178" i="6"/>
  <c r="Y178" i="6"/>
  <c r="AC178" i="6"/>
  <c r="N178" i="6"/>
  <c r="R178" i="6"/>
  <c r="V178" i="6"/>
  <c r="Z178" i="6"/>
  <c r="AD178" i="6"/>
  <c r="O178" i="6"/>
  <c r="S178" i="6"/>
  <c r="W178" i="6"/>
  <c r="AA178" i="6"/>
  <c r="AE178" i="6"/>
  <c r="P178" i="6"/>
  <c r="T178" i="6"/>
  <c r="X178" i="6"/>
  <c r="AB178" i="6"/>
  <c r="AF178" i="6"/>
  <c r="N212" i="6"/>
  <c r="R212" i="6"/>
  <c r="V212" i="6"/>
  <c r="Z212" i="6"/>
  <c r="AD212" i="6"/>
  <c r="O212" i="6"/>
  <c r="S212" i="6"/>
  <c r="W212" i="6"/>
  <c r="AA212" i="6"/>
  <c r="AE212" i="6"/>
  <c r="P212" i="6"/>
  <c r="T212" i="6"/>
  <c r="X212" i="6"/>
  <c r="AB212" i="6"/>
  <c r="AF212" i="6"/>
  <c r="Q212" i="6"/>
  <c r="U212" i="6"/>
  <c r="Y212" i="6"/>
  <c r="AC212" i="6"/>
  <c r="P100" i="6"/>
  <c r="T100" i="6"/>
  <c r="X100" i="6"/>
  <c r="AB100" i="6"/>
  <c r="AF100" i="6"/>
  <c r="Q100" i="6"/>
  <c r="U100" i="6"/>
  <c r="Y100" i="6"/>
  <c r="AC100" i="6"/>
  <c r="N100" i="6"/>
  <c r="R100" i="6"/>
  <c r="V100" i="6"/>
  <c r="Z100" i="6"/>
  <c r="AD100" i="6"/>
  <c r="O100" i="6"/>
  <c r="S100" i="6"/>
  <c r="W100" i="6"/>
  <c r="AA100" i="6"/>
  <c r="AE100" i="6"/>
  <c r="Q119" i="6"/>
  <c r="U119" i="6"/>
  <c r="Y119" i="6"/>
  <c r="AC119" i="6"/>
  <c r="N119" i="6"/>
  <c r="R119" i="6"/>
  <c r="V119" i="6"/>
  <c r="Z119" i="6"/>
  <c r="AD119" i="6"/>
  <c r="O119" i="6"/>
  <c r="S119" i="6"/>
  <c r="W119" i="6"/>
  <c r="AA119" i="6"/>
  <c r="AE119" i="6"/>
  <c r="P119" i="6"/>
  <c r="T119" i="6"/>
  <c r="X119" i="6"/>
  <c r="AB119" i="6"/>
  <c r="AF119" i="6"/>
  <c r="O211" i="6"/>
  <c r="S211" i="6"/>
  <c r="W211" i="6"/>
  <c r="AA211" i="6"/>
  <c r="AE211" i="6"/>
  <c r="P211" i="6"/>
  <c r="T211" i="6"/>
  <c r="X211" i="6"/>
  <c r="AB211" i="6"/>
  <c r="AF211" i="6"/>
  <c r="Q211" i="6"/>
  <c r="U211" i="6"/>
  <c r="Y211" i="6"/>
  <c r="AC211" i="6"/>
  <c r="N211" i="6"/>
  <c r="R211" i="6"/>
  <c r="V211" i="6"/>
  <c r="Z211" i="6"/>
  <c r="AD211" i="6"/>
  <c r="P258" i="6"/>
  <c r="T258" i="6"/>
  <c r="X258" i="6"/>
  <c r="AB258" i="6"/>
  <c r="AF258" i="6"/>
  <c r="Q258" i="6"/>
  <c r="U258" i="6"/>
  <c r="Y258" i="6"/>
  <c r="AC258" i="6"/>
  <c r="N258" i="6"/>
  <c r="R258" i="6"/>
  <c r="V258" i="6"/>
  <c r="Z258" i="6"/>
  <c r="AD258" i="6"/>
  <c r="O258" i="6"/>
  <c r="S258" i="6"/>
  <c r="W258" i="6"/>
  <c r="AA258" i="6"/>
  <c r="AE258" i="6"/>
  <c r="N298" i="6"/>
  <c r="R298" i="6"/>
  <c r="Z298" i="6"/>
  <c r="AD298" i="6"/>
  <c r="O298" i="6"/>
  <c r="S298" i="6"/>
  <c r="AA298" i="6"/>
  <c r="AE298" i="6"/>
  <c r="P298" i="6"/>
  <c r="T298" i="6"/>
  <c r="AB298" i="6"/>
  <c r="AF298" i="6"/>
  <c r="Q298" i="6"/>
  <c r="U298" i="6"/>
  <c r="AC298" i="6"/>
  <c r="Q301" i="6"/>
  <c r="U301" i="6"/>
  <c r="AC301" i="6"/>
  <c r="N301" i="6"/>
  <c r="R301" i="6"/>
  <c r="Z301" i="6"/>
  <c r="AD301" i="6"/>
  <c r="O301" i="6"/>
  <c r="S301" i="6"/>
  <c r="AA301" i="6"/>
  <c r="AE301" i="6"/>
  <c r="P301" i="6"/>
  <c r="T301" i="6"/>
  <c r="AB301" i="6"/>
  <c r="AF301" i="6"/>
  <c r="E149" i="6"/>
  <c r="E108" i="6"/>
  <c r="P356" i="6"/>
  <c r="L316" i="6"/>
  <c r="K317" i="6"/>
  <c r="O317" i="6"/>
  <c r="S317" i="6"/>
  <c r="W317" i="6"/>
  <c r="AA317" i="6"/>
  <c r="AE317" i="6"/>
  <c r="J318" i="6"/>
  <c r="N318" i="6"/>
  <c r="R318" i="6"/>
  <c r="V318" i="6"/>
  <c r="Z318" i="6"/>
  <c r="AD318" i="6"/>
  <c r="M319" i="6"/>
  <c r="Q319" i="6"/>
  <c r="U319" i="6"/>
  <c r="Y319" i="6"/>
  <c r="AC319" i="6"/>
  <c r="L320" i="6"/>
  <c r="P320" i="6"/>
  <c r="T320" i="6"/>
  <c r="X320" i="6"/>
  <c r="AB320" i="6"/>
  <c r="AF320" i="6"/>
  <c r="K321" i="6"/>
  <c r="O321" i="6"/>
  <c r="S321" i="6"/>
  <c r="W321" i="6"/>
  <c r="AA321" i="6"/>
  <c r="AE321" i="6"/>
  <c r="J322" i="6"/>
  <c r="N322" i="6"/>
  <c r="R322" i="6"/>
  <c r="V322" i="6"/>
  <c r="Z322" i="6"/>
  <c r="AD322" i="6"/>
  <c r="M323" i="6"/>
  <c r="L324" i="6"/>
  <c r="P324" i="6"/>
  <c r="T324" i="6"/>
  <c r="X324" i="6"/>
  <c r="AB324" i="6"/>
  <c r="AF324" i="6"/>
  <c r="K325" i="6"/>
  <c r="O325" i="6"/>
  <c r="S325" i="6"/>
  <c r="W325" i="6"/>
  <c r="AA325" i="6"/>
  <c r="AE325" i="6"/>
  <c r="J326" i="6"/>
  <c r="N326" i="6"/>
  <c r="R326" i="6"/>
  <c r="V326" i="6"/>
  <c r="Z326" i="6"/>
  <c r="AD326" i="6"/>
  <c r="M327" i="6"/>
  <c r="Q327" i="6"/>
  <c r="U327" i="6"/>
  <c r="Y327" i="6"/>
  <c r="AC327" i="6"/>
  <c r="L328" i="6"/>
  <c r="P328" i="6"/>
  <c r="T328" i="6"/>
  <c r="X328" i="6"/>
  <c r="AB328" i="6"/>
  <c r="AF328" i="6"/>
  <c r="K329" i="6"/>
  <c r="O329" i="6"/>
  <c r="S329" i="6"/>
  <c r="W329" i="6"/>
  <c r="AA329" i="6"/>
  <c r="AE329" i="6"/>
  <c r="L317" i="6"/>
  <c r="P317" i="6"/>
  <c r="T317" i="6"/>
  <c r="X317" i="6"/>
  <c r="AB317" i="6"/>
  <c r="AF317" i="6"/>
  <c r="K318" i="6"/>
  <c r="O318" i="6"/>
  <c r="S318" i="6"/>
  <c r="W318" i="6"/>
  <c r="AA318" i="6"/>
  <c r="AE318" i="6"/>
  <c r="J319" i="6"/>
  <c r="N319" i="6"/>
  <c r="R319" i="6"/>
  <c r="V319" i="6"/>
  <c r="Z319" i="6"/>
  <c r="AD319" i="6"/>
  <c r="M320" i="6"/>
  <c r="Q320" i="6"/>
  <c r="U320" i="6"/>
  <c r="Y320" i="6"/>
  <c r="AC320" i="6"/>
  <c r="L321" i="6"/>
  <c r="P321" i="6"/>
  <c r="T321" i="6"/>
  <c r="X321" i="6"/>
  <c r="AB321" i="6"/>
  <c r="AF321" i="6"/>
  <c r="K322" i="6"/>
  <c r="O322" i="6"/>
  <c r="S322" i="6"/>
  <c r="W322" i="6"/>
  <c r="AA322" i="6"/>
  <c r="AE322" i="6"/>
  <c r="J323" i="6"/>
  <c r="N323" i="6"/>
  <c r="M324" i="6"/>
  <c r="Q324" i="6"/>
  <c r="U324" i="6"/>
  <c r="Y324" i="6"/>
  <c r="AC324" i="6"/>
  <c r="L325" i="6"/>
  <c r="P325" i="6"/>
  <c r="T325" i="6"/>
  <c r="X325" i="6"/>
  <c r="AB325" i="6"/>
  <c r="AF325" i="6"/>
  <c r="K326" i="6"/>
  <c r="O326" i="6"/>
  <c r="S326" i="6"/>
  <c r="W326" i="6"/>
  <c r="AA326" i="6"/>
  <c r="AE326" i="6"/>
  <c r="J327" i="6"/>
  <c r="N327" i="6"/>
  <c r="R327" i="6"/>
  <c r="V327" i="6"/>
  <c r="Z327" i="6"/>
  <c r="AD327" i="6"/>
  <c r="M328" i="6"/>
  <c r="Q328" i="6"/>
  <c r="U328" i="6"/>
  <c r="Y328" i="6"/>
  <c r="AC328" i="6"/>
  <c r="L329" i="6"/>
  <c r="P329" i="6"/>
  <c r="T329" i="6"/>
  <c r="X329" i="6"/>
  <c r="AB329" i="6"/>
  <c r="J316" i="6"/>
  <c r="M317" i="6"/>
  <c r="Q317" i="6"/>
  <c r="U317" i="6"/>
  <c r="Y317" i="6"/>
  <c r="AC317" i="6"/>
  <c r="L318" i="6"/>
  <c r="P318" i="6"/>
  <c r="T318" i="6"/>
  <c r="X318" i="6"/>
  <c r="AB318" i="6"/>
  <c r="AF318" i="6"/>
  <c r="K319" i="6"/>
  <c r="O319" i="6"/>
  <c r="S319" i="6"/>
  <c r="W319" i="6"/>
  <c r="AA319" i="6"/>
  <c r="AE319" i="6"/>
  <c r="J320" i="6"/>
  <c r="N320" i="6"/>
  <c r="R320" i="6"/>
  <c r="V320" i="6"/>
  <c r="Z320" i="6"/>
  <c r="AD320" i="6"/>
  <c r="M321" i="6"/>
  <c r="Q321" i="6"/>
  <c r="U321" i="6"/>
  <c r="Y321" i="6"/>
  <c r="AC321" i="6"/>
  <c r="L322" i="6"/>
  <c r="P322" i="6"/>
  <c r="T322" i="6"/>
  <c r="X322" i="6"/>
  <c r="AB322" i="6"/>
  <c r="AF322" i="6"/>
  <c r="K323" i="6"/>
  <c r="J324" i="6"/>
  <c r="N324" i="6"/>
  <c r="R324" i="6"/>
  <c r="V324" i="6"/>
  <c r="Z324" i="6"/>
  <c r="AD324" i="6"/>
  <c r="M325" i="6"/>
  <c r="Q325" i="6"/>
  <c r="U325" i="6"/>
  <c r="Y325" i="6"/>
  <c r="AC325" i="6"/>
  <c r="L326" i="6"/>
  <c r="P326" i="6"/>
  <c r="T326" i="6"/>
  <c r="X326" i="6"/>
  <c r="AB326" i="6"/>
  <c r="AF326" i="6"/>
  <c r="K327" i="6"/>
  <c r="O327" i="6"/>
  <c r="S327" i="6"/>
  <c r="W327" i="6"/>
  <c r="AA327" i="6"/>
  <c r="AE327" i="6"/>
  <c r="J328" i="6"/>
  <c r="N328" i="6"/>
  <c r="R328" i="6"/>
  <c r="V328" i="6"/>
  <c r="Z328" i="6"/>
  <c r="AD328" i="6"/>
  <c r="M329" i="6"/>
  <c r="Q329" i="6"/>
  <c r="U329" i="6"/>
  <c r="Y329" i="6"/>
  <c r="AC329" i="6"/>
  <c r="K316" i="6"/>
  <c r="J317" i="6"/>
  <c r="N317" i="6"/>
  <c r="R317" i="6"/>
  <c r="V317" i="6"/>
  <c r="Z317" i="6"/>
  <c r="AD317" i="6"/>
  <c r="M318" i="6"/>
  <c r="Q318" i="6"/>
  <c r="U318" i="6"/>
  <c r="Y318" i="6"/>
  <c r="AC318" i="6"/>
  <c r="L319" i="6"/>
  <c r="P319" i="6"/>
  <c r="T319" i="6"/>
  <c r="X319" i="6"/>
  <c r="AB319" i="6"/>
  <c r="AF319" i="6"/>
  <c r="K320" i="6"/>
  <c r="O320" i="6"/>
  <c r="S320" i="6"/>
  <c r="W320" i="6"/>
  <c r="AA320" i="6"/>
  <c r="AE320" i="6"/>
  <c r="J321" i="6"/>
  <c r="N321" i="6"/>
  <c r="R321" i="6"/>
  <c r="V321" i="6"/>
  <c r="Z321" i="6"/>
  <c r="AD321" i="6"/>
  <c r="M322" i="6"/>
  <c r="Q322" i="6"/>
  <c r="U322" i="6"/>
  <c r="Y322" i="6"/>
  <c r="AC322" i="6"/>
  <c r="K324" i="6"/>
  <c r="O324" i="6"/>
  <c r="S324" i="6"/>
  <c r="W324" i="6"/>
  <c r="AA324" i="6"/>
  <c r="AE324" i="6"/>
  <c r="J325" i="6"/>
  <c r="N325" i="6"/>
  <c r="R325" i="6"/>
  <c r="V325" i="6"/>
  <c r="Z325" i="6"/>
  <c r="AD325" i="6"/>
  <c r="M326" i="6"/>
  <c r="Q326" i="6"/>
  <c r="U326" i="6"/>
  <c r="Y326" i="6"/>
  <c r="AC326" i="6"/>
  <c r="L327" i="6"/>
  <c r="P327" i="6"/>
  <c r="T327" i="6"/>
  <c r="X327" i="6"/>
  <c r="AB327" i="6"/>
  <c r="AF327" i="6"/>
  <c r="K328" i="6"/>
  <c r="O328" i="6"/>
  <c r="S328" i="6"/>
  <c r="W328" i="6"/>
  <c r="AA328" i="6"/>
  <c r="AE328" i="6"/>
  <c r="J329" i="6"/>
  <c r="N329" i="6"/>
  <c r="R329" i="6"/>
  <c r="V329" i="6"/>
  <c r="Z329" i="6"/>
  <c r="AD329" i="6"/>
  <c r="M330" i="6"/>
  <c r="Q330" i="6"/>
  <c r="U330" i="6"/>
  <c r="Y330" i="6"/>
  <c r="AC330" i="6"/>
  <c r="L331" i="6"/>
  <c r="P331" i="6"/>
  <c r="T331" i="6"/>
  <c r="X331" i="6"/>
  <c r="AB331" i="6"/>
  <c r="AF331" i="6"/>
  <c r="K332" i="6"/>
  <c r="O332" i="6"/>
  <c r="S332" i="6"/>
  <c r="W332" i="6"/>
  <c r="AA332" i="6"/>
  <c r="AE332" i="6"/>
  <c r="J333" i="6"/>
  <c r="N333" i="6"/>
  <c r="R333" i="6"/>
  <c r="V333" i="6"/>
  <c r="Z333" i="6"/>
  <c r="AD333" i="6"/>
  <c r="M334" i="6"/>
  <c r="Q334" i="6"/>
  <c r="U334" i="6"/>
  <c r="Y334" i="6"/>
  <c r="AC334" i="6"/>
  <c r="K336" i="6"/>
  <c r="O336" i="6"/>
  <c r="S336" i="6"/>
  <c r="W336" i="6"/>
  <c r="AA336" i="6"/>
  <c r="AE336" i="6"/>
  <c r="J337" i="6"/>
  <c r="N337" i="6"/>
  <c r="R337" i="6"/>
  <c r="V337" i="6"/>
  <c r="Z337" i="6"/>
  <c r="AD337" i="6"/>
  <c r="M338" i="6"/>
  <c r="Q338" i="6"/>
  <c r="U338" i="6"/>
  <c r="Y338" i="6"/>
  <c r="AC338" i="6"/>
  <c r="L339" i="6"/>
  <c r="P339" i="6"/>
  <c r="T339" i="6"/>
  <c r="X339" i="6"/>
  <c r="AB339" i="6"/>
  <c r="AF339" i="6"/>
  <c r="K340" i="6"/>
  <c r="O340" i="6"/>
  <c r="S340" i="6"/>
  <c r="W340" i="6"/>
  <c r="AA340" i="6"/>
  <c r="AE340" i="6"/>
  <c r="J341" i="6"/>
  <c r="N341" i="6"/>
  <c r="R341" i="6"/>
  <c r="V341" i="6"/>
  <c r="Z341" i="6"/>
  <c r="AD341" i="6"/>
  <c r="M342" i="6"/>
  <c r="Q342" i="6"/>
  <c r="U342" i="6"/>
  <c r="Y342" i="6"/>
  <c r="AC342" i="6"/>
  <c r="L343" i="6"/>
  <c r="P343" i="6"/>
  <c r="T343" i="6"/>
  <c r="X343" i="6"/>
  <c r="AB343" i="6"/>
  <c r="J330" i="6"/>
  <c r="N330" i="6"/>
  <c r="R330" i="6"/>
  <c r="V330" i="6"/>
  <c r="Z330" i="6"/>
  <c r="AD330" i="6"/>
  <c r="M331" i="6"/>
  <c r="Q331" i="6"/>
  <c r="U331" i="6"/>
  <c r="Y331" i="6"/>
  <c r="AC331" i="6"/>
  <c r="L332" i="6"/>
  <c r="P332" i="6"/>
  <c r="T332" i="6"/>
  <c r="X332" i="6"/>
  <c r="AB332" i="6"/>
  <c r="AF332" i="6"/>
  <c r="K333" i="6"/>
  <c r="O333" i="6"/>
  <c r="S333" i="6"/>
  <c r="W333" i="6"/>
  <c r="AA333" i="6"/>
  <c r="AE333" i="6"/>
  <c r="J334" i="6"/>
  <c r="N334" i="6"/>
  <c r="R334" i="6"/>
  <c r="V334" i="6"/>
  <c r="Z334" i="6"/>
  <c r="AD334" i="6"/>
  <c r="L336" i="6"/>
  <c r="P336" i="6"/>
  <c r="T336" i="6"/>
  <c r="X336" i="6"/>
  <c r="AB336" i="6"/>
  <c r="AF336" i="6"/>
  <c r="K337" i="6"/>
  <c r="O337" i="6"/>
  <c r="S337" i="6"/>
  <c r="W337" i="6"/>
  <c r="AA337" i="6"/>
  <c r="AE337" i="6"/>
  <c r="J338" i="6"/>
  <c r="N338" i="6"/>
  <c r="R338" i="6"/>
  <c r="V338" i="6"/>
  <c r="Z338" i="6"/>
  <c r="AD338" i="6"/>
  <c r="M339" i="6"/>
  <c r="Q339" i="6"/>
  <c r="U339" i="6"/>
  <c r="Y339" i="6"/>
  <c r="AC339" i="6"/>
  <c r="L340" i="6"/>
  <c r="P340" i="6"/>
  <c r="T340" i="6"/>
  <c r="X340" i="6"/>
  <c r="AB340" i="6"/>
  <c r="AF340" i="6"/>
  <c r="K341" i="6"/>
  <c r="O341" i="6"/>
  <c r="S341" i="6"/>
  <c r="W341" i="6"/>
  <c r="AA341" i="6"/>
  <c r="AE341" i="6"/>
  <c r="J342" i="6"/>
  <c r="N342" i="6"/>
  <c r="R342" i="6"/>
  <c r="V342" i="6"/>
  <c r="Z342" i="6"/>
  <c r="AD342" i="6"/>
  <c r="M343" i="6"/>
  <c r="Q343" i="6"/>
  <c r="U343" i="6"/>
  <c r="Y343" i="6"/>
  <c r="AF329" i="6"/>
  <c r="K330" i="6"/>
  <c r="O330" i="6"/>
  <c r="S330" i="6"/>
  <c r="W330" i="6"/>
  <c r="AA330" i="6"/>
  <c r="AE330" i="6"/>
  <c r="J331" i="6"/>
  <c r="N331" i="6"/>
  <c r="R331" i="6"/>
  <c r="V331" i="6"/>
  <c r="Z331" i="6"/>
  <c r="AD331" i="6"/>
  <c r="M332" i="6"/>
  <c r="Q332" i="6"/>
  <c r="U332" i="6"/>
  <c r="Y332" i="6"/>
  <c r="AC332" i="6"/>
  <c r="L333" i="6"/>
  <c r="P333" i="6"/>
  <c r="T333" i="6"/>
  <c r="X333" i="6"/>
  <c r="AB333" i="6"/>
  <c r="AF333" i="6"/>
  <c r="K334" i="6"/>
  <c r="O334" i="6"/>
  <c r="S334" i="6"/>
  <c r="W334" i="6"/>
  <c r="AA334" i="6"/>
  <c r="AE334" i="6"/>
  <c r="M336" i="6"/>
  <c r="Q336" i="6"/>
  <c r="U336" i="6"/>
  <c r="Y336" i="6"/>
  <c r="AC336" i="6"/>
  <c r="L337" i="6"/>
  <c r="P337" i="6"/>
  <c r="T337" i="6"/>
  <c r="X337" i="6"/>
  <c r="AB337" i="6"/>
  <c r="AF337" i="6"/>
  <c r="K338" i="6"/>
  <c r="O338" i="6"/>
  <c r="S338" i="6"/>
  <c r="W338" i="6"/>
  <c r="AA338" i="6"/>
  <c r="AE338" i="6"/>
  <c r="J339" i="6"/>
  <c r="N339" i="6"/>
  <c r="R339" i="6"/>
  <c r="V339" i="6"/>
  <c r="Z339" i="6"/>
  <c r="AD339" i="6"/>
  <c r="M340" i="6"/>
  <c r="Q340" i="6"/>
  <c r="U340" i="6"/>
  <c r="Y340" i="6"/>
  <c r="AC340" i="6"/>
  <c r="L341" i="6"/>
  <c r="P341" i="6"/>
  <c r="T341" i="6"/>
  <c r="X341" i="6"/>
  <c r="AB341" i="6"/>
  <c r="AF341" i="6"/>
  <c r="K342" i="6"/>
  <c r="O342" i="6"/>
  <c r="S342" i="6"/>
  <c r="W342" i="6"/>
  <c r="AA342" i="6"/>
  <c r="AE342" i="6"/>
  <c r="J343" i="6"/>
  <c r="N343" i="6"/>
  <c r="R343" i="6"/>
  <c r="L330" i="6"/>
  <c r="P330" i="6"/>
  <c r="T330" i="6"/>
  <c r="X330" i="6"/>
  <c r="AB330" i="6"/>
  <c r="AF330" i="6"/>
  <c r="K331" i="6"/>
  <c r="O331" i="6"/>
  <c r="S331" i="6"/>
  <c r="W331" i="6"/>
  <c r="AA331" i="6"/>
  <c r="AE331" i="6"/>
  <c r="J332" i="6"/>
  <c r="N332" i="6"/>
  <c r="R332" i="6"/>
  <c r="V332" i="6"/>
  <c r="Z332" i="6"/>
  <c r="AD332" i="6"/>
  <c r="M333" i="6"/>
  <c r="Q333" i="6"/>
  <c r="U333" i="6"/>
  <c r="Y333" i="6"/>
  <c r="AC333" i="6"/>
  <c r="L334" i="6"/>
  <c r="P334" i="6"/>
  <c r="T334" i="6"/>
  <c r="X334" i="6"/>
  <c r="AB334" i="6"/>
  <c r="AF334" i="6"/>
  <c r="K335" i="6"/>
  <c r="J336" i="6"/>
  <c r="N336" i="6"/>
  <c r="R336" i="6"/>
  <c r="V336" i="6"/>
  <c r="Z336" i="6"/>
  <c r="AD336" i="6"/>
  <c r="M337" i="6"/>
  <c r="Q337" i="6"/>
  <c r="U337" i="6"/>
  <c r="Y337" i="6"/>
  <c r="AC337" i="6"/>
  <c r="L338" i="6"/>
  <c r="P338" i="6"/>
  <c r="T338" i="6"/>
  <c r="X338" i="6"/>
  <c r="AB338" i="6"/>
  <c r="AF338" i="6"/>
  <c r="K339" i="6"/>
  <c r="O339" i="6"/>
  <c r="S339" i="6"/>
  <c r="W339" i="6"/>
  <c r="AA339" i="6"/>
  <c r="AE339" i="6"/>
  <c r="J340" i="6"/>
  <c r="N340" i="6"/>
  <c r="R340" i="6"/>
  <c r="V340" i="6"/>
  <c r="Z340" i="6"/>
  <c r="AD340" i="6"/>
  <c r="M341" i="6"/>
  <c r="Q341" i="6"/>
  <c r="U341" i="6"/>
  <c r="Y341" i="6"/>
  <c r="AC341" i="6"/>
  <c r="L342" i="6"/>
  <c r="P342" i="6"/>
  <c r="T342" i="6"/>
  <c r="X342" i="6"/>
  <c r="AB342" i="6"/>
  <c r="AF342" i="6"/>
  <c r="K343" i="6"/>
  <c r="O343" i="6"/>
  <c r="W343" i="6"/>
  <c r="AD343" i="6"/>
  <c r="M344" i="6"/>
  <c r="Q344" i="6"/>
  <c r="U344" i="6"/>
  <c r="Y344" i="6"/>
  <c r="AC344" i="6"/>
  <c r="K346" i="6"/>
  <c r="O346" i="6"/>
  <c r="S346" i="6"/>
  <c r="W346" i="6"/>
  <c r="AA346" i="6"/>
  <c r="AE346" i="6"/>
  <c r="J347" i="6"/>
  <c r="N347" i="6"/>
  <c r="R347" i="6"/>
  <c r="V347" i="6"/>
  <c r="Z347" i="6"/>
  <c r="AD347" i="6"/>
  <c r="M348" i="6"/>
  <c r="Q348" i="6"/>
  <c r="U348" i="6"/>
  <c r="Y348" i="6"/>
  <c r="AC348" i="6"/>
  <c r="K350" i="6"/>
  <c r="O350" i="6"/>
  <c r="S350" i="6"/>
  <c r="W350" i="6"/>
  <c r="AA350" i="6"/>
  <c r="AE350" i="6"/>
  <c r="J351" i="6"/>
  <c r="N351" i="6"/>
  <c r="R351" i="6"/>
  <c r="V351" i="6"/>
  <c r="Z351" i="6"/>
  <c r="AD351" i="6"/>
  <c r="M352" i="6"/>
  <c r="Q352" i="6"/>
  <c r="U352" i="6"/>
  <c r="Y352" i="6"/>
  <c r="AC352" i="6"/>
  <c r="L353" i="6"/>
  <c r="K354" i="6"/>
  <c r="O354" i="6"/>
  <c r="S354" i="6"/>
  <c r="W354" i="6"/>
  <c r="AA354" i="6"/>
  <c r="AE354" i="6"/>
  <c r="J355" i="6"/>
  <c r="U356" i="6"/>
  <c r="Y356" i="6"/>
  <c r="AC356" i="6"/>
  <c r="L357" i="6"/>
  <c r="K358" i="6"/>
  <c r="Z343" i="6"/>
  <c r="AE343" i="6"/>
  <c r="J344" i="6"/>
  <c r="N344" i="6"/>
  <c r="R344" i="6"/>
  <c r="V344" i="6"/>
  <c r="Z344" i="6"/>
  <c r="AD344" i="6"/>
  <c r="L346" i="6"/>
  <c r="P346" i="6"/>
  <c r="T346" i="6"/>
  <c r="X346" i="6"/>
  <c r="AB346" i="6"/>
  <c r="AF346" i="6"/>
  <c r="K347" i="6"/>
  <c r="O347" i="6"/>
  <c r="S347" i="6"/>
  <c r="W347" i="6"/>
  <c r="AA347" i="6"/>
  <c r="AE347" i="6"/>
  <c r="J348" i="6"/>
  <c r="N348" i="6"/>
  <c r="R348" i="6"/>
  <c r="V348" i="6"/>
  <c r="Z348" i="6"/>
  <c r="AD348" i="6"/>
  <c r="L350" i="6"/>
  <c r="P350" i="6"/>
  <c r="T350" i="6"/>
  <c r="X350" i="6"/>
  <c r="AB350" i="6"/>
  <c r="AF350" i="6"/>
  <c r="K351" i="6"/>
  <c r="O351" i="6"/>
  <c r="S351" i="6"/>
  <c r="W351" i="6"/>
  <c r="AA351" i="6"/>
  <c r="AE351" i="6"/>
  <c r="J352" i="6"/>
  <c r="N352" i="6"/>
  <c r="R352" i="6"/>
  <c r="V352" i="6"/>
  <c r="Z352" i="6"/>
  <c r="AD352" i="6"/>
  <c r="L354" i="6"/>
  <c r="P354" i="6"/>
  <c r="T354" i="6"/>
  <c r="X354" i="6"/>
  <c r="AB354" i="6"/>
  <c r="AF354" i="6"/>
  <c r="K355" i="6"/>
  <c r="J356" i="6"/>
  <c r="Z356" i="6"/>
  <c r="AD356" i="6"/>
  <c r="M357" i="6"/>
  <c r="S343" i="6"/>
  <c r="AA343" i="6"/>
  <c r="AF343" i="6"/>
  <c r="K344" i="6"/>
  <c r="O344" i="6"/>
  <c r="S344" i="6"/>
  <c r="W344" i="6"/>
  <c r="AA344" i="6"/>
  <c r="AE344" i="6"/>
  <c r="J345" i="6"/>
  <c r="M346" i="6"/>
  <c r="Q346" i="6"/>
  <c r="U346" i="6"/>
  <c r="Y346" i="6"/>
  <c r="AC346" i="6"/>
  <c r="L347" i="6"/>
  <c r="P347" i="6"/>
  <c r="T347" i="6"/>
  <c r="X347" i="6"/>
  <c r="AB347" i="6"/>
  <c r="AF347" i="6"/>
  <c r="K348" i="6"/>
  <c r="O348" i="6"/>
  <c r="S348" i="6"/>
  <c r="W348" i="6"/>
  <c r="AA348" i="6"/>
  <c r="AE348" i="6"/>
  <c r="J349" i="6"/>
  <c r="M350" i="6"/>
  <c r="Q350" i="6"/>
  <c r="U350" i="6"/>
  <c r="Y350" i="6"/>
  <c r="AC350" i="6"/>
  <c r="L351" i="6"/>
  <c r="P351" i="6"/>
  <c r="T351" i="6"/>
  <c r="X351" i="6"/>
  <c r="AB351" i="6"/>
  <c r="AF351" i="6"/>
  <c r="K352" i="6"/>
  <c r="O352" i="6"/>
  <c r="S352" i="6"/>
  <c r="W352" i="6"/>
  <c r="AA352" i="6"/>
  <c r="AE352" i="6"/>
  <c r="J353" i="6"/>
  <c r="M354" i="6"/>
  <c r="Q354" i="6"/>
  <c r="U354" i="6"/>
  <c r="Y354" i="6"/>
  <c r="AC354" i="6"/>
  <c r="K356" i="6"/>
  <c r="W356" i="6"/>
  <c r="AA356" i="6"/>
  <c r="J357" i="6"/>
  <c r="N357" i="6"/>
  <c r="V343" i="6"/>
  <c r="AC343" i="6"/>
  <c r="L344" i="6"/>
  <c r="P344" i="6"/>
  <c r="T344" i="6"/>
  <c r="X344" i="6"/>
  <c r="AB344" i="6"/>
  <c r="AF344" i="6"/>
  <c r="K345" i="6"/>
  <c r="J346" i="6"/>
  <c r="N346" i="6"/>
  <c r="R346" i="6"/>
  <c r="V346" i="6"/>
  <c r="Z346" i="6"/>
  <c r="AD346" i="6"/>
  <c r="M347" i="6"/>
  <c r="Q347" i="6"/>
  <c r="U347" i="6"/>
  <c r="Y347" i="6"/>
  <c r="AC347" i="6"/>
  <c r="L348" i="6"/>
  <c r="P348" i="6"/>
  <c r="T348" i="6"/>
  <c r="X348" i="6"/>
  <c r="AB348" i="6"/>
  <c r="AF348" i="6"/>
  <c r="K349" i="6"/>
  <c r="J350" i="6"/>
  <c r="N350" i="6"/>
  <c r="R350" i="6"/>
  <c r="V350" i="6"/>
  <c r="Z350" i="6"/>
  <c r="AD350" i="6"/>
  <c r="M351" i="6"/>
  <c r="Q351" i="6"/>
  <c r="U351" i="6"/>
  <c r="Y351" i="6"/>
  <c r="AC351" i="6"/>
  <c r="L352" i="6"/>
  <c r="P352" i="6"/>
  <c r="T352" i="6"/>
  <c r="X352" i="6"/>
  <c r="AB352" i="6"/>
  <c r="AF352" i="6"/>
  <c r="K353" i="6"/>
  <c r="J354" i="6"/>
  <c r="N354" i="6"/>
  <c r="R354" i="6"/>
  <c r="V354" i="6"/>
  <c r="Z354" i="6"/>
  <c r="AD354" i="6"/>
  <c r="L356" i="6"/>
  <c r="X356" i="6"/>
  <c r="AB356" i="6"/>
  <c r="K357" i="6"/>
  <c r="J358" i="6"/>
  <c r="N358" i="6"/>
  <c r="P358" i="6"/>
  <c r="T358" i="6"/>
  <c r="X358" i="6"/>
  <c r="AB358" i="6"/>
  <c r="AF358" i="6"/>
  <c r="K359" i="6"/>
  <c r="O359" i="6"/>
  <c r="S359" i="6"/>
  <c r="W359" i="6"/>
  <c r="AA359" i="6"/>
  <c r="AE359" i="6"/>
  <c r="J360" i="6"/>
  <c r="N360" i="6"/>
  <c r="R360" i="6"/>
  <c r="V360" i="6"/>
  <c r="Z360" i="6"/>
  <c r="AD360" i="6"/>
  <c r="M361" i="6"/>
  <c r="Q361" i="6"/>
  <c r="U361" i="6"/>
  <c r="Y361" i="6"/>
  <c r="AC361" i="6"/>
  <c r="L362" i="6"/>
  <c r="P362" i="6"/>
  <c r="T362" i="6"/>
  <c r="X362" i="6"/>
  <c r="AB362" i="6"/>
  <c r="AF362" i="6"/>
  <c r="K363" i="6"/>
  <c r="O363" i="6"/>
  <c r="S363" i="6"/>
  <c r="W363" i="6"/>
  <c r="AA363" i="6"/>
  <c r="AE363" i="6"/>
  <c r="J364" i="6"/>
  <c r="N364" i="6"/>
  <c r="R364" i="6"/>
  <c r="V364" i="6"/>
  <c r="Z364" i="6"/>
  <c r="AD364" i="6"/>
  <c r="M365" i="6"/>
  <c r="Q365" i="6"/>
  <c r="U365" i="6"/>
  <c r="Y365" i="6"/>
  <c r="AC365" i="6"/>
  <c r="L366" i="6"/>
  <c r="P366" i="6"/>
  <c r="T366" i="6"/>
  <c r="X366" i="6"/>
  <c r="AB366" i="6"/>
  <c r="AF366" i="6"/>
  <c r="K367" i="6"/>
  <c r="J368" i="6"/>
  <c r="L370" i="6"/>
  <c r="P370" i="6"/>
  <c r="T370" i="6"/>
  <c r="X370" i="6"/>
  <c r="AB370" i="6"/>
  <c r="AF370" i="6"/>
  <c r="J371" i="6"/>
  <c r="N371" i="6"/>
  <c r="L358" i="6"/>
  <c r="Q358" i="6"/>
  <c r="U358" i="6"/>
  <c r="Y358" i="6"/>
  <c r="AC358" i="6"/>
  <c r="L359" i="6"/>
  <c r="P359" i="6"/>
  <c r="T359" i="6"/>
  <c r="X359" i="6"/>
  <c r="AB359" i="6"/>
  <c r="AF359" i="6"/>
  <c r="K360" i="6"/>
  <c r="O360" i="6"/>
  <c r="S360" i="6"/>
  <c r="W360" i="6"/>
  <c r="AA360" i="6"/>
  <c r="AE360" i="6"/>
  <c r="J361" i="6"/>
  <c r="N361" i="6"/>
  <c r="R361" i="6"/>
  <c r="V361" i="6"/>
  <c r="Z361" i="6"/>
  <c r="AD361" i="6"/>
  <c r="M362" i="6"/>
  <c r="Q362" i="6"/>
  <c r="U362" i="6"/>
  <c r="Y362" i="6"/>
  <c r="AC362" i="6"/>
  <c r="L363" i="6"/>
  <c r="P363" i="6"/>
  <c r="T363" i="6"/>
  <c r="X363" i="6"/>
  <c r="AB363" i="6"/>
  <c r="AF363" i="6"/>
  <c r="K364" i="6"/>
  <c r="O364" i="6"/>
  <c r="S364" i="6"/>
  <c r="W364" i="6"/>
  <c r="AA364" i="6"/>
  <c r="AE364" i="6"/>
  <c r="J365" i="6"/>
  <c r="N365" i="6"/>
  <c r="R365" i="6"/>
  <c r="V365" i="6"/>
  <c r="Z365" i="6"/>
  <c r="AD365" i="6"/>
  <c r="M366" i="6"/>
  <c r="Q366" i="6"/>
  <c r="U366" i="6"/>
  <c r="Y366" i="6"/>
  <c r="AC366" i="6"/>
  <c r="K368" i="6"/>
  <c r="J369" i="6"/>
  <c r="M370" i="6"/>
  <c r="Q370" i="6"/>
  <c r="U370" i="6"/>
  <c r="Y370" i="6"/>
  <c r="AC370" i="6"/>
  <c r="M358" i="6"/>
  <c r="R358" i="6"/>
  <c r="V358" i="6"/>
  <c r="Z358" i="6"/>
  <c r="AD358" i="6"/>
  <c r="M359" i="6"/>
  <c r="Q359" i="6"/>
  <c r="U359" i="6"/>
  <c r="Y359" i="6"/>
  <c r="AC359" i="6"/>
  <c r="L360" i="6"/>
  <c r="P360" i="6"/>
  <c r="T360" i="6"/>
  <c r="X360" i="6"/>
  <c r="AB360" i="6"/>
  <c r="AF360" i="6"/>
  <c r="K361" i="6"/>
  <c r="O361" i="6"/>
  <c r="S361" i="6"/>
  <c r="W361" i="6"/>
  <c r="AA361" i="6"/>
  <c r="AE361" i="6"/>
  <c r="J362" i="6"/>
  <c r="N362" i="6"/>
  <c r="R362" i="6"/>
  <c r="V362" i="6"/>
  <c r="Z362" i="6"/>
  <c r="AD362" i="6"/>
  <c r="M363" i="6"/>
  <c r="Q363" i="6"/>
  <c r="U363" i="6"/>
  <c r="Y363" i="6"/>
  <c r="AC363" i="6"/>
  <c r="L364" i="6"/>
  <c r="P364" i="6"/>
  <c r="T364" i="6"/>
  <c r="X364" i="6"/>
  <c r="AB364" i="6"/>
  <c r="AF364" i="6"/>
  <c r="K365" i="6"/>
  <c r="O365" i="6"/>
  <c r="S365" i="6"/>
  <c r="W365" i="6"/>
  <c r="AA365" i="6"/>
  <c r="AE365" i="6"/>
  <c r="J366" i="6"/>
  <c r="N366" i="6"/>
  <c r="R366" i="6"/>
  <c r="V366" i="6"/>
  <c r="Z366" i="6"/>
  <c r="AD366" i="6"/>
  <c r="L368" i="6"/>
  <c r="K369" i="6"/>
  <c r="J370" i="6"/>
  <c r="N370" i="6"/>
  <c r="R370" i="6"/>
  <c r="V370" i="6"/>
  <c r="Z370" i="6"/>
  <c r="AD370" i="6"/>
  <c r="L371" i="6"/>
  <c r="O358" i="6"/>
  <c r="S358" i="6"/>
  <c r="W358" i="6"/>
  <c r="AA358" i="6"/>
  <c r="AE358" i="6"/>
  <c r="J359" i="6"/>
  <c r="N359" i="6"/>
  <c r="R359" i="6"/>
  <c r="V359" i="6"/>
  <c r="Z359" i="6"/>
  <c r="AD359" i="6"/>
  <c r="M360" i="6"/>
  <c r="Q360" i="6"/>
  <c r="U360" i="6"/>
  <c r="Y360" i="6"/>
  <c r="AC360" i="6"/>
  <c r="L361" i="6"/>
  <c r="P361" i="6"/>
  <c r="T361" i="6"/>
  <c r="X361" i="6"/>
  <c r="AB361" i="6"/>
  <c r="AF361" i="6"/>
  <c r="K362" i="6"/>
  <c r="O362" i="6"/>
  <c r="S362" i="6"/>
  <c r="W362" i="6"/>
  <c r="AA362" i="6"/>
  <c r="AE362" i="6"/>
  <c r="J363" i="6"/>
  <c r="N363" i="6"/>
  <c r="R363" i="6"/>
  <c r="V363" i="6"/>
  <c r="Z363" i="6"/>
  <c r="AD363" i="6"/>
  <c r="M364" i="6"/>
  <c r="Q364" i="6"/>
  <c r="U364" i="6"/>
  <c r="Y364" i="6"/>
  <c r="AC364" i="6"/>
  <c r="L365" i="6"/>
  <c r="P365" i="6"/>
  <c r="T365" i="6"/>
  <c r="X365" i="6"/>
  <c r="AB365" i="6"/>
  <c r="AF365" i="6"/>
  <c r="K366" i="6"/>
  <c r="O366" i="6"/>
  <c r="S366" i="6"/>
  <c r="W366" i="6"/>
  <c r="AA366" i="6"/>
  <c r="AE366" i="6"/>
  <c r="J367" i="6"/>
  <c r="K370" i="6"/>
  <c r="O370" i="6"/>
  <c r="S370" i="6"/>
  <c r="W370" i="6"/>
  <c r="AA370" i="6"/>
  <c r="AE370" i="6"/>
  <c r="M371" i="6"/>
  <c r="P371" i="6"/>
  <c r="T371" i="6"/>
  <c r="X371" i="6"/>
  <c r="AB371" i="6"/>
  <c r="AF371" i="6"/>
  <c r="K372" i="6"/>
  <c r="O372" i="6"/>
  <c r="S372" i="6"/>
  <c r="W372" i="6"/>
  <c r="AA372" i="6"/>
  <c r="AE372" i="6"/>
  <c r="J373" i="6"/>
  <c r="N373" i="6"/>
  <c r="R373" i="6"/>
  <c r="V373" i="6"/>
  <c r="Z373" i="6"/>
  <c r="AD373" i="6"/>
  <c r="L375" i="6"/>
  <c r="P375" i="6"/>
  <c r="T375" i="6"/>
  <c r="X375" i="6"/>
  <c r="AB375" i="6"/>
  <c r="AF375" i="6"/>
  <c r="K376" i="6"/>
  <c r="J377" i="6"/>
  <c r="N377" i="6"/>
  <c r="R377" i="6"/>
  <c r="V377" i="6"/>
  <c r="Z377" i="6"/>
  <c r="AD377" i="6"/>
  <c r="M378" i="6"/>
  <c r="K380" i="6"/>
  <c r="J381" i="6"/>
  <c r="N381" i="6"/>
  <c r="R381" i="6"/>
  <c r="V381" i="6"/>
  <c r="Z381" i="6"/>
  <c r="AD381" i="6"/>
  <c r="K384" i="6"/>
  <c r="J385" i="6"/>
  <c r="M386" i="6"/>
  <c r="Q386" i="6"/>
  <c r="U386" i="6"/>
  <c r="Y386" i="6"/>
  <c r="AC386" i="6"/>
  <c r="L387" i="6"/>
  <c r="P387" i="6"/>
  <c r="T387" i="6"/>
  <c r="X387" i="6"/>
  <c r="AB387" i="6"/>
  <c r="AF387" i="6"/>
  <c r="K388" i="6"/>
  <c r="O388" i="6"/>
  <c r="S388" i="6"/>
  <c r="W388" i="6"/>
  <c r="AA388" i="6"/>
  <c r="AE388" i="6"/>
  <c r="J389" i="6"/>
  <c r="K392" i="6"/>
  <c r="F353" i="6"/>
  <c r="F357" i="6"/>
  <c r="F361" i="6"/>
  <c r="F365" i="6"/>
  <c r="F369" i="6"/>
  <c r="F372" i="6"/>
  <c r="F376" i="6"/>
  <c r="F380" i="6"/>
  <c r="F384" i="6"/>
  <c r="F388" i="6"/>
  <c r="F392" i="6"/>
  <c r="F332" i="6"/>
  <c r="F336" i="6"/>
  <c r="F340" i="6"/>
  <c r="F344" i="6"/>
  <c r="F348" i="6"/>
  <c r="F352" i="6"/>
  <c r="F322" i="6"/>
  <c r="F326" i="6"/>
  <c r="F318" i="6"/>
  <c r="F349" i="6"/>
  <c r="F316" i="6"/>
  <c r="Q371" i="6"/>
  <c r="U371" i="6"/>
  <c r="Y371" i="6"/>
  <c r="AC371" i="6"/>
  <c r="L372" i="6"/>
  <c r="P372" i="6"/>
  <c r="T372" i="6"/>
  <c r="X372" i="6"/>
  <c r="AB372" i="6"/>
  <c r="AF372" i="6"/>
  <c r="K373" i="6"/>
  <c r="O373" i="6"/>
  <c r="S373" i="6"/>
  <c r="W373" i="6"/>
  <c r="AA373" i="6"/>
  <c r="AE373" i="6"/>
  <c r="J374" i="6"/>
  <c r="M375" i="6"/>
  <c r="Q375" i="6"/>
  <c r="U375" i="6"/>
  <c r="Y375" i="6"/>
  <c r="AC375" i="6"/>
  <c r="K377" i="6"/>
  <c r="O377" i="6"/>
  <c r="S377" i="6"/>
  <c r="W377" i="6"/>
  <c r="AA377" i="6"/>
  <c r="AE377" i="6"/>
  <c r="J378" i="6"/>
  <c r="N378" i="6"/>
  <c r="K381" i="6"/>
  <c r="O381" i="6"/>
  <c r="S381" i="6"/>
  <c r="W381" i="6"/>
  <c r="AA381" i="6"/>
  <c r="AE381" i="6"/>
  <c r="J382" i="6"/>
  <c r="K385" i="6"/>
  <c r="J386" i="6"/>
  <c r="N386" i="6"/>
  <c r="R386" i="6"/>
  <c r="V386" i="6"/>
  <c r="Z386" i="6"/>
  <c r="AD386" i="6"/>
  <c r="M387" i="6"/>
  <c r="Q387" i="6"/>
  <c r="U387" i="6"/>
  <c r="Y387" i="6"/>
  <c r="AC387" i="6"/>
  <c r="L388" i="6"/>
  <c r="P388" i="6"/>
  <c r="T388" i="6"/>
  <c r="X388" i="6"/>
  <c r="AB388" i="6"/>
  <c r="AF388" i="6"/>
  <c r="K389" i="6"/>
  <c r="J390" i="6"/>
  <c r="F354" i="6"/>
  <c r="F358" i="6"/>
  <c r="F362" i="6"/>
  <c r="F366" i="6"/>
  <c r="F370" i="6"/>
  <c r="F373" i="6"/>
  <c r="F377" i="6"/>
  <c r="F381" i="6"/>
  <c r="F385" i="6"/>
  <c r="F389" i="6"/>
  <c r="F329" i="6"/>
  <c r="F333" i="6"/>
  <c r="F337" i="6"/>
  <c r="F341" i="6"/>
  <c r="F345" i="6"/>
  <c r="F327" i="6"/>
  <c r="K371" i="6"/>
  <c r="R371" i="6"/>
  <c r="V371" i="6"/>
  <c r="Z371" i="6"/>
  <c r="AD371" i="6"/>
  <c r="M372" i="6"/>
  <c r="Q372" i="6"/>
  <c r="U372" i="6"/>
  <c r="Y372" i="6"/>
  <c r="AC372" i="6"/>
  <c r="L373" i="6"/>
  <c r="P373" i="6"/>
  <c r="T373" i="6"/>
  <c r="X373" i="6"/>
  <c r="AB373" i="6"/>
  <c r="AF373" i="6"/>
  <c r="K374" i="6"/>
  <c r="J375" i="6"/>
  <c r="N375" i="6"/>
  <c r="R375" i="6"/>
  <c r="V375" i="6"/>
  <c r="Z375" i="6"/>
  <c r="AD375" i="6"/>
  <c r="L377" i="6"/>
  <c r="P377" i="6"/>
  <c r="T377" i="6"/>
  <c r="X377" i="6"/>
  <c r="AB377" i="6"/>
  <c r="AF377" i="6"/>
  <c r="K378" i="6"/>
  <c r="J379" i="6"/>
  <c r="L381" i="6"/>
  <c r="P381" i="6"/>
  <c r="T381" i="6"/>
  <c r="X381" i="6"/>
  <c r="AB381" i="6"/>
  <c r="AF381" i="6"/>
  <c r="K382" i="6"/>
  <c r="J383" i="6"/>
  <c r="K386" i="6"/>
  <c r="O386" i="6"/>
  <c r="S386" i="6"/>
  <c r="W386" i="6"/>
  <c r="AA386" i="6"/>
  <c r="AE386" i="6"/>
  <c r="J387" i="6"/>
  <c r="N387" i="6"/>
  <c r="R387" i="6"/>
  <c r="V387" i="6"/>
  <c r="Z387" i="6"/>
  <c r="AD387" i="6"/>
  <c r="M388" i="6"/>
  <c r="Q388" i="6"/>
  <c r="U388" i="6"/>
  <c r="Y388" i="6"/>
  <c r="AC388" i="6"/>
  <c r="K390" i="6"/>
  <c r="J391" i="6"/>
  <c r="F355" i="6"/>
  <c r="F359" i="6"/>
  <c r="F363" i="6"/>
  <c r="F367" i="6"/>
  <c r="F374" i="6"/>
  <c r="F378" i="6"/>
  <c r="F382" i="6"/>
  <c r="F386" i="6"/>
  <c r="F390" i="6"/>
  <c r="F330" i="6"/>
  <c r="F334" i="6"/>
  <c r="F338" i="6"/>
  <c r="F342" i="6"/>
  <c r="F346" i="6"/>
  <c r="F350" i="6"/>
  <c r="F320" i="6"/>
  <c r="F324" i="6"/>
  <c r="F328" i="6"/>
  <c r="F323" i="6"/>
  <c r="O371" i="6"/>
  <c r="S371" i="6"/>
  <c r="W371" i="6"/>
  <c r="AA371" i="6"/>
  <c r="AE371" i="6"/>
  <c r="J372" i="6"/>
  <c r="N372" i="6"/>
  <c r="R372" i="6"/>
  <c r="V372" i="6"/>
  <c r="Z372" i="6"/>
  <c r="AD372" i="6"/>
  <c r="M373" i="6"/>
  <c r="Q373" i="6"/>
  <c r="U373" i="6"/>
  <c r="Y373" i="6"/>
  <c r="AC373" i="6"/>
  <c r="K375" i="6"/>
  <c r="O375" i="6"/>
  <c r="S375" i="6"/>
  <c r="W375" i="6"/>
  <c r="AA375" i="6"/>
  <c r="AE375" i="6"/>
  <c r="J376" i="6"/>
  <c r="M377" i="6"/>
  <c r="Q377" i="6"/>
  <c r="U377" i="6"/>
  <c r="Y377" i="6"/>
  <c r="AC377" i="6"/>
  <c r="L378" i="6"/>
  <c r="K379" i="6"/>
  <c r="J380" i="6"/>
  <c r="M381" i="6"/>
  <c r="Q381" i="6"/>
  <c r="U381" i="6"/>
  <c r="Y381" i="6"/>
  <c r="AC381" i="6"/>
  <c r="K383" i="6"/>
  <c r="J384" i="6"/>
  <c r="L386" i="6"/>
  <c r="P386" i="6"/>
  <c r="T386" i="6"/>
  <c r="X386" i="6"/>
  <c r="AB386" i="6"/>
  <c r="AF386" i="6"/>
  <c r="K387" i="6"/>
  <c r="O387" i="6"/>
  <c r="S387" i="6"/>
  <c r="W387" i="6"/>
  <c r="AA387" i="6"/>
  <c r="AE387" i="6"/>
  <c r="J388" i="6"/>
  <c r="N388" i="6"/>
  <c r="R388" i="6"/>
  <c r="V388" i="6"/>
  <c r="Z388" i="6"/>
  <c r="AD388" i="6"/>
  <c r="K391" i="6"/>
  <c r="J392" i="6"/>
  <c r="F356" i="6"/>
  <c r="F360" i="6"/>
  <c r="F364" i="6"/>
  <c r="F368" i="6"/>
  <c r="F371" i="6"/>
  <c r="F375" i="6"/>
  <c r="F379" i="6"/>
  <c r="F383" i="6"/>
  <c r="F387" i="6"/>
  <c r="F391" i="6"/>
  <c r="F331" i="6"/>
  <c r="F339" i="6"/>
  <c r="F343" i="6"/>
  <c r="F347" i="6"/>
  <c r="F351" i="6"/>
  <c r="F321" i="6"/>
  <c r="F325" i="6"/>
  <c r="F317" i="6"/>
  <c r="F319" i="6"/>
  <c r="Q356" i="6"/>
  <c r="T356" i="6"/>
  <c r="M356" i="6"/>
  <c r="O356" i="6"/>
  <c r="N356" i="6"/>
  <c r="S356" i="6"/>
  <c r="O106" i="6"/>
  <c r="Q106" i="6"/>
  <c r="S106" i="6"/>
  <c r="U106" i="6"/>
  <c r="W106" i="6"/>
  <c r="Y106" i="6"/>
  <c r="AA106" i="6"/>
  <c r="AC106" i="6"/>
  <c r="AE106" i="6"/>
  <c r="N106" i="6"/>
  <c r="P106" i="6"/>
  <c r="R106" i="6"/>
  <c r="T106" i="6"/>
  <c r="V106" i="6"/>
  <c r="X106" i="6"/>
  <c r="Z106" i="6"/>
  <c r="AB106" i="6"/>
  <c r="AD106" i="6"/>
  <c r="AF106" i="6"/>
  <c r="O102" i="6"/>
  <c r="Q102" i="6"/>
  <c r="S102" i="6"/>
  <c r="U102" i="6"/>
  <c r="W102" i="6"/>
  <c r="Y102" i="6"/>
  <c r="AA102" i="6"/>
  <c r="AC102" i="6"/>
  <c r="AE102" i="6"/>
  <c r="N102" i="6"/>
  <c r="R102" i="6"/>
  <c r="V102" i="6"/>
  <c r="Z102" i="6"/>
  <c r="AD102" i="6"/>
  <c r="P102" i="6"/>
  <c r="T102" i="6"/>
  <c r="X102" i="6"/>
  <c r="AB102" i="6"/>
  <c r="AF102" i="6"/>
  <c r="O116" i="6"/>
  <c r="Q116" i="6"/>
  <c r="S116" i="6"/>
  <c r="U116" i="6"/>
  <c r="W116" i="6"/>
  <c r="Y116" i="6"/>
  <c r="AA116" i="6"/>
  <c r="AC116" i="6"/>
  <c r="AE116" i="6"/>
  <c r="N116" i="6"/>
  <c r="P116" i="6"/>
  <c r="R116" i="6"/>
  <c r="T116" i="6"/>
  <c r="V116" i="6"/>
  <c r="X116" i="6"/>
  <c r="Z116" i="6"/>
  <c r="AB116" i="6"/>
  <c r="AD116" i="6"/>
  <c r="AF116" i="6"/>
  <c r="O113" i="6"/>
  <c r="Q113" i="6"/>
  <c r="S113" i="6"/>
  <c r="U113" i="6"/>
  <c r="W113" i="6"/>
  <c r="Y113" i="6"/>
  <c r="AA113" i="6"/>
  <c r="AC113" i="6"/>
  <c r="AE113" i="6"/>
  <c r="N113" i="6"/>
  <c r="P113" i="6"/>
  <c r="R113" i="6"/>
  <c r="T113" i="6"/>
  <c r="V113" i="6"/>
  <c r="X113" i="6"/>
  <c r="Z113" i="6"/>
  <c r="AB113" i="6"/>
  <c r="AD113" i="6"/>
  <c r="AF113" i="6"/>
  <c r="O111" i="6"/>
  <c r="Q111" i="6"/>
  <c r="S111" i="6"/>
  <c r="U111" i="6"/>
  <c r="W111" i="6"/>
  <c r="Y111" i="6"/>
  <c r="AA111" i="6"/>
  <c r="AC111" i="6"/>
  <c r="AE111" i="6"/>
  <c r="N111" i="6"/>
  <c r="P111" i="6"/>
  <c r="R111" i="6"/>
  <c r="T111" i="6"/>
  <c r="V111" i="6"/>
  <c r="X111" i="6"/>
  <c r="Z111" i="6"/>
  <c r="AB111" i="6"/>
  <c r="AD111" i="6"/>
  <c r="AF111" i="6"/>
  <c r="N148" i="6"/>
  <c r="N316" i="6" s="1"/>
  <c r="P148" i="6"/>
  <c r="P316" i="6" s="1"/>
  <c r="R148" i="6"/>
  <c r="R316" i="6" s="1"/>
  <c r="T148" i="6"/>
  <c r="T316" i="6" s="1"/>
  <c r="V148" i="6"/>
  <c r="V316" i="6" s="1"/>
  <c r="X148" i="6"/>
  <c r="X316" i="6" s="1"/>
  <c r="Z148" i="6"/>
  <c r="Z316" i="6" s="1"/>
  <c r="AB148" i="6"/>
  <c r="AB316" i="6" s="1"/>
  <c r="AD148" i="6"/>
  <c r="AD316" i="6" s="1"/>
  <c r="AF148" i="6"/>
  <c r="AF316" i="6" s="1"/>
  <c r="O148" i="6"/>
  <c r="O316" i="6" s="1"/>
  <c r="Q148" i="6"/>
  <c r="Q316" i="6" s="1"/>
  <c r="S148" i="6"/>
  <c r="S316" i="6" s="1"/>
  <c r="U148" i="6"/>
  <c r="U316" i="6" s="1"/>
  <c r="W148" i="6"/>
  <c r="W316" i="6" s="1"/>
  <c r="Y148" i="6"/>
  <c r="Y316" i="6" s="1"/>
  <c r="AA148" i="6"/>
  <c r="AA316" i="6" s="1"/>
  <c r="AC148" i="6"/>
  <c r="AC316" i="6" s="1"/>
  <c r="AE148" i="6"/>
  <c r="AE316" i="6" s="1"/>
  <c r="M316" i="6"/>
  <c r="N139" i="6"/>
  <c r="P139" i="6"/>
  <c r="R139" i="6"/>
  <c r="T139" i="6"/>
  <c r="V139" i="6"/>
  <c r="X139" i="6"/>
  <c r="Z139" i="6"/>
  <c r="AB139" i="6"/>
  <c r="AD139" i="6"/>
  <c r="AF139" i="6"/>
  <c r="O139" i="6"/>
  <c r="Q139" i="6"/>
  <c r="S139" i="6"/>
  <c r="U139" i="6"/>
  <c r="W139" i="6"/>
  <c r="Y139" i="6"/>
  <c r="AA139" i="6"/>
  <c r="AC139" i="6"/>
  <c r="AE139" i="6"/>
  <c r="O132" i="6"/>
  <c r="Q132" i="6"/>
  <c r="S132" i="6"/>
  <c r="U132" i="6"/>
  <c r="W132" i="6"/>
  <c r="Y132" i="6"/>
  <c r="AA132" i="6"/>
  <c r="AC132" i="6"/>
  <c r="AE132" i="6"/>
  <c r="N132" i="6"/>
  <c r="P132" i="6"/>
  <c r="R132" i="6"/>
  <c r="T132" i="6"/>
  <c r="V132" i="6"/>
  <c r="X132" i="6"/>
  <c r="Z132" i="6"/>
  <c r="AB132" i="6"/>
  <c r="AD132" i="6"/>
  <c r="AF132" i="6"/>
  <c r="O122" i="6"/>
  <c r="Q122" i="6"/>
  <c r="S122" i="6"/>
  <c r="U122" i="6"/>
  <c r="W122" i="6"/>
  <c r="Y122" i="6"/>
  <c r="AA122" i="6"/>
  <c r="AC122" i="6"/>
  <c r="AE122" i="6"/>
  <c r="N122" i="6"/>
  <c r="R122" i="6"/>
  <c r="V122" i="6"/>
  <c r="Z122" i="6"/>
  <c r="AD122" i="6"/>
  <c r="P122" i="6"/>
  <c r="T122" i="6"/>
  <c r="X122" i="6"/>
  <c r="AB122" i="6"/>
  <c r="AF122" i="6"/>
  <c r="N120" i="6"/>
  <c r="P120" i="6"/>
  <c r="R120" i="6"/>
  <c r="T120" i="6"/>
  <c r="V120" i="6"/>
  <c r="X120" i="6"/>
  <c r="Z120" i="6"/>
  <c r="AB120" i="6"/>
  <c r="AD120" i="6"/>
  <c r="AF120" i="6"/>
  <c r="O120" i="6"/>
  <c r="S120" i="6"/>
  <c r="W120" i="6"/>
  <c r="AA120" i="6"/>
  <c r="AE120" i="6"/>
  <c r="Q120" i="6"/>
  <c r="U120" i="6"/>
  <c r="AC120" i="6"/>
  <c r="Y120" i="6"/>
  <c r="O162" i="6"/>
  <c r="Q162" i="6"/>
  <c r="S162" i="6"/>
  <c r="U162" i="6"/>
  <c r="W162" i="6"/>
  <c r="Y162" i="6"/>
  <c r="AA162" i="6"/>
  <c r="AC162" i="6"/>
  <c r="AE162" i="6"/>
  <c r="N162" i="6"/>
  <c r="P162" i="6"/>
  <c r="R162" i="6"/>
  <c r="T162" i="6"/>
  <c r="V162" i="6"/>
  <c r="X162" i="6"/>
  <c r="Z162" i="6"/>
  <c r="AB162" i="6"/>
  <c r="AD162" i="6"/>
  <c r="AF162" i="6"/>
  <c r="O159" i="6"/>
  <c r="Q159" i="6"/>
  <c r="S159" i="6"/>
  <c r="U159" i="6"/>
  <c r="W159" i="6"/>
  <c r="Y159" i="6"/>
  <c r="AA159" i="6"/>
  <c r="AC159" i="6"/>
  <c r="AE159" i="6"/>
  <c r="N159" i="6"/>
  <c r="P159" i="6"/>
  <c r="R159" i="6"/>
  <c r="T159" i="6"/>
  <c r="V159" i="6"/>
  <c r="X159" i="6"/>
  <c r="Z159" i="6"/>
  <c r="AB159" i="6"/>
  <c r="AD159" i="6"/>
  <c r="AF159" i="6"/>
  <c r="O156" i="6"/>
  <c r="Q156" i="6"/>
  <c r="S156" i="6"/>
  <c r="U156" i="6"/>
  <c r="W156" i="6"/>
  <c r="Y156" i="6"/>
  <c r="AA156" i="6"/>
  <c r="AC156" i="6"/>
  <c r="AE156" i="6"/>
  <c r="N156" i="6"/>
  <c r="P156" i="6"/>
  <c r="R156" i="6"/>
  <c r="T156" i="6"/>
  <c r="V156" i="6"/>
  <c r="X156" i="6"/>
  <c r="Z156" i="6"/>
  <c r="AB156" i="6"/>
  <c r="AD156" i="6"/>
  <c r="AF156" i="6"/>
  <c r="O154" i="6"/>
  <c r="Q154" i="6"/>
  <c r="S154" i="6"/>
  <c r="U154" i="6"/>
  <c r="W154" i="6"/>
  <c r="Y154" i="6"/>
  <c r="AA154" i="6"/>
  <c r="AC154" i="6"/>
  <c r="AE154" i="6"/>
  <c r="N154" i="6"/>
  <c r="P154" i="6"/>
  <c r="R154" i="6"/>
  <c r="T154" i="6"/>
  <c r="V154" i="6"/>
  <c r="X154" i="6"/>
  <c r="Z154" i="6"/>
  <c r="AB154" i="6"/>
  <c r="AD154" i="6"/>
  <c r="AF154" i="6"/>
  <c r="N152" i="6"/>
  <c r="P152" i="6"/>
  <c r="R152" i="6"/>
  <c r="T152" i="6"/>
  <c r="V152" i="6"/>
  <c r="X152" i="6"/>
  <c r="Z152" i="6"/>
  <c r="AB152" i="6"/>
  <c r="AD152" i="6"/>
  <c r="AF152" i="6"/>
  <c r="O152" i="6"/>
  <c r="Q152" i="6"/>
  <c r="S152" i="6"/>
  <c r="U152" i="6"/>
  <c r="W152" i="6"/>
  <c r="Y152" i="6"/>
  <c r="AA152" i="6"/>
  <c r="AC152" i="6"/>
  <c r="AE152" i="6"/>
  <c r="N174" i="6"/>
  <c r="P174" i="6"/>
  <c r="R174" i="6"/>
  <c r="T174" i="6"/>
  <c r="V174" i="6"/>
  <c r="X174" i="6"/>
  <c r="Z174" i="6"/>
  <c r="AB174" i="6"/>
  <c r="AD174" i="6"/>
  <c r="AF174" i="6"/>
  <c r="O174" i="6"/>
  <c r="Q174" i="6"/>
  <c r="S174" i="6"/>
  <c r="U174" i="6"/>
  <c r="W174" i="6"/>
  <c r="Y174" i="6"/>
  <c r="AA174" i="6"/>
  <c r="AC174" i="6"/>
  <c r="AE174" i="6"/>
  <c r="E164" i="6"/>
  <c r="O199" i="6"/>
  <c r="Q199" i="6"/>
  <c r="S199" i="6"/>
  <c r="U199" i="6"/>
  <c r="W199" i="6"/>
  <c r="Y199" i="6"/>
  <c r="AA199" i="6"/>
  <c r="AC199" i="6"/>
  <c r="AE199" i="6"/>
  <c r="N199" i="6"/>
  <c r="P199" i="6"/>
  <c r="R199" i="6"/>
  <c r="T199" i="6"/>
  <c r="V199" i="6"/>
  <c r="X199" i="6"/>
  <c r="Z199" i="6"/>
  <c r="AB199" i="6"/>
  <c r="AD199" i="6"/>
  <c r="AF199" i="6"/>
  <c r="O197" i="6"/>
  <c r="Q197" i="6"/>
  <c r="S197" i="6"/>
  <c r="U197" i="6"/>
  <c r="W197" i="6"/>
  <c r="Y197" i="6"/>
  <c r="AA197" i="6"/>
  <c r="AC197" i="6"/>
  <c r="AE197" i="6"/>
  <c r="N197" i="6"/>
  <c r="P197" i="6"/>
  <c r="R197" i="6"/>
  <c r="T197" i="6"/>
  <c r="V197" i="6"/>
  <c r="X197" i="6"/>
  <c r="Z197" i="6"/>
  <c r="AB197" i="6"/>
  <c r="AD197" i="6"/>
  <c r="AF197" i="6"/>
  <c r="O195" i="6"/>
  <c r="Q195" i="6"/>
  <c r="S195" i="6"/>
  <c r="U195" i="6"/>
  <c r="W195" i="6"/>
  <c r="Y195" i="6"/>
  <c r="AA195" i="6"/>
  <c r="AC195" i="6"/>
  <c r="AE195" i="6"/>
  <c r="N195" i="6"/>
  <c r="P195" i="6"/>
  <c r="R195" i="6"/>
  <c r="T195" i="6"/>
  <c r="V195" i="6"/>
  <c r="X195" i="6"/>
  <c r="Z195" i="6"/>
  <c r="AB195" i="6"/>
  <c r="AD195" i="6"/>
  <c r="AF195" i="6"/>
  <c r="O193" i="6"/>
  <c r="Q193" i="6"/>
  <c r="S193" i="6"/>
  <c r="U193" i="6"/>
  <c r="W193" i="6"/>
  <c r="Y193" i="6"/>
  <c r="AA193" i="6"/>
  <c r="AC193" i="6"/>
  <c r="AE193" i="6"/>
  <c r="N193" i="6"/>
  <c r="P193" i="6"/>
  <c r="R193" i="6"/>
  <c r="T193" i="6"/>
  <c r="V193" i="6"/>
  <c r="X193" i="6"/>
  <c r="Z193" i="6"/>
  <c r="AB193" i="6"/>
  <c r="AD193" i="6"/>
  <c r="AF193" i="6"/>
  <c r="O190" i="6"/>
  <c r="O389" i="6" s="1"/>
  <c r="Q190" i="6"/>
  <c r="Q389" i="6" s="1"/>
  <c r="S190" i="6"/>
  <c r="S389" i="6" s="1"/>
  <c r="U190" i="6"/>
  <c r="U389" i="6" s="1"/>
  <c r="W190" i="6"/>
  <c r="W389" i="6" s="1"/>
  <c r="Y190" i="6"/>
  <c r="Y389" i="6" s="1"/>
  <c r="AA190" i="6"/>
  <c r="AA389" i="6" s="1"/>
  <c r="AC190" i="6"/>
  <c r="AC389" i="6" s="1"/>
  <c r="AE190" i="6"/>
  <c r="AE389" i="6" s="1"/>
  <c r="N190" i="6"/>
  <c r="N389" i="6" s="1"/>
  <c r="P190" i="6"/>
  <c r="P389" i="6" s="1"/>
  <c r="R190" i="6"/>
  <c r="R389" i="6" s="1"/>
  <c r="T190" i="6"/>
  <c r="T389" i="6" s="1"/>
  <c r="V190" i="6"/>
  <c r="V389" i="6" s="1"/>
  <c r="X190" i="6"/>
  <c r="X389" i="6" s="1"/>
  <c r="Z190" i="6"/>
  <c r="Z389" i="6" s="1"/>
  <c r="AB190" i="6"/>
  <c r="AB389" i="6" s="1"/>
  <c r="AD190" i="6"/>
  <c r="AD389" i="6" s="1"/>
  <c r="AF190" i="6"/>
  <c r="AF389" i="6" s="1"/>
  <c r="O189" i="6"/>
  <c r="Q189" i="6"/>
  <c r="S189" i="6"/>
  <c r="U189" i="6"/>
  <c r="W189" i="6"/>
  <c r="Y189" i="6"/>
  <c r="AA189" i="6"/>
  <c r="AC189" i="6"/>
  <c r="AE189" i="6"/>
  <c r="N189" i="6"/>
  <c r="P189" i="6"/>
  <c r="R189" i="6"/>
  <c r="T189" i="6"/>
  <c r="V189" i="6"/>
  <c r="X189" i="6"/>
  <c r="Z189" i="6"/>
  <c r="AB189" i="6"/>
  <c r="AD189" i="6"/>
  <c r="AF189" i="6"/>
  <c r="O187" i="6"/>
  <c r="Q187" i="6"/>
  <c r="S187" i="6"/>
  <c r="U187" i="6"/>
  <c r="W187" i="6"/>
  <c r="Y187" i="6"/>
  <c r="AA187" i="6"/>
  <c r="AC187" i="6"/>
  <c r="AE187" i="6"/>
  <c r="P187" i="6"/>
  <c r="T187" i="6"/>
  <c r="X187" i="6"/>
  <c r="AB187" i="6"/>
  <c r="AF187" i="6"/>
  <c r="N187" i="6"/>
  <c r="R187" i="6"/>
  <c r="V187" i="6"/>
  <c r="Z187" i="6"/>
  <c r="AD187" i="6"/>
  <c r="O179" i="6"/>
  <c r="Q179" i="6"/>
  <c r="S179" i="6"/>
  <c r="U179" i="6"/>
  <c r="W179" i="6"/>
  <c r="Y179" i="6"/>
  <c r="AA179" i="6"/>
  <c r="AC179" i="6"/>
  <c r="AE179" i="6"/>
  <c r="N179" i="6"/>
  <c r="P179" i="6"/>
  <c r="R179" i="6"/>
  <c r="T179" i="6"/>
  <c r="V179" i="6"/>
  <c r="X179" i="6"/>
  <c r="Z179" i="6"/>
  <c r="AB179" i="6"/>
  <c r="AD179" i="6"/>
  <c r="AF179" i="6"/>
  <c r="N202" i="6"/>
  <c r="P202" i="6"/>
  <c r="R202" i="6"/>
  <c r="T202" i="6"/>
  <c r="V202" i="6"/>
  <c r="X202" i="6"/>
  <c r="Z202" i="6"/>
  <c r="AB202" i="6"/>
  <c r="AD202" i="6"/>
  <c r="AF202" i="6"/>
  <c r="O202" i="6"/>
  <c r="Q202" i="6"/>
  <c r="S202" i="6"/>
  <c r="U202" i="6"/>
  <c r="W202" i="6"/>
  <c r="Y202" i="6"/>
  <c r="AA202" i="6"/>
  <c r="AC202" i="6"/>
  <c r="AE202" i="6"/>
  <c r="N208" i="6"/>
  <c r="P208" i="6"/>
  <c r="R208" i="6"/>
  <c r="T208" i="6"/>
  <c r="V208" i="6"/>
  <c r="X208" i="6"/>
  <c r="Z208" i="6"/>
  <c r="AB208" i="6"/>
  <c r="AD208" i="6"/>
  <c r="AF208" i="6"/>
  <c r="O208" i="6"/>
  <c r="Q208" i="6"/>
  <c r="S208" i="6"/>
  <c r="U208" i="6"/>
  <c r="W208" i="6"/>
  <c r="Y208" i="6"/>
  <c r="AA208" i="6"/>
  <c r="AC208" i="6"/>
  <c r="AE208" i="6"/>
  <c r="E209" i="6"/>
  <c r="N276" i="6"/>
  <c r="P276" i="6"/>
  <c r="R276" i="6"/>
  <c r="T276" i="6"/>
  <c r="V276" i="6"/>
  <c r="X276" i="6"/>
  <c r="Z276" i="6"/>
  <c r="AB276" i="6"/>
  <c r="AD276" i="6"/>
  <c r="AF276" i="6"/>
  <c r="O276" i="6"/>
  <c r="S276" i="6"/>
  <c r="W276" i="6"/>
  <c r="AA276" i="6"/>
  <c r="AE276" i="6"/>
  <c r="Q276" i="6"/>
  <c r="U276" i="6"/>
  <c r="Y276" i="6"/>
  <c r="AC276" i="6"/>
  <c r="N274" i="6"/>
  <c r="P274" i="6"/>
  <c r="R274" i="6"/>
  <c r="T274" i="6"/>
  <c r="V274" i="6"/>
  <c r="X274" i="6"/>
  <c r="Z274" i="6"/>
  <c r="AB274" i="6"/>
  <c r="AD274" i="6"/>
  <c r="AF274" i="6"/>
  <c r="Q274" i="6"/>
  <c r="U274" i="6"/>
  <c r="Y274" i="6"/>
  <c r="AC274" i="6"/>
  <c r="O274" i="6"/>
  <c r="S274" i="6"/>
  <c r="W274" i="6"/>
  <c r="AA274" i="6"/>
  <c r="AE274" i="6"/>
  <c r="O260" i="6"/>
  <c r="Q260" i="6"/>
  <c r="S260" i="6"/>
  <c r="U260" i="6"/>
  <c r="W260" i="6"/>
  <c r="Y260" i="6"/>
  <c r="AA260" i="6"/>
  <c r="AC260" i="6"/>
  <c r="AE260" i="6"/>
  <c r="N260" i="6"/>
  <c r="P260" i="6"/>
  <c r="R260" i="6"/>
  <c r="T260" i="6"/>
  <c r="V260" i="6"/>
  <c r="X260" i="6"/>
  <c r="Z260" i="6"/>
  <c r="AB260" i="6"/>
  <c r="AD260" i="6"/>
  <c r="AF260" i="6"/>
  <c r="N107" i="6"/>
  <c r="P107" i="6"/>
  <c r="R107" i="6"/>
  <c r="T107" i="6"/>
  <c r="V107" i="6"/>
  <c r="X107" i="6"/>
  <c r="Z107" i="6"/>
  <c r="AB107" i="6"/>
  <c r="AD107" i="6"/>
  <c r="AF107" i="6"/>
  <c r="O107" i="6"/>
  <c r="Q107" i="6"/>
  <c r="S107" i="6"/>
  <c r="U107" i="6"/>
  <c r="W107" i="6"/>
  <c r="Y107" i="6"/>
  <c r="AA107" i="6"/>
  <c r="AC107" i="6"/>
  <c r="AE107" i="6"/>
  <c r="N105" i="6"/>
  <c r="P105" i="6"/>
  <c r="R105" i="6"/>
  <c r="Q105" i="6"/>
  <c r="T105" i="6"/>
  <c r="V105" i="6"/>
  <c r="X105" i="6"/>
  <c r="Z105" i="6"/>
  <c r="AB105" i="6"/>
  <c r="AD105" i="6"/>
  <c r="AF105" i="6"/>
  <c r="O105" i="6"/>
  <c r="S105" i="6"/>
  <c r="U105" i="6"/>
  <c r="W105" i="6"/>
  <c r="Y105" i="6"/>
  <c r="AA105" i="6"/>
  <c r="AC105" i="6"/>
  <c r="AE105" i="6"/>
  <c r="N101" i="6"/>
  <c r="P101" i="6"/>
  <c r="R101" i="6"/>
  <c r="T101" i="6"/>
  <c r="V101" i="6"/>
  <c r="X101" i="6"/>
  <c r="Z101" i="6"/>
  <c r="AB101" i="6"/>
  <c r="AD101" i="6"/>
  <c r="AF101" i="6"/>
  <c r="O101" i="6"/>
  <c r="S101" i="6"/>
  <c r="W101" i="6"/>
  <c r="AA101" i="6"/>
  <c r="AE101" i="6"/>
  <c r="Q101" i="6"/>
  <c r="U101" i="6"/>
  <c r="Y101" i="6"/>
  <c r="AC101" i="6"/>
  <c r="N115" i="6"/>
  <c r="P115" i="6"/>
  <c r="R115" i="6"/>
  <c r="T115" i="6"/>
  <c r="V115" i="6"/>
  <c r="X115" i="6"/>
  <c r="Z115" i="6"/>
  <c r="AB115" i="6"/>
  <c r="AD115" i="6"/>
  <c r="AF115" i="6"/>
  <c r="O115" i="6"/>
  <c r="Q115" i="6"/>
  <c r="S115" i="6"/>
  <c r="U115" i="6"/>
  <c r="W115" i="6"/>
  <c r="Y115" i="6"/>
  <c r="AA115" i="6"/>
  <c r="AC115" i="6"/>
  <c r="AE115" i="6"/>
  <c r="N114" i="6"/>
  <c r="P114" i="6"/>
  <c r="R114" i="6"/>
  <c r="T114" i="6"/>
  <c r="V114" i="6"/>
  <c r="X114" i="6"/>
  <c r="Z114" i="6"/>
  <c r="AB114" i="6"/>
  <c r="AD114" i="6"/>
  <c r="AF114" i="6"/>
  <c r="O114" i="6"/>
  <c r="Q114" i="6"/>
  <c r="S114" i="6"/>
  <c r="U114" i="6"/>
  <c r="W114" i="6"/>
  <c r="Y114" i="6"/>
  <c r="AA114" i="6"/>
  <c r="AC114" i="6"/>
  <c r="AE114" i="6"/>
  <c r="N112" i="6"/>
  <c r="P112" i="6"/>
  <c r="R112" i="6"/>
  <c r="T112" i="6"/>
  <c r="V112" i="6"/>
  <c r="X112" i="6"/>
  <c r="Z112" i="6"/>
  <c r="AB112" i="6"/>
  <c r="AD112" i="6"/>
  <c r="AF112" i="6"/>
  <c r="O112" i="6"/>
  <c r="Q112" i="6"/>
  <c r="S112" i="6"/>
  <c r="U112" i="6"/>
  <c r="W112" i="6"/>
  <c r="Y112" i="6"/>
  <c r="AA112" i="6"/>
  <c r="AC112" i="6"/>
  <c r="AE112" i="6"/>
  <c r="E117" i="6"/>
  <c r="O147" i="6"/>
  <c r="Q147" i="6"/>
  <c r="S147" i="6"/>
  <c r="U147" i="6"/>
  <c r="W147" i="6"/>
  <c r="Y147" i="6"/>
  <c r="AA147" i="6"/>
  <c r="AC147" i="6"/>
  <c r="AE147" i="6"/>
  <c r="N147" i="6"/>
  <c r="P147" i="6"/>
  <c r="R147" i="6"/>
  <c r="T147" i="6"/>
  <c r="V147" i="6"/>
  <c r="X147" i="6"/>
  <c r="Z147" i="6"/>
  <c r="AB147" i="6"/>
  <c r="AD147" i="6"/>
  <c r="AF147" i="6"/>
  <c r="O138" i="6"/>
  <c r="Q138" i="6"/>
  <c r="S138" i="6"/>
  <c r="U138" i="6"/>
  <c r="W138" i="6"/>
  <c r="Y138" i="6"/>
  <c r="AA138" i="6"/>
  <c r="AC138" i="6"/>
  <c r="AE138" i="6"/>
  <c r="N138" i="6"/>
  <c r="P138" i="6"/>
  <c r="R138" i="6"/>
  <c r="T138" i="6"/>
  <c r="V138" i="6"/>
  <c r="X138" i="6"/>
  <c r="Z138" i="6"/>
  <c r="AB138" i="6"/>
  <c r="AD138" i="6"/>
  <c r="AF138" i="6"/>
  <c r="N131" i="6"/>
  <c r="P131" i="6"/>
  <c r="R131" i="6"/>
  <c r="T131" i="6"/>
  <c r="V131" i="6"/>
  <c r="X131" i="6"/>
  <c r="Z131" i="6"/>
  <c r="AB131" i="6"/>
  <c r="AD131" i="6"/>
  <c r="AF131" i="6"/>
  <c r="O131" i="6"/>
  <c r="Q131" i="6"/>
  <c r="S131" i="6"/>
  <c r="U131" i="6"/>
  <c r="W131" i="6"/>
  <c r="Y131" i="6"/>
  <c r="AA131" i="6"/>
  <c r="AC131" i="6"/>
  <c r="AE131" i="6"/>
  <c r="N123" i="6"/>
  <c r="P123" i="6"/>
  <c r="R123" i="6"/>
  <c r="T123" i="6"/>
  <c r="V123" i="6"/>
  <c r="X123" i="6"/>
  <c r="Z123" i="6"/>
  <c r="AB123" i="6"/>
  <c r="AD123" i="6"/>
  <c r="AF123" i="6"/>
  <c r="Q123" i="6"/>
  <c r="U123" i="6"/>
  <c r="Y123" i="6"/>
  <c r="AC123" i="6"/>
  <c r="O123" i="6"/>
  <c r="S123" i="6"/>
  <c r="W123" i="6"/>
  <c r="AA123" i="6"/>
  <c r="AE123" i="6"/>
  <c r="N121" i="6"/>
  <c r="P121" i="6"/>
  <c r="R121" i="6"/>
  <c r="T121" i="6"/>
  <c r="V121" i="6"/>
  <c r="X121" i="6"/>
  <c r="Z121" i="6"/>
  <c r="AB121" i="6"/>
  <c r="AD121" i="6"/>
  <c r="AF121" i="6"/>
  <c r="O121" i="6"/>
  <c r="S121" i="6"/>
  <c r="W121" i="6"/>
  <c r="AA121" i="6"/>
  <c r="AE121" i="6"/>
  <c r="Q121" i="6"/>
  <c r="U121" i="6"/>
  <c r="Y121" i="6"/>
  <c r="AC121" i="6"/>
  <c r="N163" i="6"/>
  <c r="P163" i="6"/>
  <c r="R163" i="6"/>
  <c r="T163" i="6"/>
  <c r="V163" i="6"/>
  <c r="X163" i="6"/>
  <c r="Z163" i="6"/>
  <c r="AB163" i="6"/>
  <c r="AD163" i="6"/>
  <c r="AF163" i="6"/>
  <c r="O163" i="6"/>
  <c r="Q163" i="6"/>
  <c r="S163" i="6"/>
  <c r="U163" i="6"/>
  <c r="W163" i="6"/>
  <c r="Y163" i="6"/>
  <c r="AA163" i="6"/>
  <c r="AC163" i="6"/>
  <c r="AE163" i="6"/>
  <c r="N158" i="6"/>
  <c r="P158" i="6"/>
  <c r="R158" i="6"/>
  <c r="T158" i="6"/>
  <c r="V158" i="6"/>
  <c r="X158" i="6"/>
  <c r="Z158" i="6"/>
  <c r="AB158" i="6"/>
  <c r="AD158" i="6"/>
  <c r="AF158" i="6"/>
  <c r="O158" i="6"/>
  <c r="Q158" i="6"/>
  <c r="S158" i="6"/>
  <c r="U158" i="6"/>
  <c r="W158" i="6"/>
  <c r="Y158" i="6"/>
  <c r="AA158" i="6"/>
  <c r="AC158" i="6"/>
  <c r="AE158" i="6"/>
  <c r="N155" i="6"/>
  <c r="P155" i="6"/>
  <c r="R155" i="6"/>
  <c r="T155" i="6"/>
  <c r="V155" i="6"/>
  <c r="X155" i="6"/>
  <c r="Z155" i="6"/>
  <c r="AB155" i="6"/>
  <c r="AD155" i="6"/>
  <c r="AF155" i="6"/>
  <c r="O155" i="6"/>
  <c r="Q155" i="6"/>
  <c r="S155" i="6"/>
  <c r="U155" i="6"/>
  <c r="W155" i="6"/>
  <c r="Y155" i="6"/>
  <c r="AA155" i="6"/>
  <c r="AC155" i="6"/>
  <c r="AE155" i="6"/>
  <c r="O153" i="6"/>
  <c r="Q153" i="6"/>
  <c r="S153" i="6"/>
  <c r="U153" i="6"/>
  <c r="W153" i="6"/>
  <c r="Y153" i="6"/>
  <c r="AA153" i="6"/>
  <c r="AC153" i="6"/>
  <c r="N153" i="6"/>
  <c r="P153" i="6"/>
  <c r="R153" i="6"/>
  <c r="T153" i="6"/>
  <c r="V153" i="6"/>
  <c r="Z153" i="6"/>
  <c r="AD153" i="6"/>
  <c r="AF153" i="6"/>
  <c r="X153" i="6"/>
  <c r="AB153" i="6"/>
  <c r="AE153" i="6"/>
  <c r="O175" i="6"/>
  <c r="Q175" i="6"/>
  <c r="S175" i="6"/>
  <c r="U175" i="6"/>
  <c r="W175" i="6"/>
  <c r="Y175" i="6"/>
  <c r="AA175" i="6"/>
  <c r="AC175" i="6"/>
  <c r="AE175" i="6"/>
  <c r="N175" i="6"/>
  <c r="P175" i="6"/>
  <c r="R175" i="6"/>
  <c r="T175" i="6"/>
  <c r="V175" i="6"/>
  <c r="X175" i="6"/>
  <c r="Z175" i="6"/>
  <c r="AB175" i="6"/>
  <c r="AD175" i="6"/>
  <c r="AF175" i="6"/>
  <c r="O173" i="6"/>
  <c r="Q173" i="6"/>
  <c r="S173" i="6"/>
  <c r="U173" i="6"/>
  <c r="W173" i="6"/>
  <c r="Y173" i="6"/>
  <c r="AA173" i="6"/>
  <c r="AC173" i="6"/>
  <c r="AE173" i="6"/>
  <c r="N173" i="6"/>
  <c r="P173" i="6"/>
  <c r="R173" i="6"/>
  <c r="T173" i="6"/>
  <c r="V173" i="6"/>
  <c r="X173" i="6"/>
  <c r="Z173" i="6"/>
  <c r="AB173" i="6"/>
  <c r="AD173" i="6"/>
  <c r="AF173" i="6"/>
  <c r="O172" i="6"/>
  <c r="Q172" i="6"/>
  <c r="S172" i="6"/>
  <c r="U172" i="6"/>
  <c r="W172" i="6"/>
  <c r="Y172" i="6"/>
  <c r="AA172" i="6"/>
  <c r="AC172" i="6"/>
  <c r="AE172" i="6"/>
  <c r="N172" i="6"/>
  <c r="P172" i="6"/>
  <c r="R172" i="6"/>
  <c r="T172" i="6"/>
  <c r="V172" i="6"/>
  <c r="X172" i="6"/>
  <c r="Z172" i="6"/>
  <c r="AB172" i="6"/>
  <c r="AD172" i="6"/>
  <c r="AF172" i="6"/>
  <c r="N198" i="6"/>
  <c r="P198" i="6"/>
  <c r="R198" i="6"/>
  <c r="T198" i="6"/>
  <c r="V198" i="6"/>
  <c r="X198" i="6"/>
  <c r="Z198" i="6"/>
  <c r="AB198" i="6"/>
  <c r="AD198" i="6"/>
  <c r="AF198" i="6"/>
  <c r="O198" i="6"/>
  <c r="Q198" i="6"/>
  <c r="S198" i="6"/>
  <c r="U198" i="6"/>
  <c r="W198" i="6"/>
  <c r="Y198" i="6"/>
  <c r="AA198" i="6"/>
  <c r="AC198" i="6"/>
  <c r="AE198" i="6"/>
  <c r="N196" i="6"/>
  <c r="P196" i="6"/>
  <c r="R196" i="6"/>
  <c r="T196" i="6"/>
  <c r="V196" i="6"/>
  <c r="X196" i="6"/>
  <c r="Z196" i="6"/>
  <c r="AB196" i="6"/>
  <c r="AD196" i="6"/>
  <c r="AF196" i="6"/>
  <c r="O196" i="6"/>
  <c r="Q196" i="6"/>
  <c r="S196" i="6"/>
  <c r="U196" i="6"/>
  <c r="W196" i="6"/>
  <c r="Y196" i="6"/>
  <c r="AA196" i="6"/>
  <c r="AC196" i="6"/>
  <c r="AE196" i="6"/>
  <c r="N194" i="6"/>
  <c r="P194" i="6"/>
  <c r="R194" i="6"/>
  <c r="T194" i="6"/>
  <c r="V194" i="6"/>
  <c r="X194" i="6"/>
  <c r="Z194" i="6"/>
  <c r="AB194" i="6"/>
  <c r="AD194" i="6"/>
  <c r="AF194" i="6"/>
  <c r="O194" i="6"/>
  <c r="Q194" i="6"/>
  <c r="S194" i="6"/>
  <c r="U194" i="6"/>
  <c r="W194" i="6"/>
  <c r="Y194" i="6"/>
  <c r="AA194" i="6"/>
  <c r="AC194" i="6"/>
  <c r="AE194" i="6"/>
  <c r="N192" i="6"/>
  <c r="P192" i="6"/>
  <c r="R192" i="6"/>
  <c r="T192" i="6"/>
  <c r="V192" i="6"/>
  <c r="X192" i="6"/>
  <c r="Z192" i="6"/>
  <c r="AB192" i="6"/>
  <c r="AD192" i="6"/>
  <c r="AF192" i="6"/>
  <c r="O192" i="6"/>
  <c r="Q192" i="6"/>
  <c r="S192" i="6"/>
  <c r="U192" i="6"/>
  <c r="W192" i="6"/>
  <c r="Y192" i="6"/>
  <c r="AA192" i="6"/>
  <c r="AC192" i="6"/>
  <c r="AE192" i="6"/>
  <c r="N188" i="6"/>
  <c r="P188" i="6"/>
  <c r="R188" i="6"/>
  <c r="T188" i="6"/>
  <c r="V188" i="6"/>
  <c r="X188" i="6"/>
  <c r="O188" i="6"/>
  <c r="S188" i="6"/>
  <c r="W188" i="6"/>
  <c r="Z188" i="6"/>
  <c r="AB188" i="6"/>
  <c r="AD188" i="6"/>
  <c r="AF188" i="6"/>
  <c r="Q188" i="6"/>
  <c r="U188" i="6"/>
  <c r="Y188" i="6"/>
  <c r="AA188" i="6"/>
  <c r="AC188" i="6"/>
  <c r="AE188" i="6"/>
  <c r="N186" i="6"/>
  <c r="P186" i="6"/>
  <c r="R186" i="6"/>
  <c r="T186" i="6"/>
  <c r="V186" i="6"/>
  <c r="X186" i="6"/>
  <c r="Z186" i="6"/>
  <c r="AB186" i="6"/>
  <c r="AD186" i="6"/>
  <c r="AF186" i="6"/>
  <c r="Q186" i="6"/>
  <c r="U186" i="6"/>
  <c r="Y186" i="6"/>
  <c r="AC186" i="6"/>
  <c r="O186" i="6"/>
  <c r="S186" i="6"/>
  <c r="W186" i="6"/>
  <c r="AA186" i="6"/>
  <c r="AE186" i="6"/>
  <c r="N180" i="6"/>
  <c r="P180" i="6"/>
  <c r="R180" i="6"/>
  <c r="T180" i="6"/>
  <c r="V180" i="6"/>
  <c r="X180" i="6"/>
  <c r="Z180" i="6"/>
  <c r="AB180" i="6"/>
  <c r="AD180" i="6"/>
  <c r="AF180" i="6"/>
  <c r="O180" i="6"/>
  <c r="Q180" i="6"/>
  <c r="S180" i="6"/>
  <c r="U180" i="6"/>
  <c r="W180" i="6"/>
  <c r="Y180" i="6"/>
  <c r="AA180" i="6"/>
  <c r="AC180" i="6"/>
  <c r="AE180" i="6"/>
  <c r="E200" i="6"/>
  <c r="O207" i="6"/>
  <c r="Q207" i="6"/>
  <c r="S207" i="6"/>
  <c r="U207" i="6"/>
  <c r="W207" i="6"/>
  <c r="Y207" i="6"/>
  <c r="AA207" i="6"/>
  <c r="AC207" i="6"/>
  <c r="AE207" i="6"/>
  <c r="N207" i="6"/>
  <c r="P207" i="6"/>
  <c r="R207" i="6"/>
  <c r="T207" i="6"/>
  <c r="V207" i="6"/>
  <c r="X207" i="6"/>
  <c r="Z207" i="6"/>
  <c r="AB207" i="6"/>
  <c r="AD207" i="6"/>
  <c r="AF207" i="6"/>
  <c r="O203" i="6"/>
  <c r="Q203" i="6"/>
  <c r="S203" i="6"/>
  <c r="U203" i="6"/>
  <c r="W203" i="6"/>
  <c r="Y203" i="6"/>
  <c r="AA203" i="6"/>
  <c r="AC203" i="6"/>
  <c r="AE203" i="6"/>
  <c r="N203" i="6"/>
  <c r="P203" i="6"/>
  <c r="R203" i="6"/>
  <c r="T203" i="6"/>
  <c r="V203" i="6"/>
  <c r="X203" i="6"/>
  <c r="Z203" i="6"/>
  <c r="AB203" i="6"/>
  <c r="AD203" i="6"/>
  <c r="AF203" i="6"/>
  <c r="O275" i="6"/>
  <c r="Q275" i="6"/>
  <c r="S275" i="6"/>
  <c r="U275" i="6"/>
  <c r="W275" i="6"/>
  <c r="Y275" i="6"/>
  <c r="AA275" i="6"/>
  <c r="AC275" i="6"/>
  <c r="AE275" i="6"/>
  <c r="P275" i="6"/>
  <c r="T275" i="6"/>
  <c r="X275" i="6"/>
  <c r="AB275" i="6"/>
  <c r="AF275" i="6"/>
  <c r="N275" i="6"/>
  <c r="R275" i="6"/>
  <c r="V275" i="6"/>
  <c r="Z275" i="6"/>
  <c r="AD275" i="6"/>
  <c r="O273" i="6"/>
  <c r="Q273" i="6"/>
  <c r="S273" i="6"/>
  <c r="U273" i="6"/>
  <c r="W273" i="6"/>
  <c r="Y273" i="6"/>
  <c r="AA273" i="6"/>
  <c r="AC273" i="6"/>
  <c r="AE273" i="6"/>
  <c r="N273" i="6"/>
  <c r="R273" i="6"/>
  <c r="V273" i="6"/>
  <c r="Z273" i="6"/>
  <c r="AD273" i="6"/>
  <c r="P273" i="6"/>
  <c r="T273" i="6"/>
  <c r="X273" i="6"/>
  <c r="AB273" i="6"/>
  <c r="AF273" i="6"/>
  <c r="N259" i="6"/>
  <c r="P259" i="6"/>
  <c r="R259" i="6"/>
  <c r="T259" i="6"/>
  <c r="V259" i="6"/>
  <c r="X259" i="6"/>
  <c r="Z259" i="6"/>
  <c r="AB259" i="6"/>
  <c r="AD259" i="6"/>
  <c r="AF259" i="6"/>
  <c r="O259" i="6"/>
  <c r="Q259" i="6"/>
  <c r="S259" i="6"/>
  <c r="U259" i="6"/>
  <c r="W259" i="6"/>
  <c r="Y259" i="6"/>
  <c r="AA259" i="6"/>
  <c r="AC259" i="6"/>
  <c r="AE259" i="6"/>
  <c r="E279" i="6"/>
  <c r="L385" i="6" l="1"/>
  <c r="L355" i="6"/>
  <c r="L376" i="6"/>
  <c r="L391" i="6"/>
  <c r="M392" i="6"/>
  <c r="M355" i="6"/>
  <c r="L392" i="6"/>
  <c r="Y217" i="6"/>
  <c r="AB217" i="6"/>
  <c r="AE217" i="6"/>
  <c r="O217" i="6"/>
  <c r="R217" i="6"/>
  <c r="V217" i="6"/>
  <c r="AC217" i="6"/>
  <c r="AF217" i="6"/>
  <c r="P217" i="6"/>
  <c r="S217" i="6"/>
  <c r="U217" i="6"/>
  <c r="X217" i="6"/>
  <c r="AA217" i="6"/>
  <c r="AD217" i="6"/>
  <c r="Q217" i="6"/>
  <c r="T217" i="6"/>
  <c r="W217" i="6"/>
  <c r="Z217" i="6"/>
  <c r="AB136" i="6"/>
  <c r="AE136" i="6"/>
  <c r="O136" i="6"/>
  <c r="R136" i="6"/>
  <c r="U136" i="6"/>
  <c r="X136" i="6"/>
  <c r="AA136" i="6"/>
  <c r="AD136" i="6"/>
  <c r="Q136" i="6"/>
  <c r="T136" i="6"/>
  <c r="W136" i="6"/>
  <c r="Z136" i="6"/>
  <c r="AC136" i="6"/>
  <c r="AF136" i="6"/>
  <c r="P136" i="6"/>
  <c r="S136" i="6"/>
  <c r="V136" i="6"/>
  <c r="Y136" i="6"/>
  <c r="N374" i="6"/>
  <c r="AH317" i="6"/>
  <c r="AH320" i="6"/>
  <c r="AH338" i="6"/>
  <c r="AH322" i="6"/>
  <c r="AH340" i="6"/>
  <c r="AH347" i="6"/>
  <c r="AH360" i="6"/>
  <c r="AH341" i="6"/>
  <c r="AH358" i="6"/>
  <c r="AH325" i="6"/>
  <c r="AH319" i="6"/>
  <c r="AH351" i="6"/>
  <c r="AH331" i="6"/>
  <c r="AH364" i="6"/>
  <c r="AH324" i="6"/>
  <c r="AH342" i="6"/>
  <c r="AH329" i="6"/>
  <c r="AH326" i="6"/>
  <c r="AH344" i="6"/>
  <c r="AH361" i="6"/>
  <c r="AH343" i="6"/>
  <c r="AH334" i="6"/>
  <c r="AH337" i="6"/>
  <c r="AH352" i="6"/>
  <c r="AH350" i="6"/>
  <c r="AH363" i="6"/>
  <c r="AH354" i="6"/>
  <c r="AH336" i="6"/>
  <c r="AH321" i="6"/>
  <c r="AH339" i="6"/>
  <c r="AH328" i="6"/>
  <c r="AH346" i="6"/>
  <c r="AH330" i="6"/>
  <c r="AH359" i="6"/>
  <c r="AH327" i="6"/>
  <c r="AH333" i="6"/>
  <c r="AH318" i="6"/>
  <c r="AH348" i="6"/>
  <c r="AH332" i="6"/>
  <c r="AC210" i="6"/>
  <c r="U210" i="6"/>
  <c r="AF210" i="6"/>
  <c r="X210" i="6"/>
  <c r="P210" i="6"/>
  <c r="U311" i="6"/>
  <c r="U304" i="6"/>
  <c r="T311" i="6"/>
  <c r="T304" i="6"/>
  <c r="S311" i="6"/>
  <c r="S304" i="6"/>
  <c r="R311" i="6"/>
  <c r="R304" i="6"/>
  <c r="W280" i="6"/>
  <c r="Z280" i="6"/>
  <c r="AC280" i="6"/>
  <c r="AF280" i="6"/>
  <c r="P280" i="6"/>
  <c r="AA109" i="6"/>
  <c r="AD109" i="6"/>
  <c r="Q109" i="6"/>
  <c r="T109" i="6"/>
  <c r="AF201" i="6"/>
  <c r="P201" i="6"/>
  <c r="S201" i="6"/>
  <c r="V201" i="6"/>
  <c r="Y201" i="6"/>
  <c r="U177" i="6"/>
  <c r="X177" i="6"/>
  <c r="AA177" i="6"/>
  <c r="AD177" i="6"/>
  <c r="R165" i="6"/>
  <c r="U165" i="6"/>
  <c r="X165" i="6"/>
  <c r="AA165" i="6"/>
  <c r="AE150" i="6"/>
  <c r="O150" i="6"/>
  <c r="R150" i="6"/>
  <c r="U150" i="6"/>
  <c r="X150" i="6"/>
  <c r="Y118" i="6"/>
  <c r="AB118" i="6"/>
  <c r="AE118" i="6"/>
  <c r="O118" i="6"/>
  <c r="R118" i="6"/>
  <c r="AA210" i="6"/>
  <c r="S210" i="6"/>
  <c r="AD210" i="6"/>
  <c r="V210" i="6"/>
  <c r="Q311" i="6"/>
  <c r="Q304" i="6"/>
  <c r="P311" i="6"/>
  <c r="P304" i="6"/>
  <c r="O311" i="6"/>
  <c r="O304" i="6"/>
  <c r="N311" i="6"/>
  <c r="N304" i="6"/>
  <c r="S280" i="6"/>
  <c r="V280" i="6"/>
  <c r="Y280" i="6"/>
  <c r="AB280" i="6"/>
  <c r="W109" i="6"/>
  <c r="Z109" i="6"/>
  <c r="AC109" i="6"/>
  <c r="AF356" i="6"/>
  <c r="AF109" i="6"/>
  <c r="P109" i="6"/>
  <c r="AB201" i="6"/>
  <c r="AE201" i="6"/>
  <c r="O201" i="6"/>
  <c r="R201" i="6"/>
  <c r="U201" i="6"/>
  <c r="Q177" i="6"/>
  <c r="T177" i="6"/>
  <c r="W177" i="6"/>
  <c r="Z177" i="6"/>
  <c r="AD165" i="6"/>
  <c r="Q165" i="6"/>
  <c r="T165" i="6"/>
  <c r="W165" i="6"/>
  <c r="AA150" i="6"/>
  <c r="AD150" i="6"/>
  <c r="Q150" i="6"/>
  <c r="T150" i="6"/>
  <c r="U118" i="6"/>
  <c r="X118" i="6"/>
  <c r="AA118" i="6"/>
  <c r="AD118" i="6"/>
  <c r="M311" i="6"/>
  <c r="Y210" i="6"/>
  <c r="Q210" i="6"/>
  <c r="AB210" i="6"/>
  <c r="T210" i="6"/>
  <c r="AF311" i="6"/>
  <c r="AF304" i="6"/>
  <c r="AE311" i="6"/>
  <c r="AE304" i="6"/>
  <c r="AD311" i="6"/>
  <c r="AD304" i="6"/>
  <c r="AE280" i="6"/>
  <c r="O280" i="6"/>
  <c r="R280" i="6"/>
  <c r="U280" i="6"/>
  <c r="X280" i="6"/>
  <c r="S109" i="6"/>
  <c r="V356" i="6"/>
  <c r="V109" i="6"/>
  <c r="Y109" i="6"/>
  <c r="AB109" i="6"/>
  <c r="X201" i="6"/>
  <c r="AA201" i="6"/>
  <c r="AD201" i="6"/>
  <c r="Q201" i="6"/>
  <c r="AC177" i="6"/>
  <c r="AF177" i="6"/>
  <c r="P177" i="6"/>
  <c r="S177" i="6"/>
  <c r="V177" i="6"/>
  <c r="Z165" i="6"/>
  <c r="AC165" i="6"/>
  <c r="AF165" i="6"/>
  <c r="P165" i="6"/>
  <c r="S165" i="6"/>
  <c r="W150" i="6"/>
  <c r="Z150" i="6"/>
  <c r="AC150" i="6"/>
  <c r="AF150" i="6"/>
  <c r="P150" i="6"/>
  <c r="Q118" i="6"/>
  <c r="T118" i="6"/>
  <c r="W118" i="6"/>
  <c r="Z118" i="6"/>
  <c r="AE210" i="6"/>
  <c r="W210" i="6"/>
  <c r="O210" i="6"/>
  <c r="Z210" i="6"/>
  <c r="R210" i="6"/>
  <c r="AH371" i="6"/>
  <c r="AC311" i="6"/>
  <c r="AC304" i="6"/>
  <c r="AB311" i="6"/>
  <c r="AB304" i="6"/>
  <c r="AA311" i="6"/>
  <c r="AA304" i="6"/>
  <c r="Z311" i="6"/>
  <c r="Z304" i="6"/>
  <c r="AA280" i="6"/>
  <c r="AD280" i="6"/>
  <c r="Q280" i="6"/>
  <c r="T280" i="6"/>
  <c r="AE356" i="6"/>
  <c r="AE109" i="6"/>
  <c r="O109" i="6"/>
  <c r="R356" i="6"/>
  <c r="R109" i="6"/>
  <c r="U109" i="6"/>
  <c r="X109" i="6"/>
  <c r="T201" i="6"/>
  <c r="W201" i="6"/>
  <c r="Z201" i="6"/>
  <c r="AC201" i="6"/>
  <c r="Y177" i="6"/>
  <c r="AB177" i="6"/>
  <c r="AE177" i="6"/>
  <c r="O177" i="6"/>
  <c r="R177" i="6"/>
  <c r="V165" i="6"/>
  <c r="Y165" i="6"/>
  <c r="AB165" i="6"/>
  <c r="AE165" i="6"/>
  <c r="O165" i="6"/>
  <c r="S150" i="6"/>
  <c r="V150" i="6"/>
  <c r="Y150" i="6"/>
  <c r="AB150" i="6"/>
  <c r="AC118" i="6"/>
  <c r="AF118" i="6"/>
  <c r="P118" i="6"/>
  <c r="S118" i="6"/>
  <c r="V118" i="6"/>
  <c r="AH370" i="6"/>
  <c r="AH366" i="6"/>
  <c r="AH365" i="6"/>
  <c r="AH362" i="6"/>
  <c r="AH375" i="6"/>
  <c r="AH387" i="6"/>
  <c r="AI377" i="6"/>
  <c r="AI351" i="6"/>
  <c r="AI389" i="6"/>
  <c r="AI373" i="6"/>
  <c r="AI333" i="6"/>
  <c r="AI316" i="6"/>
  <c r="AI361" i="6"/>
  <c r="AI354" i="6"/>
  <c r="AI341" i="6"/>
  <c r="AI332" i="6"/>
  <c r="AI339" i="6"/>
  <c r="AI338" i="6"/>
  <c r="AI326" i="6"/>
  <c r="AI321" i="6"/>
  <c r="AI320" i="6"/>
  <c r="AI388" i="6"/>
  <c r="AI372" i="6"/>
  <c r="AH381" i="6"/>
  <c r="AI387" i="6"/>
  <c r="AI371" i="6"/>
  <c r="AI360" i="6"/>
  <c r="AI358" i="6"/>
  <c r="AI365" i="6"/>
  <c r="AI346" i="6"/>
  <c r="AI352" i="6"/>
  <c r="AI344" i="6"/>
  <c r="AI343" i="6"/>
  <c r="AI331" i="6"/>
  <c r="AI342" i="6"/>
  <c r="AI330" i="6"/>
  <c r="AI325" i="6"/>
  <c r="AI324" i="6"/>
  <c r="AI319" i="6"/>
  <c r="AH386" i="6"/>
  <c r="AH377" i="6"/>
  <c r="AI364" i="6"/>
  <c r="AI359" i="6"/>
  <c r="AI362" i="6"/>
  <c r="AI347" i="6"/>
  <c r="AI336" i="6"/>
  <c r="AI334" i="6"/>
  <c r="AI318" i="6"/>
  <c r="AI329" i="6"/>
  <c r="AI328" i="6"/>
  <c r="AH356" i="6"/>
  <c r="AI381" i="6"/>
  <c r="AH389" i="6"/>
  <c r="AH373" i="6"/>
  <c r="AI375" i="6"/>
  <c r="AH316" i="6"/>
  <c r="AH388" i="6"/>
  <c r="AH372" i="6"/>
  <c r="AI386" i="6"/>
  <c r="AI363" i="6"/>
  <c r="AI370" i="6"/>
  <c r="AI366" i="6"/>
  <c r="AI350" i="6"/>
  <c r="AI348" i="6"/>
  <c r="AI337" i="6"/>
  <c r="AI340" i="6"/>
  <c r="AI322" i="6"/>
  <c r="AI317" i="6"/>
  <c r="AI327" i="6"/>
  <c r="H394" i="6"/>
  <c r="H307" i="6" s="1"/>
  <c r="G394" i="6"/>
  <c r="G307" i="6" s="1"/>
  <c r="I394" i="6"/>
  <c r="I307" i="6" s="1"/>
  <c r="AB355" i="6"/>
  <c r="T355" i="6"/>
  <c r="AE355" i="6"/>
  <c r="W355" i="6"/>
  <c r="O355" i="6"/>
  <c r="AF355" i="6"/>
  <c r="X355" i="6"/>
  <c r="P355" i="6"/>
  <c r="AA355" i="6"/>
  <c r="S355" i="6"/>
  <c r="AD355" i="6"/>
  <c r="V355" i="6"/>
  <c r="N355" i="6"/>
  <c r="Y355" i="6"/>
  <c r="Q355" i="6"/>
  <c r="Z355" i="6"/>
  <c r="R355" i="6"/>
  <c r="AC355" i="6"/>
  <c r="U355" i="6"/>
  <c r="M382" i="6"/>
  <c r="M376" i="6"/>
  <c r="AE376" i="6"/>
  <c r="W376" i="6"/>
  <c r="AD368" i="6"/>
  <c r="V368" i="6"/>
  <c r="AA368" i="6"/>
  <c r="S368" i="6"/>
  <c r="AA376" i="6"/>
  <c r="AB368" i="6"/>
  <c r="Y368" i="6"/>
  <c r="Z368" i="6"/>
  <c r="AE368" i="6"/>
  <c r="W368" i="6"/>
  <c r="AF368" i="6"/>
  <c r="X368" i="6"/>
  <c r="AC368" i="6"/>
  <c r="AB392" i="6"/>
  <c r="AF376" i="6"/>
  <c r="Z392" i="6"/>
  <c r="AE392" i="6"/>
  <c r="W392" i="6"/>
  <c r="X376" i="6"/>
  <c r="AA392" i="6"/>
  <c r="AD392" i="6"/>
  <c r="V392" i="6"/>
  <c r="Z376" i="6"/>
  <c r="Y376" i="6"/>
  <c r="V376" i="6"/>
  <c r="AB376" i="6"/>
  <c r="AC376" i="6"/>
  <c r="U376" i="6"/>
  <c r="AD376" i="6"/>
  <c r="Y392" i="6"/>
  <c r="AF392" i="6"/>
  <c r="X392" i="6"/>
  <c r="AC392" i="6"/>
  <c r="U392" i="6"/>
  <c r="U368" i="6"/>
  <c r="J394" i="6"/>
  <c r="J307" i="6" s="1"/>
  <c r="K394" i="6"/>
  <c r="K307" i="6" s="1"/>
  <c r="N382" i="6"/>
  <c r="P376" i="6"/>
  <c r="T376" i="6"/>
  <c r="Q376" i="6"/>
  <c r="O376" i="6"/>
  <c r="R376" i="6"/>
  <c r="S392" i="6"/>
  <c r="N376" i="6"/>
  <c r="S376" i="6"/>
  <c r="O392" i="6"/>
  <c r="T392" i="6"/>
  <c r="R392" i="6"/>
  <c r="P392" i="6"/>
  <c r="Q392" i="6"/>
  <c r="N392" i="6"/>
  <c r="N391" i="6"/>
  <c r="M391" i="6"/>
  <c r="R368" i="6"/>
  <c r="O368" i="6"/>
  <c r="P368" i="6"/>
  <c r="N368" i="6"/>
  <c r="T368" i="6"/>
  <c r="Q368" i="6"/>
  <c r="M368" i="6"/>
  <c r="F394" i="6"/>
  <c r="AI356" i="6" l="1"/>
  <c r="AI368" i="6"/>
  <c r="AH355" i="6"/>
  <c r="AH368" i="6"/>
  <c r="AI355" i="6"/>
  <c r="AH392" i="6"/>
  <c r="AH376" i="6"/>
  <c r="AI376" i="6"/>
  <c r="F307" i="6"/>
  <c r="AI392" i="6"/>
  <c r="W298" i="6" l="1"/>
  <c r="W302" i="6"/>
  <c r="W301" i="6"/>
  <c r="W304" i="6" l="1"/>
  <c r="W311" i="6"/>
  <c r="X302" i="6" l="1"/>
  <c r="X298" i="6"/>
  <c r="X301" i="6"/>
  <c r="Y298" i="6"/>
  <c r="Y301" i="6"/>
  <c r="Y302" i="6"/>
  <c r="V302" i="6"/>
  <c r="V298" i="6"/>
  <c r="V301" i="6"/>
  <c r="Y304" i="6" l="1"/>
  <c r="V304" i="6"/>
  <c r="X304" i="6"/>
  <c r="V311" i="6"/>
  <c r="Y311" i="6"/>
  <c r="X311" i="6"/>
  <c r="I29" i="35" l="1"/>
  <c r="E29" i="35" l="1"/>
  <c r="M29" i="35" l="1"/>
  <c r="P29" i="35"/>
  <c r="Q29" i="35" s="1"/>
  <c r="D98" i="6" l="1"/>
  <c r="E96" i="6" l="1"/>
  <c r="L96" i="6" s="1"/>
  <c r="E97" i="6"/>
  <c r="L97" i="6" s="1"/>
  <c r="E94" i="6"/>
  <c r="L94" i="6" s="1"/>
  <c r="E92" i="6"/>
  <c r="L92" i="6" s="1"/>
  <c r="L383" i="6" s="1"/>
  <c r="E93" i="6"/>
  <c r="L93" i="6" s="1"/>
  <c r="P93" i="6" l="1"/>
  <c r="U93" i="6"/>
  <c r="V93" i="6"/>
  <c r="N93" i="6"/>
  <c r="Q93" i="6"/>
  <c r="Y93" i="6"/>
  <c r="Z93" i="6"/>
  <c r="L384" i="6"/>
  <c r="W93" i="6"/>
  <c r="M93" i="6"/>
  <c r="AA93" i="6"/>
  <c r="AB93" i="6"/>
  <c r="AF93" i="6"/>
  <c r="T93" i="6"/>
  <c r="O93" i="6"/>
  <c r="R93" i="6"/>
  <c r="AC93" i="6"/>
  <c r="S93" i="6"/>
  <c r="AE93" i="6"/>
  <c r="X93" i="6"/>
  <c r="AD93" i="6"/>
  <c r="P92" i="6"/>
  <c r="AE92" i="6"/>
  <c r="T92" i="6"/>
  <c r="N92" i="6"/>
  <c r="AD92" i="6"/>
  <c r="S92" i="6"/>
  <c r="Y92" i="6"/>
  <c r="AF92" i="6"/>
  <c r="M92" i="6"/>
  <c r="X92" i="6"/>
  <c r="AB92" i="6"/>
  <c r="Q92" i="6"/>
  <c r="W92" i="6"/>
  <c r="V92" i="6"/>
  <c r="Z92" i="6"/>
  <c r="AC92" i="6"/>
  <c r="E98" i="6"/>
  <c r="R92" i="6"/>
  <c r="U92" i="6"/>
  <c r="AA92" i="6"/>
  <c r="O92" i="6"/>
  <c r="X97" i="6"/>
  <c r="O97" i="6"/>
  <c r="T97" i="6"/>
  <c r="Y97" i="6"/>
  <c r="AC97" i="6"/>
  <c r="AD97" i="6"/>
  <c r="Q97" i="6"/>
  <c r="R97" i="6"/>
  <c r="AA97" i="6"/>
  <c r="AE97" i="6"/>
  <c r="AF97" i="6"/>
  <c r="U97" i="6"/>
  <c r="AB97" i="6"/>
  <c r="M97" i="6"/>
  <c r="P97" i="6"/>
  <c r="S97" i="6"/>
  <c r="Z97" i="6"/>
  <c r="N97" i="6"/>
  <c r="V97" i="6"/>
  <c r="W97" i="6"/>
  <c r="T94" i="6"/>
  <c r="AF94" i="6"/>
  <c r="AD94" i="6"/>
  <c r="S94" i="6"/>
  <c r="Z94" i="6"/>
  <c r="AE94" i="6"/>
  <c r="Y94" i="6"/>
  <c r="W94" i="6"/>
  <c r="N94" i="6"/>
  <c r="R94" i="6"/>
  <c r="V94" i="6"/>
  <c r="O94" i="6"/>
  <c r="P94" i="6"/>
  <c r="AB94" i="6"/>
  <c r="AC94" i="6"/>
  <c r="Q94" i="6"/>
  <c r="AA94" i="6"/>
  <c r="X94" i="6"/>
  <c r="U94" i="6"/>
  <c r="M94" i="6"/>
  <c r="P95" i="6"/>
  <c r="AB95" i="6"/>
  <c r="Z95" i="6"/>
  <c r="N95" i="6"/>
  <c r="AA95" i="6"/>
  <c r="AF95" i="6"/>
  <c r="Y95" i="6"/>
  <c r="X95" i="6"/>
  <c r="R95" i="6"/>
  <c r="W95" i="6"/>
  <c r="Q95" i="6"/>
  <c r="U95" i="6"/>
  <c r="AD95" i="6"/>
  <c r="T95" i="6"/>
  <c r="S95" i="6"/>
  <c r="V95" i="6"/>
  <c r="AC95" i="6"/>
  <c r="O95" i="6"/>
  <c r="M95" i="6"/>
  <c r="AE95" i="6"/>
  <c r="Z96" i="6"/>
  <c r="O96" i="6"/>
  <c r="AF96" i="6"/>
  <c r="AA96" i="6"/>
  <c r="U96" i="6"/>
  <c r="W96" i="6"/>
  <c r="T96" i="6"/>
  <c r="R96" i="6"/>
  <c r="Q96" i="6"/>
  <c r="AB96" i="6"/>
  <c r="AE96" i="6"/>
  <c r="N96" i="6"/>
  <c r="X96" i="6"/>
  <c r="AD96" i="6"/>
  <c r="P96" i="6"/>
  <c r="AC96" i="6"/>
  <c r="V96" i="6"/>
  <c r="Y96" i="6"/>
  <c r="M96" i="6"/>
  <c r="S96" i="6"/>
  <c r="U383" i="6" l="1"/>
  <c r="U99" i="6"/>
  <c r="Z99" i="6"/>
  <c r="Z383" i="6"/>
  <c r="AB383" i="6"/>
  <c r="AB99" i="6"/>
  <c r="Y99" i="6"/>
  <c r="Y383" i="6"/>
  <c r="T383" i="6"/>
  <c r="T99" i="6"/>
  <c r="R99" i="6"/>
  <c r="R383" i="6"/>
  <c r="V99" i="6"/>
  <c r="V383" i="6"/>
  <c r="X383" i="6"/>
  <c r="X99" i="6"/>
  <c r="S99" i="6"/>
  <c r="S383" i="6"/>
  <c r="AE99" i="6"/>
  <c r="AE383" i="6"/>
  <c r="O383" i="6"/>
  <c r="O99" i="6"/>
  <c r="W99" i="6"/>
  <c r="W383" i="6"/>
  <c r="M383" i="6"/>
  <c r="AD383" i="6"/>
  <c r="AD99" i="6"/>
  <c r="P99" i="6"/>
  <c r="P383" i="6"/>
  <c r="AA99" i="6"/>
  <c r="AA383" i="6"/>
  <c r="AC99" i="6"/>
  <c r="AC383" i="6"/>
  <c r="Q99" i="6"/>
  <c r="Q383" i="6"/>
  <c r="AF99" i="6"/>
  <c r="AF383" i="6"/>
  <c r="N383" i="6"/>
  <c r="AI383" i="6" l="1"/>
  <c r="AH383" i="6"/>
  <c r="P28" i="35" l="1"/>
  <c r="Q28" i="35" s="1"/>
  <c r="E28" i="35"/>
  <c r="M27" i="35" l="1"/>
  <c r="I27" i="35" l="1"/>
  <c r="E27" i="35" l="1"/>
  <c r="P27" i="35"/>
  <c r="Q27" i="35" s="1"/>
  <c r="P50" i="6" l="1"/>
  <c r="P55" i="6"/>
  <c r="P53" i="6"/>
  <c r="P59" i="6"/>
  <c r="P63" i="6"/>
  <c r="P52" i="6"/>
  <c r="P47" i="6"/>
  <c r="P48" i="6"/>
  <c r="P57" i="6"/>
  <c r="P64" i="6"/>
  <c r="P58" i="6"/>
  <c r="P60" i="6"/>
  <c r="P51" i="6"/>
  <c r="P56" i="6"/>
  <c r="P61" i="6"/>
  <c r="P54" i="6"/>
  <c r="P62" i="6"/>
  <c r="P49" i="6"/>
  <c r="P46" i="6"/>
  <c r="O63" i="6"/>
  <c r="O52" i="6"/>
  <c r="O47" i="6"/>
  <c r="O54" i="6"/>
  <c r="O48" i="6"/>
  <c r="O64" i="6"/>
  <c r="O60" i="6"/>
  <c r="O51" i="6"/>
  <c r="O56" i="6"/>
  <c r="O50" i="6"/>
  <c r="O55" i="6"/>
  <c r="O62" i="6"/>
  <c r="O57" i="6"/>
  <c r="O53" i="6"/>
  <c r="O49" i="6"/>
  <c r="O61" i="6"/>
  <c r="O58" i="6"/>
  <c r="O59" i="6"/>
  <c r="O46" i="6"/>
  <c r="Q63" i="6"/>
  <c r="Q47" i="6"/>
  <c r="Q49" i="6"/>
  <c r="Q50" i="6"/>
  <c r="Q53" i="6"/>
  <c r="Q51" i="6"/>
  <c r="Q59" i="6"/>
  <c r="Q55" i="6"/>
  <c r="Q52" i="6"/>
  <c r="Q62" i="6"/>
  <c r="Q48" i="6"/>
  <c r="Q57" i="6"/>
  <c r="Q64" i="6"/>
  <c r="Q58" i="6"/>
  <c r="Q60" i="6"/>
  <c r="Q46" i="6"/>
  <c r="Q56" i="6"/>
  <c r="Q54" i="6"/>
  <c r="Q61" i="6"/>
  <c r="S55" i="6"/>
  <c r="S62" i="6"/>
  <c r="S53" i="6"/>
  <c r="S49" i="6"/>
  <c r="S61" i="6"/>
  <c r="S58" i="6"/>
  <c r="S59" i="6"/>
  <c r="S46" i="6"/>
  <c r="S63" i="6"/>
  <c r="S52" i="6"/>
  <c r="S47" i="6"/>
  <c r="S54" i="6"/>
  <c r="S48" i="6"/>
  <c r="S64" i="6"/>
  <c r="S60" i="6"/>
  <c r="S51" i="6"/>
  <c r="S56" i="6"/>
  <c r="S57" i="6"/>
  <c r="S50" i="6"/>
  <c r="X56" i="6"/>
  <c r="X54" i="6"/>
  <c r="X61" i="6"/>
  <c r="X50" i="6"/>
  <c r="X49" i="6"/>
  <c r="X55" i="6"/>
  <c r="X62" i="6"/>
  <c r="X53" i="6"/>
  <c r="X59" i="6"/>
  <c r="X46" i="6"/>
  <c r="X63" i="6"/>
  <c r="X52" i="6"/>
  <c r="X47" i="6"/>
  <c r="X48" i="6"/>
  <c r="X57" i="6"/>
  <c r="X64" i="6"/>
  <c r="X58" i="6"/>
  <c r="X60" i="6"/>
  <c r="X51" i="6"/>
  <c r="V55" i="6"/>
  <c r="V56" i="6"/>
  <c r="V52" i="6"/>
  <c r="V62" i="6"/>
  <c r="V57" i="6"/>
  <c r="V58" i="6"/>
  <c r="V59" i="6"/>
  <c r="V46" i="6"/>
  <c r="V63" i="6"/>
  <c r="V47" i="6"/>
  <c r="V54" i="6"/>
  <c r="V48" i="6"/>
  <c r="V61" i="6"/>
  <c r="V51" i="6"/>
  <c r="V49" i="6"/>
  <c r="V64" i="6"/>
  <c r="V60" i="6"/>
  <c r="V50" i="6"/>
  <c r="V53" i="6"/>
  <c r="U55" i="6"/>
  <c r="U56" i="6"/>
  <c r="U54" i="6"/>
  <c r="U61" i="6"/>
  <c r="U59" i="6"/>
  <c r="U47" i="6"/>
  <c r="U49" i="6"/>
  <c r="U50" i="6"/>
  <c r="U53" i="6"/>
  <c r="U51" i="6"/>
  <c r="U63" i="6"/>
  <c r="U52" i="6"/>
  <c r="U62" i="6"/>
  <c r="U48" i="6"/>
  <c r="U57" i="6"/>
  <c r="U64" i="6"/>
  <c r="U58" i="6"/>
  <c r="U60" i="6"/>
  <c r="U46" i="6"/>
  <c r="T54" i="6"/>
  <c r="T49" i="6"/>
  <c r="T46" i="6"/>
  <c r="T55" i="6"/>
  <c r="T62" i="6"/>
  <c r="T53" i="6"/>
  <c r="T59" i="6"/>
  <c r="T50" i="6"/>
  <c r="T63" i="6"/>
  <c r="T52" i="6"/>
  <c r="T47" i="6"/>
  <c r="T48" i="6"/>
  <c r="T57" i="6"/>
  <c r="T64" i="6"/>
  <c r="T58" i="6"/>
  <c r="T60" i="6"/>
  <c r="T51" i="6"/>
  <c r="T56" i="6"/>
  <c r="T61" i="6"/>
  <c r="R63" i="6"/>
  <c r="R47" i="6"/>
  <c r="R54" i="6"/>
  <c r="R61" i="6"/>
  <c r="R51" i="6"/>
  <c r="R49" i="6"/>
  <c r="R64" i="6"/>
  <c r="R50" i="6"/>
  <c r="R52" i="6"/>
  <c r="R48" i="6"/>
  <c r="R53" i="6"/>
  <c r="R55" i="6"/>
  <c r="R56" i="6"/>
  <c r="R62" i="6"/>
  <c r="R57" i="6"/>
  <c r="R58" i="6"/>
  <c r="R60" i="6"/>
  <c r="R59" i="6"/>
  <c r="R46" i="6"/>
  <c r="W50" i="6"/>
  <c r="W57" i="6"/>
  <c r="W55" i="6"/>
  <c r="W62" i="6"/>
  <c r="W53" i="6"/>
  <c r="W49" i="6"/>
  <c r="W58" i="6"/>
  <c r="W59" i="6"/>
  <c r="W46" i="6"/>
  <c r="W63" i="6"/>
  <c r="W52" i="6"/>
  <c r="W47" i="6"/>
  <c r="W54" i="6"/>
  <c r="W48" i="6"/>
  <c r="W61" i="6"/>
  <c r="W64" i="6"/>
  <c r="W60" i="6"/>
  <c r="W51" i="6"/>
  <c r="W56" i="6"/>
  <c r="P34" i="6"/>
  <c r="P33" i="6"/>
  <c r="P35" i="6"/>
  <c r="P29" i="6"/>
  <c r="P28" i="6"/>
  <c r="AB36" i="6"/>
  <c r="P20" i="6"/>
  <c r="P21" i="6"/>
  <c r="P25" i="6"/>
  <c r="P10" i="6"/>
  <c r="P9" i="6"/>
  <c r="P18" i="6"/>
  <c r="P11" i="6"/>
  <c r="P12" i="6"/>
  <c r="P15" i="6"/>
  <c r="P19" i="6"/>
  <c r="P27" i="6"/>
  <c r="P26" i="6"/>
  <c r="P16" i="6"/>
  <c r="P14" i="6"/>
  <c r="P24" i="6"/>
  <c r="P353" i="6" s="1"/>
  <c r="P23" i="6"/>
  <c r="P22" i="6"/>
  <c r="P17" i="6"/>
  <c r="P13" i="6"/>
  <c r="T34" i="6"/>
  <c r="T35" i="6"/>
  <c r="T29" i="6"/>
  <c r="T28" i="6"/>
  <c r="T33" i="6"/>
  <c r="AF36" i="6"/>
  <c r="T22" i="6"/>
  <c r="T23" i="6"/>
  <c r="T25" i="6"/>
  <c r="T11" i="6"/>
  <c r="T9" i="6"/>
  <c r="T13" i="6"/>
  <c r="T17" i="6"/>
  <c r="T18" i="6"/>
  <c r="T16" i="6"/>
  <c r="T15" i="6"/>
  <c r="T27" i="6"/>
  <c r="T19" i="6"/>
  <c r="T12" i="6"/>
  <c r="T24" i="6"/>
  <c r="T353" i="6" s="1"/>
  <c r="T10" i="6"/>
  <c r="T26" i="6"/>
  <c r="T20" i="6"/>
  <c r="T14" i="6"/>
  <c r="T21" i="6"/>
  <c r="W34" i="6"/>
  <c r="W28" i="6"/>
  <c r="W35" i="6"/>
  <c r="W33" i="6"/>
  <c r="W29" i="6"/>
  <c r="W19" i="6"/>
  <c r="W27" i="6"/>
  <c r="W14" i="6"/>
  <c r="W24" i="6"/>
  <c r="W353" i="6" s="1"/>
  <c r="W17" i="6"/>
  <c r="W10" i="6"/>
  <c r="W25" i="6"/>
  <c r="W12" i="6"/>
  <c r="W23" i="6"/>
  <c r="W16" i="6"/>
  <c r="W20" i="6"/>
  <c r="W13" i="6"/>
  <c r="W18" i="6"/>
  <c r="W11" i="6"/>
  <c r="W15" i="6"/>
  <c r="W21" i="6"/>
  <c r="W26" i="6"/>
  <c r="W9" i="6"/>
  <c r="W22" i="6"/>
  <c r="X34" i="6"/>
  <c r="X29" i="6"/>
  <c r="X35" i="6"/>
  <c r="X28" i="6"/>
  <c r="X33" i="6"/>
  <c r="X20" i="6"/>
  <c r="X12" i="6"/>
  <c r="X21" i="6"/>
  <c r="X9" i="6"/>
  <c r="X14" i="6"/>
  <c r="X17" i="6"/>
  <c r="X11" i="6"/>
  <c r="X19" i="6"/>
  <c r="X22" i="6"/>
  <c r="X25" i="6"/>
  <c r="X27" i="6"/>
  <c r="X24" i="6"/>
  <c r="X353" i="6" s="1"/>
  <c r="X10" i="6"/>
  <c r="X13" i="6"/>
  <c r="X26" i="6"/>
  <c r="X15" i="6"/>
  <c r="X23" i="6"/>
  <c r="X18" i="6"/>
  <c r="X16" i="6"/>
  <c r="O41" i="6"/>
  <c r="O38" i="6"/>
  <c r="O44" i="6"/>
  <c r="O39" i="6"/>
  <c r="O43" i="6"/>
  <c r="O45" i="6"/>
  <c r="O42" i="6"/>
  <c r="O40" i="6"/>
  <c r="V42" i="6"/>
  <c r="V41" i="6"/>
  <c r="V44" i="6"/>
  <c r="V40" i="6"/>
  <c r="V43" i="6"/>
  <c r="V45" i="6"/>
  <c r="V38" i="6"/>
  <c r="V39" i="6"/>
  <c r="Q39" i="6"/>
  <c r="Q38" i="6"/>
  <c r="Q43" i="6"/>
  <c r="Q45" i="6"/>
  <c r="Q40" i="6"/>
  <c r="Q44" i="6"/>
  <c r="Q41" i="6"/>
  <c r="Q42" i="6"/>
  <c r="V34" i="6"/>
  <c r="V29" i="6"/>
  <c r="V35" i="6"/>
  <c r="V28" i="6"/>
  <c r="V33" i="6"/>
  <c r="V14" i="6"/>
  <c r="V12" i="6"/>
  <c r="V23" i="6"/>
  <c r="V20" i="6"/>
  <c r="V25" i="6"/>
  <c r="V19" i="6"/>
  <c r="V17" i="6"/>
  <c r="V24" i="6"/>
  <c r="V353" i="6" s="1"/>
  <c r="V16" i="6"/>
  <c r="V21" i="6"/>
  <c r="V26" i="6"/>
  <c r="V11" i="6"/>
  <c r="V13" i="6"/>
  <c r="V10" i="6"/>
  <c r="V9" i="6"/>
  <c r="V18" i="6"/>
  <c r="V27" i="6"/>
  <c r="V22" i="6"/>
  <c r="V15" i="6"/>
  <c r="U38" i="6"/>
  <c r="U41" i="6"/>
  <c r="U39" i="6"/>
  <c r="U45" i="6"/>
  <c r="U40" i="6"/>
  <c r="U44" i="6"/>
  <c r="U43" i="6"/>
  <c r="U42" i="6"/>
  <c r="Q34" i="6"/>
  <c r="Q33" i="6"/>
  <c r="Q35" i="6"/>
  <c r="Q28" i="6"/>
  <c r="Q29" i="6"/>
  <c r="AC36" i="6"/>
  <c r="Q14" i="6"/>
  <c r="Q12" i="6"/>
  <c r="Q23" i="6"/>
  <c r="Q11" i="6"/>
  <c r="Q15" i="6"/>
  <c r="Q26" i="6"/>
  <c r="Q16" i="6"/>
  <c r="Q10" i="6"/>
  <c r="Q13" i="6"/>
  <c r="Q9" i="6"/>
  <c r="Q19" i="6"/>
  <c r="Q21" i="6"/>
  <c r="Q22" i="6"/>
  <c r="Q25" i="6"/>
  <c r="Q17" i="6"/>
  <c r="Q27" i="6"/>
  <c r="Q20" i="6"/>
  <c r="Q18" i="6"/>
  <c r="Q24" i="6"/>
  <c r="Q353" i="6" s="1"/>
  <c r="X38" i="6"/>
  <c r="X42" i="6"/>
  <c r="X43" i="6"/>
  <c r="X40" i="6"/>
  <c r="X44" i="6"/>
  <c r="X45" i="6"/>
  <c r="X39" i="6"/>
  <c r="X41" i="6"/>
  <c r="O34" i="6"/>
  <c r="O35" i="6"/>
  <c r="O33" i="6"/>
  <c r="O28" i="6"/>
  <c r="O29" i="6"/>
  <c r="AA36" i="6"/>
  <c r="O12" i="6"/>
  <c r="O26" i="6"/>
  <c r="O19" i="6"/>
  <c r="O27" i="6"/>
  <c r="O18" i="6"/>
  <c r="O23" i="6"/>
  <c r="O17" i="6"/>
  <c r="O10" i="6"/>
  <c r="O11" i="6"/>
  <c r="O22" i="6"/>
  <c r="O20" i="6"/>
  <c r="O16" i="6"/>
  <c r="O15" i="6"/>
  <c r="O24" i="6"/>
  <c r="O353" i="6" s="1"/>
  <c r="O13" i="6"/>
  <c r="O9" i="6"/>
  <c r="O25" i="6"/>
  <c r="O14" i="6"/>
  <c r="O21" i="6"/>
  <c r="R34" i="6"/>
  <c r="R28" i="6"/>
  <c r="R33" i="6"/>
  <c r="R29" i="6"/>
  <c r="R35" i="6"/>
  <c r="AD36" i="6"/>
  <c r="R25" i="6"/>
  <c r="R18" i="6"/>
  <c r="R26" i="6"/>
  <c r="R10" i="6"/>
  <c r="R17" i="6"/>
  <c r="R9" i="6"/>
  <c r="R12" i="6"/>
  <c r="R20" i="6"/>
  <c r="R27" i="6"/>
  <c r="R23" i="6"/>
  <c r="R19" i="6"/>
  <c r="R16" i="6"/>
  <c r="R14" i="6"/>
  <c r="R22" i="6"/>
  <c r="R11" i="6"/>
  <c r="R13" i="6"/>
  <c r="R21" i="6"/>
  <c r="R15" i="6"/>
  <c r="R24" i="6"/>
  <c r="R353" i="6" s="1"/>
  <c r="N34" i="6"/>
  <c r="N33" i="6"/>
  <c r="N29" i="6"/>
  <c r="N35" i="6"/>
  <c r="N28" i="6"/>
  <c r="N19" i="6"/>
  <c r="N12" i="6"/>
  <c r="N18" i="6"/>
  <c r="N15" i="6"/>
  <c r="N24" i="6"/>
  <c r="N353" i="6" s="1"/>
  <c r="N13" i="6"/>
  <c r="N22" i="6"/>
  <c r="N25" i="6"/>
  <c r="N14" i="6"/>
  <c r="N11" i="6"/>
  <c r="N9" i="6"/>
  <c r="N21" i="6"/>
  <c r="N16" i="6"/>
  <c r="N27" i="6"/>
  <c r="N17" i="6"/>
  <c r="N20" i="6"/>
  <c r="N26" i="6"/>
  <c r="N23" i="6"/>
  <c r="N10" i="6"/>
  <c r="M34" i="6"/>
  <c r="M19" i="6"/>
  <c r="M35" i="6"/>
  <c r="M28" i="6"/>
  <c r="M29" i="6"/>
  <c r="M12" i="6"/>
  <c r="M33" i="6"/>
  <c r="M9" i="6"/>
  <c r="M10" i="6"/>
  <c r="M14" i="6"/>
  <c r="M17" i="6"/>
  <c r="M21" i="6"/>
  <c r="M20" i="6"/>
  <c r="M23" i="6"/>
  <c r="M26" i="6"/>
  <c r="M11" i="6"/>
  <c r="M24" i="6"/>
  <c r="M353" i="6" s="1"/>
  <c r="M16" i="6"/>
  <c r="M15" i="6"/>
  <c r="M22" i="6"/>
  <c r="M27" i="6"/>
  <c r="M13" i="6"/>
  <c r="M25" i="6"/>
  <c r="M18" i="6"/>
  <c r="AH36" i="6"/>
  <c r="U34" i="6"/>
  <c r="U33" i="6"/>
  <c r="U35" i="6"/>
  <c r="U29" i="6"/>
  <c r="U28" i="6"/>
  <c r="U26" i="6"/>
  <c r="U18" i="6"/>
  <c r="U25" i="6"/>
  <c r="U24" i="6"/>
  <c r="U353" i="6" s="1"/>
  <c r="U13" i="6"/>
  <c r="U17" i="6"/>
  <c r="U9" i="6"/>
  <c r="U11" i="6"/>
  <c r="U19" i="6"/>
  <c r="U14" i="6"/>
  <c r="U23" i="6"/>
  <c r="U20" i="6"/>
  <c r="U15" i="6"/>
  <c r="U27" i="6"/>
  <c r="U16" i="6"/>
  <c r="U22" i="6"/>
  <c r="U12" i="6"/>
  <c r="U21" i="6"/>
  <c r="U10" i="6"/>
  <c r="S44" i="6"/>
  <c r="S41" i="6"/>
  <c r="S38" i="6"/>
  <c r="S42" i="6"/>
  <c r="S39" i="6"/>
  <c r="S40" i="6"/>
  <c r="S43" i="6"/>
  <c r="S45" i="6"/>
  <c r="R38" i="6"/>
  <c r="R44" i="6"/>
  <c r="R41" i="6"/>
  <c r="R45" i="6"/>
  <c r="R43" i="6"/>
  <c r="R42" i="6"/>
  <c r="R39" i="6"/>
  <c r="R40" i="6"/>
  <c r="P38" i="6"/>
  <c r="P39" i="6"/>
  <c r="P43" i="6"/>
  <c r="P41" i="6"/>
  <c r="P45" i="6"/>
  <c r="P40" i="6"/>
  <c r="P44" i="6"/>
  <c r="P42" i="6"/>
  <c r="N43" i="6"/>
  <c r="N39" i="6"/>
  <c r="N44" i="6"/>
  <c r="N40" i="6"/>
  <c r="N38" i="6"/>
  <c r="N42" i="6"/>
  <c r="N45" i="6"/>
  <c r="N41" i="6"/>
  <c r="S34" i="6"/>
  <c r="S35" i="6"/>
  <c r="S29" i="6"/>
  <c r="S28" i="6"/>
  <c r="S33" i="6"/>
  <c r="AE36" i="6"/>
  <c r="S27" i="6"/>
  <c r="S21" i="6"/>
  <c r="S23" i="6"/>
  <c r="S25" i="6"/>
  <c r="S13" i="6"/>
  <c r="S18" i="6"/>
  <c r="S26" i="6"/>
  <c r="S16" i="6"/>
  <c r="S17" i="6"/>
  <c r="S11" i="6"/>
  <c r="S24" i="6"/>
  <c r="S353" i="6" s="1"/>
  <c r="S14" i="6"/>
  <c r="S15" i="6"/>
  <c r="S19" i="6"/>
  <c r="S12" i="6"/>
  <c r="S22" i="6"/>
  <c r="S20" i="6"/>
  <c r="S10" i="6"/>
  <c r="S9" i="6"/>
  <c r="AH65" i="6"/>
  <c r="M41" i="6"/>
  <c r="M44" i="6"/>
  <c r="M39" i="6"/>
  <c r="M42" i="6"/>
  <c r="M40" i="6"/>
  <c r="M45" i="6"/>
  <c r="M38" i="6"/>
  <c r="M43" i="6"/>
  <c r="T41" i="6"/>
  <c r="T44" i="6"/>
  <c r="T38" i="6"/>
  <c r="T43" i="6"/>
  <c r="T42" i="6"/>
  <c r="T39" i="6"/>
  <c r="T40" i="6"/>
  <c r="T45" i="6"/>
  <c r="W38" i="6"/>
  <c r="W44" i="6"/>
  <c r="W41" i="6"/>
  <c r="W40" i="6"/>
  <c r="W45" i="6"/>
  <c r="W39" i="6"/>
  <c r="W43" i="6"/>
  <c r="W42" i="6"/>
  <c r="AD30" i="6" l="1"/>
  <c r="AD31" i="6"/>
  <c r="AD32" i="6"/>
  <c r="AB32" i="6"/>
  <c r="AB30" i="6"/>
  <c r="AB31" i="6"/>
  <c r="AA30" i="6"/>
  <c r="AA31" i="6"/>
  <c r="AA32" i="6"/>
  <c r="AE30" i="6"/>
  <c r="AE31" i="6"/>
  <c r="AE32" i="6"/>
  <c r="AC31" i="6"/>
  <c r="AC32" i="6"/>
  <c r="AC30" i="6"/>
  <c r="AF32" i="6"/>
  <c r="AF30" i="6"/>
  <c r="AF31" i="6"/>
  <c r="N384" i="6"/>
  <c r="V66" i="6"/>
  <c r="O384" i="6"/>
  <c r="X66" i="6"/>
  <c r="Q66" i="6"/>
  <c r="T66" i="6"/>
  <c r="U66" i="6"/>
  <c r="P66" i="6"/>
  <c r="R66" i="6"/>
  <c r="S66" i="6"/>
  <c r="W66" i="6"/>
  <c r="O66" i="6"/>
  <c r="X81" i="6"/>
  <c r="X72" i="6"/>
  <c r="X77" i="6"/>
  <c r="X74" i="6"/>
  <c r="X73" i="6"/>
  <c r="X88" i="6"/>
  <c r="X391" i="6" s="1"/>
  <c r="X86" i="6"/>
  <c r="X84" i="6"/>
  <c r="X85" i="6"/>
  <c r="X70" i="6"/>
  <c r="X71" i="6"/>
  <c r="X67" i="6"/>
  <c r="X75" i="6"/>
  <c r="X80" i="6"/>
  <c r="X79" i="6"/>
  <c r="X87" i="6"/>
  <c r="X78" i="6"/>
  <c r="X89" i="6"/>
  <c r="X76" i="6"/>
  <c r="X82" i="6"/>
  <c r="T84" i="6"/>
  <c r="T85" i="6"/>
  <c r="T71" i="6"/>
  <c r="T78" i="6"/>
  <c r="T67" i="6"/>
  <c r="T75" i="6"/>
  <c r="T80" i="6"/>
  <c r="T74" i="6"/>
  <c r="T79" i="6"/>
  <c r="T82" i="6"/>
  <c r="T89" i="6"/>
  <c r="T76" i="6"/>
  <c r="T70" i="6"/>
  <c r="T81" i="6"/>
  <c r="T72" i="6"/>
  <c r="T77" i="6"/>
  <c r="T73" i="6"/>
  <c r="T87" i="6"/>
  <c r="T88" i="6"/>
  <c r="T391" i="6" s="1"/>
  <c r="T86" i="6"/>
  <c r="P384" i="6"/>
  <c r="W72" i="6"/>
  <c r="W77" i="6"/>
  <c r="W73" i="6"/>
  <c r="W89" i="6"/>
  <c r="W81" i="6"/>
  <c r="W79" i="6"/>
  <c r="W78" i="6"/>
  <c r="W84" i="6"/>
  <c r="W74" i="6"/>
  <c r="W82" i="6"/>
  <c r="W71" i="6"/>
  <c r="W86" i="6"/>
  <c r="W76" i="6"/>
  <c r="W75" i="6"/>
  <c r="W85" i="6"/>
  <c r="W80" i="6"/>
  <c r="W70" i="6"/>
  <c r="W87" i="6"/>
  <c r="W88" i="6"/>
  <c r="W391" i="6" s="1"/>
  <c r="W67" i="6"/>
  <c r="U81" i="6"/>
  <c r="U74" i="6"/>
  <c r="U71" i="6"/>
  <c r="U76" i="6"/>
  <c r="U75" i="6"/>
  <c r="U77" i="6"/>
  <c r="U80" i="6"/>
  <c r="U79" i="6"/>
  <c r="U70" i="6"/>
  <c r="U87" i="6"/>
  <c r="U88" i="6"/>
  <c r="U391" i="6" s="1"/>
  <c r="U84" i="6"/>
  <c r="U85" i="6"/>
  <c r="U72" i="6"/>
  <c r="U78" i="6"/>
  <c r="U73" i="6"/>
  <c r="U82" i="6"/>
  <c r="U89" i="6"/>
  <c r="U86" i="6"/>
  <c r="U67" i="6"/>
  <c r="O74" i="6"/>
  <c r="O82" i="6"/>
  <c r="O71" i="6"/>
  <c r="O88" i="6"/>
  <c r="O391" i="6" s="1"/>
  <c r="O86" i="6"/>
  <c r="O76" i="6"/>
  <c r="O84" i="6"/>
  <c r="O75" i="6"/>
  <c r="O85" i="6"/>
  <c r="O80" i="6"/>
  <c r="O70" i="6"/>
  <c r="O87" i="6"/>
  <c r="O67" i="6"/>
  <c r="O72" i="6"/>
  <c r="O77" i="6"/>
  <c r="O79" i="6"/>
  <c r="O73" i="6"/>
  <c r="O89" i="6"/>
  <c r="O81" i="6"/>
  <c r="O78" i="6"/>
  <c r="R76" i="6"/>
  <c r="R89" i="6"/>
  <c r="R86" i="6"/>
  <c r="R81" i="6"/>
  <c r="R85" i="6"/>
  <c r="R77" i="6"/>
  <c r="R80" i="6"/>
  <c r="R73" i="6"/>
  <c r="R87" i="6"/>
  <c r="R78" i="6"/>
  <c r="R88" i="6"/>
  <c r="R391" i="6" s="1"/>
  <c r="R67" i="6"/>
  <c r="R84" i="6"/>
  <c r="R74" i="6"/>
  <c r="R79" i="6"/>
  <c r="R71" i="6"/>
  <c r="R75" i="6"/>
  <c r="R72" i="6"/>
  <c r="R70" i="6"/>
  <c r="R82" i="6"/>
  <c r="P75" i="6"/>
  <c r="P80" i="6"/>
  <c r="P79" i="6"/>
  <c r="P89" i="6"/>
  <c r="P76" i="6"/>
  <c r="P82" i="6"/>
  <c r="P87" i="6"/>
  <c r="P78" i="6"/>
  <c r="P81" i="6"/>
  <c r="P72" i="6"/>
  <c r="P77" i="6"/>
  <c r="P74" i="6"/>
  <c r="P73" i="6"/>
  <c r="P88" i="6"/>
  <c r="P391" i="6" s="1"/>
  <c r="P86" i="6"/>
  <c r="P84" i="6"/>
  <c r="P85" i="6"/>
  <c r="P70" i="6"/>
  <c r="P71" i="6"/>
  <c r="P67" i="6"/>
  <c r="V75" i="6"/>
  <c r="V70" i="6"/>
  <c r="V82" i="6"/>
  <c r="V89" i="6"/>
  <c r="V86" i="6"/>
  <c r="V76" i="6"/>
  <c r="V81" i="6"/>
  <c r="V85" i="6"/>
  <c r="V77" i="6"/>
  <c r="V80" i="6"/>
  <c r="V73" i="6"/>
  <c r="V87" i="6"/>
  <c r="V78" i="6"/>
  <c r="V88" i="6"/>
  <c r="V391" i="6" s="1"/>
  <c r="V67" i="6"/>
  <c r="V84" i="6"/>
  <c r="V72" i="6"/>
  <c r="V74" i="6"/>
  <c r="V79" i="6"/>
  <c r="V71" i="6"/>
  <c r="S84" i="6"/>
  <c r="S75" i="6"/>
  <c r="S81" i="6"/>
  <c r="S79" i="6"/>
  <c r="S78" i="6"/>
  <c r="S74" i="6"/>
  <c r="S82" i="6"/>
  <c r="S88" i="6"/>
  <c r="S391" i="6" s="1"/>
  <c r="S86" i="6"/>
  <c r="S76" i="6"/>
  <c r="S85" i="6"/>
  <c r="S80" i="6"/>
  <c r="S70" i="6"/>
  <c r="S87" i="6"/>
  <c r="S67" i="6"/>
  <c r="S72" i="6"/>
  <c r="S77" i="6"/>
  <c r="S73" i="6"/>
  <c r="S71" i="6"/>
  <c r="S89" i="6"/>
  <c r="Q76" i="6"/>
  <c r="Q75" i="6"/>
  <c r="Q80" i="6"/>
  <c r="Q79" i="6"/>
  <c r="Q70" i="6"/>
  <c r="Q87" i="6"/>
  <c r="Q88" i="6"/>
  <c r="Q391" i="6" s="1"/>
  <c r="Q67" i="6"/>
  <c r="Q84" i="6"/>
  <c r="Q85" i="6"/>
  <c r="Q72" i="6"/>
  <c r="Q73" i="6"/>
  <c r="Q78" i="6"/>
  <c r="Q82" i="6"/>
  <c r="Q89" i="6"/>
  <c r="Q86" i="6"/>
  <c r="Q81" i="6"/>
  <c r="Q77" i="6"/>
  <c r="Q74" i="6"/>
  <c r="Q71" i="6"/>
  <c r="W37" i="6"/>
  <c r="AH353" i="6"/>
  <c r="Q37" i="6"/>
  <c r="U37" i="6"/>
  <c r="U349" i="6"/>
  <c r="R384" i="6"/>
  <c r="N37" i="6"/>
  <c r="X37" i="6"/>
  <c r="O349" i="6"/>
  <c r="M2" i="6"/>
  <c r="M369" i="6"/>
  <c r="T384" i="6"/>
  <c r="S384" i="6"/>
  <c r="V349" i="6"/>
  <c r="X349" i="6"/>
  <c r="N68" i="6"/>
  <c r="N69" i="6"/>
  <c r="AE28" i="6"/>
  <c r="AE34" i="6"/>
  <c r="AE33" i="6"/>
  <c r="AE35" i="6"/>
  <c r="AE29" i="6"/>
  <c r="AE20" i="6"/>
  <c r="AE25" i="6"/>
  <c r="AE21" i="6"/>
  <c r="AE10" i="6"/>
  <c r="AE13" i="6"/>
  <c r="AE26" i="6"/>
  <c r="AE27" i="6"/>
  <c r="AE16" i="6"/>
  <c r="AE18" i="6"/>
  <c r="AE17" i="6"/>
  <c r="AE9" i="6"/>
  <c r="AE14" i="6"/>
  <c r="AE15" i="6"/>
  <c r="AE23" i="6"/>
  <c r="AE22" i="6"/>
  <c r="AE24" i="6"/>
  <c r="AE353" i="6" s="1"/>
  <c r="AE65" i="6"/>
  <c r="AE11" i="6"/>
  <c r="AE12" i="6"/>
  <c r="AE19" i="6"/>
  <c r="G38" i="35"/>
  <c r="AD34" i="6"/>
  <c r="AD33" i="6"/>
  <c r="AD28" i="6"/>
  <c r="AD35" i="6"/>
  <c r="AD29" i="6"/>
  <c r="AD20" i="6"/>
  <c r="AD12" i="6"/>
  <c r="AD27" i="6"/>
  <c r="AD10" i="6"/>
  <c r="AD14" i="6"/>
  <c r="AD18" i="6"/>
  <c r="AD26" i="6"/>
  <c r="AD22" i="6"/>
  <c r="AD24" i="6"/>
  <c r="AD353" i="6" s="1"/>
  <c r="AD65" i="6"/>
  <c r="AD17" i="6"/>
  <c r="AD25" i="6"/>
  <c r="AD21" i="6"/>
  <c r="AD23" i="6"/>
  <c r="AD19" i="6"/>
  <c r="AD15" i="6"/>
  <c r="AD11" i="6"/>
  <c r="AD13" i="6"/>
  <c r="AD9" i="6"/>
  <c r="AD16" i="6"/>
  <c r="V68" i="6"/>
  <c r="V69" i="6"/>
  <c r="G40" i="35"/>
  <c r="S349" i="6"/>
  <c r="Y29" i="6"/>
  <c r="Y28" i="6"/>
  <c r="Y33" i="6"/>
  <c r="Y35" i="6"/>
  <c r="Y34" i="6"/>
  <c r="Y19" i="6"/>
  <c r="Y22" i="6"/>
  <c r="Y12" i="6"/>
  <c r="Y15" i="6"/>
  <c r="Y24" i="6"/>
  <c r="Y353" i="6" s="1"/>
  <c r="Y13" i="6"/>
  <c r="Y27" i="6"/>
  <c r="Y21" i="6"/>
  <c r="Y25" i="6"/>
  <c r="Y11" i="6"/>
  <c r="Y20" i="6"/>
  <c r="Y23" i="6"/>
  <c r="Y26" i="6"/>
  <c r="Y17" i="6"/>
  <c r="Y10" i="6"/>
  <c r="Y9" i="6"/>
  <c r="Y16" i="6"/>
  <c r="Y14" i="6"/>
  <c r="Y18" i="6"/>
  <c r="O37" i="6"/>
  <c r="X68" i="6"/>
  <c r="X69" i="6"/>
  <c r="AE90" i="6"/>
  <c r="AE83" i="6" s="1"/>
  <c r="S68" i="6"/>
  <c r="S69" i="6"/>
  <c r="W68" i="6"/>
  <c r="W69" i="6"/>
  <c r="AA90" i="6"/>
  <c r="AA83" i="6" s="1"/>
  <c r="O68" i="6"/>
  <c r="O69" i="6"/>
  <c r="U68" i="6"/>
  <c r="U69" i="6"/>
  <c r="AC90" i="6"/>
  <c r="AC83" i="6" s="1"/>
  <c r="Q68" i="6"/>
  <c r="Q69" i="6"/>
  <c r="S37" i="6"/>
  <c r="M349" i="6"/>
  <c r="R37" i="6"/>
  <c r="R349" i="6"/>
  <c r="AA29" i="6"/>
  <c r="AA33" i="6"/>
  <c r="AA35" i="6"/>
  <c r="AA28" i="6"/>
  <c r="AA34" i="6"/>
  <c r="AA15" i="6"/>
  <c r="AA25" i="6"/>
  <c r="AA16" i="6"/>
  <c r="AA20" i="6"/>
  <c r="AA24" i="6"/>
  <c r="AA353" i="6" s="1"/>
  <c r="AA65" i="6"/>
  <c r="AA10" i="6"/>
  <c r="AA13" i="6"/>
  <c r="AA22" i="6"/>
  <c r="AA18" i="6"/>
  <c r="AA27" i="6"/>
  <c r="AA11" i="6"/>
  <c r="AA9" i="6"/>
  <c r="AA23" i="6"/>
  <c r="AA21" i="6"/>
  <c r="AA26" i="6"/>
  <c r="AA17" i="6"/>
  <c r="AA19" i="6"/>
  <c r="AA14" i="6"/>
  <c r="AA12" i="6"/>
  <c r="X384" i="6"/>
  <c r="W349" i="6"/>
  <c r="T37" i="6"/>
  <c r="P37" i="6"/>
  <c r="AF33" i="6"/>
  <c r="AF28" i="6"/>
  <c r="AF34" i="6"/>
  <c r="AF35" i="6"/>
  <c r="AF29" i="6"/>
  <c r="AF25" i="6"/>
  <c r="AF18" i="6"/>
  <c r="AF26" i="6"/>
  <c r="AF20" i="6"/>
  <c r="AF10" i="6"/>
  <c r="AF22" i="6"/>
  <c r="AF14" i="6"/>
  <c r="AF16" i="6"/>
  <c r="AF12" i="6"/>
  <c r="AF15" i="6"/>
  <c r="AF17" i="6"/>
  <c r="AF11" i="6"/>
  <c r="AF13" i="6"/>
  <c r="AF9" i="6"/>
  <c r="AF21" i="6"/>
  <c r="AF27" i="6"/>
  <c r="AF23" i="6"/>
  <c r="AF65" i="6"/>
  <c r="AF19" i="6"/>
  <c r="AF24" i="6"/>
  <c r="AF353" i="6" s="1"/>
  <c r="AF90" i="6"/>
  <c r="AF83" i="6" s="1"/>
  <c r="T68" i="6"/>
  <c r="T69" i="6"/>
  <c r="AB29" i="6"/>
  <c r="AB28" i="6"/>
  <c r="AB34" i="6"/>
  <c r="AB35" i="6"/>
  <c r="AB33" i="6"/>
  <c r="AB15" i="6"/>
  <c r="AB21" i="6"/>
  <c r="AB27" i="6"/>
  <c r="AB14" i="6"/>
  <c r="AB13" i="6"/>
  <c r="AB23" i="6"/>
  <c r="AB20" i="6"/>
  <c r="AB18" i="6"/>
  <c r="AB24" i="6"/>
  <c r="AB353" i="6" s="1"/>
  <c r="AB17" i="6"/>
  <c r="AB65" i="6"/>
  <c r="AB12" i="6"/>
  <c r="AB11" i="6"/>
  <c r="AB16" i="6"/>
  <c r="AB22" i="6"/>
  <c r="AB25" i="6"/>
  <c r="AB9" i="6"/>
  <c r="AB19" i="6"/>
  <c r="AB26" i="6"/>
  <c r="AB10" i="6"/>
  <c r="AB90" i="6"/>
  <c r="AB83" i="6" s="1"/>
  <c r="P69" i="6"/>
  <c r="P68" i="6"/>
  <c r="V384" i="6"/>
  <c r="AH90" i="6"/>
  <c r="M69" i="6"/>
  <c r="M68" i="6"/>
  <c r="W384" i="6"/>
  <c r="AD90" i="6"/>
  <c r="AD83" i="6" s="1"/>
  <c r="R68" i="6"/>
  <c r="R69" i="6"/>
  <c r="M384" i="6"/>
  <c r="AI36" i="6"/>
  <c r="M37" i="6"/>
  <c r="N349" i="6"/>
  <c r="N369" i="6"/>
  <c r="Z34" i="6"/>
  <c r="Z28" i="6"/>
  <c r="Z35" i="6"/>
  <c r="Z29" i="6"/>
  <c r="Z33" i="6"/>
  <c r="Z22" i="6"/>
  <c r="Z12" i="6"/>
  <c r="Z25" i="6"/>
  <c r="Z11" i="6"/>
  <c r="Z9" i="6"/>
  <c r="Z19" i="6"/>
  <c r="Z20" i="6"/>
  <c r="Z23" i="6"/>
  <c r="Z27" i="6"/>
  <c r="Z13" i="6"/>
  <c r="Z16" i="6"/>
  <c r="Z18" i="6"/>
  <c r="Z26" i="6"/>
  <c r="Z10" i="6"/>
  <c r="Z21" i="6"/>
  <c r="Z14" i="6"/>
  <c r="Z15" i="6"/>
  <c r="Z24" i="6"/>
  <c r="Z353" i="6" s="1"/>
  <c r="Z17" i="6"/>
  <c r="Q349" i="6"/>
  <c r="AC33" i="6"/>
  <c r="AC29" i="6"/>
  <c r="AC35" i="6"/>
  <c r="AC28" i="6"/>
  <c r="AC34" i="6"/>
  <c r="AC18" i="6"/>
  <c r="AC22" i="6"/>
  <c r="AC12" i="6"/>
  <c r="AC20" i="6"/>
  <c r="AC10" i="6"/>
  <c r="AC16" i="6"/>
  <c r="AC15" i="6"/>
  <c r="AC27" i="6"/>
  <c r="AC14" i="6"/>
  <c r="AC21" i="6"/>
  <c r="AC17" i="6"/>
  <c r="AC9" i="6"/>
  <c r="AC24" i="6"/>
  <c r="AC353" i="6" s="1"/>
  <c r="AC26" i="6"/>
  <c r="AC19" i="6"/>
  <c r="AC23" i="6"/>
  <c r="AC11" i="6"/>
  <c r="AC65" i="6"/>
  <c r="AC25" i="6"/>
  <c r="AC13" i="6"/>
  <c r="U384" i="6"/>
  <c r="V37" i="6"/>
  <c r="Q384" i="6"/>
  <c r="T349" i="6"/>
  <c r="P349" i="6"/>
  <c r="AH391" i="6" l="1"/>
  <c r="Q91" i="6"/>
  <c r="P91" i="6"/>
  <c r="R91" i="6"/>
  <c r="U91" i="6"/>
  <c r="W91" i="6"/>
  <c r="T91" i="6"/>
  <c r="S91" i="6"/>
  <c r="V91" i="6"/>
  <c r="X91" i="6"/>
  <c r="O91" i="6"/>
  <c r="AA52" i="6"/>
  <c r="AA62" i="6"/>
  <c r="AA48" i="6"/>
  <c r="AA57" i="6"/>
  <c r="AA64" i="6"/>
  <c r="AA58" i="6"/>
  <c r="AA60" i="6"/>
  <c r="AA51" i="6"/>
  <c r="AA59" i="6"/>
  <c r="AA46" i="6"/>
  <c r="AA63" i="6"/>
  <c r="AA56" i="6"/>
  <c r="AA54" i="6"/>
  <c r="AA61" i="6"/>
  <c r="AA49" i="6"/>
  <c r="AA50" i="6"/>
  <c r="AA55" i="6"/>
  <c r="AA47" i="6"/>
  <c r="AA53" i="6"/>
  <c r="AB50" i="6"/>
  <c r="AB53" i="6"/>
  <c r="AB60" i="6"/>
  <c r="AB55" i="6"/>
  <c r="AB56" i="6"/>
  <c r="AB52" i="6"/>
  <c r="AB62" i="6"/>
  <c r="AB57" i="6"/>
  <c r="AB58" i="6"/>
  <c r="AB59" i="6"/>
  <c r="AB46" i="6"/>
  <c r="AB63" i="6"/>
  <c r="AB47" i="6"/>
  <c r="AB54" i="6"/>
  <c r="AB48" i="6"/>
  <c r="AB61" i="6"/>
  <c r="AB64" i="6"/>
  <c r="AB51" i="6"/>
  <c r="AB49" i="6"/>
  <c r="AE74" i="6"/>
  <c r="AE82" i="6"/>
  <c r="AE71" i="6"/>
  <c r="AE86" i="6"/>
  <c r="AE76" i="6"/>
  <c r="AE75" i="6"/>
  <c r="AE85" i="6"/>
  <c r="AE80" i="6"/>
  <c r="AE70" i="6"/>
  <c r="AE87" i="6"/>
  <c r="AE67" i="6"/>
  <c r="AE84" i="6"/>
  <c r="AE72" i="6"/>
  <c r="AE77" i="6"/>
  <c r="AE79" i="6"/>
  <c r="AE73" i="6"/>
  <c r="AE88" i="6"/>
  <c r="AE391" i="6" s="1"/>
  <c r="AE89" i="6"/>
  <c r="AE81" i="6"/>
  <c r="AE78" i="6"/>
  <c r="AC56" i="6"/>
  <c r="AC50" i="6"/>
  <c r="AC57" i="6"/>
  <c r="AC61" i="6"/>
  <c r="AC55" i="6"/>
  <c r="AC62" i="6"/>
  <c r="AC53" i="6"/>
  <c r="AC49" i="6"/>
  <c r="AC58" i="6"/>
  <c r="AC59" i="6"/>
  <c r="AC46" i="6"/>
  <c r="AC63" i="6"/>
  <c r="AC52" i="6"/>
  <c r="AC47" i="6"/>
  <c r="AC54" i="6"/>
  <c r="AC48" i="6"/>
  <c r="AC64" i="6"/>
  <c r="AC60" i="6"/>
  <c r="AC51" i="6"/>
  <c r="AD81" i="6"/>
  <c r="AD77" i="6"/>
  <c r="AD73" i="6"/>
  <c r="AD87" i="6"/>
  <c r="AD78" i="6"/>
  <c r="AD88" i="6"/>
  <c r="AD391" i="6" s="1"/>
  <c r="AD67" i="6"/>
  <c r="AD84" i="6"/>
  <c r="AD74" i="6"/>
  <c r="AD79" i="6"/>
  <c r="AD71" i="6"/>
  <c r="AD75" i="6"/>
  <c r="AD72" i="6"/>
  <c r="AD80" i="6"/>
  <c r="AD70" i="6"/>
  <c r="AD82" i="6"/>
  <c r="AD76" i="6"/>
  <c r="AD85" i="6"/>
  <c r="AD89" i="6"/>
  <c r="AD86" i="6"/>
  <c r="AF48" i="6"/>
  <c r="AF49" i="6"/>
  <c r="AF64" i="6"/>
  <c r="AF50" i="6"/>
  <c r="AF53" i="6"/>
  <c r="AF60" i="6"/>
  <c r="AF55" i="6"/>
  <c r="AF62" i="6"/>
  <c r="AF57" i="6"/>
  <c r="AF58" i="6"/>
  <c r="AF59" i="6"/>
  <c r="AF46" i="6"/>
  <c r="AF63" i="6"/>
  <c r="AF56" i="6"/>
  <c r="AF52" i="6"/>
  <c r="AF47" i="6"/>
  <c r="AF54" i="6"/>
  <c r="AF61" i="6"/>
  <c r="AF51" i="6"/>
  <c r="AD63" i="6"/>
  <c r="AD52" i="6"/>
  <c r="AD47" i="6"/>
  <c r="AD62" i="6"/>
  <c r="AD48" i="6"/>
  <c r="AD57" i="6"/>
  <c r="AD64" i="6"/>
  <c r="AD58" i="6"/>
  <c r="AD60" i="6"/>
  <c r="AD51" i="6"/>
  <c r="AD56" i="6"/>
  <c r="AD61" i="6"/>
  <c r="AD54" i="6"/>
  <c r="AD49" i="6"/>
  <c r="AD50" i="6"/>
  <c r="AD55" i="6"/>
  <c r="AD53" i="6"/>
  <c r="AD59" i="6"/>
  <c r="AD46" i="6"/>
  <c r="AE50" i="6"/>
  <c r="AE53" i="6"/>
  <c r="AE55" i="6"/>
  <c r="AE52" i="6"/>
  <c r="AE62" i="6"/>
  <c r="AE48" i="6"/>
  <c r="AE57" i="6"/>
  <c r="AE64" i="6"/>
  <c r="AE58" i="6"/>
  <c r="AE60" i="6"/>
  <c r="AE51" i="6"/>
  <c r="AE46" i="6"/>
  <c r="AE63" i="6"/>
  <c r="AE56" i="6"/>
  <c r="AE47" i="6"/>
  <c r="AE54" i="6"/>
  <c r="AE61" i="6"/>
  <c r="AE49" i="6"/>
  <c r="AE59" i="6"/>
  <c r="Z84" i="6"/>
  <c r="Z85" i="6"/>
  <c r="Z72" i="6"/>
  <c r="Z74" i="6"/>
  <c r="Z79" i="6"/>
  <c r="Z71" i="6"/>
  <c r="Z76" i="6"/>
  <c r="Z75" i="6"/>
  <c r="Z80" i="6"/>
  <c r="Z70" i="6"/>
  <c r="Z82" i="6"/>
  <c r="Z89" i="6"/>
  <c r="Z86" i="6"/>
  <c r="Z81" i="6"/>
  <c r="Z77" i="6"/>
  <c r="Z73" i="6"/>
  <c r="Z87" i="6"/>
  <c r="Z78" i="6"/>
  <c r="Z88" i="6"/>
  <c r="Z391" i="6" s="1"/>
  <c r="Z67" i="6"/>
  <c r="Y77" i="6"/>
  <c r="Y73" i="6"/>
  <c r="Y82" i="6"/>
  <c r="Y89" i="6"/>
  <c r="Y67" i="6"/>
  <c r="Y74" i="6"/>
  <c r="Y71" i="6"/>
  <c r="Y86" i="6"/>
  <c r="Y76" i="6"/>
  <c r="Y75" i="6"/>
  <c r="Y81" i="6"/>
  <c r="Y80" i="6"/>
  <c r="Y79" i="6"/>
  <c r="Y70" i="6"/>
  <c r="Y87" i="6"/>
  <c r="Y88" i="6"/>
  <c r="Y391" i="6" s="1"/>
  <c r="Y84" i="6"/>
  <c r="Y85" i="6"/>
  <c r="Y72" i="6"/>
  <c r="Y78" i="6"/>
  <c r="AB76" i="6"/>
  <c r="AB70" i="6"/>
  <c r="AB87" i="6"/>
  <c r="AB81" i="6"/>
  <c r="AB72" i="6"/>
  <c r="AB77" i="6"/>
  <c r="AB73" i="6"/>
  <c r="AB88" i="6"/>
  <c r="AB391" i="6" s="1"/>
  <c r="AB86" i="6"/>
  <c r="AB84" i="6"/>
  <c r="AB85" i="6"/>
  <c r="AB82" i="6"/>
  <c r="AB71" i="6"/>
  <c r="AB78" i="6"/>
  <c r="AB67" i="6"/>
  <c r="AB75" i="6"/>
  <c r="AB80" i="6"/>
  <c r="AB74" i="6"/>
  <c r="AB79" i="6"/>
  <c r="AB89" i="6"/>
  <c r="AF75" i="6"/>
  <c r="AF80" i="6"/>
  <c r="AF79" i="6"/>
  <c r="AF82" i="6"/>
  <c r="AF89" i="6"/>
  <c r="AF76" i="6"/>
  <c r="AF81" i="6"/>
  <c r="AF72" i="6"/>
  <c r="AF77" i="6"/>
  <c r="AF74" i="6"/>
  <c r="AF73" i="6"/>
  <c r="AF87" i="6"/>
  <c r="AF88" i="6"/>
  <c r="AF391" i="6" s="1"/>
  <c r="AF86" i="6"/>
  <c r="AF84" i="6"/>
  <c r="AF85" i="6"/>
  <c r="AF70" i="6"/>
  <c r="AF71" i="6"/>
  <c r="AF78" i="6"/>
  <c r="AF67" i="6"/>
  <c r="AC84" i="6"/>
  <c r="AC81" i="6"/>
  <c r="AC85" i="6"/>
  <c r="AC72" i="6"/>
  <c r="AC77" i="6"/>
  <c r="AC73" i="6"/>
  <c r="AC78" i="6"/>
  <c r="AC86" i="6"/>
  <c r="AC82" i="6"/>
  <c r="AC89" i="6"/>
  <c r="AC74" i="6"/>
  <c r="AC71" i="6"/>
  <c r="AC67" i="6"/>
  <c r="AC76" i="6"/>
  <c r="AC75" i="6"/>
  <c r="AC80" i="6"/>
  <c r="AC79" i="6"/>
  <c r="AC70" i="6"/>
  <c r="AC87" i="6"/>
  <c r="AC88" i="6"/>
  <c r="AC391" i="6" s="1"/>
  <c r="AA76" i="6"/>
  <c r="AA85" i="6"/>
  <c r="AA80" i="6"/>
  <c r="AA70" i="6"/>
  <c r="AA87" i="6"/>
  <c r="AA67" i="6"/>
  <c r="AA72" i="6"/>
  <c r="AA77" i="6"/>
  <c r="AA73" i="6"/>
  <c r="AA71" i="6"/>
  <c r="AA88" i="6"/>
  <c r="AA391" i="6" s="1"/>
  <c r="AA89" i="6"/>
  <c r="AA75" i="6"/>
  <c r="AA81" i="6"/>
  <c r="AA78" i="6"/>
  <c r="AA84" i="6"/>
  <c r="AA74" i="6"/>
  <c r="AA79" i="6"/>
  <c r="AA82" i="6"/>
  <c r="AA86" i="6"/>
  <c r="Z46" i="6"/>
  <c r="Z50" i="6"/>
  <c r="Z54" i="6"/>
  <c r="Z58" i="6"/>
  <c r="Z62" i="6"/>
  <c r="Z53" i="6"/>
  <c r="Z57" i="6"/>
  <c r="Z47" i="6"/>
  <c r="Z51" i="6"/>
  <c r="Z55" i="6"/>
  <c r="Z59" i="6"/>
  <c r="Z63" i="6"/>
  <c r="Z49" i="6"/>
  <c r="Z61" i="6"/>
  <c r="Z48" i="6"/>
  <c r="Z52" i="6"/>
  <c r="Z56" i="6"/>
  <c r="Z60" i="6"/>
  <c r="Z64" i="6"/>
  <c r="Y47" i="6"/>
  <c r="Y51" i="6"/>
  <c r="Y55" i="6"/>
  <c r="Y59" i="6"/>
  <c r="Y63" i="6"/>
  <c r="Y62" i="6"/>
  <c r="Y48" i="6"/>
  <c r="Y52" i="6"/>
  <c r="Y56" i="6"/>
  <c r="Y60" i="6"/>
  <c r="Y64" i="6"/>
  <c r="Y46" i="6"/>
  <c r="Y49" i="6"/>
  <c r="Y53" i="6"/>
  <c r="Y57" i="6"/>
  <c r="Y61" i="6"/>
  <c r="Y50" i="6"/>
  <c r="Y54" i="6"/>
  <c r="Y58" i="6"/>
  <c r="AB37" i="6"/>
  <c r="AE37" i="6"/>
  <c r="AA37" i="6"/>
  <c r="AI90" i="6"/>
  <c r="AL90" i="6" s="1"/>
  <c r="H8" i="35" s="1"/>
  <c r="AA349" i="6"/>
  <c r="AF37" i="6"/>
  <c r="Y37" i="6"/>
  <c r="AF349" i="6"/>
  <c r="AD349" i="6"/>
  <c r="AI353" i="6"/>
  <c r="AC349" i="6"/>
  <c r="Z41" i="6"/>
  <c r="Z45" i="6"/>
  <c r="Z43" i="6"/>
  <c r="Z39" i="6"/>
  <c r="Z44" i="6"/>
  <c r="Z38" i="6"/>
  <c r="Z40" i="6"/>
  <c r="Z42" i="6"/>
  <c r="AH384" i="6"/>
  <c r="AB68" i="6"/>
  <c r="AB69" i="6"/>
  <c r="AF41" i="6"/>
  <c r="AF38" i="6"/>
  <c r="AF40" i="6"/>
  <c r="AF43" i="6"/>
  <c r="AF42" i="6"/>
  <c r="AF45" i="6"/>
  <c r="AF44" i="6"/>
  <c r="AF39" i="6"/>
  <c r="AC68" i="6"/>
  <c r="AC69" i="6"/>
  <c r="AA68" i="6"/>
  <c r="AA69" i="6"/>
  <c r="Y349" i="6"/>
  <c r="AE44" i="6"/>
  <c r="AE45" i="6"/>
  <c r="AE41" i="6"/>
  <c r="AE43" i="6"/>
  <c r="AE42" i="6"/>
  <c r="AE40" i="6"/>
  <c r="AE39" i="6"/>
  <c r="AE38" i="6"/>
  <c r="Z68" i="6"/>
  <c r="Z69" i="6"/>
  <c r="Y44" i="6"/>
  <c r="Y42" i="6"/>
  <c r="Y43" i="6"/>
  <c r="Y40" i="6"/>
  <c r="Y38" i="6"/>
  <c r="Y39" i="6"/>
  <c r="Y41" i="6"/>
  <c r="Y45" i="6"/>
  <c r="AI65" i="6"/>
  <c r="L9" i="39"/>
  <c r="L17" i="39"/>
  <c r="AD68" i="6"/>
  <c r="AD69" i="6"/>
  <c r="Y68" i="6"/>
  <c r="Y69" i="6"/>
  <c r="AF68" i="6"/>
  <c r="AF69" i="6"/>
  <c r="AE349" i="6"/>
  <c r="L13" i="39"/>
  <c r="L18" i="39"/>
  <c r="AC45" i="6"/>
  <c r="AC44" i="6"/>
  <c r="AC42" i="6"/>
  <c r="AC40" i="6"/>
  <c r="AC43" i="6"/>
  <c r="AC41" i="6"/>
  <c r="AC38" i="6"/>
  <c r="AC39" i="6"/>
  <c r="Z37" i="6"/>
  <c r="H38" i="35"/>
  <c r="AL36" i="6"/>
  <c r="K18" i="39"/>
  <c r="N385" i="6"/>
  <c r="AB42" i="6"/>
  <c r="AB43" i="6"/>
  <c r="AB40" i="6"/>
  <c r="AB38" i="6"/>
  <c r="AB39" i="6"/>
  <c r="AB41" i="6"/>
  <c r="AB44" i="6"/>
  <c r="AB45" i="6"/>
  <c r="AC37" i="6"/>
  <c r="Z349" i="6"/>
  <c r="K17" i="39"/>
  <c r="K9" i="39"/>
  <c r="K13" i="39"/>
  <c r="G39" i="35"/>
  <c r="AB349" i="6"/>
  <c r="AA45" i="6"/>
  <c r="AA40" i="6"/>
  <c r="AA44" i="6"/>
  <c r="AA42" i="6"/>
  <c r="AA39" i="6"/>
  <c r="AA38" i="6"/>
  <c r="AA41" i="6"/>
  <c r="AA43" i="6"/>
  <c r="AE68" i="6"/>
  <c r="AE69" i="6"/>
  <c r="M385" i="6"/>
  <c r="AD37" i="6"/>
  <c r="AD41" i="6"/>
  <c r="AD45" i="6"/>
  <c r="AD43" i="6"/>
  <c r="AD39" i="6"/>
  <c r="AD42" i="6"/>
  <c r="AD40" i="6"/>
  <c r="AD38" i="6"/>
  <c r="AD44" i="6"/>
  <c r="AI391" i="6" l="1"/>
  <c r="AF91" i="6"/>
  <c r="AB91" i="6"/>
  <c r="AE91" i="6"/>
  <c r="AA91" i="6"/>
  <c r="AD91" i="6"/>
  <c r="AC91" i="6"/>
  <c r="Y91" i="6"/>
  <c r="Z91" i="6"/>
  <c r="AE66" i="6"/>
  <c r="AF66" i="6"/>
  <c r="AD66" i="6"/>
  <c r="Y66" i="6"/>
  <c r="Z66" i="6"/>
  <c r="AB66" i="6"/>
  <c r="AC66" i="6"/>
  <c r="AA66" i="6"/>
  <c r="Z384" i="6"/>
  <c r="H39" i="35"/>
  <c r="AF384" i="6"/>
  <c r="AI349" i="6"/>
  <c r="H6" i="35"/>
  <c r="AA384" i="6"/>
  <c r="AC384" i="6"/>
  <c r="AE384" i="6"/>
  <c r="AD384" i="6"/>
  <c r="AB384" i="6"/>
  <c r="H40" i="35"/>
  <c r="AL65" i="6"/>
  <c r="H7" i="35" s="1"/>
  <c r="Y384" i="6"/>
  <c r="AI384" i="6" l="1"/>
  <c r="P251" i="6" l="1"/>
  <c r="P230" i="6"/>
  <c r="P229" i="6"/>
  <c r="P226" i="6"/>
  <c r="P247" i="6"/>
  <c r="P385" i="6" s="1"/>
  <c r="P220" i="6"/>
  <c r="P253" i="6"/>
  <c r="P221" i="6"/>
  <c r="P224" i="6"/>
  <c r="P246" i="6"/>
  <c r="P249" i="6"/>
  <c r="P357" i="6" s="1"/>
  <c r="P245" i="6"/>
  <c r="P225" i="6"/>
  <c r="P250" i="6"/>
  <c r="P223" i="6"/>
  <c r="P382" i="6" s="1"/>
  <c r="P232" i="6"/>
  <c r="P233" i="6"/>
  <c r="P248" i="6"/>
  <c r="P234" i="6"/>
  <c r="P244" i="6"/>
  <c r="P378" i="6" s="1"/>
  <c r="P222" i="6"/>
  <c r="P227" i="6"/>
  <c r="P252" i="6"/>
  <c r="P228" i="6"/>
  <c r="P231" i="6"/>
  <c r="W251" i="6"/>
  <c r="W225" i="6"/>
  <c r="W249" i="6"/>
  <c r="W357" i="6" s="1"/>
  <c r="W230" i="6"/>
  <c r="W250" i="6"/>
  <c r="W232" i="6"/>
  <c r="W229" i="6"/>
  <c r="W226" i="6"/>
  <c r="W245" i="6"/>
  <c r="W223" i="6"/>
  <c r="W382" i="6" s="1"/>
  <c r="W220" i="6"/>
  <c r="W253" i="6"/>
  <c r="W323" i="6" s="1"/>
  <c r="W221" i="6"/>
  <c r="W224" i="6"/>
  <c r="W246" i="6"/>
  <c r="W247" i="6"/>
  <c r="W385" i="6" s="1"/>
  <c r="W233" i="6"/>
  <c r="W227" i="6"/>
  <c r="W244" i="6"/>
  <c r="W378" i="6" s="1"/>
  <c r="W248" i="6"/>
  <c r="W252" i="6"/>
  <c r="W222" i="6"/>
  <c r="W228" i="6"/>
  <c r="W234" i="6"/>
  <c r="W231" i="6"/>
  <c r="R249" i="6"/>
  <c r="R251" i="6"/>
  <c r="R224" i="6"/>
  <c r="R232" i="6"/>
  <c r="R230" i="6"/>
  <c r="R245" i="6"/>
  <c r="R225" i="6"/>
  <c r="R253" i="6"/>
  <c r="R250" i="6"/>
  <c r="R223" i="6"/>
  <c r="R382" i="6" s="1"/>
  <c r="R233" i="6"/>
  <c r="R221" i="6"/>
  <c r="R229" i="6"/>
  <c r="R226" i="6"/>
  <c r="R246" i="6"/>
  <c r="R247" i="6"/>
  <c r="R385" i="6" s="1"/>
  <c r="R220" i="6"/>
  <c r="R228" i="6"/>
  <c r="R227" i="6"/>
  <c r="R252" i="6"/>
  <c r="R222" i="6"/>
  <c r="R234" i="6"/>
  <c r="R231" i="6"/>
  <c r="R244" i="6"/>
  <c r="R248" i="6"/>
  <c r="V221" i="6"/>
  <c r="V229" i="6"/>
  <c r="V226" i="6"/>
  <c r="V246" i="6"/>
  <c r="V247" i="6"/>
  <c r="V385" i="6" s="1"/>
  <c r="V251" i="6"/>
  <c r="V220" i="6"/>
  <c r="V253" i="6"/>
  <c r="V230" i="6"/>
  <c r="V224" i="6"/>
  <c r="V225" i="6"/>
  <c r="V249" i="6"/>
  <c r="V357" i="6" s="1"/>
  <c r="V245" i="6"/>
  <c r="V250" i="6"/>
  <c r="V223" i="6"/>
  <c r="V382" i="6" s="1"/>
  <c r="V232" i="6"/>
  <c r="V233" i="6"/>
  <c r="V248" i="6"/>
  <c r="V228" i="6"/>
  <c r="V227" i="6"/>
  <c r="V252" i="6"/>
  <c r="V222" i="6"/>
  <c r="V234" i="6"/>
  <c r="V231" i="6"/>
  <c r="V244" i="6"/>
  <c r="V378" i="6" s="1"/>
  <c r="S249" i="6"/>
  <c r="S230" i="6"/>
  <c r="S250" i="6"/>
  <c r="S232" i="6"/>
  <c r="S229" i="6"/>
  <c r="S226" i="6"/>
  <c r="S245" i="6"/>
  <c r="S220" i="6"/>
  <c r="S253" i="6"/>
  <c r="S221" i="6"/>
  <c r="S224" i="6"/>
  <c r="S246" i="6"/>
  <c r="S247" i="6"/>
  <c r="S385" i="6" s="1"/>
  <c r="S251" i="6"/>
  <c r="S225" i="6"/>
  <c r="S223" i="6"/>
  <c r="S382" i="6" s="1"/>
  <c r="S222" i="6"/>
  <c r="S228" i="6"/>
  <c r="S234" i="6"/>
  <c r="S231" i="6"/>
  <c r="S244" i="6"/>
  <c r="S252" i="6"/>
  <c r="S227" i="6"/>
  <c r="S233" i="6"/>
  <c r="S248" i="6"/>
  <c r="U249" i="6"/>
  <c r="U245" i="6"/>
  <c r="U225" i="6"/>
  <c r="U223" i="6"/>
  <c r="U382" i="6" s="1"/>
  <c r="U232" i="6"/>
  <c r="U220" i="6"/>
  <c r="U253" i="6"/>
  <c r="U226" i="6"/>
  <c r="U224" i="6"/>
  <c r="U247" i="6"/>
  <c r="U385" i="6" s="1"/>
  <c r="U221" i="6"/>
  <c r="U251" i="6"/>
  <c r="U246" i="6"/>
  <c r="U250" i="6"/>
  <c r="U233" i="6"/>
  <c r="U230" i="6"/>
  <c r="U229" i="6"/>
  <c r="U222" i="6"/>
  <c r="U231" i="6"/>
  <c r="U244" i="6"/>
  <c r="U248" i="6"/>
  <c r="U227" i="6"/>
  <c r="U252" i="6"/>
  <c r="U228" i="6"/>
  <c r="U234" i="6"/>
  <c r="O229" i="6"/>
  <c r="O226" i="6"/>
  <c r="O245" i="6"/>
  <c r="O223" i="6"/>
  <c r="O382" i="6" s="1"/>
  <c r="O220" i="6"/>
  <c r="O253" i="6"/>
  <c r="O221" i="6"/>
  <c r="O224" i="6"/>
  <c r="O246" i="6"/>
  <c r="O247" i="6"/>
  <c r="O385" i="6" s="1"/>
  <c r="O251" i="6"/>
  <c r="O225" i="6"/>
  <c r="O249" i="6"/>
  <c r="O230" i="6"/>
  <c r="O250" i="6"/>
  <c r="O232" i="6"/>
  <c r="O233" i="6"/>
  <c r="O227" i="6"/>
  <c r="O231" i="6"/>
  <c r="O248" i="6"/>
  <c r="O244" i="6"/>
  <c r="O252" i="6"/>
  <c r="O222" i="6"/>
  <c r="O228" i="6"/>
  <c r="O234" i="6"/>
  <c r="Q253" i="6"/>
  <c r="Q226" i="6"/>
  <c r="Q224" i="6"/>
  <c r="Q247" i="6"/>
  <c r="Q385" i="6" s="1"/>
  <c r="Q250" i="6"/>
  <c r="Q251" i="6"/>
  <c r="Q229" i="6"/>
  <c r="Q225" i="6"/>
  <c r="Q230" i="6"/>
  <c r="Q246" i="6"/>
  <c r="Q221" i="6"/>
  <c r="Q249" i="6"/>
  <c r="Q245" i="6"/>
  <c r="Q223" i="6"/>
  <c r="Q382" i="6" s="1"/>
  <c r="Q232" i="6"/>
  <c r="Q220" i="6"/>
  <c r="Q244" i="6"/>
  <c r="Q248" i="6"/>
  <c r="Q227" i="6"/>
  <c r="Q233" i="6"/>
  <c r="Q252" i="6"/>
  <c r="Q228" i="6"/>
  <c r="Q234" i="6"/>
  <c r="Q222" i="6"/>
  <c r="Q231" i="6"/>
  <c r="X249" i="6"/>
  <c r="X245" i="6"/>
  <c r="X247" i="6"/>
  <c r="X385" i="6" s="1"/>
  <c r="X225" i="6"/>
  <c r="X250" i="6"/>
  <c r="X223" i="6"/>
  <c r="X382" i="6" s="1"/>
  <c r="X232" i="6"/>
  <c r="X251" i="6"/>
  <c r="X229" i="6"/>
  <c r="X226" i="6"/>
  <c r="X220" i="6"/>
  <c r="X253" i="6"/>
  <c r="X323" i="6" s="1"/>
  <c r="X221" i="6"/>
  <c r="X230" i="6"/>
  <c r="X224" i="6"/>
  <c r="X246" i="6"/>
  <c r="X248" i="6"/>
  <c r="X252" i="6"/>
  <c r="X228" i="6"/>
  <c r="X234" i="6"/>
  <c r="X231" i="6"/>
  <c r="X233" i="6"/>
  <c r="X244" i="6"/>
  <c r="X222" i="6"/>
  <c r="X227" i="6"/>
  <c r="T249" i="6"/>
  <c r="T245" i="6"/>
  <c r="T225" i="6"/>
  <c r="T250" i="6"/>
  <c r="T223" i="6"/>
  <c r="T382" i="6" s="1"/>
  <c r="T232" i="6"/>
  <c r="T230" i="6"/>
  <c r="T229" i="6"/>
  <c r="T220" i="6"/>
  <c r="T253" i="6"/>
  <c r="T221" i="6"/>
  <c r="T224" i="6"/>
  <c r="T246" i="6"/>
  <c r="T251" i="6"/>
  <c r="T226" i="6"/>
  <c r="T247" i="6"/>
  <c r="T385" i="6" s="1"/>
  <c r="T228" i="6"/>
  <c r="T231" i="6"/>
  <c r="T233" i="6"/>
  <c r="T222" i="6"/>
  <c r="T234" i="6"/>
  <c r="T244" i="6"/>
  <c r="T227" i="6"/>
  <c r="T248" i="6"/>
  <c r="T252" i="6"/>
  <c r="AA256" i="6"/>
  <c r="O219" i="6"/>
  <c r="O255" i="6"/>
  <c r="O254" i="6"/>
  <c r="O218" i="6"/>
  <c r="O305" i="6"/>
  <c r="O306" i="6" s="1"/>
  <c r="AB256" i="6"/>
  <c r="P219" i="6"/>
  <c r="P254" i="6"/>
  <c r="P255" i="6"/>
  <c r="P218" i="6"/>
  <c r="P305" i="6"/>
  <c r="P306" i="6" s="1"/>
  <c r="V219" i="6"/>
  <c r="V218" i="6"/>
  <c r="V255" i="6"/>
  <c r="V254" i="6"/>
  <c r="V305" i="6"/>
  <c r="V306" i="6" s="1"/>
  <c r="AE256" i="6"/>
  <c r="S219" i="6"/>
  <c r="S218" i="6"/>
  <c r="S254" i="6"/>
  <c r="S255" i="6"/>
  <c r="S305" i="6"/>
  <c r="S306" i="6" s="1"/>
  <c r="U219" i="6"/>
  <c r="U255" i="6"/>
  <c r="U254" i="6"/>
  <c r="U218" i="6"/>
  <c r="U305" i="6"/>
  <c r="U306" i="6" s="1"/>
  <c r="AD256" i="6"/>
  <c r="R219" i="6"/>
  <c r="R255" i="6"/>
  <c r="R254" i="6"/>
  <c r="R218" i="6"/>
  <c r="R305" i="6"/>
  <c r="R306" i="6" s="1"/>
  <c r="AC256" i="6"/>
  <c r="Q219" i="6"/>
  <c r="Q254" i="6"/>
  <c r="Q255" i="6"/>
  <c r="Q218" i="6"/>
  <c r="Q305" i="6"/>
  <c r="Q306" i="6" s="1"/>
  <c r="N219" i="6"/>
  <c r="N254" i="6"/>
  <c r="N218" i="6"/>
  <c r="N255" i="6"/>
  <c r="N305" i="6"/>
  <c r="N306" i="6" s="1"/>
  <c r="X219" i="6"/>
  <c r="X255" i="6"/>
  <c r="X254" i="6"/>
  <c r="X218" i="6"/>
  <c r="X305" i="6"/>
  <c r="X306" i="6" s="1"/>
  <c r="AF256" i="6"/>
  <c r="T219" i="6"/>
  <c r="T218" i="6"/>
  <c r="T254" i="6"/>
  <c r="T255" i="6"/>
  <c r="T305" i="6"/>
  <c r="T306" i="6" s="1"/>
  <c r="M219" i="6"/>
  <c r="M254" i="6"/>
  <c r="M255" i="6"/>
  <c r="M218" i="6"/>
  <c r="W219" i="6"/>
  <c r="W218" i="6"/>
  <c r="W255" i="6"/>
  <c r="W254" i="6"/>
  <c r="W305" i="6"/>
  <c r="W306" i="6" s="1"/>
  <c r="U378" i="6" l="1"/>
  <c r="S323" i="6"/>
  <c r="Q378" i="6"/>
  <c r="AD237" i="6"/>
  <c r="AD241" i="6"/>
  <c r="AD238" i="6"/>
  <c r="AD242" i="6"/>
  <c r="AD235" i="6"/>
  <c r="AD243" i="6"/>
  <c r="AD236" i="6"/>
  <c r="AD239" i="6"/>
  <c r="AD240" i="6"/>
  <c r="AA236" i="6"/>
  <c r="AA240" i="6"/>
  <c r="AA237" i="6"/>
  <c r="AA241" i="6"/>
  <c r="AA238" i="6"/>
  <c r="AA242" i="6"/>
  <c r="AA235" i="6"/>
  <c r="AA239" i="6"/>
  <c r="AA243" i="6"/>
  <c r="T378" i="6"/>
  <c r="T323" i="6"/>
  <c r="AF235" i="6"/>
  <c r="AF239" i="6"/>
  <c r="AF243" i="6"/>
  <c r="AF236" i="6"/>
  <c r="AF240" i="6"/>
  <c r="AF238" i="6"/>
  <c r="AF242" i="6"/>
  <c r="AF237" i="6"/>
  <c r="AF241" i="6"/>
  <c r="AC238" i="6"/>
  <c r="AC242" i="6"/>
  <c r="AC235" i="6"/>
  <c r="AC239" i="6"/>
  <c r="AC243" i="6"/>
  <c r="AC236" i="6"/>
  <c r="AC237" i="6"/>
  <c r="AC240" i="6"/>
  <c r="AC241" i="6"/>
  <c r="AB235" i="6"/>
  <c r="AB239" i="6"/>
  <c r="AB243" i="6"/>
  <c r="AB236" i="6"/>
  <c r="AB240" i="6"/>
  <c r="AB237" i="6"/>
  <c r="AB241" i="6"/>
  <c r="AB238" i="6"/>
  <c r="AB242" i="6"/>
  <c r="AE236" i="6"/>
  <c r="AE240" i="6"/>
  <c r="AE237" i="6"/>
  <c r="AE241" i="6"/>
  <c r="AE235" i="6"/>
  <c r="AE239" i="6"/>
  <c r="AE243" i="6"/>
  <c r="AE242" i="6"/>
  <c r="AE238" i="6"/>
  <c r="U323" i="6"/>
  <c r="Q323" i="6"/>
  <c r="O378" i="6"/>
  <c r="AH385" i="6"/>
  <c r="X378" i="6"/>
  <c r="O357" i="6"/>
  <c r="V323" i="6"/>
  <c r="R357" i="6"/>
  <c r="P323" i="6"/>
  <c r="Q357" i="6"/>
  <c r="T357" i="6"/>
  <c r="U357" i="6"/>
  <c r="R378" i="6"/>
  <c r="R323" i="6"/>
  <c r="O323" i="6"/>
  <c r="X357" i="6"/>
  <c r="S378" i="6"/>
  <c r="S357" i="6"/>
  <c r="T369" i="6"/>
  <c r="O335" i="6"/>
  <c r="V369" i="6"/>
  <c r="R374" i="6"/>
  <c r="S374" i="6"/>
  <c r="S369" i="6"/>
  <c r="U369" i="6"/>
  <c r="Q374" i="6"/>
  <c r="AC221" i="6"/>
  <c r="AC251" i="6"/>
  <c r="AC230" i="6"/>
  <c r="AC225" i="6"/>
  <c r="AC250" i="6"/>
  <c r="AC249" i="6"/>
  <c r="AC229" i="6"/>
  <c r="AC245" i="6"/>
  <c r="AC223" i="6"/>
  <c r="AC382" i="6" s="1"/>
  <c r="AC232" i="6"/>
  <c r="AC220" i="6"/>
  <c r="AC253" i="6"/>
  <c r="AC226" i="6"/>
  <c r="AC224" i="6"/>
  <c r="AC246" i="6"/>
  <c r="AC247" i="6"/>
  <c r="AC385" i="6" s="1"/>
  <c r="AC248" i="6"/>
  <c r="AC227" i="6"/>
  <c r="AC252" i="6"/>
  <c r="AC228" i="6"/>
  <c r="AC234" i="6"/>
  <c r="AC222" i="6"/>
  <c r="AC231" i="6"/>
  <c r="AC233" i="6"/>
  <c r="AC244" i="6"/>
  <c r="AD230" i="6"/>
  <c r="AD245" i="6"/>
  <c r="AD225" i="6"/>
  <c r="AD249" i="6"/>
  <c r="AD224" i="6"/>
  <c r="AD250" i="6"/>
  <c r="AD223" i="6"/>
  <c r="AD382" i="6" s="1"/>
  <c r="AD232" i="6"/>
  <c r="AD221" i="6"/>
  <c r="AD229" i="6"/>
  <c r="AD226" i="6"/>
  <c r="AD246" i="6"/>
  <c r="AD247" i="6"/>
  <c r="AD385" i="6" s="1"/>
  <c r="AD220" i="6"/>
  <c r="AD253" i="6"/>
  <c r="AD323" i="6" s="1"/>
  <c r="AD251" i="6"/>
  <c r="AD252" i="6"/>
  <c r="AD222" i="6"/>
  <c r="AD234" i="6"/>
  <c r="AD231" i="6"/>
  <c r="AD228" i="6"/>
  <c r="AD244" i="6"/>
  <c r="AD233" i="6"/>
  <c r="AD248" i="6"/>
  <c r="AD227" i="6"/>
  <c r="U374" i="6"/>
  <c r="V374" i="6"/>
  <c r="W369" i="6"/>
  <c r="P374" i="6"/>
  <c r="AB253" i="6"/>
  <c r="AB221" i="6"/>
  <c r="AB224" i="6"/>
  <c r="AB246" i="6"/>
  <c r="AB251" i="6"/>
  <c r="AB230" i="6"/>
  <c r="AB226" i="6"/>
  <c r="AB249" i="6"/>
  <c r="AB245" i="6"/>
  <c r="AB225" i="6"/>
  <c r="AB250" i="6"/>
  <c r="AB223" i="6"/>
  <c r="AB382" i="6" s="1"/>
  <c r="AB232" i="6"/>
  <c r="AB229" i="6"/>
  <c r="AB247" i="6"/>
  <c r="AB385" i="6" s="1"/>
  <c r="AB220" i="6"/>
  <c r="AB227" i="6"/>
  <c r="AB248" i="6"/>
  <c r="AB252" i="6"/>
  <c r="AB222" i="6"/>
  <c r="AB228" i="6"/>
  <c r="AB231" i="6"/>
  <c r="AB233" i="6"/>
  <c r="AB234" i="6"/>
  <c r="AB244" i="6"/>
  <c r="Z250" i="6"/>
  <c r="Z223" i="6"/>
  <c r="Z382" i="6" s="1"/>
  <c r="Z220" i="6"/>
  <c r="Z233" i="6"/>
  <c r="Z253" i="6"/>
  <c r="Z221" i="6"/>
  <c r="Z249" i="6"/>
  <c r="Z229" i="6"/>
  <c r="Z226" i="6"/>
  <c r="Z245" i="6"/>
  <c r="Z246" i="6"/>
  <c r="Z247" i="6"/>
  <c r="Z385" i="6" s="1"/>
  <c r="Z232" i="6"/>
  <c r="Z251" i="6"/>
  <c r="Z230" i="6"/>
  <c r="Z224" i="6"/>
  <c r="Z225" i="6"/>
  <c r="Z244" i="6"/>
  <c r="Z248" i="6"/>
  <c r="Z227" i="6"/>
  <c r="Z252" i="6"/>
  <c r="Z222" i="6"/>
  <c r="Z228" i="6"/>
  <c r="Z234" i="6"/>
  <c r="Z231" i="6"/>
  <c r="T374" i="6"/>
  <c r="AF251" i="6"/>
  <c r="AF229" i="6"/>
  <c r="AF247" i="6"/>
  <c r="AF385" i="6" s="1"/>
  <c r="AF220" i="6"/>
  <c r="AF253" i="6"/>
  <c r="AF221" i="6"/>
  <c r="AF224" i="6"/>
  <c r="AF246" i="6"/>
  <c r="AF230" i="6"/>
  <c r="AF249" i="6"/>
  <c r="AF226" i="6"/>
  <c r="AF245" i="6"/>
  <c r="AF225" i="6"/>
  <c r="AF250" i="6"/>
  <c r="AF223" i="6"/>
  <c r="AF382" i="6" s="1"/>
  <c r="AF232" i="6"/>
  <c r="AF233" i="6"/>
  <c r="AF248" i="6"/>
  <c r="AF244" i="6"/>
  <c r="AF378" i="6" s="1"/>
  <c r="AF227" i="6"/>
  <c r="AF252" i="6"/>
  <c r="AF222" i="6"/>
  <c r="AF234" i="6"/>
  <c r="AF228" i="6"/>
  <c r="AF231" i="6"/>
  <c r="AA253" i="6"/>
  <c r="AA221" i="6"/>
  <c r="AA224" i="6"/>
  <c r="AA246" i="6"/>
  <c r="AA247" i="6"/>
  <c r="AA385" i="6" s="1"/>
  <c r="AA251" i="6"/>
  <c r="AA225" i="6"/>
  <c r="AA223" i="6"/>
  <c r="AA382" i="6" s="1"/>
  <c r="AA249" i="6"/>
  <c r="AA230" i="6"/>
  <c r="AA250" i="6"/>
  <c r="AA232" i="6"/>
  <c r="AA229" i="6"/>
  <c r="AA226" i="6"/>
  <c r="AA245" i="6"/>
  <c r="AA220" i="6"/>
  <c r="AA252" i="6"/>
  <c r="AA233" i="6"/>
  <c r="AA231" i="6"/>
  <c r="AA222" i="6"/>
  <c r="AA228" i="6"/>
  <c r="AA227" i="6"/>
  <c r="AA234" i="6"/>
  <c r="AA244" i="6"/>
  <c r="AA248" i="6"/>
  <c r="X369" i="6"/>
  <c r="Q369" i="6"/>
  <c r="O369" i="6"/>
  <c r="R369" i="6"/>
  <c r="W374" i="6"/>
  <c r="P369" i="6"/>
  <c r="Y230" i="6"/>
  <c r="Y246" i="6"/>
  <c r="Y225" i="6"/>
  <c r="Y249" i="6"/>
  <c r="Y245" i="6"/>
  <c r="Y250" i="6"/>
  <c r="Y223" i="6"/>
  <c r="Y382" i="6" s="1"/>
  <c r="Y232" i="6"/>
  <c r="Y220" i="6"/>
  <c r="Y253" i="6"/>
  <c r="Y229" i="6"/>
  <c r="Y226" i="6"/>
  <c r="Y224" i="6"/>
  <c r="Y247" i="6"/>
  <c r="Y385" i="6" s="1"/>
  <c r="Y221" i="6"/>
  <c r="Y251" i="6"/>
  <c r="Y252" i="6"/>
  <c r="Y228" i="6"/>
  <c r="Y234" i="6"/>
  <c r="Y233" i="6"/>
  <c r="Y222" i="6"/>
  <c r="Y231" i="6"/>
  <c r="Y244" i="6"/>
  <c r="Y248" i="6"/>
  <c r="Y227" i="6"/>
  <c r="AE229" i="6"/>
  <c r="AE226" i="6"/>
  <c r="AE245" i="6"/>
  <c r="AE223" i="6"/>
  <c r="AE382" i="6" s="1"/>
  <c r="AE220" i="6"/>
  <c r="AE253" i="6"/>
  <c r="AE221" i="6"/>
  <c r="AE224" i="6"/>
  <c r="AE246" i="6"/>
  <c r="AE247" i="6"/>
  <c r="AE385" i="6" s="1"/>
  <c r="AE251" i="6"/>
  <c r="AE225" i="6"/>
  <c r="AE249" i="6"/>
  <c r="AE230" i="6"/>
  <c r="AE250" i="6"/>
  <c r="AE232" i="6"/>
  <c r="AE233" i="6"/>
  <c r="AE248" i="6"/>
  <c r="AE231" i="6"/>
  <c r="AE252" i="6"/>
  <c r="AE222" i="6"/>
  <c r="AE228" i="6"/>
  <c r="AE227" i="6"/>
  <c r="AE234" i="6"/>
  <c r="AE244" i="6"/>
  <c r="X374" i="6"/>
  <c r="O374" i="6"/>
  <c r="U257" i="6"/>
  <c r="W345" i="6"/>
  <c r="T257" i="6"/>
  <c r="X367" i="6"/>
  <c r="U390" i="6"/>
  <c r="P380" i="6"/>
  <c r="R367" i="6"/>
  <c r="P367" i="6"/>
  <c r="O345" i="6"/>
  <c r="T390" i="6"/>
  <c r="O379" i="6"/>
  <c r="T379" i="6"/>
  <c r="Q335" i="6"/>
  <c r="M345" i="6"/>
  <c r="O257" i="6"/>
  <c r="AI256" i="6"/>
  <c r="AL256" i="6" s="1"/>
  <c r="N367" i="6"/>
  <c r="Q367" i="6"/>
  <c r="N379" i="6"/>
  <c r="Q345" i="6"/>
  <c r="S335" i="6"/>
  <c r="S257" i="6"/>
  <c r="W367" i="6"/>
  <c r="T345" i="6"/>
  <c r="X335" i="6"/>
  <c r="S379" i="6"/>
  <c r="T367" i="6"/>
  <c r="P345" i="6"/>
  <c r="W390" i="6"/>
  <c r="T309" i="6"/>
  <c r="T312" i="6" s="1"/>
  <c r="T313" i="6" s="1"/>
  <c r="R7" i="39" s="1"/>
  <c r="T380" i="6"/>
  <c r="AF219" i="6"/>
  <c r="AF254" i="6"/>
  <c r="AF255" i="6"/>
  <c r="AF218" i="6"/>
  <c r="AF305" i="6"/>
  <c r="X345" i="6"/>
  <c r="X380" i="6"/>
  <c r="N335" i="6"/>
  <c r="N380" i="6"/>
  <c r="Q390" i="6"/>
  <c r="R257" i="6"/>
  <c r="R380" i="6"/>
  <c r="U309" i="6"/>
  <c r="U312" i="6" s="1"/>
  <c r="U313" i="6" s="1"/>
  <c r="S7" i="39" s="1"/>
  <c r="U335" i="6"/>
  <c r="U345" i="6"/>
  <c r="S390" i="6"/>
  <c r="V367" i="6"/>
  <c r="V345" i="6"/>
  <c r="P379" i="6"/>
  <c r="W335" i="6"/>
  <c r="M380" i="6"/>
  <c r="AC219" i="6"/>
  <c r="AC255" i="6"/>
  <c r="AC254" i="6"/>
  <c r="AC218" i="6"/>
  <c r="AC305" i="6"/>
  <c r="U380" i="6"/>
  <c r="V380" i="6"/>
  <c r="V335" i="6"/>
  <c r="V390" i="6"/>
  <c r="P309" i="6"/>
  <c r="P312" i="6" s="1"/>
  <c r="P313" i="6" s="1"/>
  <c r="N7" i="39" s="1"/>
  <c r="P335" i="6"/>
  <c r="AB219" i="6"/>
  <c r="AB255" i="6"/>
  <c r="AB254" i="6"/>
  <c r="AB218" i="6"/>
  <c r="AB305" i="6"/>
  <c r="O367" i="6"/>
  <c r="X309" i="6"/>
  <c r="X312" i="6" s="1"/>
  <c r="X313" i="6" s="1"/>
  <c r="V7" i="39" s="1"/>
  <c r="X379" i="6"/>
  <c r="N309" i="6"/>
  <c r="N312" i="6" s="1"/>
  <c r="N313" i="6" s="1"/>
  <c r="L7" i="39" s="1"/>
  <c r="Z219" i="6"/>
  <c r="Z218" i="6"/>
  <c r="Z254" i="6"/>
  <c r="Z255" i="6"/>
  <c r="Z305" i="6"/>
  <c r="Z306" i="6" s="1"/>
  <c r="Q379" i="6"/>
  <c r="S309" i="6"/>
  <c r="S312" i="6" s="1"/>
  <c r="S313" i="6" s="1"/>
  <c r="Q7" i="39" s="1"/>
  <c r="S380" i="6"/>
  <c r="AE219" i="6"/>
  <c r="AE255" i="6"/>
  <c r="AE254" i="6"/>
  <c r="AE218" i="6"/>
  <c r="AE305" i="6"/>
  <c r="V379" i="6"/>
  <c r="W309" i="6"/>
  <c r="W312" i="6" s="1"/>
  <c r="W313" i="6" s="1"/>
  <c r="U7" i="39" s="1"/>
  <c r="W380" i="6"/>
  <c r="M309" i="6"/>
  <c r="M312" i="6" s="1"/>
  <c r="M313" i="6" s="1"/>
  <c r="K7" i="39" s="1"/>
  <c r="M379" i="6"/>
  <c r="T335" i="6"/>
  <c r="X257" i="6"/>
  <c r="N390" i="6"/>
  <c r="Q309" i="6"/>
  <c r="Q312" i="6" s="1"/>
  <c r="Q313" i="6" s="1"/>
  <c r="O7" i="39" s="1"/>
  <c r="R345" i="6"/>
  <c r="R390" i="6"/>
  <c r="S345" i="6"/>
  <c r="V309" i="6"/>
  <c r="V312" i="6" s="1"/>
  <c r="V313" i="6" s="1"/>
  <c r="T7" i="39" s="1"/>
  <c r="W257" i="6"/>
  <c r="W379" i="6"/>
  <c r="M367" i="6"/>
  <c r="M335" i="6"/>
  <c r="M390" i="6"/>
  <c r="Y219" i="6"/>
  <c r="Y218" i="6"/>
  <c r="Y254" i="6"/>
  <c r="Y255" i="6"/>
  <c r="Y305" i="6"/>
  <c r="Y306" i="6" s="1"/>
  <c r="X390" i="6"/>
  <c r="N345" i="6"/>
  <c r="Q257" i="6"/>
  <c r="Q380" i="6"/>
  <c r="R309" i="6"/>
  <c r="R312" i="6" s="1"/>
  <c r="R313" i="6" s="1"/>
  <c r="P7" i="39" s="1"/>
  <c r="R379" i="6"/>
  <c r="R335" i="6"/>
  <c r="AD219" i="6"/>
  <c r="AD218" i="6"/>
  <c r="AD255" i="6"/>
  <c r="AD254" i="6"/>
  <c r="AD305" i="6"/>
  <c r="U367" i="6"/>
  <c r="U379" i="6"/>
  <c r="S367" i="6"/>
  <c r="V257" i="6"/>
  <c r="P257" i="6"/>
  <c r="P390" i="6"/>
  <c r="O309" i="6"/>
  <c r="O312" i="6" s="1"/>
  <c r="O313" i="6" s="1"/>
  <c r="M7" i="39" s="1"/>
  <c r="O380" i="6"/>
  <c r="O390" i="6"/>
  <c r="AA219" i="6"/>
  <c r="AA254" i="6"/>
  <c r="AA218" i="6"/>
  <c r="AA255" i="6"/>
  <c r="AA305" i="6"/>
  <c r="AA378" i="6" l="1"/>
  <c r="AB357" i="6"/>
  <c r="AH378" i="6"/>
  <c r="AC323" i="6"/>
  <c r="AE378" i="6"/>
  <c r="Z378" i="6"/>
  <c r="AE323" i="6"/>
  <c r="Y378" i="6"/>
  <c r="Y323" i="6"/>
  <c r="AB378" i="6"/>
  <c r="AH357" i="6"/>
  <c r="AI385" i="6"/>
  <c r="AE357" i="6"/>
  <c r="AA357" i="6"/>
  <c r="AA323" i="6"/>
  <c r="AF357" i="6"/>
  <c r="AB323" i="6"/>
  <c r="AD378" i="6"/>
  <c r="AF323" i="6"/>
  <c r="Z357" i="6"/>
  <c r="AC357" i="6"/>
  <c r="Y357" i="6"/>
  <c r="AD357" i="6"/>
  <c r="AC378" i="6"/>
  <c r="Z323" i="6"/>
  <c r="AE374" i="6"/>
  <c r="AI306" i="6"/>
  <c r="Z369" i="6"/>
  <c r="AB369" i="6"/>
  <c r="H51" i="35"/>
  <c r="H57" i="35" s="1"/>
  <c r="AF374" i="6"/>
  <c r="AI382" i="6"/>
  <c r="Y369" i="6"/>
  <c r="AA369" i="6"/>
  <c r="AD369" i="6"/>
  <c r="AC369" i="6"/>
  <c r="Y374" i="6"/>
  <c r="AF369" i="6"/>
  <c r="Z374" i="6"/>
  <c r="AD374" i="6"/>
  <c r="AE369" i="6"/>
  <c r="AA374" i="6"/>
  <c r="AB374" i="6"/>
  <c r="AC374" i="6"/>
  <c r="AC335" i="6"/>
  <c r="T394" i="6"/>
  <c r="T307" i="6" s="1"/>
  <c r="AC257" i="6"/>
  <c r="AB380" i="6"/>
  <c r="AB257" i="6"/>
  <c r="AC379" i="6"/>
  <c r="AF379" i="6"/>
  <c r="Y379" i="6"/>
  <c r="AB335" i="6"/>
  <c r="Z380" i="6"/>
  <c r="Z390" i="6"/>
  <c r="AD379" i="6"/>
  <c r="AD390" i="6"/>
  <c r="AF390" i="6"/>
  <c r="AA367" i="6"/>
  <c r="AD367" i="6"/>
  <c r="AE380" i="6"/>
  <c r="Z257" i="6"/>
  <c r="Z335" i="6"/>
  <c r="AB367" i="6"/>
  <c r="S394" i="6"/>
  <c r="S307" i="6" s="1"/>
  <c r="AF257" i="6"/>
  <c r="O394" i="6"/>
  <c r="O307" i="6" s="1"/>
  <c r="AA390" i="6"/>
  <c r="R394" i="6"/>
  <c r="R307" i="6" s="1"/>
  <c r="AF380" i="6"/>
  <c r="P29" i="39"/>
  <c r="P30" i="39" s="1"/>
  <c r="P19" i="39"/>
  <c r="P20" i="39" s="1"/>
  <c r="P25" i="39"/>
  <c r="P26" i="39" s="1"/>
  <c r="P14" i="39"/>
  <c r="P15" i="39" s="1"/>
  <c r="P10" i="39"/>
  <c r="P11" i="39" s="1"/>
  <c r="P34" i="39"/>
  <c r="P35" i="39" s="1"/>
  <c r="L19" i="39"/>
  <c r="L20" i="39" s="1"/>
  <c r="L14" i="39"/>
  <c r="L15" i="39" s="1"/>
  <c r="L29" i="39"/>
  <c r="L30" i="39" s="1"/>
  <c r="L10" i="39"/>
  <c r="L11" i="39" s="1"/>
  <c r="L25" i="39"/>
  <c r="L26" i="39" s="1"/>
  <c r="L34" i="39"/>
  <c r="L35" i="39" s="1"/>
  <c r="V34" i="39"/>
  <c r="V35" i="39" s="1"/>
  <c r="V25" i="39"/>
  <c r="V26" i="39" s="1"/>
  <c r="V14" i="39"/>
  <c r="V15" i="39" s="1"/>
  <c r="V19" i="39"/>
  <c r="V20" i="39" s="1"/>
  <c r="V29" i="39"/>
  <c r="V30" i="39" s="1"/>
  <c r="V10" i="39"/>
  <c r="V11" i="39" s="1"/>
  <c r="U394" i="6"/>
  <c r="AF309" i="6"/>
  <c r="AF312" i="6" s="1"/>
  <c r="AF313" i="6" s="1"/>
  <c r="AD7" i="39" s="1"/>
  <c r="M34" i="39"/>
  <c r="M35" i="39" s="1"/>
  <c r="M29" i="39"/>
  <c r="M30" i="39" s="1"/>
  <c r="M10" i="39"/>
  <c r="M11" i="39" s="1"/>
  <c r="M19" i="39"/>
  <c r="M20" i="39" s="1"/>
  <c r="M14" i="39"/>
  <c r="M15" i="39" s="1"/>
  <c r="M25" i="39"/>
  <c r="M26" i="39" s="1"/>
  <c r="AD309" i="6"/>
  <c r="AD312" i="6" s="1"/>
  <c r="AD313" i="6" s="1"/>
  <c r="AB7" i="39" s="1"/>
  <c r="AD335" i="6"/>
  <c r="Y309" i="6"/>
  <c r="Y312" i="6" s="1"/>
  <c r="Y313" i="6" s="1"/>
  <c r="W7" i="39" s="1"/>
  <c r="Y345" i="6"/>
  <c r="AA309" i="6"/>
  <c r="AA312" i="6" s="1"/>
  <c r="AA313" i="6" s="1"/>
  <c r="Y7" i="39" s="1"/>
  <c r="AA380" i="6"/>
  <c r="AD257" i="6"/>
  <c r="Y257" i="6"/>
  <c r="M394" i="6"/>
  <c r="T34" i="39"/>
  <c r="T35" i="39" s="1"/>
  <c r="T25" i="39"/>
  <c r="T26" i="39" s="1"/>
  <c r="T29" i="39"/>
  <c r="T30" i="39" s="1"/>
  <c r="T10" i="39"/>
  <c r="T11" i="39" s="1"/>
  <c r="T19" i="39"/>
  <c r="T20" i="39" s="1"/>
  <c r="T14" i="39"/>
  <c r="T15" i="39" s="1"/>
  <c r="AE367" i="6"/>
  <c r="AE335" i="6"/>
  <c r="AA257" i="6"/>
  <c r="AA379" i="6"/>
  <c r="AA345" i="6"/>
  <c r="AD345" i="6"/>
  <c r="Y367" i="6"/>
  <c r="Y335" i="6"/>
  <c r="O29" i="39"/>
  <c r="O30" i="39" s="1"/>
  <c r="O34" i="39"/>
  <c r="O35" i="39" s="1"/>
  <c r="O25" i="39"/>
  <c r="O26" i="39" s="1"/>
  <c r="O10" i="39"/>
  <c r="O11" i="39" s="1"/>
  <c r="O14" i="39"/>
  <c r="O15" i="39" s="1"/>
  <c r="O19" i="39"/>
  <c r="O20" i="39" s="1"/>
  <c r="U29" i="39"/>
  <c r="U30" i="39" s="1"/>
  <c r="U34" i="39"/>
  <c r="U35" i="39" s="1"/>
  <c r="U19" i="39"/>
  <c r="U20" i="39" s="1"/>
  <c r="U10" i="39"/>
  <c r="U11" i="39" s="1"/>
  <c r="U14" i="39"/>
  <c r="U15" i="39" s="1"/>
  <c r="U25" i="39"/>
  <c r="U26" i="39" s="1"/>
  <c r="AE257" i="6"/>
  <c r="AE345" i="6"/>
  <c r="Q34" i="39"/>
  <c r="Q35" i="39" s="1"/>
  <c r="Q25" i="39"/>
  <c r="Q26" i="39" s="1"/>
  <c r="Q29" i="39"/>
  <c r="Q30" i="39" s="1"/>
  <c r="Q14" i="39"/>
  <c r="Q15" i="39" s="1"/>
  <c r="Q19" i="39"/>
  <c r="Q20" i="39" s="1"/>
  <c r="Q10" i="39"/>
  <c r="Q11" i="39" s="1"/>
  <c r="Z379" i="6"/>
  <c r="AB309" i="6"/>
  <c r="AB312" i="6" s="1"/>
  <c r="AB313" i="6" s="1"/>
  <c r="Z7" i="39" s="1"/>
  <c r="AB379" i="6"/>
  <c r="P394" i="6"/>
  <c r="P307" i="6" s="1"/>
  <c r="AC309" i="6"/>
  <c r="AC312" i="6" s="1"/>
  <c r="AC313" i="6" s="1"/>
  <c r="AA7" i="39" s="1"/>
  <c r="Q394" i="6"/>
  <c r="Q307" i="6" s="1"/>
  <c r="S29" i="39"/>
  <c r="S25" i="39"/>
  <c r="S34" i="39"/>
  <c r="S19" i="39"/>
  <c r="S14" i="39"/>
  <c r="S10" i="39"/>
  <c r="AF335" i="6"/>
  <c r="K29" i="39"/>
  <c r="K34" i="39"/>
  <c r="K25" i="39"/>
  <c r="K14" i="39"/>
  <c r="K19" i="39"/>
  <c r="K10" i="39"/>
  <c r="Y390" i="6"/>
  <c r="AE390" i="6"/>
  <c r="AE379" i="6"/>
  <c r="Z345" i="6"/>
  <c r="N29" i="39"/>
  <c r="N30" i="39" s="1"/>
  <c r="N34" i="39"/>
  <c r="N35" i="39" s="1"/>
  <c r="N25" i="39"/>
  <c r="N26" i="39" s="1"/>
  <c r="N19" i="39"/>
  <c r="N20" i="39" s="1"/>
  <c r="N14" i="39"/>
  <c r="N15" i="39" s="1"/>
  <c r="N10" i="39"/>
  <c r="N11" i="39" s="1"/>
  <c r="AC367" i="6"/>
  <c r="AC345" i="6"/>
  <c r="AC390" i="6"/>
  <c r="W394" i="6"/>
  <c r="W307" i="6" s="1"/>
  <c r="X394" i="6"/>
  <c r="X307" i="6" s="1"/>
  <c r="N394" i="6"/>
  <c r="N307" i="6" s="1"/>
  <c r="AF345" i="6"/>
  <c r="Z309" i="6"/>
  <c r="Z312" i="6" s="1"/>
  <c r="Z313" i="6" s="1"/>
  <c r="X7" i="39" s="1"/>
  <c r="V394" i="6"/>
  <c r="V307" i="6" s="1"/>
  <c r="AD380" i="6"/>
  <c r="Y380" i="6"/>
  <c r="AA335" i="6"/>
  <c r="AE309" i="6"/>
  <c r="AE312" i="6" s="1"/>
  <c r="AE313" i="6" s="1"/>
  <c r="AC7" i="39" s="1"/>
  <c r="Z367" i="6"/>
  <c r="AB345" i="6"/>
  <c r="AB390" i="6"/>
  <c r="AC380" i="6"/>
  <c r="AI305" i="6"/>
  <c r="AF367" i="6"/>
  <c r="R25" i="39"/>
  <c r="R26" i="39" s="1"/>
  <c r="R34" i="39"/>
  <c r="R35" i="39" s="1"/>
  <c r="R29" i="39"/>
  <c r="R30" i="39" s="1"/>
  <c r="R10" i="39"/>
  <c r="R11" i="39" s="1"/>
  <c r="R19" i="39"/>
  <c r="R20" i="39" s="1"/>
  <c r="R14" i="39"/>
  <c r="R15" i="39" s="1"/>
  <c r="H19" i="35"/>
  <c r="AL305" i="6"/>
  <c r="AI323" i="6" l="1"/>
  <c r="AI357" i="6"/>
  <c r="AI378" i="6"/>
  <c r="AI374" i="6"/>
  <c r="AI369" i="6"/>
  <c r="V37" i="39"/>
  <c r="N22" i="39"/>
  <c r="O22" i="39"/>
  <c r="Q37" i="39"/>
  <c r="U22" i="39"/>
  <c r="AB394" i="6"/>
  <c r="AB307" i="6" s="1"/>
  <c r="R22" i="39"/>
  <c r="V22" i="39"/>
  <c r="R37" i="39"/>
  <c r="T22" i="39"/>
  <c r="M37" i="39"/>
  <c r="AI335" i="6"/>
  <c r="H25" i="35"/>
  <c r="H68" i="35"/>
  <c r="H69" i="35" s="1"/>
  <c r="AI401" i="6"/>
  <c r="AI403" i="6" s="1"/>
  <c r="X34" i="39"/>
  <c r="X35" i="39" s="1"/>
  <c r="X25" i="39"/>
  <c r="X26" i="39" s="1"/>
  <c r="X29" i="39"/>
  <c r="X30" i="39" s="1"/>
  <c r="X10" i="39"/>
  <c r="X11" i="39" s="1"/>
  <c r="X19" i="39"/>
  <c r="X20" i="39" s="1"/>
  <c r="X14" i="39"/>
  <c r="X15" i="39" s="1"/>
  <c r="N37" i="39"/>
  <c r="K15" i="39"/>
  <c r="AI367" i="6"/>
  <c r="S15" i="39"/>
  <c r="S30" i="39"/>
  <c r="Q22" i="39"/>
  <c r="U37" i="39"/>
  <c r="AI379" i="6"/>
  <c r="T37" i="39"/>
  <c r="W34" i="39"/>
  <c r="W35" i="39" s="1"/>
  <c r="W10" i="39"/>
  <c r="W11" i="39" s="1"/>
  <c r="W19" i="39"/>
  <c r="W20" i="39" s="1"/>
  <c r="W14" i="39"/>
  <c r="W15" i="39" s="1"/>
  <c r="W25" i="39"/>
  <c r="W26" i="39" s="1"/>
  <c r="W29" i="39"/>
  <c r="W30" i="39" s="1"/>
  <c r="AC394" i="6"/>
  <c r="AC307" i="6" s="1"/>
  <c r="L22" i="39"/>
  <c r="P22" i="39"/>
  <c r="AI380" i="6"/>
  <c r="Z394" i="6"/>
  <c r="Z307" i="6" s="1"/>
  <c r="AC29" i="39"/>
  <c r="AC30" i="39" s="1"/>
  <c r="AC25" i="39"/>
  <c r="AC26" i="39" s="1"/>
  <c r="AC19" i="39"/>
  <c r="AC20" i="39" s="1"/>
  <c r="AC34" i="39"/>
  <c r="AC35" i="39" s="1"/>
  <c r="AC14" i="39"/>
  <c r="AC15" i="39" s="1"/>
  <c r="AC10" i="39"/>
  <c r="AC11" i="39" s="1"/>
  <c r="K26" i="39"/>
  <c r="S20" i="39"/>
  <c r="AI345" i="6"/>
  <c r="AE394" i="6"/>
  <c r="AE307" i="6" s="1"/>
  <c r="Y25" i="39"/>
  <c r="Y26" i="39" s="1"/>
  <c r="Y14" i="39"/>
  <c r="Y15" i="39" s="1"/>
  <c r="Y19" i="39"/>
  <c r="Y20" i="39" s="1"/>
  <c r="Y34" i="39"/>
  <c r="Y35" i="39" s="1"/>
  <c r="Y29" i="39"/>
  <c r="Y30" i="39" s="1"/>
  <c r="Y10" i="39"/>
  <c r="Y11" i="39" s="1"/>
  <c r="AL306" i="6"/>
  <c r="AK401" i="6"/>
  <c r="AK403" i="6" s="1"/>
  <c r="AK404" i="6" s="1"/>
  <c r="H61" i="35" s="1"/>
  <c r="H63" i="35" s="1"/>
  <c r="AF394" i="6"/>
  <c r="AF307" i="6" s="1"/>
  <c r="S35" i="39"/>
  <c r="AA29" i="39"/>
  <c r="AA30" i="39" s="1"/>
  <c r="AA25" i="39"/>
  <c r="AA26" i="39" s="1"/>
  <c r="AA34" i="39"/>
  <c r="AA35" i="39" s="1"/>
  <c r="AA10" i="39"/>
  <c r="AA11" i="39" s="1"/>
  <c r="AA14" i="39"/>
  <c r="AA15" i="39" s="1"/>
  <c r="AA19" i="39"/>
  <c r="AA20" i="39" s="1"/>
  <c r="O37" i="39"/>
  <c r="AD394" i="6"/>
  <c r="AD307" i="6" s="1"/>
  <c r="U307" i="6"/>
  <c r="Y394" i="6"/>
  <c r="Y307" i="6" s="1"/>
  <c r="AI390" i="6"/>
  <c r="K11" i="39"/>
  <c r="K35" i="39"/>
  <c r="AA394" i="6"/>
  <c r="AA307" i="6" s="1"/>
  <c r="K20" i="39"/>
  <c r="K30" i="39"/>
  <c r="S11" i="39"/>
  <c r="S26" i="39"/>
  <c r="Z34" i="39"/>
  <c r="Z35" i="39" s="1"/>
  <c r="Z10" i="39"/>
  <c r="Z11" i="39" s="1"/>
  <c r="Z25" i="39"/>
  <c r="Z26" i="39" s="1"/>
  <c r="Z14" i="39"/>
  <c r="Z15" i="39" s="1"/>
  <c r="Z29" i="39"/>
  <c r="Z30" i="39" s="1"/>
  <c r="Z19" i="39"/>
  <c r="Z20" i="39" s="1"/>
  <c r="M307" i="6"/>
  <c r="AB29" i="39"/>
  <c r="AB30" i="39" s="1"/>
  <c r="AB25" i="39"/>
  <c r="AB26" i="39" s="1"/>
  <c r="AB34" i="39"/>
  <c r="AB35" i="39" s="1"/>
  <c r="AB14" i="39"/>
  <c r="AB15" i="39" s="1"/>
  <c r="AB10" i="39"/>
  <c r="AB11" i="39" s="1"/>
  <c r="AB19" i="39"/>
  <c r="AB20" i="39" s="1"/>
  <c r="M22" i="39"/>
  <c r="AD29" i="39"/>
  <c r="AD30" i="39" s="1"/>
  <c r="AD19" i="39"/>
  <c r="AD20" i="39" s="1"/>
  <c r="AD14" i="39"/>
  <c r="AD15" i="39" s="1"/>
  <c r="AD34" i="39"/>
  <c r="AD35" i="39" s="1"/>
  <c r="AD25" i="39"/>
  <c r="AD26" i="39" s="1"/>
  <c r="AD10" i="39"/>
  <c r="AD11" i="39" s="1"/>
  <c r="L37" i="39"/>
  <c r="P37" i="39"/>
  <c r="Z37" i="39" l="1"/>
  <c r="X22" i="39"/>
  <c r="AC22" i="39"/>
  <c r="AC37" i="39"/>
  <c r="AD22" i="39"/>
  <c r="AB22" i="39"/>
  <c r="W37" i="39"/>
  <c r="X37" i="39"/>
  <c r="W22" i="39"/>
  <c r="AB37" i="39"/>
  <c r="Z22" i="39"/>
  <c r="H11" i="42"/>
  <c r="J11" i="42" s="1"/>
  <c r="H7" i="42"/>
  <c r="J7" i="42" s="1"/>
  <c r="K37" i="39"/>
  <c r="AI394" i="6"/>
  <c r="AA22" i="39"/>
  <c r="Y37" i="39"/>
  <c r="H35" i="42"/>
  <c r="J35" i="42" s="1"/>
  <c r="H31" i="42"/>
  <c r="J31" i="42" s="1"/>
  <c r="H64" i="35"/>
  <c r="H6" i="42"/>
  <c r="H42" i="42"/>
  <c r="S22" i="39"/>
  <c r="H30" i="42"/>
  <c r="S37" i="39"/>
  <c r="H38" i="42"/>
  <c r="H34" i="42"/>
  <c r="H39" i="42"/>
  <c r="J39" i="42" s="1"/>
  <c r="K22" i="39"/>
  <c r="H10" i="42"/>
  <c r="AD37" i="39"/>
  <c r="AA37" i="39"/>
  <c r="H43" i="42"/>
  <c r="J43" i="42" s="1"/>
  <c r="Y22" i="39"/>
  <c r="D8" i="43" l="1"/>
  <c r="F8" i="43" s="1"/>
  <c r="J10" i="42"/>
  <c r="J12" i="42" s="1"/>
  <c r="H12" i="42"/>
  <c r="D18" i="43"/>
  <c r="F18" i="43" s="1"/>
  <c r="H36" i="42"/>
  <c r="J34" i="42"/>
  <c r="J36" i="42" s="1"/>
  <c r="D20" i="43"/>
  <c r="F20" i="43" s="1"/>
  <c r="J38" i="42"/>
  <c r="J40" i="42" s="1"/>
  <c r="H40" i="42"/>
  <c r="D17" i="43"/>
  <c r="F17" i="43" s="1"/>
  <c r="J30" i="42"/>
  <c r="J32" i="42" s="1"/>
  <c r="H32" i="42"/>
  <c r="J42" i="42"/>
  <c r="J44" i="42" s="1"/>
  <c r="H44" i="42"/>
  <c r="D21" i="43"/>
  <c r="F21" i="43" s="1"/>
  <c r="H8" i="42"/>
  <c r="J6" i="42"/>
  <c r="J8" i="42" s="1"/>
  <c r="D6" i="43"/>
  <c r="F6" i="43" s="1"/>
  <c r="F14" i="43" l="1"/>
  <c r="F29" i="43"/>
  <c r="F31" i="43" l="1"/>
  <c r="L349" i="6" l="1"/>
  <c r="AH349" i="6" s="1"/>
  <c r="L380" i="6"/>
  <c r="AH380" i="6" s="1"/>
  <c r="L219" i="6"/>
  <c r="L379" i="6" s="1"/>
  <c r="AH379" i="6" s="1"/>
  <c r="L335" i="6"/>
  <c r="AH335" i="6" s="1"/>
  <c r="L382" i="6"/>
  <c r="AH382" i="6" s="1"/>
  <c r="L218" i="6"/>
  <c r="L367" i="6" s="1"/>
  <c r="AH367" i="6" s="1"/>
  <c r="L390" i="6"/>
  <c r="AH390" i="6" s="1"/>
  <c r="L323" i="6"/>
  <c r="AH323" i="6" s="1"/>
  <c r="L305" i="6"/>
  <c r="L309" i="6" s="1"/>
  <c r="L312" i="6" s="1"/>
  <c r="L313" i="6" s="1"/>
  <c r="J7" i="39" s="1"/>
  <c r="L374" i="6"/>
  <c r="AH374" i="6" s="1"/>
  <c r="L369" i="6"/>
  <c r="AH369" i="6" s="1"/>
  <c r="L345" i="6"/>
  <c r="AH345" i="6" s="1"/>
  <c r="AH256" i="6"/>
  <c r="AH306" i="6" s="1"/>
  <c r="J34" i="39" l="1"/>
  <c r="J25" i="39"/>
  <c r="J29" i="39"/>
  <c r="J14" i="39"/>
  <c r="J19" i="39"/>
  <c r="J10" i="39"/>
  <c r="G51" i="35"/>
  <c r="AH305" i="6"/>
  <c r="L306" i="6"/>
  <c r="L394" i="6"/>
  <c r="AH394" i="6" s="1"/>
  <c r="G68" i="35" l="1"/>
  <c r="AH407" i="6"/>
  <c r="AH409" i="6" s="1"/>
  <c r="D7" i="42"/>
  <c r="F7" i="42" s="1"/>
  <c r="J11" i="39"/>
  <c r="D6" i="42" s="1"/>
  <c r="D11" i="42"/>
  <c r="F11" i="42" s="1"/>
  <c r="J26" i="39"/>
  <c r="D10" i="42" s="1"/>
  <c r="G57" i="35"/>
  <c r="D35" i="42"/>
  <c r="F35" i="42" s="1"/>
  <c r="J20" i="39"/>
  <c r="D34" i="42" s="1"/>
  <c r="D43" i="42"/>
  <c r="F43" i="42" s="1"/>
  <c r="J35" i="39"/>
  <c r="D42" i="42" s="1"/>
  <c r="J15" i="39"/>
  <c r="D31" i="42"/>
  <c r="F31" i="42" s="1"/>
  <c r="L307" i="6"/>
  <c r="D39" i="42"/>
  <c r="F39" i="42" s="1"/>
  <c r="J30" i="39"/>
  <c r="F42" i="42" l="1"/>
  <c r="F44" i="42" s="1"/>
  <c r="D44" i="42"/>
  <c r="G69" i="35"/>
  <c r="F6" i="42"/>
  <c r="F8" i="42" s="1"/>
  <c r="D8" i="42"/>
  <c r="J37" i="39"/>
  <c r="D38" i="42"/>
  <c r="J22" i="39"/>
  <c r="D30" i="42"/>
  <c r="F34" i="42"/>
  <c r="F36" i="42" s="1"/>
  <c r="D36" i="42"/>
  <c r="F10" i="42"/>
  <c r="F12" i="42" s="1"/>
  <c r="D12" i="42"/>
  <c r="D40" i="42" l="1"/>
  <c r="F38" i="42"/>
  <c r="F40" i="42" s="1"/>
  <c r="D32" i="42"/>
  <c r="F30" i="42"/>
  <c r="F32" i="42" s="1"/>
  <c r="L592" i="31"/>
  <c r="AH323" i="31"/>
  <c r="AJ323" i="31" s="1"/>
  <c r="AN323" i="31" s="1"/>
  <c r="AN578" i="31" s="1"/>
  <c r="AH327" i="31"/>
  <c r="L673" i="31" l="1"/>
  <c r="L580" i="31" s="1"/>
  <c r="AJ327" i="31"/>
  <c r="AH579" i="31"/>
  <c r="C13" i="35"/>
  <c r="L328" i="31"/>
  <c r="L579" i="31" l="1"/>
  <c r="AH578" i="31"/>
  <c r="C25" i="35"/>
  <c r="E13" i="35"/>
  <c r="F13" i="35" l="1"/>
  <c r="C34" i="35"/>
  <c r="C68" i="35"/>
  <c r="C69" i="35" l="1"/>
  <c r="V578" i="31" l="1"/>
  <c r="V551" i="31"/>
  <c r="V649" i="31" s="1"/>
  <c r="V673" i="31" s="1"/>
  <c r="V580" i="31" s="1"/>
  <c r="W551" i="31"/>
  <c r="W649" i="31" s="1"/>
  <c r="W673" i="31" s="1"/>
  <c r="AB551" i="31"/>
  <c r="AB578" i="31"/>
  <c r="Z551" i="31"/>
  <c r="Z649" i="31" s="1"/>
  <c r="Z673" i="31" s="1"/>
  <c r="Z578" i="31"/>
  <c r="AA551" i="31"/>
  <c r="AA578" i="31"/>
  <c r="AF551" i="31"/>
  <c r="AF649" i="31" s="1"/>
  <c r="AF673" i="31" s="1"/>
  <c r="AF578" i="31"/>
  <c r="AD551" i="31"/>
  <c r="AD578" i="31"/>
  <c r="AE551" i="31"/>
  <c r="AE649" i="31" s="1"/>
  <c r="AE673" i="31" s="1"/>
  <c r="AE578" i="31"/>
  <c r="Y551" i="31"/>
  <c r="Y649" i="31" s="1"/>
  <c r="Y673" i="31" s="1"/>
  <c r="Y578" i="31"/>
  <c r="X551" i="31"/>
  <c r="X578" i="31"/>
  <c r="AC551" i="31"/>
  <c r="AC578" i="31"/>
  <c r="Y553" i="31" l="1"/>
  <c r="AE580" i="31"/>
  <c r="Z580" i="31"/>
  <c r="W553" i="31"/>
  <c r="AF580" i="31"/>
  <c r="Z553" i="31"/>
  <c r="Y580" i="31"/>
  <c r="V553" i="31"/>
  <c r="AE553" i="31"/>
  <c r="Y579" i="31"/>
  <c r="AA553" i="31"/>
  <c r="AA649" i="31"/>
  <c r="AA673" i="31" s="1"/>
  <c r="AA580" i="31" s="1"/>
  <c r="W580" i="31"/>
  <c r="AF553" i="31"/>
  <c r="Z579" i="31"/>
  <c r="AB553" i="31"/>
  <c r="AB649" i="31"/>
  <c r="AB673" i="31" s="1"/>
  <c r="AB580" i="31" s="1"/>
  <c r="AC553" i="31"/>
  <c r="AC649" i="31"/>
  <c r="AC673" i="31" s="1"/>
  <c r="AC580" i="31" s="1"/>
  <c r="X579" i="31"/>
  <c r="W579" i="31"/>
  <c r="X553" i="31"/>
  <c r="X649" i="31"/>
  <c r="X673" i="31" s="1"/>
  <c r="X580" i="31" s="1"/>
  <c r="AD553" i="31"/>
  <c r="AD649" i="31"/>
  <c r="AD673" i="31" s="1"/>
  <c r="AD580" i="31" s="1"/>
  <c r="V579" i="31"/>
  <c r="U552" i="31" l="1"/>
  <c r="AI552" i="31" l="1"/>
  <c r="U551" i="31"/>
  <c r="U578" i="31"/>
  <c r="U553" i="31"/>
  <c r="U579" i="31" l="1"/>
  <c r="AI578" i="31"/>
  <c r="U649" i="31"/>
  <c r="U673" i="31" s="1"/>
  <c r="U580" i="31" s="1"/>
  <c r="AI551" i="31"/>
  <c r="AJ552" i="31"/>
  <c r="D22" i="35"/>
  <c r="AJ551" i="31" l="1"/>
  <c r="AO551" i="31" s="1"/>
  <c r="AI579" i="31"/>
  <c r="AJ579" i="31" s="1"/>
  <c r="D25" i="35"/>
  <c r="E22" i="35"/>
  <c r="AJ578" i="31"/>
  <c r="D68" i="35"/>
  <c r="AO578" i="31" l="1"/>
  <c r="AP578" i="31" s="1"/>
  <c r="AP579" i="31" s="1"/>
  <c r="E25" i="35"/>
  <c r="F25" i="35" s="1"/>
  <c r="F22" i="35"/>
  <c r="D69" i="35"/>
  <c r="H33" i="35" l="1"/>
  <c r="I33" i="35" l="1"/>
  <c r="P33" i="35"/>
  <c r="Q33" i="35" s="1"/>
  <c r="K72" i="35" l="1"/>
  <c r="K26" i="35"/>
  <c r="AK6" i="32" l="1"/>
  <c r="K61" i="35"/>
  <c r="K63" i="35" s="1"/>
  <c r="K73" i="35" s="1"/>
  <c r="AK282" i="32" l="1"/>
  <c r="K21" i="35" s="1"/>
  <c r="AK211" i="32"/>
  <c r="K17" i="35" s="1"/>
  <c r="AK295" i="32"/>
  <c r="K23" i="35" s="1"/>
  <c r="AK198" i="32"/>
  <c r="K15" i="35" s="1"/>
  <c r="AK89" i="32"/>
  <c r="K8" i="35" s="1"/>
  <c r="AK159" i="32"/>
  <c r="K12" i="35" s="1"/>
  <c r="AK165" i="32"/>
  <c r="K13" i="35" s="1"/>
  <c r="AK185" i="32"/>
  <c r="K14" i="35" s="1"/>
  <c r="AK285" i="32"/>
  <c r="K22" i="35" s="1"/>
  <c r="O22" i="35" s="1"/>
  <c r="AK219" i="32"/>
  <c r="K18" i="35" s="1"/>
  <c r="AK124" i="32"/>
  <c r="K10" i="35" s="1"/>
  <c r="AK138" i="32"/>
  <c r="K11" i="35" s="1"/>
  <c r="AK266" i="32"/>
  <c r="K20" i="35" s="1"/>
  <c r="AK249" i="32"/>
  <c r="K19" i="35" s="1"/>
  <c r="AK33" i="32"/>
  <c r="AK96" i="32"/>
  <c r="K9" i="35" s="1"/>
  <c r="AK201" i="32"/>
  <c r="K16" i="35" s="1"/>
  <c r="AK62" i="32"/>
  <c r="K7" i="35" s="1"/>
  <c r="K10" i="50" l="1"/>
  <c r="AK6" i="25"/>
  <c r="K6" i="35"/>
  <c r="AK297" i="32"/>
  <c r="AK298" i="32" s="1"/>
  <c r="K25" i="35" l="1"/>
  <c r="AK112" i="25"/>
  <c r="AK22" i="25"/>
  <c r="AK44" i="25"/>
  <c r="AK98" i="25"/>
  <c r="AK32" i="25"/>
  <c r="AK102" i="25"/>
  <c r="AK58" i="25"/>
  <c r="AK117" i="25"/>
  <c r="AK74" i="25"/>
  <c r="AK83" i="25"/>
  <c r="AK169" i="25"/>
  <c r="AK48" i="25"/>
  <c r="AK163" i="25"/>
  <c r="AK105" i="25"/>
  <c r="AK64" i="25"/>
  <c r="AK142" i="25"/>
  <c r="AK154" i="25"/>
  <c r="AK171" i="25" l="1"/>
  <c r="AK172" i="25" s="1"/>
  <c r="K64" i="35"/>
  <c r="K34" i="35"/>
  <c r="L32" i="35"/>
  <c r="M32" i="35" s="1"/>
  <c r="AI408" i="6" l="1"/>
  <c r="D32" i="35"/>
  <c r="E32" i="35" l="1"/>
  <c r="E34" i="35" s="1"/>
  <c r="D34" i="35"/>
  <c r="L26" i="35" l="1"/>
  <c r="L72" i="35"/>
  <c r="L61" i="35" l="1"/>
  <c r="L63" i="35" s="1"/>
  <c r="L73" i="35" s="1"/>
  <c r="AL6" i="32"/>
  <c r="AL62" i="32" l="1"/>
  <c r="L7" i="35" s="1"/>
  <c r="AL201" i="32"/>
  <c r="L16" i="35" s="1"/>
  <c r="AL138" i="32"/>
  <c r="L11" i="35" s="1"/>
  <c r="AL295" i="32"/>
  <c r="L23" i="35" s="1"/>
  <c r="AL219" i="32"/>
  <c r="L18" i="35" s="1"/>
  <c r="AL96" i="32"/>
  <c r="L9" i="35" s="1"/>
  <c r="AL285" i="32"/>
  <c r="L22" i="35" s="1"/>
  <c r="AL198" i="32"/>
  <c r="L15" i="35" s="1"/>
  <c r="AL266" i="32"/>
  <c r="L20" i="35" s="1"/>
  <c r="AL33" i="32"/>
  <c r="AL282" i="32"/>
  <c r="L21" i="35" s="1"/>
  <c r="AL185" i="32"/>
  <c r="L14" i="35" s="1"/>
  <c r="AL165" i="32"/>
  <c r="L13" i="35" s="1"/>
  <c r="AL211" i="32"/>
  <c r="L17" i="35" s="1"/>
  <c r="AL249" i="32"/>
  <c r="L19" i="35" s="1"/>
  <c r="AL159" i="32"/>
  <c r="L12" i="35" s="1"/>
  <c r="AL89" i="32"/>
  <c r="L8" i="35" s="1"/>
  <c r="AL124" i="32"/>
  <c r="L10" i="35" s="1"/>
  <c r="P12" i="35" l="1"/>
  <c r="M12" i="35"/>
  <c r="N12" i="35" s="1"/>
  <c r="M14" i="35"/>
  <c r="N14" i="35" s="1"/>
  <c r="P14" i="35"/>
  <c r="M15" i="35"/>
  <c r="N15" i="35" s="1"/>
  <c r="P15" i="35"/>
  <c r="M23" i="35"/>
  <c r="N23" i="35" s="1"/>
  <c r="P23" i="35"/>
  <c r="M19" i="35"/>
  <c r="N19" i="35" s="1"/>
  <c r="P19" i="35"/>
  <c r="M21" i="35"/>
  <c r="N21" i="35" s="1"/>
  <c r="P21" i="35"/>
  <c r="M22" i="35"/>
  <c r="N22" i="35" s="1"/>
  <c r="P22" i="35"/>
  <c r="Q22" i="35" s="1"/>
  <c r="R22" i="35" s="1"/>
  <c r="P11" i="35"/>
  <c r="M11" i="35"/>
  <c r="N11" i="35" s="1"/>
  <c r="M10" i="35"/>
  <c r="N10" i="35" s="1"/>
  <c r="P10" i="35"/>
  <c r="P17" i="35"/>
  <c r="M17" i="35"/>
  <c r="N17" i="35" s="1"/>
  <c r="AL297" i="32"/>
  <c r="AL298" i="32" s="1"/>
  <c r="L6" i="35"/>
  <c r="M9" i="35"/>
  <c r="N9" i="35" s="1"/>
  <c r="P9" i="35"/>
  <c r="P16" i="35"/>
  <c r="M16" i="35"/>
  <c r="N16" i="35" s="1"/>
  <c r="M8" i="35"/>
  <c r="N8" i="35" s="1"/>
  <c r="P8" i="35"/>
  <c r="P13" i="35"/>
  <c r="M13" i="35"/>
  <c r="N13" i="35" s="1"/>
  <c r="P20" i="35"/>
  <c r="M20" i="35"/>
  <c r="N20" i="35" s="1"/>
  <c r="P18" i="35"/>
  <c r="M18" i="35"/>
  <c r="N18" i="35" s="1"/>
  <c r="M7" i="35"/>
  <c r="N7" i="35" s="1"/>
  <c r="P7" i="35"/>
  <c r="M6" i="35" l="1"/>
  <c r="P6" i="35"/>
  <c r="L25" i="35"/>
  <c r="L34" i="35" l="1"/>
  <c r="L64" i="35"/>
  <c r="P38" i="35"/>
  <c r="P25" i="35"/>
  <c r="M25" i="35"/>
  <c r="N6" i="35"/>
  <c r="M34" i="35" l="1"/>
  <c r="N25" i="35"/>
  <c r="AC579" i="31" l="1"/>
  <c r="AD579" i="31"/>
  <c r="AE579" i="31"/>
  <c r="AB579" i="31"/>
  <c r="AF579" i="31" l="1"/>
  <c r="AA579" i="31"/>
  <c r="H32" i="35"/>
  <c r="I32" i="35" l="1"/>
  <c r="H34" i="35"/>
  <c r="P32" i="35"/>
  <c r="H72" i="35" l="1"/>
  <c r="H73" i="35" s="1"/>
  <c r="H26" i="35"/>
  <c r="Q32" i="35"/>
  <c r="P34" i="35"/>
  <c r="P39" i="35"/>
  <c r="P40" i="35" s="1"/>
  <c r="G72" i="35" l="1"/>
  <c r="G26" i="35"/>
  <c r="AK6" i="6" l="1"/>
  <c r="J10" i="50"/>
  <c r="L10" i="50" s="1"/>
  <c r="O39" i="35"/>
  <c r="I30" i="50" l="1"/>
  <c r="I12" i="50"/>
  <c r="I19" i="50"/>
  <c r="I26" i="50"/>
  <c r="I29" i="50"/>
  <c r="I16" i="50"/>
  <c r="I17" i="50"/>
  <c r="I31" i="50"/>
  <c r="I22" i="50"/>
  <c r="I28" i="50"/>
  <c r="I25" i="50"/>
  <c r="I21" i="50"/>
  <c r="I11" i="50"/>
  <c r="I24" i="50"/>
  <c r="I33" i="50"/>
  <c r="I15" i="50"/>
  <c r="I20" i="50"/>
  <c r="I13" i="50"/>
  <c r="I27" i="50"/>
  <c r="I23" i="50"/>
  <c r="I14" i="50"/>
  <c r="I32" i="50"/>
  <c r="I18" i="50"/>
  <c r="AK176" i="6"/>
  <c r="G15" i="35" s="1"/>
  <c r="AK90" i="6"/>
  <c r="G8" i="35" s="1"/>
  <c r="AK135" i="6"/>
  <c r="G12" i="35" s="1"/>
  <c r="AK36" i="6"/>
  <c r="AK303" i="6"/>
  <c r="G23" i="35" s="1"/>
  <c r="AK108" i="6"/>
  <c r="AK256" i="6"/>
  <c r="G19" i="35" s="1"/>
  <c r="AK296" i="6"/>
  <c r="AK209" i="6"/>
  <c r="G17" i="35" s="1"/>
  <c r="AK149" i="6"/>
  <c r="G13" i="35" s="1"/>
  <c r="AK117" i="6"/>
  <c r="G11" i="35" s="1"/>
  <c r="AK164" i="6"/>
  <c r="G14" i="35" s="1"/>
  <c r="AK279" i="6"/>
  <c r="G20" i="35" s="1"/>
  <c r="AK98" i="6"/>
  <c r="G9" i="35" s="1"/>
  <c r="AK216" i="6"/>
  <c r="G18" i="35" s="1"/>
  <c r="AK200" i="6"/>
  <c r="G16" i="35" s="1"/>
  <c r="AK65" i="6"/>
  <c r="G7" i="35" s="1"/>
  <c r="G21" i="35" l="1"/>
  <c r="G10" i="35"/>
  <c r="O7" i="35"/>
  <c r="Q7" i="35" s="1"/>
  <c r="R7" i="35" s="1"/>
  <c r="I7" i="35"/>
  <c r="J7" i="35" s="1"/>
  <c r="I20" i="35"/>
  <c r="J20" i="35" s="1"/>
  <c r="O20" i="35"/>
  <c r="Q20" i="35" s="1"/>
  <c r="R20" i="35" s="1"/>
  <c r="O17" i="35"/>
  <c r="Q17" i="35" s="1"/>
  <c r="R17" i="35" s="1"/>
  <c r="I17" i="35"/>
  <c r="J17" i="35" s="1"/>
  <c r="O23" i="35"/>
  <c r="Q23" i="35" s="1"/>
  <c r="R23" i="35" s="1"/>
  <c r="I23" i="35"/>
  <c r="J23" i="35" s="1"/>
  <c r="O15" i="35"/>
  <c r="Q15" i="35" s="1"/>
  <c r="R15" i="35" s="1"/>
  <c r="I15" i="35"/>
  <c r="J15" i="35" s="1"/>
  <c r="O16" i="35"/>
  <c r="Q16" i="35" s="1"/>
  <c r="R16" i="35" s="1"/>
  <c r="I16" i="35"/>
  <c r="J16" i="35" s="1"/>
  <c r="O14" i="35"/>
  <c r="Q14" i="35" s="1"/>
  <c r="R14" i="35" s="1"/>
  <c r="I14" i="35"/>
  <c r="J14" i="35" s="1"/>
  <c r="I21" i="35"/>
  <c r="J21" i="35" s="1"/>
  <c r="O21" i="35"/>
  <c r="Q21" i="35" s="1"/>
  <c r="R21" i="35" s="1"/>
  <c r="AK305" i="6"/>
  <c r="G6" i="35"/>
  <c r="I18" i="35"/>
  <c r="J18" i="35" s="1"/>
  <c r="O18" i="35"/>
  <c r="Q18" i="35" s="1"/>
  <c r="R18" i="35" s="1"/>
  <c r="O11" i="35"/>
  <c r="Q11" i="35" s="1"/>
  <c r="R11" i="35" s="1"/>
  <c r="I11" i="35"/>
  <c r="J11" i="35" s="1"/>
  <c r="O19" i="35"/>
  <c r="Q19" i="35" s="1"/>
  <c r="R19" i="35" s="1"/>
  <c r="I19" i="35"/>
  <c r="J19" i="35" s="1"/>
  <c r="O12" i="35"/>
  <c r="Q12" i="35" s="1"/>
  <c r="R12" i="35" s="1"/>
  <c r="I12" i="35"/>
  <c r="J12" i="35" s="1"/>
  <c r="O9" i="35"/>
  <c r="Q9" i="35" s="1"/>
  <c r="R9" i="35" s="1"/>
  <c r="I9" i="35"/>
  <c r="J9" i="35" s="1"/>
  <c r="O13" i="35"/>
  <c r="Q13" i="35" s="1"/>
  <c r="R13" i="35" s="1"/>
  <c r="I13" i="35"/>
  <c r="J13" i="35" s="1"/>
  <c r="I10" i="35"/>
  <c r="J10" i="35" s="1"/>
  <c r="O10" i="35"/>
  <c r="Q10" i="35" s="1"/>
  <c r="R10" i="35" s="1"/>
  <c r="O8" i="35"/>
  <c r="Q8" i="35" s="1"/>
  <c r="R8" i="35" s="1"/>
  <c r="I8" i="35"/>
  <c r="J8" i="35" s="1"/>
  <c r="G25" i="35" l="1"/>
  <c r="O6" i="35"/>
  <c r="I6" i="35"/>
  <c r="I25" i="35" s="1"/>
  <c r="I34" i="35" s="1"/>
  <c r="J6" i="35"/>
  <c r="AK306" i="6"/>
  <c r="AI407" i="6"/>
  <c r="AI409" i="6" s="1"/>
  <c r="AI410" i="6" s="1"/>
  <c r="G61" i="35" s="1"/>
  <c r="G63" i="35" s="1"/>
  <c r="G73" i="35" s="1"/>
  <c r="O25" i="35" l="1"/>
  <c r="Q6" i="35"/>
  <c r="Q25" i="35" s="1"/>
  <c r="Q34" i="35" s="1"/>
  <c r="G64" i="35"/>
  <c r="G34" i="35"/>
  <c r="O38" i="35"/>
  <c r="O40" i="35" s="1"/>
  <c r="J25" i="35"/>
  <c r="R6" i="35" l="1"/>
  <c r="R25" i="35"/>
  <c r="O34" i="35"/>
  <c r="R34" i="35" s="1"/>
  <c r="C72" i="35" l="1"/>
  <c r="C73" i="35" s="1"/>
  <c r="C26" i="35"/>
  <c r="O26" i="35" l="1"/>
  <c r="D72" i="35" l="1"/>
  <c r="D73" i="35" s="1"/>
  <c r="D26" i="35"/>
  <c r="P72" i="35" l="1"/>
  <c r="P73" i="35" s="1"/>
  <c r="P26" i="35"/>
  <c r="P35" i="35" l="1"/>
</calcChain>
</file>

<file path=xl/sharedStrings.xml><?xml version="1.0" encoding="utf-8"?>
<sst xmlns="http://schemas.openxmlformats.org/spreadsheetml/2006/main" count="3765" uniqueCount="1336">
  <si>
    <t>View</t>
  </si>
  <si>
    <t>Type</t>
  </si>
  <si>
    <t>Company</t>
  </si>
  <si>
    <t>Cost Center</t>
  </si>
  <si>
    <t>Kentucky Division - 009DIV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</si>
  <si>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</si>
  <si>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</si>
  <si>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</si>
  <si>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</si>
  <si>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</si>
  <si>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</si>
  <si>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</si>
  <si>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</si>
  <si>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</si>
  <si>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</si>
  <si>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</si>
  <si>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</si>
  <si>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Sales-Supervision - Non-project Labor 9110-01000</t>
  </si>
  <si>
    <t>Wells expenses - Non-project Labor 8160-01000</t>
  </si>
  <si>
    <t>Lines expenses - Non-project Labor 8170-01000</t>
  </si>
  <si>
    <t>Mains expenses - Non-project Labor 8560-01000</t>
  </si>
  <si>
    <t>Mains expenses - Uniforms 8560-07443</t>
  </si>
  <si>
    <t>Labor</t>
  </si>
  <si>
    <t>Benefits</t>
  </si>
  <si>
    <t>Materials &amp; Supplies</t>
  </si>
  <si>
    <t>Vehicles &amp; Equip</t>
  </si>
  <si>
    <t>Print &amp; Postages</t>
  </si>
  <si>
    <t>Insurance</t>
  </si>
  <si>
    <t>Marketing</t>
  </si>
  <si>
    <t>Employee Welfare</t>
  </si>
  <si>
    <t>Information Technologies</t>
  </si>
  <si>
    <t>Rent, Maint., &amp; Utilities</t>
  </si>
  <si>
    <t>Directors &amp; Shareholders &amp;PR</t>
  </si>
  <si>
    <t>Telecom</t>
  </si>
  <si>
    <t>Travel &amp; Entertainment</t>
  </si>
  <si>
    <t>Dues &amp; Donations</t>
  </si>
  <si>
    <t>Training</t>
  </si>
  <si>
    <t>Outside Services</t>
  </si>
  <si>
    <t>Provision for Bad Debt</t>
  </si>
  <si>
    <t>Miscellaneous</t>
  </si>
  <si>
    <t>0</t>
  </si>
  <si>
    <t>Brentwood Division - 091DIV</t>
  </si>
  <si>
    <t>Call Center Division - 012DIV</t>
  </si>
  <si>
    <t>Dallas Atmos Rate Division - 002DIV</t>
  </si>
  <si>
    <t>Distribution-Maint of mains - Non-project Labor 8870-01000</t>
  </si>
  <si>
    <t>Maintenance of services - Non-project Labor 8920-01000</t>
  </si>
  <si>
    <t>Maintenance of meters and hous - Non-project Labor 8930-01000</t>
  </si>
  <si>
    <t>Customer accounts-Meter readin - Non-project Labor 9020-01000</t>
  </si>
  <si>
    <t>Customer accounts-Customer rec - Non-project Labor 9030-01000</t>
  </si>
  <si>
    <t>Customer service-Operating inf - Non-project Labor 9090-01000</t>
  </si>
  <si>
    <t>A&amp;G-Administrative &amp; general s - Non-project Labor 9200-01000</t>
  </si>
  <si>
    <t>Compressor station expenses - Non-project Labor 8180-01000</t>
  </si>
  <si>
    <t>Storage-Measuring and regulati - Non-project Labor 8200-01000</t>
  </si>
  <si>
    <t>Storage-Purification expenses - Non-project Labor 8210-01000</t>
  </si>
  <si>
    <t>Maintenance of compressor stat - Non-project Labor 8340-01000</t>
  </si>
  <si>
    <t>Processing-Maintenance of puri - Non-project Labor 8360-01000</t>
  </si>
  <si>
    <t>Transmission-Measuring and reg - Non-project Labor 8570-01000</t>
  </si>
  <si>
    <t>Transmission-Maintenance of ma - Non-project Labor 8630-01000</t>
  </si>
  <si>
    <t>Transmission-Maintenance of me - Non-project Labor 8650-01000</t>
  </si>
  <si>
    <t>Distribution-Operation supervi - Non-project Labor 8700-01000</t>
  </si>
  <si>
    <t>Mains and Services Expenses - Non-project Labor 8740-01000</t>
  </si>
  <si>
    <t>Distribution-Measuring and reg - Non-project Labor 8750-01000</t>
  </si>
  <si>
    <t>Distribution-Measuring and reg - Non-project Labor 8760-01000</t>
  </si>
  <si>
    <t>Distribution-Measuring and reg - Non-project Labor 8770-01000</t>
  </si>
  <si>
    <t>Meter and house regulator expe - Non-project Labor 8780-01000</t>
  </si>
  <si>
    <t>Distribution-Other expenses - Non-project Labor 8800-01000</t>
  </si>
  <si>
    <t>Distribution-Operation supervi - Capital Labor 8700-01001</t>
  </si>
  <si>
    <t>Distribution-Operation supervi - Capital Labor Contra 8700-01002</t>
  </si>
  <si>
    <t>Mains expenses - O&amp;M Project Labor and Contra 8560-01006</t>
  </si>
  <si>
    <t>Distribution-Operation supervi - O&amp;M Project Labor and Contra 8700-01006</t>
  </si>
  <si>
    <t>Wells expenses - Expense Labor Accrual 8160-01008</t>
  </si>
  <si>
    <t>Lines expenses - Expense Labor Accrual 8170-01008</t>
  </si>
  <si>
    <t>Compressor station expenses - Expense Labor Accrual 8180-01008</t>
  </si>
  <si>
    <t>Storage-Measuring and regulati - Expense Labor Accrual 8200-01008</t>
  </si>
  <si>
    <t>Storage-Purification expenses - Expense Labor Accrual 8210-01008</t>
  </si>
  <si>
    <t>Maintenance of compressor stat - Expense Labor Accrual 8340-01008</t>
  </si>
  <si>
    <t>Processing-Maintenance of puri - Expense Labor Accrual 8360-01008</t>
  </si>
  <si>
    <t>Mains expenses - Expense Labor Accrual 8560-01008</t>
  </si>
  <si>
    <t>Transmission-Measuring and reg - Expense Labor Accrual 8570-01008</t>
  </si>
  <si>
    <t>Transmission-Maintenance of ma - Expense Labor Accrual 8630-01008</t>
  </si>
  <si>
    <t>Transmission-Maintenance of me - Expense Labor Accrual 8650-01008</t>
  </si>
  <si>
    <t>Distribution-Operation supervi - Expense Labor Accrual 8700-01008</t>
  </si>
  <si>
    <t>Mains and Services Expenses - Expense Labor Accrual 8740-01008</t>
  </si>
  <si>
    <t>Distribution-Measuring and reg - Expense Labor Accrual 8750-01008</t>
  </si>
  <si>
    <t>Distribution-Measuring and reg - Expense Labor Accrual 8760-01008</t>
  </si>
  <si>
    <t>Distribution-Measuring and reg - Expense Labor Accrual 8770-01008</t>
  </si>
  <si>
    <t>Meter and house regulator expe - Expense Labor Accrual 8780-01008</t>
  </si>
  <si>
    <t>Distribution-Other expenses - Expense Labor Accrual 8800-01008</t>
  </si>
  <si>
    <t>Distribution-Maint of mains - Expense Labor Accrual 8870-01008</t>
  </si>
  <si>
    <t>Maintenance of services - Expense Labor Accrual 8920-01008</t>
  </si>
  <si>
    <t>Maintenance of meters and hous - Expense Labor Accrual 8930-01008</t>
  </si>
  <si>
    <t>Customer accounts-Operation su - Expense Labor Accrual 9010-01008</t>
  </si>
  <si>
    <t>Customer accounts-Meter readin - Expense Labor Accrual 9020-01008</t>
  </si>
  <si>
    <t>Customer accounts-Customer rec - Expense Labor Accrual 9030-01008</t>
  </si>
  <si>
    <t>Customer service-Operating inf - Expense Labor Accrual 9090-01008</t>
  </si>
  <si>
    <t>Sales-Supervision - Expense Labor Accrual 9110-01008</t>
  </si>
  <si>
    <t>A&amp;G-Administrative &amp; general s - Expense Labor Accrual 9200-01008</t>
  </si>
  <si>
    <t>Distribution-Operation supervi - Capital Labor Transfer In 8700-01011</t>
  </si>
  <si>
    <t>Distribution-Operation supervi - Capital Labor Transfer Out 8700-01012</t>
  </si>
  <si>
    <t>Distribution-Operation supervi - Expense Labor Transfer In 8700-01013</t>
  </si>
  <si>
    <t>Mains expenses - Expense Labor Transfer In 8560-01013</t>
  </si>
  <si>
    <t>Distribution-Operation supervi - Expense Labor Transfer Out 8700-01014</t>
  </si>
  <si>
    <t>Mains expenses - Expense Labor Transfer Out 8560-01014</t>
  </si>
  <si>
    <t>A&amp;G-Employee pensions and bene - Uniforms 9260-07443</t>
  </si>
  <si>
    <t>Meter and house regulator expe - Uniforms 8780-07443</t>
  </si>
  <si>
    <t>Customer accounts-Meter readin - Uniforms 9020-07443</t>
  </si>
  <si>
    <t>Mains and Services Expenses - Uniforms 8740-07443</t>
  </si>
  <si>
    <t>Mains expenses - Uniforms Capitalized 8560-07444</t>
  </si>
  <si>
    <t>Mains and Services Expenses - Uniforms Capitalized 8740-07444</t>
  </si>
  <si>
    <t>Meter and house regulator expe - Uniforms Capitalized 8780-07444</t>
  </si>
  <si>
    <t>Customer accounts-Meter readin - Uniforms Capitalized 9020-07444</t>
  </si>
  <si>
    <t>A&amp;G-Employee pensions and bene - Uniforms Capitalized 9260-07444</t>
  </si>
  <si>
    <t>A&amp;G-Office supplies &amp; expense - Misc Employee Welfare Exp 9210-07499</t>
  </si>
  <si>
    <t>A&amp;G-Injuries &amp; damages - Misc Employee Welfare Exp 9250-07499</t>
  </si>
  <si>
    <t>A&amp;G-Employee pensions and bene - Misc Employee Welfare Exp 9260-07499</t>
  </si>
  <si>
    <t>Distribution-Operation supervi - Misc Employee Welfare Exp 8700-07499</t>
  </si>
  <si>
    <t>Mains and Services Expenses - Misc Employee Welfare Exp 8740-07499</t>
  </si>
  <si>
    <t>Distribution-Other expenses - Misc Employee Welfare Exp 8800-07499</t>
  </si>
  <si>
    <t>Customer accounts-Meter readin - Misc Employee Welfare Exp 9020-07499</t>
  </si>
  <si>
    <t>Customer accounts-Customer rec - Misc Employee Welfare Exp 9030-07499</t>
  </si>
  <si>
    <t>A&amp;G-Employee pensions and bene - Pension Benefits Load 9260-01202</t>
  </si>
  <si>
    <t>A&amp;G-Employee pensions and bene - Medical Benefits Load 9260-01251</t>
  </si>
  <si>
    <t>A&amp;G-Employee pensions and bene - RSP FACC Benefits Load 9260-01263</t>
  </si>
  <si>
    <t>A&amp;G-Employee pensions and bene - LTD Benefits Load 9260-01269</t>
  </si>
  <si>
    <t>Total O&amp;M Expenses Before Allocations</t>
  </si>
  <si>
    <t>A&amp;G-Property insurance - Blueflame Property Insurance 9240-04069</t>
  </si>
  <si>
    <t>A&amp;G-Office supplies &amp; expense - Insurance-Other 9210-04070</t>
  </si>
  <si>
    <t>A&amp;G-Property insurance - Insurance Capitalized 9240-04072</t>
  </si>
  <si>
    <t>Mains and Services Expenses - Environmental &amp; Safety 8740-07120</t>
  </si>
  <si>
    <t>Storage well royalties - Building Lease/Rents Capitalized 8250-04580</t>
  </si>
  <si>
    <t>Distribution-Rents - Building Lease/Rents Capitalized 8810-04580</t>
  </si>
  <si>
    <t>Storage well royalties - Building Lease/Rents 8250-04581</t>
  </si>
  <si>
    <t>Distribution-Rents - Building Lease/Rents 8810-04581</t>
  </si>
  <si>
    <t>A&amp;G-Rents - Building Lease/Rents 9310-04581</t>
  </si>
  <si>
    <t>Distribution-Operation supervi - Building Maintenance 8700-04582</t>
  </si>
  <si>
    <t>Mains and Services Expenses - Building Maintenance 8740-04582</t>
  </si>
  <si>
    <t>Distribution-Measuring and reg - Building Maintenance 8750-04582</t>
  </si>
  <si>
    <t>Distribution-Other expenses - Building Maintenance 8800-04582</t>
  </si>
  <si>
    <t>Distribution-Rents - Building Maintenance 8810-04582</t>
  </si>
  <si>
    <t>Distribution-Maintenance of st - Building Maintenance 8860-04582</t>
  </si>
  <si>
    <t>Lines expenses - Utilities 8170-04590</t>
  </si>
  <si>
    <t>Compressor station expenses - Utilities 8180-04590</t>
  </si>
  <si>
    <t>Compressor station fuel and po - Utilities 8190-04590</t>
  </si>
  <si>
    <t>Storage-Measuring and regulati - Utilities 8200-04590</t>
  </si>
  <si>
    <t>Storage-Purification expenses - Utilities 8210-04590</t>
  </si>
  <si>
    <t>Storage-Other expenses - Utilities 8240-04590</t>
  </si>
  <si>
    <t>Storage well royalties - Utilities 8250-04590</t>
  </si>
  <si>
    <t>Customer accounts-Customer rec - Utilities 9030-04590</t>
  </si>
  <si>
    <t>Distribution load dispatching - Utilities 8710-04590</t>
  </si>
  <si>
    <t>Mains and Services Expenses - Utilities 8740-04590</t>
  </si>
  <si>
    <t>Distribution-Measuring and reg - Utilities 8750-04590</t>
  </si>
  <si>
    <t>Distribution-Measuring and reg - Utilities 8770-04590</t>
  </si>
  <si>
    <t>Meter and house regulator expe - Utilities 8780-04590</t>
  </si>
  <si>
    <t>Distribution-Rents - Utilities 8810-04590</t>
  </si>
  <si>
    <t>Mains expenses - Utilities 8560-04590</t>
  </si>
  <si>
    <t>Transmission-Measuring and reg - Utilities 8570-04590</t>
  </si>
  <si>
    <t>Distribution-Operation supervi - Utilities 8700-04590</t>
  </si>
  <si>
    <t>Compressor station expenses - Capitalized Utility Costs 8180-04599</t>
  </si>
  <si>
    <t>Distribution-Operation supervi - Capitalized Utility Costs 8700-04599</t>
  </si>
  <si>
    <t>Distribution-Other expenses - Capitalized Utility Costs 8800-04599</t>
  </si>
  <si>
    <t>Distribution-Rents - Capitalized Utility Costs 8810-04599</t>
  </si>
  <si>
    <t>Mains expenses - Capitalized Utility Costs 8560-04599</t>
  </si>
  <si>
    <t>Mains and Services Expenses - Vehicle Lease Payments 8740-03002</t>
  </si>
  <si>
    <t>Mains expenses - Capitalized transportation costs 8560-03003</t>
  </si>
  <si>
    <t>Distribution-Operation supervi - Capitalized transportation costs 8700-03003</t>
  </si>
  <si>
    <t>Mains and Services Expenses - Capitalized transportation costs 8740-03003</t>
  </si>
  <si>
    <t>Distribution-Measuring and reg - Capitalized transportation costs 8750-03003</t>
  </si>
  <si>
    <t>Meter and house regulator expe - Capitalized transportation costs 8780-03003</t>
  </si>
  <si>
    <t>Customer accounts-Meter readin - Capitalized transportation costs 9020-03003</t>
  </si>
  <si>
    <t>Mains expenses - Vehicle Expense 8560-03004</t>
  </si>
  <si>
    <t>Distribution-Operation supervi - Vehicle Expense 8700-03004</t>
  </si>
  <si>
    <t>Mains and Services Expenses - Vehicle Expense 8740-03004</t>
  </si>
  <si>
    <t>Distribution-Measuring and reg - Vehicle Expense 8750-03004</t>
  </si>
  <si>
    <t>Meter and house regulator expe - Vehicle Expense 8780-03004</t>
  </si>
  <si>
    <t>Customer accounts-Meter readin - Vehicle Expense 9020-03004</t>
  </si>
  <si>
    <t>Mains and Services Expenses - Equipment Lease 8740-04301</t>
  </si>
  <si>
    <t>Mains and Services Expenses - Heavy Equipment 8740-04302</t>
  </si>
  <si>
    <t>Mains expenses - Heavy Equipment 8560-04302</t>
  </si>
  <si>
    <t>Distribution-Operation supervi - Heavy Equipment 8700-04302</t>
  </si>
  <si>
    <t>Mains expenses - Heavy Equipment Capitalized 8560-04307</t>
  </si>
  <si>
    <t>Distribution-Operation supervi - Heavy Equipment Capitalized 8700-04307</t>
  </si>
  <si>
    <t>Mains and Services Expenses - Heavy Equipment Capitalized 8740-04307</t>
  </si>
  <si>
    <t>Mains expenses - Inventory Materials 8560-02001</t>
  </si>
  <si>
    <t>Mains and Services Expenses - Inventory Materials 8740-02001</t>
  </si>
  <si>
    <t>Mains expenses - Warehouse Loading Charge 8560-02004</t>
  </si>
  <si>
    <t>Mains and Services Expenses - Warehouse Loading Charge 8740-02004</t>
  </si>
  <si>
    <t>Odorization - Non-Inventory Supplies 8711-02005</t>
  </si>
  <si>
    <t>Mains and Services Expenses - Non-Inventory Supplies 8740-02005</t>
  </si>
  <si>
    <t>Distribution-Measuring and reg - Non-Inventory Supplies 8750-02005</t>
  </si>
  <si>
    <t>Distribution-Measuring and reg - Non-Inventory Supplies 8760-02005</t>
  </si>
  <si>
    <t>Distribution-Measuring and reg - Non-Inventory Supplies 8770-02005</t>
  </si>
  <si>
    <t>Meter and house regulator expe - Non-Inventory Supplies 8780-02005</t>
  </si>
  <si>
    <t>Customer installations expense - Non-Inventory Supplies 8790-02005</t>
  </si>
  <si>
    <t>Distribution-Other expenses - Non-Inventory Supplies 8800-02005</t>
  </si>
  <si>
    <t>Distribution-Rents - Non-Inventory Supplies 8810-02005</t>
  </si>
  <si>
    <t>Maintenance of measuring and r - Non-Inventory Supplies 8890-02005</t>
  </si>
  <si>
    <t>Maintenance of measuring and r - Non-Inventory Supplies 8900-02005</t>
  </si>
  <si>
    <t>Maintenance of measuring and r - Non-Inventory Supplies 8910-02005</t>
  </si>
  <si>
    <t>Distribution-Maintenance of ot - Non-Inventory Supplies 8940-02005</t>
  </si>
  <si>
    <t>Customer accounts-Meter readin - Non-Inventory Supplies 9020-02005</t>
  </si>
  <si>
    <t>Customer accounts-Customer rec - Non-Inventory Supplies 9030-02005</t>
  </si>
  <si>
    <t>Wells expenses - Non-Inventory Supplies 8160-02005</t>
  </si>
  <si>
    <t>Lines expenses - Non-Inventory Supplies 8170-02005</t>
  </si>
  <si>
    <t>Compressor station expenses - Non-Inventory Supplies 8180-02005</t>
  </si>
  <si>
    <t>Storage-Purification expenses - Non-Inventory Supplies 8210-02005</t>
  </si>
  <si>
    <t>Maintenance of compressor stat - Non-Inventory Supplies 8340-02005</t>
  </si>
  <si>
    <t>Mains expenses - Non-Inventory Supplies 8560-02005</t>
  </si>
  <si>
    <t>Transmission-Measuring and reg - Non-Inventory Supplies 8570-02005</t>
  </si>
  <si>
    <t>Transmission-Maintenance of me - Non-Inventory Supplies 8650-02005</t>
  </si>
  <si>
    <t>Distribution-Operation supervi - Non-Inventory Supplies 8700-02005</t>
  </si>
  <si>
    <t>Customer accounts-Operation su - Office Supplies 9010-05010</t>
  </si>
  <si>
    <t>Customer accounts-Customer rec - Office Supplies 9030-05010</t>
  </si>
  <si>
    <t>Customer service-Operating inf - Office Supplies 9090-05010</t>
  </si>
  <si>
    <t>Sales-Supervision - Office Supplies 9110-05010</t>
  </si>
  <si>
    <t>A&amp;G-Office supplies &amp; expense - Office Supplies 9210-05010</t>
  </si>
  <si>
    <t>Distribution-Operation supervi - Office Supplies 8700-05010</t>
  </si>
  <si>
    <t>Mains and Services Expenses - Office Supplies 8740-05010</t>
  </si>
  <si>
    <t>Meter and house regulator expe - Office Supplies 8780-05010</t>
  </si>
  <si>
    <t>Distribution-Other expenses - Office Supplies 8800-05010</t>
  </si>
  <si>
    <t>Distribution-Operation supervi - Software Maintenance 8700-04201</t>
  </si>
  <si>
    <t>Storage-Operation supervision  - Software Maintenance 8140-04201</t>
  </si>
  <si>
    <t>Distribution-Operation supervi - IT Equipment 8700-04212</t>
  </si>
  <si>
    <t>Distribution-Operation supervi - Monthly Lines and service 8700-05310</t>
  </si>
  <si>
    <t>Distribution-Operation supervi - Long Distance 8700-05312</t>
  </si>
  <si>
    <t>Distribution-Operation supervi - Toll Free Long Distance 8700-05314</t>
  </si>
  <si>
    <t>Distribution-Operation supervi - Measurement &amp; Meter Reading 8700-05323</t>
  </si>
  <si>
    <t>Distribution-Operation supervi - WAN/LAN/Internet Service 8700-05331</t>
  </si>
  <si>
    <t>Distribution-Operation supervi - Cellular, radio, pager charges 8700-05364</t>
  </si>
  <si>
    <t>Mains and Services Expenses - Cellular, radio, pager charges 8740-05364</t>
  </si>
  <si>
    <t>Distribution-Maintenance of ot - Cellular, radio, pager charges 8940-05364</t>
  </si>
  <si>
    <t>Meter and house regulator expe - Cell phone equipment and accessories 8780-05377</t>
  </si>
  <si>
    <t>Mains expenses - Cell phone equipment and accessories 8560-05377</t>
  </si>
  <si>
    <t>Distribution-Operation supervi - Cell phone equipment and accessories 8700-05377</t>
  </si>
  <si>
    <t>Mains and Services Expenses - Cell phone equipment and accessories 8740-05377</t>
  </si>
  <si>
    <t>Sales-Supervision - Capitalized Telecom Costs 9110-05399</t>
  </si>
  <si>
    <t>Meter and house regulator expe - Capitalized Telecom Costs 8780-05399</t>
  </si>
  <si>
    <t>Distribution-Maintenance of ot - Capitalized Telecom Costs 8940-05399</t>
  </si>
  <si>
    <t>Distribution-Operation supervi - Capitalized Telecom Costs 8700-05399</t>
  </si>
  <si>
    <t>Mains and Services Expenses - Capitalized Telecom Costs 8740-05399</t>
  </si>
  <si>
    <t>Sales-Demonstrating and sellin - Promo Other, Misc 9120-04021</t>
  </si>
  <si>
    <t>Sales-Supervision - Community Rel&amp;Trade Shows 9110-04040</t>
  </si>
  <si>
    <t>Sales-Demonstrating and sellin - Community Rel&amp;Trade Shows 9120-04040</t>
  </si>
  <si>
    <t>Sales-Advertising expenses - Community Rel&amp;Trade Shows 9130-04040</t>
  </si>
  <si>
    <t>Sales-Advertising expenses - Advertising 9130-04044</t>
  </si>
  <si>
    <t>Sales-Supervision - Customer Relations &amp; Assist 9110-04046</t>
  </si>
  <si>
    <t>Sales-Demonstrating and sellin - Customer Relations &amp; Assist 9120-04046</t>
  </si>
  <si>
    <t>Miscellaneous general expenses - Club Dues - Deductible 9302-05417</t>
  </si>
  <si>
    <t>Miscellaneous general expenses - Association Dues 9302-07510</t>
  </si>
  <si>
    <t>Distribution-Operation supervi - Postage/Delivery Services 8700-05111</t>
  </si>
  <si>
    <t>Mains and Services Expenses - Postage/Delivery Services 8740-05111</t>
  </si>
  <si>
    <t>Meter and house regulator expe - Postage/Delivery Services 8780-05111</t>
  </si>
  <si>
    <t>Distribution-Maintenance super - Postage/Delivery Services 8850-05111</t>
  </si>
  <si>
    <t>Customer accounts-Customer rec - Postage/Delivery Services 9030-05111</t>
  </si>
  <si>
    <t>A&amp;G-Office supplies &amp; expense - Postage/Delivery Services 9210-05111</t>
  </si>
  <si>
    <t>Customer accounts-Meter readin - Meals and Entertainment 9020-05411</t>
  </si>
  <si>
    <t>Customer accounts-Customer rec - Meals and Entertainment 9030-05411</t>
  </si>
  <si>
    <t>Customer service-Operating inf - Meals and Entertainment 9090-05411</t>
  </si>
  <si>
    <t>Sales-Supervision - Meals and Entertainment 9110-05411</t>
  </si>
  <si>
    <t>A&amp;G-Office supplies &amp; expense - Meals and Entertainment 9210-05411</t>
  </si>
  <si>
    <t>Mains expenses - Meals and Entertainment 8560-05411</t>
  </si>
  <si>
    <t>Distribution-Operation supervi - Meals and Entertainment 8700-05411</t>
  </si>
  <si>
    <t>Mains and Services Expenses - Meals and Entertainment 8740-05411</t>
  </si>
  <si>
    <t>Distribution-Measuring and reg - Meals and Entertainment 8750-05411</t>
  </si>
  <si>
    <t>Meter and house regulator expe - Meals and Entertainment 8780-05411</t>
  </si>
  <si>
    <t>Distribution-Other expenses - Meals and Entertainment 8800-05411</t>
  </si>
  <si>
    <t>Distribution-Operation supervi - Spousal &amp; Dependent Travel 8700-05412</t>
  </si>
  <si>
    <t>Customer accounts-Customer rec - Spousal &amp; Dependent Travel 9030-05412</t>
  </si>
  <si>
    <t>Sales-Supervision - Spousal &amp; Dependent Travel 9110-05412</t>
  </si>
  <si>
    <t>A&amp;G-Office supplies &amp; expense - Transportation 9210-05413</t>
  </si>
  <si>
    <t>Distribution-Operation supervi - Transportation 8700-05413</t>
  </si>
  <si>
    <t>Mains and Services Expenses - Transportation 8740-05413</t>
  </si>
  <si>
    <t>Meter and house regulator expe - Transportation 8780-05413</t>
  </si>
  <si>
    <t>Customer accounts-Meter readin - Transportation 9020-05413</t>
  </si>
  <si>
    <t>Customer accounts-Customer rec - Transportation 9030-05413</t>
  </si>
  <si>
    <t>Customer service-Operating inf - Transportation 9090-05413</t>
  </si>
  <si>
    <t>Sales-Supervision - Transportation 9110-05413</t>
  </si>
  <si>
    <t>Customer service-Operating inf - Lodging 9090-05414</t>
  </si>
  <si>
    <t>Sales-Supervision - Lodging 9110-05414</t>
  </si>
  <si>
    <t>A&amp;G-Office supplies &amp; expense - Lodging 9210-05414</t>
  </si>
  <si>
    <t>Mains expenses - Lodging 8560-05414</t>
  </si>
  <si>
    <t>Distribution-Operation supervi - Lodging 8700-05414</t>
  </si>
  <si>
    <t>Mains and Services Expenses - Lodging 8740-05414</t>
  </si>
  <si>
    <t>Meter and house regulator expe - Lodging 8780-05414</t>
  </si>
  <si>
    <t>Customer accounts-Meter readin - Lodging 9020-05414</t>
  </si>
  <si>
    <t>A&amp;G-Office supplies &amp; expense - Misc Employee Expense 9210-05419</t>
  </si>
  <si>
    <t>Distribution-Operation supervi - Misc Employee Expense 8700-05419</t>
  </si>
  <si>
    <t>Mains and Services Expenses - Misc Employee Expense 8740-05419</t>
  </si>
  <si>
    <t>Distribution-Operation supervi - Employee Development 8700-05420</t>
  </si>
  <si>
    <t>Distribution-Operation supervi - Training 8700-05421</t>
  </si>
  <si>
    <t>Mains and Services Expenses - Training 8740-05421</t>
  </si>
  <si>
    <t>A&amp;G-Office supplies &amp; expense - Training 9210-05421</t>
  </si>
  <si>
    <t>Distribution-Operation supervi - Safety Training 8700-05426</t>
  </si>
  <si>
    <t>A&amp;G-Injuries &amp; damages - Settlement 9250-05418</t>
  </si>
  <si>
    <t>Wells expenses - Contract Labor 8160-06111</t>
  </si>
  <si>
    <t>Compressor station expenses - Contract Labor 8180-06111</t>
  </si>
  <si>
    <t>Storage-Purification expenses - Contract Labor 8210-06111</t>
  </si>
  <si>
    <t>Storage-Maintenance of structu - Contract Labor 8310-06111</t>
  </si>
  <si>
    <t>Mains expenses - Contract Labor 8560-06111</t>
  </si>
  <si>
    <t>Distribution-Operation supervi - Contract Labor 8700-06111</t>
  </si>
  <si>
    <t>Mains and Services Expenses - Contract Labor 8740-06111</t>
  </si>
  <si>
    <t>Customer accounts-Meter readin - Contract Labor 9020-06111</t>
  </si>
  <si>
    <t>Customer accounts-Customer rec - Collection Fees 9030-06112</t>
  </si>
  <si>
    <t>A&amp;G-Outside services employed - Legal 9230-06121</t>
  </si>
  <si>
    <t>Customer accounts-Uncollectibl - Cust Uncol Acct-Write Off 9040-09927</t>
  </si>
  <si>
    <t>Customer service-Operating inf - Misc General Expense 9090-07590</t>
  </si>
  <si>
    <t>A&amp;G-Office supplies &amp; expense - Misc General Expense 9210-07590</t>
  </si>
  <si>
    <t>A&amp;G-Franchise requirements - Misc General Expense 9270-07590</t>
  </si>
  <si>
    <t>A&amp;G-Regulatory commission expe - Misc General Expense 9280-07590</t>
  </si>
  <si>
    <t>Storage-Operation supervision  - Misc General Expense 8140-07590</t>
  </si>
  <si>
    <t>Wells expenses - Misc General Expense 8160-07590</t>
  </si>
  <si>
    <t>Storage well royalties - Misc General Expense 8250-07590</t>
  </si>
  <si>
    <t>Distribution-Operation supervi - Misc General Expense 8700-07590</t>
  </si>
  <si>
    <t>Mains and Services Expenses - Misc General Expense 8740-07590</t>
  </si>
  <si>
    <t>Distribution-Measuring and reg - Misc General Expense 8750-07590</t>
  </si>
  <si>
    <t>A&amp;G-Office supplies &amp; expense - Vendor Comp Sales Tax 9210-07592</t>
  </si>
  <si>
    <t>Distribution-Operation supervi - Reimbursements 8700-09911</t>
  </si>
  <si>
    <t>Distribution-Operation supervi - PTO Accrual 8700-01010</t>
  </si>
  <si>
    <t>A&amp;G-Employee pensions and bene - RSU-Managment Incentive Plan 9260-07463</t>
  </si>
  <si>
    <t>A&amp;G-Employee pensions and bene - Service Awards 9260-07421</t>
  </si>
  <si>
    <t>Distribution-Operation supervi - Service Awards 8700-07421</t>
  </si>
  <si>
    <t>Distribution-Operation supervi - Uniforms 8700-07443</t>
  </si>
  <si>
    <t>Distribution-Operation supervi - Uniforms Capitalized 8700-07444</t>
  </si>
  <si>
    <t>A&amp;G-Employee pensions and bene - Capitalized Restricted Stock 9260-07450</t>
  </si>
  <si>
    <t>A&amp;G-Employee pensions and bene - Variable Pay &amp; Mgmt Incentive Plans 9260-07452</t>
  </si>
  <si>
    <t>A&amp;G-Employee pensions and bene - VPP &amp; MIP - Capital Credit 9260-07454</t>
  </si>
  <si>
    <t>A&amp;G-Employee pensions and bene - Restricted Stock - Long Term Incenti 9260-07458</t>
  </si>
  <si>
    <t>A&amp;G-Employee pensions and bene - RSU-Long Term Incentive Plan - Time  9260-07460</t>
  </si>
  <si>
    <t>A&amp;G-Employee pensions and bene - COLI CSV &amp; Premiums 9260-07487</t>
  </si>
  <si>
    <t>A&amp;G-Employee pensions and bene - NQ Retirement Cost 9260-07489</t>
  </si>
  <si>
    <t>A&amp;G-Employee pensions and bene - SERP Capitalized 9260-07490</t>
  </si>
  <si>
    <t>A&amp;G-Employee pensions and bene - Pension Benefits Variance 9260-01206</t>
  </si>
  <si>
    <t>A&amp;G-Employee pensions and bene - Medical Benefits Variance 9260-01252</t>
  </si>
  <si>
    <t>A&amp;G-Employee pensions and bene - RSP FACC Benefits Variance 9260-01264</t>
  </si>
  <si>
    <t>A&amp;G-Employee pensions and bene - LTD Benefits Variance 9260-01270</t>
  </si>
  <si>
    <t>A&amp;G-Injuries &amp; damages - Insurance Reserve 9250-07115</t>
  </si>
  <si>
    <t>Distribution-Operation supervi - Environmental &amp; Safety 8700-07120</t>
  </si>
  <si>
    <t>A&amp;G-Rents - Building Maintenance 9310-04582</t>
  </si>
  <si>
    <t>Distribution-Rents - Misc Rents 8810-04592</t>
  </si>
  <si>
    <t>Distribution-Operation supervi - Inventory Materials 8700-02001</t>
  </si>
  <si>
    <t>Distribution-Operation supervi - Warehouse Loading Charge 8700-02004</t>
  </si>
  <si>
    <t>A&amp;G-Maintenance of general pla - Offsite Storage 9320-04065</t>
  </si>
  <si>
    <t>Mains and Services Expenses - Monthly Lines and service 8740-05310</t>
  </si>
  <si>
    <t>Distribution-Operation supervi - Telecom Maintenance &amp; Repair 8700-05316</t>
  </si>
  <si>
    <t>Distribution-Operation supervi - Telephone Directory 8700-05317</t>
  </si>
  <si>
    <t>Distribution-Operation supervi - Required By Law, Safety 8700-04002</t>
  </si>
  <si>
    <t>Sales-Advertising expenses - Promo Other, Misc 9130-04021</t>
  </si>
  <si>
    <t>Distribution-Operation supervi - Community Rel&amp;Trade Shows 8700-04040</t>
  </si>
  <si>
    <t>Customer service-Miscellaneous - Customer Relations &amp; Assist 9100-04046</t>
  </si>
  <si>
    <t>Distribution-Operation supervi - Membership Fees 8700-05415</t>
  </si>
  <si>
    <t>Distribution-Operation supervi - Club Dues - Deductible 8700-05417</t>
  </si>
  <si>
    <t>Distribution-Operation supervi - Association Dues 8700-07510</t>
  </si>
  <si>
    <t>Distribution-Other expenses - Transportation 8800-05413</t>
  </si>
  <si>
    <t>Distribution-Other expenses - Lodging 8800-05414</t>
  </si>
  <si>
    <t>Customer accounts-Customer rec - Lodging 9030-05414</t>
  </si>
  <si>
    <t>A&amp;G-Outside services employed - Contract Labor 9230-06111</t>
  </si>
  <si>
    <t>Customer accounts-Customer rec - Bill Print Fees 9030-06116</t>
  </si>
  <si>
    <t>A&amp;G-Administrative &amp; general s - A&amp;G Overhead Clearing 9200-04863</t>
  </si>
  <si>
    <t>A&amp;G-Administrative &amp; general s - PTO Accrual 9200-01010</t>
  </si>
  <si>
    <t>Customer accounts-Operation su - Non-project Labor 9010-01000</t>
  </si>
  <si>
    <t>A&amp;G-Administrative &amp; general s - Capital Labor 9200-01001</t>
  </si>
  <si>
    <t>A&amp;G-Administrative &amp; general s - Capital Labor Contra 9200-01002</t>
  </si>
  <si>
    <t>A&amp;G-Administrative &amp; general s - O&amp;M Project Labor and Contra 9200-01006</t>
  </si>
  <si>
    <t>A&amp;G-Administrative &amp; general s - Capital Labor Transfer In 9200-01011</t>
  </si>
  <si>
    <t>A&amp;G-Administrative &amp; general s - Capital Labor Transfer Out 9200-01012</t>
  </si>
  <si>
    <t>A&amp;G-Administrative &amp; general s - Expense Labor Transfer Out 9200-01014</t>
  </si>
  <si>
    <t>A&amp;G-Office supplies &amp; expense - Building Maintenance 9210-04582</t>
  </si>
  <si>
    <t>A&amp;G-Office supplies &amp; expense - Utilities 9210-04590</t>
  </si>
  <si>
    <t>A&amp;G-Rents - Utilities 9310-04590</t>
  </si>
  <si>
    <t>A&amp;G-Office supplies &amp; expense - Vehicle Expense 9210-03004</t>
  </si>
  <si>
    <t>A&amp;G-Office supplies &amp; expense - Non-Inventory Supplies 9210-02005</t>
  </si>
  <si>
    <t>A&amp;G-Rents - Non-Inventory Supplies 9310-02005</t>
  </si>
  <si>
    <t>A&amp;G-Office supplies &amp; expense - Purchasing Card Charges 9210-02006</t>
  </si>
  <si>
    <t>A&amp;G-Maintenance of general pla - Software Maintenance 9320-04201</t>
  </si>
  <si>
    <t>A&amp;G-Office supplies &amp; expense - Software Maintenance 9210-04201</t>
  </si>
  <si>
    <t>A&amp;G-Office supplies &amp; expense - IT Equipment 9210-04212</t>
  </si>
  <si>
    <t>A&amp;G-Maintenance of general pla - IT Equipment 9320-04212</t>
  </si>
  <si>
    <t>A&amp;G-Office supplies &amp; expense - Monthly Lines and service 9210-05310</t>
  </si>
  <si>
    <t>A&amp;G-Office supplies &amp; expense - Long Distance 9210-05312</t>
  </si>
  <si>
    <t>A&amp;G-Office supplies &amp; expense - Toll Free Long Distance 9210-05314</t>
  </si>
  <si>
    <t>A&amp;G-Office supplies &amp; expense - Telecom Maintenance &amp; Repair 9210-05316</t>
  </si>
  <si>
    <t>A&amp;G-Office supplies &amp; expense - WAN/LAN/Internet Service 9210-05331</t>
  </si>
  <si>
    <t>A&amp;G-Office supplies &amp; expense - Cellular, radio, pager charges 9210-05364</t>
  </si>
  <si>
    <t>A&amp;G-Office supplies &amp; expense - Cell phone equipment and accessories 9210-05377</t>
  </si>
  <si>
    <t>Customer accounts-Customer rec - Bank Service Charge 9030-04130</t>
  </si>
  <si>
    <t>A&amp;G-Office supplies &amp; expense - Public Relations 9210-04146</t>
  </si>
  <si>
    <t>A&amp;G-Office supplies &amp; expense - Membership Fees 9210-05415</t>
  </si>
  <si>
    <t>A&amp;G-Office supplies &amp; expense - Club Dues - Deductible 9210-05417</t>
  </si>
  <si>
    <t>Customer accounts-Operation su - Meals and Entertainment 9010-05411</t>
  </si>
  <si>
    <t>A&amp;G-Office supplies &amp; expense - Spousal &amp; Dependent Travel 9210-05412</t>
  </si>
  <si>
    <t>A&amp;G-Outside services employed - Transportation 9230-05413</t>
  </si>
  <si>
    <t>A&amp;G-Outside services employed - Lodging 9230-05414</t>
  </si>
  <si>
    <t>A&amp;G-Office supplies &amp; expense - Employee Development 9210-05420</t>
  </si>
  <si>
    <t>A&amp;G-Office supplies &amp; expense - Books &amp; Manuals 9210-05424</t>
  </si>
  <si>
    <t>A&amp;G-Administrative &amp; general s - Contract Labor 9200-06111</t>
  </si>
  <si>
    <t>A&amp;G-Office supplies &amp; expense - Contract Labor 9210-06111</t>
  </si>
  <si>
    <t>Mains expenses - Capital Labor Contra 8560-01002</t>
  </si>
  <si>
    <t>Mains expenses - Capital Labor Transfer In 8560-01011</t>
  </si>
  <si>
    <t>A&amp;G-Employee pensions and bene - Education Assistance Program 9260-07447</t>
  </si>
  <si>
    <t>A&amp;G-Employee pensions and bene - Exec Compensation-Other 9260-07453</t>
  </si>
  <si>
    <t>A&amp;G-Employee pensions and bene - Rabbi Trust Gain/Loss 9260-07486</t>
  </si>
  <si>
    <t>A&amp;G-Employee pensions and bene - COLI Loan Interest 9260-07488</t>
  </si>
  <si>
    <t>A&amp;G-Office supplies &amp; expense - Employee Broadcast and Publication 9210-07495</t>
  </si>
  <si>
    <t>A&amp;G-Injuries &amp; damages - Insurance-Other 9250-04070</t>
  </si>
  <si>
    <t>A&amp;G-Injuries &amp; damages - Insurance - D&amp;O 9250-07119</t>
  </si>
  <si>
    <t>A&amp;G-Injuries &amp; damages - Insurance - Public Liability 9250-07121</t>
  </si>
  <si>
    <t>A&amp;G-Office supplies &amp; expense - Building Lease/Rents 9210-04581</t>
  </si>
  <si>
    <t>A&amp;G-Office supplies &amp; expense - Equipment Lease 9210-04301</t>
  </si>
  <si>
    <t>A&amp;G-Office supplies &amp; expense - Heavy Equipment 9210-04302</t>
  </si>
  <si>
    <t>A&amp;G-Office supplies &amp; expense - Inventory Materials 9210-02001</t>
  </si>
  <si>
    <t>Miscellaneous general expenses - Office Supplies 9302-05010</t>
  </si>
  <si>
    <t>A&amp;G-Rents - Office Supplies 9310-05010</t>
  </si>
  <si>
    <t>A&amp;G-Office supplies &amp; expense - Offsite Storage 9210-04065</t>
  </si>
  <si>
    <t>A&amp;G-Rents - Software Maintenance 9310-04201</t>
  </si>
  <si>
    <t>Miscellaneous general expenses - Software Maintenance 9302-04201</t>
  </si>
  <si>
    <t>A&amp;G-Office supplies &amp; expense - Audio Conference 9210-05390</t>
  </si>
  <si>
    <t>A&amp;G-Office supplies &amp; expense - Promo Other, Misc 9210-04021</t>
  </si>
  <si>
    <t>A&amp;G-Office supplies &amp; expense - Community Rel&amp;Trade Shows 9210-04040</t>
  </si>
  <si>
    <t>Sales-Demonstrating and sellin - Advertising 9120-04044</t>
  </si>
  <si>
    <t>A&amp;G-Office supplies &amp; expense - Advertising 9210-04044</t>
  </si>
  <si>
    <t>A&amp;G-Office supplies &amp; expense - Customer Relations &amp; Assist 9210-04046</t>
  </si>
  <si>
    <t>Miscellaneous general expenses - Director's Fees 9302-04111</t>
  </si>
  <si>
    <t>Miscellaneous general expenses - Board Meeting Expenses 9302-04112</t>
  </si>
  <si>
    <t>Miscellaneous general expenses - Directors Retirement Expenses 9302-04113</t>
  </si>
  <si>
    <t>Miscellaneous general expenses - Newswire/Blast Fax/Mail List 9302-04120</t>
  </si>
  <si>
    <t>Miscellaneous general expenses - Inv Relations/Bnkg Inst 9302-04121</t>
  </si>
  <si>
    <t>Miscellaneous general expenses - Proxy Solicitation Exp 9302-04125</t>
  </si>
  <si>
    <t>Miscellaneous general expenses - Transfer Agent  Administration 9302-04126</t>
  </si>
  <si>
    <t>Miscellaneous general expenses - Tr &amp; Reg of Bonds/Debt Fee 9302-04127</t>
  </si>
  <si>
    <t>Miscellaneous general expenses - NYSE Fees &amp; Exps 9302-04129</t>
  </si>
  <si>
    <t>Miscellaneous general expenses - Analyst Activities 9302-04140</t>
  </si>
  <si>
    <t>A&amp;G-Office supplies &amp; expense - Analyst Activities 9210-04140</t>
  </si>
  <si>
    <t>Miscellaneous general expenses - Web Site 9302-04141</t>
  </si>
  <si>
    <t>A&amp;G-Office supplies &amp; expense - Web Site 9210-04141</t>
  </si>
  <si>
    <t>Miscellaneous general expenses - Printing/Slides/Graphics 9302-04145</t>
  </si>
  <si>
    <t>Miscellaneous general expenses - Membership Fees 9302-05415</t>
  </si>
  <si>
    <t>A&amp;G-Office supplies &amp; expense - Association Dues 9210-07510</t>
  </si>
  <si>
    <t>Miscellaneous general expenses - Postage/Delivery Services 9302-05111</t>
  </si>
  <si>
    <t>Miscellaneous general expenses - Meals and Entertainment 9302-05411</t>
  </si>
  <si>
    <t>Miscellaneous general expenses - Spousal &amp; Dependent Travel 9302-05412</t>
  </si>
  <si>
    <t>Miscellaneous general expenses - Transportation 9302-05413</t>
  </si>
  <si>
    <t>Miscellaneous general expenses - Lodging 9302-05414</t>
  </si>
  <si>
    <t>Miscellaneous general expenses - Employee Development 9302-05420</t>
  </si>
  <si>
    <t>Miscellaneous general expenses - Training 9302-05421</t>
  </si>
  <si>
    <t>Miscellaneous general expenses - Books &amp; Manuals 9302-05424</t>
  </si>
  <si>
    <t>A&amp;G-Office supplies &amp; expense - Safety Training 9210-05426</t>
  </si>
  <si>
    <t>A&amp;G-Outside services employed - Safety Training 9230-05426</t>
  </si>
  <si>
    <t>A&amp;G-Office supplies &amp; expense - Technical (Job Skills) Training 9210-05427</t>
  </si>
  <si>
    <t>A&amp;G-Office supplies &amp; expense - Computer Skills &amp; Systems Training 9210-05428</t>
  </si>
  <si>
    <t>A&amp;G-Office supplies &amp; expense - Work Environment Training 9210-05429</t>
  </si>
  <si>
    <t>Miscellaneous general expenses - Contract Labor 9302-06111</t>
  </si>
  <si>
    <t>A&amp;G-Rents - Contract Labor 9310-06111</t>
  </si>
  <si>
    <t>Miscellaneous general expenses - Legal 9302-06121</t>
  </si>
  <si>
    <t>Miscellaneous general expenses - Misc General Expense 9302-07590</t>
  </si>
  <si>
    <t>Acct-sub</t>
  </si>
  <si>
    <t>FERC</t>
  </si>
  <si>
    <t>Forecast --------- &gt;</t>
  </si>
  <si>
    <t xml:space="preserve"> &lt;-------Budget</t>
  </si>
  <si>
    <t>allocation</t>
  </si>
  <si>
    <t>Base Year</t>
  </si>
  <si>
    <t>alloc from div 2</t>
  </si>
  <si>
    <t>alloc from div 12</t>
  </si>
  <si>
    <t>blended rate</t>
  </si>
  <si>
    <t/>
  </si>
  <si>
    <t>historical</t>
  </si>
  <si>
    <t>base</t>
  </si>
  <si>
    <t>A&amp;G-Employee pensions and bene - OPEB Benefits Load 9260-01203</t>
  </si>
  <si>
    <t>A&amp;G-Employee pensions and bene - OPEB Benefits Variance 9260-01207</t>
  </si>
  <si>
    <t>A&amp;G-Injuries &amp; damages - Workers Comp Benefits Variance 9250-01208</t>
  </si>
  <si>
    <t>A&amp;G-Injuries &amp; damages - Workers Comp Benefits Load 9250-01221</t>
  </si>
  <si>
    <t>A&amp;G-Employee pensions and bene - ESOP Benefits Load 9260-01257</t>
  </si>
  <si>
    <t>A&amp;G-Employee pensions and bene - ESOP Benefits Variance 9260-01258</t>
  </si>
  <si>
    <t>A&amp;G-Employee pensions and bene - HSA Benefits Load 9260-01260</t>
  </si>
  <si>
    <t>A&amp;G-Employee pensions and bene - HSA Benefits Variance 9260-01261</t>
  </si>
  <si>
    <t>A&amp;G-Employee pensions and bene - Life Benefits Load 9260-01266</t>
  </si>
  <si>
    <t>A&amp;G-Employee pensions and bene - Life Benefits Variance 9260-01267</t>
  </si>
  <si>
    <t>A&amp;G-Office supplies &amp; expense - Uniforms 9210-07443</t>
  </si>
  <si>
    <t>Miscellaneous general expenses - Misc Employee Welfare Exp 9302-07499</t>
  </si>
  <si>
    <t>A&amp;G-Maintenance of general pla - Building Maintenance 9320-04582</t>
  </si>
  <si>
    <t>Distribution-Other expenses - Utilities 8800-04590</t>
  </si>
  <si>
    <t>Budget Only - Software Maintenance 0000-04201</t>
  </si>
  <si>
    <t>A&amp;G-Outside services employed - Software Maintenance 9230-04201</t>
  </si>
  <si>
    <t>A&amp;G-Outside services employed - IT Equipment 9230-04212</t>
  </si>
  <si>
    <t>A&amp;G-Administrative &amp; general s - Meals and Entertainment 9200-05411</t>
  </si>
  <si>
    <t>Customer accounts-Operation su - Transportation 9010-05413</t>
  </si>
  <si>
    <t>A&amp;G-Administrative &amp; general s - Transportation 9200-05413</t>
  </si>
  <si>
    <t>A&amp;G-Administrative &amp; general s - Lodging 9200-05414</t>
  </si>
  <si>
    <t>Customer accounts-Operation su - Lodging 9010-05414</t>
  </si>
  <si>
    <t>A&amp;G-Maintenance of general pla - Contract Labor 9320-06111</t>
  </si>
  <si>
    <t>Actuals ----&gt;</t>
  </si>
  <si>
    <t xml:space="preserve"> &lt; -------Forecast</t>
  </si>
  <si>
    <t>Alloc %</t>
  </si>
  <si>
    <t>Benefits Load Factor</t>
  </si>
  <si>
    <t>Labor Factor</t>
  </si>
  <si>
    <t>Customer accounts-Operation su - Misc Employee Welfare Exp 9010-07499</t>
  </si>
  <si>
    <t>Customer accounts-Operation su - Non-Inventory Supplies 9010-02005</t>
  </si>
  <si>
    <t>Customer accounts-Operation su - IT Equipment 9010-04212</t>
  </si>
  <si>
    <t>Customer accounts-Operation su - Long Distance 9010-05312</t>
  </si>
  <si>
    <t>Customer accounts-Operation su - Cell phone equipment and accessories 9010-05377</t>
  </si>
  <si>
    <t>Customer accounts-Operation su - Membership Fees 9010-05415</t>
  </si>
  <si>
    <t>Customer accounts-Operation su - Spousal &amp; Dependent Travel 9010-05412</t>
  </si>
  <si>
    <t>Customer accounts-Operation su - Misc Employee Expense 9010-05419</t>
  </si>
  <si>
    <t>Customer accounts-Customer rec - Misc Employee Expense 9030-05419</t>
  </si>
  <si>
    <t>Customer accounts-Operation su - Employee Development 9010-05420</t>
  </si>
  <si>
    <t>Customer accounts-Customer rec - Employee Development 9030-05420</t>
  </si>
  <si>
    <t>Customer accounts-Customer rec - Books &amp; Manuals 9030-05424</t>
  </si>
  <si>
    <t>Customer accounts-Operation su - Contract Labor 9010-06111</t>
  </si>
  <si>
    <t>Customer accounts-Operation su - Misc General Expense 9010-07590</t>
  </si>
  <si>
    <t>Customer accounts-Customer rec - Misc General Expense 9030-07590</t>
  </si>
  <si>
    <t>checksum</t>
  </si>
  <si>
    <t>variance</t>
  </si>
  <si>
    <t>Maintenance of measuring and r - Building Maintenance 8910-04582</t>
  </si>
  <si>
    <t>Mains and Services Expenses - Railroad easements and crossings 8740-04585</t>
  </si>
  <si>
    <t>Distribution-Measuring and reg - Inventory Materials 8750-02001</t>
  </si>
  <si>
    <t>Distribution-Measuring and reg - Warehouse Loading Charge 8750-02004</t>
  </si>
  <si>
    <t>Distribution-Maint of mains - Non-Inventory Supplies 8870-02005</t>
  </si>
  <si>
    <t>Maintenance of services - Non-Inventory Supplies 8920-02005</t>
  </si>
  <si>
    <t>Mains expenses - Office Supplies 8560-05010</t>
  </si>
  <si>
    <t>Distribution-Measuring and reg - Office Supplies 8750-05010</t>
  </si>
  <si>
    <t>Customer accounts-Meter readin - AMI Tower Rent 9020-05351</t>
  </si>
  <si>
    <t>Distribution-Measuring and reg - Cellular, radio, pager charges 8750-05364</t>
  </si>
  <si>
    <t>Mains and Services Expenses - Safety 8740-04018</t>
  </si>
  <si>
    <t>Sales-Advertising expenses - Customer Relations &amp; Assist 9130-04046</t>
  </si>
  <si>
    <t>Sales-Supervision - Membership Fees 9110-05415</t>
  </si>
  <si>
    <t>Mains and Services Expenses - Membership Fees 8740-05415</t>
  </si>
  <si>
    <t>Distribution-Other expenses - Postage/Delivery Services 8800-05111</t>
  </si>
  <si>
    <t>Sales-Supervision - Postage/Delivery Services 9110-05111</t>
  </si>
  <si>
    <t>A&amp;G-Employee pensions and bene - Meals and Entertainment 9260-05411</t>
  </si>
  <si>
    <t>Other storage expenses-Operati - Meals and Entertainment 8410-05411</t>
  </si>
  <si>
    <t>Customer service-Operating inf - Spousal &amp; Dependent Travel 9090-05412</t>
  </si>
  <si>
    <t>A&amp;G-Employee pensions and bene - Lodging 9260-05414</t>
  </si>
  <si>
    <t>Other storage expenses-Operati - Lodging 8410-05414</t>
  </si>
  <si>
    <t>Meter and house regulator expe - Misc Employee Expense 8780-05419</t>
  </si>
  <si>
    <t>Customer service-Operating inf - Misc Employee Expense 9090-05419</t>
  </si>
  <si>
    <t>Distribution-Measuring and reg - Contract Labor 8750-06111</t>
  </si>
  <si>
    <t>Distribution-Measuring and reg - Contract Labor 8770-06111</t>
  </si>
  <si>
    <t>Distribution-Maint of mains - Contract Labor 8870-06111</t>
  </si>
  <si>
    <t>A&amp;G-Regulatory commission expe - Legal 9280-06121</t>
  </si>
  <si>
    <t>Distribution-Maint of mains - Misc General Expense 8870-07590</t>
  </si>
  <si>
    <t>Distribution-Maintenance of ot - Reimbursements 8940-09911</t>
  </si>
  <si>
    <t>Other storage expenses-Operati - Non-project Labor 8410-01000</t>
  </si>
  <si>
    <t>Maintenance of measuring and r - Expense Labor Accrual 8350-01008</t>
  </si>
  <si>
    <t>Other storage expenses-Operati - Expense Labor Accrual 8410-01008</t>
  </si>
  <si>
    <t>A&amp;G-Employee pensions and bene - Medical Benefits Projects 9260-01253</t>
  </si>
  <si>
    <t>A&amp;G-Employee pensions and bene - ESOP Benefits Projects 9260-01259</t>
  </si>
  <si>
    <t>A&amp;G-Employee pensions and bene - HSA Benefits Projects 9260-01262</t>
  </si>
  <si>
    <t>A&amp;G-Employee pensions and bene - RSP FACC Benefits Projects 9260-01265</t>
  </si>
  <si>
    <t>A&amp;G-Employee pensions and bene - Life Benefits Projects 9260-01268</t>
  </si>
  <si>
    <t>A&amp;G-Employee pensions and bene - LTD Benefits Projects 9260-01271</t>
  </si>
  <si>
    <t>A&amp;G-Employee pensions and bene - Pension Benefits Projects 9260-01291</t>
  </si>
  <si>
    <t>A&amp;G-Employee pensions and bene - OPEB Benefits Projects 9260-01292</t>
  </si>
  <si>
    <t>A&amp;G-Injuries &amp; damages - Workers Comp Benefits Projects 9250-01293</t>
  </si>
  <si>
    <t>Distribution-Measuring and reg - Misc Employee Welfare Exp 8750-07499</t>
  </si>
  <si>
    <t>Sales-Supervision - Long Distance 9110-05312</t>
  </si>
  <si>
    <t>Mains expenses - Transportation 8560-05413</t>
  </si>
  <si>
    <t>Customer accounts-Customer rec - Contract Labor 9030-06111</t>
  </si>
  <si>
    <t>O&amp;M by Cost Element</t>
  </si>
  <si>
    <t>Kentucky</t>
  </si>
  <si>
    <t>SSU</t>
  </si>
  <si>
    <t>Division General Office</t>
  </si>
  <si>
    <t>Total</t>
  </si>
  <si>
    <t>Base</t>
  </si>
  <si>
    <t>Test</t>
  </si>
  <si>
    <t>Difference</t>
  </si>
  <si>
    <t>Total O&amp;M Expenses</t>
  </si>
  <si>
    <t>RateMaking Adjustments:</t>
  </si>
  <si>
    <t>Advertising Adjustments</t>
  </si>
  <si>
    <t>Club Expenses</t>
  </si>
  <si>
    <t>Expense Report Exclusions</t>
  </si>
  <si>
    <t>Leases</t>
  </si>
  <si>
    <t>Grand Total</t>
  </si>
  <si>
    <t>Allocation %</t>
  </si>
  <si>
    <t>the green tabbed worksheets are Finrep retrieval models for the historical data at the account-subaccount level of detail</t>
  </si>
  <si>
    <t>the pink tabbed worksheets combine the historical months and budgeted months for use in forecasting the remaining months</t>
  </si>
  <si>
    <t>functional budgeted totals are distributed to account-subaccounts in the same proportion as the historical months</t>
  </si>
  <si>
    <t>the forecasted months are based on the corresponding month 12 months prior, some of which are historical and some are budgeted</t>
  </si>
  <si>
    <t>Benefits is calculated as a proportion of Labor, based on ratios formed from data of historical months</t>
  </si>
  <si>
    <t>Assumptions / Notes / Comments / Explanations</t>
  </si>
  <si>
    <t>The FERC account is stripped out so a table can be formed of values by FERC account for import to the revenue requirement model.</t>
  </si>
  <si>
    <t>Table of values by FERC account:</t>
  </si>
  <si>
    <t>Test Year</t>
  </si>
  <si>
    <t>x</t>
  </si>
  <si>
    <t>Allocated</t>
  </si>
  <si>
    <t>need to link</t>
  </si>
  <si>
    <t>to the calculated</t>
  </si>
  <si>
    <t>factors</t>
  </si>
  <si>
    <t>Before Allocations:</t>
  </si>
  <si>
    <t>acct 9220 will not show up here for Div 12</t>
  </si>
  <si>
    <t>acct 9220 will not show up here for Div 9</t>
  </si>
  <si>
    <t>acct 9220 will not show up here for Div 91</t>
  </si>
  <si>
    <t>A&amp;G-Office supplies &amp; expense - Safety 9210-04018</t>
  </si>
  <si>
    <t>Distribution-Measuring and reg - Capitalized Telecom Costs 8750-05399</t>
  </si>
  <si>
    <t>Div 2 gross expenses</t>
  </si>
  <si>
    <t>Div 12 gross expenses</t>
  </si>
  <si>
    <t>SSU Capital Credits</t>
  </si>
  <si>
    <t>pre-capitalization totals</t>
  </si>
  <si>
    <t>effective average cap rate</t>
  </si>
  <si>
    <t xml:space="preserve">net expense Restricted Stock Time Lapse </t>
  </si>
  <si>
    <t xml:space="preserve">net expense Restricted Stock Perf Based </t>
  </si>
  <si>
    <t>Capital Credits - combined</t>
  </si>
  <si>
    <t>Total Net expense - Restricted Stock</t>
  </si>
  <si>
    <t>Gross Expense - Restricted Stock</t>
  </si>
  <si>
    <t>effective cap rate - Restricted Stock</t>
  </si>
  <si>
    <t>Div</t>
  </si>
  <si>
    <t>Total VPP/MIP</t>
  </si>
  <si>
    <t>Total Restricted Stock</t>
  </si>
  <si>
    <t>these go with VPP &amp; MIP</t>
  </si>
  <si>
    <t>07452</t>
  </si>
  <si>
    <t>Variable Pay &amp; Mgmt Incentive Plans</t>
  </si>
  <si>
    <t>07454</t>
  </si>
  <si>
    <t>VPP &amp; MIP - Capital Credit</t>
  </si>
  <si>
    <t>all these go with Restricted Stock</t>
  </si>
  <si>
    <t>07450</t>
  </si>
  <si>
    <t>Capitalized Restricted Stock</t>
  </si>
  <si>
    <t>07456</t>
  </si>
  <si>
    <t>Restricted Stock -Long Term Incentive Plan - Time Lapse</t>
  </si>
  <si>
    <t>07457</t>
  </si>
  <si>
    <t>Restricted Stock - Management Incentive Plan</t>
  </si>
  <si>
    <t>07458</t>
  </si>
  <si>
    <t>Restricted Stock - Long Term Incentive Plan - Performance Based</t>
  </si>
  <si>
    <t>07460</t>
  </si>
  <si>
    <t>RSU-Long Term Incentive Plan - Time Lapse</t>
  </si>
  <si>
    <t>07463</t>
  </si>
  <si>
    <t>RSU-Managment Incentive Plan</t>
  </si>
  <si>
    <t>SSU effective average cap rate</t>
  </si>
  <si>
    <t>Capital Credits</t>
  </si>
  <si>
    <t>Restricted Stock Time Lapse - Capital Credits</t>
  </si>
  <si>
    <t>Total Restricted Stock  -Time Lapse</t>
  </si>
  <si>
    <t>Restricted Stock Perf Based - Capital Credits</t>
  </si>
  <si>
    <t>Total Restricted Stock-Performance Based</t>
  </si>
  <si>
    <t>Total Restricted Stock  - Time Lapse</t>
  </si>
  <si>
    <t>Total Restricted Stock  - Performance Based</t>
  </si>
  <si>
    <t>Div 9 effective average cap rate</t>
  </si>
  <si>
    <t>Combined for both Time-Lapse and Performance Based</t>
  </si>
  <si>
    <t>Time-Lapse</t>
  </si>
  <si>
    <t>Performance Based</t>
  </si>
  <si>
    <t>VPP &amp; MIP Plans</t>
  </si>
  <si>
    <t>Annual</t>
  </si>
  <si>
    <t>allocated</t>
  </si>
  <si>
    <t>description</t>
  </si>
  <si>
    <t>Totals</t>
  </si>
  <si>
    <t>amounts</t>
  </si>
  <si>
    <t>Total VPP &amp; MIP</t>
  </si>
  <si>
    <t>nothing to report</t>
  </si>
  <si>
    <t>Note</t>
  </si>
  <si>
    <t>Restricted Stock Plans</t>
  </si>
  <si>
    <t>Variable Pay &amp; Mgmt Incentive Plans - Expensed</t>
  </si>
  <si>
    <t>VPP &amp; MIP - Capitalized</t>
  </si>
  <si>
    <t>Variable Pay &amp; Mgmt Incentive Plans- Expensed</t>
  </si>
  <si>
    <t xml:space="preserve">MIP and VPP costs are recorded in the same subaccount on a combined basis.   </t>
  </si>
  <si>
    <t>Base Year and Test Year projections were not calculated on an individual plan basis.</t>
  </si>
  <si>
    <t>Restricted Stock Units - Time Lapse - Expensed</t>
  </si>
  <si>
    <t>RSU-LTIP - Time Lapse - Capitalized</t>
  </si>
  <si>
    <t>Total RSU-LTIP - Time Lapse</t>
  </si>
  <si>
    <t>Restricted Stock Units - Perf. Based - Expensed</t>
  </si>
  <si>
    <t>RSU-LTIP - Perf. Based - Capitalized</t>
  </si>
  <si>
    <t>Total RSU-LTIP - Perf. Based</t>
  </si>
  <si>
    <t>RSU-LTIP - Time Lapse</t>
  </si>
  <si>
    <t>RSU-LTIP - Perf. Based</t>
  </si>
  <si>
    <t>VPP &amp; MIP</t>
  </si>
  <si>
    <t>Variable Pay &amp; Management Incentive Plans</t>
  </si>
  <si>
    <t>Category</t>
  </si>
  <si>
    <t>Factor</t>
  </si>
  <si>
    <t>Allocation</t>
  </si>
  <si>
    <t>Incentive Compensation</t>
  </si>
  <si>
    <t>diff</t>
  </si>
  <si>
    <t>col 34 from FERC</t>
  </si>
  <si>
    <t>Rent</t>
  </si>
  <si>
    <t>Lab&amp;Ben</t>
  </si>
  <si>
    <t>Other</t>
  </si>
  <si>
    <t>Bad Debt</t>
  </si>
  <si>
    <t>total allocations</t>
  </si>
  <si>
    <t>Labor is grown by 3%</t>
  </si>
  <si>
    <t>these cols are used for tab D.1</t>
  </si>
  <si>
    <t>Customer accounts-Customer rec - Cell phone equipment and accessories 9030-05377</t>
  </si>
  <si>
    <t>Customer accounts-Operation su - Club Dues - Nondeductible 9010-05416</t>
  </si>
  <si>
    <t>Mains expenses - Misc Employee Welfare Exp 8560-07499</t>
  </si>
  <si>
    <t>Distribution-Operation supervi - Technical (Job Skills) Training 8700-05427</t>
  </si>
  <si>
    <t>Odorization - Inventory Materials 8711-02001</t>
  </si>
  <si>
    <t>Odorization - Warehouse Loading Charge 8711-02004</t>
  </si>
  <si>
    <t>Distribution-Operation supervi - Printing/Slides/Graphics 8700-04145</t>
  </si>
  <si>
    <t>Maintenance of measuring and r - Non-project Labor 8350-01000</t>
  </si>
  <si>
    <t>Mains and Services Expenses - O&amp;M Project Labor and Contra 8740-01006</t>
  </si>
  <si>
    <t>Mains and Services Expenses - Expense Labor Transfer Out 8740-01014</t>
  </si>
  <si>
    <t>Customer accounts-Customer rec - Uniforms 9030-07443</t>
  </si>
  <si>
    <t>Customer accounts-Customer rec - Uniforms Capitalized 9030-07444</t>
  </si>
  <si>
    <t>Sales-Supervision - Misc Employee Welfare Exp 9110-07499</t>
  </si>
  <si>
    <t>Distribution-Operation supervi - Damages 8700-07111</t>
  </si>
  <si>
    <t>Distribution load dispatching - Building Maintenance 8710-04582</t>
  </si>
  <si>
    <t>A&amp;G-Administrative &amp; general s - Utilities 9200-04590</t>
  </si>
  <si>
    <t>A&amp;G-Office supplies &amp; expense - Misc Rents 9210-04592</t>
  </si>
  <si>
    <t>A&amp;G-Rents - Misc Rents 9310-04592</t>
  </si>
  <si>
    <t>Distribution-Maintenance of st - Misc Rents 8860-04592</t>
  </si>
  <si>
    <t>Field measuring and regulating - Capitalized transportation costs 7560-03003</t>
  </si>
  <si>
    <t>Storage-Purification expenses - Capitalized transportation costs 8210-03003</t>
  </si>
  <si>
    <t>Transmission-Maintenance of me - Capitalized transportation costs 8650-03003</t>
  </si>
  <si>
    <t>Sales-Supervision - Capitalized transportation costs 9110-03003</t>
  </si>
  <si>
    <t>Sales-Supervision - Vehicle Expense 9110-03004</t>
  </si>
  <si>
    <t>Field measuring and regulating - Vehicle Expense 7560-03004</t>
  </si>
  <si>
    <t>Storage-Purification expenses - Vehicle Expense 8210-03004</t>
  </si>
  <si>
    <t>Transmission-Maintenance of me - Vehicle Expense 8650-03004</t>
  </si>
  <si>
    <t>Maintenance of measuring and r - Inventory Materials 8900-02001</t>
  </si>
  <si>
    <t>Distribution-Measuring and reg - Inventory Materials 8760-02001</t>
  </si>
  <si>
    <t>Distribution-Measuring and reg - Inventory Materials 8770-02001</t>
  </si>
  <si>
    <t>Maintenance of measuring and r - Warehouse Loading Charge 8900-02004</t>
  </si>
  <si>
    <t>Distribution-Measuring and reg - Warehouse Loading Charge 8760-02004</t>
  </si>
  <si>
    <t>Distribution-Measuring and reg - Warehouse Loading Charge 8770-02004</t>
  </si>
  <si>
    <t>Storage-Other expenses - Non-Inventory Supplies 8240-02005</t>
  </si>
  <si>
    <t>Maintenance of measuring and r - Non-Inventory Supplies 8350-02005</t>
  </si>
  <si>
    <t>A&amp;G-Property insurance - Non-Inventory Supplies 9240-02005</t>
  </si>
  <si>
    <t>Maintenance of meters and hous - Non-Inventory Supplies 8930-02005</t>
  </si>
  <si>
    <t>Customer accounts-Customer rec - Purchasing Card Charges 9030-02006</t>
  </si>
  <si>
    <t>Mains and Services Expenses - Parts 8740-04306</t>
  </si>
  <si>
    <t>Distribution-Maintenance of ot - Office Supplies 8940-05010</t>
  </si>
  <si>
    <t>Customer accounts-Meter readin - Office Supplies 9020-05010</t>
  </si>
  <si>
    <t>Customer service-Miscellaneous - Office Supplies 9100-05010</t>
  </si>
  <si>
    <t>Distribution-Rents - Office Supplies 8810-05010</t>
  </si>
  <si>
    <t>Customer accounts-Customer rec - Long Distance 9030-05312</t>
  </si>
  <si>
    <t>Miscellaneous general expenses - Long Distance 9302-05312</t>
  </si>
  <si>
    <t>Customer accounts-Customer rec - WAN/LAN/Internet Service 9030-05331</t>
  </si>
  <si>
    <t>Customer accounts-Meter readin - AMI Tower Fees 9020-05352</t>
  </si>
  <si>
    <t>Distribution-Measuring and reg - Cell phone equipment and accessories 8750-05377</t>
  </si>
  <si>
    <t>Customer accounts-Operation su - Community Rel&amp;Trade Shows 9010-04040</t>
  </si>
  <si>
    <t>Miscellaneous general expenses - Community Rel&amp;Trade Shows 9302-04040</t>
  </si>
  <si>
    <t>Sales-Supervision - Advertising 9110-04044</t>
  </si>
  <si>
    <t>Customer accounts-Operation su - Advertising 9010-04044</t>
  </si>
  <si>
    <t>A&amp;G-Office supplies &amp; expense - Board Meeting Expenses 9210-04112</t>
  </si>
  <si>
    <t>A&amp;G-General advertising expens - Tr &amp; Reg of Bonds/Debt Fee 9301-04127</t>
  </si>
  <si>
    <t>Miscellaneous general expenses - Reimbursement of Fraud Payments 9302-04135</t>
  </si>
  <si>
    <t>Customer accounts-Customer rec - Membership Fees 9030-05415</t>
  </si>
  <si>
    <t>Customer service-Operating inf - Membership Fees 9090-05415</t>
  </si>
  <si>
    <t>Customer accounts-Customer rec - Club Dues - Deductible 9030-05417</t>
  </si>
  <si>
    <t>A&amp;G-Maintenance of general pla - Association Dues 9320-07510</t>
  </si>
  <si>
    <t>Distribution-Operation supervi - Donations 8700-07520</t>
  </si>
  <si>
    <t>Sales-Supervision - Donations 9110-07520</t>
  </si>
  <si>
    <t>Customer accounts-Operation su - Postage/Delivery Services 9010-05111</t>
  </si>
  <si>
    <t>A&amp;G-Outside services employed - Postage/Delivery Services 9230-05111</t>
  </si>
  <si>
    <t>A&amp;G-Rents - Postage/Delivery Services 9310-05111</t>
  </si>
  <si>
    <t>Meter and house regulator expe - Spousal &amp; Dependent Travel 8780-05412</t>
  </si>
  <si>
    <t>Distribution-Measuring and reg - Lodging 8750-05414</t>
  </si>
  <si>
    <t>A&amp;G-Employee pensions and bene - Misc Employee Expense 9260-05419</t>
  </si>
  <si>
    <t>Sales-Supervision - Employee Development 9110-05420</t>
  </si>
  <si>
    <t>Customer accounts-Operation su - Training 9010-05421</t>
  </si>
  <si>
    <t>Distribution-Operation supervi - Operator Qualifications Training 8700-05422</t>
  </si>
  <si>
    <t>A&amp;G-Outside services employed - Books &amp; Manuals 9230-05424</t>
  </si>
  <si>
    <t>Distribution-Operation supervi - Regulatory Compliance Training 8700-05425</t>
  </si>
  <si>
    <t>A&amp;G-Outside services employed - Technical (Job Skills) Training 9230-05427</t>
  </si>
  <si>
    <t>A&amp;G-Employee pensions and bene - Technical (Job Skills) Training 9260-05427</t>
  </si>
  <si>
    <t>Distribution-Operation supervi - Work Environment Training 8700-05429</t>
  </si>
  <si>
    <t>A&amp;G-Office supplies &amp; expense - Gas Supplies Services 9210-05430</t>
  </si>
  <si>
    <t>Distribution-Measuring and reg - Contract Labor 8760-06111</t>
  </si>
  <si>
    <t>Distribution-Rents - Contract Labor 8810-06111</t>
  </si>
  <si>
    <t>Maintenance of measuring and r - Contract Labor 8910-06111</t>
  </si>
  <si>
    <t>Distribution-Maintenance of ot - Contract Labor 8940-06111</t>
  </si>
  <si>
    <t>A&amp;G-Office supplies &amp; expense - Collection Fees 9210-06112</t>
  </si>
  <si>
    <t>Meter and house regulator expe - Bill Print Fees 8780-06116</t>
  </si>
  <si>
    <t xml:space="preserve">                         Labor</t>
  </si>
  <si>
    <t xml:space="preserve">                         Benefits</t>
  </si>
  <si>
    <t xml:space="preserve">                         Employee Welfare</t>
  </si>
  <si>
    <t xml:space="preserve">                         Insurance</t>
  </si>
  <si>
    <t xml:space="preserve">                         Rent, Maint., &amp; Utilities</t>
  </si>
  <si>
    <t xml:space="preserve">                         Vehicles &amp; Equip</t>
  </si>
  <si>
    <t xml:space="preserve">                         Materials &amp; Supplies</t>
  </si>
  <si>
    <t xml:space="preserve">                         Information Technologies</t>
  </si>
  <si>
    <t xml:space="preserve">                         Telecom</t>
  </si>
  <si>
    <t xml:space="preserve">                         Marketing</t>
  </si>
  <si>
    <t xml:space="preserve">                         Directors &amp; Shareholders &amp;PR</t>
  </si>
  <si>
    <t xml:space="preserve">                         Print &amp; Postages</t>
  </si>
  <si>
    <t xml:space="preserve">                         Travel &amp; Entertainment</t>
  </si>
  <si>
    <t xml:space="preserve">                         Training</t>
  </si>
  <si>
    <t xml:space="preserve">                         Outside Services</t>
  </si>
  <si>
    <t xml:space="preserve">                         Miscellaneous</t>
  </si>
  <si>
    <t xml:space="preserve">                              Total O&amp;M Expenses Before Allocations</t>
  </si>
  <si>
    <t xml:space="preserve">     Customer accounts-Uncollectibl - Cust Uncol Acct-Write Off 9040-09927</t>
  </si>
  <si>
    <t xml:space="preserve">                         Provision for Bad Debt</t>
  </si>
  <si>
    <t xml:space="preserve">          Labor</t>
  </si>
  <si>
    <t xml:space="preserve">          Benefits</t>
  </si>
  <si>
    <t xml:space="preserve">          Employee Welfare</t>
  </si>
  <si>
    <t xml:space="preserve">          Insurance</t>
  </si>
  <si>
    <t xml:space="preserve">          Rent, Maint., &amp; Utilities</t>
  </si>
  <si>
    <t xml:space="preserve">          Vehicles &amp; Equip</t>
  </si>
  <si>
    <t xml:space="preserve">          Materials &amp; Supplies</t>
  </si>
  <si>
    <t xml:space="preserve">          Information Technologies</t>
  </si>
  <si>
    <t xml:space="preserve">          Telecom</t>
  </si>
  <si>
    <t xml:space="preserve">          Marketing</t>
  </si>
  <si>
    <t xml:space="preserve">          Print &amp; Postages</t>
  </si>
  <si>
    <t xml:space="preserve">          Travel &amp; Entertainment</t>
  </si>
  <si>
    <t xml:space="preserve">          Training</t>
  </si>
  <si>
    <t xml:space="preserve">          Outside Services</t>
  </si>
  <si>
    <t xml:space="preserve">          Miscellaneous</t>
  </si>
  <si>
    <t xml:space="preserve">               Total O&amp;M Expenses Before Allocations</t>
  </si>
  <si>
    <t>A&amp;G-Employee pensions and bene - Safety 9260-04018</t>
  </si>
  <si>
    <t>Customer service-Miscellaneous - Advertising 9100-04044</t>
  </si>
  <si>
    <t>Customer accounts-Meter readin - Cellular, radio, pager charges 9020-05364</t>
  </si>
  <si>
    <t>Customer service-Operating inf - Books &amp; Manuals 9090-05424</t>
  </si>
  <si>
    <t xml:space="preserve">               Miscellaneous general expenses - Misc General Expense 9302-07590</t>
  </si>
  <si>
    <t>Other storage expenses-Operati - Damages 8410-07111</t>
  </si>
  <si>
    <t>A&amp;G-Outside services employed - Misc Employee Welfare Exp 9230-07499</t>
  </si>
  <si>
    <t>Other fuel &amp; power for compres - Utilities 8550-04590</t>
  </si>
  <si>
    <t>Distribution-Operation supervi - Employee Broadcast and Publication 8700-07495</t>
  </si>
  <si>
    <t xml:space="preserve">               Mains and Services Expenses - Heavy Equipment 8740-04302</t>
  </si>
  <si>
    <t>A&amp;G-Office supplies &amp; expense - Regulatory Compliance Training 9210-05425</t>
  </si>
  <si>
    <t>Customer accounts-Meter readin - Capitalized Telecom Costs 9020-05399</t>
  </si>
  <si>
    <t>Atmos Energy Corporation - Kentucky</t>
  </si>
  <si>
    <t>Development of Inflation Factor</t>
  </si>
  <si>
    <t>Description:</t>
  </si>
  <si>
    <t>CPI: Urban Consumer - All Items, (Index 1982-84=100, SA)</t>
  </si>
  <si>
    <t>Year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</si>
  <si>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</si>
  <si>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</si>
  <si>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</si>
  <si>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</si>
  <si>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</si>
  <si>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</si>
  <si>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</si>
  <si>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</si>
  <si>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</si>
  <si>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</si>
  <si>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</si>
  <si>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HALF1</t>
  </si>
  <si>
    <t>HALF2</t>
  </si>
  <si>
    <t>Inflation%</t>
  </si>
  <si>
    <t>year</t>
  </si>
  <si>
    <t>Annual Rate</t>
  </si>
  <si>
    <t>Average Annual Inflation Rate</t>
  </si>
  <si>
    <t>Escalation Factors</t>
  </si>
  <si>
    <t>Budget</t>
  </si>
  <si>
    <t>General Increase</t>
  </si>
  <si>
    <t>CPI</t>
  </si>
  <si>
    <t>Misc Rents - 04592</t>
  </si>
  <si>
    <t>Monthly Lines and service - 05310</t>
  </si>
  <si>
    <t>AMI Tower Rent - 05351</t>
  </si>
  <si>
    <t>Safety, Newspaper - 04001</t>
  </si>
  <si>
    <t>Workers Comp Benefits Cap Credit - 01225</t>
  </si>
  <si>
    <t>Atmos Energy Corporation</t>
  </si>
  <si>
    <t>Service Area</t>
  </si>
  <si>
    <t>Operation &amp; Maintenance Expenses</t>
  </si>
  <si>
    <t>SS Controller - Miscellaneous - CC1903</t>
  </si>
  <si>
    <t>(See cell P39, RevReq model C.2.2 B02)</t>
  </si>
  <si>
    <t>Expense Billings</t>
  </si>
  <si>
    <t>O&amp;M - Total Operation &amp; Maintenance Expense</t>
  </si>
  <si>
    <t>Regulatory Asset Amortizations</t>
  </si>
  <si>
    <t xml:space="preserve">               Customer accounts-Customer rec - Club Dues - Nondeductible 9030-05416</t>
  </si>
  <si>
    <t xml:space="preserve">               A&amp;G-Office supplies &amp; expense - Club Dues - Nondeductible 9210-05416</t>
  </si>
  <si>
    <t xml:space="preserve">               Customer accounts-Customer rec - Membership Fees 9030-05415</t>
  </si>
  <si>
    <t xml:space="preserve">               A&amp;G-Employee pensions and bene - Medical Benefits Projects 9260-01253</t>
  </si>
  <si>
    <t xml:space="preserve">               A&amp;G-Employee pensions and bene - ESOP Benefits Projects 9260-01259</t>
  </si>
  <si>
    <t xml:space="preserve">               A&amp;G-Employee pensions and bene - HSA Benefits Projects 9260-01262</t>
  </si>
  <si>
    <t xml:space="preserve">               A&amp;G-Employee pensions and bene - Life Benefits Projects 9260-01268</t>
  </si>
  <si>
    <t xml:space="preserve">               A&amp;G-Employee pensions and bene - LTD Benefits Projects 9260-01271</t>
  </si>
  <si>
    <t xml:space="preserve">               A&amp;G-Employee pensions and bene - Pension Benefits Projects 9260-01291</t>
  </si>
  <si>
    <t xml:space="preserve">               A&amp;G-Employee pensions and bene - OPEB Benefits Projects 9260-01292</t>
  </si>
  <si>
    <t xml:space="preserve">               A&amp;G-Injuries &amp; damages - Workers Comp Benefits Projects 9250-01293</t>
  </si>
  <si>
    <t xml:space="preserve">               A&amp;G-Employee pensions and bene - RSP FACC Benefits Projects 9260-01265</t>
  </si>
  <si>
    <t xml:space="preserve">               Customer accounts-Operation su - Misc Employee Welfare Exp 9010-07499</t>
  </si>
  <si>
    <t xml:space="preserve">               Customer accounts-Customer rec - Misc Employee Welfare Exp 9030-07499</t>
  </si>
  <si>
    <t xml:space="preserve">               Distribution-Operation supervi - Misc Employee Welfare Exp 8700-07499</t>
  </si>
  <si>
    <t xml:space="preserve">               A&amp;G-Employee pensions and bene - Uniforms 9260-07443</t>
  </si>
  <si>
    <t xml:space="preserve">               A&amp;G-Office supplies &amp; expense - Service Awards 9210-07421</t>
  </si>
  <si>
    <t xml:space="preserve">               Maintenance of measuring and r - Non-Inventory Supplies 8900-02005</t>
  </si>
  <si>
    <t xml:space="preserve">               Miscellaneous general expenses - Non-Inventory Supplies 9302-02005</t>
  </si>
  <si>
    <t xml:space="preserve">               Customer accounts-Operation su - Office Supplies 9010-05010</t>
  </si>
  <si>
    <t xml:space="preserve">               Customer accounts-Customer rec - Office Supplies 9030-05010</t>
  </si>
  <si>
    <t xml:space="preserve">               Sales-Demonstrating and sellin - Office Supplies 9120-05010</t>
  </si>
  <si>
    <t xml:space="preserve">               A&amp;G-Property insurance - Software Maintenance 9240-04201</t>
  </si>
  <si>
    <t xml:space="preserve">               A&amp;G-Office supplies &amp; expense - Cell service for data uses 9210-05376</t>
  </si>
  <si>
    <t xml:space="preserve">               A&amp;G-Office supplies &amp; expense - Gas Light Relight Program 9210-04041</t>
  </si>
  <si>
    <t xml:space="preserve">               Sales-Demonstrating and sellin - Promo Other, Misc 9120-04021</t>
  </si>
  <si>
    <t xml:space="preserve">               A&amp;G-Office supplies &amp; expense - Annual Report Design, Printing &amp; Dis 9210-04122</t>
  </si>
  <si>
    <t xml:space="preserve">               A&amp;G-Office supplies &amp; expense - Newswire/Blast Fax/Mail List 9210-04120</t>
  </si>
  <si>
    <t xml:space="preserve">               Customer accounts-Customer rec - Meals and Entertainment 9030-05411</t>
  </si>
  <si>
    <t xml:space="preserve">               Customer service-Miscellaneous - Meals and Entertainment 9100-05411</t>
  </si>
  <si>
    <t xml:space="preserve">               A&amp;G-Outside services employed - Meals and Entertainment 9230-05411</t>
  </si>
  <si>
    <t xml:space="preserve">               Customer accounts-Customer rec - Transportation 9030-05413</t>
  </si>
  <si>
    <t xml:space="preserve">               Customer service-Miscellaneous - Transportation 9100-05413</t>
  </si>
  <si>
    <t xml:space="preserve">               Storage-Purification expenses - Misc Employee Expense 8210-05419</t>
  </si>
  <si>
    <t xml:space="preserve">               Customer service-Miscellaneous - Lodging 9100-05414</t>
  </si>
  <si>
    <t xml:space="preserve">               Mains and Services Expenses - Safety Training 8740-05426</t>
  </si>
  <si>
    <t xml:space="preserve">               Distribution-Other expenses - Contract Labor 8800-06111</t>
  </si>
  <si>
    <t xml:space="preserve">               Customer service-Miscellaneous - Contract Labor 9100-06111</t>
  </si>
  <si>
    <t xml:space="preserve">               Customer accounts-Operation su - Non-project Labor 9010-01000</t>
  </si>
  <si>
    <t xml:space="preserve">               Customer accounts-Meter readin - Non-project Labor 9020-01000</t>
  </si>
  <si>
    <t xml:space="preserve">               Customer accounts-Operation su - Expense Labor Accrual 9010-01008</t>
  </si>
  <si>
    <t xml:space="preserve">               Customer accounts-Meter readin - Expense Labor Accrual 9020-01008</t>
  </si>
  <si>
    <t xml:space="preserve">               Customer accounts-Customer rec - Software Maintenance 9030-04201</t>
  </si>
  <si>
    <t xml:space="preserve">               A&amp;G-Office supplies &amp; expense - Bill Print Fees 9210-06116</t>
  </si>
  <si>
    <t xml:space="preserve">               Customer accounts-Operation su - Collection Fees 9010-06112</t>
  </si>
  <si>
    <t xml:space="preserve">               Distribution-Measuring and reg - Uniforms 8750-07443</t>
  </si>
  <si>
    <t xml:space="preserve">               Distribution-Measuring and reg - Uniforms Capitalized 8750-07444</t>
  </si>
  <si>
    <t xml:space="preserve">               A&amp;G-Franchise requirements - Misc Employee Welfare Exp 9270-07499</t>
  </si>
  <si>
    <t xml:space="preserve">               Distribution-Rents - Misc Employee Welfare Exp 8810-07499</t>
  </si>
  <si>
    <t xml:space="preserve">               A&amp;G-Injuries &amp; damages - Environmental &amp; Safety 9250-07120</t>
  </si>
  <si>
    <t xml:space="preserve">               Customer accounts-Meter readin - Utilities 9020-04590</t>
  </si>
  <si>
    <t xml:space="preserve">               Distribution-Other expenses - Misc Rents 8800-04592</t>
  </si>
  <si>
    <t xml:space="preserve">               Distribution-Operation supervi - Building Lease/Rents 8700-04581</t>
  </si>
  <si>
    <t xml:space="preserve">               Distribution-Rents - Railroad easements and crossings 8810-04585</t>
  </si>
  <si>
    <t xml:space="preserve">               Sales-Demonstrating and sellin - Building Maintenance 9120-04582</t>
  </si>
  <si>
    <t xml:space="preserve">               Meter and house regulator expe - Building Maintenance 8780-04582</t>
  </si>
  <si>
    <t xml:space="preserve">               Distribution-Operation supervi - Building Lease/Rents Capitalized 8700-04580</t>
  </si>
  <si>
    <t xml:space="preserve">               Meter and house regulator expe - Heavy Equipment 8780-04302</t>
  </si>
  <si>
    <t xml:space="preserve">               Distribution-Rents - Heavy Equipment 8810-04302</t>
  </si>
  <si>
    <t xml:space="preserve">               Meter and house regulator expe - Heavy Equipment Capitalized 8780-04307</t>
  </si>
  <si>
    <t xml:space="preserve">               Distribution-Rents - Heavy Equipment Capitalized 8810-04307</t>
  </si>
  <si>
    <t xml:space="preserve">               Wells expenses - Vehicle Expense 8160-03004</t>
  </si>
  <si>
    <t xml:space="preserve">               Distribution-Measuring and reg - Vehicle Expense 8760-03004</t>
  </si>
  <si>
    <t xml:space="preserve">               Distribution-Other expenses - Vehicle Expense 8800-03004</t>
  </si>
  <si>
    <t xml:space="preserve">               Wells expenses - Capitalized transportation costs 8160-03003</t>
  </si>
  <si>
    <t xml:space="preserve">               Distribution-Measuring and reg - Capitalized transportation costs 8760-03003</t>
  </si>
  <si>
    <t xml:space="preserve">               Distribution-Other expenses - Capitalized transportation costs 8800-03003</t>
  </si>
  <si>
    <t xml:space="preserve">               Distribution-Maintenance of st - Non-Inventory Supplies 8860-02005</t>
  </si>
  <si>
    <t xml:space="preserve">               Sales-Supervision - Non-Inventory Supplies 9110-02005</t>
  </si>
  <si>
    <t xml:space="preserve">               Storage-Maintenance of structu - Non-Inventory Supplies 8310-02005</t>
  </si>
  <si>
    <t xml:space="preserve">               Other storage expenses-Operati - Non-Inventory Supplies 8410-02005</t>
  </si>
  <si>
    <t xml:space="preserve">               Mains expenses - Office Supplies 8560-05010</t>
  </si>
  <si>
    <t xml:space="preserve">               Maintenance of measuring and r - Inventory Materials 8890-02001</t>
  </si>
  <si>
    <t xml:space="preserve">               Distribution-Maintenance of ot - Inventory Materials 8940-02001</t>
  </si>
  <si>
    <t xml:space="preserve">               Meter and house regulator expe - Parts 8780-04306</t>
  </si>
  <si>
    <t xml:space="preserve">               Maintenance of measuring and r - Warehouse Loading Charge 8890-02004</t>
  </si>
  <si>
    <t xml:space="preserve">               Distribution-Maintenance of ot - Warehouse Loading Charge 8940-02004</t>
  </si>
  <si>
    <t xml:space="preserve">               Distribution-Measuring and reg - Non-project Labor 8750-01000</t>
  </si>
  <si>
    <t xml:space="preserve">               Distribution-Measuring and reg - Expense Labor Accrual 8750-01008</t>
  </si>
  <si>
    <t xml:space="preserve">               Mains expenses - Expense Labor Accrual 8560-01008</t>
  </si>
  <si>
    <t xml:space="preserve">               Mains and Services Expenses - Office Supplies 8740-05010</t>
  </si>
  <si>
    <t xml:space="preserve">               Distribution-Operation supervi - Cell service for data uses 8700-05376</t>
  </si>
  <si>
    <t xml:space="preserve">               Mains and Services Expenses - Required By Law, Safety 8740-04002</t>
  </si>
  <si>
    <t xml:space="preserve">               Customer accounts-Customer rec - Safety 9030-04018</t>
  </si>
  <si>
    <t xml:space="preserve">               A&amp;G-Injuries &amp; damages - Safety 9250-04018</t>
  </si>
  <si>
    <t xml:space="preserve">               Distribution-Operation supervi - Safety 8700-04018</t>
  </si>
  <si>
    <t xml:space="preserve">               Distribution-Rents - Safety 8810-04018</t>
  </si>
  <si>
    <t xml:space="preserve">               A&amp;G-Injuries &amp; damages - Promo Sales, Consumer Rel 9250-04017</t>
  </si>
  <si>
    <t xml:space="preserve">               Mains and Services Expenses - Promo Sales, Misc 8740-04022</t>
  </si>
  <si>
    <t xml:space="preserve">               A&amp;G-Office supplies &amp; expense - Customer Relations &amp; Assist 9210-04046</t>
  </si>
  <si>
    <t xml:space="preserve">               Sales-Advertising expenses - Gas Light Relight Program 9130-04041</t>
  </si>
  <si>
    <t xml:space="preserve">               Sales-Advertising expenses - Promo Other, Misc 9130-04021</t>
  </si>
  <si>
    <t xml:space="preserve">               Sales-Supervision - Association Dues 9110-07510</t>
  </si>
  <si>
    <t xml:space="preserve">               Sales-Demonstrating and sellin - Association Dues 9120-07510</t>
  </si>
  <si>
    <t xml:space="preserve">               Distribution-Other expenses - Association Dues 8800-07510</t>
  </si>
  <si>
    <t xml:space="preserve">               Miscellaneous general expenses - Donations 9302-07520</t>
  </si>
  <si>
    <t xml:space="preserve">               Distribution-Operation supervi - Donations 8700-07520</t>
  </si>
  <si>
    <t xml:space="preserve">               Customer service-Operating inf - Club Dues - Deductible 9090-05417</t>
  </si>
  <si>
    <t xml:space="preserve">               Mains expenses - Postage/Delivery Services 8560-05111</t>
  </si>
  <si>
    <t xml:space="preserve">               Distribution-Measuring and reg - Postage/Delivery Services 8750-05111</t>
  </si>
  <si>
    <t xml:space="preserve">               Customer accounts-Meter readin - Postage/Delivery Services 9020-05111</t>
  </si>
  <si>
    <t xml:space="preserve">               Sales-Supervision - Postage/Delivery Services 9110-05111</t>
  </si>
  <si>
    <t xml:space="preserve">               Sales-Demonstrating and sellin - Postage/Delivery Services 9120-05111</t>
  </si>
  <si>
    <t xml:space="preserve">               A&amp;G-Employee pensions and bene - Postage/Delivery Services 9260-05111</t>
  </si>
  <si>
    <t xml:space="preserve">               Odorization - Meals and Entertainment 8711-05411</t>
  </si>
  <si>
    <t xml:space="preserve">               Customer accounts-Customer rec - Spousal &amp; Dependent Travel 9030-05412</t>
  </si>
  <si>
    <t xml:space="preserve">               Sales-Supervision - Spousal &amp; Dependent Travel 9110-05412</t>
  </si>
  <si>
    <t xml:space="preserve">               Distribution-Other expenses - Lodging 8800-05414</t>
  </si>
  <si>
    <t xml:space="preserve">               Customer accounts-Customer rec - Misc Employee Expense 9030-05419</t>
  </si>
  <si>
    <t xml:space="preserve">               Mains and Services Expenses - Employee Development 8740-05420</t>
  </si>
  <si>
    <t xml:space="preserve">               A&amp;G-Injuries &amp; damages - Employee Development 9250-05420</t>
  </si>
  <si>
    <t xml:space="preserve">               Distribution-Operation supervi - Training 8700-05421</t>
  </si>
  <si>
    <t xml:space="preserve">               Distribution-Other expenses - Training 8800-05421</t>
  </si>
  <si>
    <t xml:space="preserve">               Customer service-Operating inf - Training 9090-05421</t>
  </si>
  <si>
    <t xml:space="preserve">               Mains and Services Expenses - Technical (Job Skills) Training 8740-05427</t>
  </si>
  <si>
    <t xml:space="preserve">               Other storage expenses-Operati - Books &amp; Manuals 8410-05424</t>
  </si>
  <si>
    <t xml:space="preserve">               Distribution-Operation supervi - Books &amp; Manuals 8700-05424</t>
  </si>
  <si>
    <t xml:space="preserve">               A&amp;G-Injuries &amp; damages - Safety Training 9250-05426</t>
  </si>
  <si>
    <t xml:space="preserve">               Customer accounts-Customer rec - Bill Print Fees 9030-06116</t>
  </si>
  <si>
    <t xml:space="preserve">               Maintenance of compressor stat - Contract Labor 8340-06111</t>
  </si>
  <si>
    <t xml:space="preserve">               Transmission-Maintenance of ma - Contract Labor 8630-06111</t>
  </si>
  <si>
    <t xml:space="preserve">               Distribution-Operation supervi - Land Rights 8700-04889</t>
  </si>
  <si>
    <t xml:space="preserve">               Sales-Supervision - Misc General Expense 9110-07590</t>
  </si>
  <si>
    <t xml:space="preserve">               Distribution-Other expenses - Misc General Expense 8800-07590</t>
  </si>
  <si>
    <t xml:space="preserve">               Mains and Services Expenses - Reimbursements 8740-09911</t>
  </si>
  <si>
    <t xml:space="preserve">               Mains and Services Expenses - Building Lease/Rents Capitalized 8740-04580</t>
  </si>
  <si>
    <t xml:space="preserve">               Mains and Services Expenses - Building Lease/Rents 8740-04581</t>
  </si>
  <si>
    <t xml:space="preserve">               Distribution-Operation supervi - Misc Rents 8700-04592</t>
  </si>
  <si>
    <t xml:space="preserve">               Distribution-Rents - Misc Rents 8810-04592</t>
  </si>
  <si>
    <t xml:space="preserve">               A&amp;G-Employee pensions and bene - Office Supplies 9260-05010</t>
  </si>
  <si>
    <t xml:space="preserve">               A&amp;G-Office supplies &amp; expense - Cell phone equipment and accessories 9210-05377</t>
  </si>
  <si>
    <t xml:space="preserve">               A&amp;G-Office supplies &amp; expense - Capitalized Telecom Costs 9210-05399</t>
  </si>
  <si>
    <t xml:space="preserve">               Sales-Demonstrating and sellin - Customer Relations &amp; Assist 9120-04046</t>
  </si>
  <si>
    <t xml:space="preserve">               Sales-Supervision - Advertising 9110-04044</t>
  </si>
  <si>
    <t xml:space="preserve">               Customer accounts-Customer rec - Postage/Delivery Services 9030-05111</t>
  </si>
  <si>
    <t xml:space="preserve">               Distribution-Other expenses - Postage/Delivery Services 8800-05111</t>
  </si>
  <si>
    <t xml:space="preserve">               Customer accounts-Operation su - Meals and Entertainment 9010-05411</t>
  </si>
  <si>
    <t xml:space="preserve">               Distribution-Measuring and reg - Meals and Entertainment 8750-05411</t>
  </si>
  <si>
    <t xml:space="preserve">               Transmission-Operation supervi - Meals and Entertainment 8500-05411</t>
  </si>
  <si>
    <t xml:space="preserve">               Customer accounts-Operation su - Transportation 9010-05413</t>
  </si>
  <si>
    <t xml:space="preserve">               Distribution-Measuring and reg - Lodging 8750-05414</t>
  </si>
  <si>
    <t xml:space="preserve">               Distribution-Operation supervi - Operator Qualifications Training 8700-05422</t>
  </si>
  <si>
    <t xml:space="preserve">               Customer accounts-Customer rec - Payment Services 9030-06113</t>
  </si>
  <si>
    <t xml:space="preserve">               Transmission-Operation supervi - Contract Labor 8500-06111</t>
  </si>
  <si>
    <t xml:space="preserve">               Transmission-Maintenance of me - Contract Labor 8650-06111</t>
  </si>
  <si>
    <t xml:space="preserve">               Customer accounts-Meter readin - Collection Fees 9020-06112</t>
  </si>
  <si>
    <t xml:space="preserve">               Distribution-Measuring and reg - Misc General Expense 8750-07590</t>
  </si>
  <si>
    <t xml:space="preserve">               Distribution-Operation supervi - Club Dues - Nondeductible 8700-05416</t>
  </si>
  <si>
    <t xml:space="preserve">               Distribution-Other expenses - GCA Public Notice Publication 8800-04023</t>
  </si>
  <si>
    <t xml:space="preserve">               Distribution-Operation supervi - Software Maintenance 8700-04201</t>
  </si>
  <si>
    <t xml:space="preserve">     Directors &amp; Shareholders &amp;PR</t>
  </si>
  <si>
    <t xml:space="preserve">               A&amp;G-Injuries &amp; damages - Insurance-Other 9250-04070</t>
  </si>
  <si>
    <t xml:space="preserve">               Distribution-Operation supervi - Public Relations 8700-04146</t>
  </si>
  <si>
    <r>
      <t>Budget</t>
    </r>
    <r>
      <rPr>
        <b/>
        <sz val="8"/>
        <rFont val="Arial"/>
        <family val="2"/>
      </rPr>
      <t xml:space="preserve"> --------&gt;</t>
    </r>
  </si>
  <si>
    <t>TTCC Total Cost Centers - Reporting</t>
  </si>
  <si>
    <t>009DIV Kentucky Division</t>
  </si>
  <si>
    <t>Non-project Labor - 01000</t>
  </si>
  <si>
    <t>Capital Labor - 01001</t>
  </si>
  <si>
    <t>Capital Labor Contra - 01002</t>
  </si>
  <si>
    <t>Pension Benefits Load - 01202</t>
  </si>
  <si>
    <t>OPEB Benefits Load - 01203</t>
  </si>
  <si>
    <t>Medical Benefits Load - 01251</t>
  </si>
  <si>
    <t>ESOP Benefits Load - 01257</t>
  </si>
  <si>
    <t>HSA Benefits Load - 01260</t>
  </si>
  <si>
    <t>RSP FACC Benefits Load - 01263</t>
  </si>
  <si>
    <t>Life Benefits Load - 01266</t>
  </si>
  <si>
    <t>LTD Benefits Load - 01269</t>
  </si>
  <si>
    <t>Inventory Materials - 02001</t>
  </si>
  <si>
    <t>Warehouse Loading Charge - 02004</t>
  </si>
  <si>
    <t>Non-Inventory Supplies - 02005</t>
  </si>
  <si>
    <t>Office Supplies - 05010</t>
  </si>
  <si>
    <t>Vehicle Lease Payments - 03002</t>
  </si>
  <si>
    <t>Capitalized transportation costs - 03003</t>
  </si>
  <si>
    <t>Vehicle Expense - 03004</t>
  </si>
  <si>
    <t>Equipment Lease - 04301</t>
  </si>
  <si>
    <t>Heavy Equipment - 04302</t>
  </si>
  <si>
    <t>Heavy Equipment Capitalized - 04307</t>
  </si>
  <si>
    <t>Postage/Delivery Services - 05111</t>
  </si>
  <si>
    <t>Environmental &amp; Safety - 07120</t>
  </si>
  <si>
    <t>Required By Law, Safety - 04002</t>
  </si>
  <si>
    <t>Safety - 04018</t>
  </si>
  <si>
    <t>Promo Other, Misc - 04021</t>
  </si>
  <si>
    <t>Community Rel&amp;Trade Shows - 04040</t>
  </si>
  <si>
    <t>Advertising - 04044</t>
  </si>
  <si>
    <t>Customer Relations &amp; Assist - 04046</t>
  </si>
  <si>
    <t>Uniforms - 07443</t>
  </si>
  <si>
    <t>Misc Employee Welfare Exp - 07499</t>
  </si>
  <si>
    <t>Uniforms Capitalized - 07444</t>
  </si>
  <si>
    <t>Building Lease/Rents Capitalized - 04580</t>
  </si>
  <si>
    <t>Building Lease/Rents - 04581</t>
  </si>
  <si>
    <t>Building Maintenance - 04582</t>
  </si>
  <si>
    <t>Utilities - 04590</t>
  </si>
  <si>
    <t>Capitalized Utility Costs - 04599</t>
  </si>
  <si>
    <t>Long Distance - 05312</t>
  </si>
  <si>
    <t>Toll Free Long Distance - 05314</t>
  </si>
  <si>
    <t>Telecom Maintenance &amp; Repair - 05316</t>
  </si>
  <si>
    <t>Measurement &amp; Meter Reading - 05323</t>
  </si>
  <si>
    <t>WAN/LAN/Internet Service - 05331</t>
  </si>
  <si>
    <t>Cellular, radio, pager charges - 05364</t>
  </si>
  <si>
    <t>Capitalized Telecom Costs - 05399</t>
  </si>
  <si>
    <t>Cell service for data uses - 05376</t>
  </si>
  <si>
    <t>Cell phone equipment and accessories - 05377</t>
  </si>
  <si>
    <t>Meals and Entertainment - 05411</t>
  </si>
  <si>
    <t>Transportation - 05413</t>
  </si>
  <si>
    <t>Lodging - 05414</t>
  </si>
  <si>
    <t>Misc Employee Expense - 05419</t>
  </si>
  <si>
    <t>Membership Fees - 05415</t>
  </si>
  <si>
    <t>Club Dues - Nondeductible - 05416</t>
  </si>
  <si>
    <t>Club Dues - Deductible - 05417</t>
  </si>
  <si>
    <t>Association Dues - 07510</t>
  </si>
  <si>
    <t>Dues &amp; Membership Fees</t>
  </si>
  <si>
    <t>Books &amp; Manuals - 05424</t>
  </si>
  <si>
    <t>Employee Development - 05420</t>
  </si>
  <si>
    <t>Operator Qualifications Training - 05422</t>
  </si>
  <si>
    <t>Safety Training - 05426</t>
  </si>
  <si>
    <t>Technical (Job Skills) Training - 05427</t>
  </si>
  <si>
    <t>Contract Labor - 06111</t>
  </si>
  <si>
    <t>Collection Fees - 06112</t>
  </si>
  <si>
    <t>Misc General Expense - 07590</t>
  </si>
  <si>
    <t>091DIV Brentwood Division</t>
  </si>
  <si>
    <t>Deferred Project Labor - 01003</t>
  </si>
  <si>
    <t>Deferred Project Labor Contra - 01004</t>
  </si>
  <si>
    <t>Workers Comp Benefits Load - 01221</t>
  </si>
  <si>
    <t>Insurance-Other - 04070</t>
  </si>
  <si>
    <t>Insurance Capitalized - 04072</t>
  </si>
  <si>
    <t>Blueflame Property Insurance - 04069</t>
  </si>
  <si>
    <t>Service Awards - 07421</t>
  </si>
  <si>
    <t>Capitalized Restricted Stock - 07450</t>
  </si>
  <si>
    <t>Variable Pay &amp; Mgmt Incentive Plans - 07452</t>
  </si>
  <si>
    <t>COLI CSV &amp; Premiums - 07487</t>
  </si>
  <si>
    <t>NQ Retirement Cost - 07489</t>
  </si>
  <si>
    <t>VPP &amp; MIP - Capital Credit - 07454</t>
  </si>
  <si>
    <t>Restricted Stock - Long Term Incentive Plan - Performance Based - 07458</t>
  </si>
  <si>
    <t>RSU-Long Term Incentive Plan - Time Lapse - 07460</t>
  </si>
  <si>
    <t>RSU-Managment Incentive Plan - 07463</t>
  </si>
  <si>
    <t>SERP Capitalized - 07490</t>
  </si>
  <si>
    <t>Software Maintenance - 04201</t>
  </si>
  <si>
    <t>IT Equipment - 04212</t>
  </si>
  <si>
    <t>Telephone Directory - 05317</t>
  </si>
  <si>
    <t>AMI Tower Fees - 05352</t>
  </si>
  <si>
    <t>Spousal &amp; Dependent Travel - 05412</t>
  </si>
  <si>
    <t>Regulatory Compliance Training - 05425</t>
  </si>
  <si>
    <t>Bill Print Fees - 06116</t>
  </si>
  <si>
    <t>Legal - 06121</t>
  </si>
  <si>
    <t>Taxes Other Than Inc Tax - 09345</t>
  </si>
  <si>
    <t>002DIV Dallas Atmos Rate Division</t>
  </si>
  <si>
    <t>Expense Labor Transfer In - 01013</t>
  </si>
  <si>
    <t>Expense Labor Transfer Out - 01014</t>
  </si>
  <si>
    <t>Insurance - D&amp;O - 07119</t>
  </si>
  <si>
    <t>Insurance - Public Liability - 07121</t>
  </si>
  <si>
    <t>Education Assistance Program - 07447</t>
  </si>
  <si>
    <t>COLI Loan Interest - 07488</t>
  </si>
  <si>
    <t>Employee Broadcast and Publication - 07495</t>
  </si>
  <si>
    <t>Offsite Storage - 04065</t>
  </si>
  <si>
    <t>Directors Fees - 04111</t>
  </si>
  <si>
    <t>Board Meeting Expenses - 04112</t>
  </si>
  <si>
    <t>Directors Retirement Expenses - 04113</t>
  </si>
  <si>
    <t>Newswire/Blast Fax/Mail List - 04120</t>
  </si>
  <si>
    <t>Inv Relations/Bnkg Inst - 04121</t>
  </si>
  <si>
    <t>Annual Report Design, Printing &amp; Dist. - 04122</t>
  </si>
  <si>
    <t>Proxy Solicitation Exp - 04125</t>
  </si>
  <si>
    <t>Transfer Agent  Administration - 04126</t>
  </si>
  <si>
    <t>Tr &amp; Reg of Bonds/Debt Fee - 04127</t>
  </si>
  <si>
    <t>NYSE Fees &amp; Exps - 04129</t>
  </si>
  <si>
    <t>Bank Service Charge - 04130</t>
  </si>
  <si>
    <t>Analyst Activities - 04140</t>
  </si>
  <si>
    <t>Web Site - 04141</t>
  </si>
  <si>
    <t>Printing/Slides/Graphics - 04145</t>
  </si>
  <si>
    <t>Public Relations - 04146</t>
  </si>
  <si>
    <t>Audio Conference - 05390</t>
  </si>
  <si>
    <t>Training - 05421</t>
  </si>
  <si>
    <t>Computer Skills &amp; Systems Training - 05428</t>
  </si>
  <si>
    <t>Gas Supplies Services - 05430</t>
  </si>
  <si>
    <t>A&amp;G Overhead Clearing - 04863</t>
  </si>
  <si>
    <t>012DIV Call Center Division</t>
  </si>
  <si>
    <t>002</t>
  </si>
  <si>
    <t>CPI-All Urban Consumers (Current Series)</t>
  </si>
  <si>
    <r>
      <t>Series Id:     </t>
    </r>
    <r>
      <rPr>
        <sz val="10"/>
        <rFont val="Arial Unicode MS"/>
        <family val="2"/>
      </rPr>
      <t>CUUR0000SA0</t>
    </r>
  </si>
  <si>
    <t>Not Seasonally Adjusted</t>
  </si>
  <si>
    <r>
      <t>Series Title:  </t>
    </r>
    <r>
      <rPr>
        <sz val="10"/>
        <rFont val="Arial Unicode MS"/>
        <family val="2"/>
      </rPr>
      <t>All items in U.S. city average, all urban consumers, not seasonally adjusted</t>
    </r>
  </si>
  <si>
    <r>
      <t>Area:          </t>
    </r>
    <r>
      <rPr>
        <sz val="10"/>
        <rFont val="Arial Unicode MS"/>
        <family val="2"/>
      </rPr>
      <t>U.S. city average</t>
    </r>
  </si>
  <si>
    <r>
      <t>Item:          </t>
    </r>
    <r>
      <rPr>
        <sz val="10"/>
        <rFont val="Arial Unicode MS"/>
        <family val="2"/>
      </rPr>
      <t>All items</t>
    </r>
  </si>
  <si>
    <r>
      <t>Base Period:   </t>
    </r>
    <r>
      <rPr>
        <sz val="10"/>
        <rFont val="Arial Unicode MS"/>
        <family val="2"/>
      </rPr>
      <t>1982-84=100</t>
    </r>
  </si>
  <si>
    <t>012 Amount</t>
  </si>
  <si>
    <t>Blended</t>
  </si>
  <si>
    <t>002 Amount</t>
  </si>
  <si>
    <t>Budget 2018</t>
  </si>
  <si>
    <t>Fiscal 2018</t>
  </si>
  <si>
    <t>Admin Div KY-Mid States - AMKMDV</t>
  </si>
  <si>
    <t xml:space="preserve">               Mains expenses - Expense Labor Transfer In 8560-01013</t>
  </si>
  <si>
    <t xml:space="preserve">               A&amp;G-Administrative &amp; general s - Expense Labor Transfer In 9200-01013</t>
  </si>
  <si>
    <t xml:space="preserve">               Distribution-Operation supervi - Expense Labor Transfer In 8700-01013</t>
  </si>
  <si>
    <t xml:space="preserve">               A&amp;G-Rents - Misc Employee Welfare Exp 9310-07499</t>
  </si>
  <si>
    <t xml:space="preserve">               A&amp;G-Outside services employed - Offsite Storage 9230-04065</t>
  </si>
  <si>
    <t xml:space="preserve">               A&amp;G-Rents - Offsite Storage 9310-04065</t>
  </si>
  <si>
    <t xml:space="preserve">               A&amp;G-Outside services employed - Cellular, radio, pager charges 9230-05364</t>
  </si>
  <si>
    <t xml:space="preserve">               A&amp;G-Administrative &amp; general s - Safety 9200-04018</t>
  </si>
  <si>
    <t xml:space="preserve">               A&amp;G-Office supplies &amp; expense - Inv Relations/Bnkg Inst 9210-04121</t>
  </si>
  <si>
    <t xml:space="preserve">               Customer accounts-Customer rec - Bank Service Charge 9030-04130</t>
  </si>
  <si>
    <t xml:space="preserve">                         Dues &amp; Membership Fees</t>
  </si>
  <si>
    <t xml:space="preserve">               Distribution-Maintenance super - Lodging 8850-05414</t>
  </si>
  <si>
    <t xml:space="preserve">               Distribution-Maintenance super - Transportation 8850-05413</t>
  </si>
  <si>
    <t xml:space="preserve">               Distribution-Maintenance super - Meals and Entertainment 8850-05411</t>
  </si>
  <si>
    <t xml:space="preserve">               Miscellaneous general expenses - Misc Employee Welfare Exp 9302-07499</t>
  </si>
  <si>
    <t xml:space="preserve">               Distribution-Operation supervi - Misc Employee Expense 8700-05419</t>
  </si>
  <si>
    <t xml:space="preserve">               Distribution-Maintenance super - Misc Employee Expense 8850-05419</t>
  </si>
  <si>
    <t xml:space="preserve">               Sales-Miscellaneous sales expe - Lodging 9160-05414</t>
  </si>
  <si>
    <t xml:space="preserve">               A&amp;G-Office supplies &amp; expense - Lodging 9210-05414</t>
  </si>
  <si>
    <t xml:space="preserve">               Sales-Miscellaneous sales expe - Transportation 9160-05413</t>
  </si>
  <si>
    <t xml:space="preserve">               A&amp;G-Employee pensions and bene - Transportation 9260-05413</t>
  </si>
  <si>
    <t xml:space="preserve">               Sales-Miscellaneous sales expe - Meals and Entertainment 9160-05411</t>
  </si>
  <si>
    <t xml:space="preserve">               Distribution-Operation supervi - Meals and Entertainment 8700-05411</t>
  </si>
  <si>
    <t xml:space="preserve">               A&amp;G-Office supplies &amp; expense - Misc - Nondeductible 9210-05410</t>
  </si>
  <si>
    <t>A&amp;G-Administrative &amp; general s - Employee Development 9200-05420</t>
  </si>
  <si>
    <t>A&amp;G-Administrative &amp; general s - Books &amp; Manuals 9200-05424</t>
  </si>
  <si>
    <t>Mains and Services Expenses - Safety Training 8740-05426</t>
  </si>
  <si>
    <t>A&amp;G-Rents - Technical (Job Skills) Training 9310-05427</t>
  </si>
  <si>
    <t>A&amp;G-Administrative &amp; general s - Technical (Job Skills) Training 9200-05427</t>
  </si>
  <si>
    <t>A&amp;G-Outside services employed - Training 9230-05421</t>
  </si>
  <si>
    <t>A&amp;G-Outside services employed - Gas Supplies Services 9230-05430</t>
  </si>
  <si>
    <t xml:space="preserve">               Distribution-Maintenance super - Contract Labor 8850-06111</t>
  </si>
  <si>
    <t xml:space="preserve">               Distribution-Maintenance super - Legal 8850-06121</t>
  </si>
  <si>
    <t xml:space="preserve">               Distribution-Maintenance super - Misc General Expense 8850-07590</t>
  </si>
  <si>
    <t xml:space="preserve">               A&amp;G-Office supplies &amp; expense - Taxes Other Than Inc Tax 9210-09345</t>
  </si>
  <si>
    <t xml:space="preserve">               Customer accounts-Operation su - Service Awards 9010-07421</t>
  </si>
  <si>
    <t xml:space="preserve">               A&amp;G-Administrative &amp; general s - Misc Employee Welfare Exp 9200-07499</t>
  </si>
  <si>
    <t xml:space="preserve">               A&amp;G-Office supplies &amp; expense - Safety Training 9210-05426</t>
  </si>
  <si>
    <t xml:space="preserve">               A&amp;G-Outside services employed - Legal 9230-06121</t>
  </si>
  <si>
    <t xml:space="preserve">               Maintenance of measuring and r - Non-project Labor 8890-01000</t>
  </si>
  <si>
    <t xml:space="preserve">               Maintenance of measuring and r - Non-project Labor 8900-01000</t>
  </si>
  <si>
    <t xml:space="preserve">               Maintenance of measuring and r - Expense Labor Accrual 8900-01008</t>
  </si>
  <si>
    <t xml:space="preserve">               Maintenance of measuring and r - Expense Labor Accrual 8890-01008</t>
  </si>
  <si>
    <t xml:space="preserve">               A&amp;G-Injuries &amp; damages - Uniforms Capitalized 9250-07444</t>
  </si>
  <si>
    <t xml:space="preserve">               A&amp;G-Injuries &amp; damages - Uniforms 9250-07443</t>
  </si>
  <si>
    <t xml:space="preserve">               A&amp;G-Regulatory commission expe - Uniforms Capitalized 9280-07444</t>
  </si>
  <si>
    <t xml:space="preserve">               A&amp;G-Regulatory commission expe - Uniforms 9280-07443</t>
  </si>
  <si>
    <t xml:space="preserve">               Distribution-Other expenses - Environmental &amp; Safety 8800-07120</t>
  </si>
  <si>
    <t xml:space="preserve">               Mains and Services Expenses - Damages 8740-07111</t>
  </si>
  <si>
    <t xml:space="preserve">               Distribution-Maint of mains - Building Maintenance 8870-04582</t>
  </si>
  <si>
    <t xml:space="preserve">               Maintenance of measuring and r - Building Maintenance 8890-04582</t>
  </si>
  <si>
    <t xml:space="preserve">               Customer accounts-Customer rec - Utilities 9030-04590</t>
  </si>
  <si>
    <t xml:space="preserve">               Distribution-Rents - Capitalized transportation costs 8810-03003</t>
  </si>
  <si>
    <t xml:space="preserve">               Distribution-Rents - Vehicle Expense 8810-03004</t>
  </si>
  <si>
    <t xml:space="preserve">               Maintenance of measuring and r - Heavy Equipment Capitalized 8890-04307</t>
  </si>
  <si>
    <t xml:space="preserve">               Maintenance of measuring and r - Heavy Equipment 8890-04302</t>
  </si>
  <si>
    <t xml:space="preserve">               Storage-Measuring and regulati - Non-Inventory Supplies 8200-02005</t>
  </si>
  <si>
    <t xml:space="preserve">               Mains and Services Expenses - Purchasing Card Charges 8740-02006</t>
  </si>
  <si>
    <t xml:space="preserve">               Meter and house regulator expe - Purchasing Card Charges 8780-02006</t>
  </si>
  <si>
    <t xml:space="preserve">               A&amp;G-Employee pensions and bene - Non-Inventory Supplies 9260-02005</t>
  </si>
  <si>
    <t xml:space="preserve">               A&amp;G-Employee pensions and bene - Inventory Materials 9260-02001</t>
  </si>
  <si>
    <t xml:space="preserve">               Wells expenses - Inventory Materials 8160-02001</t>
  </si>
  <si>
    <t xml:space="preserve">               A&amp;G-Employee pensions and bene - Warehouse Loading Charge 9260-02004</t>
  </si>
  <si>
    <t xml:space="preserve">               Distribution-Operation supervi - Warehouse Loading Charge 8700-02004</t>
  </si>
  <si>
    <t xml:space="preserve">               Distribution-Operation supervi - Inventory Materials 8700-02001</t>
  </si>
  <si>
    <t xml:space="preserve">               A&amp;G-Regulatory commission expe - Office Supplies 9280-05010</t>
  </si>
  <si>
    <t xml:space="preserve">               Transmission-Operation supervi - Non-Inventory Supplies 8500-02005</t>
  </si>
  <si>
    <t xml:space="preserve">               Wells expenses - Warehouse Loading Charge 8160-02004</t>
  </si>
  <si>
    <t xml:space="preserve">               Sales-Supervision - Capitalized Telecom Costs 9110-05399</t>
  </si>
  <si>
    <t xml:space="preserve">               Sales-Supervision - Cell phone equipment and accessories 9110-05377</t>
  </si>
  <si>
    <t xml:space="preserve">               Distribution-Operation supervi - Telecom Maintenance &amp; Repair 8700-05316</t>
  </si>
  <si>
    <t xml:space="preserve">               Distribution-Operation supervi - Safety, Newspaper 8700-04001</t>
  </si>
  <si>
    <t xml:space="preserve">               Other storage expenses-Operati - Safety 8410-04018</t>
  </si>
  <si>
    <t xml:space="preserve">               A&amp;G-Franchise requirements - Advertising 9270-04044</t>
  </si>
  <si>
    <t xml:space="preserve">               Customer service-Operating inf - Community Rel&amp;Trade Shows 9090-04040</t>
  </si>
  <si>
    <t xml:space="preserve">               Distribution-Operation supervi - Promo Other, Misc 8700-04021</t>
  </si>
  <si>
    <t xml:space="preserve">               Transmission-Maintenance of ma - Postage/Delivery Services 8630-05111</t>
  </si>
  <si>
    <t xml:space="preserve">               Distribution-Measuring and reg - Postage/Delivery Services 8760-05111</t>
  </si>
  <si>
    <t xml:space="preserve">               A&amp;G-Regulatory commission expe - Postage/Delivery Services 9280-05111</t>
  </si>
  <si>
    <t xml:space="preserve">               Distribution-Rents - Postage/Delivery Services 8810-05111</t>
  </si>
  <si>
    <t xml:space="preserve">               Wells expenses - Lodging 8160-05414</t>
  </si>
  <si>
    <t xml:space="preserve">               Distribution-Measuring and reg - Transportation 8750-05413</t>
  </si>
  <si>
    <t xml:space="preserve">               Wells expenses - Meals and Entertainment 8160-05411</t>
  </si>
  <si>
    <t xml:space="preserve">               A&amp;G-Regulatory commission expe - Transportation 9280-05413</t>
  </si>
  <si>
    <t xml:space="preserve">               Wells expenses - Transportation 8160-05413</t>
  </si>
  <si>
    <t xml:space="preserve">               Other storage expenses-Operati - Transportation 8410-05413</t>
  </si>
  <si>
    <t xml:space="preserve">               A&amp;G-Regulatory commission expe - Misc Employee Expense 9280-05419</t>
  </si>
  <si>
    <t xml:space="preserve">               A&amp;G-Regulatory commission expe - Lodging 9280-05414</t>
  </si>
  <si>
    <t xml:space="preserve">               A&amp;G-Regulatory commission expe - Meals and Entertainment 9280-05411</t>
  </si>
  <si>
    <t xml:space="preserve">               Other storage expenses-Operati - Misc Employee Expense 8410-05419</t>
  </si>
  <si>
    <t xml:space="preserve">               Distribution-Operation supervi - Safety Training 8700-05426</t>
  </si>
  <si>
    <t xml:space="preserve">               Other storage expenses-Operati - Safety Training 8410-05426</t>
  </si>
  <si>
    <t xml:space="preserve">               Wells expenses - Employee Development 8160-05420</t>
  </si>
  <si>
    <t xml:space="preserve">               Mains expenses - Employee Development 8560-05420</t>
  </si>
  <si>
    <t xml:space="preserve">               Distribution-Operation supervi - Work Environment Training 8700-05429</t>
  </si>
  <si>
    <t xml:space="preserve">               Mains and Services Expenses - Work Environment Training 8740-05429</t>
  </si>
  <si>
    <t xml:space="preserve">                              Sales-Supervision - Training 9110-05421</t>
  </si>
  <si>
    <t xml:space="preserve">                              Mains and Services Expenses - Operator Qualifications Training 8740-05422</t>
  </si>
  <si>
    <t xml:space="preserve">                              Customer service-Operating inf - Employee Development 9090-05420</t>
  </si>
  <si>
    <t xml:space="preserve">               Storage-Measuring and regulati - Contract Labor 8200-06111</t>
  </si>
  <si>
    <t xml:space="preserve">               A&amp;G-Regulatory commission expe - Contract Labor 9280-06111</t>
  </si>
  <si>
    <t xml:space="preserve">               Meter and house regulator expe - Contract Labor 8780-06111</t>
  </si>
  <si>
    <t xml:space="preserve">               Customer accounts-Customer rec - Contract Labor 9030-06111</t>
  </si>
  <si>
    <t xml:space="preserve">               Distribution-Operation supervi - Legal 8700-06121</t>
  </si>
  <si>
    <t xml:space="preserve">               Distribution-Rents - WIP Removal Cost 8810-04882</t>
  </si>
  <si>
    <t xml:space="preserve">               Mains and Services Expenses - Land Rights 8740-04889</t>
  </si>
  <si>
    <t xml:space="preserve">               A&amp;G-Injuries &amp; damages - Misc General Expense 9250-07590</t>
  </si>
  <si>
    <t xml:space="preserve">               Mains expenses - Misc General Expense 8560-07590</t>
  </si>
  <si>
    <t xml:space="preserve">               Mains and Services Expenses - Non-project Labor 8740-01000</t>
  </si>
  <si>
    <t xml:space="preserve">               Mains and Services Expenses - Expense Labor Accrual 8740-01008</t>
  </si>
  <si>
    <t xml:space="preserve">               Distribution-Measuring and reg - Capitalized transportation costs 8750-03003</t>
  </si>
  <si>
    <t xml:space="preserve">               Distribution-Measuring and reg - Vehicle Expense 8750-03004</t>
  </si>
  <si>
    <t xml:space="preserve">               Distribution-Operation supervi - Purchasing Card Charges 8700-02006</t>
  </si>
  <si>
    <t xml:space="preserve">               Distribution-Measuring and reg - Office Supplies 8750-05010</t>
  </si>
  <si>
    <t xml:space="preserve">               Mains and Services Expenses - Offsite Storage 8740-04065</t>
  </si>
  <si>
    <t xml:space="preserve">               Distribution-Operation supervi - Offsite Storage 8700-04065</t>
  </si>
  <si>
    <t xml:space="preserve">               A&amp;G-Employee pensions and bene - Meals and Entertainment 9260-05411</t>
  </si>
  <si>
    <t xml:space="preserve">               Mains and Services Expenses - Meals and Entertainment 8740-05411</t>
  </si>
  <si>
    <t xml:space="preserve">               Customer accounts-Operation su - Lodging 9010-05414</t>
  </si>
  <si>
    <t xml:space="preserve">               Mains and Services Expenses - Lodging 8740-05414</t>
  </si>
  <si>
    <t xml:space="preserve">               Distribution-Measuring and reg - Training 8750-05421</t>
  </si>
  <si>
    <t xml:space="preserve">               Sales-Supervision - Training 9110-05421</t>
  </si>
  <si>
    <t xml:space="preserve">               Mains and Services Expenses - Operator Qualifications Training 8740-05422</t>
  </si>
  <si>
    <t xml:space="preserve">               Distribution-Measuring and reg - Contract Labor 8750-06111</t>
  </si>
  <si>
    <t xml:space="preserve">               Distribution-Operation supervi - Taxes Other Than Inc Tax 8700-09345</t>
  </si>
  <si>
    <t xml:space="preserve">               A&amp;G-Employee pensions and bene - Misc General Expense 9260-07590</t>
  </si>
  <si>
    <t>A&amp;G-Administrative &amp; general s - Expense Labor Transfer In 9200-01013</t>
  </si>
  <si>
    <t>A&amp;G-Regulatory commission expe - Uniforms 9280-07443</t>
  </si>
  <si>
    <t>A&amp;G-Regulatory commission expe - Uniforms Capitalized 9280-07444</t>
  </si>
  <si>
    <t>A&amp;G-Injuries &amp; damages - Uniforms 9250-07443</t>
  </si>
  <si>
    <t>A&amp;G-Injuries &amp; damages - Uniforms Capitalized 9250-07444</t>
  </si>
  <si>
    <t>Distribution-Measuring and reg - Uniforms Capitalized 8750-07444</t>
  </si>
  <si>
    <t>A&amp;G-Injuries &amp; damages - Environmental &amp; Safety 9250-07120</t>
  </si>
  <si>
    <t>Mains and Services Expenses - Damages 8740-07111</t>
  </si>
  <si>
    <t>Distribution-Other expenses - Environmental &amp; Safety 8800-07120</t>
  </si>
  <si>
    <t>Maintenance of measuring and r - Expense Labor Accrual 8890-01008</t>
  </si>
  <si>
    <t>Maintenance of measuring and r - Expense Labor Accrual 8900-01008</t>
  </si>
  <si>
    <t>Distribution-Measuring and reg - Uniforms 8750-07443</t>
  </si>
  <si>
    <t>A&amp;G-Franchise requirements - Misc Employee Welfare Exp 9270-07499</t>
  </si>
  <si>
    <t>Distribution-Rents - Misc Employee Welfare Exp 8810-07499</t>
  </si>
  <si>
    <t>Distribution-Operation supervi - Building Lease/Rents Capitalized 8700-04580</t>
  </si>
  <si>
    <t>Distribution-Operation supervi - Building Lease/Rents 8700-04581</t>
  </si>
  <si>
    <t>Meter and house regulator expe - Building Maintenance 8780-04582</t>
  </si>
  <si>
    <t>Sales-Demonstrating and sellin - Building Maintenance 9120-04582</t>
  </si>
  <si>
    <t>Maintenance of measuring and r - Building Maintenance 8890-04582</t>
  </si>
  <si>
    <t>Distribution-Maint of mains - Building Maintenance 8870-04582</t>
  </si>
  <si>
    <t>Distribution-Rents - Railroad easements and crossings 8810-04585</t>
  </si>
  <si>
    <t>Customer accounts-Meter readin - Utilities 9020-04590</t>
  </si>
  <si>
    <t>Distribution-Other expenses - Misc Rents 8800-04592</t>
  </si>
  <si>
    <t>Wells expenses - Capitalized transportation costs 8160-03003</t>
  </si>
  <si>
    <t>Distribution-Measuring and reg - Capitalized transportation costs 8760-03003</t>
  </si>
  <si>
    <t>Distribution-Rents - Capitalized transportation costs 8810-03003</t>
  </si>
  <si>
    <t>Distribution-Other expenses - Capitalized transportation costs 8800-03003</t>
  </si>
  <si>
    <t>Distribution-Rents - Vehicle Expense 8810-03004</t>
  </si>
  <si>
    <t>Wells expenses - Vehicle Expense 8160-03004</t>
  </si>
  <si>
    <t>Distribution-Other expenses - Vehicle Expense 8800-03004</t>
  </si>
  <si>
    <t>Distribution-Measuring and reg - Vehicle Expense 8760-03004</t>
  </si>
  <si>
    <t>Meter and house regulator expe - Heavy Equipment 8780-04302</t>
  </si>
  <si>
    <t>Distribution-Rents - Heavy Equipment 8810-04302</t>
  </si>
  <si>
    <t>Maintenance of measuring and r - Heavy Equipment 8890-04302</t>
  </si>
  <si>
    <t>Maintenance of measuring and r - Heavy Equipment Capitalized 8890-04307</t>
  </si>
  <si>
    <t>Meter and house regulator expe - Heavy Equipment Capitalized 8780-04307</t>
  </si>
  <si>
    <t>Distribution-Rents - Heavy Equipment Capitalized 8810-04307</t>
  </si>
  <si>
    <t>Wells expenses - Inventory Materials 8160-02001</t>
  </si>
  <si>
    <t>Mains and Services Expenses - Employee Development 8740-05420</t>
  </si>
  <si>
    <t>Wells expenses - Employee Development 8160-05420</t>
  </si>
  <si>
    <t>Sales-Supervision - Training 9110-05421</t>
  </si>
  <si>
    <t>Mains and Services Expenses - Operator Qualifications Training 8740-05422</t>
  </si>
  <si>
    <t>Customer service-Operating inf - Employee Development 9090-05420</t>
  </si>
  <si>
    <t>Mains expenses - Employee Development 8560-05420</t>
  </si>
  <si>
    <t>A&amp;G-Injuries &amp; damages - Employee Development 9250-05420</t>
  </si>
  <si>
    <t>Total Year FY2019</t>
  </si>
  <si>
    <t>Oct FY2019</t>
  </si>
  <si>
    <t>Nov FY2019</t>
  </si>
  <si>
    <t>Dec FY2019</t>
  </si>
  <si>
    <t>Jan FY2019</t>
  </si>
  <si>
    <t>Feb FY2019</t>
  </si>
  <si>
    <t>Mar FY2019</t>
  </si>
  <si>
    <t>Apr FY2019</t>
  </si>
  <si>
    <t>May FY2019</t>
  </si>
  <si>
    <t>Jun FY2019</t>
  </si>
  <si>
    <t>Jul FY2019</t>
  </si>
  <si>
    <t>Aug FY2019</t>
  </si>
  <si>
    <t>Sep FY2019</t>
  </si>
  <si>
    <t>NSC-OPEB Benefits Load - 01294</t>
  </si>
  <si>
    <t>NSC-Pension Benefits Load - 01297</t>
  </si>
  <si>
    <t>NSC-OPEB Benefits Load - 9269-01294 contra</t>
  </si>
  <si>
    <t>NSC-Pension Benefits Load - 9269-01297 contra</t>
  </si>
  <si>
    <t>GCA Public Notice Publication - 04023</t>
  </si>
  <si>
    <t>NSC-NQ Retirement Cost - 07492</t>
  </si>
  <si>
    <t>NSC-NQ Retirement Cost - 9269-07492 contra</t>
  </si>
  <si>
    <t>Work Environment Training - 05429</t>
  </si>
  <si>
    <t>Payment Services - 06113</t>
  </si>
  <si>
    <t>Railroad easements and crossings - 04585</t>
  </si>
  <si>
    <t>Video Conference - 05380</t>
  </si>
  <si>
    <t>Cust Uncol Acct-Write Off - 09927</t>
  </si>
  <si>
    <t>Promo Sales, Misc - 04022</t>
  </si>
  <si>
    <t>NSC-SERP Capitalized - 07493</t>
  </si>
  <si>
    <t>NSC-SERP Capitalized - 9269-07493 contra</t>
  </si>
  <si>
    <t>Company Used Gas - 04801</t>
  </si>
  <si>
    <t>Distribution-Other expenses - Contract Labor 8800-06111</t>
  </si>
  <si>
    <t>Customer service-Miscellaneous - Contract Labor 9100-06111</t>
  </si>
  <si>
    <t>Distribution-Maintenance super - Contract Labor 8850-06111</t>
  </si>
  <si>
    <t>Distribution-Maintenance super - Legal 8850-06121</t>
  </si>
  <si>
    <t>the dark purple tabbed worksheets are Finrep retrieval models for the FY2019 budget data at the functional group level</t>
  </si>
  <si>
    <t>Director's and Retirement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</si>
</sst>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_);\(0\)"/>
    <numFmt numFmtId="166" formatCode="0.0%"/>
    <numFmt numFmtId="167" formatCode="#,##0.0"/>
    <numFmt numFmtId="168" formatCode="General;;"/>
    <numFmt numFmtId="169" formatCode="0.000%"/>
    <numFmt numFmtId="170" formatCode="0.00_)"/>
    <numFmt numFmtId="171" formatCode="_(&quot;$&quot;* #,##0_);_(&quot;$&quot;* \(#,##0\);_(&quot;$&quot;* &quot;-&quot;??_);_(@_)"/>
    <numFmt numFmtId="172" formatCode="#,##0;\(#,##0\);0"/>
    <numFmt numFmtId="173" formatCode="\$#,##0;\(\$#,##0\)"/>
    <numFmt numFmtId="174" formatCode="\$#,##0;\(\-\$#,##0\)"/>
    <numFmt numFmtId="175" formatCode="#0.000"/>
  </numFmts>
  <fonts count="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0000CC"/>
      <name val="Arial"/>
      <family val="2"/>
    </font>
    <font>
      <sz val="10"/>
      <name val="Arial"/>
      <family val="2"/>
    </font>
    <font>
      <sz val="10"/>
      <color rgb="FF0000FF"/>
      <name val="Arial"/>
      <family val="2"/>
    </font>
    <font>
      <b/>
      <sz val="16"/>
      <name val="Arial"/>
      <family val="2"/>
    </font>
    <font>
      <b/>
      <sz val="10"/>
      <color rgb="FF0000FF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u/>
      <sz val="10"/>
      <color indexed="10"/>
      <name val="Arial"/>
      <family val="2"/>
    </font>
    <font>
      <sz val="9"/>
      <name val="Times New Roman"/>
      <family val="1"/>
    </font>
    <font>
      <b/>
      <i/>
      <u/>
      <sz val="10"/>
      <name val="Arial"/>
      <family val="2"/>
    </font>
    <font>
      <sz val="10"/>
      <color indexed="18"/>
      <name val="Arial"/>
      <family val="2"/>
    </font>
    <font>
      <sz val="12"/>
      <name val="Tms Rmn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sz val="10"/>
      <color rgb="FFFF0000"/>
      <name val="Arial"/>
      <family val="2"/>
    </font>
    <font>
      <u/>
      <sz val="10"/>
      <name val="Arial"/>
      <family val="2"/>
    </font>
    <font>
      <sz val="12"/>
      <name val="Helvetica-Narrow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sz val="10"/>
      <color theme="5"/>
      <name val="Arial"/>
      <family val="2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Arial"/>
      <family val="2"/>
    </font>
    <font>
      <sz val="10"/>
      <name val="Arial"/>
      <family val="2"/>
    </font>
    <font>
      <b/>
      <sz val="18"/>
      <color indexed="62"/>
      <name val="Arial"/>
      <family val="2"/>
    </font>
    <font>
      <sz val="18"/>
      <color indexed="62"/>
      <name val="Arial"/>
      <family val="2"/>
    </font>
    <font>
      <b/>
      <sz val="10"/>
      <color indexed="9"/>
      <name val="Arial"/>
      <family val="2"/>
    </font>
    <font>
      <b/>
      <sz val="10"/>
      <color indexed="13"/>
      <name val="Arial"/>
      <family val="2"/>
    </font>
    <font>
      <b/>
      <sz val="20"/>
      <color indexed="62"/>
      <name val="Arial"/>
      <family val="2"/>
    </font>
    <font>
      <b/>
      <sz val="14"/>
      <color indexed="10"/>
      <name val="Arial"/>
      <family val="2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sz val="11"/>
      <color rgb="FF000000"/>
      <name val="Calibri"/>
      <family val="2"/>
    </font>
    <font>
      <sz val="9"/>
      <color rgb="FF000000"/>
      <name val="Tahoma"/>
      <family val="2"/>
    </font>
    <font>
      <b/>
      <sz val="10.5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1"/>
      <color indexed="8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auto="1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 style="thin">
        <color auto="1"/>
      </top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auto="1"/>
      </top>
      <bottom style="double">
        <color auto="1"/>
      </bottom>
      <diagonal/>
    </border>
    <border>
      <left style="thin">
        <color rgb="FFC0C0C0"/>
      </left>
      <right style="thin">
        <color rgb="FFC0C0C0"/>
      </right>
      <top style="thin">
        <color auto="1"/>
      </top>
      <bottom style="double">
        <color auto="1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21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" fillId="7" borderId="6">
      <alignment horizontal="center" vertical="center"/>
    </xf>
    <xf numFmtId="3" fontId="21" fillId="8" borderId="0" applyBorder="0">
      <alignment horizontal="right"/>
      <protection locked="0"/>
    </xf>
    <xf numFmtId="0" fontId="22" fillId="0" borderId="0" applyNumberFormat="0" applyFill="0" applyBorder="0" applyAlignment="0" applyProtection="0"/>
    <xf numFmtId="0" fontId="23" fillId="0" borderId="0">
      <alignment horizontal="left" vertical="center" indent="1"/>
    </xf>
    <xf numFmtId="8" fontId="24" fillId="0" borderId="7">
      <protection locked="0"/>
    </xf>
    <xf numFmtId="0" fontId="22" fillId="0" borderId="0"/>
    <xf numFmtId="0" fontId="22" fillId="0" borderId="8"/>
    <xf numFmtId="6" fontId="25" fillId="0" borderId="0">
      <protection locked="0"/>
    </xf>
    <xf numFmtId="0" fontId="26" fillId="0" borderId="0" applyNumberFormat="0">
      <protection locked="0"/>
    </xf>
    <xf numFmtId="167" fontId="9" fillId="9" borderId="0" applyFill="0" applyBorder="0" applyProtection="0"/>
    <xf numFmtId="0" fontId="8" fillId="0" borderId="0">
      <protection locked="0"/>
    </xf>
    <xf numFmtId="38" fontId="26" fillId="10" borderId="0" applyNumberFormat="0" applyBorder="0" applyAlignment="0" applyProtection="0"/>
    <xf numFmtId="0" fontId="27" fillId="0" borderId="0" applyNumberFormat="0" applyFill="0" applyBorder="0" applyAlignment="0" applyProtection="0"/>
    <xf numFmtId="0" fontId="28" fillId="0" borderId="4" applyNumberFormat="0" applyAlignment="0" applyProtection="0">
      <alignment horizontal="left" vertical="center"/>
    </xf>
    <xf numFmtId="0" fontId="28" fillId="0" borderId="1">
      <alignment horizontal="left" vertical="center"/>
    </xf>
    <xf numFmtId="0" fontId="29" fillId="0" borderId="0">
      <alignment horizontal="center"/>
    </xf>
    <xf numFmtId="0" fontId="8" fillId="0" borderId="0">
      <protection locked="0"/>
    </xf>
    <xf numFmtId="0" fontId="8" fillId="0" borderId="0">
      <protection locked="0"/>
    </xf>
    <xf numFmtId="0" fontId="30" fillId="0" borderId="9" applyNumberFormat="0" applyFill="0" applyAlignment="0" applyProtection="0"/>
    <xf numFmtId="10" fontId="26" fillId="11" borderId="10" applyNumberFormat="0" applyBorder="0" applyAlignment="0" applyProtection="0"/>
    <xf numFmtId="0" fontId="31" fillId="12" borderId="8"/>
    <xf numFmtId="0" fontId="32" fillId="0" borderId="0" applyNumberFormat="0">
      <alignment horizontal="left"/>
    </xf>
    <xf numFmtId="37" fontId="33" fillId="0" borderId="0"/>
    <xf numFmtId="3" fontId="26" fillId="10" borderId="0" applyNumberFormat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8" fillId="0" borderId="0"/>
    <xf numFmtId="43" fontId="34" fillId="0" borderId="0"/>
    <xf numFmtId="4" fontId="35" fillId="13" borderId="0">
      <alignment horizontal="right"/>
    </xf>
    <xf numFmtId="0" fontId="36" fillId="13" borderId="0">
      <alignment horizontal="right"/>
    </xf>
    <xf numFmtId="0" fontId="37" fillId="13" borderId="11"/>
    <xf numFmtId="0" fontId="37" fillId="0" borderId="0" applyBorder="0">
      <alignment horizontal="centerContinuous"/>
    </xf>
    <xf numFmtId="0" fontId="38" fillId="0" borderId="0" applyBorder="0">
      <alignment horizontal="centerContinuous"/>
    </xf>
    <xf numFmtId="10" fontId="8" fillId="0" borderId="0" applyFont="0" applyFill="0" applyBorder="0" applyAlignment="0" applyProtection="0"/>
    <xf numFmtId="0" fontId="39" fillId="0" borderId="0" applyNumberFormat="0" applyFont="0" applyFill="0" applyBorder="0" applyAlignment="0" applyProtection="0">
      <alignment horizontal="left"/>
    </xf>
    <xf numFmtId="0" fontId="22" fillId="0" borderId="0"/>
    <xf numFmtId="0" fontId="40" fillId="0" borderId="0" applyNumberFormat="0">
      <alignment horizontal="left"/>
    </xf>
    <xf numFmtId="0" fontId="22" fillId="0" borderId="8"/>
    <xf numFmtId="0" fontId="41" fillId="14" borderId="0"/>
    <xf numFmtId="168" fontId="42" fillId="0" borderId="0">
      <alignment horizontal="center"/>
    </xf>
    <xf numFmtId="0" fontId="31" fillId="0" borderId="12"/>
    <xf numFmtId="0" fontId="31" fillId="0" borderId="8"/>
    <xf numFmtId="37" fontId="26" fillId="15" borderId="0" applyNumberFormat="0" applyBorder="0" applyAlignment="0" applyProtection="0"/>
    <xf numFmtId="37" fontId="26" fillId="0" borderId="0"/>
    <xf numFmtId="3" fontId="43" fillId="0" borderId="9" applyProtection="0"/>
    <xf numFmtId="0" fontId="4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54" fillId="0" borderId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37" fontId="47" fillId="0" borderId="0" applyProtection="0"/>
    <xf numFmtId="43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61" fillId="0" borderId="0"/>
    <xf numFmtId="40" fontId="35" fillId="13" borderId="0">
      <alignment horizontal="right"/>
    </xf>
    <xf numFmtId="0" fontId="62" fillId="11" borderId="0">
      <alignment horizontal="center"/>
    </xf>
    <xf numFmtId="0" fontId="63" fillId="0" borderId="0" applyBorder="0">
      <alignment horizontal="centerContinuous"/>
    </xf>
    <xf numFmtId="0" fontId="64" fillId="0" borderId="0" applyBorder="0">
      <alignment horizontal="centerContinuous"/>
    </xf>
    <xf numFmtId="9" fontId="52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7" fontId="47" fillId="0" borderId="0" applyProtection="0"/>
    <xf numFmtId="0" fontId="6" fillId="0" borderId="0"/>
    <xf numFmtId="43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" fillId="0" borderId="0"/>
    <xf numFmtId="0" fontId="6" fillId="0" borderId="0"/>
    <xf numFmtId="0" fontId="8" fillId="0" borderId="0"/>
    <xf numFmtId="9" fontId="52" fillId="0" borderId="0" applyFont="0" applyFill="0" applyBorder="0" applyAlignment="0" applyProtection="0"/>
    <xf numFmtId="37" fontId="47" fillId="0" borderId="0" applyProtection="0"/>
    <xf numFmtId="43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37" fontId="47" fillId="0" borderId="0" applyProtection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67" fillId="0" borderId="0" applyNumberFormat="0" applyBorder="0" applyAlignment="0"/>
    <xf numFmtId="0" fontId="67" fillId="0" borderId="0" applyNumberFormat="0" applyBorder="0" applyAlignment="0"/>
    <xf numFmtId="44" fontId="8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1" fillId="0" borderId="0"/>
    <xf numFmtId="0" fontId="1" fillId="0" borderId="0"/>
  </cellStyleXfs>
  <cellXfs count="272">
    <xf numFmtId="0" fontId="0" fillId="0" borderId="0" xfId="0"/>
    <xf numFmtId="164" fontId="0" fillId="0" borderId="0" xfId="1" applyNumberFormat="1" applyFont="1"/>
    <xf numFmtId="10" fontId="0" fillId="0" borderId="0" xfId="2" applyNumberFormat="1" applyFont="1"/>
    <xf numFmtId="37" fontId="0" fillId="0" borderId="0" xfId="1" applyNumberFormat="1" applyFont="1"/>
    <xf numFmtId="37" fontId="0" fillId="0" borderId="0" xfId="0" applyNumberFormat="1"/>
    <xf numFmtId="0" fontId="0" fillId="0" borderId="0" xfId="0" quotePrefix="1"/>
    <xf numFmtId="164" fontId="0" fillId="0" borderId="0" xfId="1" quotePrefix="1" applyNumberFormat="1" applyFont="1"/>
    <xf numFmtId="0" fontId="0" fillId="0" borderId="0" xfId="0" quotePrefix="1" applyAlignment="1">
      <alignment horizontal="center"/>
    </xf>
    <xf numFmtId="0" fontId="9" fillId="0" borderId="0" xfId="0" quotePrefix="1" applyFont="1" applyFill="1"/>
    <xf numFmtId="0" fontId="9" fillId="0" borderId="0" xfId="0" quotePrefix="1" applyFont="1"/>
    <xf numFmtId="0" fontId="0" fillId="2" borderId="0" xfId="0" applyFill="1"/>
    <xf numFmtId="165" fontId="0" fillId="0" borderId="0" xfId="0" applyNumberFormat="1" applyAlignment="1">
      <alignment horizontal="center"/>
    </xf>
    <xf numFmtId="0" fontId="10" fillId="0" borderId="0" xfId="0" applyFont="1"/>
    <xf numFmtId="0" fontId="8" fillId="0" borderId="0" xfId="3" applyFont="1"/>
    <xf numFmtId="0" fontId="11" fillId="0" borderId="0" xfId="3" applyFont="1"/>
    <xf numFmtId="164" fontId="0" fillId="0" borderId="0" xfId="0" applyNumberFormat="1"/>
    <xf numFmtId="164" fontId="0" fillId="3" borderId="0" xfId="1" applyNumberFormat="1" applyFont="1" applyFill="1"/>
    <xf numFmtId="3" fontId="0" fillId="0" borderId="0" xfId="0" applyNumberFormat="1"/>
    <xf numFmtId="10" fontId="0" fillId="0" borderId="0" xfId="2" applyNumberFormat="1" applyFont="1" applyAlignment="1">
      <alignment horizontal="right"/>
    </xf>
    <xf numFmtId="164" fontId="0" fillId="0" borderId="0" xfId="0" applyNumberFormat="1" applyFill="1"/>
    <xf numFmtId="0" fontId="12" fillId="0" borderId="0" xfId="0" applyFont="1" applyAlignment="1">
      <alignment horizontal="center"/>
    </xf>
    <xf numFmtId="164" fontId="0" fillId="0" borderId="0" xfId="1" quotePrefix="1" applyNumberFormat="1" applyFont="1" applyAlignment="1">
      <alignment horizontal="right"/>
    </xf>
    <xf numFmtId="164" fontId="0" fillId="0" borderId="0" xfId="1" applyNumberFormat="1" applyFont="1" applyAlignment="1">
      <alignment horizontal="right"/>
    </xf>
    <xf numFmtId="37" fontId="9" fillId="3" borderId="0" xfId="0" applyNumberFormat="1" applyFont="1" applyFill="1"/>
    <xf numFmtId="37" fontId="0" fillId="3" borderId="0" xfId="0" applyNumberFormat="1" applyFill="1"/>
    <xf numFmtId="37" fontId="9" fillId="3" borderId="0" xfId="0" applyNumberFormat="1" applyFont="1" applyFill="1" applyAlignment="1">
      <alignment horizontal="right"/>
    </xf>
    <xf numFmtId="37" fontId="9" fillId="5" borderId="0" xfId="0" applyNumberFormat="1" applyFont="1" applyFill="1"/>
    <xf numFmtId="37" fontId="0" fillId="5" borderId="0" xfId="0" applyNumberFormat="1" applyFill="1"/>
    <xf numFmtId="10" fontId="9" fillId="6" borderId="0" xfId="2" applyNumberFormat="1" applyFont="1" applyFill="1"/>
    <xf numFmtId="0" fontId="0" fillId="6" borderId="0" xfId="0" applyFill="1"/>
    <xf numFmtId="37" fontId="9" fillId="6" borderId="0" xfId="0" applyNumberFormat="1" applyFont="1" applyFill="1" applyAlignment="1">
      <alignment horizontal="right"/>
    </xf>
    <xf numFmtId="164" fontId="0" fillId="0" borderId="2" xfId="1" applyNumberFormat="1" applyFont="1" applyBorder="1"/>
    <xf numFmtId="10" fontId="0" fillId="0" borderId="2" xfId="2" applyNumberFormat="1" applyFont="1" applyBorder="1"/>
    <xf numFmtId="164" fontId="0" fillId="0" borderId="2" xfId="1" applyNumberFormat="1" applyFont="1" applyBorder="1" applyAlignment="1">
      <alignment horizontal="right"/>
    </xf>
    <xf numFmtId="10" fontId="0" fillId="2" borderId="0" xfId="2" applyNumberFormat="1" applyFont="1" applyFill="1" applyAlignment="1">
      <alignment horizontal="center"/>
    </xf>
    <xf numFmtId="164" fontId="0" fillId="2" borderId="0" xfId="1" applyNumberFormat="1" applyFont="1" applyFill="1" applyAlignment="1">
      <alignment horizontal="center"/>
    </xf>
    <xf numFmtId="10" fontId="0" fillId="0" borderId="2" xfId="2" applyNumberFormat="1" applyFont="1" applyFill="1" applyBorder="1"/>
    <xf numFmtId="164" fontId="0" fillId="6" borderId="2" xfId="1" applyNumberFormat="1" applyFont="1" applyFill="1" applyBorder="1"/>
    <xf numFmtId="166" fontId="8" fillId="0" borderId="0" xfId="2" applyNumberFormat="1" applyFont="1" applyFill="1"/>
    <xf numFmtId="166" fontId="0" fillId="0" borderId="0" xfId="2" applyNumberFormat="1" applyFont="1"/>
    <xf numFmtId="0" fontId="12" fillId="0" borderId="0" xfId="0" applyFont="1"/>
    <xf numFmtId="166" fontId="12" fillId="0" borderId="0" xfId="2" applyNumberFormat="1" applyFont="1" applyFill="1"/>
    <xf numFmtId="166" fontId="12" fillId="0" borderId="0" xfId="2" applyNumberFormat="1" applyFont="1"/>
    <xf numFmtId="166" fontId="12" fillId="0" borderId="0" xfId="0" applyNumberFormat="1" applyFont="1"/>
    <xf numFmtId="164" fontId="0" fillId="6" borderId="0" xfId="1" applyNumberFormat="1" applyFont="1" applyFill="1" applyBorder="1"/>
    <xf numFmtId="164" fontId="0" fillId="0" borderId="0" xfId="1" applyNumberFormat="1" applyFont="1" applyBorder="1"/>
    <xf numFmtId="10" fontId="0" fillId="0" borderId="0" xfId="2" applyNumberFormat="1" applyFont="1" applyFill="1" applyBorder="1"/>
    <xf numFmtId="0" fontId="0" fillId="0" borderId="0" xfId="0" applyFill="1"/>
    <xf numFmtId="164" fontId="0" fillId="0" borderId="0" xfId="1" applyNumberFormat="1" applyFont="1" applyFill="1" applyAlignment="1">
      <alignment horizontal="right"/>
    </xf>
    <xf numFmtId="164" fontId="0" fillId="0" borderId="2" xfId="1" applyNumberFormat="1" applyFont="1" applyFill="1" applyBorder="1"/>
    <xf numFmtId="164" fontId="0" fillId="0" borderId="0" xfId="1" applyNumberFormat="1" applyFont="1" applyFill="1"/>
    <xf numFmtId="0" fontId="9" fillId="0" borderId="0" xfId="0" applyFont="1"/>
    <xf numFmtId="0" fontId="0" fillId="0" borderId="0" xfId="0" quotePrefix="1" applyAlignment="1">
      <alignment horizontal="left"/>
    </xf>
    <xf numFmtId="0" fontId="0" fillId="0" borderId="0" xfId="0" quotePrefix="1" applyFill="1"/>
    <xf numFmtId="164" fontId="8" fillId="0" borderId="0" xfId="5" applyNumberFormat="1" applyFill="1"/>
    <xf numFmtId="0" fontId="9" fillId="0" borderId="0" xfId="5" applyFont="1" applyFill="1"/>
    <xf numFmtId="0" fontId="8" fillId="0" borderId="0" xfId="5" applyFill="1"/>
    <xf numFmtId="10" fontId="8" fillId="0" borderId="0" xfId="5" applyNumberFormat="1" applyFill="1"/>
    <xf numFmtId="10" fontId="8" fillId="0" borderId="0" xfId="6" applyNumberFormat="1" applyFont="1"/>
    <xf numFmtId="0" fontId="17" fillId="0" borderId="0" xfId="0" applyFont="1"/>
    <xf numFmtId="164" fontId="0" fillId="2" borderId="0" xfId="1" quotePrefix="1" applyNumberFormat="1" applyFont="1" applyFill="1" applyAlignment="1">
      <alignment horizontal="center"/>
    </xf>
    <xf numFmtId="0" fontId="45" fillId="0" borderId="0" xfId="0" applyFont="1"/>
    <xf numFmtId="0" fontId="0" fillId="0" borderId="0" xfId="0" applyAlignment="1">
      <alignment horizontal="center"/>
    </xf>
    <xf numFmtId="10" fontId="12" fillId="4" borderId="0" xfId="2" applyNumberFormat="1" applyFont="1" applyFill="1" applyAlignment="1">
      <alignment horizontal="center"/>
    </xf>
    <xf numFmtId="0" fontId="47" fillId="0" borderId="0" xfId="0" applyNumberFormat="1" applyFont="1" applyAlignment="1">
      <alignment horizontal="center"/>
    </xf>
    <xf numFmtId="0" fontId="47" fillId="0" borderId="0" xfId="0" applyFont="1"/>
    <xf numFmtId="164" fontId="8" fillId="0" borderId="0" xfId="41" applyNumberFormat="1"/>
    <xf numFmtId="0" fontId="8" fillId="0" borderId="0" xfId="41"/>
    <xf numFmtId="164" fontId="12" fillId="0" borderId="0" xfId="5" applyNumberFormat="1" applyFont="1" applyFill="1"/>
    <xf numFmtId="10" fontId="0" fillId="0" borderId="0" xfId="2" applyNumberFormat="1" applyFont="1" applyFill="1"/>
    <xf numFmtId="0" fontId="12" fillId="0" borderId="0" xfId="5" applyFont="1" applyFill="1"/>
    <xf numFmtId="164" fontId="48" fillId="0" borderId="0" xfId="5" applyNumberFormat="1" applyFont="1" applyFill="1"/>
    <xf numFmtId="0" fontId="49" fillId="0" borderId="0" xfId="0" applyFont="1"/>
    <xf numFmtId="9" fontId="12" fillId="0" borderId="0" xfId="2" applyNumberFormat="1" applyFont="1" applyFill="1"/>
    <xf numFmtId="0" fontId="12" fillId="0" borderId="0" xfId="0" quotePrefix="1" applyFont="1"/>
    <xf numFmtId="164" fontId="9" fillId="0" borderId="0" xfId="1" applyNumberFormat="1" applyFont="1" applyAlignment="1">
      <alignment horizontal="right"/>
    </xf>
    <xf numFmtId="0" fontId="0" fillId="0" borderId="0" xfId="0" quotePrefix="1" applyFont="1"/>
    <xf numFmtId="0" fontId="9" fillId="0" borderId="0" xfId="0" applyFont="1" applyAlignment="1">
      <alignment horizontal="right"/>
    </xf>
    <xf numFmtId="0" fontId="0" fillId="0" borderId="0" xfId="0" applyFont="1" applyFill="1" applyAlignment="1">
      <alignment horizontal="left"/>
    </xf>
    <xf numFmtId="10" fontId="0" fillId="0" borderId="0" xfId="0" applyNumberFormat="1"/>
    <xf numFmtId="0" fontId="46" fillId="0" borderId="0" xfId="0" applyFont="1"/>
    <xf numFmtId="3" fontId="0" fillId="0" borderId="0" xfId="0" applyNumberFormat="1" applyBorder="1" applyAlignment="1">
      <alignment horizontal="right"/>
    </xf>
    <xf numFmtId="0" fontId="46" fillId="0" borderId="0" xfId="0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left" indent="2"/>
    </xf>
    <xf numFmtId="3" fontId="0" fillId="0" borderId="2" xfId="0" applyNumberFormat="1" applyBorder="1" applyAlignment="1">
      <alignment horizontal="right"/>
    </xf>
    <xf numFmtId="0" fontId="0" fillId="0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46" fillId="0" borderId="0" xfId="0" applyFont="1" applyAlignment="1">
      <alignment horizontal="center"/>
    </xf>
    <xf numFmtId="0" fontId="46" fillId="0" borderId="0" xfId="0" applyFont="1" applyFill="1" applyAlignment="1">
      <alignment horizontal="center"/>
    </xf>
    <xf numFmtId="0" fontId="0" fillId="0" borderId="0" xfId="0" applyBorder="1"/>
    <xf numFmtId="3" fontId="0" fillId="0" borderId="0" xfId="0" applyNumberFormat="1" applyBorder="1"/>
    <xf numFmtId="164" fontId="9" fillId="0" borderId="0" xfId="0" applyNumberFormat="1" applyFont="1"/>
    <xf numFmtId="0" fontId="50" fillId="0" borderId="0" xfId="0" quotePrefix="1" applyFont="1"/>
    <xf numFmtId="0" fontId="0" fillId="17" borderId="0" xfId="0" applyFill="1"/>
    <xf numFmtId="37" fontId="0" fillId="0" borderId="0" xfId="1" quotePrefix="1" applyNumberFormat="1" applyFont="1"/>
    <xf numFmtId="37" fontId="0" fillId="0" borderId="0" xfId="0" quotePrefix="1" applyNumberFormat="1"/>
    <xf numFmtId="37" fontId="8" fillId="0" borderId="0" xfId="1" applyNumberFormat="1" applyFont="1"/>
    <xf numFmtId="37" fontId="0" fillId="0" borderId="0" xfId="0" applyNumberFormat="1" applyFont="1"/>
    <xf numFmtId="0" fontId="0" fillId="0" borderId="0" xfId="0" applyFont="1"/>
    <xf numFmtId="164" fontId="8" fillId="0" borderId="0" xfId="1" applyNumberFormat="1" applyFont="1" applyAlignment="1">
      <alignment horizontal="right"/>
    </xf>
    <xf numFmtId="164" fontId="8" fillId="0" borderId="0" xfId="1" quotePrefix="1" applyNumberFormat="1" applyFont="1" applyAlignment="1">
      <alignment horizontal="right"/>
    </xf>
    <xf numFmtId="164" fontId="8" fillId="0" borderId="0" xfId="1" quotePrefix="1" applyNumberFormat="1" applyFont="1"/>
    <xf numFmtId="164" fontId="8" fillId="0" borderId="0" xfId="1" applyNumberFormat="1" applyFont="1"/>
    <xf numFmtId="37" fontId="9" fillId="0" borderId="0" xfId="0" quotePrefix="1" applyNumberFormat="1" applyFont="1"/>
    <xf numFmtId="164" fontId="0" fillId="0" borderId="2" xfId="2" applyNumberFormat="1" applyFont="1" applyBorder="1"/>
    <xf numFmtId="164" fontId="9" fillId="0" borderId="0" xfId="1" applyNumberFormat="1" applyFont="1"/>
    <xf numFmtId="0" fontId="8" fillId="0" borderId="0" xfId="63" quotePrefix="1" applyFont="1"/>
    <xf numFmtId="0" fontId="8" fillId="0" borderId="0" xfId="63" quotePrefix="1" applyFont="1" applyAlignment="1">
      <alignment horizontal="left"/>
    </xf>
    <xf numFmtId="0" fontId="8" fillId="0" borderId="0" xfId="64" quotePrefix="1" applyFont="1"/>
    <xf numFmtId="0" fontId="8" fillId="0" borderId="0" xfId="62" quotePrefix="1" applyFont="1"/>
    <xf numFmtId="0" fontId="8" fillId="0" borderId="0" xfId="61" quotePrefix="1"/>
    <xf numFmtId="10" fontId="0" fillId="4" borderId="0" xfId="2" applyNumberFormat="1" applyFont="1" applyFill="1"/>
    <xf numFmtId="0" fontId="19" fillId="0" borderId="0" xfId="40"/>
    <xf numFmtId="0" fontId="52" fillId="0" borderId="0" xfId="40" applyFont="1" applyAlignment="1">
      <alignment horizontal="center"/>
    </xf>
    <xf numFmtId="0" fontId="52" fillId="0" borderId="0" xfId="40" applyFont="1"/>
    <xf numFmtId="10" fontId="53" fillId="0" borderId="0" xfId="6" applyNumberFormat="1" applyFont="1"/>
    <xf numFmtId="0" fontId="54" fillId="0" borderId="0" xfId="68"/>
    <xf numFmtId="0" fontId="9" fillId="0" borderId="0" xfId="68" applyFont="1"/>
    <xf numFmtId="0" fontId="54" fillId="0" borderId="0" xfId="68" applyAlignment="1">
      <alignment horizontal="centerContinuous"/>
    </xf>
    <xf numFmtId="0" fontId="55" fillId="0" borderId="0" xfId="68" applyFont="1" applyAlignment="1">
      <alignment horizontal="centerContinuous"/>
    </xf>
    <xf numFmtId="0" fontId="56" fillId="0" borderId="0" xfId="68" applyFont="1" applyAlignment="1">
      <alignment horizontal="centerContinuous"/>
    </xf>
    <xf numFmtId="0" fontId="56" fillId="0" borderId="0" xfId="68" applyFont="1"/>
    <xf numFmtId="0" fontId="8" fillId="18" borderId="16" xfId="68" applyFont="1" applyFill="1" applyBorder="1"/>
    <xf numFmtId="0" fontId="54" fillId="18" borderId="16" xfId="68" applyFill="1" applyBorder="1"/>
    <xf numFmtId="0" fontId="54" fillId="0" borderId="16" xfId="68" applyBorder="1"/>
    <xf numFmtId="0" fontId="9" fillId="10" borderId="0" xfId="68" applyFont="1" applyFill="1" applyAlignment="1">
      <alignment horizontal="centerContinuous"/>
    </xf>
    <xf numFmtId="0" fontId="54" fillId="10" borderId="0" xfId="68" applyFill="1" applyAlignment="1">
      <alignment horizontal="centerContinuous"/>
    </xf>
    <xf numFmtId="164" fontId="54" fillId="10" borderId="0" xfId="1" applyNumberFormat="1" applyFont="1" applyFill="1" applyAlignment="1">
      <alignment horizontal="centerContinuous"/>
    </xf>
    <xf numFmtId="0" fontId="8" fillId="0" borderId="0" xfId="68" applyFont="1"/>
    <xf numFmtId="38" fontId="54" fillId="0" borderId="16" xfId="1" applyNumberFormat="1" applyFont="1" applyBorder="1" applyAlignment="1">
      <alignment horizontal="right"/>
    </xf>
    <xf numFmtId="38" fontId="54" fillId="0" borderId="17" xfId="1" applyNumberFormat="1" applyFont="1" applyBorder="1" applyAlignment="1">
      <alignment horizontal="right"/>
    </xf>
    <xf numFmtId="38" fontId="9" fillId="0" borderId="16" xfId="1" applyNumberFormat="1" applyFont="1" applyBorder="1" applyAlignment="1">
      <alignment horizontal="right"/>
    </xf>
    <xf numFmtId="38" fontId="9" fillId="0" borderId="18" xfId="1" applyNumberFormat="1" applyFont="1" applyBorder="1" applyAlignment="1">
      <alignment horizontal="right"/>
    </xf>
    <xf numFmtId="0" fontId="54" fillId="0" borderId="0" xfId="68" quotePrefix="1" applyAlignment="1">
      <alignment horizontal="centerContinuous"/>
    </xf>
    <xf numFmtId="0" fontId="59" fillId="0" borderId="0" xfId="68" quotePrefix="1" applyFont="1" applyAlignment="1">
      <alignment horizontal="centerContinuous"/>
    </xf>
    <xf numFmtId="0" fontId="55" fillId="0" borderId="0" xfId="68" quotePrefix="1" applyFont="1" applyAlignment="1">
      <alignment horizontal="centerContinuous"/>
    </xf>
    <xf numFmtId="0" fontId="60" fillId="10" borderId="0" xfId="68" quotePrefix="1" applyFont="1" applyFill="1" applyAlignment="1">
      <alignment horizontal="centerContinuous"/>
    </xf>
    <xf numFmtId="164" fontId="57" fillId="18" borderId="16" xfId="1" quotePrefix="1" applyNumberFormat="1" applyFont="1" applyFill="1" applyBorder="1" applyAlignment="1">
      <alignment horizontal="center"/>
    </xf>
    <xf numFmtId="164" fontId="58" fillId="18" borderId="16" xfId="1" quotePrefix="1" applyNumberFormat="1" applyFont="1" applyFill="1" applyBorder="1" applyAlignment="1">
      <alignment horizontal="center"/>
    </xf>
    <xf numFmtId="0" fontId="54" fillId="0" borderId="16" xfId="68" quotePrefix="1" applyBorder="1"/>
    <xf numFmtId="0" fontId="9" fillId="0" borderId="16" xfId="68" quotePrefix="1" applyFont="1" applyBorder="1"/>
    <xf numFmtId="0" fontId="9" fillId="0" borderId="19" xfId="68" quotePrefix="1" applyFont="1" applyBorder="1"/>
    <xf numFmtId="38" fontId="54" fillId="0" borderId="16" xfId="1" quotePrefix="1" applyNumberFormat="1" applyFont="1" applyBorder="1" applyAlignment="1">
      <alignment horizontal="right"/>
    </xf>
    <xf numFmtId="38" fontId="54" fillId="0" borderId="17" xfId="1" quotePrefix="1" applyNumberFormat="1" applyFont="1" applyBorder="1" applyAlignment="1">
      <alignment horizontal="right"/>
    </xf>
    <xf numFmtId="38" fontId="9" fillId="0" borderId="16" xfId="1" quotePrefix="1" applyNumberFormat="1" applyFont="1" applyBorder="1" applyAlignment="1">
      <alignment horizontal="right"/>
    </xf>
    <xf numFmtId="38" fontId="9" fillId="0" borderId="18" xfId="1" quotePrefix="1" applyNumberFormat="1" applyFont="1" applyBorder="1" applyAlignment="1">
      <alignment horizontal="right"/>
    </xf>
    <xf numFmtId="38" fontId="54" fillId="0" borderId="0" xfId="68" applyNumberFormat="1"/>
    <xf numFmtId="164" fontId="58" fillId="18" borderId="20" xfId="1" applyNumberFormat="1" applyFont="1" applyFill="1" applyBorder="1" applyAlignment="1">
      <alignment horizontal="center"/>
    </xf>
    <xf numFmtId="169" fontId="54" fillId="0" borderId="0" xfId="70" applyNumberFormat="1" applyFont="1"/>
    <xf numFmtId="171" fontId="54" fillId="0" borderId="0" xfId="69" applyNumberFormat="1" applyFont="1"/>
    <xf numFmtId="164" fontId="0" fillId="0" borderId="2" xfId="1" applyNumberFormat="1" applyFont="1" applyFill="1" applyBorder="1" applyAlignment="1">
      <alignment horizontal="right"/>
    </xf>
    <xf numFmtId="0" fontId="0" fillId="0" borderId="0" xfId="0" quotePrefix="1" applyFont="1" applyFill="1"/>
    <xf numFmtId="0" fontId="9" fillId="0" borderId="0" xfId="0" applyFont="1" applyFill="1" applyAlignment="1">
      <alignment horizontal="right"/>
    </xf>
    <xf numFmtId="0" fontId="0" fillId="0" borderId="0" xfId="0" quotePrefix="1" applyFill="1" applyAlignment="1">
      <alignment horizontal="center"/>
    </xf>
    <xf numFmtId="0" fontId="8" fillId="0" borderId="0" xfId="65" quotePrefix="1" applyFill="1"/>
    <xf numFmtId="0" fontId="9" fillId="0" borderId="0" xfId="65" quotePrefix="1" applyFont="1" applyFill="1"/>
    <xf numFmtId="0" fontId="49" fillId="0" borderId="0" xfId="0" quotePrefix="1" applyFont="1" applyFill="1"/>
    <xf numFmtId="0" fontId="5" fillId="0" borderId="21" xfId="103" applyNumberFormat="1" applyFill="1" applyBorder="1" applyProtection="1">
      <protection locked="0"/>
    </xf>
    <xf numFmtId="164" fontId="5" fillId="0" borderId="21" xfId="1" applyNumberFormat="1" applyFont="1" applyFill="1" applyBorder="1" applyProtection="1">
      <protection locked="0"/>
    </xf>
    <xf numFmtId="164" fontId="8" fillId="0" borderId="0" xfId="1" quotePrefix="1" applyNumberFormat="1"/>
    <xf numFmtId="164" fontId="5" fillId="0" borderId="21" xfId="1" quotePrefix="1" applyNumberFormat="1" applyFont="1" applyFill="1" applyBorder="1" applyProtection="1">
      <protection locked="0"/>
    </xf>
    <xf numFmtId="164" fontId="5" fillId="0" borderId="23" xfId="1" applyNumberFormat="1" applyFont="1" applyFill="1" applyBorder="1" applyProtection="1">
      <protection locked="0"/>
    </xf>
    <xf numFmtId="164" fontId="51" fillId="0" borderId="22" xfId="1" applyNumberFormat="1" applyFont="1" applyFill="1" applyBorder="1" applyProtection="1">
      <protection locked="0"/>
    </xf>
    <xf numFmtId="164" fontId="51" fillId="0" borderId="24" xfId="1" applyNumberFormat="1" applyFont="1" applyFill="1" applyBorder="1" applyProtection="1">
      <protection locked="0"/>
    </xf>
    <xf numFmtId="0" fontId="5" fillId="0" borderId="21" xfId="104" applyNumberFormat="1" applyFill="1" applyBorder="1" applyProtection="1">
      <protection locked="0"/>
    </xf>
    <xf numFmtId="164" fontId="51" fillId="0" borderId="25" xfId="1" applyNumberFormat="1" applyFont="1" applyFill="1" applyBorder="1" applyProtection="1">
      <protection locked="0"/>
    </xf>
    <xf numFmtId="0" fontId="5" fillId="0" borderId="21" xfId="107" applyNumberFormat="1" applyFill="1" applyBorder="1" applyProtection="1">
      <protection locked="0"/>
    </xf>
    <xf numFmtId="0" fontId="5" fillId="0" borderId="21" xfId="107" quotePrefix="1" applyNumberFormat="1" applyFill="1" applyBorder="1" applyProtection="1">
      <protection locked="0"/>
    </xf>
    <xf numFmtId="164" fontId="51" fillId="0" borderId="26" xfId="1" applyNumberFormat="1" applyFont="1" applyFill="1" applyBorder="1" applyProtection="1">
      <protection locked="0"/>
    </xf>
    <xf numFmtId="164" fontId="5" fillId="0" borderId="27" xfId="1" applyNumberFormat="1" applyFont="1" applyFill="1" applyBorder="1" applyProtection="1">
      <protection locked="0"/>
    </xf>
    <xf numFmtId="37" fontId="0" fillId="0" borderId="0" xfId="0" quotePrefix="1" applyNumberFormat="1" applyFill="1"/>
    <xf numFmtId="0" fontId="5" fillId="4" borderId="21" xfId="104" quotePrefix="1" applyNumberFormat="1" applyFill="1" applyBorder="1" applyProtection="1">
      <protection locked="0"/>
    </xf>
    <xf numFmtId="0" fontId="4" fillId="0" borderId="21" xfId="108" quotePrefix="1" applyNumberFormat="1" applyFill="1" applyBorder="1" applyProtection="1">
      <protection locked="0"/>
    </xf>
    <xf numFmtId="0" fontId="4" fillId="0" borderId="21" xfId="108" applyNumberFormat="1" applyFill="1" applyBorder="1" applyProtection="1">
      <protection locked="0"/>
    </xf>
    <xf numFmtId="0" fontId="2" fillId="0" borderId="21" xfId="111" quotePrefix="1" applyNumberFormat="1" applyFill="1" applyBorder="1" applyProtection="1">
      <protection locked="0"/>
    </xf>
    <xf numFmtId="164" fontId="0" fillId="4" borderId="0" xfId="1" applyNumberFormat="1" applyFont="1" applyFill="1"/>
    <xf numFmtId="0" fontId="2" fillId="0" borderId="21" xfId="112" quotePrefix="1" applyNumberFormat="1" applyFill="1" applyBorder="1" applyProtection="1">
      <protection locked="0"/>
    </xf>
    <xf numFmtId="0" fontId="2" fillId="0" borderId="21" xfId="112" applyNumberFormat="1" applyFill="1" applyBorder="1" applyProtection="1">
      <protection locked="0"/>
    </xf>
    <xf numFmtId="0" fontId="2" fillId="0" borderId="21" xfId="111" applyNumberFormat="1" applyFill="1" applyBorder="1" applyProtection="1">
      <protection locked="0"/>
    </xf>
    <xf numFmtId="0" fontId="51" fillId="0" borderId="21" xfId="111" applyNumberFormat="1" applyFont="1" applyFill="1" applyBorder="1" applyProtection="1">
      <protection locked="0"/>
    </xf>
    <xf numFmtId="0" fontId="0" fillId="19" borderId="0" xfId="0" quotePrefix="1" applyFont="1" applyFill="1"/>
    <xf numFmtId="0" fontId="9" fillId="19" borderId="0" xfId="0" applyFont="1" applyFill="1"/>
    <xf numFmtId="0" fontId="68" fillId="20" borderId="0" xfId="113" applyFont="1" applyFill="1" applyBorder="1" applyProtection="1"/>
    <xf numFmtId="0" fontId="67" fillId="0" borderId="0" xfId="113" applyFill="1" applyProtection="1"/>
    <xf numFmtId="0" fontId="69" fillId="21" borderId="28" xfId="113" applyFont="1" applyFill="1" applyBorder="1" applyAlignment="1" applyProtection="1">
      <alignment horizontal="center" vertical="center"/>
    </xf>
    <xf numFmtId="0" fontId="70" fillId="21" borderId="0" xfId="113" applyFont="1" applyFill="1" applyBorder="1" applyAlignment="1" applyProtection="1">
      <alignment vertical="center"/>
    </xf>
    <xf numFmtId="172" fontId="70" fillId="21" borderId="0" xfId="113" applyNumberFormat="1" applyFont="1" applyFill="1" applyBorder="1" applyAlignment="1" applyProtection="1">
      <alignment horizontal="right" vertical="center"/>
    </xf>
    <xf numFmtId="0" fontId="71" fillId="21" borderId="0" xfId="113" applyFont="1" applyFill="1" applyBorder="1" applyAlignment="1" applyProtection="1">
      <alignment horizontal="left" vertical="center"/>
    </xf>
    <xf numFmtId="173" fontId="71" fillId="21" borderId="29" xfId="113" applyNumberFormat="1" applyFont="1" applyFill="1" applyBorder="1" applyAlignment="1" applyProtection="1">
      <alignment horizontal="right" vertical="center"/>
    </xf>
    <xf numFmtId="174" fontId="71" fillId="21" borderId="29" xfId="113" applyNumberFormat="1" applyFont="1" applyFill="1" applyBorder="1" applyAlignment="1" applyProtection="1">
      <alignment horizontal="right" vertical="center"/>
    </xf>
    <xf numFmtId="0" fontId="68" fillId="20" borderId="0" xfId="114" applyFont="1" applyFill="1" applyBorder="1" applyProtection="1"/>
    <xf numFmtId="0" fontId="67" fillId="0" borderId="0" xfId="114" applyFill="1" applyProtection="1"/>
    <xf numFmtId="0" fontId="69" fillId="21" borderId="28" xfId="114" applyFont="1" applyFill="1" applyBorder="1" applyAlignment="1" applyProtection="1">
      <alignment horizontal="center" vertical="center"/>
    </xf>
    <xf numFmtId="0" fontId="70" fillId="21" borderId="0" xfId="114" applyFont="1" applyFill="1" applyBorder="1" applyAlignment="1" applyProtection="1">
      <alignment vertical="center"/>
    </xf>
    <xf numFmtId="172" fontId="70" fillId="21" borderId="0" xfId="114" applyNumberFormat="1" applyFont="1" applyFill="1" applyBorder="1" applyAlignment="1" applyProtection="1">
      <alignment horizontal="right" vertical="center"/>
    </xf>
    <xf numFmtId="0" fontId="71" fillId="21" borderId="0" xfId="114" applyFont="1" applyFill="1" applyBorder="1" applyAlignment="1" applyProtection="1">
      <alignment horizontal="left" vertical="center"/>
    </xf>
    <xf numFmtId="173" fontId="71" fillId="21" borderId="29" xfId="114" applyNumberFormat="1" applyFont="1" applyFill="1" applyBorder="1" applyAlignment="1" applyProtection="1">
      <alignment horizontal="right" vertical="center"/>
    </xf>
    <xf numFmtId="174" fontId="71" fillId="21" borderId="29" xfId="114" applyNumberFormat="1" applyFont="1" applyFill="1" applyBorder="1" applyAlignment="1" applyProtection="1">
      <alignment horizontal="right" vertical="center"/>
    </xf>
    <xf numFmtId="0" fontId="70" fillId="0" borderId="0" xfId="114" applyFont="1" applyFill="1" applyBorder="1" applyAlignment="1" applyProtection="1">
      <alignment vertical="center"/>
    </xf>
    <xf numFmtId="172" fontId="70" fillId="0" borderId="0" xfId="114" applyNumberFormat="1" applyFont="1" applyFill="1" applyBorder="1" applyAlignment="1" applyProtection="1">
      <alignment horizontal="right" vertical="center"/>
    </xf>
    <xf numFmtId="0" fontId="71" fillId="0" borderId="0" xfId="114" applyFont="1" applyFill="1" applyBorder="1" applyAlignment="1" applyProtection="1">
      <alignment horizontal="left" vertical="center"/>
    </xf>
    <xf numFmtId="173" fontId="71" fillId="0" borderId="29" xfId="114" applyNumberFormat="1" applyFont="1" applyFill="1" applyBorder="1" applyAlignment="1" applyProtection="1">
      <alignment horizontal="right" vertical="center"/>
    </xf>
    <xf numFmtId="164" fontId="0" fillId="4" borderId="2" xfId="1" applyNumberFormat="1" applyFont="1" applyFill="1" applyBorder="1"/>
    <xf numFmtId="0" fontId="8" fillId="0" borderId="0" xfId="68" quotePrefix="1" applyFont="1"/>
    <xf numFmtId="44" fontId="54" fillId="0" borderId="0" xfId="115" applyFont="1"/>
    <xf numFmtId="0" fontId="7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3" fillId="0" borderId="0" xfId="0" applyFont="1" applyAlignment="1">
      <alignment horizontal="left" vertical="center"/>
    </xf>
    <xf numFmtId="175" fontId="35" fillId="0" borderId="0" xfId="118" applyNumberFormat="1" applyFont="1" applyFill="1" applyAlignment="1">
      <alignment horizontal="right"/>
    </xf>
    <xf numFmtId="171" fontId="0" fillId="0" borderId="0" xfId="115" applyNumberFormat="1" applyFont="1"/>
    <xf numFmtId="38" fontId="0" fillId="0" borderId="0" xfId="0" applyNumberFormat="1"/>
    <xf numFmtId="171" fontId="8" fillId="0" borderId="0" xfId="69" applyNumberFormat="1" applyFont="1"/>
    <xf numFmtId="0" fontId="5" fillId="0" borderId="21" xfId="103" quotePrefix="1" applyNumberFormat="1" applyFill="1" applyBorder="1" applyProtection="1">
      <protection locked="0"/>
    </xf>
    <xf numFmtId="0" fontId="8" fillId="0" borderId="0" xfId="61" quotePrefix="1" applyFill="1"/>
    <xf numFmtId="0" fontId="5" fillId="0" borderId="21" xfId="104" quotePrefix="1" applyNumberFormat="1" applyFill="1" applyBorder="1" applyProtection="1">
      <protection locked="0"/>
    </xf>
    <xf numFmtId="0" fontId="8" fillId="0" borderId="0" xfId="62" quotePrefix="1" applyFont="1" applyFill="1"/>
    <xf numFmtId="0" fontId="8" fillId="0" borderId="0" xfId="63" quotePrefix="1" applyFont="1" applyFill="1"/>
    <xf numFmtId="0" fontId="8" fillId="0" borderId="0" xfId="63" quotePrefix="1" applyFont="1" applyFill="1" applyAlignment="1">
      <alignment horizontal="left"/>
    </xf>
    <xf numFmtId="0" fontId="4" fillId="0" borderId="21" xfId="109" quotePrefix="1" applyNumberFormat="1" applyFill="1" applyBorder="1" applyProtection="1">
      <protection locked="0"/>
    </xf>
    <xf numFmtId="0" fontId="4" fillId="0" borderId="21" xfId="109" applyNumberFormat="1" applyFill="1" applyBorder="1" applyProtection="1">
      <protection locked="0"/>
    </xf>
    <xf numFmtId="0" fontId="8" fillId="0" borderId="0" xfId="64" quotePrefix="1" applyFont="1" applyFill="1"/>
    <xf numFmtId="0" fontId="3" fillId="0" borderId="21" xfId="110" quotePrefix="1" applyNumberFormat="1" applyFill="1" applyBorder="1" applyProtection="1">
      <protection locked="0"/>
    </xf>
    <xf numFmtId="0" fontId="3" fillId="0" borderId="21" xfId="110" applyNumberFormat="1" applyFill="1" applyBorder="1" applyProtection="1">
      <protection locked="0"/>
    </xf>
    <xf numFmtId="0" fontId="13" fillId="0" borderId="0" xfId="5" applyFont="1" applyFill="1"/>
    <xf numFmtId="0" fontId="14" fillId="0" borderId="0" xfId="5" applyFont="1" applyFill="1"/>
    <xf numFmtId="0" fontId="15" fillId="0" borderId="0" xfId="5" applyFont="1" applyFill="1"/>
    <xf numFmtId="0" fontId="17" fillId="0" borderId="0" xfId="5" applyFont="1" applyFill="1" applyAlignment="1">
      <alignment horizontal="center"/>
    </xf>
    <xf numFmtId="0" fontId="18" fillId="0" borderId="0" xfId="5" applyFont="1" applyFill="1" applyAlignment="1">
      <alignment horizontal="center"/>
    </xf>
    <xf numFmtId="164" fontId="15" fillId="0" borderId="0" xfId="5" applyNumberFormat="1" applyFont="1" applyFill="1"/>
    <xf numFmtId="9" fontId="45" fillId="0" borderId="0" xfId="2" applyNumberFormat="1" applyFont="1" applyFill="1"/>
    <xf numFmtId="0" fontId="8" fillId="0" borderId="0" xfId="5" applyFont="1" applyFill="1"/>
    <xf numFmtId="166" fontId="45" fillId="0" borderId="0" xfId="2" applyNumberFormat="1" applyFont="1" applyFill="1"/>
    <xf numFmtId="0" fontId="20" fillId="0" borderId="0" xfId="5" applyFont="1" applyFill="1" applyAlignment="1">
      <alignment horizontal="center"/>
    </xf>
    <xf numFmtId="166" fontId="8" fillId="0" borderId="0" xfId="6" applyNumberFormat="1" applyFont="1" applyFill="1"/>
    <xf numFmtId="164" fontId="8" fillId="0" borderId="0" xfId="7" applyNumberFormat="1" applyFont="1" applyFill="1"/>
    <xf numFmtId="164" fontId="9" fillId="0" borderId="0" xfId="5" applyNumberFormat="1" applyFont="1" applyFill="1"/>
    <xf numFmtId="164" fontId="16" fillId="0" borderId="0" xfId="5" applyNumberFormat="1" applyFont="1" applyFill="1"/>
    <xf numFmtId="166" fontId="18" fillId="0" borderId="0" xfId="6" applyNumberFormat="1" applyFont="1" applyFill="1" applyAlignment="1">
      <alignment horizontal="center"/>
    </xf>
    <xf numFmtId="43" fontId="8" fillId="0" borderId="0" xfId="5" applyNumberFormat="1" applyFill="1"/>
    <xf numFmtId="0" fontId="46" fillId="0" borderId="0" xfId="5" applyFont="1" applyFill="1"/>
    <xf numFmtId="10" fontId="8" fillId="0" borderId="0" xfId="6" applyNumberFormat="1" applyFont="1" applyFill="1"/>
    <xf numFmtId="43" fontId="45" fillId="0" borderId="0" xfId="5" applyNumberFormat="1" applyFont="1" applyFill="1"/>
    <xf numFmtId="37" fontId="8" fillId="0" borderId="0" xfId="5" applyNumberFormat="1" applyFill="1"/>
    <xf numFmtId="0" fontId="1" fillId="0" borderId="21" xfId="119" applyNumberFormat="1" applyFill="1" applyBorder="1" applyProtection="1">
      <protection locked="0"/>
    </xf>
    <xf numFmtId="1" fontId="5" fillId="0" borderId="21" xfId="103" applyNumberFormat="1" applyFill="1" applyBorder="1" applyProtection="1">
      <protection locked="0"/>
    </xf>
    <xf numFmtId="0" fontId="5" fillId="0" borderId="0" xfId="103" quotePrefix="1" applyNumberFormat="1" applyFill="1" applyBorder="1" applyProtection="1">
      <protection locked="0"/>
    </xf>
    <xf numFmtId="0" fontId="1" fillId="0" borderId="21" xfId="120" applyNumberFormat="1" applyFill="1" applyBorder="1" applyProtection="1">
      <protection locked="0"/>
    </xf>
    <xf numFmtId="0" fontId="0" fillId="4" borderId="0" xfId="0" quotePrefix="1" applyFont="1" applyFill="1"/>
    <xf numFmtId="0" fontId="8" fillId="4" borderId="0" xfId="62" quotePrefix="1" applyFont="1" applyFill="1"/>
    <xf numFmtId="0" fontId="4" fillId="0" borderId="0" xfId="109" quotePrefix="1" applyNumberFormat="1" applyFill="1" applyBorder="1" applyProtection="1">
      <protection locked="0"/>
    </xf>
    <xf numFmtId="173" fontId="71" fillId="21" borderId="0" xfId="114" applyNumberFormat="1" applyFont="1" applyFill="1" applyBorder="1" applyAlignment="1" applyProtection="1">
      <alignment horizontal="right" vertical="center"/>
    </xf>
    <xf numFmtId="0" fontId="70" fillId="21" borderId="0" xfId="62" applyFont="1" applyFill="1" applyBorder="1" applyAlignment="1" applyProtection="1">
      <alignment vertical="center"/>
    </xf>
    <xf numFmtId="0" fontId="71" fillId="0" borderId="0" xfId="62" applyFont="1" applyFill="1" applyBorder="1" applyAlignment="1" applyProtection="1">
      <alignment horizontal="left" vertical="center"/>
    </xf>
    <xf numFmtId="38" fontId="0" fillId="4" borderId="0" xfId="0" applyNumberFormat="1" applyFill="1"/>
    <xf numFmtId="0" fontId="1" fillId="0" borderId="21" xfId="120" quotePrefix="1" applyNumberFormat="1" applyFill="1" applyBorder="1" applyProtection="1">
      <protection locked="0"/>
    </xf>
    <xf numFmtId="173" fontId="70" fillId="21" borderId="29" xfId="113" applyNumberFormat="1" applyFont="1" applyFill="1" applyBorder="1" applyAlignment="1" applyProtection="1">
      <alignment horizontal="right" vertical="center"/>
    </xf>
    <xf numFmtId="0" fontId="5" fillId="0" borderId="0" xfId="107" quotePrefix="1" applyNumberFormat="1" applyFill="1" applyBorder="1" applyProtection="1">
      <protection locked="0"/>
    </xf>
    <xf numFmtId="0" fontId="2" fillId="0" borderId="0" xfId="111" quotePrefix="1" applyNumberFormat="1" applyFill="1" applyBorder="1" applyProtection="1">
      <protection locked="0"/>
    </xf>
    <xf numFmtId="0" fontId="4" fillId="0" borderId="0" xfId="108" quotePrefix="1" applyNumberFormat="1" applyFill="1" applyBorder="1" applyProtection="1">
      <protection locked="0"/>
    </xf>
    <xf numFmtId="0" fontId="9" fillId="0" borderId="3" xfId="5" applyFont="1" applyFill="1" applyBorder="1" applyAlignment="1">
      <alignment horizontal="center"/>
    </xf>
    <xf numFmtId="0" fontId="9" fillId="0" borderId="4" xfId="5" applyFont="1" applyFill="1" applyBorder="1" applyAlignment="1">
      <alignment horizontal="center"/>
    </xf>
    <xf numFmtId="0" fontId="9" fillId="0" borderId="5" xfId="5" applyFont="1" applyFill="1" applyBorder="1" applyAlignment="1">
      <alignment horizontal="center"/>
    </xf>
    <xf numFmtId="0" fontId="16" fillId="0" borderId="3" xfId="5" applyFont="1" applyFill="1" applyBorder="1" applyAlignment="1">
      <alignment horizontal="center"/>
    </xf>
    <xf numFmtId="0" fontId="16" fillId="0" borderId="4" xfId="5" applyFont="1" applyFill="1" applyBorder="1" applyAlignment="1">
      <alignment horizontal="center"/>
    </xf>
    <xf numFmtId="0" fontId="16" fillId="0" borderId="5" xfId="5" applyFont="1" applyFill="1" applyBorder="1" applyAlignment="1">
      <alignment horizontal="center"/>
    </xf>
    <xf numFmtId="37" fontId="9" fillId="16" borderId="13" xfId="0" applyNumberFormat="1" applyFont="1" applyFill="1" applyBorder="1" applyAlignment="1">
      <alignment horizontal="center"/>
    </xf>
    <xf numFmtId="37" fontId="9" fillId="16" borderId="1" xfId="0" applyNumberFormat="1" applyFont="1" applyFill="1" applyBorder="1" applyAlignment="1">
      <alignment horizontal="center"/>
    </xf>
    <xf numFmtId="37" fontId="9" fillId="16" borderId="14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/>
    </xf>
  </cellXfs>
  <cellStyles count="121">
    <cellStyle name="Actual Date" xfId="8"/>
    <cellStyle name="Affinity Input" xfId="9"/>
    <cellStyle name="Body" xfId="10"/>
    <cellStyle name="Comma" xfId="1" builtinId="3"/>
    <cellStyle name="Comma [0] 2" xfId="84"/>
    <cellStyle name="Comma 2" xfId="4"/>
    <cellStyle name="Comma 3" xfId="7"/>
    <cellStyle name="Comma 3 2" xfId="86"/>
    <cellStyle name="Comma 4" xfId="89"/>
    <cellStyle name="Comma 5" xfId="72"/>
    <cellStyle name="Comma 6" xfId="97"/>
    <cellStyle name="Comma 7" xfId="100"/>
    <cellStyle name="ContentsHyperlink" xfId="11"/>
    <cellStyle name="Currency" xfId="115" builtinId="4"/>
    <cellStyle name="Currency [0] 2" xfId="83"/>
    <cellStyle name="Currency [2]" xfId="12"/>
    <cellStyle name="Currency 2" xfId="82"/>
    <cellStyle name="Currency 3" xfId="85"/>
    <cellStyle name="Currency 4" xfId="90"/>
    <cellStyle name="Currency 5" xfId="73"/>
    <cellStyle name="Currency 6" xfId="98"/>
    <cellStyle name="Currency 7" xfId="99"/>
    <cellStyle name="Currency 8" xfId="69"/>
    <cellStyle name="Custom - Style1" xfId="13"/>
    <cellStyle name="Data   - Style2" xfId="14"/>
    <cellStyle name="Date" xfId="15"/>
    <cellStyle name="Edit" xfId="16"/>
    <cellStyle name="Engine" xfId="17"/>
    <cellStyle name="Fixed" xfId="18"/>
    <cellStyle name="Grey" xfId="19"/>
    <cellStyle name="HEADER" xfId="20"/>
    <cellStyle name="Header1" xfId="21"/>
    <cellStyle name="Header2" xfId="22"/>
    <cellStyle name="heading" xfId="23"/>
    <cellStyle name="Heading1" xfId="24"/>
    <cellStyle name="Heading2" xfId="25"/>
    <cellStyle name="HIGHLIGHT" xfId="26"/>
    <cellStyle name="Input [yellow]" xfId="27"/>
    <cellStyle name="Labels - Style3" xfId="28"/>
    <cellStyle name="Large Page Heading" xfId="29"/>
    <cellStyle name="no dec" xfId="30"/>
    <cellStyle name="No Edit" xfId="31"/>
    <cellStyle name="Normal" xfId="0" builtinId="0"/>
    <cellStyle name="Normal - Style1" xfId="32"/>
    <cellStyle name="Normal - Style1 2" xfId="74"/>
    <cellStyle name="Normal - Style2" xfId="33"/>
    <cellStyle name="Normal - Style3" xfId="34"/>
    <cellStyle name="Normal - Style4" xfId="35"/>
    <cellStyle name="Normal - Style5" xfId="36"/>
    <cellStyle name="Normal - Style6" xfId="37"/>
    <cellStyle name="Normal - Style7" xfId="38"/>
    <cellStyle name="Normal - Style8" xfId="39"/>
    <cellStyle name="Normal 10" xfId="68"/>
    <cellStyle name="Normal 11" xfId="102"/>
    <cellStyle name="Normal 12" xfId="113"/>
    <cellStyle name="Normal 13" xfId="116"/>
    <cellStyle name="Normal 14" xfId="117"/>
    <cellStyle name="Normal 15" xfId="118"/>
    <cellStyle name="Normal 2" xfId="40"/>
    <cellStyle name="Normal 2 2" xfId="92"/>
    <cellStyle name="Normal 2 3" xfId="80"/>
    <cellStyle name="Normal 2 4" xfId="114"/>
    <cellStyle name="Normal 3" xfId="41"/>
    <cellStyle name="Normal 3 2" xfId="94"/>
    <cellStyle name="Normal 4" xfId="66"/>
    <cellStyle name="Normal 4 2" xfId="87"/>
    <cellStyle name="Normal 4_Div 12 history" xfId="105"/>
    <cellStyle name="Normal 5" xfId="67"/>
    <cellStyle name="Normal 5 2" xfId="88"/>
    <cellStyle name="Normal 5_Div 12 history" xfId="106"/>
    <cellStyle name="Normal 6" xfId="93"/>
    <cellStyle name="Normal 7" xfId="71"/>
    <cellStyle name="Normal 8" xfId="96"/>
    <cellStyle name="Normal 9" xfId="101"/>
    <cellStyle name="Normal_13 MFR and Workpapers public 2007WP as filed" xfId="5"/>
    <cellStyle name="Normal_C.2.2 B" xfId="3"/>
    <cellStyle name="Normal_div 09" xfId="63"/>
    <cellStyle name="Normal_div 091" xfId="64"/>
    <cellStyle name="Normal_Div 12 history" xfId="104"/>
    <cellStyle name="Normal_Div 12 history_1" xfId="112"/>
    <cellStyle name="Normal_Div 2 history" xfId="103"/>
    <cellStyle name="Normal_Div 2 history_1" xfId="120"/>
    <cellStyle name="Normal_Div 9 history" xfId="107"/>
    <cellStyle name="Normal_Div 9 history_1" xfId="108"/>
    <cellStyle name="Normal_Div 9 history_2" xfId="111"/>
    <cellStyle name="Normal_Div 91 history" xfId="109"/>
    <cellStyle name="Normal_Div 91 history_1" xfId="110"/>
    <cellStyle name="Normal_Div 91 history_2" xfId="119"/>
    <cellStyle name="Normal_Sheet1" xfId="61"/>
    <cellStyle name="Normal_Sheet2" xfId="62"/>
    <cellStyle name="Normal_Sheet3" xfId="65"/>
    <cellStyle name="nPlosion" xfId="42"/>
    <cellStyle name="Output Amounts" xfId="43"/>
    <cellStyle name="Output Amounts 2" xfId="75"/>
    <cellStyle name="Output Column Headings" xfId="44"/>
    <cellStyle name="Output Column Headings 2" xfId="76"/>
    <cellStyle name="Output Line Items" xfId="45"/>
    <cellStyle name="Output Report Heading" xfId="46"/>
    <cellStyle name="Output Report Heading 2" xfId="77"/>
    <cellStyle name="Output Report Title" xfId="47"/>
    <cellStyle name="Output Report Title 2" xfId="78"/>
    <cellStyle name="Percent" xfId="2" builtinId="5"/>
    <cellStyle name="Percent [2]" xfId="48"/>
    <cellStyle name="Percent 2" xfId="6"/>
    <cellStyle name="Percent 2 2" xfId="81"/>
    <cellStyle name="Percent 3" xfId="91"/>
    <cellStyle name="Percent 4" xfId="79"/>
    <cellStyle name="Percent 5" xfId="70"/>
    <cellStyle name="Percent 7" xfId="95"/>
    <cellStyle name="PSChar" xfId="49"/>
    <cellStyle name="Reset  - Style4" xfId="50"/>
    <cellStyle name="Small Page Heading" xfId="51"/>
    <cellStyle name="Table  - Style5" xfId="52"/>
    <cellStyle name="Title  - Style6" xfId="53"/>
    <cellStyle name="title1" xfId="54"/>
    <cellStyle name="TotCol - Style7" xfId="55"/>
    <cellStyle name="TotRow - Style8" xfId="56"/>
    <cellStyle name="Unprot" xfId="57"/>
    <cellStyle name="Unprot$" xfId="58"/>
    <cellStyle name="Unprotect" xfId="59"/>
    <cellStyle name="一般_dept code" xfId="60"/>
  </cellStyles>
  <dxfs count="0"/>
  <tableStyles count="0" defaultTableStyle="TableStyleMedium2" defaultPivotStyle="PivotStyleLight16"/>
  <colors>
    <mruColors>
      <color rgb="FF0000FF"/>
      <color rgb="FFFFFFCC"/>
      <color rgb="FFCCFFCC"/>
      <color rgb="FFCCFFFF"/>
      <color rgb="FFCCECFF"/>
      <color rgb="FFFF99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41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5\data\ArcLight\Joint%20Venture%20Model%20-%202002%20Business%20Plan%20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9\13%20MFR%20and%20Workpapers%20public%202009WP%20as%20fil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8\13%20MFR%20and%20Workpapers%20public%202007WP%20as%20fil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workpapers/FY2010%20KY%20%20SSU%20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workpapers/OM%20forecast-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a\2002%20VA%20AIF\AIF%20Filing\2002%2009%20AI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5%20KY%20Rate%20Case/Revenue%20Requirement/workpapers/FY2009%20KY%20%20SSU%20O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tra%20files%20for%20calculating%20allocation%20basis%20for%20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IRGINIA\2003%20AIF\2003%2009%20AIF\2003%2009%20AI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Acquisitions\BT\EBITDA%20Model%2005.03.2004%20formated%20(corrected%20and%20final%20order%20-%20v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GEORGIA\2004%20Case%20Dec%2004\Budget%20data\FY%202005%20Margin%20Model%20Mid-States%20I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18%20KY%20Rate%20Case/2018%20KY%20Rev%20Req%20Mode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05%20Plan\FAQs\CompositeCalculation%20for%20Fiscal%202005%20-%20Preli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hburn.ATMOS\Local%20Settings\Temp\Weather\Regression15ye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  <sheetName val="B1.3-10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"/>
      <sheetName val="B-1.2-5"/>
      <sheetName val="B-1.3"/>
      <sheetName val="B-1.3 expl"/>
      <sheetName val="WP B-1.3"/>
      <sheetName val="WP B-1.3.1"/>
      <sheetName val="WP B-1.3.2 Bad Debt"/>
      <sheetName val="WP B-1.4"/>
      <sheetName val="B1.3-1 Adj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 Comparison"/>
      <sheetName val="Div 91 for schedule I"/>
      <sheetName val="Adjustments"/>
      <sheetName val="Escalation"/>
      <sheetName val="CPI index"/>
      <sheetName val="091retreive"/>
      <sheetName val="091 bud"/>
      <sheetName val="009retrieve"/>
      <sheetName val="009 bud"/>
      <sheetName val="002retrieve"/>
      <sheetName val="Sheet1"/>
      <sheetName val="002 bud"/>
      <sheetName val="012retreive"/>
      <sheetName val="012 bud"/>
      <sheetName val="SSU by cost center summary"/>
      <sheetName val="SSU by cost center Labor"/>
      <sheetName val="Labor"/>
      <sheetName val="Rent"/>
      <sheetName val="Billed to Div 009"/>
      <sheetName val="SSU By cost Center"/>
      <sheetName val="Summary 02 and 12"/>
      <sheetName val="010"/>
    </sheetNames>
    <sheetDataSet>
      <sheetData sheetId="0"/>
      <sheetData sheetId="1"/>
      <sheetData sheetId="2"/>
      <sheetData sheetId="3">
        <row r="6">
          <cell r="C6">
            <v>3.5000000000000003E-2</v>
          </cell>
        </row>
        <row r="7">
          <cell r="C7">
            <v>3.3255750665127426E-2</v>
          </cell>
        </row>
        <row r="8">
          <cell r="C8">
            <v>0.05</v>
          </cell>
        </row>
      </sheetData>
      <sheetData sheetId="4">
        <row r="23">
          <cell r="B23">
            <v>3.3255750665127426E-2</v>
          </cell>
        </row>
      </sheetData>
      <sheetData sheetId="5">
        <row r="16">
          <cell r="Y16">
            <v>2484058.0556499995</v>
          </cell>
        </row>
      </sheetData>
      <sheetData sheetId="6"/>
      <sheetData sheetId="7">
        <row r="16">
          <cell r="Y16">
            <v>5004953.1263250001</v>
          </cell>
        </row>
      </sheetData>
      <sheetData sheetId="8"/>
      <sheetData sheetId="9">
        <row r="16">
          <cell r="Y16">
            <v>36251098.368800007</v>
          </cell>
        </row>
      </sheetData>
      <sheetData sheetId="10"/>
      <sheetData sheetId="11"/>
      <sheetData sheetId="12">
        <row r="16">
          <cell r="Y16">
            <v>27500081.636449993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ation"/>
      <sheetName val="CPI index"/>
      <sheetName val="Div 2 retrieve"/>
      <sheetName val="Div 12 retrieve"/>
      <sheetName val="Div 91 retrieve"/>
      <sheetName val="Div 9 retrieve"/>
      <sheetName val="Div 2 forecast"/>
      <sheetName val="Div 12 forecast"/>
      <sheetName val="Div 91 forecast"/>
      <sheetName val="O&amp;M Comparison"/>
      <sheetName val="Div 9 forecast"/>
    </sheetNames>
    <sheetDataSet>
      <sheetData sheetId="0" refreshError="1">
        <row r="6">
          <cell r="C6">
            <v>0.03</v>
          </cell>
        </row>
        <row r="7">
          <cell r="C7">
            <v>2.7E-2</v>
          </cell>
        </row>
        <row r="8">
          <cell r="C8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 Comparison"/>
      <sheetName val="Div 91 for schedule I"/>
      <sheetName val="Adjustments"/>
      <sheetName val="Escalation"/>
      <sheetName val="CPI index"/>
      <sheetName val="091retreive"/>
      <sheetName val="091 bud"/>
      <sheetName val="009retrieve"/>
      <sheetName val="009 bud"/>
      <sheetName val="002retrieve"/>
      <sheetName val="Sheet1"/>
      <sheetName val="002 bud"/>
      <sheetName val="012retreive"/>
      <sheetName val="012 bud"/>
      <sheetName val="SSU by cost center summary"/>
      <sheetName val="SSU by cost center Labor"/>
      <sheetName val="Labor"/>
      <sheetName val="Rent"/>
      <sheetName val="Billed to Div 009"/>
      <sheetName val="SSU By cost Center"/>
      <sheetName val="Summary 02 and 12"/>
      <sheetName val="010"/>
    </sheetNames>
    <sheetDataSet>
      <sheetData sheetId="0"/>
      <sheetData sheetId="1"/>
      <sheetData sheetId="2"/>
      <sheetData sheetId="3"/>
      <sheetData sheetId="4">
        <row r="23">
          <cell r="B23">
            <v>3.3255750665127426E-2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B"/>
      <sheetName val="B.2 F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B"/>
      <sheetName val="WP B.4.1F"/>
      <sheetName val="WP B.5 B"/>
      <sheetName val="WP B.5 F"/>
      <sheetName val="WP B.5 F1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F.9"/>
      <sheetName val="F.10"/>
      <sheetName val="F.11"/>
      <sheetName val="G.1"/>
      <sheetName val="G.2"/>
      <sheetName val="G.3"/>
      <sheetName val="H.1"/>
      <sheetName val="I.1"/>
      <sheetName val="I.2"/>
      <sheetName val="I.3"/>
      <sheetName val="J-1 Base"/>
      <sheetName val="J.1"/>
      <sheetName val="J-2 B"/>
      <sheetName val="J-3 B"/>
      <sheetName val="J-4"/>
      <sheetName val="J-1 F"/>
      <sheetName val="J-2 F"/>
      <sheetName val="J-3 F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9">
          <cell r="F19">
            <v>27224981.353791106</v>
          </cell>
        </row>
      </sheetData>
      <sheetData sheetId="31">
        <row r="18">
          <cell r="D18">
            <v>0</v>
          </cell>
          <cell r="K18">
            <v>0</v>
          </cell>
        </row>
        <row r="19">
          <cell r="D19">
            <v>539682.66478999029</v>
          </cell>
          <cell r="K19">
            <v>488914.10970909288</v>
          </cell>
        </row>
        <row r="20">
          <cell r="D20">
            <v>441600.8811526646</v>
          </cell>
          <cell r="K20">
            <v>410103.04958446958</v>
          </cell>
        </row>
        <row r="21">
          <cell r="D21">
            <v>8276854.1339959856</v>
          </cell>
          <cell r="K21">
            <v>7345540.8008699305</v>
          </cell>
        </row>
        <row r="22">
          <cell r="D22">
            <v>2960696.6046877503</v>
          </cell>
          <cell r="K22">
            <v>2646899.916810086</v>
          </cell>
        </row>
        <row r="23">
          <cell r="D23">
            <v>129522.85695117761</v>
          </cell>
          <cell r="K23">
            <v>128271.64717990512</v>
          </cell>
        </row>
        <row r="24">
          <cell r="D24">
            <v>440891.9991608829</v>
          </cell>
          <cell r="K24">
            <v>404575.12947414629</v>
          </cell>
        </row>
        <row r="25">
          <cell r="D25">
            <v>15741887.407442484</v>
          </cell>
          <cell r="K25">
            <v>17590828.543557599</v>
          </cell>
        </row>
      </sheetData>
      <sheetData sheetId="32">
        <row r="159">
          <cell r="D159">
            <v>13030745.356380932</v>
          </cell>
        </row>
      </sheetData>
      <sheetData sheetId="33">
        <row r="154">
          <cell r="D154">
            <v>14498764.188985625</v>
          </cell>
        </row>
      </sheetData>
      <sheetData sheetId="34">
        <row r="122">
          <cell r="P122">
            <v>15500391.191799995</v>
          </cell>
        </row>
      </sheetData>
      <sheetData sheetId="35">
        <row r="43">
          <cell r="P43">
            <v>5.4975174172371431E-2</v>
          </cell>
        </row>
        <row r="44">
          <cell r="P44">
            <v>-5834437.0768680889</v>
          </cell>
        </row>
      </sheetData>
      <sheetData sheetId="36">
        <row r="33">
          <cell r="P33">
            <v>5.0694632795586225E-2</v>
          </cell>
        </row>
        <row r="34">
          <cell r="P34">
            <v>-2361238.0941629237</v>
          </cell>
        </row>
      </sheetData>
      <sheetData sheetId="37">
        <row r="56">
          <cell r="P56">
            <v>0.49780000067806907</v>
          </cell>
        </row>
        <row r="57">
          <cell r="P57">
            <v>-4835070.1853499208</v>
          </cell>
        </row>
      </sheetData>
      <sheetData sheetId="38">
        <row r="94">
          <cell r="D94">
            <v>22446.144671567305</v>
          </cell>
          <cell r="E94">
            <v>10897.304399513381</v>
          </cell>
          <cell r="F94">
            <v>20881.730796149128</v>
          </cell>
          <cell r="G94">
            <v>20241.315176979591</v>
          </cell>
          <cell r="H94">
            <v>20816.930032673255</v>
          </cell>
          <cell r="I94">
            <v>20056.097031136065</v>
          </cell>
          <cell r="J94">
            <v>28171.769013900826</v>
          </cell>
          <cell r="K94">
            <v>39072.93150881098</v>
          </cell>
          <cell r="L94">
            <v>52614.781445328168</v>
          </cell>
          <cell r="M94">
            <v>41448.822759268696</v>
          </cell>
          <cell r="N94">
            <v>20234.089506611788</v>
          </cell>
          <cell r="O94">
            <v>44168.570429893996</v>
          </cell>
        </row>
        <row r="102">
          <cell r="J102">
            <v>1150349.2560369882</v>
          </cell>
          <cell r="K102">
            <v>1177100.9850388966</v>
          </cell>
          <cell r="L102">
            <v>1160595.8205116659</v>
          </cell>
          <cell r="M102">
            <v>1258872.5589267863</v>
          </cell>
          <cell r="N102">
            <v>1168001.163356307</v>
          </cell>
          <cell r="O102">
            <v>1301682.621618873</v>
          </cell>
        </row>
        <row r="121">
          <cell r="P121">
            <v>14516369.008199604</v>
          </cell>
        </row>
      </sheetData>
      <sheetData sheetId="39">
        <row r="41">
          <cell r="O41">
            <v>5.1771199999999996E-2</v>
          </cell>
        </row>
        <row r="42">
          <cell r="P42">
            <v>-5842086.3699999992</v>
          </cell>
        </row>
      </sheetData>
      <sheetData sheetId="40">
        <row r="33">
          <cell r="O33">
            <v>5.6412179785543033E-2</v>
          </cell>
        </row>
        <row r="34">
          <cell r="P34">
            <v>-2689726.3726291666</v>
          </cell>
        </row>
      </sheetData>
      <sheetData sheetId="41">
        <row r="54">
          <cell r="P54">
            <v>0.49780000000000008</v>
          </cell>
        </row>
        <row r="55">
          <cell r="P55">
            <v>-5966951.4463564577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20">
          <cell r="J20">
            <v>0</v>
          </cell>
        </row>
      </sheetData>
      <sheetData sheetId="55"/>
      <sheetData sheetId="56"/>
      <sheetData sheetId="57">
        <row r="18">
          <cell r="K18">
            <v>184692.89006689138</v>
          </cell>
        </row>
        <row r="21">
          <cell r="K21">
            <v>678.62136846479518</v>
          </cell>
        </row>
        <row r="24">
          <cell r="K24">
            <v>10827.072495774686</v>
          </cell>
        </row>
        <row r="27">
          <cell r="K27">
            <v>98.842036689441358</v>
          </cell>
        </row>
      </sheetData>
      <sheetData sheetId="58"/>
      <sheetData sheetId="59">
        <row r="39">
          <cell r="R39">
            <v>180926.55666666661</v>
          </cell>
        </row>
      </sheetData>
      <sheetData sheetId="60"/>
      <sheetData sheetId="61">
        <row r="16">
          <cell r="I16">
            <v>34635.56</v>
          </cell>
        </row>
        <row r="18">
          <cell r="I18">
            <v>22429.434336000002</v>
          </cell>
        </row>
        <row r="20">
          <cell r="I20">
            <v>18551.25453128287</v>
          </cell>
        </row>
        <row r="22">
          <cell r="I22">
            <v>8466.6280956286409</v>
          </cell>
        </row>
      </sheetData>
      <sheetData sheetId="62">
        <row r="20">
          <cell r="G20">
            <v>-19375.2</v>
          </cell>
        </row>
      </sheetData>
      <sheetData sheetId="63">
        <row r="15">
          <cell r="F15">
            <v>239142.9025637623</v>
          </cell>
        </row>
        <row r="17">
          <cell r="F17">
            <v>0</v>
          </cell>
        </row>
        <row r="19">
          <cell r="F19">
            <v>421175.13940000004</v>
          </cell>
        </row>
        <row r="27">
          <cell r="F27">
            <v>103174.75269010966</v>
          </cell>
        </row>
        <row r="28">
          <cell r="F28">
            <v>112685.6036756891</v>
          </cell>
        </row>
        <row r="30">
          <cell r="F30">
            <v>2911.243954080232</v>
          </cell>
        </row>
        <row r="31">
          <cell r="F31">
            <v>3323.8564337338885</v>
          </cell>
        </row>
        <row r="33">
          <cell r="F33">
            <v>80569.327102029201</v>
          </cell>
        </row>
        <row r="34">
          <cell r="F34"/>
        </row>
        <row r="36">
          <cell r="F36">
            <v>0</v>
          </cell>
        </row>
        <row r="37">
          <cell r="F37">
            <v>0</v>
          </cell>
        </row>
      </sheetData>
      <sheetData sheetId="64">
        <row r="19">
          <cell r="F19">
            <v>708340.0713106537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 refreshError="1">
        <row r="2">
          <cell r="A2">
            <v>1</v>
          </cell>
          <cell r="B2">
            <v>301</v>
          </cell>
          <cell r="G2">
            <v>166.68</v>
          </cell>
        </row>
        <row r="3">
          <cell r="A3">
            <v>1</v>
          </cell>
          <cell r="B3">
            <v>20</v>
          </cell>
          <cell r="G3">
            <v>0</v>
          </cell>
        </row>
        <row r="4">
          <cell r="A4">
            <v>1</v>
          </cell>
          <cell r="B4">
            <v>20</v>
          </cell>
          <cell r="G4">
            <v>2.2737367544323201E-13</v>
          </cell>
        </row>
        <row r="5">
          <cell r="A5">
            <v>1</v>
          </cell>
          <cell r="B5">
            <v>30</v>
          </cell>
          <cell r="G5">
            <v>7.2759576141834308E-12</v>
          </cell>
        </row>
        <row r="6">
          <cell r="A6">
            <v>1</v>
          </cell>
          <cell r="B6">
            <v>30</v>
          </cell>
          <cell r="G6">
            <v>6742.97</v>
          </cell>
        </row>
        <row r="7">
          <cell r="A7">
            <v>1</v>
          </cell>
          <cell r="B7">
            <v>50</v>
          </cell>
          <cell r="G7">
            <v>-4.1836756281554699E-11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2</v>
          </cell>
          <cell r="B11">
            <v>20</v>
          </cell>
          <cell r="G11">
            <v>-2.18278728425503E-11</v>
          </cell>
        </row>
        <row r="12">
          <cell r="A12">
            <v>2</v>
          </cell>
          <cell r="B12">
            <v>20</v>
          </cell>
          <cell r="G12">
            <v>0</v>
          </cell>
        </row>
        <row r="13">
          <cell r="A13">
            <v>2</v>
          </cell>
          <cell r="B13">
            <v>30</v>
          </cell>
          <cell r="G13">
            <v>7.2759576141834308E-12</v>
          </cell>
        </row>
        <row r="14">
          <cell r="A14">
            <v>2</v>
          </cell>
          <cell r="B14">
            <v>30</v>
          </cell>
          <cell r="G14">
            <v>1.06581410364015E-14</v>
          </cell>
        </row>
        <row r="15">
          <cell r="A15">
            <v>2</v>
          </cell>
          <cell r="B15">
            <v>50</v>
          </cell>
          <cell r="G15">
            <v>3.6379788070917097E-11</v>
          </cell>
        </row>
        <row r="16">
          <cell r="A16">
            <v>2</v>
          </cell>
          <cell r="B16">
            <v>50</v>
          </cell>
          <cell r="G16">
            <v>-4.2632564145605999E-14</v>
          </cell>
        </row>
        <row r="17">
          <cell r="A17">
            <v>2</v>
          </cell>
          <cell r="B17">
            <v>50</v>
          </cell>
          <cell r="G17">
            <v>1.0800249583553501E-12</v>
          </cell>
        </row>
        <row r="18">
          <cell r="A18">
            <v>2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2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2</v>
          </cell>
          <cell r="B24">
            <v>40</v>
          </cell>
          <cell r="G24">
            <v>633.86</v>
          </cell>
        </row>
        <row r="25">
          <cell r="A25">
            <v>2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1</v>
          </cell>
          <cell r="B27">
            <v>50</v>
          </cell>
          <cell r="G27">
            <v>11967.42</v>
          </cell>
        </row>
        <row r="28">
          <cell r="A28">
            <v>1</v>
          </cell>
          <cell r="B28">
            <v>60</v>
          </cell>
          <cell r="G28">
            <v>13458.65</v>
          </cell>
        </row>
        <row r="29">
          <cell r="A29">
            <v>1</v>
          </cell>
          <cell r="B29">
            <v>70</v>
          </cell>
          <cell r="G29">
            <v>17838.400000000001</v>
          </cell>
        </row>
        <row r="30">
          <cell r="A30">
            <v>1</v>
          </cell>
          <cell r="B30">
            <v>180</v>
          </cell>
          <cell r="G30">
            <v>150088.01999999999</v>
          </cell>
        </row>
        <row r="31">
          <cell r="A31">
            <v>1</v>
          </cell>
          <cell r="B31">
            <v>232</v>
          </cell>
          <cell r="G31">
            <v>12735.7</v>
          </cell>
        </row>
        <row r="32">
          <cell r="A32">
            <v>1</v>
          </cell>
          <cell r="B32">
            <v>233</v>
          </cell>
          <cell r="G32">
            <v>22212.41</v>
          </cell>
        </row>
        <row r="33">
          <cell r="A33">
            <v>1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1</v>
          </cell>
          <cell r="B41">
            <v>20</v>
          </cell>
          <cell r="G41">
            <v>16441.22</v>
          </cell>
        </row>
        <row r="42">
          <cell r="A42">
            <v>1</v>
          </cell>
          <cell r="B42">
            <v>30</v>
          </cell>
          <cell r="G42">
            <v>18527.669999999998</v>
          </cell>
        </row>
        <row r="43">
          <cell r="A43">
            <v>1</v>
          </cell>
          <cell r="B43">
            <v>40</v>
          </cell>
          <cell r="G43">
            <v>29660.82</v>
          </cell>
        </row>
        <row r="44">
          <cell r="A44">
            <v>1</v>
          </cell>
          <cell r="B44">
            <v>50</v>
          </cell>
          <cell r="G44">
            <v>60448.23</v>
          </cell>
        </row>
        <row r="45">
          <cell r="A45">
            <v>1</v>
          </cell>
          <cell r="B45">
            <v>60</v>
          </cell>
          <cell r="G45">
            <v>18114</v>
          </cell>
        </row>
        <row r="46">
          <cell r="A46">
            <v>1</v>
          </cell>
          <cell r="B46">
            <v>70</v>
          </cell>
          <cell r="G46">
            <v>58806.6</v>
          </cell>
        </row>
        <row r="47">
          <cell r="A47">
            <v>1</v>
          </cell>
          <cell r="B47">
            <v>180</v>
          </cell>
          <cell r="G47">
            <v>898805.72</v>
          </cell>
        </row>
        <row r="48">
          <cell r="A48">
            <v>1</v>
          </cell>
          <cell r="B48">
            <v>303</v>
          </cell>
          <cell r="G48">
            <v>49808.480000000003</v>
          </cell>
        </row>
        <row r="49">
          <cell r="A49">
            <v>2</v>
          </cell>
          <cell r="B49">
            <v>20</v>
          </cell>
          <cell r="G49">
            <v>16717.16</v>
          </cell>
        </row>
        <row r="50">
          <cell r="A50">
            <v>2</v>
          </cell>
          <cell r="B50">
            <v>30</v>
          </cell>
          <cell r="G50">
            <v>18514.52</v>
          </cell>
        </row>
        <row r="51">
          <cell r="A51">
            <v>2</v>
          </cell>
          <cell r="B51">
            <v>40</v>
          </cell>
          <cell r="G51">
            <v>29669.58</v>
          </cell>
        </row>
        <row r="52">
          <cell r="A52">
            <v>2</v>
          </cell>
          <cell r="B52">
            <v>50</v>
          </cell>
          <cell r="G52">
            <v>60448.23</v>
          </cell>
        </row>
        <row r="53">
          <cell r="A53">
            <v>2</v>
          </cell>
          <cell r="B53">
            <v>60</v>
          </cell>
          <cell r="G53">
            <v>18114</v>
          </cell>
        </row>
        <row r="54">
          <cell r="A54">
            <v>2</v>
          </cell>
          <cell r="B54">
            <v>70</v>
          </cell>
          <cell r="G54">
            <v>59259.26</v>
          </cell>
        </row>
        <row r="55">
          <cell r="A55">
            <v>2</v>
          </cell>
          <cell r="B55">
            <v>303</v>
          </cell>
          <cell r="G55">
            <v>49808.480000000003</v>
          </cell>
        </row>
        <row r="56">
          <cell r="A56">
            <v>1</v>
          </cell>
          <cell r="B56">
            <v>20</v>
          </cell>
          <cell r="G56">
            <v>1328879.06</v>
          </cell>
        </row>
        <row r="57">
          <cell r="A57">
            <v>1</v>
          </cell>
          <cell r="B57">
            <v>30</v>
          </cell>
          <cell r="G57">
            <v>760292.42</v>
          </cell>
        </row>
        <row r="58">
          <cell r="A58">
            <v>1</v>
          </cell>
          <cell r="B58">
            <v>40</v>
          </cell>
          <cell r="G58">
            <v>733457.48</v>
          </cell>
        </row>
        <row r="59">
          <cell r="A59">
            <v>1</v>
          </cell>
          <cell r="B59">
            <v>50</v>
          </cell>
          <cell r="G59">
            <v>1476490.75</v>
          </cell>
        </row>
        <row r="60">
          <cell r="A60">
            <v>1</v>
          </cell>
          <cell r="B60">
            <v>60</v>
          </cell>
          <cell r="G60">
            <v>818049.8</v>
          </cell>
        </row>
        <row r="61">
          <cell r="A61">
            <v>1</v>
          </cell>
          <cell r="B61">
            <v>70</v>
          </cell>
          <cell r="G61">
            <v>369202.87</v>
          </cell>
        </row>
        <row r="62">
          <cell r="A62">
            <v>1</v>
          </cell>
          <cell r="B62">
            <v>180</v>
          </cell>
          <cell r="G62">
            <v>31840.09</v>
          </cell>
        </row>
        <row r="63">
          <cell r="A63">
            <v>1</v>
          </cell>
          <cell r="B63">
            <v>212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212</v>
          </cell>
          <cell r="G71">
            <v>11991.98</v>
          </cell>
        </row>
        <row r="72">
          <cell r="A72">
            <v>2</v>
          </cell>
          <cell r="B72">
            <v>303</v>
          </cell>
          <cell r="G72">
            <v>6462.72</v>
          </cell>
        </row>
        <row r="73">
          <cell r="A73">
            <v>1</v>
          </cell>
          <cell r="B73">
            <v>10</v>
          </cell>
          <cell r="G73">
            <v>1009214.23</v>
          </cell>
        </row>
        <row r="74">
          <cell r="A74">
            <v>1</v>
          </cell>
          <cell r="B74">
            <v>20</v>
          </cell>
          <cell r="G74">
            <v>128461.51</v>
          </cell>
        </row>
        <row r="75">
          <cell r="A75">
            <v>1</v>
          </cell>
          <cell r="B75">
            <v>30</v>
          </cell>
          <cell r="G75">
            <v>91271.73</v>
          </cell>
        </row>
        <row r="76">
          <cell r="A76">
            <v>1</v>
          </cell>
          <cell r="B76">
            <v>40</v>
          </cell>
          <cell r="G76">
            <v>70475.399999999994</v>
          </cell>
        </row>
        <row r="77">
          <cell r="A77">
            <v>1</v>
          </cell>
          <cell r="B77">
            <v>50</v>
          </cell>
          <cell r="G77">
            <v>74877.899999999994</v>
          </cell>
        </row>
        <row r="78">
          <cell r="A78">
            <v>1</v>
          </cell>
          <cell r="B78">
            <v>60</v>
          </cell>
          <cell r="G78">
            <v>101847.09</v>
          </cell>
        </row>
        <row r="79">
          <cell r="A79">
            <v>1</v>
          </cell>
          <cell r="B79">
            <v>70</v>
          </cell>
          <cell r="G79">
            <v>44540.22</v>
          </cell>
        </row>
        <row r="80">
          <cell r="A80">
            <v>1</v>
          </cell>
          <cell r="B80">
            <v>212</v>
          </cell>
          <cell r="G80">
            <v>23.01</v>
          </cell>
        </row>
        <row r="81">
          <cell r="A81">
            <v>1</v>
          </cell>
          <cell r="B81">
            <v>303</v>
          </cell>
          <cell r="G81">
            <v>23.92</v>
          </cell>
        </row>
        <row r="82">
          <cell r="A82">
            <v>2</v>
          </cell>
          <cell r="B82">
            <v>10</v>
          </cell>
          <cell r="G82">
            <v>1022767.54</v>
          </cell>
        </row>
        <row r="83">
          <cell r="A83">
            <v>2</v>
          </cell>
          <cell r="B83">
            <v>20</v>
          </cell>
          <cell r="G83">
            <v>129203.5</v>
          </cell>
        </row>
        <row r="84">
          <cell r="A84">
            <v>2</v>
          </cell>
          <cell r="B84">
            <v>30</v>
          </cell>
          <cell r="G84">
            <v>89083.4</v>
          </cell>
        </row>
        <row r="85">
          <cell r="A85">
            <v>2</v>
          </cell>
          <cell r="B85">
            <v>40</v>
          </cell>
          <cell r="G85">
            <v>72001.64</v>
          </cell>
        </row>
        <row r="86">
          <cell r="A86">
            <v>2</v>
          </cell>
          <cell r="B86">
            <v>50</v>
          </cell>
          <cell r="G86">
            <v>73445.23</v>
          </cell>
        </row>
        <row r="87">
          <cell r="A87">
            <v>2</v>
          </cell>
          <cell r="B87">
            <v>60</v>
          </cell>
          <cell r="G87">
            <v>103090.68</v>
          </cell>
        </row>
        <row r="88">
          <cell r="A88">
            <v>2</v>
          </cell>
          <cell r="B88">
            <v>70</v>
          </cell>
          <cell r="G88">
            <v>44677.72</v>
          </cell>
        </row>
        <row r="89">
          <cell r="A89">
            <v>2</v>
          </cell>
          <cell r="B89">
            <v>212</v>
          </cell>
          <cell r="G89">
            <v>23.01</v>
          </cell>
        </row>
        <row r="90">
          <cell r="A90">
            <v>2</v>
          </cell>
          <cell r="B90">
            <v>303</v>
          </cell>
          <cell r="G90">
            <v>23.92</v>
          </cell>
        </row>
        <row r="91">
          <cell r="A91">
            <v>1</v>
          </cell>
          <cell r="B91">
            <v>221</v>
          </cell>
          <cell r="G91">
            <v>66.95</v>
          </cell>
        </row>
        <row r="92">
          <cell r="A92">
            <v>2</v>
          </cell>
          <cell r="B92">
            <v>221</v>
          </cell>
          <cell r="G92">
            <v>66.95</v>
          </cell>
        </row>
        <row r="93">
          <cell r="A93">
            <v>1</v>
          </cell>
          <cell r="B93">
            <v>40</v>
          </cell>
          <cell r="G93">
            <v>3.59</v>
          </cell>
        </row>
        <row r="94">
          <cell r="A94">
            <v>2</v>
          </cell>
          <cell r="B94">
            <v>40</v>
          </cell>
          <cell r="G94">
            <v>3.59</v>
          </cell>
        </row>
        <row r="95">
          <cell r="A95">
            <v>1</v>
          </cell>
          <cell r="B95">
            <v>10</v>
          </cell>
          <cell r="G95">
            <v>163477.16</v>
          </cell>
        </row>
        <row r="96">
          <cell r="A96">
            <v>1</v>
          </cell>
          <cell r="B96">
            <v>10</v>
          </cell>
          <cell r="G96">
            <v>57147.56</v>
          </cell>
        </row>
        <row r="97">
          <cell r="A97">
            <v>1</v>
          </cell>
          <cell r="B97">
            <v>20</v>
          </cell>
          <cell r="G97">
            <v>191.52</v>
          </cell>
        </row>
        <row r="98">
          <cell r="A98">
            <v>1</v>
          </cell>
          <cell r="B98">
            <v>20</v>
          </cell>
          <cell r="G98">
            <v>104747.45</v>
          </cell>
        </row>
        <row r="99">
          <cell r="A99">
            <v>1</v>
          </cell>
          <cell r="B99">
            <v>30</v>
          </cell>
          <cell r="G99">
            <v>2078.36</v>
          </cell>
        </row>
        <row r="100">
          <cell r="A100">
            <v>1</v>
          </cell>
          <cell r="B100">
            <v>30</v>
          </cell>
          <cell r="G100">
            <v>9103.9</v>
          </cell>
        </row>
        <row r="101">
          <cell r="A101">
            <v>1</v>
          </cell>
          <cell r="B101">
            <v>40</v>
          </cell>
          <cell r="G101">
            <v>958.32</v>
          </cell>
        </row>
        <row r="102">
          <cell r="A102">
            <v>1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32444.46</v>
          </cell>
        </row>
        <row r="104">
          <cell r="A104">
            <v>1</v>
          </cell>
          <cell r="B104">
            <v>60</v>
          </cell>
          <cell r="G104">
            <v>66.81</v>
          </cell>
        </row>
        <row r="105">
          <cell r="A105">
            <v>1</v>
          </cell>
          <cell r="B105">
            <v>60</v>
          </cell>
          <cell r="G105">
            <v>3637.48</v>
          </cell>
        </row>
        <row r="106">
          <cell r="A106">
            <v>1</v>
          </cell>
          <cell r="B106">
            <v>70</v>
          </cell>
          <cell r="G106">
            <v>45444.81</v>
          </cell>
        </row>
        <row r="107">
          <cell r="A107">
            <v>1</v>
          </cell>
          <cell r="B107">
            <v>212</v>
          </cell>
          <cell r="G107">
            <v>9199.1</v>
          </cell>
        </row>
        <row r="108">
          <cell r="A108">
            <v>2</v>
          </cell>
          <cell r="B108">
            <v>10</v>
          </cell>
          <cell r="G108">
            <v>163477.16</v>
          </cell>
        </row>
        <row r="109">
          <cell r="A109">
            <v>2</v>
          </cell>
          <cell r="B109">
            <v>10</v>
          </cell>
          <cell r="G109">
            <v>57514.7</v>
          </cell>
        </row>
        <row r="110">
          <cell r="A110">
            <v>2</v>
          </cell>
          <cell r="B110">
            <v>20</v>
          </cell>
          <cell r="G110">
            <v>191.52</v>
          </cell>
        </row>
        <row r="111">
          <cell r="A111">
            <v>2</v>
          </cell>
          <cell r="B111">
            <v>20</v>
          </cell>
          <cell r="G111">
            <v>104779.2</v>
          </cell>
        </row>
        <row r="112">
          <cell r="A112">
            <v>2</v>
          </cell>
          <cell r="B112">
            <v>30</v>
          </cell>
          <cell r="G112">
            <v>2078.36</v>
          </cell>
        </row>
        <row r="113">
          <cell r="A113">
            <v>2</v>
          </cell>
          <cell r="B113">
            <v>30</v>
          </cell>
          <cell r="G113">
            <v>9102.4500000000007</v>
          </cell>
        </row>
        <row r="114">
          <cell r="A114">
            <v>2</v>
          </cell>
          <cell r="B114">
            <v>40</v>
          </cell>
          <cell r="G114">
            <v>958.32</v>
          </cell>
        </row>
        <row r="115">
          <cell r="A115">
            <v>2</v>
          </cell>
          <cell r="B115">
            <v>40</v>
          </cell>
          <cell r="G115">
            <v>5679.37</v>
          </cell>
        </row>
        <row r="116">
          <cell r="A116">
            <v>2</v>
          </cell>
          <cell r="B116">
            <v>50</v>
          </cell>
          <cell r="G116">
            <v>20277.27</v>
          </cell>
        </row>
        <row r="117">
          <cell r="A117">
            <v>2</v>
          </cell>
          <cell r="B117">
            <v>60</v>
          </cell>
          <cell r="G117">
            <v>22.2</v>
          </cell>
        </row>
        <row r="118">
          <cell r="A118">
            <v>2</v>
          </cell>
          <cell r="B118">
            <v>60</v>
          </cell>
          <cell r="G118">
            <v>3690.99</v>
          </cell>
        </row>
        <row r="119">
          <cell r="A119">
            <v>2</v>
          </cell>
          <cell r="B119">
            <v>70</v>
          </cell>
          <cell r="G119">
            <v>45450.86</v>
          </cell>
        </row>
        <row r="120">
          <cell r="A120">
            <v>2</v>
          </cell>
          <cell r="B120">
            <v>212</v>
          </cell>
          <cell r="G120">
            <v>9199.11</v>
          </cell>
        </row>
        <row r="121">
          <cell r="A121">
            <v>1</v>
          </cell>
          <cell r="B121">
            <v>20</v>
          </cell>
          <cell r="G121">
            <v>-4732.8599999999997</v>
          </cell>
        </row>
        <row r="122">
          <cell r="A122">
            <v>1</v>
          </cell>
          <cell r="B122">
            <v>50</v>
          </cell>
          <cell r="G122">
            <v>47207.23</v>
          </cell>
        </row>
        <row r="123">
          <cell r="A123">
            <v>1</v>
          </cell>
          <cell r="B123">
            <v>60</v>
          </cell>
          <cell r="G123">
            <v>31438.55</v>
          </cell>
        </row>
        <row r="124">
          <cell r="A124">
            <v>1</v>
          </cell>
          <cell r="B124">
            <v>180</v>
          </cell>
          <cell r="G124">
            <v>152768.95000000001</v>
          </cell>
        </row>
        <row r="125">
          <cell r="A125">
            <v>1</v>
          </cell>
          <cell r="B125">
            <v>180</v>
          </cell>
          <cell r="G125">
            <v>-68641.850000000006</v>
          </cell>
        </row>
        <row r="126">
          <cell r="A126">
            <v>2</v>
          </cell>
          <cell r="B126">
            <v>20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60</v>
          </cell>
          <cell r="G128">
            <v>31438.55</v>
          </cell>
        </row>
        <row r="129">
          <cell r="A129">
            <v>1</v>
          </cell>
          <cell r="B129">
            <v>212</v>
          </cell>
          <cell r="G129">
            <v>8394</v>
          </cell>
        </row>
        <row r="130">
          <cell r="A130">
            <v>1</v>
          </cell>
          <cell r="B130">
            <v>221</v>
          </cell>
          <cell r="G130">
            <v>7755</v>
          </cell>
        </row>
        <row r="131">
          <cell r="A131">
            <v>2</v>
          </cell>
          <cell r="B131">
            <v>212</v>
          </cell>
          <cell r="G131">
            <v>8394</v>
          </cell>
        </row>
        <row r="132">
          <cell r="A132">
            <v>2</v>
          </cell>
          <cell r="B132">
            <v>221</v>
          </cell>
          <cell r="G132">
            <v>7755</v>
          </cell>
        </row>
        <row r="133">
          <cell r="A133">
            <v>1</v>
          </cell>
          <cell r="B133">
            <v>180</v>
          </cell>
          <cell r="G133">
            <v>13755.75</v>
          </cell>
        </row>
        <row r="134">
          <cell r="A134">
            <v>1</v>
          </cell>
          <cell r="B134">
            <v>212</v>
          </cell>
          <cell r="G134">
            <v>71983.679999999993</v>
          </cell>
        </row>
        <row r="135">
          <cell r="A135">
            <v>2</v>
          </cell>
          <cell r="B135">
            <v>212</v>
          </cell>
          <cell r="G135">
            <v>72969.84</v>
          </cell>
        </row>
        <row r="136">
          <cell r="A136">
            <v>1</v>
          </cell>
          <cell r="B136">
            <v>180</v>
          </cell>
          <cell r="G136">
            <v>1133.5</v>
          </cell>
        </row>
        <row r="137">
          <cell r="A137">
            <v>2</v>
          </cell>
          <cell r="B137">
            <v>301</v>
          </cell>
          <cell r="G137">
            <v>81</v>
          </cell>
        </row>
        <row r="138">
          <cell r="A138">
            <v>1</v>
          </cell>
          <cell r="B138">
            <v>212</v>
          </cell>
          <cell r="G138">
            <v>16875</v>
          </cell>
        </row>
        <row r="139">
          <cell r="A139">
            <v>2</v>
          </cell>
          <cell r="B139">
            <v>212</v>
          </cell>
          <cell r="G139">
            <v>16875</v>
          </cell>
        </row>
        <row r="140">
          <cell r="A140">
            <v>1</v>
          </cell>
          <cell r="B140">
            <v>212</v>
          </cell>
          <cell r="G140">
            <v>48711.5</v>
          </cell>
        </row>
        <row r="141">
          <cell r="A141">
            <v>2</v>
          </cell>
          <cell r="B141">
            <v>212</v>
          </cell>
          <cell r="G141">
            <v>48711.5</v>
          </cell>
        </row>
        <row r="142">
          <cell r="A142">
            <v>1</v>
          </cell>
          <cell r="B142">
            <v>221</v>
          </cell>
          <cell r="G142">
            <v>1578.13</v>
          </cell>
        </row>
        <row r="143">
          <cell r="A143">
            <v>2</v>
          </cell>
          <cell r="B143">
            <v>221</v>
          </cell>
          <cell r="G143">
            <v>1578.13</v>
          </cell>
        </row>
        <row r="144">
          <cell r="A144">
            <v>2</v>
          </cell>
          <cell r="B144">
            <v>301</v>
          </cell>
          <cell r="G144">
            <v>166.68</v>
          </cell>
        </row>
        <row r="145">
          <cell r="A145">
            <v>1</v>
          </cell>
          <cell r="B145">
            <v>20</v>
          </cell>
          <cell r="G145">
            <v>14816.16</v>
          </cell>
        </row>
        <row r="146">
          <cell r="A146">
            <v>1</v>
          </cell>
          <cell r="B146">
            <v>30</v>
          </cell>
          <cell r="G146">
            <v>2010.59</v>
          </cell>
        </row>
        <row r="147">
          <cell r="A147">
            <v>1</v>
          </cell>
          <cell r="B147">
            <v>40</v>
          </cell>
          <cell r="G147">
            <v>3483.88</v>
          </cell>
        </row>
        <row r="148">
          <cell r="A148">
            <v>1</v>
          </cell>
          <cell r="B148">
            <v>50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70</v>
          </cell>
          <cell r="G150">
            <v>17527.84</v>
          </cell>
        </row>
        <row r="151">
          <cell r="A151">
            <v>2</v>
          </cell>
          <cell r="B151">
            <v>20</v>
          </cell>
          <cell r="G151">
            <v>14516.12</v>
          </cell>
        </row>
        <row r="152">
          <cell r="A152">
            <v>2</v>
          </cell>
          <cell r="B152">
            <v>30</v>
          </cell>
          <cell r="G152">
            <v>1357.44</v>
          </cell>
        </row>
        <row r="153">
          <cell r="A153">
            <v>2</v>
          </cell>
          <cell r="B153">
            <v>40</v>
          </cell>
          <cell r="G153">
            <v>3320.32</v>
          </cell>
        </row>
        <row r="154">
          <cell r="A154">
            <v>2</v>
          </cell>
          <cell r="B154">
            <v>50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70</v>
          </cell>
          <cell r="G156">
            <v>16695.68</v>
          </cell>
        </row>
        <row r="157">
          <cell r="A157">
            <v>1</v>
          </cell>
          <cell r="B157">
            <v>20</v>
          </cell>
          <cell r="G157">
            <v>-8343.3799999999992</v>
          </cell>
        </row>
        <row r="158">
          <cell r="A158">
            <v>1</v>
          </cell>
          <cell r="B158">
            <v>30</v>
          </cell>
          <cell r="G158">
            <v>-1736.68</v>
          </cell>
        </row>
        <row r="159">
          <cell r="A159">
            <v>1</v>
          </cell>
          <cell r="B159">
            <v>40</v>
          </cell>
          <cell r="G159">
            <v>-3483.88</v>
          </cell>
        </row>
        <row r="160">
          <cell r="A160">
            <v>1</v>
          </cell>
          <cell r="B160">
            <v>50</v>
          </cell>
          <cell r="G160">
            <v>-5110.24</v>
          </cell>
        </row>
        <row r="161">
          <cell r="A161">
            <v>1</v>
          </cell>
          <cell r="B161">
            <v>60</v>
          </cell>
          <cell r="G161">
            <v>-2955.12</v>
          </cell>
        </row>
        <row r="162">
          <cell r="A162">
            <v>1</v>
          </cell>
          <cell r="B162">
            <v>70</v>
          </cell>
          <cell r="G162">
            <v>-17527.84</v>
          </cell>
        </row>
        <row r="163">
          <cell r="A163">
            <v>2</v>
          </cell>
          <cell r="B163">
            <v>20</v>
          </cell>
          <cell r="G163">
            <v>-7973</v>
          </cell>
        </row>
        <row r="164">
          <cell r="A164">
            <v>2</v>
          </cell>
          <cell r="B164">
            <v>30</v>
          </cell>
          <cell r="G164">
            <v>-1054.8800000000001</v>
          </cell>
        </row>
        <row r="165">
          <cell r="A165">
            <v>2</v>
          </cell>
          <cell r="B165">
            <v>40</v>
          </cell>
          <cell r="G165">
            <v>-3320.32</v>
          </cell>
        </row>
        <row r="166">
          <cell r="A166">
            <v>2</v>
          </cell>
          <cell r="B166">
            <v>50</v>
          </cell>
          <cell r="G166">
            <v>-3625.29</v>
          </cell>
        </row>
        <row r="167">
          <cell r="A167">
            <v>2</v>
          </cell>
          <cell r="B167">
            <v>60</v>
          </cell>
          <cell r="G167">
            <v>-2706.7</v>
          </cell>
        </row>
        <row r="168">
          <cell r="A168">
            <v>2</v>
          </cell>
          <cell r="B168">
            <v>70</v>
          </cell>
          <cell r="G168">
            <v>-16695.68</v>
          </cell>
        </row>
        <row r="169">
          <cell r="A169">
            <v>1</v>
          </cell>
          <cell r="B169">
            <v>20</v>
          </cell>
          <cell r="G169">
            <v>20297.93</v>
          </cell>
        </row>
        <row r="170">
          <cell r="A170">
            <v>1</v>
          </cell>
          <cell r="B170">
            <v>30</v>
          </cell>
          <cell r="G170">
            <v>4144.99</v>
          </cell>
        </row>
        <row r="171">
          <cell r="A171">
            <v>1</v>
          </cell>
          <cell r="B171">
            <v>40</v>
          </cell>
          <cell r="G171">
            <v>2080.63</v>
          </cell>
        </row>
        <row r="172">
          <cell r="A172">
            <v>1</v>
          </cell>
          <cell r="B172">
            <v>50</v>
          </cell>
          <cell r="G172">
            <v>16579.77</v>
          </cell>
        </row>
        <row r="173">
          <cell r="A173">
            <v>1</v>
          </cell>
          <cell r="B173">
            <v>60</v>
          </cell>
          <cell r="G173">
            <v>7705.52</v>
          </cell>
        </row>
        <row r="174">
          <cell r="A174">
            <v>1</v>
          </cell>
          <cell r="B174">
            <v>70</v>
          </cell>
          <cell r="G174">
            <v>7805.63</v>
          </cell>
        </row>
        <row r="175">
          <cell r="A175">
            <v>2</v>
          </cell>
          <cell r="B175">
            <v>20</v>
          </cell>
          <cell r="G175">
            <v>20518.09</v>
          </cell>
        </row>
        <row r="176">
          <cell r="A176">
            <v>2</v>
          </cell>
          <cell r="B176">
            <v>30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20</v>
          </cell>
          <cell r="G181">
            <v>-20297.93</v>
          </cell>
        </row>
        <row r="182">
          <cell r="A182">
            <v>1</v>
          </cell>
          <cell r="B182">
            <v>30</v>
          </cell>
          <cell r="G182">
            <v>-4092.86</v>
          </cell>
        </row>
        <row r="183">
          <cell r="A183">
            <v>1</v>
          </cell>
          <cell r="B183">
            <v>40</v>
          </cell>
          <cell r="G183">
            <v>-2080.63</v>
          </cell>
        </row>
        <row r="184">
          <cell r="A184">
            <v>1</v>
          </cell>
          <cell r="B184">
            <v>50</v>
          </cell>
          <cell r="G184">
            <v>-16570.54</v>
          </cell>
        </row>
        <row r="185">
          <cell r="A185">
            <v>1</v>
          </cell>
          <cell r="B185">
            <v>60</v>
          </cell>
          <cell r="G185">
            <v>-7678.26</v>
          </cell>
        </row>
        <row r="186">
          <cell r="A186">
            <v>1</v>
          </cell>
          <cell r="B186">
            <v>70</v>
          </cell>
          <cell r="G186">
            <v>-7799.3</v>
          </cell>
        </row>
        <row r="187">
          <cell r="A187">
            <v>2</v>
          </cell>
          <cell r="B187">
            <v>20</v>
          </cell>
          <cell r="G187">
            <v>-20518.09</v>
          </cell>
        </row>
        <row r="188">
          <cell r="A188">
            <v>2</v>
          </cell>
          <cell r="B188">
            <v>30</v>
          </cell>
          <cell r="G188">
            <v>-4073.97</v>
          </cell>
        </row>
        <row r="189">
          <cell r="A189">
            <v>2</v>
          </cell>
          <cell r="B189">
            <v>40</v>
          </cell>
          <cell r="G189">
            <v>-2075.4</v>
          </cell>
        </row>
        <row r="190">
          <cell r="A190">
            <v>2</v>
          </cell>
          <cell r="B190">
            <v>50</v>
          </cell>
          <cell r="G190">
            <v>-16692.349999999999</v>
          </cell>
        </row>
        <row r="191">
          <cell r="A191">
            <v>2</v>
          </cell>
          <cell r="B191">
            <v>60</v>
          </cell>
          <cell r="G191">
            <v>-7790.71</v>
          </cell>
        </row>
        <row r="192">
          <cell r="A192">
            <v>2</v>
          </cell>
          <cell r="B192">
            <v>70</v>
          </cell>
          <cell r="G192">
            <v>-7505.99</v>
          </cell>
        </row>
        <row r="193">
          <cell r="A193">
            <v>1</v>
          </cell>
          <cell r="B193">
            <v>20</v>
          </cell>
          <cell r="G193">
            <v>325.39999999999998</v>
          </cell>
        </row>
        <row r="194">
          <cell r="A194">
            <v>2</v>
          </cell>
          <cell r="B194">
            <v>20</v>
          </cell>
          <cell r="G194">
            <v>365.38</v>
          </cell>
        </row>
        <row r="195">
          <cell r="A195">
            <v>1</v>
          </cell>
          <cell r="B195">
            <v>20</v>
          </cell>
          <cell r="G195">
            <v>-112.06</v>
          </cell>
        </row>
        <row r="196">
          <cell r="A196">
            <v>2</v>
          </cell>
          <cell r="B196">
            <v>20</v>
          </cell>
          <cell r="G196">
            <v>-122.55</v>
          </cell>
        </row>
        <row r="197">
          <cell r="A197">
            <v>1</v>
          </cell>
          <cell r="B197">
            <v>20</v>
          </cell>
          <cell r="G197">
            <v>29.76</v>
          </cell>
        </row>
        <row r="198">
          <cell r="A198">
            <v>2</v>
          </cell>
          <cell r="B198">
            <v>20</v>
          </cell>
          <cell r="G198">
            <v>29.68</v>
          </cell>
        </row>
        <row r="199">
          <cell r="A199">
            <v>2</v>
          </cell>
          <cell r="B199">
            <v>10</v>
          </cell>
          <cell r="G199">
            <v>-229722.36</v>
          </cell>
        </row>
        <row r="200">
          <cell r="A200">
            <v>2</v>
          </cell>
          <cell r="B200">
            <v>70</v>
          </cell>
          <cell r="G200">
            <v>72635</v>
          </cell>
        </row>
        <row r="201">
          <cell r="A201">
            <v>1</v>
          </cell>
          <cell r="B201">
            <v>80</v>
          </cell>
          <cell r="G201">
            <v>4751759.75</v>
          </cell>
        </row>
        <row r="202">
          <cell r="A202">
            <v>1</v>
          </cell>
          <cell r="B202">
            <v>80</v>
          </cell>
          <cell r="G202">
            <v>62127.74</v>
          </cell>
        </row>
        <row r="203">
          <cell r="A203">
            <v>1</v>
          </cell>
          <cell r="B203">
            <v>80</v>
          </cell>
          <cell r="G203">
            <v>532736.51</v>
          </cell>
        </row>
        <row r="204">
          <cell r="A204">
            <v>1</v>
          </cell>
          <cell r="B204">
            <v>80</v>
          </cell>
          <cell r="G204">
            <v>52991.02</v>
          </cell>
        </row>
        <row r="205">
          <cell r="A205">
            <v>1</v>
          </cell>
          <cell r="B205">
            <v>180</v>
          </cell>
          <cell r="G205">
            <v>1287765.97</v>
          </cell>
        </row>
        <row r="206">
          <cell r="A206">
            <v>1</v>
          </cell>
          <cell r="B206">
            <v>180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10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80</v>
          </cell>
          <cell r="G215">
            <v>-4073.97</v>
          </cell>
        </row>
        <row r="216">
          <cell r="A216">
            <v>1</v>
          </cell>
          <cell r="B216">
            <v>80</v>
          </cell>
          <cell r="G216">
            <v>202110.9</v>
          </cell>
        </row>
        <row r="217">
          <cell r="A217">
            <v>1</v>
          </cell>
          <cell r="B217">
            <v>80</v>
          </cell>
          <cell r="G217">
            <v>-1.7763568394002501E-14</v>
          </cell>
        </row>
        <row r="218">
          <cell r="A218">
            <v>1</v>
          </cell>
          <cell r="B218">
            <v>80</v>
          </cell>
          <cell r="G218">
            <v>9102.4500000000007</v>
          </cell>
        </row>
        <row r="219">
          <cell r="A219">
            <v>1</v>
          </cell>
          <cell r="B219">
            <v>180</v>
          </cell>
          <cell r="G219">
            <v>633.86</v>
          </cell>
        </row>
        <row r="220">
          <cell r="A220">
            <v>1</v>
          </cell>
          <cell r="B220">
            <v>180</v>
          </cell>
          <cell r="G220">
            <v>9094.9500000000007</v>
          </cell>
        </row>
        <row r="221">
          <cell r="A221">
            <v>1</v>
          </cell>
          <cell r="B221">
            <v>180</v>
          </cell>
          <cell r="G221">
            <v>29669.58</v>
          </cell>
        </row>
        <row r="222">
          <cell r="A222">
            <v>1</v>
          </cell>
          <cell r="B222">
            <v>212</v>
          </cell>
          <cell r="G222">
            <v>704344.2</v>
          </cell>
        </row>
        <row r="223">
          <cell r="A223">
            <v>1</v>
          </cell>
          <cell r="B223">
            <v>221</v>
          </cell>
          <cell r="G223">
            <v>72001.64</v>
          </cell>
        </row>
        <row r="224">
          <cell r="A224">
            <v>1</v>
          </cell>
          <cell r="B224">
            <v>232</v>
          </cell>
          <cell r="G224">
            <v>958.32</v>
          </cell>
        </row>
        <row r="225">
          <cell r="A225">
            <v>1</v>
          </cell>
          <cell r="B225">
            <v>233</v>
          </cell>
          <cell r="G225">
            <v>3320.32</v>
          </cell>
        </row>
        <row r="226">
          <cell r="A226">
            <v>1</v>
          </cell>
          <cell r="B226">
            <v>234</v>
          </cell>
          <cell r="G226">
            <v>-3320.32</v>
          </cell>
        </row>
        <row r="227">
          <cell r="A227">
            <v>1</v>
          </cell>
          <cell r="B227">
            <v>303</v>
          </cell>
          <cell r="G227">
            <v>2075.4</v>
          </cell>
        </row>
        <row r="228">
          <cell r="A228">
            <v>2</v>
          </cell>
          <cell r="B228">
            <v>10</v>
          </cell>
          <cell r="G228">
            <v>-2075.4</v>
          </cell>
        </row>
        <row r="229">
          <cell r="A229">
            <v>2</v>
          </cell>
          <cell r="B229">
            <v>20</v>
          </cell>
          <cell r="G229">
            <v>124127.19</v>
          </cell>
        </row>
        <row r="230">
          <cell r="A230">
            <v>2</v>
          </cell>
          <cell r="B230">
            <v>30</v>
          </cell>
          <cell r="G230">
            <v>3.59</v>
          </cell>
        </row>
        <row r="231">
          <cell r="A231">
            <v>2</v>
          </cell>
          <cell r="B231">
            <v>40</v>
          </cell>
          <cell r="G231">
            <v>5679.37</v>
          </cell>
        </row>
        <row r="232">
          <cell r="A232">
            <v>2</v>
          </cell>
          <cell r="B232">
            <v>50</v>
          </cell>
          <cell r="G232">
            <v>3.6379788070917097E-11</v>
          </cell>
        </row>
        <row r="233">
          <cell r="A233">
            <v>2</v>
          </cell>
          <cell r="B233">
            <v>60</v>
          </cell>
          <cell r="G233">
            <v>3651.35</v>
          </cell>
        </row>
        <row r="234">
          <cell r="A234">
            <v>2</v>
          </cell>
          <cell r="B234">
            <v>70</v>
          </cell>
          <cell r="G234">
            <v>11967.42</v>
          </cell>
        </row>
        <row r="235">
          <cell r="A235">
            <v>2</v>
          </cell>
          <cell r="B235">
            <v>80</v>
          </cell>
          <cell r="G235">
            <v>60448.23</v>
          </cell>
        </row>
        <row r="236">
          <cell r="A236">
            <v>2</v>
          </cell>
          <cell r="B236">
            <v>80</v>
          </cell>
          <cell r="G236">
            <v>1464133.81</v>
          </cell>
        </row>
        <row r="237">
          <cell r="A237">
            <v>2</v>
          </cell>
          <cell r="B237">
            <v>80</v>
          </cell>
          <cell r="G237">
            <v>73445.23</v>
          </cell>
        </row>
        <row r="238">
          <cell r="A238">
            <v>2</v>
          </cell>
          <cell r="B238">
            <v>80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180</v>
          </cell>
          <cell r="G240">
            <v>16701.580000000002</v>
          </cell>
        </row>
        <row r="241">
          <cell r="A241">
            <v>2</v>
          </cell>
          <cell r="B241">
            <v>180</v>
          </cell>
          <cell r="G241">
            <v>-16692.349999999999</v>
          </cell>
        </row>
        <row r="242">
          <cell r="A242">
            <v>2</v>
          </cell>
          <cell r="B242">
            <v>212</v>
          </cell>
          <cell r="G242">
            <v>266164.51</v>
          </cell>
        </row>
        <row r="243">
          <cell r="A243">
            <v>2</v>
          </cell>
          <cell r="B243">
            <v>221</v>
          </cell>
          <cell r="G243">
            <v>0</v>
          </cell>
        </row>
        <row r="244">
          <cell r="A244">
            <v>2</v>
          </cell>
          <cell r="B244">
            <v>232</v>
          </cell>
          <cell r="G244">
            <v>20277.27</v>
          </cell>
        </row>
        <row r="245">
          <cell r="A245">
            <v>2</v>
          </cell>
          <cell r="B245">
            <v>233</v>
          </cell>
          <cell r="G245">
            <v>1.7053025658242399E-13</v>
          </cell>
        </row>
        <row r="246">
          <cell r="A246">
            <v>2</v>
          </cell>
          <cell r="B246">
            <v>234</v>
          </cell>
          <cell r="G246">
            <v>47207.23</v>
          </cell>
        </row>
        <row r="247">
          <cell r="A247">
            <v>2</v>
          </cell>
          <cell r="B247">
            <v>303</v>
          </cell>
          <cell r="G247">
            <v>0</v>
          </cell>
        </row>
        <row r="248">
          <cell r="A248">
            <v>2</v>
          </cell>
          <cell r="B248">
            <v>60</v>
          </cell>
          <cell r="G248">
            <v>7663.37</v>
          </cell>
        </row>
        <row r="249">
          <cell r="A249">
            <v>2</v>
          </cell>
          <cell r="B249">
            <v>60</v>
          </cell>
          <cell r="G249">
            <v>13458.65</v>
          </cell>
        </row>
        <row r="250">
          <cell r="A250">
            <v>2</v>
          </cell>
          <cell r="B250">
            <v>60</v>
          </cell>
          <cell r="G250">
            <v>18114</v>
          </cell>
        </row>
        <row r="251">
          <cell r="A251">
            <v>2</v>
          </cell>
          <cell r="B251">
            <v>60</v>
          </cell>
          <cell r="G251">
            <v>818935.74</v>
          </cell>
        </row>
        <row r="252">
          <cell r="A252">
            <v>2</v>
          </cell>
          <cell r="B252">
            <v>60</v>
          </cell>
          <cell r="G252">
            <v>103090.68</v>
          </cell>
        </row>
        <row r="253">
          <cell r="A253">
            <v>2</v>
          </cell>
          <cell r="B253">
            <v>60</v>
          </cell>
          <cell r="G253">
            <v>22.2</v>
          </cell>
        </row>
        <row r="254">
          <cell r="A254">
            <v>2</v>
          </cell>
          <cell r="B254">
            <v>60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60</v>
          </cell>
          <cell r="G256">
            <v>7828.88</v>
          </cell>
        </row>
        <row r="257">
          <cell r="A257">
            <v>2</v>
          </cell>
          <cell r="B257">
            <v>60</v>
          </cell>
          <cell r="G257">
            <v>-7790.71</v>
          </cell>
        </row>
        <row r="258">
          <cell r="A258">
            <v>2</v>
          </cell>
          <cell r="B258">
            <v>60</v>
          </cell>
          <cell r="G258">
            <v>170021.91</v>
          </cell>
        </row>
        <row r="259">
          <cell r="A259">
            <v>2</v>
          </cell>
          <cell r="B259">
            <v>60</v>
          </cell>
          <cell r="G259">
            <v>3690.99</v>
          </cell>
        </row>
        <row r="260">
          <cell r="A260">
            <v>2</v>
          </cell>
          <cell r="B260">
            <v>60</v>
          </cell>
          <cell r="G260">
            <v>31438.55</v>
          </cell>
        </row>
        <row r="261">
          <cell r="A261">
            <v>2</v>
          </cell>
          <cell r="B261">
            <v>70</v>
          </cell>
          <cell r="G261">
            <v>17838.400000000001</v>
          </cell>
        </row>
        <row r="262">
          <cell r="A262">
            <v>2</v>
          </cell>
          <cell r="B262">
            <v>70</v>
          </cell>
          <cell r="G262">
            <v>59259.26</v>
          </cell>
        </row>
        <row r="263">
          <cell r="A263">
            <v>2</v>
          </cell>
          <cell r="B263">
            <v>70</v>
          </cell>
          <cell r="G263">
            <v>683633.73</v>
          </cell>
        </row>
        <row r="264">
          <cell r="A264">
            <v>2</v>
          </cell>
          <cell r="B264">
            <v>70</v>
          </cell>
          <cell r="G264">
            <v>44677.72</v>
          </cell>
        </row>
        <row r="265">
          <cell r="A265">
            <v>2</v>
          </cell>
          <cell r="B265">
            <v>70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70</v>
          </cell>
          <cell r="G267">
            <v>7512.24</v>
          </cell>
        </row>
        <row r="268">
          <cell r="A268">
            <v>2</v>
          </cell>
          <cell r="B268">
            <v>70</v>
          </cell>
          <cell r="G268">
            <v>-7505.99</v>
          </cell>
        </row>
        <row r="269">
          <cell r="A269">
            <v>2</v>
          </cell>
          <cell r="B269">
            <v>70</v>
          </cell>
          <cell r="G269">
            <v>-75855</v>
          </cell>
        </row>
        <row r="270">
          <cell r="A270">
            <v>2</v>
          </cell>
          <cell r="B270">
            <v>70</v>
          </cell>
          <cell r="G270">
            <v>45450.86</v>
          </cell>
        </row>
        <row r="271">
          <cell r="A271">
            <v>2</v>
          </cell>
          <cell r="B271">
            <v>80</v>
          </cell>
          <cell r="G271">
            <v>4755579.7499999898</v>
          </cell>
        </row>
        <row r="272">
          <cell r="A272">
            <v>2</v>
          </cell>
          <cell r="B272">
            <v>80</v>
          </cell>
          <cell r="G272">
            <v>5724.59</v>
          </cell>
        </row>
        <row r="273">
          <cell r="A273">
            <v>2</v>
          </cell>
          <cell r="B273">
            <v>80</v>
          </cell>
          <cell r="G273">
            <v>1300.6500000000001</v>
          </cell>
        </row>
        <row r="274">
          <cell r="A274">
            <v>2</v>
          </cell>
          <cell r="B274">
            <v>80</v>
          </cell>
          <cell r="G274">
            <v>62127.73</v>
          </cell>
        </row>
        <row r="275">
          <cell r="A275">
            <v>2</v>
          </cell>
          <cell r="B275">
            <v>80</v>
          </cell>
          <cell r="G275">
            <v>532900.66</v>
          </cell>
        </row>
        <row r="276">
          <cell r="A276">
            <v>2</v>
          </cell>
          <cell r="B276">
            <v>80</v>
          </cell>
          <cell r="G276">
            <v>322036.27</v>
          </cell>
        </row>
        <row r="277">
          <cell r="A277">
            <v>2</v>
          </cell>
          <cell r="B277">
            <v>180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180</v>
          </cell>
          <cell r="G279">
            <v>902958.07999999996</v>
          </cell>
        </row>
        <row r="280">
          <cell r="A280">
            <v>2</v>
          </cell>
          <cell r="B280">
            <v>180</v>
          </cell>
          <cell r="G280">
            <v>31840.09</v>
          </cell>
        </row>
        <row r="281">
          <cell r="A281">
            <v>2</v>
          </cell>
          <cell r="B281">
            <v>180</v>
          </cell>
          <cell r="G281">
            <v>13755.75</v>
          </cell>
        </row>
        <row r="282">
          <cell r="A282">
            <v>2</v>
          </cell>
          <cell r="B282">
            <v>180</v>
          </cell>
          <cell r="G282">
            <v>1133.5</v>
          </cell>
        </row>
        <row r="283">
          <cell r="A283">
            <v>2</v>
          </cell>
          <cell r="B283">
            <v>180</v>
          </cell>
          <cell r="G283">
            <v>131914.04999999999</v>
          </cell>
        </row>
        <row r="284">
          <cell r="A284">
            <v>2</v>
          </cell>
          <cell r="B284">
            <v>180</v>
          </cell>
          <cell r="G284">
            <v>-68641.850000000006</v>
          </cell>
        </row>
        <row r="285">
          <cell r="A285">
            <v>2</v>
          </cell>
          <cell r="B285">
            <v>212</v>
          </cell>
          <cell r="G285">
            <v>11991.98</v>
          </cell>
        </row>
        <row r="286">
          <cell r="A286">
            <v>2</v>
          </cell>
          <cell r="B286">
            <v>212</v>
          </cell>
          <cell r="G286">
            <v>23.01</v>
          </cell>
        </row>
        <row r="287">
          <cell r="A287">
            <v>2</v>
          </cell>
          <cell r="B287">
            <v>212</v>
          </cell>
          <cell r="G287">
            <v>9199.11</v>
          </cell>
        </row>
        <row r="288">
          <cell r="A288">
            <v>2</v>
          </cell>
          <cell r="B288">
            <v>212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212</v>
          </cell>
          <cell r="G290">
            <v>16875</v>
          </cell>
        </row>
        <row r="291">
          <cell r="A291">
            <v>2</v>
          </cell>
          <cell r="B291">
            <v>212</v>
          </cell>
          <cell r="G291">
            <v>48711.5</v>
          </cell>
        </row>
        <row r="292">
          <cell r="A292">
            <v>2</v>
          </cell>
          <cell r="B292">
            <v>221</v>
          </cell>
          <cell r="G292">
            <v>66.95</v>
          </cell>
        </row>
        <row r="293">
          <cell r="A293">
            <v>2</v>
          </cell>
          <cell r="B293">
            <v>221</v>
          </cell>
          <cell r="G293">
            <v>7755</v>
          </cell>
        </row>
        <row r="294">
          <cell r="A294">
            <v>2</v>
          </cell>
          <cell r="B294">
            <v>221</v>
          </cell>
          <cell r="G294">
            <v>1578.13</v>
          </cell>
        </row>
        <row r="295">
          <cell r="A295">
            <v>2</v>
          </cell>
          <cell r="B295">
            <v>232</v>
          </cell>
          <cell r="G295">
            <v>12755.89</v>
          </cell>
        </row>
        <row r="296">
          <cell r="A296">
            <v>2</v>
          </cell>
          <cell r="B296">
            <v>233</v>
          </cell>
          <cell r="G296">
            <v>22212.41</v>
          </cell>
        </row>
        <row r="297">
          <cell r="A297">
            <v>2</v>
          </cell>
          <cell r="B297">
            <v>234</v>
          </cell>
          <cell r="G297">
            <v>17248.28</v>
          </cell>
        </row>
        <row r="298">
          <cell r="A298">
            <v>2</v>
          </cell>
          <cell r="B298">
            <v>301</v>
          </cell>
          <cell r="G298">
            <v>81</v>
          </cell>
        </row>
        <row r="299">
          <cell r="A299">
            <v>2</v>
          </cell>
          <cell r="B299">
            <v>301</v>
          </cell>
          <cell r="G299">
            <v>166.68</v>
          </cell>
        </row>
        <row r="300">
          <cell r="A300">
            <v>2</v>
          </cell>
          <cell r="B300">
            <v>303</v>
          </cell>
          <cell r="G300">
            <v>49808.480000000003</v>
          </cell>
        </row>
        <row r="301">
          <cell r="A301">
            <v>2</v>
          </cell>
          <cell r="B301">
            <v>303</v>
          </cell>
          <cell r="G301">
            <v>6462.72</v>
          </cell>
        </row>
        <row r="302">
          <cell r="A302">
            <v>2</v>
          </cell>
          <cell r="B302">
            <v>303</v>
          </cell>
          <cell r="G302">
            <v>23.92</v>
          </cell>
        </row>
        <row r="303">
          <cell r="A303">
            <v>3</v>
          </cell>
          <cell r="B303">
            <v>10</v>
          </cell>
          <cell r="G303">
            <v>1018277.23</v>
          </cell>
        </row>
        <row r="304">
          <cell r="A304">
            <v>3</v>
          </cell>
          <cell r="B304">
            <v>10</v>
          </cell>
          <cell r="G304">
            <v>163477.16</v>
          </cell>
        </row>
        <row r="305">
          <cell r="A305">
            <v>3</v>
          </cell>
          <cell r="B305">
            <v>10</v>
          </cell>
          <cell r="G305">
            <v>-201381.23</v>
          </cell>
        </row>
        <row r="306">
          <cell r="A306">
            <v>3</v>
          </cell>
          <cell r="B306">
            <v>10</v>
          </cell>
          <cell r="G306">
            <v>-169408.08</v>
          </cell>
        </row>
        <row r="307">
          <cell r="A307">
            <v>3</v>
          </cell>
          <cell r="B307">
            <v>10</v>
          </cell>
          <cell r="G307">
            <v>-250704.14</v>
          </cell>
        </row>
        <row r="308">
          <cell r="A308">
            <v>3</v>
          </cell>
          <cell r="B308">
            <v>10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10</v>
          </cell>
          <cell r="G310">
            <v>-228893</v>
          </cell>
        </row>
        <row r="311">
          <cell r="A311">
            <v>3</v>
          </cell>
          <cell r="B311">
            <v>10</v>
          </cell>
          <cell r="G311">
            <v>57514.7</v>
          </cell>
        </row>
        <row r="312">
          <cell r="A312">
            <v>3</v>
          </cell>
          <cell r="B312">
            <v>20</v>
          </cell>
          <cell r="G312">
            <v>-7.2759576141834308E-12</v>
          </cell>
        </row>
        <row r="313">
          <cell r="A313">
            <v>3</v>
          </cell>
          <cell r="B313">
            <v>20</v>
          </cell>
          <cell r="G313">
            <v>16662.009999999998</v>
          </cell>
        </row>
        <row r="314">
          <cell r="A314">
            <v>3</v>
          </cell>
          <cell r="B314">
            <v>20</v>
          </cell>
          <cell r="G314">
            <v>1328847.02</v>
          </cell>
        </row>
        <row r="315">
          <cell r="A315">
            <v>3</v>
          </cell>
          <cell r="B315">
            <v>20</v>
          </cell>
          <cell r="G315">
            <v>129040.22</v>
          </cell>
        </row>
        <row r="316">
          <cell r="A316">
            <v>3</v>
          </cell>
          <cell r="B316">
            <v>20</v>
          </cell>
          <cell r="G316">
            <v>191.52</v>
          </cell>
        </row>
        <row r="317">
          <cell r="A317">
            <v>3</v>
          </cell>
          <cell r="B317">
            <v>20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20</v>
          </cell>
          <cell r="G319">
            <v>20518.09</v>
          </cell>
        </row>
        <row r="320">
          <cell r="A320">
            <v>3</v>
          </cell>
          <cell r="B320">
            <v>20</v>
          </cell>
          <cell r="G320">
            <v>-20518.09</v>
          </cell>
        </row>
        <row r="321">
          <cell r="A321">
            <v>3</v>
          </cell>
          <cell r="B321">
            <v>20</v>
          </cell>
          <cell r="G321">
            <v>364.75</v>
          </cell>
        </row>
        <row r="322">
          <cell r="A322">
            <v>3</v>
          </cell>
          <cell r="B322">
            <v>20</v>
          </cell>
          <cell r="G322">
            <v>-122.49</v>
          </cell>
        </row>
        <row r="323">
          <cell r="A323">
            <v>3</v>
          </cell>
          <cell r="B323">
            <v>20</v>
          </cell>
          <cell r="G323">
            <v>30.31</v>
          </cell>
        </row>
        <row r="324">
          <cell r="A324">
            <v>3</v>
          </cell>
          <cell r="B324">
            <v>20</v>
          </cell>
          <cell r="G324">
            <v>250704.14</v>
          </cell>
        </row>
        <row r="325">
          <cell r="A325">
            <v>3</v>
          </cell>
          <cell r="B325">
            <v>20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20</v>
          </cell>
          <cell r="G327">
            <v>-4732.8599999999997</v>
          </cell>
        </row>
        <row r="328">
          <cell r="A328">
            <v>3</v>
          </cell>
          <cell r="B328">
            <v>30</v>
          </cell>
          <cell r="G328">
            <v>2.91038304567337E-11</v>
          </cell>
        </row>
        <row r="329">
          <cell r="A329">
            <v>3</v>
          </cell>
          <cell r="B329">
            <v>30</v>
          </cell>
          <cell r="G329">
            <v>18521.5</v>
          </cell>
        </row>
        <row r="330">
          <cell r="A330">
            <v>3</v>
          </cell>
          <cell r="B330">
            <v>30</v>
          </cell>
          <cell r="G330">
            <v>744879.44</v>
          </cell>
        </row>
        <row r="331">
          <cell r="A331">
            <v>3</v>
          </cell>
          <cell r="B331">
            <v>30</v>
          </cell>
          <cell r="G331">
            <v>106351.7</v>
          </cell>
        </row>
        <row r="332">
          <cell r="A332">
            <v>3</v>
          </cell>
          <cell r="B332">
            <v>30</v>
          </cell>
          <cell r="G332">
            <v>2078.36</v>
          </cell>
        </row>
        <row r="333">
          <cell r="A333">
            <v>3</v>
          </cell>
          <cell r="B333">
            <v>30</v>
          </cell>
          <cell r="G333">
            <v>1321.61</v>
          </cell>
        </row>
        <row r="334">
          <cell r="A334">
            <v>3</v>
          </cell>
          <cell r="B334">
            <v>30</v>
          </cell>
          <cell r="G334">
            <v>-984.95</v>
          </cell>
        </row>
        <row r="335">
          <cell r="A335">
            <v>3</v>
          </cell>
          <cell r="B335">
            <v>30</v>
          </cell>
          <cell r="G335">
            <v>4559.26</v>
          </cell>
        </row>
        <row r="336">
          <cell r="A336">
            <v>3</v>
          </cell>
          <cell r="B336">
            <v>30</v>
          </cell>
          <cell r="G336">
            <v>-4073.95</v>
          </cell>
        </row>
        <row r="337">
          <cell r="A337">
            <v>3</v>
          </cell>
          <cell r="B337">
            <v>30</v>
          </cell>
          <cell r="G337">
            <v>201381.23</v>
          </cell>
        </row>
        <row r="338">
          <cell r="A338">
            <v>3</v>
          </cell>
          <cell r="B338">
            <v>30</v>
          </cell>
          <cell r="G338">
            <v>0</v>
          </cell>
        </row>
        <row r="339">
          <cell r="A339">
            <v>3</v>
          </cell>
          <cell r="B339">
            <v>30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40</v>
          </cell>
          <cell r="G344">
            <v>71510.36</v>
          </cell>
        </row>
        <row r="345">
          <cell r="A345">
            <v>3</v>
          </cell>
          <cell r="B345">
            <v>40</v>
          </cell>
          <cell r="G345">
            <v>958.32</v>
          </cell>
        </row>
        <row r="346">
          <cell r="A346">
            <v>3</v>
          </cell>
          <cell r="B346">
            <v>40</v>
          </cell>
          <cell r="G346">
            <v>6219.84</v>
          </cell>
        </row>
        <row r="347">
          <cell r="A347">
            <v>3</v>
          </cell>
          <cell r="B347">
            <v>40</v>
          </cell>
          <cell r="G347">
            <v>-6219.84</v>
          </cell>
        </row>
        <row r="348">
          <cell r="A348">
            <v>3</v>
          </cell>
          <cell r="B348">
            <v>40</v>
          </cell>
          <cell r="G348">
            <v>2325.15</v>
          </cell>
        </row>
        <row r="349">
          <cell r="A349">
            <v>3</v>
          </cell>
          <cell r="B349">
            <v>40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40</v>
          </cell>
          <cell r="G352">
            <v>5679.37</v>
          </cell>
        </row>
        <row r="353">
          <cell r="A353">
            <v>3</v>
          </cell>
          <cell r="B353">
            <v>50</v>
          </cell>
          <cell r="G353">
            <v>2.0918378140777301E-11</v>
          </cell>
        </row>
        <row r="354">
          <cell r="A354">
            <v>3</v>
          </cell>
          <cell r="B354">
            <v>50</v>
          </cell>
          <cell r="G354">
            <v>3651.35</v>
          </cell>
        </row>
        <row r="355">
          <cell r="A355">
            <v>3</v>
          </cell>
          <cell r="B355">
            <v>50</v>
          </cell>
          <cell r="G355">
            <v>11967.42</v>
          </cell>
        </row>
        <row r="356">
          <cell r="A356">
            <v>3</v>
          </cell>
          <cell r="B356">
            <v>50</v>
          </cell>
          <cell r="G356">
            <v>60448.23</v>
          </cell>
        </row>
        <row r="357">
          <cell r="A357">
            <v>3</v>
          </cell>
          <cell r="B357">
            <v>50</v>
          </cell>
          <cell r="G357">
            <v>1494106.9</v>
          </cell>
        </row>
        <row r="358">
          <cell r="A358">
            <v>3</v>
          </cell>
          <cell r="B358">
            <v>50</v>
          </cell>
          <cell r="G358">
            <v>73426.52</v>
          </cell>
        </row>
        <row r="359">
          <cell r="A359">
            <v>3</v>
          </cell>
          <cell r="B359">
            <v>50</v>
          </cell>
          <cell r="G359">
            <v>3589.86</v>
          </cell>
        </row>
        <row r="360">
          <cell r="A360">
            <v>3</v>
          </cell>
          <cell r="B360">
            <v>50</v>
          </cell>
          <cell r="G360">
            <v>-3589.86</v>
          </cell>
        </row>
        <row r="361">
          <cell r="A361">
            <v>3</v>
          </cell>
          <cell r="B361">
            <v>50</v>
          </cell>
          <cell r="G361">
            <v>16700.150000000001</v>
          </cell>
        </row>
        <row r="362">
          <cell r="A362">
            <v>3</v>
          </cell>
          <cell r="B362">
            <v>50</v>
          </cell>
          <cell r="G362">
            <v>-16690.919999999998</v>
          </cell>
        </row>
        <row r="363">
          <cell r="A363">
            <v>3</v>
          </cell>
          <cell r="B363">
            <v>50</v>
          </cell>
          <cell r="G363">
            <v>265203.59000000003</v>
          </cell>
        </row>
        <row r="364">
          <cell r="A364">
            <v>3</v>
          </cell>
          <cell r="B364">
            <v>50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50</v>
          </cell>
          <cell r="G366">
            <v>1.9895196601282801E-12</v>
          </cell>
        </row>
        <row r="367">
          <cell r="A367">
            <v>3</v>
          </cell>
          <cell r="B367">
            <v>50</v>
          </cell>
          <cell r="G367">
            <v>47207.23</v>
          </cell>
        </row>
        <row r="368">
          <cell r="A368">
            <v>3</v>
          </cell>
          <cell r="B368">
            <v>60</v>
          </cell>
          <cell r="G368">
            <v>1.45519152283669E-11</v>
          </cell>
        </row>
        <row r="369">
          <cell r="A369">
            <v>3</v>
          </cell>
          <cell r="B369">
            <v>60</v>
          </cell>
          <cell r="G369">
            <v>7663.37</v>
          </cell>
        </row>
        <row r="370">
          <cell r="A370">
            <v>3</v>
          </cell>
          <cell r="B370">
            <v>60</v>
          </cell>
          <cell r="G370">
            <v>13458.65</v>
          </cell>
        </row>
        <row r="371">
          <cell r="A371">
            <v>3</v>
          </cell>
          <cell r="B371">
            <v>60</v>
          </cell>
          <cell r="G371">
            <v>18114</v>
          </cell>
        </row>
        <row r="372">
          <cell r="A372">
            <v>3</v>
          </cell>
          <cell r="B372">
            <v>60</v>
          </cell>
          <cell r="G372">
            <v>832571.13</v>
          </cell>
        </row>
        <row r="373">
          <cell r="A373">
            <v>3</v>
          </cell>
          <cell r="B373">
            <v>60</v>
          </cell>
          <cell r="G373">
            <v>107176.62</v>
          </cell>
        </row>
        <row r="374">
          <cell r="A374">
            <v>3</v>
          </cell>
          <cell r="B374">
            <v>60</v>
          </cell>
          <cell r="G374">
            <v>47.18</v>
          </cell>
        </row>
        <row r="375">
          <cell r="A375">
            <v>3</v>
          </cell>
          <cell r="B375">
            <v>60</v>
          </cell>
          <cell r="G375">
            <v>2555.9499999999998</v>
          </cell>
        </row>
        <row r="376">
          <cell r="A376">
            <v>3</v>
          </cell>
          <cell r="B376">
            <v>60</v>
          </cell>
          <cell r="G376">
            <v>-2458.59</v>
          </cell>
        </row>
        <row r="377">
          <cell r="A377">
            <v>3</v>
          </cell>
          <cell r="B377">
            <v>60</v>
          </cell>
          <cell r="G377">
            <v>7828.88</v>
          </cell>
        </row>
        <row r="378">
          <cell r="A378">
            <v>3</v>
          </cell>
          <cell r="B378">
            <v>60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31438.55</v>
          </cell>
        </row>
        <row r="382">
          <cell r="A382">
            <v>3</v>
          </cell>
          <cell r="B382">
            <v>70</v>
          </cell>
          <cell r="G382">
            <v>17838.400000000001</v>
          </cell>
        </row>
        <row r="383">
          <cell r="A383">
            <v>3</v>
          </cell>
          <cell r="B383">
            <v>70</v>
          </cell>
          <cell r="G383">
            <v>59316.56</v>
          </cell>
        </row>
        <row r="384">
          <cell r="A384">
            <v>3</v>
          </cell>
          <cell r="B384">
            <v>70</v>
          </cell>
          <cell r="G384">
            <v>533400.14</v>
          </cell>
        </row>
        <row r="385">
          <cell r="A385">
            <v>3</v>
          </cell>
          <cell r="B385">
            <v>70</v>
          </cell>
          <cell r="G385">
            <v>44671.33</v>
          </cell>
        </row>
        <row r="386">
          <cell r="A386">
            <v>3</v>
          </cell>
          <cell r="B386">
            <v>70</v>
          </cell>
          <cell r="G386">
            <v>14940.81</v>
          </cell>
        </row>
        <row r="387">
          <cell r="A387">
            <v>3</v>
          </cell>
          <cell r="B387">
            <v>70</v>
          </cell>
          <cell r="G387">
            <v>-14940.81</v>
          </cell>
        </row>
        <row r="388">
          <cell r="A388">
            <v>3</v>
          </cell>
          <cell r="B388">
            <v>70</v>
          </cell>
          <cell r="G388">
            <v>7461.7</v>
          </cell>
        </row>
        <row r="389">
          <cell r="A389">
            <v>3</v>
          </cell>
          <cell r="B389">
            <v>70</v>
          </cell>
          <cell r="G389">
            <v>-7455.45</v>
          </cell>
        </row>
        <row r="390">
          <cell r="A390">
            <v>3</v>
          </cell>
          <cell r="B390">
            <v>70</v>
          </cell>
          <cell r="G390">
            <v>72635</v>
          </cell>
        </row>
        <row r="391">
          <cell r="A391">
            <v>3</v>
          </cell>
          <cell r="B391">
            <v>70</v>
          </cell>
          <cell r="G391">
            <v>45450.86</v>
          </cell>
        </row>
        <row r="392">
          <cell r="A392">
            <v>3</v>
          </cell>
          <cell r="B392">
            <v>80</v>
          </cell>
          <cell r="G392">
            <v>4774858.24</v>
          </cell>
        </row>
        <row r="393">
          <cell r="A393">
            <v>3</v>
          </cell>
          <cell r="B393">
            <v>80</v>
          </cell>
          <cell r="G393">
            <v>5724.59</v>
          </cell>
        </row>
        <row r="394">
          <cell r="A394">
            <v>3</v>
          </cell>
          <cell r="B394">
            <v>80</v>
          </cell>
          <cell r="G394">
            <v>1300.6500000000001</v>
          </cell>
        </row>
        <row r="395">
          <cell r="A395">
            <v>3</v>
          </cell>
          <cell r="B395">
            <v>80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180</v>
          </cell>
          <cell r="G401">
            <v>151210.74</v>
          </cell>
        </row>
        <row r="402">
          <cell r="A402">
            <v>3</v>
          </cell>
          <cell r="B402">
            <v>180</v>
          </cell>
          <cell r="G402">
            <v>904779.28</v>
          </cell>
        </row>
        <row r="403">
          <cell r="A403">
            <v>3</v>
          </cell>
          <cell r="B403">
            <v>180</v>
          </cell>
          <cell r="G403">
            <v>30617.41</v>
          </cell>
        </row>
        <row r="404">
          <cell r="A404">
            <v>3</v>
          </cell>
          <cell r="B404">
            <v>180</v>
          </cell>
          <cell r="G404">
            <v>13755.75</v>
          </cell>
        </row>
        <row r="405">
          <cell r="A405">
            <v>3</v>
          </cell>
          <cell r="B405">
            <v>180</v>
          </cell>
          <cell r="G405">
            <v>1133.9100000000001</v>
          </cell>
        </row>
        <row r="406">
          <cell r="A406">
            <v>3</v>
          </cell>
          <cell r="B406">
            <v>180</v>
          </cell>
          <cell r="G406">
            <v>-284683</v>
          </cell>
        </row>
        <row r="407">
          <cell r="A407">
            <v>3</v>
          </cell>
          <cell r="B407">
            <v>180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212</v>
          </cell>
          <cell r="G409">
            <v>11961.56</v>
          </cell>
        </row>
        <row r="410">
          <cell r="A410">
            <v>3</v>
          </cell>
          <cell r="B410">
            <v>212</v>
          </cell>
          <cell r="G410">
            <v>23.01</v>
          </cell>
        </row>
        <row r="411">
          <cell r="A411">
            <v>3</v>
          </cell>
          <cell r="B411">
            <v>212</v>
          </cell>
          <cell r="G411">
            <v>10279.450000000001</v>
          </cell>
        </row>
        <row r="412">
          <cell r="A412">
            <v>3</v>
          </cell>
          <cell r="B412">
            <v>212</v>
          </cell>
          <cell r="G412">
            <v>8394</v>
          </cell>
        </row>
        <row r="413">
          <cell r="A413">
            <v>3</v>
          </cell>
          <cell r="B413">
            <v>212</v>
          </cell>
          <cell r="G413">
            <v>73228.5</v>
          </cell>
        </row>
        <row r="414">
          <cell r="A414">
            <v>3</v>
          </cell>
          <cell r="B414">
            <v>212</v>
          </cell>
          <cell r="G414">
            <v>16875</v>
          </cell>
        </row>
        <row r="415">
          <cell r="A415">
            <v>3</v>
          </cell>
          <cell r="B415">
            <v>212</v>
          </cell>
          <cell r="G415">
            <v>48711.5</v>
          </cell>
        </row>
        <row r="416">
          <cell r="A416">
            <v>3</v>
          </cell>
          <cell r="B416">
            <v>221</v>
          </cell>
          <cell r="G416">
            <v>66.95</v>
          </cell>
        </row>
        <row r="417">
          <cell r="A417">
            <v>3</v>
          </cell>
          <cell r="B417">
            <v>221</v>
          </cell>
          <cell r="G417">
            <v>7755</v>
          </cell>
        </row>
        <row r="418">
          <cell r="A418">
            <v>3</v>
          </cell>
          <cell r="B418">
            <v>221</v>
          </cell>
          <cell r="G418">
            <v>1578.13</v>
          </cell>
        </row>
        <row r="419">
          <cell r="A419">
            <v>3</v>
          </cell>
          <cell r="B419">
            <v>232</v>
          </cell>
          <cell r="G419">
            <v>12755.89</v>
          </cell>
        </row>
        <row r="420">
          <cell r="A420">
            <v>3</v>
          </cell>
          <cell r="B420">
            <v>233</v>
          </cell>
          <cell r="G420">
            <v>22212.41</v>
          </cell>
        </row>
        <row r="421">
          <cell r="A421">
            <v>3</v>
          </cell>
          <cell r="B421">
            <v>234</v>
          </cell>
          <cell r="G421">
            <v>17248.28</v>
          </cell>
        </row>
        <row r="422">
          <cell r="A422">
            <v>3</v>
          </cell>
          <cell r="B422">
            <v>301</v>
          </cell>
          <cell r="G422">
            <v>81</v>
          </cell>
        </row>
        <row r="423">
          <cell r="A423">
            <v>3</v>
          </cell>
          <cell r="B423">
            <v>301</v>
          </cell>
          <cell r="G423">
            <v>166.68</v>
          </cell>
        </row>
        <row r="424">
          <cell r="A424">
            <v>3</v>
          </cell>
          <cell r="B424">
            <v>303</v>
          </cell>
          <cell r="G424">
            <v>49808.480000000003</v>
          </cell>
        </row>
        <row r="425">
          <cell r="A425">
            <v>3</v>
          </cell>
          <cell r="B425">
            <v>303</v>
          </cell>
          <cell r="G425">
            <v>6462.72</v>
          </cell>
        </row>
        <row r="426">
          <cell r="A426">
            <v>3</v>
          </cell>
          <cell r="B426">
            <v>303</v>
          </cell>
          <cell r="G426">
            <v>23.92</v>
          </cell>
        </row>
        <row r="427">
          <cell r="A427">
            <v>4</v>
          </cell>
          <cell r="B427">
            <v>20</v>
          </cell>
          <cell r="G427">
            <v>0</v>
          </cell>
        </row>
        <row r="428">
          <cell r="A428">
            <v>4</v>
          </cell>
          <cell r="B428">
            <v>20</v>
          </cell>
          <cell r="G428">
            <v>16681.38</v>
          </cell>
        </row>
        <row r="429">
          <cell r="A429">
            <v>4</v>
          </cell>
          <cell r="B429">
            <v>20</v>
          </cell>
          <cell r="G429">
            <v>1315716.02</v>
          </cell>
        </row>
        <row r="430">
          <cell r="A430">
            <v>4</v>
          </cell>
          <cell r="B430">
            <v>20</v>
          </cell>
          <cell r="G430">
            <v>477987.76</v>
          </cell>
        </row>
        <row r="431">
          <cell r="A431">
            <v>4</v>
          </cell>
          <cell r="B431">
            <v>20</v>
          </cell>
          <cell r="G431">
            <v>25421.86</v>
          </cell>
        </row>
        <row r="432">
          <cell r="A432">
            <v>4</v>
          </cell>
          <cell r="B432">
            <v>20</v>
          </cell>
          <cell r="G432">
            <v>-21614.05</v>
          </cell>
        </row>
        <row r="433">
          <cell r="A433">
            <v>4</v>
          </cell>
          <cell r="B433">
            <v>20</v>
          </cell>
          <cell r="G433">
            <v>2133.13</v>
          </cell>
        </row>
        <row r="434">
          <cell r="A434">
            <v>4</v>
          </cell>
          <cell r="B434">
            <v>20</v>
          </cell>
          <cell r="G434">
            <v>-827.06</v>
          </cell>
        </row>
        <row r="435">
          <cell r="A435">
            <v>4</v>
          </cell>
          <cell r="B435">
            <v>20</v>
          </cell>
          <cell r="G435">
            <v>30675.37</v>
          </cell>
        </row>
        <row r="436">
          <cell r="A436">
            <v>4</v>
          </cell>
          <cell r="B436">
            <v>20</v>
          </cell>
          <cell r="G436">
            <v>-11893.46</v>
          </cell>
        </row>
        <row r="437">
          <cell r="A437">
            <v>4</v>
          </cell>
          <cell r="B437">
            <v>20</v>
          </cell>
          <cell r="G437">
            <v>3020.09</v>
          </cell>
        </row>
        <row r="438">
          <cell r="A438">
            <v>4</v>
          </cell>
          <cell r="B438">
            <v>20</v>
          </cell>
          <cell r="G438">
            <v>-1170.95</v>
          </cell>
        </row>
        <row r="439">
          <cell r="A439">
            <v>4</v>
          </cell>
          <cell r="B439">
            <v>20</v>
          </cell>
          <cell r="G439">
            <v>0</v>
          </cell>
        </row>
        <row r="440">
          <cell r="A440">
            <v>4</v>
          </cell>
          <cell r="B440">
            <v>20</v>
          </cell>
          <cell r="G440">
            <v>-4732.8599999999997</v>
          </cell>
        </row>
        <row r="441">
          <cell r="A441">
            <v>4</v>
          </cell>
          <cell r="B441">
            <v>30</v>
          </cell>
          <cell r="G441">
            <v>-9.0949470177292804E-13</v>
          </cell>
        </row>
        <row r="442">
          <cell r="A442">
            <v>4</v>
          </cell>
          <cell r="B442">
            <v>30</v>
          </cell>
          <cell r="G442">
            <v>18512.18</v>
          </cell>
        </row>
        <row r="443">
          <cell r="A443">
            <v>4</v>
          </cell>
          <cell r="B443">
            <v>30</v>
          </cell>
          <cell r="G443">
            <v>731652.65</v>
          </cell>
        </row>
        <row r="444">
          <cell r="A444">
            <v>4</v>
          </cell>
          <cell r="B444">
            <v>30</v>
          </cell>
          <cell r="G444">
            <v>322740.57</v>
          </cell>
        </row>
        <row r="445">
          <cell r="A445">
            <v>4</v>
          </cell>
          <cell r="B445">
            <v>30</v>
          </cell>
          <cell r="G445">
            <v>5552.59</v>
          </cell>
        </row>
        <row r="446">
          <cell r="A446">
            <v>4</v>
          </cell>
          <cell r="B446">
            <v>30</v>
          </cell>
          <cell r="G446">
            <v>-4719.7</v>
          </cell>
        </row>
        <row r="447">
          <cell r="A447">
            <v>4</v>
          </cell>
          <cell r="B447">
            <v>30</v>
          </cell>
          <cell r="G447">
            <v>370.17</v>
          </cell>
        </row>
        <row r="448">
          <cell r="A448">
            <v>4</v>
          </cell>
          <cell r="B448">
            <v>30</v>
          </cell>
          <cell r="G448">
            <v>-161.91</v>
          </cell>
        </row>
        <row r="449">
          <cell r="A449">
            <v>4</v>
          </cell>
          <cell r="B449">
            <v>30</v>
          </cell>
          <cell r="G449">
            <v>15632.17</v>
          </cell>
        </row>
        <row r="450">
          <cell r="A450">
            <v>4</v>
          </cell>
          <cell r="B450">
            <v>30</v>
          </cell>
          <cell r="G450">
            <v>-6837.55</v>
          </cell>
        </row>
        <row r="451">
          <cell r="A451">
            <v>4</v>
          </cell>
          <cell r="B451">
            <v>30</v>
          </cell>
          <cell r="G451">
            <v>-6742.97</v>
          </cell>
        </row>
        <row r="452">
          <cell r="A452">
            <v>4</v>
          </cell>
          <cell r="B452">
            <v>40</v>
          </cell>
          <cell r="G452">
            <v>28356.34</v>
          </cell>
        </row>
        <row r="453">
          <cell r="A453">
            <v>4</v>
          </cell>
          <cell r="B453">
            <v>40</v>
          </cell>
          <cell r="G453">
            <v>43148.69</v>
          </cell>
        </row>
        <row r="454">
          <cell r="A454">
            <v>4</v>
          </cell>
          <cell r="B454">
            <v>40</v>
          </cell>
          <cell r="G454">
            <v>493044.12</v>
          </cell>
        </row>
        <row r="455">
          <cell r="A455">
            <v>4</v>
          </cell>
          <cell r="B455">
            <v>40</v>
          </cell>
          <cell r="G455">
            <v>366388.22</v>
          </cell>
        </row>
        <row r="456">
          <cell r="A456">
            <v>4</v>
          </cell>
          <cell r="B456">
            <v>40</v>
          </cell>
          <cell r="G456">
            <v>3.59</v>
          </cell>
        </row>
        <row r="457">
          <cell r="A457">
            <v>4</v>
          </cell>
          <cell r="B457">
            <v>40</v>
          </cell>
          <cell r="G457">
            <v>2533.4499999999998</v>
          </cell>
        </row>
        <row r="458">
          <cell r="A458">
            <v>4</v>
          </cell>
          <cell r="B458">
            <v>40</v>
          </cell>
          <cell r="G458">
            <v>-2533.4499999999998</v>
          </cell>
        </row>
        <row r="459">
          <cell r="A459">
            <v>4</v>
          </cell>
          <cell r="B459">
            <v>40</v>
          </cell>
          <cell r="G459">
            <v>1542.93</v>
          </cell>
        </row>
        <row r="460">
          <cell r="A460">
            <v>4</v>
          </cell>
          <cell r="B460">
            <v>40</v>
          </cell>
          <cell r="G460">
            <v>-1311.49</v>
          </cell>
        </row>
        <row r="461">
          <cell r="A461">
            <v>4</v>
          </cell>
          <cell r="B461">
            <v>40</v>
          </cell>
          <cell r="G461">
            <v>5675.66</v>
          </cell>
        </row>
        <row r="462">
          <cell r="A462">
            <v>4</v>
          </cell>
          <cell r="B462">
            <v>40</v>
          </cell>
          <cell r="G462">
            <v>-2647.56</v>
          </cell>
        </row>
        <row r="463">
          <cell r="A463">
            <v>4</v>
          </cell>
          <cell r="B463">
            <v>50</v>
          </cell>
          <cell r="G463">
            <v>1.02318153949454E-12</v>
          </cell>
        </row>
        <row r="464">
          <cell r="A464">
            <v>4</v>
          </cell>
          <cell r="B464">
            <v>50</v>
          </cell>
          <cell r="G464">
            <v>3640.63</v>
          </cell>
        </row>
        <row r="465">
          <cell r="A465">
            <v>4</v>
          </cell>
          <cell r="B465">
            <v>50</v>
          </cell>
          <cell r="G465">
            <v>13728.76</v>
          </cell>
        </row>
        <row r="466">
          <cell r="A466">
            <v>4</v>
          </cell>
          <cell r="B466">
            <v>50</v>
          </cell>
          <cell r="G466">
            <v>61175.79</v>
          </cell>
        </row>
        <row r="467">
          <cell r="A467">
            <v>4</v>
          </cell>
          <cell r="B467">
            <v>50</v>
          </cell>
          <cell r="G467">
            <v>1448741.62</v>
          </cell>
        </row>
        <row r="468">
          <cell r="A468">
            <v>4</v>
          </cell>
          <cell r="B468">
            <v>50</v>
          </cell>
          <cell r="G468">
            <v>383534.95</v>
          </cell>
        </row>
        <row r="469">
          <cell r="A469">
            <v>4</v>
          </cell>
          <cell r="B469">
            <v>50</v>
          </cell>
          <cell r="G469">
            <v>4574.57</v>
          </cell>
        </row>
        <row r="470">
          <cell r="A470">
            <v>4</v>
          </cell>
          <cell r="B470">
            <v>50</v>
          </cell>
          <cell r="G470">
            <v>-4574.57</v>
          </cell>
        </row>
        <row r="471">
          <cell r="A471">
            <v>4</v>
          </cell>
          <cell r="B471">
            <v>50</v>
          </cell>
          <cell r="G471">
            <v>26173.3</v>
          </cell>
        </row>
        <row r="472">
          <cell r="A472">
            <v>4</v>
          </cell>
          <cell r="B472">
            <v>50</v>
          </cell>
          <cell r="G472">
            <v>-22247.31</v>
          </cell>
        </row>
        <row r="473">
          <cell r="A473">
            <v>4</v>
          </cell>
          <cell r="B473">
            <v>50</v>
          </cell>
          <cell r="G473">
            <v>389.9</v>
          </cell>
        </row>
        <row r="474">
          <cell r="A474">
            <v>4</v>
          </cell>
          <cell r="B474">
            <v>50</v>
          </cell>
          <cell r="G474">
            <v>-197.75</v>
          </cell>
        </row>
        <row r="475">
          <cell r="A475">
            <v>4</v>
          </cell>
          <cell r="B475">
            <v>50</v>
          </cell>
          <cell r="G475">
            <v>10840.2</v>
          </cell>
        </row>
        <row r="476">
          <cell r="A476">
            <v>4</v>
          </cell>
          <cell r="B476">
            <v>50</v>
          </cell>
          <cell r="G476">
            <v>-5497.9</v>
          </cell>
        </row>
        <row r="477">
          <cell r="A477">
            <v>4</v>
          </cell>
          <cell r="B477">
            <v>50</v>
          </cell>
          <cell r="G477">
            <v>171.41</v>
          </cell>
        </row>
        <row r="478">
          <cell r="A478">
            <v>4</v>
          </cell>
          <cell r="B478">
            <v>50</v>
          </cell>
          <cell r="G478">
            <v>-86.93</v>
          </cell>
        </row>
        <row r="479">
          <cell r="A479">
            <v>4</v>
          </cell>
          <cell r="B479">
            <v>50</v>
          </cell>
          <cell r="G479">
            <v>1.0800249583553501E-12</v>
          </cell>
        </row>
        <row r="480">
          <cell r="A480">
            <v>4</v>
          </cell>
          <cell r="B480">
            <v>50</v>
          </cell>
          <cell r="G480">
            <v>47207.23</v>
          </cell>
        </row>
        <row r="481">
          <cell r="A481">
            <v>4</v>
          </cell>
          <cell r="B481">
            <v>60</v>
          </cell>
          <cell r="G481">
            <v>2.7569058147491899E-12</v>
          </cell>
        </row>
        <row r="482">
          <cell r="A482">
            <v>4</v>
          </cell>
          <cell r="B482">
            <v>60</v>
          </cell>
          <cell r="G482">
            <v>7712.83</v>
          </cell>
        </row>
        <row r="483">
          <cell r="A483">
            <v>4</v>
          </cell>
          <cell r="B483">
            <v>60</v>
          </cell>
          <cell r="G483">
            <v>13458.65</v>
          </cell>
        </row>
        <row r="484">
          <cell r="A484">
            <v>4</v>
          </cell>
          <cell r="B484">
            <v>60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60</v>
          </cell>
          <cell r="G486">
            <v>280671.84000000003</v>
          </cell>
        </row>
        <row r="487">
          <cell r="A487">
            <v>4</v>
          </cell>
          <cell r="B487">
            <v>60</v>
          </cell>
          <cell r="G487">
            <v>2130.5</v>
          </cell>
        </row>
        <row r="488">
          <cell r="A488">
            <v>4</v>
          </cell>
          <cell r="B488">
            <v>60</v>
          </cell>
          <cell r="G488">
            <v>-1858.79</v>
          </cell>
        </row>
        <row r="489">
          <cell r="A489">
            <v>4</v>
          </cell>
          <cell r="B489">
            <v>60</v>
          </cell>
          <cell r="G489">
            <v>12142</v>
          </cell>
        </row>
        <row r="490">
          <cell r="A490">
            <v>4</v>
          </cell>
          <cell r="B490">
            <v>60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60</v>
          </cell>
          <cell r="G492">
            <v>-40.07</v>
          </cell>
        </row>
        <row r="493">
          <cell r="A493">
            <v>4</v>
          </cell>
          <cell r="B493">
            <v>60</v>
          </cell>
          <cell r="G493">
            <v>16274.71</v>
          </cell>
        </row>
        <row r="494">
          <cell r="A494">
            <v>4</v>
          </cell>
          <cell r="B494">
            <v>60</v>
          </cell>
          <cell r="G494">
            <v>-8071.2</v>
          </cell>
        </row>
        <row r="495">
          <cell r="A495">
            <v>4</v>
          </cell>
          <cell r="B495">
            <v>60</v>
          </cell>
          <cell r="G495">
            <v>649.51</v>
          </cell>
        </row>
        <row r="496">
          <cell r="A496">
            <v>4</v>
          </cell>
          <cell r="B496">
            <v>60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70</v>
          </cell>
          <cell r="G499">
            <v>59209.42</v>
          </cell>
        </row>
        <row r="500">
          <cell r="A500">
            <v>4</v>
          </cell>
          <cell r="B500">
            <v>70</v>
          </cell>
          <cell r="G500">
            <v>535386.69999999995</v>
          </cell>
        </row>
        <row r="501">
          <cell r="A501">
            <v>4</v>
          </cell>
          <cell r="B501">
            <v>70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70</v>
          </cell>
          <cell r="G503">
            <v>-16335.72</v>
          </cell>
        </row>
        <row r="504">
          <cell r="A504">
            <v>4</v>
          </cell>
          <cell r="B504">
            <v>70</v>
          </cell>
          <cell r="G504">
            <v>8779.93</v>
          </cell>
        </row>
        <row r="505">
          <cell r="A505">
            <v>4</v>
          </cell>
          <cell r="B505">
            <v>70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70</v>
          </cell>
          <cell r="G507">
            <v>-261.47000000000003</v>
          </cell>
        </row>
        <row r="508">
          <cell r="A508">
            <v>4</v>
          </cell>
          <cell r="B508">
            <v>70</v>
          </cell>
          <cell r="G508">
            <v>14668.68</v>
          </cell>
        </row>
        <row r="509">
          <cell r="A509">
            <v>4</v>
          </cell>
          <cell r="B509">
            <v>70</v>
          </cell>
          <cell r="G509">
            <v>-2718.07</v>
          </cell>
        </row>
        <row r="510">
          <cell r="A510">
            <v>4</v>
          </cell>
          <cell r="B510">
            <v>70</v>
          </cell>
          <cell r="G510">
            <v>93.99</v>
          </cell>
        </row>
        <row r="511">
          <cell r="A511">
            <v>4</v>
          </cell>
          <cell r="B511">
            <v>70</v>
          </cell>
          <cell r="G511">
            <v>-17.420000000000002</v>
          </cell>
        </row>
        <row r="512">
          <cell r="A512">
            <v>4</v>
          </cell>
          <cell r="B512">
            <v>80</v>
          </cell>
          <cell r="G512">
            <v>4820538.5</v>
          </cell>
        </row>
        <row r="513">
          <cell r="A513">
            <v>4</v>
          </cell>
          <cell r="B513">
            <v>80</v>
          </cell>
          <cell r="G513">
            <v>5724.59</v>
          </cell>
        </row>
        <row r="514">
          <cell r="A514">
            <v>4</v>
          </cell>
          <cell r="B514">
            <v>80</v>
          </cell>
          <cell r="G514">
            <v>1324.15</v>
          </cell>
        </row>
        <row r="515">
          <cell r="A515">
            <v>4</v>
          </cell>
          <cell r="B515">
            <v>80</v>
          </cell>
          <cell r="G515">
            <v>244284.62</v>
          </cell>
        </row>
        <row r="516">
          <cell r="A516">
            <v>4</v>
          </cell>
          <cell r="B516">
            <v>80</v>
          </cell>
          <cell r="G516">
            <v>75520.83</v>
          </cell>
        </row>
        <row r="517">
          <cell r="A517">
            <v>4</v>
          </cell>
          <cell r="B517">
            <v>80</v>
          </cell>
          <cell r="G517">
            <v>515611.14</v>
          </cell>
        </row>
        <row r="518">
          <cell r="A518">
            <v>4</v>
          </cell>
          <cell r="B518">
            <v>180</v>
          </cell>
          <cell r="G518">
            <v>193997.82</v>
          </cell>
        </row>
        <row r="519">
          <cell r="A519">
            <v>4</v>
          </cell>
          <cell r="B519">
            <v>180</v>
          </cell>
          <cell r="G519">
            <v>151324.56</v>
          </cell>
        </row>
        <row r="520">
          <cell r="A520">
            <v>4</v>
          </cell>
          <cell r="B520">
            <v>180</v>
          </cell>
          <cell r="G520">
            <v>923579.84</v>
          </cell>
        </row>
        <row r="521">
          <cell r="A521">
            <v>4</v>
          </cell>
          <cell r="B521">
            <v>180</v>
          </cell>
          <cell r="G521">
            <v>30917.33</v>
          </cell>
        </row>
        <row r="522">
          <cell r="A522">
            <v>4</v>
          </cell>
          <cell r="B522">
            <v>180</v>
          </cell>
          <cell r="G522">
            <v>13755.75</v>
          </cell>
        </row>
        <row r="523">
          <cell r="A523">
            <v>4</v>
          </cell>
          <cell r="B523">
            <v>180</v>
          </cell>
          <cell r="G523">
            <v>1133.9100000000001</v>
          </cell>
        </row>
        <row r="524">
          <cell r="A524">
            <v>4</v>
          </cell>
          <cell r="B524">
            <v>180</v>
          </cell>
          <cell r="G524">
            <v>110148.99</v>
          </cell>
        </row>
        <row r="525">
          <cell r="A525">
            <v>4</v>
          </cell>
          <cell r="B525">
            <v>180</v>
          </cell>
          <cell r="G525">
            <v>-453125</v>
          </cell>
        </row>
        <row r="526">
          <cell r="A526">
            <v>4</v>
          </cell>
          <cell r="B526">
            <v>180</v>
          </cell>
          <cell r="G526">
            <v>-68641.850000000006</v>
          </cell>
        </row>
        <row r="527">
          <cell r="A527">
            <v>4</v>
          </cell>
          <cell r="B527">
            <v>212</v>
          </cell>
          <cell r="G527">
            <v>11945.16</v>
          </cell>
        </row>
        <row r="528">
          <cell r="A528">
            <v>4</v>
          </cell>
          <cell r="B528">
            <v>212</v>
          </cell>
          <cell r="G528">
            <v>23.01</v>
          </cell>
        </row>
        <row r="529">
          <cell r="A529">
            <v>4</v>
          </cell>
          <cell r="B529">
            <v>212</v>
          </cell>
          <cell r="G529">
            <v>9559.2199999999993</v>
          </cell>
        </row>
        <row r="530">
          <cell r="A530">
            <v>4</v>
          </cell>
          <cell r="B530">
            <v>212</v>
          </cell>
          <cell r="G530">
            <v>8394</v>
          </cell>
        </row>
        <row r="531">
          <cell r="A531">
            <v>4</v>
          </cell>
          <cell r="B531">
            <v>212</v>
          </cell>
          <cell r="G531">
            <v>73246.240000000005</v>
          </cell>
        </row>
        <row r="532">
          <cell r="A532">
            <v>4</v>
          </cell>
          <cell r="B532">
            <v>212</v>
          </cell>
          <cell r="G532">
            <v>16875</v>
          </cell>
        </row>
        <row r="533">
          <cell r="A533">
            <v>4</v>
          </cell>
          <cell r="B533">
            <v>212</v>
          </cell>
          <cell r="G533">
            <v>48711.5</v>
          </cell>
        </row>
        <row r="534">
          <cell r="A534">
            <v>4</v>
          </cell>
          <cell r="B534">
            <v>221</v>
          </cell>
          <cell r="G534">
            <v>66.95</v>
          </cell>
        </row>
        <row r="535">
          <cell r="A535">
            <v>4</v>
          </cell>
          <cell r="B535">
            <v>221</v>
          </cell>
          <cell r="G535">
            <v>7755</v>
          </cell>
        </row>
        <row r="536">
          <cell r="A536">
            <v>4</v>
          </cell>
          <cell r="B536">
            <v>221</v>
          </cell>
          <cell r="G536">
            <v>1578.13</v>
          </cell>
        </row>
        <row r="537">
          <cell r="A537">
            <v>4</v>
          </cell>
          <cell r="B537">
            <v>232</v>
          </cell>
          <cell r="G537">
            <v>12755.89</v>
          </cell>
        </row>
        <row r="538">
          <cell r="A538">
            <v>4</v>
          </cell>
          <cell r="B538">
            <v>233</v>
          </cell>
          <cell r="G538">
            <v>22212.41</v>
          </cell>
        </row>
        <row r="539">
          <cell r="A539">
            <v>4</v>
          </cell>
          <cell r="B539">
            <v>234</v>
          </cell>
          <cell r="G539">
            <v>17248.28</v>
          </cell>
        </row>
        <row r="540">
          <cell r="A540">
            <v>4</v>
          </cell>
          <cell r="B540">
            <v>301</v>
          </cell>
          <cell r="G540">
            <v>81</v>
          </cell>
        </row>
        <row r="541">
          <cell r="A541">
            <v>4</v>
          </cell>
          <cell r="B541">
            <v>301</v>
          </cell>
          <cell r="G541">
            <v>166.68</v>
          </cell>
        </row>
        <row r="542">
          <cell r="A542">
            <v>4</v>
          </cell>
          <cell r="B542">
            <v>303</v>
          </cell>
          <cell r="G542">
            <v>49808.480000000003</v>
          </cell>
        </row>
        <row r="543">
          <cell r="A543">
            <v>4</v>
          </cell>
          <cell r="B543">
            <v>303</v>
          </cell>
          <cell r="G543">
            <v>6462.72</v>
          </cell>
        </row>
        <row r="544">
          <cell r="A544">
            <v>4</v>
          </cell>
          <cell r="B544">
            <v>303</v>
          </cell>
          <cell r="G544">
            <v>23.92</v>
          </cell>
        </row>
        <row r="545">
          <cell r="A545">
            <v>4</v>
          </cell>
          <cell r="B545">
            <v>10</v>
          </cell>
          <cell r="G545">
            <v>-453125</v>
          </cell>
        </row>
        <row r="546">
          <cell r="A546">
            <v>4</v>
          </cell>
          <cell r="B546">
            <v>10</v>
          </cell>
          <cell r="G546">
            <v>-68641.850000000006</v>
          </cell>
        </row>
        <row r="547">
          <cell r="A547">
            <v>4</v>
          </cell>
          <cell r="B547">
            <v>20</v>
          </cell>
          <cell r="G547">
            <v>11945.16</v>
          </cell>
        </row>
        <row r="548">
          <cell r="A548">
            <v>4</v>
          </cell>
          <cell r="B548">
            <v>30</v>
          </cell>
          <cell r="G548">
            <v>23.01</v>
          </cell>
        </row>
        <row r="549">
          <cell r="A549">
            <v>4</v>
          </cell>
          <cell r="B549">
            <v>40</v>
          </cell>
          <cell r="G549">
            <v>9559.2199999999993</v>
          </cell>
        </row>
        <row r="550">
          <cell r="A550">
            <v>4</v>
          </cell>
          <cell r="B550">
            <v>50</v>
          </cell>
          <cell r="G550">
            <v>8394</v>
          </cell>
        </row>
        <row r="551">
          <cell r="A551">
            <v>4</v>
          </cell>
          <cell r="B551">
            <v>60</v>
          </cell>
          <cell r="G551">
            <v>73246.240000000005</v>
          </cell>
        </row>
        <row r="552">
          <cell r="A552">
            <v>4</v>
          </cell>
          <cell r="B552">
            <v>70</v>
          </cell>
          <cell r="G552">
            <v>16875</v>
          </cell>
        </row>
        <row r="553">
          <cell r="A553">
            <v>4</v>
          </cell>
          <cell r="B553">
            <v>20</v>
          </cell>
          <cell r="G553">
            <v>48711.5</v>
          </cell>
        </row>
        <row r="554">
          <cell r="A554">
            <v>4</v>
          </cell>
          <cell r="B554">
            <v>30</v>
          </cell>
          <cell r="G554">
            <v>66.95</v>
          </cell>
        </row>
        <row r="555">
          <cell r="A555">
            <v>4</v>
          </cell>
          <cell r="B555">
            <v>40</v>
          </cell>
          <cell r="G555">
            <v>7755</v>
          </cell>
        </row>
        <row r="556">
          <cell r="A556">
            <v>4</v>
          </cell>
          <cell r="B556">
            <v>50</v>
          </cell>
          <cell r="G556">
            <v>1578.13</v>
          </cell>
        </row>
        <row r="557">
          <cell r="A557">
            <v>4</v>
          </cell>
          <cell r="B557">
            <v>60</v>
          </cell>
          <cell r="G557">
            <v>12755.89</v>
          </cell>
        </row>
        <row r="558">
          <cell r="A558">
            <v>4</v>
          </cell>
          <cell r="B558">
            <v>70</v>
          </cell>
          <cell r="G558">
            <v>22212.41</v>
          </cell>
        </row>
        <row r="559">
          <cell r="A559">
            <v>4</v>
          </cell>
          <cell r="B559">
            <v>20</v>
          </cell>
          <cell r="G559">
            <v>17248.28</v>
          </cell>
        </row>
        <row r="560">
          <cell r="A560">
            <v>4</v>
          </cell>
          <cell r="B560">
            <v>30</v>
          </cell>
          <cell r="G560">
            <v>81</v>
          </cell>
        </row>
        <row r="561">
          <cell r="A561">
            <v>4</v>
          </cell>
          <cell r="B561">
            <v>40</v>
          </cell>
          <cell r="G561">
            <v>166.68</v>
          </cell>
        </row>
        <row r="562">
          <cell r="A562">
            <v>4</v>
          </cell>
          <cell r="B562">
            <v>50</v>
          </cell>
          <cell r="G562">
            <v>49808.480000000003</v>
          </cell>
        </row>
        <row r="563">
          <cell r="A563">
            <v>4</v>
          </cell>
          <cell r="B563">
            <v>60</v>
          </cell>
          <cell r="G563">
            <v>6462.72</v>
          </cell>
        </row>
        <row r="564">
          <cell r="A564">
            <v>4</v>
          </cell>
          <cell r="B564">
            <v>70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 refreshError="1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4"/>
  <sheetViews>
    <sheetView tabSelected="1" view="pageBreakPreview" zoomScale="90" zoomScaleNormal="100" zoomScaleSheetLayoutView="90" workbookViewId="0">
      <selection activeCell="C18" sqref="C18"/>
    </sheetView>
  </sheetViews>
  <sheetFormatPr defaultRowHeight="12.75"/>
  <cols>
    <col min="1" max="1" width="4.42578125" customWidth="1"/>
  </cols>
  <sheetData>
    <row r="2" spans="2:4">
      <c r="B2" s="59" t="s">
        <v>576</v>
      </c>
    </row>
    <row r="5" spans="2:4">
      <c r="B5" t="s">
        <v>571</v>
      </c>
    </row>
    <row r="7" spans="2:4">
      <c r="B7" t="s">
        <v>1334</v>
      </c>
    </row>
    <row r="9" spans="2:4">
      <c r="B9" t="s">
        <v>572</v>
      </c>
    </row>
    <row r="10" spans="2:4">
      <c r="C10" t="s">
        <v>573</v>
      </c>
    </row>
    <row r="11" spans="2:4">
      <c r="C11" t="s">
        <v>574</v>
      </c>
    </row>
    <row r="12" spans="2:4">
      <c r="D12" t="s">
        <v>671</v>
      </c>
    </row>
    <row r="13" spans="2:4">
      <c r="D13" t="s">
        <v>575</v>
      </c>
    </row>
    <row r="14" spans="2:4">
      <c r="C14" t="s">
        <v>577</v>
      </c>
    </row>
  </sheetData>
  <pageMargins left="0.7" right="0.7" top="0.94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611"/>
  <sheetViews>
    <sheetView view="pageBreakPreview" zoomScale="60" zoomScaleNormal="85" workbookViewId="0">
      <pane xSplit="1" ySplit="8" topLeftCell="B9" activePane="bottomRight" state="frozen"/>
      <selection activeCell="J19" sqref="J19"/>
      <selection pane="topRight" activeCell="J19" sqref="J19"/>
      <selection pane="bottomLeft" activeCell="J19" sqref="J19"/>
      <selection pane="bottomRight" activeCell="B9" sqref="B9"/>
    </sheetView>
  </sheetViews>
  <sheetFormatPr defaultRowHeight="12.75"/>
  <cols>
    <col min="1" max="1" width="64.28515625" style="100" customWidth="1"/>
    <col min="2" max="3" width="12.28515625" style="104" bestFit="1" customWidth="1"/>
    <col min="4" max="5" width="12.28515625" style="100" bestFit="1" customWidth="1"/>
    <col min="6" max="6" width="13.140625" style="100" bestFit="1" customWidth="1"/>
    <col min="7" max="7" width="12.28515625" style="100" bestFit="1" customWidth="1"/>
    <col min="8" max="8" width="13.28515625" style="100" bestFit="1" customWidth="1"/>
    <col min="9" max="10" width="11.5703125" bestFit="1" customWidth="1"/>
    <col min="11" max="12" width="9.5703125" bestFit="1" customWidth="1"/>
    <col min="13" max="13" width="10.5703125" bestFit="1" customWidth="1"/>
    <col min="14" max="16" width="9.5703125" bestFit="1" customWidth="1"/>
  </cols>
  <sheetData>
    <row r="1" spans="1:10">
      <c r="A1" s="76" t="s">
        <v>0</v>
      </c>
    </row>
    <row r="2" spans="1:10">
      <c r="A2" s="76" t="s">
        <v>1</v>
      </c>
      <c r="D2" s="104"/>
      <c r="E2" s="104"/>
      <c r="F2" s="104"/>
      <c r="G2" s="104"/>
      <c r="H2" s="104"/>
    </row>
    <row r="3" spans="1:10">
      <c r="A3" s="76" t="s">
        <v>2</v>
      </c>
      <c r="D3" s="104"/>
      <c r="E3" s="104"/>
      <c r="F3" s="104"/>
      <c r="G3" s="104"/>
      <c r="H3" s="104"/>
    </row>
    <row r="4" spans="1:10">
      <c r="A4" s="76" t="s">
        <v>3</v>
      </c>
      <c r="D4" s="104"/>
      <c r="E4" s="104"/>
      <c r="F4" s="104"/>
      <c r="G4" s="104"/>
      <c r="H4" s="104"/>
    </row>
    <row r="5" spans="1:10" ht="15">
      <c r="A5" s="246" t="s">
        <v>1129</v>
      </c>
      <c r="D5" s="99"/>
      <c r="E5" s="99"/>
      <c r="F5" s="99"/>
      <c r="G5" s="99"/>
      <c r="H5" s="99"/>
    </row>
    <row r="6" spans="1:10">
      <c r="D6" s="99"/>
      <c r="E6" s="99"/>
      <c r="F6" s="99"/>
      <c r="G6" s="99"/>
      <c r="H6" s="99"/>
    </row>
    <row r="7" spans="1:10">
      <c r="B7" s="7" t="s">
        <v>1128</v>
      </c>
      <c r="C7" s="7" t="s">
        <v>1128</v>
      </c>
      <c r="D7" s="7" t="s">
        <v>1128</v>
      </c>
      <c r="E7" s="7" t="s">
        <v>1128</v>
      </c>
      <c r="F7" s="7" t="s">
        <v>1128</v>
      </c>
      <c r="G7" s="7" t="s">
        <v>1128</v>
      </c>
      <c r="H7" s="155" t="s">
        <v>1127</v>
      </c>
      <c r="I7" s="155" t="s">
        <v>1127</v>
      </c>
      <c r="J7" s="155" t="s">
        <v>1127</v>
      </c>
    </row>
    <row r="8" spans="1:10">
      <c r="B8" s="7" t="s">
        <v>11</v>
      </c>
      <c r="C8" s="7" t="s">
        <v>12</v>
      </c>
      <c r="D8" s="7" t="s">
        <v>13</v>
      </c>
      <c r="E8" s="7" t="s">
        <v>14</v>
      </c>
      <c r="F8" s="7" t="s">
        <v>15</v>
      </c>
      <c r="G8" s="7" t="s">
        <v>16</v>
      </c>
      <c r="H8" s="7" t="s">
        <v>5</v>
      </c>
      <c r="I8" s="7" t="s">
        <v>6</v>
      </c>
      <c r="J8" s="7" t="s">
        <v>7</v>
      </c>
    </row>
    <row r="9" spans="1:10">
      <c r="B9" s="98"/>
      <c r="C9" s="98"/>
      <c r="D9" s="99"/>
      <c r="E9" s="99"/>
      <c r="F9" s="99"/>
      <c r="G9" s="99"/>
      <c r="H9" s="99"/>
    </row>
    <row r="10" spans="1:10" ht="15">
      <c r="A10" s="76" t="s">
        <v>48</v>
      </c>
      <c r="B10" s="160">
        <v>62035.54</v>
      </c>
      <c r="C10" s="160">
        <v>60119.23</v>
      </c>
      <c r="D10" s="160">
        <v>92022.6</v>
      </c>
      <c r="E10" s="160">
        <v>55075.360000000001</v>
      </c>
      <c r="F10" s="160">
        <v>53380.08</v>
      </c>
      <c r="G10" s="160">
        <v>52925.37</v>
      </c>
      <c r="H10" s="160">
        <v>0</v>
      </c>
      <c r="I10" s="160">
        <v>0</v>
      </c>
      <c r="J10" s="160">
        <v>0</v>
      </c>
    </row>
    <row r="11" spans="1:10" ht="15">
      <c r="A11" s="221" t="s">
        <v>879</v>
      </c>
      <c r="B11" s="222">
        <v>1784.42</v>
      </c>
      <c r="C11" s="222">
        <v>1908.17</v>
      </c>
      <c r="D11" s="222">
        <v>3094.32</v>
      </c>
      <c r="E11" s="222">
        <v>2062.85</v>
      </c>
      <c r="F11" s="222">
        <v>2062.88</v>
      </c>
      <c r="G11" s="222">
        <v>2062.85</v>
      </c>
      <c r="H11" s="160">
        <v>0</v>
      </c>
      <c r="I11" s="160">
        <v>0</v>
      </c>
      <c r="J11" s="160">
        <v>0</v>
      </c>
    </row>
    <row r="12" spans="1:10" ht="15">
      <c r="A12" s="153" t="s">
        <v>17</v>
      </c>
      <c r="B12" s="160">
        <v>9435.3799999999992</v>
      </c>
      <c r="C12" s="160">
        <v>9463.7000000000007</v>
      </c>
      <c r="D12" s="160">
        <v>14192.72</v>
      </c>
      <c r="E12" s="160">
        <v>9509.0400000000009</v>
      </c>
      <c r="F12" s="160">
        <v>9225.7099999999991</v>
      </c>
      <c r="G12" s="160">
        <v>9334.09</v>
      </c>
      <c r="H12" s="160">
        <v>0</v>
      </c>
      <c r="I12" s="160">
        <v>0</v>
      </c>
      <c r="J12" s="160">
        <v>0</v>
      </c>
    </row>
    <row r="13" spans="1:10" ht="15">
      <c r="A13" s="153" t="s">
        <v>59</v>
      </c>
      <c r="B13" s="160">
        <v>126302.18</v>
      </c>
      <c r="C13" s="160">
        <v>140412.59</v>
      </c>
      <c r="D13" s="160">
        <v>190487.64</v>
      </c>
      <c r="E13" s="160">
        <v>128334</v>
      </c>
      <c r="F13" s="160">
        <v>128166.15</v>
      </c>
      <c r="G13" s="160">
        <v>128531.82</v>
      </c>
      <c r="H13" s="160">
        <v>0</v>
      </c>
      <c r="I13" s="160">
        <v>0</v>
      </c>
      <c r="J13" s="160">
        <v>0</v>
      </c>
    </row>
    <row r="14" spans="1:10" ht="15">
      <c r="A14" s="221" t="s">
        <v>918</v>
      </c>
      <c r="B14" s="222">
        <v>9424.5</v>
      </c>
      <c r="C14" s="222">
        <v>9076.9599999999991</v>
      </c>
      <c r="D14" s="222">
        <v>14409.75</v>
      </c>
      <c r="E14" s="222">
        <v>9173.24</v>
      </c>
      <c r="F14" s="222">
        <v>9209.56</v>
      </c>
      <c r="G14" s="222">
        <v>9442.17</v>
      </c>
      <c r="H14" s="160">
        <v>0</v>
      </c>
      <c r="I14" s="160">
        <v>0</v>
      </c>
      <c r="J14" s="160">
        <v>0</v>
      </c>
    </row>
    <row r="15" spans="1:10" ht="15">
      <c r="A15" s="252" t="s">
        <v>1238</v>
      </c>
      <c r="B15" s="222">
        <v>92.13</v>
      </c>
      <c r="C15" s="222">
        <v>0</v>
      </c>
      <c r="D15" s="222">
        <v>0</v>
      </c>
      <c r="E15" s="222">
        <v>0</v>
      </c>
      <c r="F15" s="222">
        <v>0</v>
      </c>
      <c r="G15" s="222">
        <v>0</v>
      </c>
      <c r="H15" s="160"/>
      <c r="I15" s="160"/>
      <c r="J15" s="160"/>
    </row>
    <row r="16" spans="1:10" ht="15">
      <c r="A16" s="252" t="s">
        <v>1239</v>
      </c>
      <c r="B16" s="222">
        <v>59.88</v>
      </c>
      <c r="C16" s="222">
        <v>-59.88</v>
      </c>
      <c r="D16" s="222">
        <v>0</v>
      </c>
      <c r="E16" s="222">
        <v>0</v>
      </c>
      <c r="F16" s="222">
        <v>0</v>
      </c>
      <c r="G16" s="222">
        <v>0</v>
      </c>
      <c r="H16" s="160"/>
      <c r="I16" s="160"/>
      <c r="J16" s="160"/>
    </row>
    <row r="17" spans="1:10" ht="15">
      <c r="A17" s="153" t="s">
        <v>66</v>
      </c>
      <c r="B17" s="160">
        <v>242133.91</v>
      </c>
      <c r="C17" s="160">
        <v>264800.11</v>
      </c>
      <c r="D17" s="160">
        <v>364288.07</v>
      </c>
      <c r="E17" s="160">
        <v>248902.22</v>
      </c>
      <c r="F17" s="160">
        <v>247538.39</v>
      </c>
      <c r="G17" s="160">
        <v>265357.65999999997</v>
      </c>
      <c r="H17" s="160">
        <v>0</v>
      </c>
      <c r="I17" s="160">
        <v>0</v>
      </c>
      <c r="J17" s="160">
        <v>0</v>
      </c>
    </row>
    <row r="18" spans="1:10" ht="15">
      <c r="A18" s="153" t="s">
        <v>67</v>
      </c>
      <c r="B18" s="160">
        <v>-239097.49</v>
      </c>
      <c r="C18" s="160">
        <v>-262141.82</v>
      </c>
      <c r="D18" s="160">
        <v>-365050.46</v>
      </c>
      <c r="E18" s="160">
        <v>-248902.22</v>
      </c>
      <c r="F18" s="160">
        <v>-247036.71</v>
      </c>
      <c r="G18" s="160">
        <v>-251204.24</v>
      </c>
      <c r="H18" s="160">
        <v>0</v>
      </c>
      <c r="I18" s="160">
        <v>0</v>
      </c>
      <c r="J18" s="160">
        <v>0</v>
      </c>
    </row>
    <row r="19" spans="1:10" ht="15">
      <c r="A19" s="153" t="s">
        <v>68</v>
      </c>
      <c r="B19" s="160">
        <v>0</v>
      </c>
      <c r="C19" s="160">
        <v>0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</row>
    <row r="20" spans="1:10" ht="15">
      <c r="A20" s="153" t="s">
        <v>69</v>
      </c>
      <c r="B20" s="160">
        <v>0</v>
      </c>
      <c r="C20" s="160">
        <v>-10873.18</v>
      </c>
      <c r="D20" s="160">
        <v>0</v>
      </c>
      <c r="E20" s="160">
        <v>-495.69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</row>
    <row r="21" spans="1:10" ht="15">
      <c r="A21" s="221" t="s">
        <v>919</v>
      </c>
      <c r="B21" s="222">
        <v>1402.01</v>
      </c>
      <c r="C21" s="222">
        <v>-225.91</v>
      </c>
      <c r="D21" s="222">
        <v>-3498.39</v>
      </c>
      <c r="E21" s="222">
        <v>350.34</v>
      </c>
      <c r="F21" s="222">
        <v>1392.33</v>
      </c>
      <c r="G21" s="222">
        <v>576.79</v>
      </c>
      <c r="H21" s="160">
        <v>0</v>
      </c>
      <c r="I21" s="160">
        <v>0</v>
      </c>
      <c r="J21" s="160">
        <v>0</v>
      </c>
    </row>
    <row r="22" spans="1:10" ht="15">
      <c r="A22" s="221" t="s">
        <v>881</v>
      </c>
      <c r="B22" s="222">
        <v>205.79</v>
      </c>
      <c r="C22" s="222">
        <v>80.44</v>
      </c>
      <c r="D22" s="222">
        <v>-724.59</v>
      </c>
      <c r="E22" s="222">
        <v>103.14</v>
      </c>
      <c r="F22" s="222">
        <v>309.44</v>
      </c>
      <c r="G22" s="222">
        <v>103.13</v>
      </c>
      <c r="H22" s="160">
        <v>0</v>
      </c>
      <c r="I22" s="160">
        <v>0</v>
      </c>
      <c r="J22" s="160">
        <v>0</v>
      </c>
    </row>
    <row r="23" spans="1:10" ht="15">
      <c r="A23" s="221" t="s">
        <v>920</v>
      </c>
      <c r="B23" s="222">
        <v>0</v>
      </c>
      <c r="C23" s="222">
        <v>0</v>
      </c>
      <c r="D23" s="222">
        <v>0</v>
      </c>
      <c r="E23" s="222">
        <v>0</v>
      </c>
      <c r="F23" s="222">
        <v>0</v>
      </c>
      <c r="G23" s="222">
        <v>0</v>
      </c>
      <c r="H23" s="160">
        <v>0</v>
      </c>
      <c r="I23" s="160">
        <v>0</v>
      </c>
      <c r="J23" s="160">
        <v>0</v>
      </c>
    </row>
    <row r="24" spans="1:10" ht="15">
      <c r="A24" s="153" t="s">
        <v>93</v>
      </c>
      <c r="B24" s="160">
        <v>8700</v>
      </c>
      <c r="C24" s="160">
        <v>-1245.5999999999999</v>
      </c>
      <c r="D24" s="160">
        <v>-23740.39</v>
      </c>
      <c r="E24" s="160">
        <v>1185.5</v>
      </c>
      <c r="F24" s="160">
        <v>7498.43</v>
      </c>
      <c r="G24" s="160">
        <v>2441.65</v>
      </c>
      <c r="H24" s="160">
        <v>0</v>
      </c>
      <c r="I24" s="160">
        <v>0</v>
      </c>
      <c r="J24" s="160">
        <v>0</v>
      </c>
    </row>
    <row r="25" spans="1:10" ht="15">
      <c r="A25" s="153" t="s">
        <v>95</v>
      </c>
      <c r="B25" s="160">
        <v>1411.57</v>
      </c>
      <c r="C25" s="160">
        <v>18.41</v>
      </c>
      <c r="D25" s="160">
        <v>-3785.95</v>
      </c>
      <c r="E25" s="160">
        <v>487.25</v>
      </c>
      <c r="F25" s="160">
        <v>1298.8599999999999</v>
      </c>
      <c r="G25" s="160">
        <v>515.48</v>
      </c>
      <c r="H25" s="160">
        <v>0</v>
      </c>
      <c r="I25" s="160">
        <v>0</v>
      </c>
      <c r="J25" s="160">
        <v>0</v>
      </c>
    </row>
    <row r="26" spans="1:10" ht="15">
      <c r="A26" s="153" t="s">
        <v>81</v>
      </c>
      <c r="B26" s="160">
        <v>18439.490000000002</v>
      </c>
      <c r="C26" s="160">
        <v>16408.689999999999</v>
      </c>
      <c r="D26" s="160">
        <v>-66670.320000000007</v>
      </c>
      <c r="E26" s="160">
        <v>6814.13</v>
      </c>
      <c r="F26" s="160">
        <v>19025.87</v>
      </c>
      <c r="G26" s="160">
        <v>6591.14</v>
      </c>
      <c r="H26" s="160">
        <v>0</v>
      </c>
      <c r="I26" s="160">
        <v>0</v>
      </c>
      <c r="J26" s="160">
        <v>0</v>
      </c>
    </row>
    <row r="27" spans="1:10" ht="15">
      <c r="A27" s="153" t="s">
        <v>316</v>
      </c>
      <c r="B27" s="160">
        <v>0</v>
      </c>
      <c r="C27" s="160">
        <v>0</v>
      </c>
      <c r="D27" s="160">
        <v>0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0</v>
      </c>
    </row>
    <row r="28" spans="1:10" ht="15">
      <c r="A28" s="153" t="s">
        <v>97</v>
      </c>
      <c r="B28" s="160">
        <v>219297.22</v>
      </c>
      <c r="C28" s="160">
        <v>241411.52</v>
      </c>
      <c r="D28" s="160">
        <v>332122.8</v>
      </c>
      <c r="E28" s="160">
        <v>228566.84</v>
      </c>
      <c r="F28" s="160">
        <v>224870.87</v>
      </c>
      <c r="G28" s="160">
        <v>227721.09</v>
      </c>
      <c r="H28" s="160">
        <v>0</v>
      </c>
      <c r="I28" s="160">
        <v>0</v>
      </c>
      <c r="J28" s="160">
        <v>0</v>
      </c>
    </row>
    <row r="29" spans="1:10" ht="15">
      <c r="A29" s="153" t="s">
        <v>98</v>
      </c>
      <c r="B29" s="160">
        <v>-222333.64</v>
      </c>
      <c r="C29" s="160">
        <v>-244069.81</v>
      </c>
      <c r="D29" s="160">
        <v>-331360.40999999997</v>
      </c>
      <c r="E29" s="160">
        <v>-228566.84</v>
      </c>
      <c r="F29" s="160">
        <v>-225372.55</v>
      </c>
      <c r="G29" s="160">
        <v>-241874.51</v>
      </c>
      <c r="H29" s="160">
        <v>0</v>
      </c>
      <c r="I29" s="160">
        <v>0</v>
      </c>
      <c r="J29" s="160">
        <v>0</v>
      </c>
    </row>
    <row r="30" spans="1:10" ht="15">
      <c r="A30" s="153" t="s">
        <v>99</v>
      </c>
      <c r="B30" s="160">
        <v>0</v>
      </c>
      <c r="C30" s="160">
        <v>260.56</v>
      </c>
      <c r="D30" s="160">
        <v>521.09</v>
      </c>
      <c r="E30" s="160">
        <v>0</v>
      </c>
      <c r="F30" s="160">
        <v>0</v>
      </c>
      <c r="G30" s="160">
        <v>0</v>
      </c>
      <c r="H30" s="160">
        <v>0</v>
      </c>
      <c r="I30" s="160">
        <v>0</v>
      </c>
      <c r="J30" s="160">
        <v>0</v>
      </c>
    </row>
    <row r="31" spans="1:10" ht="15">
      <c r="A31" s="153" t="s">
        <v>100</v>
      </c>
      <c r="B31" s="160">
        <v>0</v>
      </c>
      <c r="C31" s="160">
        <v>0</v>
      </c>
      <c r="D31" s="160">
        <v>0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</row>
    <row r="32" spans="1:10" ht="15">
      <c r="A32" s="153" t="s">
        <v>101</v>
      </c>
      <c r="B32" s="160">
        <v>0</v>
      </c>
      <c r="C32" s="160">
        <v>10873.18</v>
      </c>
      <c r="D32" s="160">
        <v>0</v>
      </c>
      <c r="E32" s="160">
        <v>495.69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</row>
    <row r="33" spans="1:16" ht="15">
      <c r="A33" s="153" t="s">
        <v>102</v>
      </c>
      <c r="B33" s="163">
        <v>0</v>
      </c>
      <c r="C33" s="163">
        <v>0</v>
      </c>
      <c r="D33" s="163">
        <v>0</v>
      </c>
      <c r="E33" s="163">
        <v>0</v>
      </c>
      <c r="F33" s="163">
        <v>0</v>
      </c>
      <c r="G33" s="163">
        <v>0</v>
      </c>
      <c r="H33" s="163">
        <v>0</v>
      </c>
      <c r="I33" s="163">
        <v>0</v>
      </c>
      <c r="J33" s="163">
        <v>0</v>
      </c>
    </row>
    <row r="34" spans="1:16" s="51" customFormat="1" ht="15">
      <c r="A34" s="8" t="s">
        <v>774</v>
      </c>
      <c r="B34" s="164">
        <v>239292.89</v>
      </c>
      <c r="C34" s="164">
        <v>236217.36</v>
      </c>
      <c r="D34" s="164">
        <v>216308.48000000001</v>
      </c>
      <c r="E34" s="164">
        <v>213094.85</v>
      </c>
      <c r="F34" s="164">
        <v>231569.31</v>
      </c>
      <c r="G34" s="164">
        <v>212524.49</v>
      </c>
      <c r="H34" s="164">
        <v>191483.87</v>
      </c>
      <c r="I34" s="164">
        <v>200128.84</v>
      </c>
      <c r="J34" s="164">
        <v>174193.97</v>
      </c>
      <c r="K34" s="107">
        <f>B34-SUM(B10:B33)</f>
        <v>0</v>
      </c>
      <c r="L34" s="107">
        <f t="shared" ref="L34:P34" si="0">C34-SUM(C10:C33)</f>
        <v>0</v>
      </c>
      <c r="M34" s="107">
        <f t="shared" si="0"/>
        <v>0</v>
      </c>
      <c r="N34" s="107">
        <f t="shared" si="0"/>
        <v>0</v>
      </c>
      <c r="O34" s="107">
        <f t="shared" si="0"/>
        <v>0</v>
      </c>
      <c r="P34" s="107">
        <f t="shared" si="0"/>
        <v>0</v>
      </c>
    </row>
    <row r="35" spans="1:16" s="51" customFormat="1" ht="15">
      <c r="A35" s="8"/>
      <c r="B35" s="160"/>
      <c r="C35" s="160"/>
      <c r="D35" s="160"/>
      <c r="E35" s="160"/>
      <c r="F35" s="160"/>
      <c r="G35" s="160"/>
      <c r="H35" s="160"/>
      <c r="I35" s="160"/>
      <c r="J35" s="160"/>
    </row>
    <row r="36" spans="1:16" ht="15">
      <c r="A36" s="153" t="s">
        <v>120</v>
      </c>
      <c r="B36" s="160">
        <v>12793.91</v>
      </c>
      <c r="C36" s="160">
        <v>12744.98</v>
      </c>
      <c r="D36" s="160">
        <v>11476.74</v>
      </c>
      <c r="E36" s="160">
        <v>11475.91</v>
      </c>
      <c r="F36" s="160">
        <v>12478.8</v>
      </c>
      <c r="G36" s="160">
        <v>11456.98</v>
      </c>
      <c r="H36" s="160">
        <v>0</v>
      </c>
      <c r="I36" s="160">
        <v>0</v>
      </c>
      <c r="J36" s="160">
        <v>0</v>
      </c>
    </row>
    <row r="37" spans="1:16" ht="15">
      <c r="A37" s="153" t="s">
        <v>465</v>
      </c>
      <c r="B37" s="160">
        <v>339.57</v>
      </c>
      <c r="C37" s="160">
        <v>-83.31</v>
      </c>
      <c r="D37" s="160">
        <v>501.52</v>
      </c>
      <c r="E37" s="160">
        <v>35.26</v>
      </c>
      <c r="F37" s="160">
        <v>12.63</v>
      </c>
      <c r="G37" s="160">
        <v>-2.83</v>
      </c>
      <c r="H37" s="160">
        <v>0</v>
      </c>
      <c r="I37" s="160">
        <v>0</v>
      </c>
      <c r="J37" s="160">
        <v>0</v>
      </c>
    </row>
    <row r="38" spans="1:16" ht="15">
      <c r="A38" s="153" t="s">
        <v>330</v>
      </c>
      <c r="B38" s="160">
        <v>5227.12</v>
      </c>
      <c r="C38" s="160">
        <v>8233.7800000000007</v>
      </c>
      <c r="D38" s="160">
        <v>12612.29</v>
      </c>
      <c r="E38" s="160">
        <v>11976.1</v>
      </c>
      <c r="F38" s="160">
        <v>6208.04</v>
      </c>
      <c r="G38" s="160">
        <v>11288.27</v>
      </c>
      <c r="H38" s="160">
        <v>0</v>
      </c>
      <c r="I38" s="160">
        <v>0</v>
      </c>
      <c r="J38" s="160">
        <v>0</v>
      </c>
    </row>
    <row r="39" spans="1:16" ht="15">
      <c r="A39" s="153" t="s">
        <v>466</v>
      </c>
      <c r="B39" s="160">
        <v>-16786.330000000002</v>
      </c>
      <c r="C39" s="160">
        <v>-14444.5</v>
      </c>
      <c r="D39" s="160">
        <v>-16106.56</v>
      </c>
      <c r="E39" s="160">
        <v>-15986.18</v>
      </c>
      <c r="F39" s="160">
        <v>-15367.99</v>
      </c>
      <c r="G39" s="160">
        <v>-15759.02</v>
      </c>
      <c r="H39" s="160">
        <v>0</v>
      </c>
      <c r="I39" s="160">
        <v>0</v>
      </c>
      <c r="J39" s="160">
        <v>0</v>
      </c>
    </row>
    <row r="40" spans="1:16" ht="15">
      <c r="A40" s="153" t="s">
        <v>467</v>
      </c>
      <c r="B40" s="160">
        <v>-6377</v>
      </c>
      <c r="C40" s="160">
        <v>-2417.25</v>
      </c>
      <c r="D40" s="160">
        <v>-3559.55</v>
      </c>
      <c r="E40" s="160">
        <v>-1592.04</v>
      </c>
      <c r="F40" s="160">
        <v>-3672.79</v>
      </c>
      <c r="G40" s="160">
        <v>-1560.26</v>
      </c>
      <c r="H40" s="160">
        <v>0</v>
      </c>
      <c r="I40" s="160">
        <v>0</v>
      </c>
      <c r="J40" s="160">
        <v>0</v>
      </c>
    </row>
    <row r="41" spans="1:16" ht="15">
      <c r="A41" s="153" t="s">
        <v>468</v>
      </c>
      <c r="B41" s="160">
        <v>23616.85</v>
      </c>
      <c r="C41" s="160">
        <v>19724.13</v>
      </c>
      <c r="D41" s="160">
        <v>17522.669999999998</v>
      </c>
      <c r="E41" s="160">
        <v>18219.04</v>
      </c>
      <c r="F41" s="160">
        <v>20330.27</v>
      </c>
      <c r="G41" s="160">
        <v>17839.46</v>
      </c>
      <c r="H41" s="160">
        <v>0</v>
      </c>
      <c r="I41" s="160">
        <v>0</v>
      </c>
      <c r="J41" s="160">
        <v>0</v>
      </c>
    </row>
    <row r="42" spans="1:16" ht="15">
      <c r="A42" s="153" t="s">
        <v>121</v>
      </c>
      <c r="B42" s="160">
        <v>49057.27</v>
      </c>
      <c r="C42" s="160">
        <v>48482.86</v>
      </c>
      <c r="D42" s="160">
        <v>44187.27</v>
      </c>
      <c r="E42" s="160">
        <v>43756.4</v>
      </c>
      <c r="F42" s="160">
        <v>47556.62</v>
      </c>
      <c r="G42" s="160">
        <v>43649.22</v>
      </c>
      <c r="H42" s="160">
        <v>0</v>
      </c>
      <c r="I42" s="160">
        <v>0</v>
      </c>
      <c r="J42" s="160">
        <v>0</v>
      </c>
    </row>
    <row r="43" spans="1:16" ht="15">
      <c r="A43" s="153" t="s">
        <v>331</v>
      </c>
      <c r="B43" s="160">
        <v>-19694.53</v>
      </c>
      <c r="C43" s="160">
        <v>-35320.410000000003</v>
      </c>
      <c r="D43" s="160">
        <v>-27115.06</v>
      </c>
      <c r="E43" s="160">
        <v>-2815.01</v>
      </c>
      <c r="F43" s="160">
        <v>-14559.29</v>
      </c>
      <c r="G43" s="160">
        <v>-19934.09</v>
      </c>
      <c r="H43" s="160">
        <v>0</v>
      </c>
      <c r="I43" s="160">
        <v>0</v>
      </c>
      <c r="J43" s="160">
        <v>0</v>
      </c>
    </row>
    <row r="44" spans="1:16" ht="15">
      <c r="A44" s="153" t="s">
        <v>542</v>
      </c>
      <c r="B44" s="160">
        <v>0</v>
      </c>
      <c r="C44" s="160">
        <v>54.3</v>
      </c>
      <c r="D44" s="160">
        <v>108.6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</row>
    <row r="45" spans="1:16" ht="15">
      <c r="A45" s="153" t="s">
        <v>469</v>
      </c>
      <c r="B45" s="160">
        <v>9725.02</v>
      </c>
      <c r="C45" s="160">
        <v>9639.2199999999993</v>
      </c>
      <c r="D45" s="160">
        <v>8746.48</v>
      </c>
      <c r="E45" s="160">
        <v>8692.08</v>
      </c>
      <c r="F45" s="160">
        <v>9448.73</v>
      </c>
      <c r="G45" s="160">
        <v>8673.36</v>
      </c>
      <c r="H45" s="160">
        <v>0</v>
      </c>
      <c r="I45" s="160">
        <v>0</v>
      </c>
      <c r="J45" s="160">
        <v>0</v>
      </c>
    </row>
    <row r="46" spans="1:16" ht="15">
      <c r="A46" s="153" t="s">
        <v>470</v>
      </c>
      <c r="B46" s="160">
        <v>-2483.38</v>
      </c>
      <c r="C46" s="160">
        <v>-7583.65</v>
      </c>
      <c r="D46" s="160">
        <v>533.72</v>
      </c>
      <c r="E46" s="160">
        <v>-2268.66</v>
      </c>
      <c r="F46" s="160">
        <v>-4424.3999999999996</v>
      </c>
      <c r="G46" s="160">
        <v>-2792.71</v>
      </c>
      <c r="H46" s="160">
        <v>0</v>
      </c>
      <c r="I46" s="160">
        <v>0</v>
      </c>
      <c r="J46" s="160">
        <v>0</v>
      </c>
    </row>
    <row r="47" spans="1:16" ht="15">
      <c r="A47" s="153" t="s">
        <v>543</v>
      </c>
      <c r="B47" s="160">
        <v>0</v>
      </c>
      <c r="C47" s="160">
        <v>10.89</v>
      </c>
      <c r="D47" s="160">
        <v>21.78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</row>
    <row r="48" spans="1:16" ht="15">
      <c r="A48" s="153" t="s">
        <v>471</v>
      </c>
      <c r="B48" s="160">
        <v>239.3</v>
      </c>
      <c r="C48" s="160">
        <v>235.97</v>
      </c>
      <c r="D48" s="160">
        <v>215.8</v>
      </c>
      <c r="E48" s="160">
        <v>213.1</v>
      </c>
      <c r="F48" s="160">
        <v>231.57</v>
      </c>
      <c r="G48" s="160">
        <v>212.52</v>
      </c>
      <c r="H48" s="160">
        <v>0</v>
      </c>
      <c r="I48" s="160">
        <v>0</v>
      </c>
      <c r="J48" s="160">
        <v>0</v>
      </c>
    </row>
    <row r="49" spans="1:16" ht="15">
      <c r="A49" s="153" t="s">
        <v>472</v>
      </c>
      <c r="B49" s="160">
        <v>33378.129999999997</v>
      </c>
      <c r="C49" s="160">
        <v>-1003.91</v>
      </c>
      <c r="D49" s="160">
        <v>-752.71</v>
      </c>
      <c r="E49" s="160">
        <v>-833.96</v>
      </c>
      <c r="F49" s="160">
        <v>-1001.42</v>
      </c>
      <c r="G49" s="160">
        <v>-2751.37</v>
      </c>
      <c r="H49" s="160">
        <v>0</v>
      </c>
      <c r="I49" s="160">
        <v>0</v>
      </c>
      <c r="J49" s="160">
        <v>0</v>
      </c>
    </row>
    <row r="50" spans="1:16" ht="15">
      <c r="A50" s="153" t="s">
        <v>544</v>
      </c>
      <c r="B50" s="160">
        <v>0</v>
      </c>
      <c r="C50" s="160">
        <v>0.31</v>
      </c>
      <c r="D50" s="160">
        <v>0.63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</row>
    <row r="51" spans="1:16" ht="15">
      <c r="A51" s="153" t="s">
        <v>122</v>
      </c>
      <c r="B51" s="160">
        <v>1761.04</v>
      </c>
      <c r="C51" s="160">
        <v>1686.72</v>
      </c>
      <c r="D51" s="160">
        <v>1611.32</v>
      </c>
      <c r="E51" s="160">
        <v>1536.44</v>
      </c>
      <c r="F51" s="160">
        <v>1666.6</v>
      </c>
      <c r="G51" s="160">
        <v>1527.81</v>
      </c>
      <c r="H51" s="160">
        <v>0</v>
      </c>
      <c r="I51" s="160">
        <v>0</v>
      </c>
      <c r="J51" s="160">
        <v>0</v>
      </c>
    </row>
    <row r="52" spans="1:16" ht="15">
      <c r="A52" s="153" t="s">
        <v>332</v>
      </c>
      <c r="B52" s="160">
        <v>742.17</v>
      </c>
      <c r="C52" s="160">
        <v>910.08</v>
      </c>
      <c r="D52" s="160">
        <v>5147.7700000000004</v>
      </c>
      <c r="E52" s="160">
        <v>1239.0899999999999</v>
      </c>
      <c r="F52" s="160">
        <v>717.24</v>
      </c>
      <c r="G52" s="160">
        <v>1425.62</v>
      </c>
      <c r="H52" s="160">
        <v>0</v>
      </c>
      <c r="I52" s="160">
        <v>0</v>
      </c>
      <c r="J52" s="160">
        <v>0</v>
      </c>
    </row>
    <row r="53" spans="1:16" ht="15">
      <c r="A53" s="153" t="s">
        <v>545</v>
      </c>
      <c r="B53" s="160">
        <v>0</v>
      </c>
      <c r="C53" s="160">
        <v>1.62</v>
      </c>
      <c r="D53" s="160">
        <v>3.23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</row>
    <row r="54" spans="1:16" ht="15">
      <c r="A54" s="153" t="s">
        <v>473</v>
      </c>
      <c r="B54" s="160">
        <v>478.58</v>
      </c>
      <c r="C54" s="160">
        <v>471.9</v>
      </c>
      <c r="D54" s="160">
        <v>431.57</v>
      </c>
      <c r="E54" s="160">
        <v>426.2</v>
      </c>
      <c r="F54" s="160">
        <v>463.14</v>
      </c>
      <c r="G54" s="160">
        <v>425.04</v>
      </c>
      <c r="H54" s="160">
        <v>0</v>
      </c>
      <c r="I54" s="160">
        <v>0</v>
      </c>
      <c r="J54" s="160">
        <v>0</v>
      </c>
    </row>
    <row r="55" spans="1:16" ht="15">
      <c r="A55" s="153" t="s">
        <v>474</v>
      </c>
      <c r="B55" s="160">
        <v>-580.01</v>
      </c>
      <c r="C55" s="160">
        <v>-510.55</v>
      </c>
      <c r="D55" s="160">
        <v>525.42999999999995</v>
      </c>
      <c r="E55" s="160">
        <v>-388.68</v>
      </c>
      <c r="F55" s="160">
        <v>-616.71</v>
      </c>
      <c r="G55" s="160">
        <v>3180.9</v>
      </c>
      <c r="H55" s="160">
        <v>0</v>
      </c>
      <c r="I55" s="160">
        <v>0</v>
      </c>
      <c r="J55" s="160">
        <v>0</v>
      </c>
    </row>
    <row r="56" spans="1:16" ht="15">
      <c r="A56" s="153" t="s">
        <v>546</v>
      </c>
      <c r="B56" s="160">
        <v>0</v>
      </c>
      <c r="C56" s="160">
        <v>0.39</v>
      </c>
      <c r="D56" s="160">
        <v>0.78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</row>
    <row r="57" spans="1:16" ht="15">
      <c r="A57" s="153" t="s">
        <v>123</v>
      </c>
      <c r="B57" s="160">
        <v>1196.46</v>
      </c>
      <c r="C57" s="160">
        <v>1179.78</v>
      </c>
      <c r="D57" s="160">
        <v>1078.95</v>
      </c>
      <c r="E57" s="160">
        <v>1065.47</v>
      </c>
      <c r="F57" s="160">
        <v>1157.8399999999999</v>
      </c>
      <c r="G57" s="160">
        <v>1062.5999999999999</v>
      </c>
      <c r="H57" s="160">
        <v>0</v>
      </c>
      <c r="I57" s="160">
        <v>0</v>
      </c>
      <c r="J57" s="160">
        <v>0</v>
      </c>
    </row>
    <row r="58" spans="1:16" ht="15">
      <c r="A58" s="153" t="s">
        <v>333</v>
      </c>
      <c r="B58" s="160">
        <v>-1062</v>
      </c>
      <c r="C58" s="160">
        <v>-628.79999999999995</v>
      </c>
      <c r="D58" s="160">
        <v>-4272.97</v>
      </c>
      <c r="E58" s="160">
        <v>-297.11</v>
      </c>
      <c r="F58" s="160">
        <v>-876.14</v>
      </c>
      <c r="G58" s="160">
        <v>224.75</v>
      </c>
      <c r="H58" s="160">
        <v>0</v>
      </c>
      <c r="I58" s="160">
        <v>0</v>
      </c>
      <c r="J58" s="160">
        <v>0</v>
      </c>
    </row>
    <row r="59" spans="1:16" ht="15">
      <c r="A59" s="153" t="s">
        <v>547</v>
      </c>
      <c r="B59" s="160">
        <v>0</v>
      </c>
      <c r="C59" s="160">
        <v>1.33</v>
      </c>
      <c r="D59" s="160">
        <v>2.66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</row>
    <row r="60" spans="1:16" ht="15">
      <c r="A60" s="153" t="s">
        <v>548</v>
      </c>
      <c r="B60" s="160">
        <v>0</v>
      </c>
      <c r="C60" s="160">
        <v>14.75</v>
      </c>
      <c r="D60" s="160">
        <v>29.49</v>
      </c>
      <c r="E60" s="160">
        <v>0</v>
      </c>
      <c r="F60" s="160">
        <v>0</v>
      </c>
      <c r="G60" s="160">
        <v>0</v>
      </c>
      <c r="H60" s="160">
        <v>0</v>
      </c>
      <c r="I60" s="160">
        <v>0</v>
      </c>
      <c r="J60" s="160">
        <v>0</v>
      </c>
    </row>
    <row r="61" spans="1:16" ht="15">
      <c r="A61" s="153" t="s">
        <v>549</v>
      </c>
      <c r="B61" s="160">
        <v>0</v>
      </c>
      <c r="C61" s="160">
        <v>-2.5</v>
      </c>
      <c r="D61" s="160">
        <v>-5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</row>
    <row r="62" spans="1:16" ht="15">
      <c r="A62" s="153" t="s">
        <v>550</v>
      </c>
      <c r="B62" s="160">
        <v>0</v>
      </c>
      <c r="C62" s="160">
        <v>5.26</v>
      </c>
      <c r="D62" s="160">
        <v>10.53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</row>
    <row r="63" spans="1:16" s="51" customFormat="1" ht="15">
      <c r="A63" s="8" t="s">
        <v>775</v>
      </c>
      <c r="B63" s="164">
        <v>91572.17</v>
      </c>
      <c r="C63" s="164">
        <v>41403.39</v>
      </c>
      <c r="D63" s="164">
        <v>52957.38</v>
      </c>
      <c r="E63" s="164">
        <v>74453.45</v>
      </c>
      <c r="F63" s="164">
        <v>59752.74</v>
      </c>
      <c r="G63" s="164">
        <v>58166.25</v>
      </c>
      <c r="H63" s="164">
        <v>79384.44</v>
      </c>
      <c r="I63" s="164">
        <v>82061.399999999994</v>
      </c>
      <c r="J63" s="164">
        <v>74036.509999999995</v>
      </c>
      <c r="K63" s="107">
        <f>B63-SUM(B36:B62)</f>
        <v>0</v>
      </c>
      <c r="L63" s="107">
        <f t="shared" ref="L63:P63" si="1">C63-SUM(C36:C62)</f>
        <v>0</v>
      </c>
      <c r="M63" s="107">
        <f t="shared" si="1"/>
        <v>0</v>
      </c>
      <c r="N63" s="107">
        <f t="shared" si="1"/>
        <v>0</v>
      </c>
      <c r="O63" s="107">
        <f t="shared" si="1"/>
        <v>0</v>
      </c>
      <c r="P63" s="107">
        <f t="shared" si="1"/>
        <v>0</v>
      </c>
    </row>
    <row r="64" spans="1:16" s="51" customFormat="1" ht="15">
      <c r="A64" s="8"/>
      <c r="B64" s="160"/>
      <c r="C64" s="160"/>
      <c r="D64" s="160"/>
      <c r="E64" s="160"/>
      <c r="F64" s="160"/>
      <c r="G64" s="160"/>
      <c r="H64" s="160"/>
      <c r="I64" s="160"/>
      <c r="J64" s="160"/>
    </row>
    <row r="65" spans="1:10" ht="15">
      <c r="A65" s="153" t="s">
        <v>318</v>
      </c>
      <c r="B65" s="160">
        <v>1882.59</v>
      </c>
      <c r="C65" s="160">
        <v>3963.17</v>
      </c>
      <c r="D65" s="160">
        <v>2493.6</v>
      </c>
      <c r="E65" s="160">
        <v>5863.83</v>
      </c>
      <c r="F65" s="160">
        <v>8359.7000000000007</v>
      </c>
      <c r="G65" s="160">
        <v>4485.6499999999996</v>
      </c>
      <c r="H65" s="160">
        <v>0</v>
      </c>
      <c r="I65" s="160">
        <v>0</v>
      </c>
      <c r="J65" s="160">
        <v>0</v>
      </c>
    </row>
    <row r="66" spans="1:10" ht="15">
      <c r="A66" s="153" t="s">
        <v>320</v>
      </c>
      <c r="B66" s="160">
        <v>164.31</v>
      </c>
      <c r="C66" s="160">
        <v>150</v>
      </c>
      <c r="D66" s="160">
        <v>0</v>
      </c>
      <c r="E66" s="160">
        <v>0</v>
      </c>
      <c r="F66" s="160">
        <v>150</v>
      </c>
      <c r="G66" s="160">
        <v>0</v>
      </c>
      <c r="H66" s="160">
        <v>0</v>
      </c>
      <c r="I66" s="160">
        <v>0</v>
      </c>
      <c r="J66" s="160">
        <v>0</v>
      </c>
    </row>
    <row r="67" spans="1:10" ht="15">
      <c r="A67" s="153" t="s">
        <v>106</v>
      </c>
      <c r="B67" s="160">
        <v>150</v>
      </c>
      <c r="C67" s="160">
        <v>0</v>
      </c>
      <c r="D67" s="160">
        <v>0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</row>
    <row r="68" spans="1:10" ht="15">
      <c r="A68" s="153" t="s">
        <v>103</v>
      </c>
      <c r="B68" s="160">
        <v>298.39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</row>
    <row r="69" spans="1:10" ht="15">
      <c r="A69" s="153" t="s">
        <v>886</v>
      </c>
      <c r="B69" s="160">
        <v>104.84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/>
      <c r="I69" s="160"/>
      <c r="J69" s="160"/>
    </row>
    <row r="70" spans="1:10" ht="15">
      <c r="A70" s="153" t="s">
        <v>887</v>
      </c>
      <c r="B70" s="160">
        <v>-51.89</v>
      </c>
      <c r="C70" s="160">
        <v>0</v>
      </c>
      <c r="D70" s="160">
        <v>0</v>
      </c>
      <c r="E70" s="160">
        <v>0</v>
      </c>
      <c r="F70" s="160">
        <v>0</v>
      </c>
      <c r="G70" s="160">
        <v>0</v>
      </c>
      <c r="H70" s="160"/>
      <c r="I70" s="160"/>
      <c r="J70" s="160"/>
    </row>
    <row r="71" spans="1:10" ht="15">
      <c r="A71" s="153" t="s">
        <v>111</v>
      </c>
      <c r="B71" s="160">
        <v>-147.66999999999999</v>
      </c>
      <c r="C71" s="160">
        <v>0</v>
      </c>
      <c r="D71" s="160">
        <v>0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</row>
    <row r="72" spans="1:10" ht="15">
      <c r="A72" s="153" t="s">
        <v>321</v>
      </c>
      <c r="B72" s="160">
        <v>-94.08</v>
      </c>
      <c r="C72" s="160">
        <v>-87</v>
      </c>
      <c r="D72" s="160">
        <v>0</v>
      </c>
      <c r="E72" s="160">
        <v>0</v>
      </c>
      <c r="F72" s="160">
        <v>-136.11000000000001</v>
      </c>
      <c r="G72" s="160">
        <v>0</v>
      </c>
      <c r="H72" s="160">
        <v>0</v>
      </c>
      <c r="I72" s="160">
        <v>0</v>
      </c>
      <c r="J72" s="160">
        <v>0</v>
      </c>
    </row>
    <row r="73" spans="1:10" ht="15">
      <c r="A73" s="153" t="s">
        <v>108</v>
      </c>
      <c r="B73" s="160">
        <v>-135</v>
      </c>
      <c r="C73" s="160">
        <v>0</v>
      </c>
      <c r="D73" s="160">
        <v>0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</row>
    <row r="74" spans="1:10" ht="15">
      <c r="A74" s="153" t="s">
        <v>322</v>
      </c>
      <c r="B74" s="160">
        <v>-5262.41</v>
      </c>
      <c r="C74" s="160">
        <v>-4763.83</v>
      </c>
      <c r="D74" s="160">
        <v>-10818.49</v>
      </c>
      <c r="E74" s="160">
        <v>-5335.37</v>
      </c>
      <c r="F74" s="160">
        <v>-88855.97</v>
      </c>
      <c r="G74" s="160">
        <v>-4277.95</v>
      </c>
      <c r="H74" s="160">
        <v>-7247</v>
      </c>
      <c r="I74" s="160">
        <v>-7247</v>
      </c>
      <c r="J74" s="160">
        <v>-8116</v>
      </c>
    </row>
    <row r="75" spans="1:10" ht="15">
      <c r="A75" s="153" t="s">
        <v>323</v>
      </c>
      <c r="B75" s="160">
        <v>243000</v>
      </c>
      <c r="C75" s="160">
        <v>205000</v>
      </c>
      <c r="D75" s="160">
        <v>412592.5</v>
      </c>
      <c r="E75" s="160">
        <v>185616.41</v>
      </c>
      <c r="F75" s="160">
        <v>280205.73</v>
      </c>
      <c r="G75" s="160">
        <v>181919.25</v>
      </c>
      <c r="H75" s="160">
        <v>402000</v>
      </c>
      <c r="I75" s="160">
        <v>0</v>
      </c>
      <c r="J75" s="160">
        <v>0</v>
      </c>
    </row>
    <row r="76" spans="1:10" ht="15">
      <c r="A76" s="153" t="s">
        <v>324</v>
      </c>
      <c r="B76" s="160">
        <v>-140000</v>
      </c>
      <c r="C76" s="160">
        <v>-119000</v>
      </c>
      <c r="D76" s="160">
        <v>-239128.78</v>
      </c>
      <c r="E76" s="160">
        <v>-107332.72</v>
      </c>
      <c r="F76" s="160">
        <v>-162138.32999999999</v>
      </c>
      <c r="G76" s="160">
        <v>-105147.1</v>
      </c>
      <c r="H76" s="160">
        <v>-232597</v>
      </c>
      <c r="I76" s="160">
        <v>0</v>
      </c>
      <c r="J76" s="160">
        <v>0</v>
      </c>
    </row>
    <row r="77" spans="1:10" ht="15">
      <c r="A77" s="153" t="s">
        <v>325</v>
      </c>
      <c r="B77" s="160">
        <v>7861.28</v>
      </c>
      <c r="C77" s="160">
        <v>7100.48</v>
      </c>
      <c r="D77" s="160">
        <v>18166.16</v>
      </c>
      <c r="E77" s="160">
        <v>8056.75</v>
      </c>
      <c r="F77" s="160">
        <v>46986.91</v>
      </c>
      <c r="G77" s="160">
        <v>7971.82</v>
      </c>
      <c r="H77" s="160">
        <v>13013.52</v>
      </c>
      <c r="I77" s="160">
        <v>13013.52</v>
      </c>
      <c r="J77" s="160">
        <v>15073.34</v>
      </c>
    </row>
    <row r="78" spans="1:10" ht="15">
      <c r="A78" s="153" t="s">
        <v>326</v>
      </c>
      <c r="B78" s="160">
        <v>2167.7800000000002</v>
      </c>
      <c r="C78" s="160">
        <v>1958.03</v>
      </c>
      <c r="D78" s="160">
        <v>2167.81</v>
      </c>
      <c r="E78" s="160">
        <v>2097.88</v>
      </c>
      <c r="F78" s="160">
        <v>114424.14</v>
      </c>
      <c r="G78" s="160">
        <v>2725.92</v>
      </c>
      <c r="H78" s="160">
        <v>2586.7600000000002</v>
      </c>
      <c r="I78" s="160">
        <v>2586.7600000000002</v>
      </c>
      <c r="J78" s="160">
        <v>2503.31</v>
      </c>
    </row>
    <row r="79" spans="1:10" ht="15">
      <c r="A79" s="153" t="s">
        <v>327</v>
      </c>
      <c r="B79" s="160">
        <v>939.06</v>
      </c>
      <c r="C79" s="160">
        <v>939.06</v>
      </c>
      <c r="D79" s="160">
        <v>939.06</v>
      </c>
      <c r="E79" s="160">
        <v>939.06</v>
      </c>
      <c r="F79" s="160">
        <v>939.06</v>
      </c>
      <c r="G79" s="160">
        <v>245.24</v>
      </c>
      <c r="H79" s="160">
        <v>0</v>
      </c>
      <c r="I79" s="160">
        <v>0</v>
      </c>
      <c r="J79" s="160">
        <v>0</v>
      </c>
    </row>
    <row r="80" spans="1:10" ht="15">
      <c r="A80" s="153" t="s">
        <v>328</v>
      </c>
      <c r="B80" s="160">
        <v>23334.66</v>
      </c>
      <c r="C80" s="160">
        <v>23334.66</v>
      </c>
      <c r="D80" s="160">
        <v>28592.87</v>
      </c>
      <c r="E80" s="160">
        <v>28592.87</v>
      </c>
      <c r="F80" s="160">
        <v>28592.87</v>
      </c>
      <c r="G80" s="160">
        <v>27494.720000000001</v>
      </c>
      <c r="H80" s="160">
        <v>0</v>
      </c>
      <c r="I80" s="160">
        <v>0</v>
      </c>
      <c r="J80" s="160">
        <v>0</v>
      </c>
    </row>
    <row r="81" spans="1:16" ht="15">
      <c r="A81" s="153" t="s">
        <v>329</v>
      </c>
      <c r="B81" s="160">
        <v>-11960.23</v>
      </c>
      <c r="C81" s="160">
        <v>-11960.23</v>
      </c>
      <c r="D81" s="160">
        <v>-15009.99</v>
      </c>
      <c r="E81" s="160">
        <v>-15009.99</v>
      </c>
      <c r="F81" s="160">
        <v>-15009.99</v>
      </c>
      <c r="G81" s="160">
        <v>-14373.06</v>
      </c>
      <c r="H81" s="160">
        <v>0</v>
      </c>
      <c r="I81" s="160">
        <v>0</v>
      </c>
      <c r="J81" s="160">
        <v>0</v>
      </c>
    </row>
    <row r="82" spans="1:16" ht="15">
      <c r="A82" s="153" t="s">
        <v>853</v>
      </c>
      <c r="B82" s="160">
        <v>0</v>
      </c>
      <c r="C82" s="160">
        <v>0</v>
      </c>
      <c r="D82" s="160">
        <v>12.45</v>
      </c>
      <c r="E82" s="160">
        <v>0</v>
      </c>
      <c r="F82" s="160">
        <v>0</v>
      </c>
      <c r="G82" s="160">
        <v>0</v>
      </c>
      <c r="H82" s="160"/>
      <c r="I82" s="160"/>
      <c r="J82" s="160"/>
    </row>
    <row r="83" spans="1:16" ht="15">
      <c r="A83" s="153" t="s">
        <v>685</v>
      </c>
      <c r="B83" s="160">
        <v>0</v>
      </c>
      <c r="C83" s="160">
        <v>0</v>
      </c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</row>
    <row r="84" spans="1:16" ht="15">
      <c r="A84" s="153" t="s">
        <v>113</v>
      </c>
      <c r="B84" s="160">
        <v>0</v>
      </c>
      <c r="C84" s="160">
        <v>0</v>
      </c>
      <c r="D84" s="160">
        <v>0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</row>
    <row r="85" spans="1:16" ht="15">
      <c r="A85" s="153" t="s">
        <v>114</v>
      </c>
      <c r="B85" s="160">
        <v>1339.49</v>
      </c>
      <c r="C85" s="160">
        <v>1869.2</v>
      </c>
      <c r="D85" s="160">
        <v>1906.62</v>
      </c>
      <c r="E85" s="160">
        <v>1086.0999999999999</v>
      </c>
      <c r="F85" s="160">
        <v>248.33</v>
      </c>
      <c r="G85" s="160">
        <v>336.39</v>
      </c>
      <c r="H85" s="160">
        <v>0</v>
      </c>
      <c r="I85" s="160">
        <v>0</v>
      </c>
      <c r="J85" s="160">
        <v>0</v>
      </c>
    </row>
    <row r="86" spans="1:16" ht="15">
      <c r="A86" s="153" t="s">
        <v>115</v>
      </c>
      <c r="B86" s="160">
        <v>407.62</v>
      </c>
      <c r="C86" s="160">
        <v>289.70999999999998</v>
      </c>
      <c r="D86" s="160">
        <v>2526.27</v>
      </c>
      <c r="E86" s="160">
        <v>433.26</v>
      </c>
      <c r="F86" s="160">
        <v>750.64</v>
      </c>
      <c r="G86" s="160">
        <v>319.48</v>
      </c>
      <c r="H86" s="160">
        <v>0</v>
      </c>
      <c r="I86" s="160">
        <v>0</v>
      </c>
      <c r="J86" s="160">
        <v>0</v>
      </c>
    </row>
    <row r="87" spans="1:16" ht="15">
      <c r="A87" s="153" t="s">
        <v>116</v>
      </c>
      <c r="B87" s="160">
        <v>0</v>
      </c>
      <c r="C87" s="160">
        <v>0</v>
      </c>
      <c r="D87" s="160">
        <v>0</v>
      </c>
      <c r="E87" s="160">
        <v>0</v>
      </c>
      <c r="F87" s="160">
        <v>0</v>
      </c>
      <c r="G87" s="160">
        <v>0</v>
      </c>
      <c r="H87" s="160">
        <v>0</v>
      </c>
      <c r="I87" s="160">
        <v>0</v>
      </c>
      <c r="J87" s="160">
        <v>0</v>
      </c>
    </row>
    <row r="88" spans="1:16" ht="15">
      <c r="A88" s="223" t="s">
        <v>319</v>
      </c>
      <c r="B88" s="160">
        <v>0</v>
      </c>
      <c r="C88" s="160">
        <v>0</v>
      </c>
      <c r="D88" s="160">
        <v>0</v>
      </c>
      <c r="E88" s="160">
        <v>0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</row>
    <row r="89" spans="1:16" ht="15">
      <c r="A89" s="223" t="s">
        <v>798</v>
      </c>
      <c r="B89" s="160">
        <v>0</v>
      </c>
      <c r="C89" s="160">
        <v>0</v>
      </c>
      <c r="D89" s="160">
        <v>0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</row>
    <row r="90" spans="1:16" s="51" customFormat="1" ht="15">
      <c r="A90" s="8" t="s">
        <v>776</v>
      </c>
      <c r="B90" s="164">
        <v>123998.74</v>
      </c>
      <c r="C90" s="164">
        <v>108793.25</v>
      </c>
      <c r="D90" s="164">
        <v>204440.08</v>
      </c>
      <c r="E90" s="164">
        <v>105008.08</v>
      </c>
      <c r="F90" s="164">
        <v>214516.98</v>
      </c>
      <c r="G90" s="164">
        <v>101700.36</v>
      </c>
      <c r="H90" s="164">
        <v>199716.28</v>
      </c>
      <c r="I90" s="164">
        <v>29936.28</v>
      </c>
      <c r="J90" s="164">
        <v>31504.65</v>
      </c>
      <c r="K90" s="107">
        <f>B90-SUM(B65:B89)</f>
        <v>0</v>
      </c>
      <c r="L90" s="107">
        <f t="shared" ref="L90:P90" si="2">C90-SUM(C65:C89)</f>
        <v>0</v>
      </c>
      <c r="M90" s="107">
        <f t="shared" si="2"/>
        <v>0</v>
      </c>
      <c r="N90" s="107">
        <f t="shared" si="2"/>
        <v>0</v>
      </c>
      <c r="O90" s="107">
        <f t="shared" si="2"/>
        <v>0</v>
      </c>
      <c r="P90" s="107">
        <f t="shared" si="2"/>
        <v>0</v>
      </c>
    </row>
    <row r="91" spans="1:16" s="51" customFormat="1" ht="15">
      <c r="A91" s="8"/>
      <c r="B91" s="160"/>
      <c r="C91" s="160"/>
      <c r="D91" s="160"/>
      <c r="E91" s="160"/>
      <c r="F91" s="160"/>
      <c r="G91" s="160"/>
      <c r="H91" s="160"/>
      <c r="I91" s="160"/>
      <c r="J91" s="160"/>
    </row>
    <row r="92" spans="1:16" ht="15">
      <c r="A92" s="153" t="s">
        <v>125</v>
      </c>
      <c r="B92" s="160">
        <v>483.16</v>
      </c>
      <c r="C92" s="160">
        <v>483.16</v>
      </c>
      <c r="D92" s="160">
        <v>435.62</v>
      </c>
      <c r="E92" s="160">
        <v>435.62</v>
      </c>
      <c r="F92" s="160">
        <v>435.62</v>
      </c>
      <c r="G92" s="160">
        <v>435.62</v>
      </c>
      <c r="H92" s="160">
        <v>0</v>
      </c>
      <c r="I92" s="160">
        <v>0</v>
      </c>
      <c r="J92" s="160">
        <v>0</v>
      </c>
    </row>
    <row r="93" spans="1:16" ht="15">
      <c r="A93" s="153" t="s">
        <v>402</v>
      </c>
      <c r="B93" s="160">
        <v>2393.3200000000002</v>
      </c>
      <c r="C93" s="160">
        <v>2393.3200000000002</v>
      </c>
      <c r="D93" s="160">
        <v>2393.3200000000002</v>
      </c>
      <c r="E93" s="160">
        <v>2246.91</v>
      </c>
      <c r="F93" s="160">
        <v>2207.21</v>
      </c>
      <c r="G93" s="160">
        <v>2207.21</v>
      </c>
      <c r="H93" s="160">
        <v>0</v>
      </c>
      <c r="I93" s="160">
        <v>0</v>
      </c>
      <c r="J93" s="160">
        <v>0</v>
      </c>
    </row>
    <row r="94" spans="1:16" ht="15">
      <c r="A94" s="153" t="s">
        <v>127</v>
      </c>
      <c r="B94" s="160">
        <v>-1510.85</v>
      </c>
      <c r="C94" s="160">
        <v>-1588.34</v>
      </c>
      <c r="D94" s="160">
        <v>-1652.75</v>
      </c>
      <c r="E94" s="160">
        <v>-1555.06</v>
      </c>
      <c r="F94" s="160">
        <v>-1501.48</v>
      </c>
      <c r="G94" s="160">
        <v>-1528.38</v>
      </c>
      <c r="H94" s="160">
        <v>0</v>
      </c>
      <c r="I94" s="160">
        <v>0</v>
      </c>
      <c r="J94" s="160">
        <v>0</v>
      </c>
    </row>
    <row r="95" spans="1:16" ht="15">
      <c r="A95" s="221" t="s">
        <v>890</v>
      </c>
      <c r="B95" s="222">
        <v>0</v>
      </c>
      <c r="C95" s="222">
        <v>0</v>
      </c>
      <c r="D95" s="222">
        <v>0</v>
      </c>
      <c r="E95" s="222">
        <v>0</v>
      </c>
      <c r="F95" s="222">
        <v>0</v>
      </c>
      <c r="G95" s="222">
        <v>0</v>
      </c>
      <c r="H95" s="160">
        <v>0</v>
      </c>
      <c r="I95" s="160">
        <v>0</v>
      </c>
      <c r="J95" s="160">
        <v>0</v>
      </c>
    </row>
    <row r="96" spans="1:16" ht="15">
      <c r="A96" s="153" t="s">
        <v>335</v>
      </c>
      <c r="B96" s="160">
        <v>1678.41</v>
      </c>
      <c r="C96" s="160">
        <v>4532.04</v>
      </c>
      <c r="D96" s="160">
        <v>4572.7299999999996</v>
      </c>
      <c r="E96" s="160">
        <v>3889.88</v>
      </c>
      <c r="F96" s="160">
        <v>11159.56</v>
      </c>
      <c r="G96" s="160">
        <v>0</v>
      </c>
      <c r="H96" s="160">
        <v>0</v>
      </c>
      <c r="I96" s="160">
        <v>0</v>
      </c>
      <c r="J96" s="160">
        <v>0</v>
      </c>
    </row>
    <row r="97" spans="1:16" s="51" customFormat="1" ht="15">
      <c r="A97" s="8" t="s">
        <v>777</v>
      </c>
      <c r="B97" s="164">
        <v>3044.04</v>
      </c>
      <c r="C97" s="164">
        <v>5820.18</v>
      </c>
      <c r="D97" s="164">
        <v>5748.92</v>
      </c>
      <c r="E97" s="164">
        <v>5017.3500000000004</v>
      </c>
      <c r="F97" s="164">
        <v>12300.91</v>
      </c>
      <c r="G97" s="164">
        <v>1114.45</v>
      </c>
      <c r="H97" s="164">
        <v>34297</v>
      </c>
      <c r="I97" s="164">
        <v>34549</v>
      </c>
      <c r="J97" s="164">
        <v>37386</v>
      </c>
      <c r="K97" s="107">
        <f>B97-SUM(B92:B96)</f>
        <v>0</v>
      </c>
      <c r="L97" s="107">
        <f t="shared" ref="L97:P97" si="3">C97-SUM(C92:C96)</f>
        <v>0</v>
      </c>
      <c r="M97" s="107">
        <f t="shared" si="3"/>
        <v>0</v>
      </c>
      <c r="N97" s="107">
        <f t="shared" si="3"/>
        <v>0</v>
      </c>
      <c r="O97" s="107">
        <f t="shared" si="3"/>
        <v>0</v>
      </c>
      <c r="P97" s="107">
        <f t="shared" si="3"/>
        <v>0</v>
      </c>
    </row>
    <row r="98" spans="1:16" s="51" customFormat="1" ht="15">
      <c r="A98" s="8"/>
      <c r="B98" s="160"/>
      <c r="C98" s="160"/>
      <c r="D98" s="160"/>
      <c r="E98" s="160"/>
      <c r="F98" s="160"/>
      <c r="G98" s="160"/>
      <c r="H98" s="160"/>
      <c r="I98" s="160"/>
      <c r="J98" s="160"/>
    </row>
    <row r="99" spans="1:16" ht="15">
      <c r="A99" s="153" t="s">
        <v>129</v>
      </c>
      <c r="B99" s="160">
        <v>-95.61</v>
      </c>
      <c r="C99" s="160">
        <v>-11.9</v>
      </c>
      <c r="D99" s="160">
        <v>0</v>
      </c>
      <c r="E99" s="160">
        <v>-352.64</v>
      </c>
      <c r="F99" s="160">
        <v>-35.11</v>
      </c>
      <c r="G99" s="160">
        <v>-38.51</v>
      </c>
      <c r="H99" s="160">
        <v>0</v>
      </c>
      <c r="I99" s="160">
        <v>0</v>
      </c>
      <c r="J99" s="160">
        <v>0</v>
      </c>
    </row>
    <row r="100" spans="1:16" ht="15">
      <c r="A100" s="221" t="s">
        <v>966</v>
      </c>
      <c r="B100" s="222">
        <v>0</v>
      </c>
      <c r="C100" s="222">
        <v>0</v>
      </c>
      <c r="D100" s="222">
        <v>0</v>
      </c>
      <c r="E100" s="222">
        <v>0</v>
      </c>
      <c r="F100" s="222">
        <v>0</v>
      </c>
      <c r="G100" s="222">
        <v>0</v>
      </c>
      <c r="H100" s="160">
        <v>0</v>
      </c>
      <c r="I100" s="160">
        <v>0</v>
      </c>
      <c r="J100" s="160">
        <v>0</v>
      </c>
    </row>
    <row r="101" spans="1:16" ht="15">
      <c r="A101" s="221" t="s">
        <v>897</v>
      </c>
      <c r="B101" s="222">
        <v>-273.19</v>
      </c>
      <c r="C101" s="222">
        <v>-154.1</v>
      </c>
      <c r="D101" s="222">
        <v>-315.14999999999998</v>
      </c>
      <c r="E101" s="222">
        <v>-29.1</v>
      </c>
      <c r="F101" s="222">
        <v>0</v>
      </c>
      <c r="G101" s="222">
        <v>-118.94</v>
      </c>
      <c r="H101" s="160">
        <v>0</v>
      </c>
      <c r="I101" s="160">
        <v>0</v>
      </c>
      <c r="J101" s="160">
        <v>0</v>
      </c>
    </row>
    <row r="102" spans="1:16" ht="15">
      <c r="A102" s="153" t="s">
        <v>130</v>
      </c>
      <c r="B102" s="160">
        <v>-40047.1</v>
      </c>
      <c r="C102" s="160">
        <v>-40322.76</v>
      </c>
      <c r="D102" s="160">
        <v>-40346.93</v>
      </c>
      <c r="E102" s="160">
        <v>-36998.230000000003</v>
      </c>
      <c r="F102" s="160">
        <v>-40365.32</v>
      </c>
      <c r="G102" s="160">
        <v>-40508.639999999999</v>
      </c>
      <c r="H102" s="160">
        <v>0</v>
      </c>
      <c r="I102" s="160">
        <v>0</v>
      </c>
      <c r="J102" s="160">
        <v>0</v>
      </c>
    </row>
    <row r="103" spans="1:16" ht="15">
      <c r="A103" s="153" t="s">
        <v>131</v>
      </c>
      <c r="B103" s="160">
        <v>1123.08</v>
      </c>
      <c r="C103" s="160">
        <v>162.75</v>
      </c>
      <c r="D103" s="160">
        <v>0</v>
      </c>
      <c r="E103" s="160">
        <v>2547.4</v>
      </c>
      <c r="F103" s="160">
        <v>693.76</v>
      </c>
      <c r="G103" s="160">
        <v>383.64</v>
      </c>
      <c r="H103" s="160">
        <v>0</v>
      </c>
      <c r="I103" s="160">
        <v>0</v>
      </c>
      <c r="J103" s="160">
        <v>0</v>
      </c>
    </row>
    <row r="104" spans="1:16" ht="15">
      <c r="A104" s="221" t="s">
        <v>893</v>
      </c>
      <c r="B104" s="222">
        <v>552</v>
      </c>
      <c r="C104" s="222">
        <v>312</v>
      </c>
      <c r="D104" s="222">
        <v>637</v>
      </c>
      <c r="E104" s="222">
        <v>58.87</v>
      </c>
      <c r="F104" s="222">
        <v>0</v>
      </c>
      <c r="G104" s="222">
        <v>240</v>
      </c>
      <c r="H104" s="160">
        <v>0</v>
      </c>
      <c r="I104" s="160">
        <v>0</v>
      </c>
      <c r="J104" s="160">
        <v>0</v>
      </c>
    </row>
    <row r="105" spans="1:16" ht="15">
      <c r="A105" s="221" t="s">
        <v>967</v>
      </c>
      <c r="B105" s="222">
        <v>0</v>
      </c>
      <c r="C105" s="222">
        <v>0</v>
      </c>
      <c r="D105" s="222">
        <v>0</v>
      </c>
      <c r="E105" s="222">
        <v>0</v>
      </c>
      <c r="F105" s="222">
        <v>0</v>
      </c>
      <c r="G105" s="222">
        <v>0</v>
      </c>
      <c r="H105" s="160">
        <v>0</v>
      </c>
      <c r="I105" s="160">
        <v>0</v>
      </c>
      <c r="J105" s="160">
        <v>0</v>
      </c>
    </row>
    <row r="106" spans="1:16" ht="15">
      <c r="A106" s="153" t="s">
        <v>132</v>
      </c>
      <c r="B106" s="160">
        <v>62856.34</v>
      </c>
      <c r="C106" s="160">
        <v>63158.16</v>
      </c>
      <c r="D106" s="160">
        <v>63007.25</v>
      </c>
      <c r="E106" s="160">
        <v>58232.54</v>
      </c>
      <c r="F106" s="160">
        <v>63007.25</v>
      </c>
      <c r="G106" s="160">
        <v>63007.25</v>
      </c>
      <c r="H106" s="160">
        <v>0</v>
      </c>
      <c r="I106" s="160">
        <v>0</v>
      </c>
      <c r="J106" s="160">
        <v>0</v>
      </c>
    </row>
    <row r="107" spans="1:16" ht="15">
      <c r="A107" s="153" t="s">
        <v>336</v>
      </c>
      <c r="B107" s="160">
        <v>0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0">
        <v>0</v>
      </c>
      <c r="J107" s="160">
        <v>0</v>
      </c>
    </row>
    <row r="108" spans="1:16" ht="15">
      <c r="A108" s="153" t="s">
        <v>138</v>
      </c>
      <c r="B108" s="160">
        <v>5353.78</v>
      </c>
      <c r="C108" s="160">
        <v>3197.18</v>
      </c>
      <c r="D108" s="160">
        <v>2777.54</v>
      </c>
      <c r="E108" s="160">
        <v>3730.23</v>
      </c>
      <c r="F108" s="160">
        <v>4646.22</v>
      </c>
      <c r="G108" s="160">
        <v>7780.36</v>
      </c>
      <c r="H108" s="160">
        <v>0</v>
      </c>
      <c r="I108" s="160">
        <v>0</v>
      </c>
      <c r="J108" s="160">
        <v>0</v>
      </c>
    </row>
    <row r="109" spans="1:16" ht="15">
      <c r="A109" s="153" t="s">
        <v>156</v>
      </c>
      <c r="B109" s="160">
        <v>1471.2</v>
      </c>
      <c r="C109" s="160">
        <v>1411.18</v>
      </c>
      <c r="D109" s="160">
        <v>1273.99</v>
      </c>
      <c r="E109" s="160">
        <v>1678.03</v>
      </c>
      <c r="F109" s="160">
        <v>1212.3399999999999</v>
      </c>
      <c r="G109" s="160">
        <v>1359.44</v>
      </c>
      <c r="H109" s="160">
        <v>0</v>
      </c>
      <c r="I109" s="160">
        <v>0</v>
      </c>
      <c r="J109" s="160">
        <v>0</v>
      </c>
    </row>
    <row r="110" spans="1:16" ht="15">
      <c r="A110" s="153" t="s">
        <v>149</v>
      </c>
      <c r="B110" s="160">
        <v>430.07</v>
      </c>
      <c r="C110" s="160">
        <v>494.45</v>
      </c>
      <c r="D110" s="160">
        <v>416.32</v>
      </c>
      <c r="E110" s="160">
        <v>406.96</v>
      </c>
      <c r="F110" s="160">
        <v>546.08000000000004</v>
      </c>
      <c r="G110" s="160">
        <v>598.54</v>
      </c>
      <c r="H110" s="160">
        <v>0</v>
      </c>
      <c r="I110" s="160">
        <v>0</v>
      </c>
      <c r="J110" s="160">
        <v>0</v>
      </c>
    </row>
    <row r="111" spans="1:16" ht="15">
      <c r="A111" s="153" t="s">
        <v>145</v>
      </c>
      <c r="B111" s="160">
        <v>0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0">
        <v>0</v>
      </c>
      <c r="I111" s="160">
        <v>0</v>
      </c>
      <c r="J111" s="160">
        <v>0</v>
      </c>
    </row>
    <row r="112" spans="1:16" ht="15">
      <c r="A112" s="153" t="s">
        <v>146</v>
      </c>
      <c r="B112" s="160">
        <v>2317.5700000000002</v>
      </c>
      <c r="C112" s="160">
        <v>805.82</v>
      </c>
      <c r="D112" s="160">
        <v>2383.56</v>
      </c>
      <c r="E112" s="160">
        <v>913.89</v>
      </c>
      <c r="F112" s="160">
        <v>182.83</v>
      </c>
      <c r="G112" s="160">
        <v>226.43</v>
      </c>
      <c r="H112" s="160">
        <v>0</v>
      </c>
      <c r="I112" s="160">
        <v>0</v>
      </c>
      <c r="J112" s="160">
        <v>0</v>
      </c>
    </row>
    <row r="113" spans="1:16" ht="15">
      <c r="A113" s="153" t="s">
        <v>154</v>
      </c>
      <c r="B113" s="160">
        <v>423.17</v>
      </c>
      <c r="C113" s="160">
        <v>435.31</v>
      </c>
      <c r="D113" s="160">
        <v>401.12</v>
      </c>
      <c r="E113" s="160">
        <v>390.91</v>
      </c>
      <c r="F113" s="160">
        <v>353.86</v>
      </c>
      <c r="G113" s="160">
        <v>374.35</v>
      </c>
      <c r="H113" s="160">
        <v>0</v>
      </c>
      <c r="I113" s="160">
        <v>0</v>
      </c>
      <c r="J113" s="160">
        <v>0</v>
      </c>
    </row>
    <row r="114" spans="1:16" ht="15">
      <c r="A114" s="153" t="s">
        <v>155</v>
      </c>
      <c r="B114" s="160">
        <v>94.04</v>
      </c>
      <c r="C114" s="160">
        <v>96.74</v>
      </c>
      <c r="D114" s="160">
        <v>89.14</v>
      </c>
      <c r="E114" s="160">
        <v>86.87</v>
      </c>
      <c r="F114" s="160">
        <v>78.63</v>
      </c>
      <c r="G114" s="160">
        <v>83.19</v>
      </c>
      <c r="H114" s="160">
        <v>0</v>
      </c>
      <c r="I114" s="160">
        <v>0</v>
      </c>
      <c r="J114" s="160">
        <v>0</v>
      </c>
    </row>
    <row r="115" spans="1:16" ht="15">
      <c r="A115" s="153" t="s">
        <v>140</v>
      </c>
      <c r="B115" s="160">
        <v>47.02</v>
      </c>
      <c r="C115" s="160">
        <v>48.37</v>
      </c>
      <c r="D115" s="160">
        <v>44.57</v>
      </c>
      <c r="E115" s="160">
        <v>43.43</v>
      </c>
      <c r="F115" s="160">
        <v>39.32</v>
      </c>
      <c r="G115" s="160">
        <v>41.59</v>
      </c>
      <c r="H115" s="160">
        <v>0</v>
      </c>
      <c r="I115" s="160">
        <v>0</v>
      </c>
      <c r="J115" s="160">
        <v>0</v>
      </c>
    </row>
    <row r="116" spans="1:16" ht="15">
      <c r="A116" s="153" t="s">
        <v>141</v>
      </c>
      <c r="B116" s="160">
        <v>329.13</v>
      </c>
      <c r="C116" s="160">
        <v>338.58</v>
      </c>
      <c r="D116" s="160">
        <v>311.99</v>
      </c>
      <c r="E116" s="160">
        <v>304.04000000000002</v>
      </c>
      <c r="F116" s="160">
        <v>275.22000000000003</v>
      </c>
      <c r="G116" s="160">
        <v>291.16000000000003</v>
      </c>
      <c r="H116" s="160">
        <v>0</v>
      </c>
      <c r="I116" s="160">
        <v>0</v>
      </c>
      <c r="J116" s="160">
        <v>0</v>
      </c>
    </row>
    <row r="117" spans="1:16" ht="15">
      <c r="A117" s="153" t="s">
        <v>142</v>
      </c>
      <c r="B117" s="160">
        <v>383.55</v>
      </c>
      <c r="C117" s="160">
        <v>10.26</v>
      </c>
      <c r="D117" s="160">
        <v>502</v>
      </c>
      <c r="E117" s="160">
        <v>70.14</v>
      </c>
      <c r="F117" s="160">
        <v>9.85</v>
      </c>
      <c r="G117" s="160">
        <v>599.29</v>
      </c>
      <c r="H117" s="160">
        <v>0</v>
      </c>
      <c r="I117" s="160">
        <v>0</v>
      </c>
      <c r="J117" s="160">
        <v>0</v>
      </c>
    </row>
    <row r="118" spans="1:16" ht="15">
      <c r="A118" s="153" t="s">
        <v>144</v>
      </c>
      <c r="B118" s="160">
        <v>519.27</v>
      </c>
      <c r="C118" s="160">
        <v>411.45</v>
      </c>
      <c r="D118" s="160">
        <v>374.24</v>
      </c>
      <c r="E118" s="160">
        <v>192.34</v>
      </c>
      <c r="F118" s="160">
        <v>111.9</v>
      </c>
      <c r="G118" s="160">
        <v>107.28</v>
      </c>
      <c r="H118" s="160">
        <v>0</v>
      </c>
      <c r="I118" s="160">
        <v>0</v>
      </c>
      <c r="J118" s="160">
        <v>0</v>
      </c>
    </row>
    <row r="119" spans="1:16" ht="15">
      <c r="A119" s="153" t="s">
        <v>157</v>
      </c>
      <c r="B119" s="160">
        <v>-280.25</v>
      </c>
      <c r="C119" s="160">
        <v>-288.29000000000002</v>
      </c>
      <c r="D119" s="160">
        <v>-265.64999999999998</v>
      </c>
      <c r="E119" s="160">
        <v>-258.88</v>
      </c>
      <c r="F119" s="160">
        <v>-234.34</v>
      </c>
      <c r="G119" s="160">
        <v>-254.98</v>
      </c>
      <c r="H119" s="160">
        <v>0</v>
      </c>
      <c r="I119" s="160">
        <v>0</v>
      </c>
      <c r="J119" s="160">
        <v>0</v>
      </c>
    </row>
    <row r="120" spans="1:16" ht="15">
      <c r="A120" s="153" t="s">
        <v>160</v>
      </c>
      <c r="B120" s="160">
        <v>-4558.63</v>
      </c>
      <c r="C120" s="160">
        <v>-2589.0100000000002</v>
      </c>
      <c r="D120" s="160">
        <v>-2365.02</v>
      </c>
      <c r="E120" s="160">
        <v>-3176.22</v>
      </c>
      <c r="F120" s="160">
        <v>-3956.17</v>
      </c>
      <c r="G120" s="160">
        <v>-6813.46</v>
      </c>
      <c r="H120" s="160">
        <v>0</v>
      </c>
      <c r="I120" s="160">
        <v>0</v>
      </c>
      <c r="J120" s="160">
        <v>0</v>
      </c>
    </row>
    <row r="121" spans="1:16" ht="15">
      <c r="A121" s="153" t="s">
        <v>158</v>
      </c>
      <c r="B121" s="160">
        <v>-1200.9100000000001</v>
      </c>
      <c r="C121" s="160">
        <v>-1150.75</v>
      </c>
      <c r="D121" s="160">
        <v>-1043.0899999999999</v>
      </c>
      <c r="E121" s="160">
        <v>-1275.4000000000001</v>
      </c>
      <c r="F121" s="160">
        <v>-987.75</v>
      </c>
      <c r="G121" s="160">
        <v>-1149.95</v>
      </c>
      <c r="H121" s="160">
        <v>0</v>
      </c>
      <c r="I121" s="160">
        <v>0</v>
      </c>
      <c r="J121" s="160">
        <v>0</v>
      </c>
    </row>
    <row r="122" spans="1:16" ht="15">
      <c r="A122" s="153" t="s">
        <v>161</v>
      </c>
      <c r="B122" s="160">
        <v>-360.32</v>
      </c>
      <c r="C122" s="160">
        <v>-370.66</v>
      </c>
      <c r="D122" s="160">
        <v>-341.55</v>
      </c>
      <c r="E122" s="160">
        <v>-332.85</v>
      </c>
      <c r="F122" s="160">
        <v>-301.3</v>
      </c>
      <c r="G122" s="160">
        <v>-327.83</v>
      </c>
      <c r="H122" s="160">
        <v>0</v>
      </c>
      <c r="I122" s="160">
        <v>0</v>
      </c>
      <c r="J122" s="160">
        <v>0</v>
      </c>
    </row>
    <row r="123" spans="1:16" ht="15">
      <c r="A123" s="221" t="s">
        <v>968</v>
      </c>
      <c r="B123" s="222">
        <v>50</v>
      </c>
      <c r="C123" s="222">
        <v>290</v>
      </c>
      <c r="D123" s="222">
        <v>50</v>
      </c>
      <c r="E123" s="222">
        <v>50</v>
      </c>
      <c r="F123" s="222">
        <v>50</v>
      </c>
      <c r="G123" s="222">
        <v>54.88</v>
      </c>
      <c r="H123" s="171">
        <v>0</v>
      </c>
      <c r="I123" s="171">
        <v>0</v>
      </c>
      <c r="J123" s="171">
        <v>0</v>
      </c>
    </row>
    <row r="124" spans="1:16" ht="15">
      <c r="A124" s="221" t="s">
        <v>969</v>
      </c>
      <c r="B124" s="222">
        <v>258.8</v>
      </c>
      <c r="C124" s="222">
        <v>332.84</v>
      </c>
      <c r="D124" s="222">
        <v>0</v>
      </c>
      <c r="E124" s="222">
        <v>0</v>
      </c>
      <c r="F124" s="222">
        <v>0</v>
      </c>
      <c r="G124" s="222">
        <v>0</v>
      </c>
      <c r="H124" s="171">
        <v>0</v>
      </c>
      <c r="I124" s="171">
        <v>0</v>
      </c>
      <c r="J124" s="171">
        <v>0</v>
      </c>
    </row>
    <row r="125" spans="1:16" s="51" customFormat="1" ht="15">
      <c r="A125" s="8" t="s">
        <v>778</v>
      </c>
      <c r="B125" s="164">
        <v>29393.01</v>
      </c>
      <c r="C125" s="164">
        <v>26617.62</v>
      </c>
      <c r="D125" s="164">
        <v>27591.33</v>
      </c>
      <c r="E125" s="164">
        <v>26282.33</v>
      </c>
      <c r="F125" s="164">
        <v>25327.27</v>
      </c>
      <c r="G125" s="164">
        <v>25935.09</v>
      </c>
      <c r="H125" s="164">
        <v>27513.97</v>
      </c>
      <c r="I125" s="164">
        <v>26254.97</v>
      </c>
      <c r="J125" s="164">
        <v>26669.97</v>
      </c>
      <c r="K125" s="107">
        <f>B125-SUM(B99:B124)</f>
        <v>0</v>
      </c>
      <c r="L125" s="107">
        <f t="shared" ref="L125:P125" si="4">C125-SUM(C99:C124)</f>
        <v>0</v>
      </c>
      <c r="M125" s="107">
        <f t="shared" si="4"/>
        <v>0</v>
      </c>
      <c r="N125" s="107">
        <f t="shared" si="4"/>
        <v>0</v>
      </c>
      <c r="O125" s="107">
        <f t="shared" si="4"/>
        <v>0</v>
      </c>
      <c r="P125" s="107">
        <f t="shared" si="4"/>
        <v>0</v>
      </c>
    </row>
    <row r="126" spans="1:16" s="51" customFormat="1" ht="15">
      <c r="A126" s="8"/>
      <c r="B126" s="160"/>
      <c r="C126" s="160"/>
      <c r="D126" s="160"/>
      <c r="E126" s="160"/>
      <c r="F126" s="160"/>
      <c r="G126" s="160"/>
      <c r="H126" s="160"/>
      <c r="I126" s="160"/>
      <c r="J126" s="160"/>
    </row>
    <row r="127" spans="1:16" ht="15">
      <c r="A127" s="153" t="s">
        <v>162</v>
      </c>
      <c r="B127" s="160">
        <v>9742.83</v>
      </c>
      <c r="C127" s="160">
        <v>9327.3700000000008</v>
      </c>
      <c r="D127" s="160">
        <v>8336.59</v>
      </c>
      <c r="E127" s="160">
        <v>2813.28</v>
      </c>
      <c r="F127" s="160">
        <v>10794.32</v>
      </c>
      <c r="G127" s="160">
        <v>-38713.760000000002</v>
      </c>
      <c r="H127" s="160">
        <v>0</v>
      </c>
      <c r="I127" s="160">
        <v>0</v>
      </c>
      <c r="J127" s="160">
        <v>0</v>
      </c>
    </row>
    <row r="128" spans="1:16" ht="15">
      <c r="A128" s="153" t="s">
        <v>164</v>
      </c>
      <c r="B128" s="160">
        <v>-220.3</v>
      </c>
      <c r="C128" s="160">
        <v>-233.39</v>
      </c>
      <c r="D128" s="160">
        <v>-481.79</v>
      </c>
      <c r="E128" s="160">
        <v>-147.06</v>
      </c>
      <c r="F128" s="160">
        <v>-3487.24</v>
      </c>
      <c r="G128" s="160">
        <v>-175.36</v>
      </c>
      <c r="H128" s="160">
        <v>0</v>
      </c>
      <c r="I128" s="160">
        <v>0</v>
      </c>
      <c r="J128" s="160">
        <v>0</v>
      </c>
    </row>
    <row r="129" spans="1:16" ht="15">
      <c r="A129" s="153" t="s">
        <v>165</v>
      </c>
      <c r="B129" s="160">
        <v>-11403.58</v>
      </c>
      <c r="C129" s="160">
        <v>-9269.2900000000009</v>
      </c>
      <c r="D129" s="160">
        <v>-11113.82</v>
      </c>
      <c r="E129" s="160">
        <v>-5336.83</v>
      </c>
      <c r="F129" s="160">
        <v>-12151.41</v>
      </c>
      <c r="G129" s="160">
        <v>17511.240000000002</v>
      </c>
      <c r="H129" s="160">
        <v>0</v>
      </c>
      <c r="I129" s="160">
        <v>0</v>
      </c>
      <c r="J129" s="160">
        <v>0</v>
      </c>
    </row>
    <row r="130" spans="1:16" ht="15">
      <c r="A130" s="153" t="s">
        <v>695</v>
      </c>
      <c r="B130" s="160">
        <v>0</v>
      </c>
      <c r="C130" s="160">
        <v>0</v>
      </c>
      <c r="D130" s="160">
        <v>0</v>
      </c>
      <c r="E130" s="160">
        <v>0</v>
      </c>
      <c r="F130" s="160">
        <v>0</v>
      </c>
      <c r="G130" s="160">
        <v>0</v>
      </c>
      <c r="H130" s="160">
        <v>0</v>
      </c>
      <c r="I130" s="160">
        <v>0</v>
      </c>
      <c r="J130" s="160">
        <v>0</v>
      </c>
    </row>
    <row r="131" spans="1:16" ht="15">
      <c r="A131" s="153" t="s">
        <v>1240</v>
      </c>
      <c r="B131" s="160">
        <v>-23.25</v>
      </c>
      <c r="C131" s="160">
        <v>-7.41</v>
      </c>
      <c r="D131" s="160">
        <v>0</v>
      </c>
      <c r="E131" s="160">
        <v>0</v>
      </c>
      <c r="F131" s="160">
        <v>0</v>
      </c>
      <c r="G131" s="160">
        <v>0</v>
      </c>
      <c r="H131" s="160"/>
      <c r="I131" s="160"/>
      <c r="J131" s="160"/>
    </row>
    <row r="132" spans="1:16" ht="15">
      <c r="A132" s="153" t="s">
        <v>1241</v>
      </c>
      <c r="B132" s="160">
        <v>46.97</v>
      </c>
      <c r="C132" s="160">
        <v>15</v>
      </c>
      <c r="D132" s="160">
        <v>0</v>
      </c>
      <c r="E132" s="160">
        <v>0</v>
      </c>
      <c r="F132" s="160">
        <v>0</v>
      </c>
      <c r="G132" s="160">
        <v>0</v>
      </c>
      <c r="H132" s="160"/>
      <c r="I132" s="160"/>
      <c r="J132" s="160"/>
    </row>
    <row r="133" spans="1:16" ht="15">
      <c r="A133" s="153" t="s">
        <v>696</v>
      </c>
      <c r="B133" s="160">
        <v>0</v>
      </c>
      <c r="C133" s="160">
        <v>0</v>
      </c>
      <c r="D133" s="160">
        <v>0</v>
      </c>
      <c r="E133" s="160">
        <v>0</v>
      </c>
      <c r="F133" s="160">
        <v>0</v>
      </c>
      <c r="G133" s="160">
        <v>0</v>
      </c>
      <c r="H133" s="160">
        <v>0</v>
      </c>
      <c r="I133" s="160">
        <v>0</v>
      </c>
      <c r="J133" s="160">
        <v>0</v>
      </c>
    </row>
    <row r="134" spans="1:16" ht="15">
      <c r="A134" s="153" t="s">
        <v>170</v>
      </c>
      <c r="B134" s="160">
        <v>336.47</v>
      </c>
      <c r="C134" s="160">
        <v>386.77</v>
      </c>
      <c r="D134" s="160">
        <v>691.89</v>
      </c>
      <c r="E134" s="160">
        <v>208.53</v>
      </c>
      <c r="F134" s="160">
        <v>4622.8100000000004</v>
      </c>
      <c r="G134" s="160">
        <v>236.84</v>
      </c>
      <c r="H134" s="160">
        <v>0</v>
      </c>
      <c r="I134" s="160">
        <v>0</v>
      </c>
      <c r="J134" s="160">
        <v>0</v>
      </c>
    </row>
    <row r="135" spans="1:16" ht="15">
      <c r="A135" s="153" t="s">
        <v>171</v>
      </c>
      <c r="B135" s="160">
        <v>7588.45</v>
      </c>
      <c r="C135" s="160">
        <v>4756.3900000000003</v>
      </c>
      <c r="D135" s="160">
        <v>8690.82</v>
      </c>
      <c r="E135" s="160">
        <v>7242.19</v>
      </c>
      <c r="F135" s="160">
        <v>8610.59</v>
      </c>
      <c r="G135" s="160">
        <v>7102.69</v>
      </c>
      <c r="H135" s="160">
        <v>0</v>
      </c>
      <c r="I135" s="160">
        <v>0</v>
      </c>
      <c r="J135" s="160">
        <v>0</v>
      </c>
    </row>
    <row r="136" spans="1:16" ht="15">
      <c r="A136" s="153" t="s">
        <v>175</v>
      </c>
      <c r="B136" s="160">
        <v>0</v>
      </c>
      <c r="C136" s="160">
        <v>0</v>
      </c>
      <c r="D136" s="160">
        <v>0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</row>
    <row r="137" spans="1:16" ht="15">
      <c r="A137" s="153" t="s">
        <v>176</v>
      </c>
      <c r="B137" s="160">
        <v>16</v>
      </c>
      <c r="C137" s="160">
        <v>117.96</v>
      </c>
      <c r="D137" s="160">
        <v>216.53</v>
      </c>
      <c r="E137" s="160">
        <v>67.66</v>
      </c>
      <c r="F137" s="160">
        <v>276.62</v>
      </c>
      <c r="G137" s="160">
        <v>-245.16</v>
      </c>
      <c r="H137" s="160">
        <v>0</v>
      </c>
      <c r="I137" s="160">
        <v>0</v>
      </c>
      <c r="J137" s="160">
        <v>0</v>
      </c>
    </row>
    <row r="138" spans="1:16" ht="15">
      <c r="A138" s="153" t="s">
        <v>181</v>
      </c>
      <c r="B138" s="160">
        <v>-15.68</v>
      </c>
      <c r="C138" s="160">
        <v>-115.6</v>
      </c>
      <c r="D138" s="160">
        <v>-212.2</v>
      </c>
      <c r="E138" s="160">
        <v>-66.31</v>
      </c>
      <c r="F138" s="160">
        <v>-271.08999999999997</v>
      </c>
      <c r="G138" s="160">
        <v>240.26</v>
      </c>
      <c r="H138" s="160">
        <v>0</v>
      </c>
      <c r="I138" s="160">
        <v>0</v>
      </c>
      <c r="J138" s="160">
        <v>0</v>
      </c>
    </row>
    <row r="139" spans="1:16" s="51" customFormat="1" ht="15">
      <c r="A139" s="8" t="s">
        <v>779</v>
      </c>
      <c r="B139" s="164">
        <v>6067.91</v>
      </c>
      <c r="C139" s="164">
        <v>4977.8</v>
      </c>
      <c r="D139" s="164">
        <v>6128.02</v>
      </c>
      <c r="E139" s="164">
        <v>4781.46</v>
      </c>
      <c r="F139" s="164">
        <v>8394.6</v>
      </c>
      <c r="G139" s="164">
        <v>-14043.25</v>
      </c>
      <c r="H139" s="164">
        <v>6514.37</v>
      </c>
      <c r="I139" s="164">
        <v>7139.17</v>
      </c>
      <c r="J139" s="164">
        <v>6134.45</v>
      </c>
      <c r="K139" s="107">
        <f t="shared" ref="K139:P139" si="5">B139-SUM(B127:B138)</f>
        <v>0</v>
      </c>
      <c r="L139" s="107">
        <f t="shared" si="5"/>
        <v>0</v>
      </c>
      <c r="M139" s="107">
        <f t="shared" si="5"/>
        <v>0</v>
      </c>
      <c r="N139" s="107">
        <f t="shared" si="5"/>
        <v>0</v>
      </c>
      <c r="O139" s="107">
        <f t="shared" si="5"/>
        <v>0</v>
      </c>
      <c r="P139" s="107">
        <f t="shared" si="5"/>
        <v>0</v>
      </c>
    </row>
    <row r="140" spans="1:16" s="51" customFormat="1" ht="15">
      <c r="A140" s="8"/>
      <c r="B140" s="160"/>
      <c r="C140" s="160"/>
      <c r="D140" s="160"/>
      <c r="E140" s="160"/>
      <c r="F140" s="160"/>
      <c r="G140" s="160"/>
      <c r="H140" s="160"/>
      <c r="I140" s="160"/>
      <c r="J140" s="160"/>
    </row>
    <row r="141" spans="1:16" ht="15">
      <c r="A141" s="153" t="s">
        <v>677</v>
      </c>
      <c r="B141" s="160">
        <v>6082.48</v>
      </c>
      <c r="C141" s="160">
        <v>0</v>
      </c>
      <c r="D141" s="160">
        <v>0</v>
      </c>
      <c r="E141" s="160">
        <v>0</v>
      </c>
      <c r="F141" s="160">
        <v>0</v>
      </c>
      <c r="G141" s="160">
        <v>0</v>
      </c>
      <c r="H141" s="160">
        <v>0</v>
      </c>
      <c r="I141" s="160">
        <v>0</v>
      </c>
      <c r="J141" s="160">
        <v>0</v>
      </c>
    </row>
    <row r="142" spans="1:16" ht="15">
      <c r="A142" s="153" t="s">
        <v>678</v>
      </c>
      <c r="B142" s="160">
        <v>608.25</v>
      </c>
      <c r="C142" s="160">
        <v>0</v>
      </c>
      <c r="D142" s="160">
        <v>0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</row>
    <row r="143" spans="1:16" ht="15">
      <c r="A143" s="153" t="s">
        <v>186</v>
      </c>
      <c r="B143" s="160">
        <v>9940.48</v>
      </c>
      <c r="C143" s="160">
        <v>13456.7</v>
      </c>
      <c r="D143" s="160">
        <v>0</v>
      </c>
      <c r="E143" s="160">
        <v>2264.35</v>
      </c>
      <c r="F143" s="160">
        <v>0</v>
      </c>
      <c r="G143" s="160">
        <v>3084.98</v>
      </c>
      <c r="H143" s="160">
        <v>0</v>
      </c>
      <c r="I143" s="160">
        <v>0</v>
      </c>
      <c r="J143" s="160">
        <v>0</v>
      </c>
    </row>
    <row r="144" spans="1:16" ht="15">
      <c r="A144" s="153" t="s">
        <v>187</v>
      </c>
      <c r="B144" s="160">
        <v>0</v>
      </c>
      <c r="C144" s="160">
        <v>2833.53</v>
      </c>
      <c r="D144" s="160">
        <v>0</v>
      </c>
      <c r="E144" s="160">
        <v>1067.5</v>
      </c>
      <c r="F144" s="160">
        <v>1903.16</v>
      </c>
      <c r="G144" s="160">
        <v>2337.87</v>
      </c>
      <c r="H144" s="160">
        <v>0</v>
      </c>
      <c r="I144" s="160">
        <v>0</v>
      </c>
      <c r="J144" s="160">
        <v>0</v>
      </c>
    </row>
    <row r="145" spans="1:16" ht="15">
      <c r="A145" s="153" t="s">
        <v>188</v>
      </c>
      <c r="B145" s="160">
        <v>764.15</v>
      </c>
      <c r="C145" s="160">
        <v>836.42</v>
      </c>
      <c r="D145" s="160">
        <v>1195.43</v>
      </c>
      <c r="E145" s="160">
        <v>8978.9500000000007</v>
      </c>
      <c r="F145" s="160">
        <v>784.8</v>
      </c>
      <c r="G145" s="160">
        <v>264.41000000000003</v>
      </c>
      <c r="H145" s="160">
        <v>0</v>
      </c>
      <c r="I145" s="160">
        <v>0</v>
      </c>
      <c r="J145" s="160">
        <v>0</v>
      </c>
    </row>
    <row r="146" spans="1:16" ht="15">
      <c r="A146" s="153" t="s">
        <v>189</v>
      </c>
      <c r="B146" s="160">
        <v>0</v>
      </c>
      <c r="C146" s="160">
        <v>0</v>
      </c>
      <c r="D146" s="160">
        <v>0</v>
      </c>
      <c r="E146" s="160">
        <v>0</v>
      </c>
      <c r="F146" s="160">
        <v>0</v>
      </c>
      <c r="G146" s="160">
        <v>0</v>
      </c>
      <c r="H146" s="160">
        <v>0</v>
      </c>
      <c r="I146" s="160">
        <v>0</v>
      </c>
      <c r="J146" s="160">
        <v>0</v>
      </c>
    </row>
    <row r="147" spans="1:16" ht="15">
      <c r="A147" s="153" t="s">
        <v>190</v>
      </c>
      <c r="B147" s="160">
        <v>240</v>
      </c>
      <c r="C147" s="160">
        <v>3984.12</v>
      </c>
      <c r="D147" s="160">
        <v>4153.6000000000004</v>
      </c>
      <c r="E147" s="160">
        <v>0</v>
      </c>
      <c r="F147" s="160">
        <v>2043.1</v>
      </c>
      <c r="G147" s="160">
        <v>0</v>
      </c>
      <c r="H147" s="160">
        <v>0</v>
      </c>
      <c r="I147" s="160">
        <v>0</v>
      </c>
      <c r="J147" s="160">
        <v>0</v>
      </c>
    </row>
    <row r="148" spans="1:16" ht="15">
      <c r="A148" s="153" t="s">
        <v>208</v>
      </c>
      <c r="B148" s="160">
        <v>0</v>
      </c>
      <c r="C148" s="160">
        <v>0</v>
      </c>
      <c r="D148" s="160">
        <v>0</v>
      </c>
      <c r="E148" s="160">
        <v>0</v>
      </c>
      <c r="F148" s="160">
        <v>0</v>
      </c>
      <c r="G148" s="160">
        <v>444.74</v>
      </c>
      <c r="H148" s="160">
        <v>0</v>
      </c>
      <c r="I148" s="160">
        <v>0</v>
      </c>
      <c r="J148" s="160">
        <v>0</v>
      </c>
    </row>
    <row r="149" spans="1:16" ht="15">
      <c r="A149" s="153" t="s">
        <v>209</v>
      </c>
      <c r="B149" s="160">
        <v>0</v>
      </c>
      <c r="C149" s="160">
        <v>608.17999999999995</v>
      </c>
      <c r="D149" s="160">
        <v>243.24</v>
      </c>
      <c r="E149" s="160">
        <v>64.39</v>
      </c>
      <c r="F149" s="160">
        <v>124.71</v>
      </c>
      <c r="G149" s="160">
        <v>145.25</v>
      </c>
      <c r="H149" s="160">
        <v>0</v>
      </c>
      <c r="I149" s="160">
        <v>0</v>
      </c>
      <c r="J149" s="160">
        <v>0</v>
      </c>
    </row>
    <row r="150" spans="1:16" ht="15">
      <c r="A150" s="153" t="s">
        <v>213</v>
      </c>
      <c r="B150" s="160">
        <v>0</v>
      </c>
      <c r="C150" s="160">
        <v>221</v>
      </c>
      <c r="D150" s="160">
        <v>0</v>
      </c>
      <c r="E150" s="160">
        <v>0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</row>
    <row r="151" spans="1:16" ht="15">
      <c r="A151" s="221" t="s">
        <v>970</v>
      </c>
      <c r="B151" s="222">
        <v>0</v>
      </c>
      <c r="C151" s="222">
        <v>0</v>
      </c>
      <c r="D151" s="222">
        <v>0</v>
      </c>
      <c r="E151" s="222">
        <v>5.17</v>
      </c>
      <c r="F151" s="222">
        <v>66.63</v>
      </c>
      <c r="G151" s="222">
        <v>5.79</v>
      </c>
      <c r="H151" s="160">
        <v>0</v>
      </c>
      <c r="I151" s="160">
        <v>0</v>
      </c>
      <c r="J151" s="160">
        <v>0</v>
      </c>
    </row>
    <row r="152" spans="1:16" ht="15">
      <c r="A152" s="221" t="s">
        <v>921</v>
      </c>
      <c r="B152" s="222">
        <v>1915</v>
      </c>
      <c r="C152" s="222">
        <v>127.49</v>
      </c>
      <c r="D152" s="222">
        <v>90</v>
      </c>
      <c r="E152" s="222">
        <v>0</v>
      </c>
      <c r="F152" s="222">
        <v>0</v>
      </c>
      <c r="G152" s="222">
        <v>0</v>
      </c>
      <c r="H152" s="160">
        <v>0</v>
      </c>
      <c r="I152" s="160">
        <v>0</v>
      </c>
      <c r="J152" s="160">
        <v>0</v>
      </c>
    </row>
    <row r="153" spans="1:16" ht="15">
      <c r="A153" s="252" t="s">
        <v>860</v>
      </c>
      <c r="B153" s="222">
        <v>0</v>
      </c>
      <c r="C153" s="222">
        <v>0</v>
      </c>
      <c r="D153" s="222">
        <v>20.92</v>
      </c>
      <c r="E153" s="222">
        <v>0</v>
      </c>
      <c r="F153" s="222">
        <v>0</v>
      </c>
      <c r="G153" s="222">
        <v>0</v>
      </c>
      <c r="H153" s="160"/>
      <c r="I153" s="160"/>
      <c r="J153" s="160"/>
    </row>
    <row r="154" spans="1:16" ht="15">
      <c r="A154" s="153" t="s">
        <v>215</v>
      </c>
      <c r="B154" s="160">
        <v>2577.5</v>
      </c>
      <c r="C154" s="160">
        <v>5208.18</v>
      </c>
      <c r="D154" s="160">
        <v>15341.48</v>
      </c>
      <c r="E154" s="160">
        <v>2633.03</v>
      </c>
      <c r="F154" s="160">
        <v>6460.35</v>
      </c>
      <c r="G154" s="160">
        <v>5410.15</v>
      </c>
      <c r="H154" s="160">
        <v>0</v>
      </c>
      <c r="I154" s="160">
        <v>0</v>
      </c>
      <c r="J154" s="160">
        <v>0</v>
      </c>
    </row>
    <row r="155" spans="1:16" ht="15">
      <c r="A155" s="223" t="s">
        <v>338</v>
      </c>
      <c r="B155" s="160">
        <v>0</v>
      </c>
      <c r="C155" s="160">
        <v>0</v>
      </c>
      <c r="D155" s="160">
        <v>0</v>
      </c>
      <c r="E155" s="160">
        <v>0</v>
      </c>
      <c r="F155" s="160">
        <v>0</v>
      </c>
      <c r="G155" s="160">
        <v>0</v>
      </c>
      <c r="H155" s="160">
        <v>0</v>
      </c>
      <c r="I155" s="160">
        <v>0</v>
      </c>
      <c r="J155" s="160">
        <v>0</v>
      </c>
    </row>
    <row r="156" spans="1:16" ht="15">
      <c r="A156" s="223" t="s">
        <v>1242</v>
      </c>
      <c r="B156" s="160">
        <v>-345.16</v>
      </c>
      <c r="C156" s="160">
        <v>-608.17999999999995</v>
      </c>
      <c r="D156" s="160">
        <v>0</v>
      </c>
      <c r="E156" s="160">
        <v>0</v>
      </c>
      <c r="F156" s="160">
        <v>0</v>
      </c>
      <c r="G156" s="160">
        <v>0</v>
      </c>
      <c r="H156" s="160"/>
      <c r="I156" s="160"/>
      <c r="J156" s="160"/>
    </row>
    <row r="157" spans="1:16" ht="15">
      <c r="A157" s="223" t="s">
        <v>1243</v>
      </c>
      <c r="B157" s="160">
        <v>45.84</v>
      </c>
      <c r="C157" s="160">
        <v>0</v>
      </c>
      <c r="D157" s="160">
        <v>70.41</v>
      </c>
      <c r="E157" s="160">
        <v>0</v>
      </c>
      <c r="F157" s="160">
        <v>0</v>
      </c>
      <c r="G157" s="160">
        <v>0</v>
      </c>
      <c r="H157" s="160"/>
      <c r="I157" s="160"/>
      <c r="J157" s="160"/>
    </row>
    <row r="158" spans="1:16" ht="15">
      <c r="A158" s="223" t="s">
        <v>339</v>
      </c>
      <c r="B158" s="160">
        <v>0</v>
      </c>
      <c r="C158" s="160">
        <v>0</v>
      </c>
      <c r="D158" s="160">
        <v>0</v>
      </c>
      <c r="E158" s="160">
        <v>0</v>
      </c>
      <c r="F158" s="160">
        <v>0</v>
      </c>
      <c r="G158" s="160">
        <v>0</v>
      </c>
      <c r="H158" s="160">
        <v>0</v>
      </c>
      <c r="I158" s="160">
        <v>0</v>
      </c>
      <c r="J158" s="160">
        <v>0</v>
      </c>
    </row>
    <row r="159" spans="1:16" ht="15">
      <c r="A159" s="223" t="s">
        <v>206</v>
      </c>
      <c r="B159" s="160">
        <v>0</v>
      </c>
      <c r="C159" s="160">
        <v>0</v>
      </c>
      <c r="D159" s="160">
        <v>0</v>
      </c>
      <c r="E159" s="160">
        <v>0</v>
      </c>
      <c r="F159" s="160">
        <v>0</v>
      </c>
      <c r="G159" s="160">
        <v>0</v>
      </c>
      <c r="H159" s="160">
        <v>0</v>
      </c>
      <c r="I159" s="160">
        <v>0</v>
      </c>
      <c r="J159" s="160">
        <v>0</v>
      </c>
    </row>
    <row r="160" spans="1:16" s="51" customFormat="1" ht="15">
      <c r="A160" s="8" t="s">
        <v>780</v>
      </c>
      <c r="B160" s="164">
        <v>21828.54</v>
      </c>
      <c r="C160" s="164">
        <v>26667.439999999999</v>
      </c>
      <c r="D160" s="164">
        <v>21115.08</v>
      </c>
      <c r="E160" s="164">
        <v>15013.39</v>
      </c>
      <c r="F160" s="164">
        <v>11382.75</v>
      </c>
      <c r="G160" s="164">
        <v>11693.19</v>
      </c>
      <c r="H160" s="164">
        <v>16026.52</v>
      </c>
      <c r="I160" s="164">
        <v>18008.3</v>
      </c>
      <c r="J160" s="164">
        <v>14020.04</v>
      </c>
      <c r="K160" s="107">
        <f>B160-SUM(B141:B159)</f>
        <v>0</v>
      </c>
      <c r="L160" s="107">
        <f t="shared" ref="L160:P160" si="6">C160-SUM(C141:C159)</f>
        <v>0</v>
      </c>
      <c r="M160" s="107">
        <f t="shared" si="6"/>
        <v>0</v>
      </c>
      <c r="N160" s="107">
        <f t="shared" si="6"/>
        <v>0</v>
      </c>
      <c r="O160" s="107">
        <f t="shared" si="6"/>
        <v>0</v>
      </c>
      <c r="P160" s="107">
        <f t="shared" si="6"/>
        <v>0</v>
      </c>
    </row>
    <row r="161" spans="1:16" s="51" customFormat="1" ht="15">
      <c r="A161" s="8"/>
      <c r="B161" s="160"/>
      <c r="C161" s="160"/>
      <c r="D161" s="160"/>
      <c r="E161" s="160"/>
      <c r="F161" s="160"/>
      <c r="G161" s="160"/>
      <c r="H161" s="160"/>
      <c r="I161" s="160"/>
      <c r="J161" s="160"/>
    </row>
    <row r="162" spans="1:16" ht="15">
      <c r="A162" s="153" t="s">
        <v>219</v>
      </c>
      <c r="B162" s="160">
        <v>2777.73</v>
      </c>
      <c r="C162" s="160">
        <v>0</v>
      </c>
      <c r="D162" s="160">
        <v>15678.55</v>
      </c>
      <c r="E162" s="160">
        <v>6090.69</v>
      </c>
      <c r="F162" s="160">
        <v>522.72</v>
      </c>
      <c r="G162" s="160">
        <v>3416.28</v>
      </c>
      <c r="H162" s="160">
        <v>0</v>
      </c>
      <c r="I162" s="160">
        <v>0</v>
      </c>
      <c r="J162" s="160">
        <v>0</v>
      </c>
    </row>
    <row r="163" spans="1:16" ht="15">
      <c r="A163" s="153" t="s">
        <v>1244</v>
      </c>
      <c r="B163" s="160">
        <v>0</v>
      </c>
      <c r="C163" s="160">
        <v>0</v>
      </c>
      <c r="D163" s="160">
        <v>0</v>
      </c>
      <c r="E163" s="160">
        <v>637</v>
      </c>
      <c r="F163" s="160">
        <v>0</v>
      </c>
      <c r="G163" s="160">
        <v>0</v>
      </c>
      <c r="H163" s="160"/>
      <c r="I163" s="160"/>
      <c r="J163" s="160"/>
    </row>
    <row r="164" spans="1:16" ht="15">
      <c r="A164" s="153" t="s">
        <v>1245</v>
      </c>
      <c r="B164" s="160">
        <v>0</v>
      </c>
      <c r="C164" s="160">
        <v>0</v>
      </c>
      <c r="D164" s="160">
        <v>0</v>
      </c>
      <c r="E164" s="160">
        <v>0</v>
      </c>
      <c r="F164" s="160">
        <v>637</v>
      </c>
      <c r="G164" s="160">
        <v>397</v>
      </c>
      <c r="H164" s="160"/>
      <c r="I164" s="160"/>
      <c r="J164" s="160"/>
    </row>
    <row r="165" spans="1:16" ht="15">
      <c r="A165" s="153" t="s">
        <v>221</v>
      </c>
      <c r="B165" s="160">
        <v>-166.78</v>
      </c>
      <c r="C165" s="160">
        <v>0</v>
      </c>
      <c r="D165" s="160">
        <v>0</v>
      </c>
      <c r="E165" s="160">
        <v>2598.04</v>
      </c>
      <c r="F165" s="160">
        <v>60</v>
      </c>
      <c r="G165" s="160">
        <v>941.83</v>
      </c>
      <c r="H165" s="160">
        <v>0</v>
      </c>
      <c r="I165" s="160">
        <v>0</v>
      </c>
      <c r="J165" s="160">
        <v>0</v>
      </c>
    </row>
    <row r="166" spans="1:16" s="51" customFormat="1" ht="15">
      <c r="A166" s="8" t="s">
        <v>781</v>
      </c>
      <c r="B166" s="164">
        <v>2610.9499999999998</v>
      </c>
      <c r="C166" s="164">
        <v>0</v>
      </c>
      <c r="D166" s="164">
        <v>15678.55</v>
      </c>
      <c r="E166" s="164">
        <v>9325.73</v>
      </c>
      <c r="F166" s="164">
        <v>1219.72</v>
      </c>
      <c r="G166" s="164">
        <v>4755.1099999999997</v>
      </c>
      <c r="H166" s="164">
        <v>246.04</v>
      </c>
      <c r="I166" s="164">
        <v>246.04</v>
      </c>
      <c r="J166" s="164">
        <v>3020.56</v>
      </c>
      <c r="K166" s="107">
        <f>B166-SUM(B162:B165)</f>
        <v>0</v>
      </c>
      <c r="L166" s="107">
        <f t="shared" ref="L166:P166" si="7">C166-SUM(C162:C165)</f>
        <v>0</v>
      </c>
      <c r="M166" s="107">
        <f t="shared" si="7"/>
        <v>0</v>
      </c>
      <c r="N166" s="107">
        <f t="shared" si="7"/>
        <v>0</v>
      </c>
      <c r="O166" s="107">
        <f t="shared" si="7"/>
        <v>0</v>
      </c>
      <c r="P166" s="107">
        <f t="shared" si="7"/>
        <v>0</v>
      </c>
    </row>
    <row r="167" spans="1:16" s="51" customFormat="1" ht="15">
      <c r="A167" s="8"/>
      <c r="B167" s="160"/>
      <c r="C167" s="160"/>
      <c r="D167" s="160"/>
      <c r="E167" s="160"/>
      <c r="F167" s="160"/>
      <c r="G167" s="160"/>
      <c r="H167" s="160"/>
      <c r="I167" s="160"/>
      <c r="J167" s="160"/>
    </row>
    <row r="168" spans="1:16" ht="15">
      <c r="A168" s="153" t="s">
        <v>341</v>
      </c>
      <c r="B168" s="160">
        <v>31.2</v>
      </c>
      <c r="C168" s="160">
        <v>31.24</v>
      </c>
      <c r="D168" s="160">
        <v>31.24</v>
      </c>
      <c r="E168" s="160">
        <v>31.12</v>
      </c>
      <c r="F168" s="160">
        <v>31.13</v>
      </c>
      <c r="G168" s="160">
        <v>31.13</v>
      </c>
      <c r="H168" s="160">
        <v>0</v>
      </c>
      <c r="I168" s="160">
        <v>0</v>
      </c>
      <c r="J168" s="160">
        <v>0</v>
      </c>
    </row>
    <row r="169" spans="1:16" ht="15">
      <c r="A169" s="153" t="s">
        <v>222</v>
      </c>
      <c r="B169" s="160">
        <v>3674.73</v>
      </c>
      <c r="C169" s="160">
        <v>2685.48</v>
      </c>
      <c r="D169" s="160">
        <v>2444.16</v>
      </c>
      <c r="E169" s="160">
        <v>3251.95</v>
      </c>
      <c r="F169" s="160">
        <v>2283.4899999999998</v>
      </c>
      <c r="G169" s="160">
        <v>1613.32</v>
      </c>
      <c r="H169" s="160">
        <v>0</v>
      </c>
      <c r="I169" s="160">
        <v>0</v>
      </c>
      <c r="J169" s="160">
        <v>0</v>
      </c>
    </row>
    <row r="170" spans="1:16" ht="15">
      <c r="A170" s="153" t="s">
        <v>223</v>
      </c>
      <c r="B170" s="160">
        <v>116.52</v>
      </c>
      <c r="C170" s="160">
        <v>256.39999999999998</v>
      </c>
      <c r="D170" s="160">
        <v>200.02</v>
      </c>
      <c r="E170" s="160">
        <v>129.61000000000001</v>
      </c>
      <c r="F170" s="160">
        <v>208.15</v>
      </c>
      <c r="G170" s="160">
        <v>176.4</v>
      </c>
      <c r="H170" s="160">
        <v>0</v>
      </c>
      <c r="I170" s="160">
        <v>0</v>
      </c>
      <c r="J170" s="160">
        <v>0</v>
      </c>
    </row>
    <row r="171" spans="1:16" ht="15">
      <c r="A171" s="153" t="s">
        <v>552</v>
      </c>
      <c r="B171" s="160">
        <v>0</v>
      </c>
      <c r="C171" s="160">
        <v>0</v>
      </c>
      <c r="D171" s="160">
        <v>0</v>
      </c>
      <c r="E171" s="160">
        <v>0</v>
      </c>
      <c r="F171" s="160">
        <v>0</v>
      </c>
      <c r="G171" s="160">
        <v>0</v>
      </c>
      <c r="H171" s="160">
        <v>0</v>
      </c>
      <c r="I171" s="160">
        <v>0</v>
      </c>
      <c r="J171" s="160">
        <v>0</v>
      </c>
    </row>
    <row r="172" spans="1:16" ht="15">
      <c r="A172" s="153" t="s">
        <v>224</v>
      </c>
      <c r="B172" s="160">
        <v>196.04</v>
      </c>
      <c r="C172" s="160">
        <v>181.43</v>
      </c>
      <c r="D172" s="160">
        <v>185.16</v>
      </c>
      <c r="E172" s="160">
        <v>148.25</v>
      </c>
      <c r="F172" s="160">
        <v>184.4</v>
      </c>
      <c r="G172" s="160">
        <v>191.81</v>
      </c>
      <c r="H172" s="160">
        <v>0</v>
      </c>
      <c r="I172" s="160">
        <v>0</v>
      </c>
      <c r="J172" s="160">
        <v>0</v>
      </c>
    </row>
    <row r="173" spans="1:16" ht="15">
      <c r="A173" s="153" t="s">
        <v>342</v>
      </c>
      <c r="B173" s="160">
        <v>0</v>
      </c>
      <c r="C173" s="160">
        <v>0</v>
      </c>
      <c r="D173" s="160">
        <v>0</v>
      </c>
      <c r="E173" s="160">
        <v>0</v>
      </c>
      <c r="F173" s="160">
        <v>0</v>
      </c>
      <c r="G173" s="160">
        <v>883.69</v>
      </c>
      <c r="H173" s="160">
        <v>0</v>
      </c>
      <c r="I173" s="160">
        <v>0</v>
      </c>
      <c r="J173" s="160">
        <v>0</v>
      </c>
    </row>
    <row r="174" spans="1:16" ht="15">
      <c r="A174" s="153" t="s">
        <v>343</v>
      </c>
      <c r="B174" s="160">
        <v>7552.35</v>
      </c>
      <c r="C174" s="160">
        <v>5673.82</v>
      </c>
      <c r="D174" s="160">
        <v>4635.7299999999996</v>
      </c>
      <c r="E174" s="160">
        <v>7029.67</v>
      </c>
      <c r="F174" s="160">
        <v>2289.94</v>
      </c>
      <c r="G174" s="160">
        <v>8626.83</v>
      </c>
      <c r="H174" s="160">
        <v>0</v>
      </c>
      <c r="I174" s="160">
        <v>0</v>
      </c>
      <c r="J174" s="160">
        <v>0</v>
      </c>
    </row>
    <row r="175" spans="1:16" ht="15">
      <c r="A175" s="153" t="s">
        <v>225</v>
      </c>
      <c r="B175" s="160">
        <v>8942.4</v>
      </c>
      <c r="C175" s="160">
        <v>8667.69</v>
      </c>
      <c r="D175" s="160">
        <v>8010.08</v>
      </c>
      <c r="E175" s="160">
        <v>8768.26</v>
      </c>
      <c r="F175" s="160">
        <v>8675.7900000000009</v>
      </c>
      <c r="G175" s="160">
        <v>8624.0300000000007</v>
      </c>
      <c r="H175" s="160">
        <v>0</v>
      </c>
      <c r="I175" s="160">
        <v>0</v>
      </c>
      <c r="J175" s="160">
        <v>0</v>
      </c>
    </row>
    <row r="176" spans="1:16" ht="15">
      <c r="A176" s="153" t="s">
        <v>226</v>
      </c>
      <c r="B176" s="160">
        <v>9090.9699999999993</v>
      </c>
      <c r="C176" s="160">
        <v>8651.08</v>
      </c>
      <c r="D176" s="160">
        <v>6052.82</v>
      </c>
      <c r="E176" s="160">
        <v>12202.38</v>
      </c>
      <c r="F176" s="160">
        <v>8428.75</v>
      </c>
      <c r="G176" s="160">
        <v>8222.66</v>
      </c>
      <c r="H176" s="160">
        <v>0</v>
      </c>
      <c r="I176" s="160">
        <v>0</v>
      </c>
      <c r="J176" s="160">
        <v>0</v>
      </c>
    </row>
    <row r="177" spans="1:16" ht="15">
      <c r="A177" s="153" t="s">
        <v>227</v>
      </c>
      <c r="B177" s="160">
        <v>-15987.1</v>
      </c>
      <c r="C177" s="160">
        <v>-789.83</v>
      </c>
      <c r="D177" s="160">
        <v>1697.22</v>
      </c>
      <c r="E177" s="160">
        <v>2028.83</v>
      </c>
      <c r="F177" s="160">
        <v>127.39</v>
      </c>
      <c r="G177" s="160">
        <v>4550.99</v>
      </c>
      <c r="H177" s="160">
        <v>0</v>
      </c>
      <c r="I177" s="160">
        <v>0</v>
      </c>
      <c r="J177" s="160">
        <v>0</v>
      </c>
    </row>
    <row r="178" spans="1:16" ht="15">
      <c r="A178" s="224" t="s">
        <v>922</v>
      </c>
      <c r="B178" s="225">
        <v>11200.15</v>
      </c>
      <c r="C178" s="225">
        <v>7541.91</v>
      </c>
      <c r="D178" s="225">
        <v>7380.44</v>
      </c>
      <c r="E178" s="225">
        <v>25932.99</v>
      </c>
      <c r="F178" s="225">
        <v>12215.07</v>
      </c>
      <c r="G178" s="225">
        <v>4744.04</v>
      </c>
      <c r="H178" s="162" t="s">
        <v>40</v>
      </c>
      <c r="I178" s="160">
        <v>0</v>
      </c>
      <c r="J178" s="160">
        <v>0</v>
      </c>
    </row>
    <row r="179" spans="1:16" ht="15">
      <c r="A179" s="224" t="s">
        <v>971</v>
      </c>
      <c r="B179" s="225">
        <v>0</v>
      </c>
      <c r="C179" s="225">
        <v>0</v>
      </c>
      <c r="D179" s="225">
        <v>0</v>
      </c>
      <c r="E179" s="225">
        <v>0</v>
      </c>
      <c r="F179" s="225">
        <v>0</v>
      </c>
      <c r="G179" s="225">
        <v>0</v>
      </c>
      <c r="H179" s="162" t="s">
        <v>40</v>
      </c>
      <c r="I179" s="160">
        <v>0</v>
      </c>
      <c r="J179" s="160">
        <v>0</v>
      </c>
    </row>
    <row r="180" spans="1:16" ht="15">
      <c r="A180" s="153" t="s">
        <v>232</v>
      </c>
      <c r="B180" s="160">
        <v>549.25</v>
      </c>
      <c r="C180" s="160">
        <v>11.68</v>
      </c>
      <c r="D180" s="160">
        <v>785.55</v>
      </c>
      <c r="E180" s="160">
        <v>36.5</v>
      </c>
      <c r="F180" s="160">
        <v>587.22</v>
      </c>
      <c r="G180" s="160">
        <v>1315.61</v>
      </c>
      <c r="H180" s="160">
        <v>0</v>
      </c>
      <c r="I180" s="160">
        <v>0</v>
      </c>
      <c r="J180" s="160">
        <v>0</v>
      </c>
    </row>
    <row r="181" spans="1:16" ht="15">
      <c r="A181" s="153" t="s">
        <v>234</v>
      </c>
      <c r="B181" s="160">
        <v>-36.840000000000003</v>
      </c>
      <c r="C181" s="160">
        <v>0</v>
      </c>
      <c r="D181" s="160">
        <v>0</v>
      </c>
      <c r="E181" s="160">
        <v>0</v>
      </c>
      <c r="F181" s="160">
        <v>0</v>
      </c>
      <c r="G181" s="160">
        <v>0</v>
      </c>
      <c r="H181" s="160">
        <v>0</v>
      </c>
      <c r="I181" s="160">
        <v>0</v>
      </c>
      <c r="J181" s="160">
        <v>0</v>
      </c>
    </row>
    <row r="182" spans="1:16" ht="15">
      <c r="A182" s="153" t="s">
        <v>1199</v>
      </c>
      <c r="B182" s="160">
        <v>70.14</v>
      </c>
      <c r="C182" s="160">
        <v>0</v>
      </c>
      <c r="D182" s="160">
        <v>0</v>
      </c>
      <c r="E182" s="160">
        <v>0</v>
      </c>
      <c r="F182" s="160">
        <v>0</v>
      </c>
      <c r="G182" s="160">
        <v>0</v>
      </c>
      <c r="H182" s="160"/>
      <c r="I182" s="160"/>
      <c r="J182" s="160"/>
    </row>
    <row r="183" spans="1:16" ht="15">
      <c r="A183" s="224" t="s">
        <v>972</v>
      </c>
      <c r="B183" s="225">
        <v>0</v>
      </c>
      <c r="C183" s="225">
        <v>0</v>
      </c>
      <c r="D183" s="225">
        <v>0</v>
      </c>
      <c r="E183" s="225">
        <v>0</v>
      </c>
      <c r="F183" s="225">
        <v>0</v>
      </c>
      <c r="G183" s="225">
        <v>0</v>
      </c>
      <c r="H183" s="160">
        <v>0</v>
      </c>
      <c r="I183" s="160">
        <v>0</v>
      </c>
      <c r="J183" s="160">
        <v>0</v>
      </c>
    </row>
    <row r="184" spans="1:16" ht="15">
      <c r="A184" s="153" t="s">
        <v>237</v>
      </c>
      <c r="B184" s="160">
        <v>-4643.43</v>
      </c>
      <c r="C184" s="160">
        <v>-10236.42</v>
      </c>
      <c r="D184" s="160">
        <v>-10951.61</v>
      </c>
      <c r="E184" s="160">
        <v>-25350.52</v>
      </c>
      <c r="F184" s="160">
        <v>-13654.76</v>
      </c>
      <c r="G184" s="160">
        <v>-12548.55</v>
      </c>
      <c r="H184" s="160">
        <v>0</v>
      </c>
      <c r="I184" s="160">
        <v>0</v>
      </c>
      <c r="J184" s="160">
        <v>0</v>
      </c>
    </row>
    <row r="185" spans="1:16" ht="15">
      <c r="A185" s="153" t="s">
        <v>238</v>
      </c>
      <c r="B185" s="160">
        <v>-16.39</v>
      </c>
      <c r="C185" s="160">
        <v>-17.25</v>
      </c>
      <c r="D185" s="160">
        <v>-18.25</v>
      </c>
      <c r="E185" s="160">
        <v>-18.04</v>
      </c>
      <c r="F185" s="160">
        <v>-17.690000000000001</v>
      </c>
      <c r="G185" s="160">
        <v>-18</v>
      </c>
      <c r="H185" s="160">
        <v>0</v>
      </c>
      <c r="I185" s="160">
        <v>0</v>
      </c>
      <c r="J185" s="160">
        <v>0</v>
      </c>
    </row>
    <row r="186" spans="1:16" s="51" customFormat="1" ht="15">
      <c r="A186" s="8" t="s">
        <v>782</v>
      </c>
      <c r="B186" s="164">
        <v>20739.990000000002</v>
      </c>
      <c r="C186" s="164">
        <v>22657.23</v>
      </c>
      <c r="D186" s="164">
        <v>20452.560000000001</v>
      </c>
      <c r="E186" s="164">
        <v>34191</v>
      </c>
      <c r="F186" s="164">
        <v>21358.880000000001</v>
      </c>
      <c r="G186" s="164">
        <v>26413.96</v>
      </c>
      <c r="H186" s="164">
        <v>38820.03</v>
      </c>
      <c r="I186" s="164">
        <v>45187.13</v>
      </c>
      <c r="J186" s="164">
        <v>42326.54</v>
      </c>
      <c r="K186" s="107">
        <f>B186-SUM(B168:B185)</f>
        <v>0</v>
      </c>
      <c r="L186" s="107">
        <f t="shared" ref="L186:P186" si="8">C186-SUM(C168:C185)</f>
        <v>0</v>
      </c>
      <c r="M186" s="107">
        <f t="shared" si="8"/>
        <v>0</v>
      </c>
      <c r="N186" s="107">
        <f t="shared" si="8"/>
        <v>0</v>
      </c>
      <c r="O186" s="107">
        <f t="shared" si="8"/>
        <v>0</v>
      </c>
      <c r="P186" s="107">
        <f t="shared" si="8"/>
        <v>0</v>
      </c>
    </row>
    <row r="187" spans="1:16" s="51" customFormat="1" ht="15">
      <c r="A187" s="8"/>
      <c r="B187" s="160"/>
      <c r="C187" s="160"/>
      <c r="D187" s="160"/>
      <c r="E187" s="160"/>
      <c r="F187" s="160"/>
      <c r="G187" s="160"/>
      <c r="H187" s="160"/>
      <c r="I187" s="160"/>
      <c r="J187" s="160"/>
    </row>
    <row r="188" spans="1:16" ht="15">
      <c r="A188" s="153" t="s">
        <v>344</v>
      </c>
      <c r="B188" s="160">
        <v>54644.75</v>
      </c>
      <c r="C188" s="160">
        <v>5306.73</v>
      </c>
      <c r="D188" s="160">
        <v>13129.88</v>
      </c>
      <c r="E188" s="160">
        <v>46379.99</v>
      </c>
      <c r="F188" s="160">
        <v>19977.71</v>
      </c>
      <c r="G188" s="160">
        <v>237.26</v>
      </c>
      <c r="H188" s="160">
        <v>0</v>
      </c>
      <c r="I188" s="160">
        <v>0</v>
      </c>
      <c r="J188" s="160">
        <v>0</v>
      </c>
    </row>
    <row r="189" spans="1:16" ht="15">
      <c r="A189" s="153" t="s">
        <v>345</v>
      </c>
      <c r="B189" s="160">
        <v>0</v>
      </c>
      <c r="C189" s="160">
        <v>0</v>
      </c>
      <c r="D189" s="160">
        <v>0</v>
      </c>
      <c r="E189" s="160">
        <v>0</v>
      </c>
      <c r="F189" s="160">
        <v>411.8</v>
      </c>
      <c r="G189" s="160">
        <v>126.84</v>
      </c>
      <c r="H189" s="160">
        <v>0</v>
      </c>
      <c r="I189" s="160">
        <v>0</v>
      </c>
      <c r="J189" s="160">
        <v>0</v>
      </c>
    </row>
    <row r="190" spans="1:16" ht="15">
      <c r="A190" s="153" t="s">
        <v>241</v>
      </c>
      <c r="B190" s="160">
        <v>0</v>
      </c>
      <c r="C190" s="160">
        <v>0</v>
      </c>
      <c r="D190" s="160">
        <v>0</v>
      </c>
      <c r="E190" s="160">
        <v>0</v>
      </c>
      <c r="F190" s="160">
        <v>0</v>
      </c>
      <c r="G190" s="160">
        <v>0</v>
      </c>
      <c r="H190" s="160">
        <v>0</v>
      </c>
      <c r="I190" s="160">
        <v>0</v>
      </c>
      <c r="J190" s="160">
        <v>0</v>
      </c>
    </row>
    <row r="191" spans="1:16" ht="15">
      <c r="A191" s="153" t="s">
        <v>346</v>
      </c>
      <c r="B191" s="160">
        <v>3072.38</v>
      </c>
      <c r="C191" s="160">
        <v>0</v>
      </c>
      <c r="D191" s="160">
        <v>0</v>
      </c>
      <c r="E191" s="160">
        <v>0</v>
      </c>
      <c r="F191" s="160">
        <v>252.54</v>
      </c>
      <c r="G191" s="160">
        <v>100</v>
      </c>
      <c r="H191" s="160">
        <v>0</v>
      </c>
      <c r="I191" s="160">
        <v>0</v>
      </c>
      <c r="J191" s="160">
        <v>0</v>
      </c>
    </row>
    <row r="192" spans="1:16" ht="15">
      <c r="A192" s="224" t="s">
        <v>974</v>
      </c>
      <c r="B192" s="225">
        <v>0</v>
      </c>
      <c r="C192" s="225">
        <v>0</v>
      </c>
      <c r="D192" s="225">
        <v>0</v>
      </c>
      <c r="E192" s="225">
        <v>0</v>
      </c>
      <c r="F192" s="225">
        <v>0</v>
      </c>
      <c r="G192" s="225">
        <v>0</v>
      </c>
      <c r="H192" s="160">
        <v>0</v>
      </c>
      <c r="I192" s="160">
        <v>0</v>
      </c>
      <c r="J192" s="160">
        <v>0</v>
      </c>
    </row>
    <row r="193" spans="1:16" ht="15">
      <c r="A193" s="153" t="s">
        <v>243</v>
      </c>
      <c r="B193" s="160">
        <v>0</v>
      </c>
      <c r="C193" s="160">
        <v>0</v>
      </c>
      <c r="D193" s="160">
        <v>0</v>
      </c>
      <c r="E193" s="160">
        <v>0</v>
      </c>
      <c r="F193" s="160">
        <v>0</v>
      </c>
      <c r="G193" s="160">
        <v>0</v>
      </c>
      <c r="H193" s="160">
        <v>0</v>
      </c>
      <c r="I193" s="160">
        <v>0</v>
      </c>
      <c r="J193" s="160">
        <v>0</v>
      </c>
    </row>
    <row r="194" spans="1:16" ht="15">
      <c r="A194" s="153" t="s">
        <v>724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</row>
    <row r="195" spans="1:16" ht="15">
      <c r="A195" s="224" t="s">
        <v>973</v>
      </c>
      <c r="B195" s="225">
        <v>0</v>
      </c>
      <c r="C195" s="225">
        <v>0</v>
      </c>
      <c r="D195" s="225">
        <v>0</v>
      </c>
      <c r="E195" s="225">
        <v>0</v>
      </c>
      <c r="F195" s="225">
        <v>0</v>
      </c>
      <c r="G195" s="225">
        <v>0</v>
      </c>
      <c r="H195" s="160">
        <v>0</v>
      </c>
      <c r="I195" s="160">
        <v>0</v>
      </c>
      <c r="J195" s="160">
        <v>0</v>
      </c>
    </row>
    <row r="196" spans="1:16" ht="15">
      <c r="A196" s="153" t="s">
        <v>347</v>
      </c>
      <c r="B196" s="160">
        <v>79.75</v>
      </c>
      <c r="C196" s="160">
        <v>0</v>
      </c>
      <c r="D196" s="160">
        <v>61.18</v>
      </c>
      <c r="E196" s="160">
        <v>0</v>
      </c>
      <c r="F196" s="160">
        <v>394.68</v>
      </c>
      <c r="G196" s="160">
        <v>61.46</v>
      </c>
      <c r="H196" s="160">
        <v>0</v>
      </c>
      <c r="I196" s="160">
        <v>0</v>
      </c>
      <c r="J196" s="160">
        <v>0</v>
      </c>
    </row>
    <row r="197" spans="1:16" ht="15">
      <c r="A197" s="224" t="s">
        <v>930</v>
      </c>
      <c r="B197" s="225">
        <v>0</v>
      </c>
      <c r="C197" s="225">
        <v>0</v>
      </c>
      <c r="D197" s="225">
        <v>0</v>
      </c>
      <c r="E197" s="225">
        <v>0</v>
      </c>
      <c r="F197" s="225">
        <v>0</v>
      </c>
      <c r="G197" s="225">
        <v>0</v>
      </c>
      <c r="H197" s="160">
        <v>0</v>
      </c>
      <c r="I197" s="160">
        <v>0</v>
      </c>
      <c r="J197" s="160">
        <v>0</v>
      </c>
    </row>
    <row r="198" spans="1:16" ht="15">
      <c r="A198" s="153" t="s">
        <v>521</v>
      </c>
      <c r="B198" s="160">
        <v>0</v>
      </c>
      <c r="C198" s="160">
        <v>0</v>
      </c>
      <c r="D198" s="160">
        <v>0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</row>
    <row r="199" spans="1:16" s="51" customFormat="1" ht="15">
      <c r="A199" s="8" t="s">
        <v>783</v>
      </c>
      <c r="B199" s="164">
        <v>57796.88</v>
      </c>
      <c r="C199" s="164">
        <v>5306.73</v>
      </c>
      <c r="D199" s="164">
        <v>13191.06</v>
      </c>
      <c r="E199" s="164">
        <v>46379.99</v>
      </c>
      <c r="F199" s="164">
        <v>21036.73</v>
      </c>
      <c r="G199" s="164">
        <v>525.55999999999995</v>
      </c>
      <c r="H199" s="164">
        <v>24488.93</v>
      </c>
      <c r="I199" s="164">
        <v>29401.23</v>
      </c>
      <c r="J199" s="164">
        <v>29167.82</v>
      </c>
      <c r="K199" s="107">
        <f>B199-SUM(B188:B198)</f>
        <v>0</v>
      </c>
      <c r="L199" s="107">
        <f t="shared" ref="L199:P199" si="9">C199-SUM(C188:C198)</f>
        <v>0</v>
      </c>
      <c r="M199" s="107">
        <f t="shared" si="9"/>
        <v>0</v>
      </c>
      <c r="N199" s="107">
        <f t="shared" si="9"/>
        <v>0</v>
      </c>
      <c r="O199" s="107">
        <f t="shared" si="9"/>
        <v>0</v>
      </c>
      <c r="P199" s="107">
        <f t="shared" si="9"/>
        <v>0</v>
      </c>
    </row>
    <row r="200" spans="1:16" s="51" customFormat="1" ht="15">
      <c r="A200" s="8"/>
      <c r="B200" s="160"/>
      <c r="C200" s="160"/>
      <c r="D200" s="160"/>
      <c r="E200" s="160"/>
      <c r="F200" s="160"/>
      <c r="G200" s="160"/>
      <c r="H200" s="160"/>
      <c r="I200" s="160"/>
      <c r="J200" s="160"/>
    </row>
    <row r="201" spans="1:16" ht="15">
      <c r="A201" s="153" t="s">
        <v>434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</row>
    <row r="202" spans="1:16" ht="15">
      <c r="A202" s="153" t="s">
        <v>348</v>
      </c>
      <c r="B202" s="160">
        <v>2</v>
      </c>
      <c r="C202" s="160">
        <v>25</v>
      </c>
      <c r="D202" s="160">
        <v>56</v>
      </c>
      <c r="E202" s="160">
        <v>697.4</v>
      </c>
      <c r="F202" s="160">
        <v>718</v>
      </c>
      <c r="G202" s="160">
        <v>150</v>
      </c>
      <c r="H202" s="160">
        <v>0</v>
      </c>
      <c r="I202" s="160">
        <v>0</v>
      </c>
      <c r="J202" s="160">
        <v>0</v>
      </c>
    </row>
    <row r="203" spans="1:16" ht="15">
      <c r="A203" s="153" t="s">
        <v>730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</row>
    <row r="204" spans="1:16" ht="15">
      <c r="A204" s="153" t="s">
        <v>349</v>
      </c>
      <c r="B204" s="160">
        <v>0</v>
      </c>
      <c r="C204" s="160">
        <v>0</v>
      </c>
      <c r="D204" s="160">
        <v>0</v>
      </c>
      <c r="E204" s="160">
        <v>0</v>
      </c>
      <c r="F204" s="160">
        <v>2</v>
      </c>
      <c r="G204" s="160">
        <v>0</v>
      </c>
      <c r="H204" s="160">
        <v>0</v>
      </c>
      <c r="I204" s="160">
        <v>0</v>
      </c>
      <c r="J204" s="160">
        <v>0</v>
      </c>
    </row>
    <row r="205" spans="1:16" ht="15">
      <c r="A205" s="153" t="s">
        <v>350</v>
      </c>
      <c r="B205" s="160">
        <v>0</v>
      </c>
      <c r="C205" s="160">
        <v>0</v>
      </c>
      <c r="D205" s="160">
        <v>0</v>
      </c>
      <c r="E205" s="160">
        <v>79</v>
      </c>
      <c r="F205" s="160">
        <v>225</v>
      </c>
      <c r="G205" s="160">
        <v>0</v>
      </c>
      <c r="H205" s="160">
        <v>0</v>
      </c>
      <c r="I205" s="160">
        <v>0</v>
      </c>
      <c r="J205" s="160">
        <v>0</v>
      </c>
    </row>
    <row r="206" spans="1:16" ht="15">
      <c r="A206" s="153" t="s">
        <v>247</v>
      </c>
      <c r="B206" s="160">
        <v>0</v>
      </c>
      <c r="C206" s="160">
        <v>0</v>
      </c>
      <c r="D206" s="160">
        <v>0</v>
      </c>
      <c r="E206" s="160">
        <v>0</v>
      </c>
      <c r="F206" s="160">
        <v>7500</v>
      </c>
      <c r="G206" s="160">
        <v>0</v>
      </c>
      <c r="H206" s="160">
        <v>0</v>
      </c>
      <c r="I206" s="160">
        <v>0</v>
      </c>
      <c r="J206" s="160">
        <v>0</v>
      </c>
    </row>
    <row r="207" spans="1:16" ht="15">
      <c r="A207" s="153" t="s">
        <v>843</v>
      </c>
      <c r="B207" s="160">
        <v>0</v>
      </c>
      <c r="C207" s="160">
        <v>0</v>
      </c>
      <c r="D207" s="160">
        <v>0</v>
      </c>
      <c r="E207" s="160">
        <v>0</v>
      </c>
      <c r="F207" s="160">
        <v>0</v>
      </c>
      <c r="G207" s="160">
        <v>25</v>
      </c>
      <c r="H207" s="160"/>
      <c r="I207" s="160"/>
      <c r="J207" s="160"/>
    </row>
    <row r="208" spans="1:16" ht="15">
      <c r="A208" s="153" t="s">
        <v>732</v>
      </c>
      <c r="B208" s="160">
        <v>0</v>
      </c>
      <c r="C208" s="160">
        <v>0</v>
      </c>
      <c r="D208" s="160">
        <v>0</v>
      </c>
      <c r="E208" s="160">
        <v>0</v>
      </c>
      <c r="F208" s="160">
        <v>0</v>
      </c>
      <c r="G208" s="160">
        <v>0</v>
      </c>
      <c r="H208" s="160">
        <v>0</v>
      </c>
      <c r="I208" s="160">
        <v>0</v>
      </c>
      <c r="J208" s="160">
        <v>0</v>
      </c>
    </row>
    <row r="209" spans="1:16" s="51" customFormat="1" ht="15">
      <c r="A209" s="8" t="s">
        <v>1140</v>
      </c>
      <c r="B209" s="164">
        <v>2</v>
      </c>
      <c r="C209" s="164">
        <v>25</v>
      </c>
      <c r="D209" s="164">
        <v>56</v>
      </c>
      <c r="E209" s="164">
        <v>776.4</v>
      </c>
      <c r="F209" s="164">
        <v>8445</v>
      </c>
      <c r="G209" s="164">
        <v>175</v>
      </c>
      <c r="H209" s="164">
        <v>13106.71</v>
      </c>
      <c r="I209" s="164">
        <v>18401.71</v>
      </c>
      <c r="J209" s="164">
        <v>14321.71</v>
      </c>
      <c r="K209" s="107">
        <f>B209-SUM(B201:B208)</f>
        <v>0</v>
      </c>
      <c r="L209" s="107">
        <f t="shared" ref="L209:P209" si="10">C209-SUM(C201:C208)</f>
        <v>0</v>
      </c>
      <c r="M209" s="107">
        <f t="shared" si="10"/>
        <v>0</v>
      </c>
      <c r="N209" s="107">
        <f t="shared" si="10"/>
        <v>0</v>
      </c>
      <c r="O209" s="107">
        <f t="shared" si="10"/>
        <v>0</v>
      </c>
      <c r="P209" s="107">
        <f t="shared" si="10"/>
        <v>0</v>
      </c>
    </row>
    <row r="210" spans="1:16" s="51" customFormat="1" ht="15">
      <c r="A210" s="8"/>
      <c r="B210" s="160"/>
      <c r="C210" s="160"/>
      <c r="D210" s="160"/>
      <c r="E210" s="160"/>
      <c r="F210" s="160"/>
      <c r="G210" s="160"/>
      <c r="H210" s="160"/>
      <c r="I210" s="160"/>
      <c r="J210" s="160"/>
    </row>
    <row r="211" spans="1:16" ht="15">
      <c r="A211" s="153" t="s">
        <v>248</v>
      </c>
      <c r="B211" s="160">
        <v>1273.27</v>
      </c>
      <c r="C211" s="160">
        <v>676.68</v>
      </c>
      <c r="D211" s="160">
        <v>565.4</v>
      </c>
      <c r="E211" s="160">
        <v>816.56</v>
      </c>
      <c r="F211" s="160">
        <v>1512.5</v>
      </c>
      <c r="G211" s="160">
        <v>411.27</v>
      </c>
      <c r="H211" s="160">
        <v>0</v>
      </c>
      <c r="I211" s="160">
        <v>0</v>
      </c>
      <c r="J211" s="160">
        <v>0</v>
      </c>
    </row>
    <row r="212" spans="1:16" ht="15">
      <c r="A212" s="153" t="s">
        <v>1208</v>
      </c>
      <c r="B212" s="160">
        <v>441.4</v>
      </c>
      <c r="C212" s="160">
        <v>0</v>
      </c>
      <c r="D212" s="160">
        <v>0</v>
      </c>
      <c r="E212" s="160">
        <v>0</v>
      </c>
      <c r="F212" s="160">
        <v>0</v>
      </c>
      <c r="G212" s="160">
        <v>0</v>
      </c>
      <c r="H212" s="160"/>
      <c r="I212" s="160"/>
      <c r="J212" s="160"/>
    </row>
    <row r="213" spans="1:16" ht="15">
      <c r="A213" s="153" t="s">
        <v>525</v>
      </c>
      <c r="B213" s="160">
        <v>0</v>
      </c>
      <c r="C213" s="160">
        <v>0</v>
      </c>
      <c r="D213" s="160">
        <v>0</v>
      </c>
      <c r="E213" s="160">
        <v>0</v>
      </c>
      <c r="F213" s="160">
        <v>0</v>
      </c>
      <c r="G213" s="160">
        <v>0</v>
      </c>
      <c r="H213" s="160">
        <v>0</v>
      </c>
      <c r="I213" s="160">
        <v>0</v>
      </c>
      <c r="J213" s="160">
        <v>0</v>
      </c>
    </row>
    <row r="214" spans="1:16" ht="15">
      <c r="A214" s="224" t="s">
        <v>976</v>
      </c>
      <c r="B214" s="225">
        <v>0</v>
      </c>
      <c r="C214" s="225">
        <v>0</v>
      </c>
      <c r="D214" s="225">
        <v>0</v>
      </c>
      <c r="E214" s="225">
        <v>0</v>
      </c>
      <c r="F214" s="225">
        <v>0</v>
      </c>
      <c r="G214" s="225">
        <v>0</v>
      </c>
      <c r="H214" s="160">
        <v>0</v>
      </c>
      <c r="I214" s="160">
        <v>0</v>
      </c>
      <c r="J214" s="160">
        <v>0</v>
      </c>
    </row>
    <row r="215" spans="1:16" ht="15">
      <c r="A215" s="224" t="s">
        <v>975</v>
      </c>
      <c r="B215" s="225">
        <v>0</v>
      </c>
      <c r="C215" s="225">
        <v>56.81</v>
      </c>
      <c r="D215" s="225">
        <v>0</v>
      </c>
      <c r="E215" s="225">
        <v>0</v>
      </c>
      <c r="F215" s="225">
        <v>0</v>
      </c>
      <c r="G215" s="225">
        <v>0</v>
      </c>
      <c r="H215" s="160">
        <v>0</v>
      </c>
      <c r="I215" s="160">
        <v>0</v>
      </c>
      <c r="J215" s="160">
        <v>0</v>
      </c>
    </row>
    <row r="216" spans="1:16" ht="15">
      <c r="A216" s="153" t="s">
        <v>253</v>
      </c>
      <c r="B216" s="160">
        <v>0</v>
      </c>
      <c r="C216" s="160">
        <v>14.61</v>
      </c>
      <c r="D216" s="160">
        <v>0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0</v>
      </c>
    </row>
    <row r="217" spans="1:16" s="51" customFormat="1" ht="15">
      <c r="A217" s="8" t="s">
        <v>784</v>
      </c>
      <c r="B217" s="164">
        <v>1714.67</v>
      </c>
      <c r="C217" s="164">
        <v>748.1</v>
      </c>
      <c r="D217" s="164">
        <v>565.4</v>
      </c>
      <c r="E217" s="164">
        <v>816.56</v>
      </c>
      <c r="F217" s="164">
        <v>1512.5</v>
      </c>
      <c r="G217" s="164">
        <v>411.27</v>
      </c>
      <c r="H217" s="164">
        <v>1409</v>
      </c>
      <c r="I217" s="164">
        <v>1073</v>
      </c>
      <c r="J217" s="164">
        <v>977</v>
      </c>
      <c r="K217" s="107">
        <f>B217-SUM(B211:B216)</f>
        <v>0</v>
      </c>
      <c r="L217" s="107">
        <f t="shared" ref="L217:P217" si="11">C217-SUM(C211:C216)</f>
        <v>0</v>
      </c>
      <c r="M217" s="107">
        <f t="shared" si="11"/>
        <v>0</v>
      </c>
      <c r="N217" s="107">
        <f t="shared" si="11"/>
        <v>0</v>
      </c>
      <c r="O217" s="107">
        <f t="shared" si="11"/>
        <v>0</v>
      </c>
      <c r="P217" s="107">
        <f t="shared" si="11"/>
        <v>0</v>
      </c>
    </row>
    <row r="218" spans="1:16" s="51" customFormat="1" ht="15">
      <c r="A218" s="8"/>
      <c r="B218" s="160"/>
      <c r="C218" s="160"/>
      <c r="D218" s="160"/>
      <c r="E218" s="160"/>
      <c r="F218" s="160"/>
      <c r="G218" s="160"/>
      <c r="H218" s="160"/>
      <c r="I218" s="160"/>
      <c r="J218" s="160"/>
    </row>
    <row r="219" spans="1:16" ht="15">
      <c r="A219" s="153" t="s">
        <v>255</v>
      </c>
      <c r="B219" s="160">
        <v>0</v>
      </c>
      <c r="C219" s="160">
        <v>0</v>
      </c>
      <c r="D219" s="160">
        <v>0</v>
      </c>
      <c r="E219" s="160">
        <v>24.11</v>
      </c>
      <c r="F219" s="160">
        <v>97.89</v>
      </c>
      <c r="G219" s="160">
        <v>0</v>
      </c>
      <c r="H219" s="160">
        <v>0</v>
      </c>
      <c r="I219" s="160">
        <v>0</v>
      </c>
      <c r="J219" s="160">
        <v>0</v>
      </c>
    </row>
    <row r="220" spans="1:16" ht="15">
      <c r="A220" s="153" t="s">
        <v>1246</v>
      </c>
      <c r="B220" s="160">
        <v>0</v>
      </c>
      <c r="C220" s="160">
        <v>0</v>
      </c>
      <c r="D220" s="160">
        <v>115.41</v>
      </c>
      <c r="E220" s="160">
        <v>491.21</v>
      </c>
      <c r="F220" s="160">
        <v>988.75</v>
      </c>
      <c r="G220" s="160">
        <v>684.77</v>
      </c>
      <c r="H220" s="160"/>
      <c r="I220" s="160"/>
      <c r="J220" s="160"/>
    </row>
    <row r="221" spans="1:16" ht="15">
      <c r="A221" s="153" t="s">
        <v>1247</v>
      </c>
      <c r="B221" s="160">
        <v>0</v>
      </c>
      <c r="C221" s="160">
        <v>0</v>
      </c>
      <c r="D221" s="160">
        <v>0</v>
      </c>
      <c r="E221" s="160">
        <v>0</v>
      </c>
      <c r="F221" s="160">
        <v>32.97</v>
      </c>
      <c r="G221" s="160">
        <v>0</v>
      </c>
      <c r="H221" s="160"/>
      <c r="I221" s="160"/>
      <c r="J221" s="160"/>
    </row>
    <row r="222" spans="1:16" ht="15">
      <c r="A222" s="224" t="s">
        <v>977</v>
      </c>
      <c r="B222" s="225">
        <v>0</v>
      </c>
      <c r="C222" s="225">
        <v>66.97</v>
      </c>
      <c r="D222" s="225">
        <v>342.55</v>
      </c>
      <c r="E222" s="225">
        <v>0</v>
      </c>
      <c r="F222" s="225">
        <v>11.53</v>
      </c>
      <c r="G222" s="225">
        <v>148.19</v>
      </c>
      <c r="H222" s="160">
        <v>0</v>
      </c>
      <c r="I222" s="160">
        <v>0</v>
      </c>
      <c r="J222" s="160">
        <v>0</v>
      </c>
    </row>
    <row r="223" spans="1:16" ht="15">
      <c r="A223" s="224" t="s">
        <v>979</v>
      </c>
      <c r="B223" s="225">
        <v>0</v>
      </c>
      <c r="C223" s="225">
        <v>0</v>
      </c>
      <c r="D223" s="225">
        <v>0</v>
      </c>
      <c r="E223" s="225">
        <v>0</v>
      </c>
      <c r="F223" s="225">
        <v>0</v>
      </c>
      <c r="G223" s="225">
        <v>0</v>
      </c>
      <c r="H223" s="160">
        <v>0</v>
      </c>
      <c r="I223" s="160">
        <v>0</v>
      </c>
      <c r="J223" s="160">
        <v>0</v>
      </c>
    </row>
    <row r="224" spans="1:16" ht="15">
      <c r="A224" s="224" t="s">
        <v>978</v>
      </c>
      <c r="B224" s="225">
        <v>174.23</v>
      </c>
      <c r="C224" s="225">
        <v>28.42</v>
      </c>
      <c r="D224" s="225">
        <v>665.15</v>
      </c>
      <c r="E224" s="225">
        <v>140.08000000000001</v>
      </c>
      <c r="F224" s="225">
        <v>44.04</v>
      </c>
      <c r="G224" s="225">
        <v>467.02</v>
      </c>
      <c r="H224" s="160">
        <v>0</v>
      </c>
      <c r="I224" s="160">
        <v>0</v>
      </c>
      <c r="J224" s="160">
        <v>0</v>
      </c>
    </row>
    <row r="225" spans="1:10" ht="15">
      <c r="A225" s="153" t="s">
        <v>257</v>
      </c>
      <c r="B225" s="160">
        <v>1350.52</v>
      </c>
      <c r="C225" s="160">
        <v>322.94</v>
      </c>
      <c r="D225" s="160">
        <v>335.36</v>
      </c>
      <c r="E225" s="160">
        <v>6801.51</v>
      </c>
      <c r="F225" s="160">
        <v>0</v>
      </c>
      <c r="G225" s="160">
        <v>274.52999999999997</v>
      </c>
      <c r="H225" s="160">
        <v>0</v>
      </c>
      <c r="I225" s="160">
        <v>0</v>
      </c>
      <c r="J225" s="160">
        <v>0</v>
      </c>
    </row>
    <row r="226" spans="1:10" ht="15">
      <c r="A226" s="153" t="s">
        <v>258</v>
      </c>
      <c r="B226" s="160">
        <v>25.27</v>
      </c>
      <c r="C226" s="160">
        <v>0</v>
      </c>
      <c r="D226" s="160">
        <v>33.22</v>
      </c>
      <c r="E226" s="160">
        <v>0</v>
      </c>
      <c r="F226" s="160">
        <v>0</v>
      </c>
      <c r="G226" s="160">
        <v>49.97</v>
      </c>
      <c r="H226" s="160">
        <v>0</v>
      </c>
      <c r="I226" s="160">
        <v>0</v>
      </c>
      <c r="J226" s="160">
        <v>0</v>
      </c>
    </row>
    <row r="227" spans="1:10" ht="15">
      <c r="A227" s="153" t="s">
        <v>260</v>
      </c>
      <c r="B227" s="160">
        <v>5951.73</v>
      </c>
      <c r="C227" s="160">
        <v>5541.51</v>
      </c>
      <c r="D227" s="160">
        <v>8595.16</v>
      </c>
      <c r="E227" s="160">
        <v>7697.79</v>
      </c>
      <c r="F227" s="160">
        <v>8210.2999999999993</v>
      </c>
      <c r="G227" s="160">
        <v>8777.5</v>
      </c>
      <c r="H227" s="160">
        <v>0</v>
      </c>
      <c r="I227" s="160">
        <v>0</v>
      </c>
      <c r="J227" s="160">
        <v>0</v>
      </c>
    </row>
    <row r="228" spans="1:10" ht="15">
      <c r="A228" s="153" t="s">
        <v>264</v>
      </c>
      <c r="B228" s="160">
        <v>0</v>
      </c>
      <c r="C228" s="160">
        <v>0</v>
      </c>
      <c r="D228" s="160">
        <v>0</v>
      </c>
      <c r="E228" s="160">
        <v>0</v>
      </c>
      <c r="F228" s="160">
        <v>0</v>
      </c>
      <c r="G228" s="160">
        <v>0</v>
      </c>
      <c r="H228" s="160">
        <v>0</v>
      </c>
      <c r="I228" s="160">
        <v>0</v>
      </c>
      <c r="J228" s="160">
        <v>0</v>
      </c>
    </row>
    <row r="229" spans="1:10" ht="15">
      <c r="A229" s="153" t="s">
        <v>265</v>
      </c>
      <c r="B229" s="160">
        <v>100.8</v>
      </c>
      <c r="C229" s="160">
        <v>0</v>
      </c>
      <c r="D229" s="160">
        <v>478.97</v>
      </c>
      <c r="E229" s="160">
        <v>35</v>
      </c>
      <c r="F229" s="160">
        <v>259.95999999999998</v>
      </c>
      <c r="G229" s="160">
        <v>862.46</v>
      </c>
      <c r="H229" s="160">
        <v>0</v>
      </c>
      <c r="I229" s="160">
        <v>0</v>
      </c>
      <c r="J229" s="160">
        <v>0</v>
      </c>
    </row>
    <row r="230" spans="1:10" ht="15">
      <c r="A230" s="153" t="s">
        <v>267</v>
      </c>
      <c r="B230" s="160">
        <v>0</v>
      </c>
      <c r="C230" s="160">
        <v>0</v>
      </c>
      <c r="D230" s="160">
        <v>0</v>
      </c>
      <c r="E230" s="160">
        <v>0</v>
      </c>
      <c r="F230" s="160">
        <v>0</v>
      </c>
      <c r="G230" s="160">
        <v>10.039999999999999</v>
      </c>
      <c r="H230" s="160">
        <v>0</v>
      </c>
      <c r="I230" s="160">
        <v>0</v>
      </c>
      <c r="J230" s="160">
        <v>0</v>
      </c>
    </row>
    <row r="231" spans="1:10" ht="15">
      <c r="A231" s="153" t="s">
        <v>388</v>
      </c>
      <c r="B231" s="160">
        <v>0</v>
      </c>
      <c r="C231" s="160">
        <v>0</v>
      </c>
      <c r="D231" s="160">
        <v>0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</row>
    <row r="232" spans="1:10" ht="15">
      <c r="A232" s="153" t="s">
        <v>269</v>
      </c>
      <c r="B232" s="160">
        <v>10858.63</v>
      </c>
      <c r="C232" s="160">
        <v>14348.08</v>
      </c>
      <c r="D232" s="160">
        <v>11239.23</v>
      </c>
      <c r="E232" s="160">
        <v>12600.31</v>
      </c>
      <c r="F232" s="160">
        <v>9783.0300000000007</v>
      </c>
      <c r="G232" s="160">
        <v>10515.42</v>
      </c>
      <c r="H232" s="160">
        <v>0</v>
      </c>
      <c r="I232" s="160">
        <v>0</v>
      </c>
      <c r="J232" s="160">
        <v>0</v>
      </c>
    </row>
    <row r="233" spans="1:10" ht="15">
      <c r="A233" s="153" t="s">
        <v>273</v>
      </c>
      <c r="B233" s="160">
        <v>0</v>
      </c>
      <c r="C233" s="160">
        <v>0</v>
      </c>
      <c r="D233" s="160">
        <v>0</v>
      </c>
      <c r="E233" s="160">
        <v>775.91</v>
      </c>
      <c r="F233" s="160">
        <v>185.33</v>
      </c>
      <c r="G233" s="160">
        <v>633.84</v>
      </c>
      <c r="H233" s="160">
        <v>0</v>
      </c>
      <c r="I233" s="160">
        <v>0</v>
      </c>
      <c r="J233" s="160">
        <v>0</v>
      </c>
    </row>
    <row r="234" spans="1:10" ht="15">
      <c r="A234" s="224" t="s">
        <v>980</v>
      </c>
      <c r="B234" s="225">
        <v>0</v>
      </c>
      <c r="C234" s="225">
        <v>0</v>
      </c>
      <c r="D234" s="225">
        <v>351.94</v>
      </c>
      <c r="E234" s="225">
        <v>280.79000000000002</v>
      </c>
      <c r="F234" s="225">
        <v>355.81</v>
      </c>
      <c r="G234" s="225">
        <v>112.98</v>
      </c>
      <c r="H234" s="160">
        <v>0</v>
      </c>
      <c r="I234" s="160">
        <v>0</v>
      </c>
      <c r="J234" s="160">
        <v>0</v>
      </c>
    </row>
    <row r="235" spans="1:10" ht="15">
      <c r="A235" s="153" t="s">
        <v>275</v>
      </c>
      <c r="B235" s="160">
        <v>1106.32</v>
      </c>
      <c r="C235" s="160">
        <v>530.96</v>
      </c>
      <c r="D235" s="160">
        <v>2076.8200000000002</v>
      </c>
      <c r="E235" s="160">
        <v>1830.04</v>
      </c>
      <c r="F235" s="160">
        <v>87.31</v>
      </c>
      <c r="G235" s="160">
        <v>369.51</v>
      </c>
      <c r="H235" s="160">
        <v>0</v>
      </c>
      <c r="I235" s="160">
        <v>0</v>
      </c>
      <c r="J235" s="160">
        <v>0</v>
      </c>
    </row>
    <row r="236" spans="1:10" ht="15">
      <c r="A236" s="153" t="s">
        <v>268</v>
      </c>
      <c r="B236" s="160">
        <v>0</v>
      </c>
      <c r="C236" s="160">
        <v>266</v>
      </c>
      <c r="D236" s="160">
        <v>1413.24</v>
      </c>
      <c r="E236" s="160">
        <v>0</v>
      </c>
      <c r="F236" s="160">
        <v>0</v>
      </c>
      <c r="G236" s="160">
        <v>0</v>
      </c>
      <c r="H236" s="160">
        <v>0</v>
      </c>
      <c r="I236" s="160">
        <v>0</v>
      </c>
      <c r="J236" s="160">
        <v>0</v>
      </c>
    </row>
    <row r="237" spans="1:10" ht="15">
      <c r="A237" s="153" t="s">
        <v>1211</v>
      </c>
      <c r="B237" s="160">
        <v>0</v>
      </c>
      <c r="C237" s="160">
        <v>0</v>
      </c>
      <c r="D237" s="160">
        <v>4</v>
      </c>
      <c r="E237" s="160">
        <v>0</v>
      </c>
      <c r="F237" s="160">
        <v>0</v>
      </c>
      <c r="G237" s="160">
        <v>20</v>
      </c>
      <c r="H237" s="160"/>
      <c r="I237" s="160"/>
      <c r="J237" s="160"/>
    </row>
    <row r="238" spans="1:10" ht="15">
      <c r="A238" s="153" t="s">
        <v>1148</v>
      </c>
      <c r="B238" s="160">
        <v>0</v>
      </c>
      <c r="C238" s="160">
        <v>0</v>
      </c>
      <c r="D238" s="160">
        <v>516.74</v>
      </c>
      <c r="E238" s="160">
        <v>0</v>
      </c>
      <c r="F238" s="160">
        <v>0</v>
      </c>
      <c r="G238" s="160">
        <v>0</v>
      </c>
      <c r="H238" s="160"/>
      <c r="I238" s="160"/>
      <c r="J238" s="160"/>
    </row>
    <row r="239" spans="1:10" ht="15">
      <c r="A239" s="153" t="s">
        <v>1248</v>
      </c>
      <c r="B239" s="160">
        <v>0</v>
      </c>
      <c r="C239" s="160">
        <v>0</v>
      </c>
      <c r="D239" s="160">
        <v>0</v>
      </c>
      <c r="E239" s="160">
        <v>0</v>
      </c>
      <c r="F239" s="160">
        <v>161.52000000000001</v>
      </c>
      <c r="G239" s="160">
        <v>134.94999999999999</v>
      </c>
      <c r="H239" s="160"/>
      <c r="I239" s="160"/>
      <c r="J239" s="160"/>
    </row>
    <row r="240" spans="1:10" ht="15">
      <c r="A240" s="153" t="s">
        <v>1249</v>
      </c>
      <c r="B240" s="160">
        <v>0</v>
      </c>
      <c r="C240" s="160">
        <v>0</v>
      </c>
      <c r="D240" s="160">
        <v>0</v>
      </c>
      <c r="E240" s="160">
        <v>0</v>
      </c>
      <c r="F240" s="160">
        <v>103.21</v>
      </c>
      <c r="G240" s="160">
        <v>0</v>
      </c>
      <c r="H240" s="160"/>
      <c r="I240" s="160"/>
      <c r="J240" s="160"/>
    </row>
    <row r="241" spans="1:16" ht="15">
      <c r="A241" s="224" t="s">
        <v>981</v>
      </c>
      <c r="B241" s="225">
        <v>651.91999999999996</v>
      </c>
      <c r="C241" s="225">
        <v>126.17</v>
      </c>
      <c r="D241" s="225">
        <v>863.34</v>
      </c>
      <c r="E241" s="225">
        <v>243.74</v>
      </c>
      <c r="F241" s="225">
        <v>249.42</v>
      </c>
      <c r="G241" s="225">
        <v>1848.84</v>
      </c>
      <c r="H241" s="160">
        <v>0</v>
      </c>
      <c r="I241" s="160">
        <v>0</v>
      </c>
      <c r="J241" s="160">
        <v>0</v>
      </c>
    </row>
    <row r="242" spans="1:16" ht="15">
      <c r="A242" s="153" t="s">
        <v>277</v>
      </c>
      <c r="B242" s="160">
        <v>1562.92</v>
      </c>
      <c r="C242" s="160">
        <v>161.37</v>
      </c>
      <c r="D242" s="160">
        <v>2093.6799999999998</v>
      </c>
      <c r="E242" s="160">
        <v>13391.25</v>
      </c>
      <c r="F242" s="160">
        <v>0</v>
      </c>
      <c r="G242" s="160">
        <v>530.79999999999995</v>
      </c>
      <c r="H242" s="160">
        <v>0</v>
      </c>
      <c r="I242" s="160">
        <v>0</v>
      </c>
      <c r="J242" s="160">
        <v>0</v>
      </c>
    </row>
    <row r="243" spans="1:16" ht="15">
      <c r="A243" s="153" t="s">
        <v>280</v>
      </c>
      <c r="B243" s="160">
        <v>6434.17</v>
      </c>
      <c r="C243" s="160">
        <v>9503.67</v>
      </c>
      <c r="D243" s="160">
        <v>5954.71</v>
      </c>
      <c r="E243" s="160">
        <v>13877.88</v>
      </c>
      <c r="F243" s="160">
        <v>9381.94</v>
      </c>
      <c r="G243" s="160">
        <v>13799.11</v>
      </c>
      <c r="H243" s="160">
        <v>0</v>
      </c>
      <c r="I243" s="160">
        <v>0</v>
      </c>
      <c r="J243" s="160">
        <v>0</v>
      </c>
    </row>
    <row r="244" spans="1:16" ht="15">
      <c r="A244" s="153" t="s">
        <v>352</v>
      </c>
      <c r="B244" s="160">
        <v>0</v>
      </c>
      <c r="C244" s="160">
        <v>0</v>
      </c>
      <c r="D244" s="160">
        <v>0</v>
      </c>
      <c r="E244" s="160">
        <v>0</v>
      </c>
      <c r="F244" s="160">
        <v>0</v>
      </c>
      <c r="G244" s="160">
        <v>0</v>
      </c>
      <c r="H244" s="160">
        <v>0</v>
      </c>
      <c r="I244" s="160">
        <v>0</v>
      </c>
      <c r="J244" s="160">
        <v>0</v>
      </c>
    </row>
    <row r="245" spans="1:16" ht="15">
      <c r="A245" s="153" t="s">
        <v>353</v>
      </c>
      <c r="B245" s="160">
        <v>0</v>
      </c>
      <c r="C245" s="160">
        <v>0</v>
      </c>
      <c r="D245" s="160">
        <v>0</v>
      </c>
      <c r="E245" s="160">
        <v>338.11</v>
      </c>
      <c r="F245" s="160">
        <v>0</v>
      </c>
      <c r="G245" s="160">
        <v>293.52999999999997</v>
      </c>
      <c r="H245" s="160">
        <v>0</v>
      </c>
      <c r="I245" s="160">
        <v>0</v>
      </c>
      <c r="J245" s="160">
        <v>0</v>
      </c>
    </row>
    <row r="246" spans="1:16" ht="15">
      <c r="A246" s="153" t="s">
        <v>285</v>
      </c>
      <c r="B246" s="160">
        <v>26242.28</v>
      </c>
      <c r="C246" s="160">
        <v>1680.71</v>
      </c>
      <c r="D246" s="160">
        <v>-2734.82</v>
      </c>
      <c r="E246" s="160">
        <v>-32734.94</v>
      </c>
      <c r="F246" s="160">
        <v>1713</v>
      </c>
      <c r="G246" s="160">
        <v>12716.46</v>
      </c>
      <c r="H246" s="160">
        <v>0</v>
      </c>
      <c r="I246" s="160">
        <v>0</v>
      </c>
      <c r="J246" s="160">
        <v>0</v>
      </c>
    </row>
    <row r="247" spans="1:16" s="51" customFormat="1" ht="15">
      <c r="A247" s="8" t="s">
        <v>785</v>
      </c>
      <c r="B247" s="164">
        <v>54458.79</v>
      </c>
      <c r="C247" s="164">
        <v>32576.799999999999</v>
      </c>
      <c r="D247" s="164">
        <v>32344.7</v>
      </c>
      <c r="E247" s="164">
        <v>25792.79</v>
      </c>
      <c r="F247" s="164">
        <v>31666.01</v>
      </c>
      <c r="G247" s="164">
        <v>52249.919999999998</v>
      </c>
      <c r="H247" s="164">
        <v>46690.43</v>
      </c>
      <c r="I247" s="164">
        <v>43523.07</v>
      </c>
      <c r="J247" s="164">
        <v>60721.919999999998</v>
      </c>
      <c r="K247" s="107">
        <f t="shared" ref="K247:P247" si="12">B247-SUM(B219:B246)</f>
        <v>0</v>
      </c>
      <c r="L247" s="107">
        <f t="shared" si="12"/>
        <v>0</v>
      </c>
      <c r="M247" s="107">
        <f t="shared" si="12"/>
        <v>0</v>
      </c>
      <c r="N247" s="107">
        <f t="shared" si="12"/>
        <v>0</v>
      </c>
      <c r="O247" s="107">
        <f t="shared" si="12"/>
        <v>0</v>
      </c>
      <c r="P247" s="107">
        <f t="shared" si="12"/>
        <v>0</v>
      </c>
    </row>
    <row r="248" spans="1:16" s="51" customFormat="1" ht="15">
      <c r="A248" s="8"/>
      <c r="B248" s="160"/>
      <c r="C248" s="160"/>
      <c r="D248" s="160"/>
      <c r="E248" s="160"/>
      <c r="F248" s="160"/>
      <c r="G248" s="160"/>
      <c r="H248" s="160"/>
      <c r="I248" s="160"/>
      <c r="J248" s="160"/>
    </row>
    <row r="249" spans="1:16" ht="15">
      <c r="A249" s="153" t="s">
        <v>287</v>
      </c>
      <c r="B249" s="160">
        <v>5191.99</v>
      </c>
      <c r="C249" s="160">
        <v>2015.25</v>
      </c>
      <c r="D249" s="160">
        <v>1003.8</v>
      </c>
      <c r="E249" s="160">
        <v>1345</v>
      </c>
      <c r="F249" s="160">
        <v>1965</v>
      </c>
      <c r="G249" s="160">
        <v>3095</v>
      </c>
      <c r="H249" s="160">
        <v>0</v>
      </c>
      <c r="I249" s="160">
        <v>0</v>
      </c>
      <c r="J249" s="160">
        <v>0</v>
      </c>
    </row>
    <row r="250" spans="1:16" ht="15">
      <c r="A250" s="153" t="s">
        <v>740</v>
      </c>
      <c r="B250" s="160">
        <v>0</v>
      </c>
      <c r="C250" s="160">
        <v>0</v>
      </c>
      <c r="D250" s="160">
        <v>0</v>
      </c>
      <c r="E250" s="160">
        <v>0</v>
      </c>
      <c r="F250" s="160">
        <v>0</v>
      </c>
      <c r="G250" s="160">
        <v>0</v>
      </c>
      <c r="H250" s="160">
        <v>0</v>
      </c>
      <c r="I250" s="160">
        <v>0</v>
      </c>
      <c r="J250" s="160">
        <v>0</v>
      </c>
    </row>
    <row r="251" spans="1:16" ht="15">
      <c r="A251" s="153" t="s">
        <v>288</v>
      </c>
      <c r="B251" s="160">
        <v>0</v>
      </c>
      <c r="C251" s="160">
        <v>0</v>
      </c>
      <c r="D251" s="160">
        <v>270</v>
      </c>
      <c r="E251" s="160">
        <v>0</v>
      </c>
      <c r="F251" s="160">
        <v>0</v>
      </c>
      <c r="G251" s="160">
        <v>0</v>
      </c>
      <c r="H251" s="160">
        <v>0</v>
      </c>
      <c r="I251" s="160">
        <v>0</v>
      </c>
      <c r="J251" s="160">
        <v>0</v>
      </c>
    </row>
    <row r="252" spans="1:16" ht="15">
      <c r="A252" s="153" t="s">
        <v>289</v>
      </c>
      <c r="B252" s="160">
        <v>0</v>
      </c>
      <c r="C252" s="160">
        <v>0</v>
      </c>
      <c r="D252" s="160">
        <v>0</v>
      </c>
      <c r="E252" s="160">
        <v>0</v>
      </c>
      <c r="F252" s="160">
        <v>0</v>
      </c>
      <c r="G252" s="160">
        <v>0</v>
      </c>
      <c r="H252" s="160">
        <v>0</v>
      </c>
      <c r="I252" s="160">
        <v>0</v>
      </c>
      <c r="J252" s="160">
        <v>0</v>
      </c>
    </row>
    <row r="253" spans="1:16" ht="15">
      <c r="A253" s="153" t="s">
        <v>442</v>
      </c>
      <c r="B253" s="160">
        <v>0</v>
      </c>
      <c r="C253" s="160">
        <v>0</v>
      </c>
      <c r="D253" s="160">
        <v>0</v>
      </c>
      <c r="E253" s="160">
        <v>0</v>
      </c>
      <c r="F253" s="160">
        <v>0</v>
      </c>
      <c r="G253" s="160">
        <v>0</v>
      </c>
      <c r="H253" s="160">
        <v>0</v>
      </c>
      <c r="I253" s="160">
        <v>0</v>
      </c>
      <c r="J253" s="160">
        <v>0</v>
      </c>
    </row>
    <row r="254" spans="1:16" ht="15">
      <c r="A254" s="153" t="s">
        <v>1250</v>
      </c>
      <c r="B254" s="160">
        <v>0</v>
      </c>
      <c r="C254" s="160">
        <v>0</v>
      </c>
      <c r="D254" s="160">
        <v>9.2799999999999994</v>
      </c>
      <c r="E254" s="160">
        <v>0</v>
      </c>
      <c r="F254" s="160">
        <v>0</v>
      </c>
      <c r="G254" s="160">
        <v>0</v>
      </c>
      <c r="H254" s="160"/>
      <c r="I254" s="160"/>
      <c r="J254" s="160"/>
    </row>
    <row r="255" spans="1:16" ht="15">
      <c r="A255" s="153" t="s">
        <v>1251</v>
      </c>
      <c r="B255" s="160">
        <v>0</v>
      </c>
      <c r="C255" s="160">
        <v>0</v>
      </c>
      <c r="D255" s="160">
        <v>85</v>
      </c>
      <c r="E255" s="160">
        <v>0</v>
      </c>
      <c r="F255" s="160">
        <v>0</v>
      </c>
      <c r="G255" s="160">
        <v>0</v>
      </c>
      <c r="H255" s="160"/>
      <c r="I255" s="160"/>
      <c r="J255" s="160"/>
    </row>
    <row r="256" spans="1:16" ht="15">
      <c r="A256" s="153" t="s">
        <v>1252</v>
      </c>
      <c r="B256" s="160">
        <v>0</v>
      </c>
      <c r="C256" s="160">
        <v>0</v>
      </c>
      <c r="D256" s="160">
        <v>0</v>
      </c>
      <c r="E256" s="160">
        <v>0</v>
      </c>
      <c r="F256" s="160">
        <v>653.87</v>
      </c>
      <c r="G256" s="160">
        <v>0</v>
      </c>
      <c r="H256" s="160"/>
      <c r="I256" s="160"/>
      <c r="J256" s="160"/>
    </row>
    <row r="257" spans="1:16" ht="15">
      <c r="A257" s="224" t="s">
        <v>982</v>
      </c>
      <c r="B257" s="225">
        <v>0</v>
      </c>
      <c r="C257" s="225">
        <v>0</v>
      </c>
      <c r="D257" s="225">
        <v>0</v>
      </c>
      <c r="E257" s="225">
        <v>0</v>
      </c>
      <c r="F257" s="225">
        <v>0</v>
      </c>
      <c r="G257" s="225">
        <v>0</v>
      </c>
      <c r="H257" s="160">
        <v>0</v>
      </c>
      <c r="I257" s="160">
        <v>0</v>
      </c>
      <c r="J257" s="160">
        <v>0</v>
      </c>
    </row>
    <row r="258" spans="1:16" ht="15">
      <c r="A258" s="224" t="s">
        <v>957</v>
      </c>
      <c r="B258" s="225">
        <v>0</v>
      </c>
      <c r="C258" s="225">
        <v>0</v>
      </c>
      <c r="D258" s="225">
        <v>0</v>
      </c>
      <c r="E258" s="225">
        <v>0</v>
      </c>
      <c r="F258" s="225">
        <v>0</v>
      </c>
      <c r="G258" s="225">
        <v>0</v>
      </c>
      <c r="H258" s="160">
        <v>0</v>
      </c>
      <c r="I258" s="160">
        <v>0</v>
      </c>
      <c r="J258" s="160">
        <v>0</v>
      </c>
    </row>
    <row r="259" spans="1:16" ht="15">
      <c r="A259" s="153" t="s">
        <v>744</v>
      </c>
      <c r="B259" s="160">
        <v>0</v>
      </c>
      <c r="C259" s="160">
        <v>0</v>
      </c>
      <c r="D259" s="160">
        <v>245</v>
      </c>
      <c r="E259" s="160">
        <v>0</v>
      </c>
      <c r="F259" s="160">
        <v>975</v>
      </c>
      <c r="G259" s="160">
        <v>0</v>
      </c>
      <c r="H259" s="160">
        <v>0</v>
      </c>
      <c r="I259" s="160">
        <v>0</v>
      </c>
      <c r="J259" s="160">
        <v>0</v>
      </c>
    </row>
    <row r="260" spans="1:16" ht="15">
      <c r="A260" s="224" t="s">
        <v>876</v>
      </c>
      <c r="B260" s="225">
        <v>5991.64</v>
      </c>
      <c r="C260" s="225">
        <v>0</v>
      </c>
      <c r="D260" s="225">
        <v>0</v>
      </c>
      <c r="E260" s="225">
        <v>0</v>
      </c>
      <c r="F260" s="225">
        <v>0</v>
      </c>
      <c r="G260" s="225">
        <v>0</v>
      </c>
      <c r="H260" s="160">
        <v>0</v>
      </c>
      <c r="I260" s="160">
        <v>0</v>
      </c>
      <c r="J260" s="160">
        <v>0</v>
      </c>
    </row>
    <row r="261" spans="1:16" ht="15">
      <c r="A261" s="153" t="s">
        <v>291</v>
      </c>
      <c r="B261" s="160">
        <v>2085.52</v>
      </c>
      <c r="C261" s="160">
        <v>1305.3900000000001</v>
      </c>
      <c r="D261" s="160">
        <v>0</v>
      </c>
      <c r="E261" s="160">
        <v>4894.33</v>
      </c>
      <c r="F261" s="160">
        <v>2400</v>
      </c>
      <c r="G261" s="160">
        <v>1343.94</v>
      </c>
      <c r="H261" s="160">
        <v>0</v>
      </c>
      <c r="I261" s="160">
        <v>0</v>
      </c>
      <c r="J261" s="160">
        <v>0</v>
      </c>
    </row>
    <row r="262" spans="1:16" ht="15">
      <c r="A262" s="223" t="s">
        <v>676</v>
      </c>
      <c r="B262" s="160">
        <v>0</v>
      </c>
      <c r="C262" s="160">
        <v>0</v>
      </c>
      <c r="D262" s="160">
        <v>0</v>
      </c>
      <c r="E262" s="160">
        <v>0</v>
      </c>
      <c r="F262" s="160">
        <v>0</v>
      </c>
      <c r="G262" s="160">
        <v>0</v>
      </c>
      <c r="H262" s="160">
        <v>0</v>
      </c>
      <c r="I262" s="160">
        <v>0</v>
      </c>
      <c r="J262" s="160">
        <v>0</v>
      </c>
    </row>
    <row r="263" spans="1:16" ht="15">
      <c r="A263" s="223" t="s">
        <v>747</v>
      </c>
      <c r="B263" s="160">
        <v>0</v>
      </c>
      <c r="C263" s="160">
        <v>0</v>
      </c>
      <c r="D263" s="160">
        <v>0</v>
      </c>
      <c r="E263" s="160">
        <v>0</v>
      </c>
      <c r="F263" s="160">
        <v>0</v>
      </c>
      <c r="G263" s="160">
        <v>0</v>
      </c>
      <c r="H263" s="160">
        <v>0</v>
      </c>
      <c r="I263" s="160">
        <v>0</v>
      </c>
      <c r="J263" s="160">
        <v>0</v>
      </c>
    </row>
    <row r="264" spans="1:16" s="51" customFormat="1" ht="15">
      <c r="A264" s="8" t="s">
        <v>786</v>
      </c>
      <c r="B264" s="164">
        <v>13269.15</v>
      </c>
      <c r="C264" s="164">
        <v>3320.64</v>
      </c>
      <c r="D264" s="164">
        <v>1613.08</v>
      </c>
      <c r="E264" s="164">
        <v>6239.33</v>
      </c>
      <c r="F264" s="164">
        <v>5993.87</v>
      </c>
      <c r="G264" s="164">
        <v>4438.9399999999996</v>
      </c>
      <c r="H264" s="164">
        <v>6332</v>
      </c>
      <c r="I264" s="164">
        <v>4801</v>
      </c>
      <c r="J264" s="164">
        <v>15560</v>
      </c>
      <c r="K264" s="107">
        <f>B264-SUM(B249:B263)</f>
        <v>0</v>
      </c>
      <c r="L264" s="107">
        <f t="shared" ref="L264:P264" si="13">C264-SUM(C249:C263)</f>
        <v>0</v>
      </c>
      <c r="M264" s="107">
        <f t="shared" si="13"/>
        <v>0</v>
      </c>
      <c r="N264" s="107">
        <f t="shared" si="13"/>
        <v>0</v>
      </c>
      <c r="O264" s="107">
        <f t="shared" si="13"/>
        <v>0</v>
      </c>
      <c r="P264" s="107">
        <f t="shared" si="13"/>
        <v>0</v>
      </c>
    </row>
    <row r="265" spans="1:16" s="51" customFormat="1" ht="15">
      <c r="A265" s="8"/>
      <c r="B265" s="160"/>
      <c r="C265" s="160"/>
      <c r="D265" s="160"/>
      <c r="E265" s="160"/>
      <c r="F265" s="160"/>
      <c r="G265" s="160"/>
      <c r="H265" s="160"/>
      <c r="I265" s="160"/>
      <c r="J265" s="160"/>
    </row>
    <row r="266" spans="1:16" ht="15">
      <c r="A266" s="153" t="s">
        <v>298</v>
      </c>
      <c r="B266" s="160">
        <v>4112.32</v>
      </c>
      <c r="C266" s="160">
        <v>9432.94</v>
      </c>
      <c r="D266" s="160">
        <v>502.16</v>
      </c>
      <c r="E266" s="160">
        <v>5164.67</v>
      </c>
      <c r="F266" s="160">
        <v>6734.49</v>
      </c>
      <c r="G266" s="160">
        <v>13506.71</v>
      </c>
      <c r="H266" s="160">
        <v>0</v>
      </c>
      <c r="I266" s="160">
        <v>0</v>
      </c>
      <c r="J266" s="160">
        <v>0</v>
      </c>
    </row>
    <row r="267" spans="1:16" ht="15">
      <c r="A267" s="153" t="s">
        <v>299</v>
      </c>
      <c r="B267" s="160">
        <v>0</v>
      </c>
      <c r="C267" s="160">
        <v>0</v>
      </c>
      <c r="D267" s="160">
        <v>0</v>
      </c>
      <c r="E267" s="160">
        <v>557.70000000000005</v>
      </c>
      <c r="F267" s="160">
        <v>0</v>
      </c>
      <c r="G267" s="160">
        <v>0</v>
      </c>
      <c r="H267" s="160">
        <v>0</v>
      </c>
      <c r="I267" s="160">
        <v>0</v>
      </c>
      <c r="J267" s="160">
        <v>0</v>
      </c>
    </row>
    <row r="268" spans="1:16" ht="15">
      <c r="A268" s="153" t="s">
        <v>534</v>
      </c>
      <c r="B268" s="160">
        <v>0</v>
      </c>
      <c r="C268" s="160">
        <v>0</v>
      </c>
      <c r="D268" s="160">
        <v>0</v>
      </c>
      <c r="E268" s="160">
        <v>0</v>
      </c>
      <c r="F268" s="160">
        <v>0</v>
      </c>
      <c r="G268" s="160">
        <v>0</v>
      </c>
      <c r="H268" s="160">
        <v>0</v>
      </c>
      <c r="I268" s="160">
        <v>0</v>
      </c>
      <c r="J268" s="160">
        <v>0</v>
      </c>
    </row>
    <row r="269" spans="1:16" ht="15">
      <c r="A269" s="153" t="s">
        <v>554</v>
      </c>
      <c r="B269" s="160">
        <v>0</v>
      </c>
      <c r="C269" s="160">
        <v>0</v>
      </c>
      <c r="D269" s="160">
        <v>0</v>
      </c>
      <c r="E269" s="160">
        <v>0</v>
      </c>
      <c r="F269" s="160">
        <v>0</v>
      </c>
      <c r="G269" s="160">
        <v>0</v>
      </c>
      <c r="H269" s="160">
        <v>0</v>
      </c>
      <c r="I269" s="160">
        <v>0</v>
      </c>
      <c r="J269" s="160">
        <v>0</v>
      </c>
    </row>
    <row r="270" spans="1:16" ht="15">
      <c r="A270" s="153" t="s">
        <v>394</v>
      </c>
      <c r="B270" s="160">
        <v>0</v>
      </c>
      <c r="C270" s="160">
        <v>0</v>
      </c>
      <c r="D270" s="160">
        <v>0</v>
      </c>
      <c r="E270" s="160">
        <v>0</v>
      </c>
      <c r="F270" s="160">
        <v>0</v>
      </c>
      <c r="G270" s="160">
        <v>0</v>
      </c>
      <c r="H270" s="160">
        <v>0</v>
      </c>
      <c r="I270" s="160">
        <v>0</v>
      </c>
      <c r="J270" s="160">
        <v>0</v>
      </c>
    </row>
    <row r="271" spans="1:16" ht="15">
      <c r="A271" s="153" t="s">
        <v>354</v>
      </c>
      <c r="B271" s="160">
        <v>55</v>
      </c>
      <c r="C271" s="160">
        <v>1582.85</v>
      </c>
      <c r="D271" s="160">
        <v>2606.08</v>
      </c>
      <c r="E271" s="160">
        <v>2785.36</v>
      </c>
      <c r="F271" s="160">
        <v>1707.53</v>
      </c>
      <c r="G271" s="160">
        <v>841.32</v>
      </c>
      <c r="H271" s="160">
        <v>0</v>
      </c>
      <c r="I271" s="160">
        <v>0</v>
      </c>
      <c r="J271" s="160">
        <v>0</v>
      </c>
    </row>
    <row r="272" spans="1:16" ht="15">
      <c r="A272" s="153" t="s">
        <v>1253</v>
      </c>
      <c r="B272" s="160">
        <v>0</v>
      </c>
      <c r="C272" s="160">
        <v>0</v>
      </c>
      <c r="D272" s="160">
        <v>0</v>
      </c>
      <c r="E272" s="160">
        <v>0</v>
      </c>
      <c r="F272" s="160">
        <v>3109.71</v>
      </c>
      <c r="G272" s="160">
        <v>0</v>
      </c>
      <c r="H272" s="160"/>
      <c r="I272" s="160"/>
      <c r="J272" s="160"/>
    </row>
    <row r="273" spans="1:16" ht="15">
      <c r="A273" s="224" t="s">
        <v>984</v>
      </c>
      <c r="B273" s="225">
        <v>0</v>
      </c>
      <c r="C273" s="225">
        <v>0</v>
      </c>
      <c r="D273" s="225">
        <v>0</v>
      </c>
      <c r="E273" s="225">
        <v>0</v>
      </c>
      <c r="F273" s="225">
        <v>0</v>
      </c>
      <c r="G273" s="225">
        <v>0</v>
      </c>
      <c r="H273" s="160">
        <v>0</v>
      </c>
      <c r="I273" s="160">
        <v>0</v>
      </c>
      <c r="J273" s="160">
        <v>0</v>
      </c>
    </row>
    <row r="274" spans="1:16" ht="15">
      <c r="A274" s="224" t="s">
        <v>985</v>
      </c>
      <c r="B274" s="225">
        <v>0</v>
      </c>
      <c r="C274" s="225">
        <v>0</v>
      </c>
      <c r="D274" s="225">
        <v>0</v>
      </c>
      <c r="E274" s="225">
        <v>0</v>
      </c>
      <c r="F274" s="225">
        <v>0</v>
      </c>
      <c r="G274" s="225">
        <v>0</v>
      </c>
      <c r="H274" s="160">
        <v>0</v>
      </c>
      <c r="I274" s="160">
        <v>0</v>
      </c>
      <c r="J274" s="160">
        <v>0</v>
      </c>
    </row>
    <row r="275" spans="1:16" ht="15">
      <c r="A275" s="224" t="s">
        <v>983</v>
      </c>
      <c r="B275" s="225">
        <v>86712.960000000006</v>
      </c>
      <c r="C275" s="225">
        <v>95914.6</v>
      </c>
      <c r="D275" s="225">
        <v>94876.53</v>
      </c>
      <c r="E275" s="225">
        <v>93310.19</v>
      </c>
      <c r="F275" s="225">
        <v>97139.43</v>
      </c>
      <c r="G275" s="225">
        <v>84330.5</v>
      </c>
      <c r="H275" s="160">
        <v>0</v>
      </c>
      <c r="I275" s="160">
        <v>0</v>
      </c>
      <c r="J275" s="160">
        <v>0</v>
      </c>
    </row>
    <row r="276" spans="1:16" ht="15">
      <c r="A276" s="224" t="s">
        <v>986</v>
      </c>
      <c r="B276" s="225">
        <v>0</v>
      </c>
      <c r="C276" s="225">
        <v>0</v>
      </c>
      <c r="D276" s="225">
        <v>0</v>
      </c>
      <c r="E276" s="225">
        <v>0</v>
      </c>
      <c r="F276" s="225">
        <v>0</v>
      </c>
      <c r="G276" s="225">
        <v>0</v>
      </c>
      <c r="H276" s="160">
        <v>0</v>
      </c>
      <c r="I276" s="160">
        <v>0</v>
      </c>
      <c r="J276" s="160">
        <v>0</v>
      </c>
    </row>
    <row r="277" spans="1:16" ht="15">
      <c r="A277" s="153" t="s">
        <v>301</v>
      </c>
      <c r="B277" s="160">
        <v>5538.41</v>
      </c>
      <c r="C277" s="160">
        <v>4854.54</v>
      </c>
      <c r="D277" s="160">
        <v>8897.2900000000009</v>
      </c>
      <c r="E277" s="160">
        <v>7294.63</v>
      </c>
      <c r="F277" s="160">
        <v>7619.7</v>
      </c>
      <c r="G277" s="160">
        <v>5951.34</v>
      </c>
      <c r="H277" s="160">
        <v>0</v>
      </c>
      <c r="I277" s="160">
        <v>0</v>
      </c>
      <c r="J277" s="160">
        <v>0</v>
      </c>
    </row>
    <row r="278" spans="1:16" ht="15">
      <c r="A278" s="153" t="s">
        <v>355</v>
      </c>
      <c r="B278" s="160">
        <v>1987.86</v>
      </c>
      <c r="C278" s="160">
        <v>2251.42</v>
      </c>
      <c r="D278" s="160">
        <v>4304.37</v>
      </c>
      <c r="E278" s="160">
        <v>2295.41</v>
      </c>
      <c r="F278" s="160">
        <v>2187.54</v>
      </c>
      <c r="G278" s="160">
        <v>2274.56</v>
      </c>
      <c r="H278" s="160">
        <v>0</v>
      </c>
      <c r="I278" s="160">
        <v>0</v>
      </c>
      <c r="J278" s="160">
        <v>0</v>
      </c>
    </row>
    <row r="279" spans="1:16" ht="15">
      <c r="A279" s="153" t="s">
        <v>302</v>
      </c>
      <c r="B279" s="160">
        <v>1575</v>
      </c>
      <c r="C279" s="160">
        <v>148.34</v>
      </c>
      <c r="D279" s="160">
        <v>11180.65</v>
      </c>
      <c r="E279" s="160">
        <v>4369.45</v>
      </c>
      <c r="F279" s="160">
        <v>6464.71</v>
      </c>
      <c r="G279" s="160">
        <v>22049.439999999999</v>
      </c>
      <c r="H279" s="160">
        <v>0</v>
      </c>
      <c r="I279" s="160">
        <v>0</v>
      </c>
      <c r="J279" s="160">
        <v>0</v>
      </c>
    </row>
    <row r="280" spans="1:16" s="51" customFormat="1" ht="15">
      <c r="A280" s="8" t="s">
        <v>787</v>
      </c>
      <c r="B280" s="164">
        <v>99981.55</v>
      </c>
      <c r="C280" s="164">
        <v>114184.69</v>
      </c>
      <c r="D280" s="164">
        <v>122367.08</v>
      </c>
      <c r="E280" s="164">
        <v>115777.41</v>
      </c>
      <c r="F280" s="164">
        <v>124963.11</v>
      </c>
      <c r="G280" s="164">
        <v>128953.87</v>
      </c>
      <c r="H280" s="164">
        <v>307693.89</v>
      </c>
      <c r="I280" s="164">
        <v>308897.01</v>
      </c>
      <c r="J280" s="164">
        <v>393954.46</v>
      </c>
      <c r="K280" s="107">
        <f>B280-SUM(B266:B279)</f>
        <v>0</v>
      </c>
      <c r="L280" s="107">
        <f t="shared" ref="L280:P280" si="14">C280-SUM(C266:C279)</f>
        <v>0</v>
      </c>
      <c r="M280" s="107">
        <f t="shared" si="14"/>
        <v>0</v>
      </c>
      <c r="N280" s="107">
        <f t="shared" si="14"/>
        <v>0</v>
      </c>
      <c r="O280" s="107">
        <f t="shared" si="14"/>
        <v>0</v>
      </c>
      <c r="P280" s="107">
        <f t="shared" si="14"/>
        <v>0</v>
      </c>
    </row>
    <row r="281" spans="1:16" s="51" customFormat="1" ht="15">
      <c r="A281" s="8"/>
      <c r="B281" s="160"/>
      <c r="C281" s="160"/>
      <c r="D281" s="160"/>
      <c r="E281" s="160"/>
      <c r="F281" s="160"/>
      <c r="G281" s="160"/>
      <c r="H281" s="160"/>
      <c r="I281" s="160"/>
      <c r="J281" s="160"/>
    </row>
    <row r="282" spans="1:16" ht="15">
      <c r="A282" s="153" t="s">
        <v>356</v>
      </c>
      <c r="B282" s="160">
        <v>-9381.69</v>
      </c>
      <c r="C282" s="160">
        <v>-31796</v>
      </c>
      <c r="D282" s="160">
        <v>-6412.89</v>
      </c>
      <c r="E282" s="160">
        <v>-14768.94</v>
      </c>
      <c r="F282" s="160">
        <v>-29538.82</v>
      </c>
      <c r="G282" s="160">
        <v>-14680.71</v>
      </c>
      <c r="H282" s="160">
        <v>0</v>
      </c>
      <c r="I282" s="160">
        <v>0</v>
      </c>
      <c r="J282" s="160">
        <v>0</v>
      </c>
    </row>
    <row r="283" spans="1:16" ht="15">
      <c r="A283" s="153" t="s">
        <v>1254</v>
      </c>
      <c r="B283" s="160">
        <v>0</v>
      </c>
      <c r="C283" s="160">
        <v>0</v>
      </c>
      <c r="D283" s="160">
        <v>0</v>
      </c>
      <c r="E283" s="160">
        <v>0</v>
      </c>
      <c r="F283" s="160">
        <v>409.4</v>
      </c>
      <c r="G283" s="160">
        <v>0</v>
      </c>
      <c r="H283" s="160"/>
      <c r="I283" s="160"/>
      <c r="J283" s="160"/>
    </row>
    <row r="284" spans="1:16" ht="15">
      <c r="A284" s="153" t="s">
        <v>963</v>
      </c>
      <c r="B284" s="160">
        <v>0</v>
      </c>
      <c r="C284" s="160">
        <v>0</v>
      </c>
      <c r="D284" s="160">
        <v>0</v>
      </c>
      <c r="E284" s="160">
        <v>31.74</v>
      </c>
      <c r="F284" s="160">
        <v>0</v>
      </c>
      <c r="G284" s="160">
        <v>0</v>
      </c>
      <c r="H284" s="160"/>
      <c r="I284" s="160"/>
      <c r="J284" s="160"/>
    </row>
    <row r="285" spans="1:16" ht="15">
      <c r="A285" s="153" t="s">
        <v>1255</v>
      </c>
      <c r="B285" s="160">
        <v>0</v>
      </c>
      <c r="C285" s="160">
        <v>0</v>
      </c>
      <c r="D285" s="160">
        <v>0</v>
      </c>
      <c r="E285" s="160">
        <v>212.76</v>
      </c>
      <c r="F285" s="160">
        <v>0</v>
      </c>
      <c r="G285" s="160">
        <v>0</v>
      </c>
      <c r="H285" s="160"/>
      <c r="I285" s="160"/>
      <c r="J285" s="160"/>
    </row>
    <row r="286" spans="1:16" ht="15">
      <c r="A286" s="153" t="s">
        <v>311</v>
      </c>
      <c r="B286" s="160">
        <v>0</v>
      </c>
      <c r="C286" s="160">
        <v>0</v>
      </c>
      <c r="D286" s="160">
        <v>0</v>
      </c>
      <c r="E286" s="160">
        <v>32.01</v>
      </c>
      <c r="F286" s="160">
        <v>0.83</v>
      </c>
      <c r="G286" s="160">
        <v>0</v>
      </c>
      <c r="H286" s="160">
        <v>0</v>
      </c>
      <c r="I286" s="160">
        <v>0</v>
      </c>
      <c r="J286" s="160">
        <v>0</v>
      </c>
    </row>
    <row r="287" spans="1:16" ht="15">
      <c r="A287" s="224" t="s">
        <v>987</v>
      </c>
      <c r="B287" s="225">
        <v>0</v>
      </c>
      <c r="C287" s="225">
        <v>0</v>
      </c>
      <c r="D287" s="225">
        <v>0</v>
      </c>
      <c r="E287" s="225">
        <v>0</v>
      </c>
      <c r="F287" s="225">
        <v>0</v>
      </c>
      <c r="G287" s="225">
        <v>0</v>
      </c>
      <c r="H287" s="160">
        <v>0</v>
      </c>
      <c r="I287" s="160">
        <v>0</v>
      </c>
      <c r="J287" s="160">
        <v>0</v>
      </c>
    </row>
    <row r="288" spans="1:16" ht="15">
      <c r="A288" s="76" t="s">
        <v>312</v>
      </c>
      <c r="B288" s="160">
        <v>0</v>
      </c>
      <c r="C288" s="160">
        <v>0</v>
      </c>
      <c r="D288" s="160">
        <v>0</v>
      </c>
      <c r="E288" s="160">
        <v>0</v>
      </c>
      <c r="F288" s="160">
        <v>0</v>
      </c>
      <c r="G288" s="160">
        <v>0</v>
      </c>
      <c r="H288" s="160">
        <v>0</v>
      </c>
      <c r="I288" s="160">
        <v>0</v>
      </c>
      <c r="J288" s="160">
        <v>0</v>
      </c>
    </row>
    <row r="289" spans="1:16" ht="15">
      <c r="A289" s="110" t="s">
        <v>305</v>
      </c>
      <c r="B289" s="160">
        <v>0</v>
      </c>
      <c r="C289" s="160">
        <v>0</v>
      </c>
      <c r="D289" s="160">
        <v>34</v>
      </c>
      <c r="E289" s="160">
        <v>0</v>
      </c>
      <c r="F289" s="160">
        <v>0</v>
      </c>
      <c r="G289" s="160">
        <v>0</v>
      </c>
      <c r="H289" s="160">
        <v>0</v>
      </c>
      <c r="I289" s="160">
        <v>0</v>
      </c>
      <c r="J289" s="160">
        <v>0</v>
      </c>
    </row>
    <row r="290" spans="1:16" s="51" customFormat="1" ht="15">
      <c r="A290" s="9" t="s">
        <v>788</v>
      </c>
      <c r="B290" s="164">
        <v>-9381.69</v>
      </c>
      <c r="C290" s="164">
        <v>-31796</v>
      </c>
      <c r="D290" s="164">
        <v>-6378.89</v>
      </c>
      <c r="E290" s="164">
        <v>-14492.43</v>
      </c>
      <c r="F290" s="164">
        <v>-29128.59</v>
      </c>
      <c r="G290" s="164">
        <v>-14680.71</v>
      </c>
      <c r="H290" s="164">
        <v>7927.43</v>
      </c>
      <c r="I290" s="164">
        <v>7861.23</v>
      </c>
      <c r="J290" s="164">
        <v>10156.23</v>
      </c>
      <c r="K290" s="107">
        <f>B290-SUM(B282:B289)</f>
        <v>0</v>
      </c>
      <c r="L290" s="107">
        <f t="shared" ref="L290:P290" si="15">C290-SUM(C282:C289)</f>
        <v>0</v>
      </c>
      <c r="M290" s="107">
        <f t="shared" si="15"/>
        <v>0</v>
      </c>
      <c r="N290" s="107">
        <f t="shared" si="15"/>
        <v>0</v>
      </c>
      <c r="O290" s="107">
        <f t="shared" si="15"/>
        <v>0</v>
      </c>
      <c r="P290" s="107">
        <f t="shared" si="15"/>
        <v>0</v>
      </c>
    </row>
    <row r="291" spans="1:16" s="51" customFormat="1" ht="15">
      <c r="A291" s="9"/>
      <c r="B291" s="163"/>
      <c r="C291" s="163"/>
      <c r="D291" s="163"/>
      <c r="E291" s="163"/>
      <c r="F291" s="163"/>
      <c r="G291" s="163"/>
      <c r="H291" s="163"/>
      <c r="I291" s="163"/>
      <c r="J291" s="163"/>
    </row>
    <row r="292" spans="1:16" s="51" customFormat="1" ht="15.75" thickBot="1">
      <c r="A292" s="9" t="s">
        <v>789</v>
      </c>
      <c r="B292" s="170">
        <v>756389.59</v>
      </c>
      <c r="C292" s="170">
        <v>597520.23</v>
      </c>
      <c r="D292" s="170">
        <v>734178.83</v>
      </c>
      <c r="E292" s="170">
        <v>668457.68999999994</v>
      </c>
      <c r="F292" s="170">
        <v>750311.79</v>
      </c>
      <c r="G292" s="170">
        <v>600333.5</v>
      </c>
      <c r="H292" s="170">
        <v>1001650.91</v>
      </c>
      <c r="I292" s="170">
        <v>857469.38</v>
      </c>
      <c r="J292" s="170">
        <v>934151.83</v>
      </c>
    </row>
    <row r="293" spans="1:16" ht="13.5" thickTop="1">
      <c r="A293" s="76"/>
      <c r="B293" s="101"/>
      <c r="C293" s="102"/>
      <c r="D293" s="102"/>
      <c r="E293" s="102"/>
      <c r="F293" s="102"/>
      <c r="G293" s="102"/>
      <c r="H293" s="102"/>
    </row>
    <row r="294" spans="1:16">
      <c r="A294" s="76"/>
      <c r="B294" s="102"/>
      <c r="C294" s="102"/>
      <c r="D294" s="102"/>
      <c r="E294" s="102"/>
      <c r="F294" s="102"/>
      <c r="G294" s="102"/>
      <c r="H294" s="102"/>
    </row>
    <row r="295" spans="1:16">
      <c r="A295" s="76"/>
      <c r="B295" s="102"/>
      <c r="C295" s="101"/>
      <c r="D295" s="101"/>
      <c r="E295" s="102"/>
      <c r="F295" s="102"/>
      <c r="G295" s="102"/>
      <c r="H295" s="102"/>
    </row>
    <row r="296" spans="1:16">
      <c r="A296" s="76"/>
      <c r="B296" s="101"/>
      <c r="C296" s="101"/>
      <c r="D296" s="101"/>
      <c r="E296" s="102"/>
      <c r="F296" s="102"/>
      <c r="G296" s="102"/>
      <c r="H296" s="102"/>
    </row>
    <row r="297" spans="1:16">
      <c r="A297" s="76"/>
      <c r="B297" s="101"/>
      <c r="C297" s="101"/>
      <c r="D297" s="101"/>
      <c r="E297" s="102"/>
      <c r="F297" s="102"/>
      <c r="G297" s="102"/>
      <c r="H297" s="102"/>
    </row>
    <row r="298" spans="1:16">
      <c r="A298" s="76"/>
      <c r="B298" s="101"/>
      <c r="C298" s="102"/>
      <c r="D298" s="102"/>
      <c r="E298" s="102"/>
      <c r="F298" s="102"/>
      <c r="G298" s="102"/>
      <c r="H298" s="102"/>
    </row>
    <row r="299" spans="1:16">
      <c r="A299" s="76"/>
      <c r="B299" s="102"/>
      <c r="C299" s="101"/>
      <c r="D299" s="101"/>
      <c r="E299" s="102"/>
      <c r="F299" s="102"/>
      <c r="G299" s="102"/>
      <c r="H299" s="102"/>
    </row>
    <row r="300" spans="1:16">
      <c r="A300" s="76"/>
      <c r="B300" s="102"/>
      <c r="C300" s="102"/>
      <c r="D300" s="102"/>
      <c r="E300" s="102"/>
      <c r="F300" s="102"/>
      <c r="G300" s="102"/>
      <c r="H300" s="102"/>
    </row>
    <row r="301" spans="1:16">
      <c r="A301" s="76"/>
      <c r="B301" s="102"/>
      <c r="C301" s="101"/>
      <c r="D301" s="101"/>
      <c r="E301" s="102"/>
      <c r="F301" s="102"/>
      <c r="G301" s="102"/>
      <c r="H301" s="102"/>
    </row>
    <row r="302" spans="1:16">
      <c r="A302" s="76"/>
      <c r="B302" s="101"/>
      <c r="C302" s="102"/>
      <c r="D302" s="102"/>
      <c r="E302" s="102"/>
      <c r="F302" s="102"/>
      <c r="G302" s="102"/>
      <c r="H302" s="102"/>
    </row>
    <row r="303" spans="1:16">
      <c r="A303" s="76"/>
      <c r="B303" s="102"/>
      <c r="C303" s="101"/>
      <c r="D303" s="101"/>
      <c r="E303" s="102"/>
      <c r="F303" s="101"/>
      <c r="G303" s="101"/>
      <c r="H303" s="101"/>
    </row>
    <row r="304" spans="1:16">
      <c r="A304" s="76"/>
      <c r="B304" s="101"/>
      <c r="C304" s="102"/>
      <c r="D304" s="102"/>
      <c r="E304" s="102"/>
      <c r="F304" s="102"/>
      <c r="G304" s="102"/>
      <c r="H304" s="102"/>
    </row>
    <row r="305" spans="1:8">
      <c r="A305" s="76"/>
      <c r="B305" s="102"/>
      <c r="C305" s="102"/>
      <c r="D305" s="102"/>
      <c r="E305" s="102"/>
      <c r="F305" s="102"/>
      <c r="G305" s="102"/>
      <c r="H305" s="102"/>
    </row>
    <row r="306" spans="1:8">
      <c r="A306" s="76"/>
      <c r="B306" s="102"/>
      <c r="C306" s="102"/>
      <c r="D306" s="102"/>
      <c r="E306" s="102"/>
      <c r="F306" s="102"/>
      <c r="G306" s="102"/>
      <c r="H306" s="102"/>
    </row>
    <row r="307" spans="1:8">
      <c r="A307" s="76"/>
      <c r="B307" s="102"/>
      <c r="C307" s="101"/>
      <c r="D307" s="101"/>
      <c r="E307" s="101"/>
      <c r="F307" s="101"/>
      <c r="G307" s="101"/>
      <c r="H307" s="101"/>
    </row>
    <row r="308" spans="1:8">
      <c r="A308" s="76"/>
      <c r="B308" s="101"/>
      <c r="C308" s="101"/>
      <c r="D308" s="101"/>
      <c r="E308" s="101"/>
      <c r="F308" s="101"/>
      <c r="G308" s="101"/>
      <c r="H308" s="101"/>
    </row>
    <row r="309" spans="1:8">
      <c r="A309" s="76"/>
      <c r="B309" s="101"/>
      <c r="C309" s="101"/>
      <c r="D309" s="101"/>
      <c r="E309" s="102"/>
      <c r="F309" s="102"/>
      <c r="G309" s="102"/>
      <c r="H309" s="102"/>
    </row>
    <row r="310" spans="1:8">
      <c r="A310" s="76"/>
      <c r="B310" s="101"/>
      <c r="C310" s="102"/>
      <c r="D310" s="102"/>
      <c r="E310" s="102"/>
      <c r="F310" s="102"/>
      <c r="G310" s="102"/>
      <c r="H310" s="102"/>
    </row>
    <row r="311" spans="1:8">
      <c r="A311" s="76"/>
      <c r="B311" s="102"/>
      <c r="C311" s="101"/>
      <c r="D311" s="101"/>
      <c r="E311" s="102"/>
      <c r="F311" s="102"/>
      <c r="G311" s="102"/>
      <c r="H311" s="101"/>
    </row>
    <row r="312" spans="1:8">
      <c r="A312" s="76"/>
      <c r="B312" s="101"/>
      <c r="C312" s="102"/>
      <c r="D312" s="102"/>
      <c r="E312" s="102"/>
      <c r="F312" s="102"/>
      <c r="G312" s="102"/>
      <c r="H312" s="102"/>
    </row>
    <row r="313" spans="1:8">
      <c r="A313" s="76"/>
      <c r="B313" s="102"/>
      <c r="C313" s="101"/>
      <c r="D313" s="101"/>
      <c r="E313" s="102"/>
      <c r="F313" s="102"/>
      <c r="G313" s="102"/>
      <c r="H313" s="101"/>
    </row>
    <row r="314" spans="1:8">
      <c r="A314" s="76"/>
      <c r="B314" s="101"/>
      <c r="C314" s="101"/>
      <c r="D314" s="101"/>
      <c r="E314" s="102"/>
      <c r="F314" s="102"/>
      <c r="G314" s="102"/>
      <c r="H314" s="102"/>
    </row>
    <row r="315" spans="1:8">
      <c r="A315" s="76"/>
      <c r="B315" s="101"/>
      <c r="C315" s="102"/>
      <c r="D315" s="102"/>
      <c r="E315" s="102"/>
      <c r="F315" s="102"/>
      <c r="G315" s="102"/>
      <c r="H315" s="102"/>
    </row>
    <row r="316" spans="1:8">
      <c r="A316" s="76"/>
      <c r="B316" s="102"/>
      <c r="C316" s="102"/>
      <c r="D316" s="102"/>
      <c r="E316" s="102"/>
      <c r="F316" s="102"/>
      <c r="G316" s="102"/>
      <c r="H316" s="102"/>
    </row>
    <row r="317" spans="1:8">
      <c r="A317" s="76"/>
      <c r="B317" s="102"/>
      <c r="C317" s="101"/>
      <c r="D317" s="101"/>
      <c r="E317" s="101"/>
      <c r="F317" s="101"/>
      <c r="G317" s="101"/>
      <c r="H317" s="101"/>
    </row>
    <row r="318" spans="1:8">
      <c r="A318" s="76"/>
      <c r="B318" s="101"/>
      <c r="C318" s="101"/>
      <c r="D318" s="101"/>
      <c r="E318" s="101"/>
      <c r="F318" s="101"/>
      <c r="G318" s="101"/>
      <c r="H318" s="101"/>
    </row>
    <row r="319" spans="1:8">
      <c r="A319" s="76"/>
      <c r="B319" s="101"/>
      <c r="C319" s="102"/>
      <c r="D319" s="102"/>
      <c r="E319" s="102"/>
      <c r="F319" s="102"/>
      <c r="G319" s="102"/>
      <c r="H319" s="102"/>
    </row>
    <row r="320" spans="1:8">
      <c r="A320" s="76"/>
      <c r="B320" s="102"/>
      <c r="C320" s="102"/>
      <c r="D320" s="102"/>
      <c r="E320" s="102"/>
      <c r="F320" s="102"/>
      <c r="G320" s="102"/>
      <c r="H320" s="102"/>
    </row>
    <row r="321" spans="1:8">
      <c r="A321" s="76"/>
      <c r="B321" s="102"/>
      <c r="C321" s="102"/>
      <c r="D321" s="102"/>
      <c r="E321" s="102"/>
      <c r="F321" s="102"/>
      <c r="G321" s="102"/>
      <c r="H321" s="102"/>
    </row>
    <row r="322" spans="1:8">
      <c r="A322" s="76"/>
      <c r="B322" s="102"/>
      <c r="C322" s="102"/>
      <c r="D322" s="102"/>
      <c r="E322" s="102"/>
      <c r="F322" s="102"/>
      <c r="G322" s="102"/>
      <c r="H322" s="102"/>
    </row>
    <row r="323" spans="1:8">
      <c r="A323" s="76"/>
      <c r="B323" s="102"/>
      <c r="C323" s="102"/>
      <c r="D323" s="102"/>
      <c r="E323" s="102"/>
      <c r="F323" s="102"/>
      <c r="G323" s="102"/>
      <c r="H323" s="102"/>
    </row>
    <row r="324" spans="1:8">
      <c r="A324" s="76"/>
      <c r="B324" s="102"/>
      <c r="C324" s="102"/>
      <c r="D324" s="102"/>
      <c r="E324" s="102"/>
      <c r="F324" s="102"/>
      <c r="G324" s="102"/>
      <c r="H324" s="102"/>
    </row>
    <row r="325" spans="1:8">
      <c r="A325" s="76"/>
      <c r="B325" s="102"/>
      <c r="C325" s="102"/>
      <c r="D325" s="102"/>
      <c r="E325" s="102"/>
      <c r="F325" s="102"/>
      <c r="G325" s="102"/>
      <c r="H325" s="102"/>
    </row>
    <row r="326" spans="1:8">
      <c r="A326" s="76"/>
      <c r="B326" s="102"/>
      <c r="C326" s="102"/>
      <c r="D326" s="102"/>
      <c r="E326" s="102"/>
      <c r="F326" s="101"/>
      <c r="G326" s="101"/>
      <c r="H326" s="101"/>
    </row>
    <row r="327" spans="1:8">
      <c r="A327" s="76"/>
      <c r="B327" s="102"/>
      <c r="C327" s="102"/>
      <c r="D327" s="101"/>
      <c r="E327" s="101"/>
      <c r="F327" s="101"/>
      <c r="G327" s="101"/>
      <c r="H327" s="101"/>
    </row>
    <row r="328" spans="1:8">
      <c r="A328" s="76"/>
      <c r="B328" s="102"/>
      <c r="C328" s="102"/>
      <c r="D328" s="102"/>
      <c r="E328" s="102"/>
      <c r="F328" s="102"/>
      <c r="G328" s="102"/>
      <c r="H328" s="102"/>
    </row>
    <row r="329" spans="1:8">
      <c r="A329" s="76"/>
      <c r="B329" s="102"/>
      <c r="C329" s="102"/>
      <c r="D329" s="102"/>
      <c r="E329" s="102"/>
      <c r="F329" s="102"/>
      <c r="G329" s="102"/>
      <c r="H329" s="102"/>
    </row>
    <row r="330" spans="1:8">
      <c r="A330" s="76"/>
      <c r="B330" s="102"/>
      <c r="C330" s="102"/>
      <c r="D330" s="101"/>
      <c r="E330" s="102"/>
      <c r="F330" s="102"/>
      <c r="G330" s="102"/>
      <c r="H330" s="102"/>
    </row>
    <row r="331" spans="1:8">
      <c r="A331" s="76"/>
      <c r="B331" s="102"/>
      <c r="C331" s="102"/>
      <c r="D331" s="102"/>
      <c r="E331" s="102"/>
      <c r="F331" s="102"/>
      <c r="G331" s="102"/>
      <c r="H331" s="102"/>
    </row>
    <row r="332" spans="1:8">
      <c r="A332" s="76"/>
      <c r="B332" s="102"/>
      <c r="C332" s="102"/>
      <c r="D332" s="102"/>
      <c r="E332" s="102"/>
      <c r="F332" s="102"/>
      <c r="G332" s="102"/>
      <c r="H332" s="102"/>
    </row>
    <row r="333" spans="1:8">
      <c r="A333" s="76"/>
      <c r="B333" s="102"/>
      <c r="C333" s="102"/>
      <c r="D333" s="102"/>
      <c r="E333" s="102"/>
      <c r="F333" s="102"/>
      <c r="G333" s="102"/>
      <c r="H333" s="102"/>
    </row>
    <row r="334" spans="1:8">
      <c r="A334" s="76"/>
      <c r="B334" s="102"/>
      <c r="C334" s="102"/>
      <c r="D334" s="102"/>
      <c r="E334" s="102"/>
      <c r="F334" s="102"/>
      <c r="G334" s="102"/>
      <c r="H334" s="102"/>
    </row>
    <row r="335" spans="1:8">
      <c r="A335" s="76"/>
      <c r="B335" s="102"/>
      <c r="C335" s="102"/>
      <c r="D335" s="101"/>
      <c r="E335" s="102"/>
      <c r="F335" s="101"/>
      <c r="G335" s="101"/>
      <c r="H335" s="101"/>
    </row>
    <row r="336" spans="1:8">
      <c r="A336" s="76"/>
      <c r="B336" s="102"/>
      <c r="C336" s="102"/>
      <c r="D336" s="102"/>
      <c r="E336" s="102"/>
      <c r="F336" s="102"/>
      <c r="G336" s="102"/>
      <c r="H336" s="101"/>
    </row>
    <row r="337" spans="1:8">
      <c r="A337" s="76"/>
      <c r="B337" s="102"/>
      <c r="C337" s="102"/>
      <c r="D337" s="102"/>
      <c r="E337" s="102"/>
      <c r="F337" s="102"/>
      <c r="G337" s="102"/>
      <c r="H337" s="102"/>
    </row>
    <row r="338" spans="1:8">
      <c r="A338" s="76"/>
      <c r="B338" s="102"/>
      <c r="C338" s="101"/>
      <c r="D338" s="101"/>
      <c r="E338" s="102"/>
      <c r="F338" s="101"/>
      <c r="G338" s="101"/>
      <c r="H338" s="101"/>
    </row>
    <row r="339" spans="1:8">
      <c r="A339" s="76"/>
      <c r="B339" s="101"/>
      <c r="C339" s="101"/>
      <c r="D339" s="101"/>
      <c r="E339" s="101"/>
      <c r="F339" s="101"/>
      <c r="G339" s="101"/>
      <c r="H339" s="101"/>
    </row>
    <row r="340" spans="1:8">
      <c r="A340" s="76"/>
      <c r="B340" s="101"/>
      <c r="C340" s="101"/>
      <c r="D340" s="101"/>
      <c r="E340" s="101"/>
      <c r="F340" s="101"/>
      <c r="G340" s="101"/>
      <c r="H340" s="101"/>
    </row>
    <row r="341" spans="1:8">
      <c r="A341" s="76"/>
      <c r="B341" s="101"/>
      <c r="C341" s="102"/>
      <c r="D341" s="101"/>
      <c r="E341" s="102"/>
      <c r="F341" s="102"/>
      <c r="G341" s="102"/>
      <c r="H341" s="102"/>
    </row>
    <row r="342" spans="1:8">
      <c r="A342" s="76"/>
      <c r="B342" s="102"/>
      <c r="C342" s="102"/>
      <c r="D342" s="101"/>
      <c r="E342" s="102"/>
      <c r="F342" s="102"/>
      <c r="G342" s="102"/>
      <c r="H342" s="102"/>
    </row>
    <row r="343" spans="1:8">
      <c r="A343" s="76"/>
      <c r="B343" s="102"/>
      <c r="C343" s="101"/>
      <c r="D343" s="101"/>
      <c r="E343" s="101"/>
      <c r="F343" s="101"/>
      <c r="G343" s="101"/>
      <c r="H343" s="101"/>
    </row>
    <row r="344" spans="1:8">
      <c r="A344" s="76"/>
      <c r="B344" s="101"/>
      <c r="C344" s="102"/>
      <c r="D344" s="102"/>
      <c r="E344" s="102"/>
      <c r="F344" s="102"/>
      <c r="G344" s="102"/>
      <c r="H344" s="102"/>
    </row>
    <row r="345" spans="1:8">
      <c r="A345" s="76"/>
      <c r="B345" s="102"/>
      <c r="C345" s="102"/>
      <c r="D345" s="102"/>
      <c r="E345" s="102"/>
      <c r="F345" s="102"/>
      <c r="G345" s="102"/>
      <c r="H345" s="102"/>
    </row>
    <row r="346" spans="1:8">
      <c r="A346" s="76"/>
      <c r="B346" s="102"/>
      <c r="C346" s="102"/>
      <c r="D346" s="102"/>
      <c r="E346" s="102"/>
      <c r="F346" s="102"/>
      <c r="G346" s="102"/>
      <c r="H346" s="102"/>
    </row>
    <row r="347" spans="1:8">
      <c r="A347" s="76"/>
      <c r="B347" s="102"/>
      <c r="C347" s="102"/>
      <c r="D347" s="102"/>
      <c r="E347" s="102"/>
      <c r="F347" s="102"/>
      <c r="G347" s="102"/>
      <c r="H347" s="102"/>
    </row>
    <row r="348" spans="1:8">
      <c r="A348" s="76"/>
      <c r="B348" s="102"/>
      <c r="C348" s="101"/>
      <c r="D348" s="101"/>
      <c r="E348" s="102"/>
      <c r="F348" s="102"/>
      <c r="G348" s="101"/>
      <c r="H348" s="101"/>
    </row>
    <row r="349" spans="1:8">
      <c r="A349" s="76"/>
      <c r="B349" s="101"/>
      <c r="C349" s="101"/>
      <c r="D349" s="101"/>
      <c r="E349" s="102"/>
      <c r="F349" s="102"/>
      <c r="G349" s="101"/>
      <c r="H349" s="101"/>
    </row>
    <row r="350" spans="1:8">
      <c r="A350" s="76"/>
      <c r="B350" s="101"/>
      <c r="C350" s="102"/>
      <c r="D350" s="102"/>
      <c r="E350" s="102"/>
      <c r="F350" s="102"/>
      <c r="G350" s="102"/>
      <c r="H350" s="102"/>
    </row>
    <row r="351" spans="1:8">
      <c r="A351" s="76"/>
      <c r="B351" s="102"/>
      <c r="C351" s="102"/>
      <c r="D351" s="102"/>
      <c r="E351" s="102"/>
      <c r="F351" s="102"/>
      <c r="G351" s="102"/>
      <c r="H351" s="102"/>
    </row>
    <row r="352" spans="1:8">
      <c r="A352" s="76"/>
      <c r="B352" s="102"/>
      <c r="C352" s="102"/>
      <c r="D352" s="102"/>
      <c r="E352" s="102"/>
      <c r="F352" s="102"/>
      <c r="G352" s="102"/>
      <c r="H352" s="102"/>
    </row>
    <row r="353" spans="1:8">
      <c r="A353" s="76"/>
      <c r="B353" s="102"/>
      <c r="C353" s="102"/>
      <c r="D353" s="102"/>
      <c r="E353" s="102"/>
      <c r="F353" s="102"/>
      <c r="G353" s="102"/>
      <c r="H353" s="102"/>
    </row>
    <row r="354" spans="1:8">
      <c r="A354" s="76"/>
      <c r="B354" s="102"/>
      <c r="C354" s="102"/>
      <c r="D354" s="102"/>
      <c r="E354" s="102"/>
      <c r="F354" s="102"/>
      <c r="G354" s="102"/>
      <c r="H354" s="102"/>
    </row>
    <row r="355" spans="1:8">
      <c r="A355" s="76"/>
      <c r="B355" s="102"/>
      <c r="C355" s="102"/>
      <c r="D355" s="102"/>
      <c r="E355" s="102"/>
      <c r="F355" s="102"/>
      <c r="G355" s="102"/>
      <c r="H355" s="102"/>
    </row>
    <row r="356" spans="1:8">
      <c r="A356" s="76"/>
      <c r="B356" s="102"/>
      <c r="C356" s="102"/>
      <c r="D356" s="102"/>
      <c r="E356" s="102"/>
      <c r="F356" s="102"/>
      <c r="G356" s="102"/>
      <c r="H356" s="102"/>
    </row>
    <row r="357" spans="1:8">
      <c r="A357" s="76"/>
      <c r="B357" s="102"/>
      <c r="C357" s="102"/>
      <c r="D357" s="102"/>
      <c r="E357" s="102"/>
      <c r="F357" s="102"/>
      <c r="G357" s="102"/>
      <c r="H357" s="102"/>
    </row>
    <row r="358" spans="1:8">
      <c r="A358" s="76"/>
      <c r="B358" s="102"/>
      <c r="C358" s="102"/>
      <c r="D358" s="102"/>
      <c r="E358" s="102"/>
      <c r="F358" s="102"/>
      <c r="G358" s="102"/>
      <c r="H358" s="102"/>
    </row>
    <row r="359" spans="1:8">
      <c r="A359" s="76"/>
      <c r="B359" s="102"/>
      <c r="C359" s="102"/>
      <c r="D359" s="102"/>
      <c r="E359" s="102"/>
      <c r="F359" s="102"/>
      <c r="G359" s="102"/>
      <c r="H359" s="102"/>
    </row>
    <row r="360" spans="1:8">
      <c r="A360" s="76"/>
      <c r="B360" s="102"/>
      <c r="C360" s="102"/>
      <c r="D360" s="102"/>
      <c r="E360" s="102"/>
      <c r="F360" s="102"/>
      <c r="G360" s="102"/>
      <c r="H360" s="102"/>
    </row>
    <row r="361" spans="1:8">
      <c r="A361" s="76"/>
      <c r="B361" s="102"/>
      <c r="C361" s="101"/>
      <c r="D361" s="101"/>
      <c r="E361" s="102"/>
      <c r="F361" s="102"/>
      <c r="G361" s="102"/>
      <c r="H361" s="101"/>
    </row>
    <row r="362" spans="1:8">
      <c r="A362" s="76"/>
      <c r="B362" s="101"/>
      <c r="C362" s="102"/>
      <c r="D362" s="102"/>
      <c r="E362" s="102"/>
      <c r="F362" s="102"/>
      <c r="G362" s="102"/>
      <c r="H362" s="102"/>
    </row>
    <row r="363" spans="1:8">
      <c r="A363" s="76"/>
      <c r="B363" s="102"/>
      <c r="C363" s="101"/>
      <c r="D363" s="101"/>
      <c r="E363" s="101"/>
      <c r="F363" s="101"/>
      <c r="G363" s="101"/>
      <c r="H363" s="101"/>
    </row>
    <row r="364" spans="1:8">
      <c r="A364" s="76"/>
      <c r="B364" s="101"/>
      <c r="C364" s="101"/>
      <c r="D364" s="101"/>
      <c r="E364" s="101"/>
      <c r="F364" s="101"/>
      <c r="G364" s="101"/>
      <c r="H364" s="101"/>
    </row>
    <row r="365" spans="1:8">
      <c r="A365" s="76"/>
      <c r="B365" s="101"/>
      <c r="C365" s="101"/>
      <c r="D365" s="101"/>
      <c r="E365" s="101"/>
      <c r="F365" s="101"/>
      <c r="G365" s="101"/>
      <c r="H365" s="101"/>
    </row>
    <row r="366" spans="1:8">
      <c r="A366" s="76"/>
      <c r="B366" s="101"/>
      <c r="C366" s="101"/>
      <c r="D366" s="101"/>
      <c r="E366" s="101"/>
      <c r="F366" s="101"/>
      <c r="G366" s="101"/>
      <c r="H366" s="101"/>
    </row>
    <row r="367" spans="1:8">
      <c r="B367" s="101"/>
      <c r="C367" s="101"/>
      <c r="D367" s="101"/>
      <c r="E367" s="101"/>
      <c r="F367" s="101"/>
      <c r="G367" s="101"/>
      <c r="H367" s="101"/>
    </row>
    <row r="368" spans="1:8">
      <c r="B368" s="101"/>
      <c r="C368" s="101"/>
      <c r="D368" s="101"/>
      <c r="E368" s="101"/>
      <c r="F368" s="101"/>
      <c r="G368" s="101"/>
      <c r="H368" s="101"/>
    </row>
    <row r="369" spans="1:8">
      <c r="A369" s="76"/>
      <c r="B369" s="101"/>
      <c r="C369" s="101"/>
      <c r="D369" s="101"/>
      <c r="E369" s="101"/>
      <c r="F369" s="101"/>
      <c r="G369" s="101"/>
      <c r="H369" s="101"/>
    </row>
    <row r="370" spans="1:8">
      <c r="A370" s="76"/>
      <c r="B370" s="101"/>
      <c r="C370" s="101"/>
      <c r="D370" s="101"/>
      <c r="E370" s="101"/>
      <c r="F370" s="101"/>
      <c r="G370" s="101"/>
      <c r="H370" s="101"/>
    </row>
    <row r="371" spans="1:8">
      <c r="A371" s="76"/>
      <c r="B371" s="101"/>
      <c r="C371" s="101"/>
      <c r="D371" s="101"/>
      <c r="E371" s="101"/>
      <c r="F371" s="101"/>
      <c r="G371" s="101"/>
      <c r="H371" s="101"/>
    </row>
    <row r="372" spans="1:8">
      <c r="A372" s="76"/>
      <c r="B372" s="101"/>
      <c r="C372" s="101"/>
      <c r="D372" s="101"/>
      <c r="E372" s="101"/>
      <c r="F372" s="101"/>
      <c r="G372" s="101"/>
      <c r="H372" s="101"/>
    </row>
    <row r="373" spans="1:8">
      <c r="A373" s="76"/>
      <c r="B373" s="101"/>
      <c r="C373" s="101"/>
      <c r="D373" s="101"/>
      <c r="E373" s="101"/>
      <c r="F373" s="101"/>
      <c r="G373" s="101"/>
      <c r="H373" s="101"/>
    </row>
    <row r="374" spans="1:8">
      <c r="A374" s="76"/>
      <c r="B374" s="101"/>
      <c r="C374" s="101"/>
      <c r="D374" s="101"/>
      <c r="E374" s="101"/>
      <c r="F374" s="101"/>
      <c r="G374" s="101"/>
      <c r="H374" s="101"/>
    </row>
    <row r="375" spans="1:8">
      <c r="A375" s="76"/>
      <c r="B375" s="101"/>
      <c r="C375" s="101"/>
      <c r="D375" s="101"/>
      <c r="E375" s="101"/>
      <c r="F375" s="101"/>
      <c r="G375" s="101"/>
      <c r="H375" s="101"/>
    </row>
    <row r="376" spans="1:8">
      <c r="A376" s="76"/>
      <c r="B376" s="101"/>
      <c r="C376" s="101"/>
      <c r="D376" s="101"/>
      <c r="E376" s="101"/>
      <c r="F376" s="101"/>
      <c r="G376" s="101"/>
      <c r="H376" s="101"/>
    </row>
    <row r="377" spans="1:8">
      <c r="A377" s="76"/>
      <c r="B377" s="101"/>
      <c r="C377" s="101"/>
      <c r="D377" s="101"/>
      <c r="E377" s="101"/>
      <c r="F377" s="101"/>
      <c r="G377" s="101"/>
      <c r="H377" s="101"/>
    </row>
    <row r="378" spans="1:8">
      <c r="A378" s="76"/>
      <c r="B378" s="101"/>
      <c r="C378" s="101"/>
      <c r="D378" s="101"/>
      <c r="E378" s="101"/>
      <c r="F378" s="101"/>
      <c r="G378" s="101"/>
      <c r="H378" s="101"/>
    </row>
    <row r="379" spans="1:8">
      <c r="A379" s="76"/>
      <c r="B379" s="101"/>
      <c r="C379" s="101"/>
      <c r="D379" s="101"/>
      <c r="E379" s="101"/>
      <c r="F379" s="101"/>
      <c r="G379" s="101"/>
      <c r="H379" s="101"/>
    </row>
    <row r="380" spans="1:8">
      <c r="A380" s="76"/>
      <c r="B380" s="101"/>
      <c r="C380" s="101"/>
      <c r="D380" s="101"/>
      <c r="E380" s="101"/>
      <c r="F380" s="101"/>
      <c r="G380" s="101"/>
      <c r="H380" s="101"/>
    </row>
    <row r="381" spans="1:8">
      <c r="A381" s="76"/>
      <c r="B381" s="101"/>
      <c r="C381" s="101"/>
      <c r="D381" s="101"/>
      <c r="E381" s="101"/>
      <c r="F381" s="101"/>
      <c r="G381" s="101"/>
      <c r="H381" s="101"/>
    </row>
    <row r="382" spans="1:8">
      <c r="A382" s="76"/>
      <c r="B382" s="101"/>
      <c r="C382" s="101"/>
      <c r="D382" s="101"/>
      <c r="E382" s="101"/>
      <c r="F382" s="101"/>
      <c r="G382" s="101"/>
      <c r="H382" s="101"/>
    </row>
    <row r="383" spans="1:8">
      <c r="A383" s="76"/>
      <c r="B383" s="101"/>
      <c r="C383" s="101"/>
      <c r="D383" s="101"/>
      <c r="E383" s="101"/>
      <c r="F383" s="101"/>
      <c r="G383" s="101"/>
      <c r="H383" s="101"/>
    </row>
    <row r="384" spans="1:8">
      <c r="A384" s="76"/>
      <c r="B384" s="101"/>
      <c r="C384" s="101"/>
      <c r="D384" s="101"/>
      <c r="E384" s="101"/>
      <c r="F384" s="101"/>
      <c r="G384" s="101"/>
      <c r="H384" s="101"/>
    </row>
    <row r="385" spans="1:8">
      <c r="A385" s="76"/>
      <c r="B385" s="101"/>
      <c r="C385" s="101"/>
      <c r="D385" s="101"/>
      <c r="E385" s="101"/>
      <c r="F385" s="101"/>
      <c r="G385" s="101"/>
      <c r="H385" s="101"/>
    </row>
    <row r="386" spans="1:8">
      <c r="A386" s="76"/>
      <c r="B386" s="101"/>
      <c r="C386" s="101"/>
      <c r="D386" s="101"/>
      <c r="E386" s="101"/>
      <c r="F386" s="101"/>
      <c r="G386" s="101"/>
      <c r="H386" s="101"/>
    </row>
    <row r="387" spans="1:8">
      <c r="A387" s="76"/>
      <c r="B387" s="101"/>
      <c r="C387" s="101"/>
      <c r="D387" s="101"/>
      <c r="E387" s="101"/>
      <c r="F387" s="101"/>
      <c r="G387" s="101"/>
      <c r="H387" s="101"/>
    </row>
    <row r="388" spans="1:8">
      <c r="A388" s="76"/>
      <c r="B388" s="101"/>
      <c r="C388" s="101"/>
      <c r="D388" s="101"/>
      <c r="E388" s="101"/>
      <c r="F388" s="101"/>
      <c r="G388" s="101"/>
      <c r="H388" s="101"/>
    </row>
    <row r="389" spans="1:8">
      <c r="A389" s="76"/>
      <c r="B389" s="101"/>
      <c r="C389" s="101"/>
      <c r="D389" s="101"/>
      <c r="E389" s="101"/>
      <c r="F389" s="101"/>
      <c r="G389" s="101"/>
      <c r="H389" s="101"/>
    </row>
    <row r="390" spans="1:8">
      <c r="A390" s="76"/>
      <c r="B390" s="101"/>
      <c r="C390" s="101"/>
      <c r="D390" s="101"/>
      <c r="E390" s="101"/>
      <c r="F390" s="101"/>
      <c r="G390" s="101"/>
      <c r="H390" s="101"/>
    </row>
    <row r="391" spans="1:8">
      <c r="A391" s="76"/>
      <c r="B391" s="101"/>
      <c r="C391" s="101"/>
      <c r="D391" s="101"/>
      <c r="E391" s="101"/>
      <c r="F391" s="101"/>
      <c r="G391" s="101"/>
      <c r="H391" s="101"/>
    </row>
    <row r="392" spans="1:8">
      <c r="A392" s="76"/>
      <c r="B392" s="101"/>
      <c r="C392" s="101"/>
      <c r="D392" s="101"/>
      <c r="E392" s="101"/>
      <c r="F392" s="101"/>
      <c r="G392" s="101"/>
      <c r="H392" s="101"/>
    </row>
    <row r="393" spans="1:8">
      <c r="A393" s="76"/>
      <c r="B393" s="101"/>
      <c r="C393" s="101"/>
      <c r="D393" s="101"/>
      <c r="E393" s="101"/>
      <c r="F393" s="101"/>
      <c r="G393" s="101"/>
      <c r="H393" s="101"/>
    </row>
    <row r="394" spans="1:8">
      <c r="A394" s="76"/>
      <c r="B394" s="101"/>
      <c r="C394" s="101"/>
      <c r="D394" s="101"/>
      <c r="E394" s="101"/>
      <c r="F394" s="101"/>
      <c r="G394" s="101"/>
      <c r="H394" s="101"/>
    </row>
    <row r="395" spans="1:8">
      <c r="A395" s="76"/>
      <c r="B395" s="101"/>
      <c r="C395" s="101"/>
      <c r="D395" s="101"/>
      <c r="E395" s="101"/>
      <c r="F395" s="101"/>
      <c r="G395" s="101"/>
      <c r="H395" s="101"/>
    </row>
    <row r="396" spans="1:8">
      <c r="A396" s="76"/>
      <c r="B396" s="101"/>
      <c r="C396" s="101"/>
      <c r="D396" s="101"/>
      <c r="E396" s="101"/>
      <c r="F396" s="101"/>
      <c r="G396" s="101"/>
      <c r="H396" s="101"/>
    </row>
    <row r="397" spans="1:8">
      <c r="A397" s="76"/>
      <c r="B397" s="101"/>
      <c r="C397" s="101"/>
      <c r="D397" s="101"/>
      <c r="E397" s="101"/>
      <c r="F397" s="101"/>
      <c r="G397" s="101"/>
      <c r="H397" s="101"/>
    </row>
    <row r="398" spans="1:8">
      <c r="A398" s="76"/>
      <c r="B398" s="101"/>
      <c r="C398" s="101"/>
      <c r="D398" s="101"/>
      <c r="E398" s="101"/>
      <c r="F398" s="101"/>
      <c r="G398" s="101"/>
      <c r="H398" s="101"/>
    </row>
    <row r="399" spans="1:8">
      <c r="A399" s="76"/>
      <c r="B399" s="101"/>
      <c r="C399" s="101"/>
      <c r="D399" s="101"/>
      <c r="E399" s="101"/>
      <c r="F399" s="101"/>
      <c r="G399" s="101"/>
      <c r="H399" s="101"/>
    </row>
    <row r="400" spans="1:8">
      <c r="A400" s="76"/>
      <c r="B400" s="101"/>
      <c r="C400" s="101"/>
      <c r="D400" s="101"/>
      <c r="E400" s="101"/>
      <c r="F400" s="101"/>
      <c r="G400" s="101"/>
      <c r="H400" s="101"/>
    </row>
    <row r="401" spans="1:8">
      <c r="A401" s="76"/>
      <c r="B401" s="101"/>
      <c r="C401" s="101"/>
      <c r="D401" s="101"/>
      <c r="E401" s="101"/>
      <c r="F401" s="101"/>
      <c r="G401" s="101"/>
      <c r="H401" s="101"/>
    </row>
    <row r="402" spans="1:8">
      <c r="A402" s="76"/>
      <c r="B402" s="101"/>
      <c r="C402" s="101"/>
      <c r="D402" s="101"/>
      <c r="E402" s="101"/>
      <c r="F402" s="101"/>
      <c r="G402" s="101"/>
      <c r="H402" s="101"/>
    </row>
    <row r="403" spans="1:8">
      <c r="A403" s="76"/>
      <c r="B403" s="101"/>
      <c r="C403" s="101"/>
      <c r="D403" s="101"/>
      <c r="E403" s="101"/>
      <c r="F403" s="101"/>
      <c r="G403" s="101"/>
      <c r="H403" s="101"/>
    </row>
    <row r="404" spans="1:8">
      <c r="A404" s="76"/>
      <c r="B404" s="101"/>
      <c r="C404" s="101"/>
      <c r="D404" s="101"/>
      <c r="E404" s="101"/>
      <c r="F404" s="101"/>
      <c r="G404" s="101"/>
      <c r="H404" s="101"/>
    </row>
    <row r="405" spans="1:8">
      <c r="A405" s="76"/>
      <c r="B405" s="101"/>
      <c r="C405" s="101"/>
      <c r="D405" s="101"/>
      <c r="E405" s="101"/>
      <c r="F405" s="101"/>
      <c r="G405" s="101"/>
      <c r="H405" s="101"/>
    </row>
    <row r="406" spans="1:8">
      <c r="A406" s="76"/>
      <c r="B406" s="101"/>
      <c r="C406" s="101"/>
      <c r="D406" s="101"/>
      <c r="E406" s="101"/>
      <c r="F406" s="101"/>
      <c r="G406" s="101"/>
      <c r="H406" s="101"/>
    </row>
    <row r="407" spans="1:8">
      <c r="A407" s="76"/>
      <c r="B407" s="101"/>
      <c r="C407" s="101"/>
      <c r="D407" s="101"/>
      <c r="E407" s="101"/>
      <c r="F407" s="101"/>
      <c r="G407" s="101"/>
      <c r="H407" s="101"/>
    </row>
    <row r="408" spans="1:8">
      <c r="A408" s="76"/>
      <c r="B408" s="101"/>
      <c r="C408" s="101"/>
      <c r="D408" s="101"/>
      <c r="E408" s="101"/>
      <c r="F408" s="101"/>
      <c r="G408" s="101"/>
      <c r="H408" s="101"/>
    </row>
    <row r="409" spans="1:8">
      <c r="A409" s="76"/>
      <c r="B409" s="101"/>
      <c r="C409" s="101"/>
      <c r="D409" s="101"/>
      <c r="E409" s="101"/>
      <c r="F409" s="101"/>
      <c r="G409" s="101"/>
      <c r="H409" s="101"/>
    </row>
    <row r="410" spans="1:8">
      <c r="A410" s="76"/>
      <c r="B410" s="101"/>
      <c r="C410" s="101"/>
      <c r="D410" s="101"/>
      <c r="E410" s="101"/>
      <c r="F410" s="101"/>
      <c r="G410" s="101"/>
      <c r="H410" s="101"/>
    </row>
    <row r="411" spans="1:8">
      <c r="A411" s="76"/>
      <c r="B411" s="101"/>
      <c r="C411" s="101"/>
      <c r="D411" s="101"/>
      <c r="E411" s="101"/>
      <c r="F411" s="101"/>
      <c r="G411" s="101"/>
      <c r="H411" s="101"/>
    </row>
    <row r="412" spans="1:8">
      <c r="A412" s="76"/>
      <c r="B412" s="101"/>
      <c r="C412" s="101"/>
      <c r="D412" s="101"/>
      <c r="E412" s="101"/>
      <c r="F412" s="101"/>
      <c r="G412" s="101"/>
      <c r="H412" s="101"/>
    </row>
    <row r="413" spans="1:8">
      <c r="A413" s="76"/>
      <c r="B413" s="101"/>
      <c r="C413" s="101"/>
      <c r="D413" s="101"/>
      <c r="E413" s="101"/>
      <c r="F413" s="101"/>
      <c r="G413" s="101"/>
      <c r="H413" s="101"/>
    </row>
    <row r="414" spans="1:8">
      <c r="A414" s="76"/>
      <c r="B414" s="101"/>
      <c r="C414" s="101"/>
      <c r="D414" s="101"/>
      <c r="E414" s="101"/>
      <c r="F414" s="101"/>
      <c r="G414" s="101"/>
      <c r="H414" s="101"/>
    </row>
    <row r="415" spans="1:8">
      <c r="A415" s="76"/>
      <c r="B415" s="101"/>
      <c r="C415" s="101"/>
      <c r="D415" s="101"/>
      <c r="E415" s="101"/>
      <c r="F415" s="101"/>
      <c r="G415" s="101"/>
      <c r="H415" s="101"/>
    </row>
    <row r="416" spans="1:8">
      <c r="A416" s="76"/>
      <c r="B416" s="101"/>
      <c r="C416" s="101"/>
      <c r="D416" s="101"/>
      <c r="E416" s="101"/>
      <c r="F416" s="101"/>
      <c r="G416" s="101"/>
      <c r="H416" s="101"/>
    </row>
    <row r="417" spans="1:8">
      <c r="A417" s="76"/>
      <c r="B417" s="101"/>
      <c r="C417" s="101"/>
      <c r="D417" s="101"/>
      <c r="E417" s="101"/>
      <c r="F417" s="101"/>
      <c r="G417" s="101"/>
      <c r="H417" s="101"/>
    </row>
    <row r="418" spans="1:8">
      <c r="A418" s="76"/>
      <c r="B418" s="101"/>
      <c r="C418" s="101"/>
      <c r="D418" s="101"/>
      <c r="E418" s="101"/>
      <c r="F418" s="101"/>
      <c r="G418" s="101"/>
      <c r="H418" s="101"/>
    </row>
    <row r="419" spans="1:8">
      <c r="A419" s="76"/>
      <c r="B419" s="101"/>
      <c r="C419" s="101"/>
      <c r="D419" s="101"/>
      <c r="E419" s="101"/>
      <c r="F419" s="101"/>
      <c r="G419" s="101"/>
      <c r="H419" s="101"/>
    </row>
    <row r="420" spans="1:8">
      <c r="A420" s="76"/>
      <c r="B420" s="101"/>
      <c r="C420" s="101"/>
      <c r="D420" s="101"/>
      <c r="E420" s="101"/>
      <c r="F420" s="101"/>
      <c r="G420" s="101"/>
      <c r="H420" s="101"/>
    </row>
    <row r="421" spans="1:8">
      <c r="A421" s="76"/>
      <c r="B421" s="101"/>
      <c r="C421" s="101"/>
      <c r="D421" s="101"/>
      <c r="E421" s="101"/>
      <c r="F421" s="101"/>
      <c r="G421" s="101"/>
      <c r="H421" s="101"/>
    </row>
    <row r="422" spans="1:8">
      <c r="A422" s="76"/>
      <c r="B422" s="101"/>
      <c r="C422" s="101"/>
      <c r="D422" s="101"/>
      <c r="E422" s="101"/>
      <c r="F422" s="101"/>
      <c r="G422" s="101"/>
      <c r="H422" s="101"/>
    </row>
    <row r="423" spans="1:8">
      <c r="A423" s="76"/>
      <c r="B423" s="101"/>
      <c r="C423" s="101"/>
      <c r="D423" s="101"/>
      <c r="E423" s="101"/>
      <c r="F423" s="101"/>
      <c r="G423" s="101"/>
      <c r="H423" s="101"/>
    </row>
    <row r="424" spans="1:8">
      <c r="A424" s="76"/>
      <c r="B424" s="101"/>
      <c r="C424" s="101"/>
      <c r="D424" s="101"/>
      <c r="E424" s="101"/>
      <c r="F424" s="101"/>
      <c r="G424" s="101"/>
      <c r="H424" s="101"/>
    </row>
    <row r="425" spans="1:8">
      <c r="A425" s="76"/>
      <c r="B425" s="101"/>
      <c r="C425" s="101"/>
      <c r="D425" s="101"/>
      <c r="E425" s="101"/>
      <c r="F425" s="101"/>
      <c r="G425" s="101"/>
      <c r="H425" s="101"/>
    </row>
    <row r="426" spans="1:8">
      <c r="A426" s="76"/>
      <c r="B426" s="101"/>
      <c r="C426" s="101"/>
      <c r="D426" s="101"/>
      <c r="E426" s="101"/>
      <c r="F426" s="101"/>
      <c r="G426" s="101"/>
      <c r="H426" s="101"/>
    </row>
    <row r="427" spans="1:8">
      <c r="A427" s="76"/>
      <c r="B427" s="101"/>
      <c r="C427" s="101"/>
      <c r="D427" s="101"/>
      <c r="E427" s="101"/>
      <c r="F427" s="101"/>
      <c r="G427" s="101"/>
      <c r="H427" s="101"/>
    </row>
    <row r="428" spans="1:8">
      <c r="A428" s="76"/>
      <c r="B428" s="101"/>
      <c r="C428" s="101"/>
      <c r="D428" s="101"/>
      <c r="E428" s="101"/>
      <c r="F428" s="101"/>
      <c r="G428" s="101"/>
      <c r="H428" s="101"/>
    </row>
    <row r="429" spans="1:8">
      <c r="A429" s="76"/>
      <c r="B429" s="101"/>
      <c r="C429" s="101"/>
      <c r="D429" s="101"/>
      <c r="E429" s="101"/>
      <c r="F429" s="101"/>
      <c r="G429" s="101"/>
      <c r="H429" s="101"/>
    </row>
    <row r="430" spans="1:8">
      <c r="A430" s="76"/>
      <c r="B430" s="101"/>
      <c r="C430" s="101"/>
      <c r="D430" s="101"/>
      <c r="E430" s="101"/>
      <c r="F430" s="101"/>
      <c r="G430" s="101"/>
      <c r="H430" s="101"/>
    </row>
    <row r="431" spans="1:8">
      <c r="A431" s="76"/>
      <c r="B431" s="101"/>
      <c r="C431" s="101"/>
      <c r="D431" s="101"/>
      <c r="E431" s="101"/>
      <c r="F431" s="101"/>
      <c r="G431" s="101"/>
      <c r="H431" s="101"/>
    </row>
    <row r="432" spans="1:8">
      <c r="A432" s="76"/>
      <c r="B432" s="101"/>
      <c r="C432" s="101"/>
      <c r="D432" s="101"/>
      <c r="E432" s="101"/>
      <c r="F432" s="101"/>
      <c r="G432" s="101"/>
      <c r="H432" s="101"/>
    </row>
    <row r="433" spans="1:8">
      <c r="A433" s="76"/>
      <c r="B433" s="101"/>
      <c r="C433" s="101"/>
      <c r="D433" s="101"/>
      <c r="E433" s="101"/>
      <c r="F433" s="101"/>
      <c r="G433" s="101"/>
      <c r="H433" s="101"/>
    </row>
    <row r="434" spans="1:8">
      <c r="A434" s="76"/>
      <c r="B434" s="101"/>
      <c r="C434" s="101"/>
      <c r="D434" s="101"/>
      <c r="E434" s="101"/>
      <c r="F434" s="101"/>
      <c r="G434" s="101"/>
      <c r="H434" s="101"/>
    </row>
    <row r="435" spans="1:8">
      <c r="A435" s="76"/>
      <c r="B435" s="101"/>
      <c r="C435" s="101"/>
      <c r="D435" s="101"/>
      <c r="E435" s="101"/>
      <c r="F435" s="101"/>
      <c r="G435" s="101"/>
      <c r="H435" s="101"/>
    </row>
    <row r="436" spans="1:8">
      <c r="A436" s="76"/>
      <c r="B436" s="101"/>
      <c r="C436" s="101"/>
      <c r="D436" s="101"/>
      <c r="E436" s="101"/>
      <c r="F436" s="101"/>
      <c r="G436" s="101"/>
      <c r="H436" s="101"/>
    </row>
    <row r="437" spans="1:8">
      <c r="A437" s="76"/>
      <c r="B437" s="101"/>
      <c r="C437" s="101"/>
      <c r="D437" s="101"/>
      <c r="E437" s="101"/>
      <c r="F437" s="101"/>
      <c r="G437" s="101"/>
      <c r="H437" s="101"/>
    </row>
    <row r="438" spans="1:8">
      <c r="A438" s="76"/>
      <c r="B438" s="101"/>
      <c r="C438" s="101"/>
      <c r="D438" s="101"/>
      <c r="E438" s="101"/>
      <c r="F438" s="101"/>
      <c r="G438" s="101"/>
      <c r="H438" s="101"/>
    </row>
    <row r="439" spans="1:8">
      <c r="A439" s="76"/>
      <c r="B439" s="101"/>
      <c r="C439" s="101"/>
      <c r="D439" s="101"/>
      <c r="E439" s="101"/>
      <c r="F439" s="101"/>
      <c r="G439" s="101"/>
      <c r="H439" s="101"/>
    </row>
    <row r="440" spans="1:8">
      <c r="A440" s="76"/>
      <c r="B440" s="101"/>
      <c r="C440" s="101"/>
      <c r="D440" s="101"/>
      <c r="E440" s="101"/>
      <c r="F440" s="101"/>
      <c r="G440" s="101"/>
      <c r="H440" s="101"/>
    </row>
    <row r="441" spans="1:8">
      <c r="A441" s="76"/>
      <c r="B441" s="101"/>
      <c r="C441" s="101"/>
      <c r="D441" s="101"/>
      <c r="E441" s="101"/>
      <c r="F441" s="101"/>
      <c r="G441" s="101"/>
      <c r="H441" s="101"/>
    </row>
    <row r="442" spans="1:8">
      <c r="A442" s="76"/>
      <c r="B442" s="101"/>
      <c r="C442" s="101"/>
      <c r="D442" s="101"/>
      <c r="E442" s="101"/>
      <c r="F442" s="101"/>
      <c r="G442" s="101"/>
      <c r="H442" s="101"/>
    </row>
    <row r="443" spans="1:8">
      <c r="A443" s="76"/>
      <c r="B443" s="101"/>
      <c r="C443" s="101"/>
      <c r="D443" s="101"/>
      <c r="E443" s="101"/>
      <c r="F443" s="101"/>
      <c r="G443" s="101"/>
      <c r="H443" s="101"/>
    </row>
    <row r="444" spans="1:8">
      <c r="A444" s="76"/>
      <c r="B444" s="101"/>
      <c r="C444" s="101"/>
      <c r="D444" s="101"/>
      <c r="E444" s="101"/>
      <c r="F444" s="101"/>
      <c r="G444" s="101"/>
      <c r="H444" s="101"/>
    </row>
    <row r="445" spans="1:8">
      <c r="A445" s="76"/>
      <c r="B445" s="101"/>
      <c r="C445" s="101"/>
      <c r="D445" s="101"/>
      <c r="E445" s="101"/>
      <c r="F445" s="101"/>
      <c r="G445" s="101"/>
      <c r="H445" s="101"/>
    </row>
    <row r="446" spans="1:8">
      <c r="A446" s="76"/>
      <c r="B446" s="101"/>
      <c r="C446" s="101"/>
      <c r="D446" s="101"/>
      <c r="E446" s="101"/>
      <c r="F446" s="101"/>
      <c r="G446" s="101"/>
      <c r="H446" s="101"/>
    </row>
    <row r="447" spans="1:8">
      <c r="A447" s="76"/>
      <c r="B447" s="101"/>
      <c r="C447" s="101"/>
      <c r="D447" s="101"/>
      <c r="E447" s="101"/>
      <c r="F447" s="101"/>
      <c r="G447" s="101"/>
      <c r="H447" s="101"/>
    </row>
    <row r="448" spans="1:8">
      <c r="A448" s="76"/>
      <c r="B448" s="101"/>
      <c r="C448" s="101"/>
      <c r="D448" s="101"/>
      <c r="E448" s="101"/>
      <c r="F448" s="101"/>
      <c r="G448" s="101"/>
      <c r="H448" s="101"/>
    </row>
    <row r="449" spans="1:8">
      <c r="A449" s="76"/>
      <c r="B449" s="101"/>
      <c r="C449" s="101"/>
      <c r="D449" s="101"/>
      <c r="E449" s="101"/>
      <c r="F449" s="101"/>
      <c r="G449" s="101"/>
      <c r="H449" s="101"/>
    </row>
    <row r="450" spans="1:8">
      <c r="A450" s="76"/>
      <c r="B450" s="101"/>
      <c r="C450" s="101"/>
      <c r="D450" s="101"/>
      <c r="E450" s="101"/>
      <c r="F450" s="101"/>
      <c r="G450" s="101"/>
      <c r="H450" s="101"/>
    </row>
    <row r="451" spans="1:8">
      <c r="A451" s="76"/>
      <c r="B451" s="101"/>
      <c r="C451" s="101"/>
      <c r="D451" s="101"/>
      <c r="E451" s="101"/>
      <c r="F451" s="101"/>
      <c r="G451" s="101"/>
      <c r="H451" s="101"/>
    </row>
    <row r="452" spans="1:8">
      <c r="A452" s="76"/>
      <c r="B452" s="101"/>
      <c r="C452" s="101"/>
      <c r="D452" s="101"/>
      <c r="E452" s="101"/>
      <c r="F452" s="101"/>
      <c r="G452" s="101"/>
      <c r="H452" s="101"/>
    </row>
    <row r="453" spans="1:8">
      <c r="A453" s="76"/>
      <c r="B453" s="101"/>
      <c r="C453" s="101"/>
      <c r="D453" s="101"/>
      <c r="E453" s="101"/>
      <c r="F453" s="101"/>
      <c r="G453" s="101"/>
      <c r="H453" s="101"/>
    </row>
    <row r="454" spans="1:8">
      <c r="A454" s="76"/>
      <c r="B454" s="101"/>
      <c r="C454" s="101"/>
      <c r="D454" s="101"/>
      <c r="E454" s="101"/>
      <c r="F454" s="101"/>
      <c r="G454" s="101"/>
      <c r="H454" s="101"/>
    </row>
    <row r="455" spans="1:8">
      <c r="A455" s="76"/>
      <c r="B455" s="101"/>
      <c r="C455" s="101"/>
      <c r="D455" s="101"/>
      <c r="E455" s="101"/>
      <c r="F455" s="101"/>
      <c r="G455" s="101"/>
      <c r="H455" s="101"/>
    </row>
    <row r="456" spans="1:8">
      <c r="A456" s="76"/>
      <c r="B456" s="101"/>
      <c r="C456" s="101"/>
      <c r="D456" s="101"/>
      <c r="E456" s="101"/>
      <c r="F456" s="101"/>
      <c r="G456" s="101"/>
      <c r="H456" s="101"/>
    </row>
    <row r="457" spans="1:8">
      <c r="A457" s="76"/>
      <c r="B457" s="101"/>
      <c r="C457" s="101"/>
      <c r="D457" s="101"/>
      <c r="E457" s="101"/>
      <c r="F457" s="101"/>
      <c r="G457" s="101"/>
      <c r="H457" s="101"/>
    </row>
    <row r="458" spans="1:8">
      <c r="A458" s="76"/>
      <c r="B458" s="101"/>
      <c r="C458" s="101"/>
      <c r="D458" s="101"/>
      <c r="E458" s="101"/>
      <c r="F458" s="101"/>
      <c r="G458" s="101"/>
      <c r="H458" s="101"/>
    </row>
    <row r="459" spans="1:8">
      <c r="A459" s="76"/>
      <c r="B459" s="101"/>
      <c r="C459" s="101"/>
      <c r="D459" s="101"/>
      <c r="E459" s="101"/>
      <c r="F459" s="101"/>
      <c r="G459" s="101"/>
      <c r="H459" s="101"/>
    </row>
    <row r="460" spans="1:8">
      <c r="A460" s="76"/>
      <c r="B460" s="101"/>
      <c r="C460" s="101"/>
      <c r="D460" s="101"/>
      <c r="E460" s="101"/>
      <c r="F460" s="101"/>
      <c r="G460" s="101"/>
      <c r="H460" s="101"/>
    </row>
    <row r="461" spans="1:8">
      <c r="A461" s="76"/>
      <c r="B461" s="101"/>
      <c r="C461" s="101"/>
      <c r="D461" s="101"/>
      <c r="E461" s="101"/>
      <c r="F461" s="101"/>
      <c r="G461" s="101"/>
      <c r="H461" s="101"/>
    </row>
    <row r="462" spans="1:8">
      <c r="A462" s="76"/>
      <c r="B462" s="101"/>
      <c r="C462" s="101"/>
      <c r="D462" s="101"/>
      <c r="E462" s="101"/>
      <c r="F462" s="101"/>
      <c r="G462" s="101"/>
      <c r="H462" s="101"/>
    </row>
    <row r="463" spans="1:8">
      <c r="A463" s="76"/>
      <c r="B463" s="101"/>
      <c r="C463" s="101"/>
      <c r="D463" s="101"/>
      <c r="E463" s="101"/>
      <c r="F463" s="101"/>
      <c r="G463" s="101"/>
      <c r="H463" s="101"/>
    </row>
    <row r="464" spans="1:8">
      <c r="A464" s="76"/>
      <c r="B464" s="101"/>
      <c r="C464" s="101"/>
      <c r="D464" s="101"/>
      <c r="E464" s="101"/>
      <c r="F464" s="101"/>
      <c r="G464" s="101"/>
      <c r="H464" s="101"/>
    </row>
    <row r="465" spans="1:8">
      <c r="A465" s="76"/>
      <c r="B465" s="101"/>
      <c r="C465" s="101"/>
      <c r="D465" s="101"/>
      <c r="E465" s="101"/>
      <c r="F465" s="101"/>
      <c r="G465" s="101"/>
      <c r="H465" s="101"/>
    </row>
    <row r="466" spans="1:8">
      <c r="A466" s="76"/>
      <c r="B466" s="101"/>
      <c r="C466" s="101"/>
      <c r="D466" s="101"/>
      <c r="E466" s="101"/>
      <c r="F466" s="101"/>
      <c r="G466" s="101"/>
      <c r="H466" s="101"/>
    </row>
    <row r="467" spans="1:8">
      <c r="A467" s="76"/>
      <c r="B467" s="101"/>
      <c r="C467" s="101"/>
      <c r="D467" s="101"/>
      <c r="E467" s="101"/>
      <c r="F467" s="101"/>
      <c r="G467" s="101"/>
      <c r="H467" s="101"/>
    </row>
    <row r="468" spans="1:8">
      <c r="A468" s="76"/>
      <c r="B468" s="101"/>
      <c r="C468" s="101"/>
      <c r="D468" s="101"/>
      <c r="E468" s="101"/>
      <c r="F468" s="101"/>
      <c r="G468" s="101"/>
      <c r="H468" s="101"/>
    </row>
    <row r="469" spans="1:8">
      <c r="A469" s="76"/>
      <c r="B469" s="101"/>
      <c r="C469" s="101"/>
      <c r="D469" s="101"/>
      <c r="E469" s="101"/>
      <c r="F469" s="101"/>
      <c r="G469" s="101"/>
      <c r="H469" s="101"/>
    </row>
    <row r="470" spans="1:8">
      <c r="A470" s="76"/>
      <c r="B470" s="101"/>
      <c r="C470" s="101"/>
      <c r="D470" s="101"/>
      <c r="E470" s="101"/>
      <c r="F470" s="101"/>
      <c r="G470" s="101"/>
      <c r="H470" s="101"/>
    </row>
    <row r="471" spans="1:8">
      <c r="A471" s="76"/>
      <c r="B471" s="101"/>
      <c r="C471" s="101"/>
      <c r="D471" s="101"/>
      <c r="E471" s="101"/>
      <c r="F471" s="101"/>
      <c r="G471" s="101"/>
      <c r="H471" s="101"/>
    </row>
    <row r="472" spans="1:8">
      <c r="A472" s="76"/>
      <c r="B472" s="101"/>
      <c r="C472" s="101"/>
      <c r="D472" s="101"/>
      <c r="E472" s="101"/>
      <c r="F472" s="101"/>
      <c r="G472" s="101"/>
      <c r="H472" s="101"/>
    </row>
    <row r="473" spans="1:8">
      <c r="A473" s="76"/>
      <c r="B473" s="101"/>
      <c r="C473" s="101"/>
      <c r="D473" s="101"/>
      <c r="E473" s="101"/>
      <c r="F473" s="101"/>
      <c r="G473" s="101"/>
      <c r="H473" s="101"/>
    </row>
    <row r="474" spans="1:8">
      <c r="A474" s="76"/>
      <c r="B474" s="101"/>
      <c r="C474" s="101"/>
      <c r="D474" s="101"/>
      <c r="E474" s="101"/>
      <c r="F474" s="101"/>
      <c r="G474" s="101"/>
      <c r="H474" s="101"/>
    </row>
    <row r="475" spans="1:8">
      <c r="A475" s="76"/>
      <c r="B475" s="101"/>
      <c r="C475" s="101"/>
      <c r="D475" s="101"/>
      <c r="E475" s="101"/>
      <c r="F475" s="101"/>
      <c r="G475" s="101"/>
      <c r="H475" s="101"/>
    </row>
    <row r="476" spans="1:8">
      <c r="A476" s="76"/>
      <c r="B476" s="101"/>
      <c r="C476" s="101"/>
      <c r="D476" s="101"/>
      <c r="E476" s="101"/>
      <c r="F476" s="101"/>
      <c r="G476" s="101"/>
      <c r="H476" s="101"/>
    </row>
    <row r="477" spans="1:8">
      <c r="A477" s="76"/>
      <c r="B477" s="101"/>
      <c r="C477" s="101"/>
      <c r="D477" s="101"/>
      <c r="E477" s="101"/>
      <c r="F477" s="101"/>
      <c r="G477" s="101"/>
      <c r="H477" s="101"/>
    </row>
    <row r="478" spans="1:8">
      <c r="A478" s="76"/>
      <c r="B478" s="101"/>
      <c r="C478" s="101"/>
      <c r="D478" s="101"/>
      <c r="E478" s="101"/>
      <c r="F478" s="101"/>
      <c r="G478" s="101"/>
      <c r="H478" s="101"/>
    </row>
    <row r="479" spans="1:8">
      <c r="A479" s="76"/>
      <c r="B479" s="101"/>
      <c r="C479" s="101"/>
      <c r="D479" s="101"/>
      <c r="E479" s="101"/>
      <c r="F479" s="101"/>
      <c r="G479" s="101"/>
      <c r="H479" s="101"/>
    </row>
    <row r="480" spans="1:8">
      <c r="A480" s="76"/>
      <c r="B480" s="101"/>
      <c r="C480" s="101"/>
      <c r="D480" s="101"/>
      <c r="E480" s="101"/>
      <c r="F480" s="101"/>
      <c r="G480" s="101"/>
      <c r="H480" s="101"/>
    </row>
    <row r="481" spans="1:8">
      <c r="A481" s="76"/>
      <c r="B481" s="101"/>
      <c r="C481" s="101"/>
      <c r="D481" s="101"/>
      <c r="E481" s="101"/>
      <c r="F481" s="101"/>
      <c r="G481" s="101"/>
      <c r="H481" s="101"/>
    </row>
    <row r="482" spans="1:8">
      <c r="A482" s="76"/>
      <c r="B482" s="101"/>
      <c r="C482" s="101"/>
      <c r="D482" s="101"/>
      <c r="E482" s="101"/>
      <c r="F482" s="101"/>
      <c r="G482" s="101"/>
      <c r="H482" s="101"/>
    </row>
    <row r="483" spans="1:8">
      <c r="A483" s="76"/>
      <c r="B483" s="101"/>
      <c r="C483" s="101"/>
      <c r="D483" s="101"/>
      <c r="E483" s="101"/>
      <c r="F483" s="101"/>
      <c r="G483" s="101"/>
      <c r="H483" s="101"/>
    </row>
    <row r="484" spans="1:8">
      <c r="A484" s="76"/>
      <c r="B484" s="101"/>
      <c r="C484" s="101"/>
      <c r="D484" s="101"/>
      <c r="E484" s="101"/>
      <c r="F484" s="101"/>
      <c r="G484" s="101"/>
      <c r="H484" s="101"/>
    </row>
    <row r="485" spans="1:8">
      <c r="A485" s="76"/>
      <c r="B485" s="101"/>
      <c r="C485" s="101"/>
      <c r="D485" s="101"/>
      <c r="E485" s="101"/>
      <c r="F485" s="101"/>
      <c r="G485" s="101"/>
      <c r="H485" s="101"/>
    </row>
    <row r="486" spans="1:8">
      <c r="A486" s="76"/>
      <c r="B486" s="101"/>
      <c r="C486" s="101"/>
      <c r="D486" s="101"/>
      <c r="E486" s="101"/>
      <c r="F486" s="101"/>
      <c r="G486" s="101"/>
      <c r="H486" s="101"/>
    </row>
    <row r="487" spans="1:8">
      <c r="A487" s="76"/>
      <c r="B487" s="101"/>
      <c r="C487" s="101"/>
      <c r="D487" s="101"/>
      <c r="E487" s="101"/>
      <c r="F487" s="101"/>
      <c r="G487" s="101"/>
      <c r="H487" s="101"/>
    </row>
    <row r="488" spans="1:8">
      <c r="A488" s="76"/>
      <c r="B488" s="101"/>
      <c r="C488" s="101"/>
      <c r="D488" s="101"/>
      <c r="E488" s="101"/>
      <c r="F488" s="101"/>
      <c r="G488" s="101"/>
      <c r="H488" s="101"/>
    </row>
    <row r="489" spans="1:8">
      <c r="A489" s="76"/>
      <c r="B489" s="101"/>
      <c r="C489" s="101"/>
      <c r="D489" s="101"/>
      <c r="E489" s="101"/>
      <c r="F489" s="101"/>
      <c r="G489" s="101"/>
      <c r="H489" s="101"/>
    </row>
    <row r="490" spans="1:8">
      <c r="A490" s="76"/>
      <c r="B490" s="101"/>
      <c r="C490" s="101"/>
      <c r="D490" s="101"/>
      <c r="E490" s="101"/>
      <c r="F490" s="101"/>
      <c r="G490" s="101"/>
      <c r="H490" s="101"/>
    </row>
    <row r="491" spans="1:8">
      <c r="A491" s="76"/>
      <c r="B491" s="101"/>
      <c r="C491" s="101"/>
      <c r="D491" s="101"/>
      <c r="E491" s="101"/>
      <c r="F491" s="101"/>
      <c r="G491" s="101"/>
      <c r="H491" s="101"/>
    </row>
    <row r="492" spans="1:8">
      <c r="A492" s="76"/>
      <c r="B492" s="101"/>
      <c r="C492" s="101"/>
      <c r="D492" s="101"/>
      <c r="E492" s="101"/>
      <c r="F492" s="101"/>
      <c r="G492" s="101"/>
      <c r="H492" s="101"/>
    </row>
    <row r="493" spans="1:8">
      <c r="A493" s="76"/>
      <c r="B493" s="101"/>
      <c r="C493" s="101"/>
      <c r="D493" s="101"/>
      <c r="E493" s="101"/>
      <c r="F493" s="101"/>
      <c r="G493" s="101"/>
      <c r="H493" s="101"/>
    </row>
    <row r="494" spans="1:8">
      <c r="A494" s="76"/>
      <c r="B494" s="101"/>
      <c r="C494" s="101"/>
      <c r="D494" s="101"/>
      <c r="E494" s="101"/>
      <c r="F494" s="101"/>
      <c r="G494" s="101"/>
      <c r="H494" s="101"/>
    </row>
    <row r="495" spans="1:8">
      <c r="A495" s="76"/>
      <c r="B495" s="101"/>
      <c r="C495" s="101"/>
      <c r="D495" s="101"/>
      <c r="E495" s="101"/>
      <c r="F495" s="101"/>
      <c r="G495" s="101"/>
      <c r="H495" s="101"/>
    </row>
    <row r="496" spans="1:8">
      <c r="A496" s="76"/>
      <c r="B496" s="101"/>
      <c r="C496" s="101"/>
      <c r="D496" s="101"/>
      <c r="E496" s="101"/>
      <c r="F496" s="101"/>
      <c r="G496" s="101"/>
      <c r="H496" s="101"/>
    </row>
    <row r="497" spans="1:8">
      <c r="A497" s="76"/>
      <c r="B497" s="101"/>
      <c r="C497" s="101"/>
      <c r="D497" s="101"/>
      <c r="E497" s="101"/>
      <c r="F497" s="101"/>
      <c r="G497" s="101"/>
      <c r="H497" s="101"/>
    </row>
    <row r="498" spans="1:8">
      <c r="A498" s="76"/>
      <c r="B498" s="101"/>
      <c r="C498" s="101"/>
      <c r="D498" s="101"/>
      <c r="E498" s="101"/>
      <c r="F498" s="101"/>
      <c r="G498" s="101"/>
      <c r="H498" s="101"/>
    </row>
    <row r="499" spans="1:8">
      <c r="A499" s="76"/>
      <c r="B499" s="101"/>
      <c r="C499" s="101"/>
      <c r="D499" s="101"/>
      <c r="E499" s="101"/>
      <c r="F499" s="101"/>
      <c r="G499" s="101"/>
      <c r="H499" s="101"/>
    </row>
    <row r="500" spans="1:8">
      <c r="A500" s="76"/>
      <c r="B500" s="101"/>
      <c r="C500" s="101"/>
      <c r="D500" s="101"/>
      <c r="E500" s="101"/>
      <c r="F500" s="101"/>
      <c r="G500" s="101"/>
      <c r="H500" s="101"/>
    </row>
    <row r="501" spans="1:8">
      <c r="A501" s="76"/>
      <c r="B501" s="101"/>
      <c r="C501" s="101"/>
      <c r="D501" s="101"/>
      <c r="E501" s="101"/>
      <c r="F501" s="101"/>
      <c r="G501" s="101"/>
      <c r="H501" s="101"/>
    </row>
    <row r="502" spans="1:8">
      <c r="A502" s="76"/>
      <c r="B502" s="101"/>
      <c r="C502" s="101"/>
      <c r="D502" s="101"/>
      <c r="E502" s="101"/>
      <c r="F502" s="101"/>
      <c r="G502" s="101"/>
      <c r="H502" s="101"/>
    </row>
    <row r="503" spans="1:8">
      <c r="A503" s="76"/>
      <c r="B503" s="101"/>
      <c r="C503" s="101"/>
      <c r="D503" s="101"/>
      <c r="E503" s="101"/>
      <c r="F503" s="101"/>
      <c r="G503" s="101"/>
      <c r="H503" s="101"/>
    </row>
    <row r="504" spans="1:8">
      <c r="A504" s="76"/>
      <c r="B504" s="101"/>
      <c r="C504" s="101"/>
      <c r="D504" s="101"/>
      <c r="E504" s="101"/>
      <c r="F504" s="101"/>
      <c r="G504" s="101"/>
      <c r="H504" s="101"/>
    </row>
    <row r="505" spans="1:8">
      <c r="A505" s="76"/>
      <c r="B505" s="101"/>
      <c r="C505" s="101"/>
      <c r="D505" s="101"/>
      <c r="E505" s="101"/>
      <c r="F505" s="101"/>
      <c r="G505" s="101"/>
      <c r="H505" s="101"/>
    </row>
    <row r="506" spans="1:8">
      <c r="A506" s="76"/>
      <c r="B506" s="101"/>
      <c r="C506" s="101"/>
      <c r="D506" s="101"/>
      <c r="E506" s="101"/>
      <c r="F506" s="101"/>
      <c r="G506" s="101"/>
      <c r="H506" s="101"/>
    </row>
    <row r="507" spans="1:8">
      <c r="A507" s="76"/>
      <c r="B507" s="101"/>
      <c r="C507" s="101"/>
      <c r="D507" s="101"/>
      <c r="E507" s="101"/>
      <c r="F507" s="101"/>
      <c r="G507" s="101"/>
      <c r="H507" s="101"/>
    </row>
    <row r="508" spans="1:8">
      <c r="A508" s="76"/>
      <c r="B508" s="101"/>
      <c r="C508" s="101"/>
      <c r="D508" s="101"/>
      <c r="E508" s="101"/>
      <c r="F508" s="101"/>
      <c r="G508" s="101"/>
      <c r="H508" s="101"/>
    </row>
    <row r="509" spans="1:8">
      <c r="A509" s="76"/>
      <c r="B509" s="101"/>
      <c r="C509" s="101"/>
      <c r="D509" s="101"/>
      <c r="E509" s="101"/>
      <c r="F509" s="101"/>
      <c r="G509" s="101"/>
      <c r="H509" s="101"/>
    </row>
    <row r="510" spans="1:8">
      <c r="A510" s="76"/>
      <c r="B510" s="101"/>
      <c r="C510" s="101"/>
      <c r="D510" s="101"/>
      <c r="E510" s="101"/>
      <c r="F510" s="101"/>
      <c r="G510" s="101"/>
      <c r="H510" s="101"/>
    </row>
    <row r="511" spans="1:8">
      <c r="A511" s="76"/>
      <c r="B511" s="101"/>
      <c r="C511" s="101"/>
      <c r="D511" s="101"/>
      <c r="E511" s="101"/>
      <c r="F511" s="101"/>
      <c r="G511" s="101"/>
      <c r="H511" s="101"/>
    </row>
    <row r="512" spans="1:8">
      <c r="A512" s="76"/>
      <c r="B512" s="101"/>
      <c r="C512" s="101"/>
      <c r="D512" s="101"/>
      <c r="E512" s="101"/>
      <c r="F512" s="101"/>
      <c r="G512" s="101"/>
      <c r="H512" s="101"/>
    </row>
    <row r="513" spans="1:8">
      <c r="A513" s="76"/>
      <c r="B513" s="101"/>
      <c r="C513" s="101"/>
      <c r="D513" s="101"/>
      <c r="E513" s="101"/>
      <c r="F513" s="101"/>
      <c r="G513" s="101"/>
      <c r="H513" s="101"/>
    </row>
    <row r="514" spans="1:8">
      <c r="A514" s="76"/>
      <c r="B514" s="101"/>
      <c r="C514" s="101"/>
      <c r="D514" s="101"/>
      <c r="E514" s="101"/>
      <c r="F514" s="101"/>
      <c r="G514" s="101"/>
      <c r="H514" s="101"/>
    </row>
    <row r="515" spans="1:8">
      <c r="A515" s="76"/>
      <c r="B515" s="101"/>
      <c r="C515" s="101"/>
      <c r="D515" s="101"/>
      <c r="E515" s="101"/>
      <c r="F515" s="101"/>
      <c r="G515" s="101"/>
      <c r="H515" s="101"/>
    </row>
    <row r="516" spans="1:8">
      <c r="A516" s="76"/>
      <c r="B516" s="101"/>
      <c r="C516" s="101"/>
      <c r="D516" s="101"/>
      <c r="E516" s="101"/>
      <c r="F516" s="101"/>
      <c r="G516" s="101"/>
      <c r="H516" s="101"/>
    </row>
    <row r="517" spans="1:8">
      <c r="A517" s="76"/>
      <c r="B517" s="101"/>
      <c r="E517" s="76"/>
      <c r="F517" s="76"/>
      <c r="G517" s="76"/>
      <c r="H517" s="76"/>
    </row>
    <row r="518" spans="1:8">
      <c r="A518" s="76"/>
      <c r="C518" s="103"/>
      <c r="D518" s="76"/>
      <c r="E518" s="76"/>
      <c r="F518" s="76"/>
      <c r="G518" s="76"/>
      <c r="H518" s="76"/>
    </row>
    <row r="519" spans="1:8">
      <c r="A519" s="76"/>
      <c r="B519" s="103"/>
      <c r="C519" s="103"/>
      <c r="E519" s="76"/>
      <c r="F519" s="76"/>
      <c r="G519" s="76"/>
      <c r="H519" s="76"/>
    </row>
    <row r="520" spans="1:8">
      <c r="A520" s="76"/>
      <c r="B520" s="103"/>
      <c r="E520" s="76"/>
    </row>
    <row r="521" spans="1:8">
      <c r="A521" s="76"/>
      <c r="E521" s="76"/>
    </row>
    <row r="522" spans="1:8">
      <c r="A522" s="76"/>
    </row>
    <row r="523" spans="1:8">
      <c r="A523" s="76"/>
    </row>
    <row r="525" spans="1:8">
      <c r="A525" s="76"/>
      <c r="C525" s="103"/>
      <c r="D525" s="76"/>
      <c r="E525" s="76"/>
      <c r="F525" s="76"/>
      <c r="G525" s="76"/>
      <c r="H525" s="76"/>
    </row>
    <row r="526" spans="1:8">
      <c r="A526" s="76"/>
      <c r="B526" s="103"/>
    </row>
    <row r="527" spans="1:8">
      <c r="A527" s="76"/>
    </row>
    <row r="528" spans="1:8">
      <c r="A528" s="76"/>
    </row>
    <row r="530" spans="1:8">
      <c r="A530" s="76"/>
      <c r="E530" s="76"/>
      <c r="F530" s="76"/>
      <c r="G530" s="76"/>
      <c r="H530" s="76"/>
    </row>
    <row r="531" spans="1:8">
      <c r="A531" s="76"/>
      <c r="C531" s="103"/>
      <c r="D531" s="76"/>
    </row>
    <row r="532" spans="1:8">
      <c r="A532" s="76"/>
      <c r="B532" s="103"/>
    </row>
    <row r="533" spans="1:8">
      <c r="A533" s="76"/>
      <c r="E533" s="76"/>
      <c r="F533" s="76"/>
      <c r="G533" s="76"/>
      <c r="H533" s="76"/>
    </row>
    <row r="534" spans="1:8">
      <c r="A534" s="76"/>
    </row>
    <row r="535" spans="1:8">
      <c r="A535" s="76"/>
    </row>
    <row r="536" spans="1:8">
      <c r="A536" s="76"/>
      <c r="C536" s="103"/>
      <c r="D536" s="76"/>
      <c r="E536" s="76"/>
      <c r="F536" s="76"/>
      <c r="G536" s="76"/>
      <c r="H536" s="76"/>
    </row>
    <row r="537" spans="1:8">
      <c r="A537" s="76"/>
      <c r="B537" s="103"/>
    </row>
    <row r="538" spans="1:8">
      <c r="A538" s="76"/>
      <c r="E538" s="76"/>
      <c r="F538" s="76"/>
    </row>
    <row r="539" spans="1:8">
      <c r="A539" s="76"/>
      <c r="C539" s="103"/>
      <c r="D539" s="76"/>
      <c r="E539" s="76"/>
      <c r="F539" s="76"/>
      <c r="G539" s="76"/>
      <c r="H539" s="76"/>
    </row>
    <row r="540" spans="1:8">
      <c r="A540" s="76"/>
      <c r="B540" s="103"/>
    </row>
    <row r="541" spans="1:8">
      <c r="A541" s="76"/>
      <c r="E541" s="76"/>
      <c r="F541" s="76"/>
      <c r="G541" s="76"/>
      <c r="H541" s="76"/>
    </row>
    <row r="542" spans="1:8">
      <c r="A542" s="76"/>
      <c r="C542" s="103"/>
      <c r="D542" s="76"/>
      <c r="E542" s="76"/>
      <c r="F542" s="76"/>
      <c r="G542" s="76"/>
      <c r="H542" s="76"/>
    </row>
    <row r="543" spans="1:8">
      <c r="A543" s="76"/>
      <c r="B543" s="103"/>
      <c r="E543" s="76"/>
    </row>
    <row r="544" spans="1:8">
      <c r="A544" s="76"/>
    </row>
    <row r="545" spans="1:8">
      <c r="A545" s="76"/>
      <c r="C545" s="103"/>
    </row>
    <row r="546" spans="1:8">
      <c r="A546" s="76"/>
      <c r="B546" s="103"/>
    </row>
    <row r="547" spans="1:8">
      <c r="A547" s="76"/>
      <c r="E547" s="76"/>
      <c r="F547" s="76"/>
      <c r="G547" s="76"/>
      <c r="H547" s="76"/>
    </row>
    <row r="548" spans="1:8">
      <c r="A548" s="76"/>
    </row>
    <row r="549" spans="1:8">
      <c r="A549" s="76"/>
      <c r="C549" s="103"/>
      <c r="D549" s="76"/>
    </row>
    <row r="550" spans="1:8">
      <c r="A550" s="76"/>
      <c r="B550" s="103"/>
    </row>
    <row r="551" spans="1:8">
      <c r="A551" s="76"/>
      <c r="E551" s="76"/>
      <c r="F551" s="76"/>
      <c r="G551" s="76"/>
      <c r="H551" s="76"/>
    </row>
    <row r="552" spans="1:8">
      <c r="A552" s="76"/>
    </row>
    <row r="553" spans="1:8">
      <c r="A553" s="76"/>
      <c r="C553" s="103"/>
      <c r="D553" s="76"/>
      <c r="E553" s="76"/>
      <c r="F553" s="76"/>
      <c r="G553" s="76"/>
      <c r="H553" s="76"/>
    </row>
    <row r="554" spans="1:8">
      <c r="A554" s="76"/>
      <c r="B554" s="103"/>
      <c r="E554" s="76"/>
      <c r="F554" s="76"/>
      <c r="G554" s="76"/>
      <c r="H554" s="76"/>
    </row>
    <row r="555" spans="1:8">
      <c r="A555" s="76"/>
      <c r="C555" s="103"/>
      <c r="E555" s="76"/>
    </row>
    <row r="556" spans="1:8">
      <c r="A556" s="76"/>
      <c r="B556" s="103"/>
      <c r="E556" s="76"/>
      <c r="F556" s="76"/>
      <c r="G556" s="76"/>
      <c r="H556" s="76"/>
    </row>
    <row r="557" spans="1:8">
      <c r="A557" s="76"/>
      <c r="E557" s="76"/>
      <c r="F557" s="76"/>
      <c r="G557" s="76"/>
      <c r="H557" s="76"/>
    </row>
    <row r="558" spans="1:8">
      <c r="A558" s="76"/>
      <c r="B558" s="103"/>
    </row>
    <row r="559" spans="1:8">
      <c r="A559" s="76"/>
      <c r="C559" s="103"/>
      <c r="D559" s="76"/>
      <c r="E559" s="76"/>
      <c r="F559" s="76"/>
      <c r="G559" s="76"/>
      <c r="H559" s="76"/>
    </row>
    <row r="560" spans="1:8">
      <c r="A560" s="76"/>
      <c r="B560" s="103"/>
    </row>
    <row r="561" spans="1:8">
      <c r="A561" s="76"/>
    </row>
    <row r="563" spans="1:8">
      <c r="A563" s="76"/>
      <c r="C563" s="103"/>
      <c r="D563" s="76"/>
      <c r="E563" s="76"/>
      <c r="F563" s="76"/>
      <c r="G563" s="76"/>
      <c r="H563" s="76"/>
    </row>
    <row r="564" spans="1:8">
      <c r="A564" s="76"/>
      <c r="B564" s="103"/>
    </row>
    <row r="565" spans="1:8">
      <c r="A565" s="76"/>
      <c r="E565" s="76"/>
    </row>
    <row r="566" spans="1:8">
      <c r="A566" s="76"/>
    </row>
    <row r="567" spans="1:8">
      <c r="A567" s="76"/>
      <c r="E567" s="76"/>
      <c r="F567" s="76"/>
      <c r="G567" s="76"/>
      <c r="H567" s="76"/>
    </row>
    <row r="568" spans="1:8">
      <c r="A568" s="76"/>
      <c r="C568" s="103"/>
      <c r="D568" s="76"/>
      <c r="E568" s="76"/>
      <c r="F568" s="76"/>
      <c r="G568" s="76"/>
      <c r="H568" s="76"/>
    </row>
    <row r="569" spans="1:8">
      <c r="A569" s="76"/>
      <c r="B569" s="103"/>
    </row>
    <row r="570" spans="1:8">
      <c r="A570" s="76"/>
      <c r="E570" s="76"/>
      <c r="F570" s="76"/>
    </row>
    <row r="571" spans="1:8">
      <c r="A571" s="76"/>
      <c r="C571" s="103"/>
      <c r="D571" s="76"/>
      <c r="E571" s="76"/>
      <c r="F571" s="76"/>
      <c r="G571" s="76"/>
      <c r="H571" s="76"/>
    </row>
    <row r="572" spans="1:8">
      <c r="A572" s="76"/>
      <c r="B572" s="103"/>
      <c r="C572" s="103"/>
      <c r="E572" s="76"/>
      <c r="F572" s="76"/>
      <c r="G572" s="76"/>
      <c r="H572" s="76"/>
    </row>
    <row r="573" spans="1:8">
      <c r="A573" s="76"/>
      <c r="B573" s="103"/>
      <c r="C573" s="103"/>
      <c r="D573" s="76"/>
      <c r="E573" s="76"/>
      <c r="F573" s="76"/>
      <c r="G573" s="76"/>
      <c r="H573" s="76"/>
    </row>
    <row r="574" spans="1:8">
      <c r="A574" s="76"/>
      <c r="B574" s="103"/>
    </row>
    <row r="575" spans="1:8">
      <c r="A575" s="76"/>
      <c r="E575" s="76"/>
      <c r="F575" s="76"/>
      <c r="G575" s="76"/>
      <c r="H575" s="76"/>
    </row>
    <row r="576" spans="1:8">
      <c r="A576" s="76"/>
      <c r="C576" s="103"/>
      <c r="D576" s="76"/>
      <c r="E576" s="76"/>
      <c r="F576" s="76"/>
      <c r="G576" s="76"/>
      <c r="H576" s="76"/>
    </row>
    <row r="577" spans="1:8">
      <c r="A577" s="76"/>
      <c r="B577" s="103"/>
    </row>
    <row r="578" spans="1:8">
      <c r="A578" s="76"/>
      <c r="C578" s="103"/>
      <c r="D578" s="76"/>
      <c r="E578" s="76"/>
      <c r="F578" s="76"/>
      <c r="G578" s="76"/>
      <c r="H578" s="76"/>
    </row>
    <row r="579" spans="1:8">
      <c r="A579" s="76"/>
      <c r="B579" s="103"/>
      <c r="E579" s="76"/>
      <c r="F579" s="76"/>
    </row>
    <row r="580" spans="1:8">
      <c r="A580" s="76"/>
      <c r="C580" s="103"/>
      <c r="D580" s="76"/>
      <c r="E580" s="76"/>
      <c r="F580" s="76"/>
      <c r="G580" s="76"/>
      <c r="H580" s="76"/>
    </row>
    <row r="581" spans="1:8">
      <c r="A581" s="76"/>
      <c r="B581" s="103"/>
      <c r="E581" s="76"/>
      <c r="F581" s="76"/>
      <c r="G581" s="76"/>
      <c r="H581" s="76"/>
    </row>
    <row r="582" spans="1:8">
      <c r="A582" s="76"/>
      <c r="B582" s="103"/>
      <c r="E582" s="76"/>
      <c r="F582" s="76"/>
    </row>
    <row r="583" spans="1:8">
      <c r="A583" s="76"/>
    </row>
    <row r="585" spans="1:8">
      <c r="A585" s="76"/>
      <c r="C585" s="103"/>
      <c r="D585" s="76"/>
      <c r="E585" s="76"/>
    </row>
    <row r="586" spans="1:8">
      <c r="A586" s="76"/>
      <c r="B586" s="103"/>
      <c r="C586" s="103"/>
      <c r="D586" s="76"/>
      <c r="E586" s="76"/>
      <c r="F586" s="76"/>
      <c r="G586" s="76"/>
      <c r="H586" s="76"/>
    </row>
    <row r="587" spans="1:8">
      <c r="A587" s="76"/>
      <c r="B587" s="103"/>
      <c r="C587" s="103"/>
      <c r="D587" s="76"/>
      <c r="E587" s="76"/>
      <c r="F587" s="76"/>
      <c r="G587" s="76"/>
      <c r="H587" s="76"/>
    </row>
    <row r="588" spans="1:8">
      <c r="A588" s="76"/>
      <c r="B588" s="103"/>
      <c r="C588" s="103"/>
      <c r="D588" s="76"/>
      <c r="E588" s="76"/>
    </row>
    <row r="589" spans="1:8">
      <c r="A589" s="76"/>
      <c r="B589" s="103"/>
      <c r="C589" s="103"/>
    </row>
    <row r="590" spans="1:8">
      <c r="A590" s="76"/>
      <c r="B590" s="103"/>
    </row>
    <row r="591" spans="1:8">
      <c r="A591" s="76"/>
    </row>
    <row r="592" spans="1:8">
      <c r="A592" s="76"/>
      <c r="E592" s="76"/>
      <c r="F592" s="76"/>
      <c r="G592" s="76"/>
      <c r="H592" s="76"/>
    </row>
    <row r="593" spans="1:8">
      <c r="A593" s="76"/>
      <c r="B593" s="103"/>
      <c r="C593" s="103"/>
      <c r="D593" s="76"/>
      <c r="E593" s="76"/>
      <c r="F593" s="76"/>
      <c r="G593" s="76"/>
    </row>
    <row r="594" spans="1:8">
      <c r="A594" s="76"/>
      <c r="B594" s="103"/>
    </row>
    <row r="595" spans="1:8">
      <c r="A595" s="76"/>
    </row>
    <row r="596" spans="1:8">
      <c r="A596" s="76"/>
      <c r="E596" s="76"/>
    </row>
    <row r="597" spans="1:8">
      <c r="A597" s="76"/>
      <c r="C597" s="103"/>
      <c r="D597" s="76"/>
      <c r="E597" s="76"/>
      <c r="F597" s="76"/>
      <c r="G597" s="76"/>
      <c r="H597" s="76"/>
    </row>
    <row r="598" spans="1:8">
      <c r="A598" s="76"/>
      <c r="B598" s="103"/>
    </row>
    <row r="599" spans="1:8">
      <c r="A599" s="76"/>
      <c r="E599" s="76"/>
      <c r="F599" s="76"/>
      <c r="G599" s="76"/>
    </row>
    <row r="600" spans="1:8">
      <c r="A600" s="76"/>
    </row>
    <row r="601" spans="1:8">
      <c r="A601" s="76"/>
    </row>
    <row r="604" spans="1:8">
      <c r="A604" s="76"/>
    </row>
    <row r="605" spans="1:8">
      <c r="A605" s="76"/>
      <c r="C605" s="103"/>
      <c r="D605" s="76"/>
      <c r="E605" s="76"/>
      <c r="F605" s="76"/>
      <c r="G605" s="76"/>
      <c r="H605" s="76"/>
    </row>
    <row r="606" spans="1:8">
      <c r="A606" s="76"/>
      <c r="B606" s="103"/>
    </row>
    <row r="607" spans="1:8">
      <c r="A607" s="76"/>
    </row>
    <row r="608" spans="1:8">
      <c r="A608" s="76"/>
      <c r="C608" s="103"/>
      <c r="D608" s="76"/>
      <c r="E608" s="76"/>
      <c r="F608" s="76"/>
      <c r="G608" s="76"/>
      <c r="H608" s="76"/>
    </row>
    <row r="609" spans="1:2">
      <c r="A609" s="76"/>
      <c r="B609" s="103"/>
    </row>
    <row r="611" spans="1:2">
      <c r="A611" s="76"/>
    </row>
  </sheetData>
  <pageMargins left="0.75" right="0.75" top="1" bottom="1" header="0.5" footer="0.5"/>
  <pageSetup scale="3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27"/>
  <sheetViews>
    <sheetView view="pageBreakPreview" zoomScale="60" zoomScaleNormal="90" workbookViewId="0">
      <pane xSplit="1" ySplit="3" topLeftCell="B4" activePane="bottomRight" state="frozen"/>
      <selection activeCell="D42" sqref="D42"/>
      <selection pane="topRight" activeCell="D42" sqref="D42"/>
      <selection pane="bottomLeft" activeCell="D42" sqref="D42"/>
      <selection pane="bottomRight" activeCell="A57" sqref="A57"/>
    </sheetView>
  </sheetViews>
  <sheetFormatPr defaultRowHeight="15"/>
  <cols>
    <col min="1" max="1" width="60.28515625" style="193" customWidth="1"/>
    <col min="2" max="2" width="29.28515625" style="193" customWidth="1"/>
    <col min="3" max="3" width="24.5703125" style="193" customWidth="1"/>
    <col min="4" max="4" width="14.7109375" style="193" customWidth="1"/>
    <col min="5" max="5" width="14.5703125" style="193" customWidth="1"/>
    <col min="6" max="6" width="14.28515625" style="193" customWidth="1"/>
    <col min="7" max="8" width="14.5703125" style="193" customWidth="1"/>
    <col min="9" max="9" width="14.140625" style="193" customWidth="1"/>
    <col min="10" max="10" width="14.7109375" style="193" customWidth="1"/>
    <col min="11" max="11" width="14.42578125" style="193" customWidth="1"/>
    <col min="12" max="12" width="13.7109375" style="193" customWidth="1"/>
    <col min="13" max="14" width="14.5703125" style="193" customWidth="1"/>
    <col min="15" max="16384" width="9.140625" style="193"/>
  </cols>
  <sheetData>
    <row r="1" spans="1:14" ht="11.85" customHeight="1">
      <c r="A1" s="192" t="s">
        <v>3</v>
      </c>
      <c r="B1" s="192" t="s">
        <v>834</v>
      </c>
      <c r="C1" s="192"/>
    </row>
    <row r="2" spans="1:14" ht="11.85" customHeight="1">
      <c r="A2" s="192" t="s">
        <v>995</v>
      </c>
      <c r="B2" s="192" t="s">
        <v>1086</v>
      </c>
      <c r="C2" s="192"/>
    </row>
    <row r="3" spans="1:14" ht="13.7" customHeight="1">
      <c r="B3" s="194" t="s">
        <v>1301</v>
      </c>
      <c r="C3" s="194" t="s">
        <v>1302</v>
      </c>
      <c r="D3" s="194" t="s">
        <v>1303</v>
      </c>
      <c r="E3" s="194" t="s">
        <v>1304</v>
      </c>
      <c r="F3" s="194" t="s">
        <v>1305</v>
      </c>
      <c r="G3" s="194" t="s">
        <v>1306</v>
      </c>
      <c r="H3" s="194" t="s">
        <v>1307</v>
      </c>
      <c r="I3" s="194" t="s">
        <v>1308</v>
      </c>
      <c r="J3" s="194" t="s">
        <v>1309</v>
      </c>
      <c r="K3" s="194" t="s">
        <v>1310</v>
      </c>
      <c r="L3" s="194" t="s">
        <v>1311</v>
      </c>
      <c r="M3" s="194" t="s">
        <v>1312</v>
      </c>
      <c r="N3" s="194" t="s">
        <v>1313</v>
      </c>
    </row>
    <row r="4" spans="1:14" ht="12.75" customHeight="1">
      <c r="A4" s="200" t="s">
        <v>997</v>
      </c>
      <c r="B4" s="201">
        <v>50208594.004684001</v>
      </c>
      <c r="C4" s="201">
        <v>4439233.2861799998</v>
      </c>
      <c r="D4" s="201">
        <v>4246556.4921519998</v>
      </c>
      <c r="E4" s="201">
        <v>4053879.6991440002</v>
      </c>
      <c r="F4" s="201">
        <v>4418906.4661800005</v>
      </c>
      <c r="G4" s="201">
        <v>3843527.3830380002</v>
      </c>
      <c r="H4" s="201">
        <v>4035320.4191439999</v>
      </c>
      <c r="I4" s="201">
        <v>4227113.442152</v>
      </c>
      <c r="J4" s="201">
        <v>4418906.4661800005</v>
      </c>
      <c r="K4" s="201">
        <v>3843527.3830380002</v>
      </c>
      <c r="L4" s="201">
        <v>4418906.4661800005</v>
      </c>
      <c r="M4" s="201">
        <v>4227113.442152</v>
      </c>
      <c r="N4" s="201">
        <v>4035603.0591440001</v>
      </c>
    </row>
    <row r="5" spans="1:14" ht="12.75" customHeight="1">
      <c r="A5" s="200" t="s">
        <v>998</v>
      </c>
      <c r="B5" s="201">
        <v>2268233.5299999998</v>
      </c>
      <c r="C5" s="201">
        <v>199882.65</v>
      </c>
      <c r="D5" s="201">
        <v>191192.11</v>
      </c>
      <c r="E5" s="201">
        <v>182501.54</v>
      </c>
      <c r="F5" s="201">
        <v>199882.65</v>
      </c>
      <c r="G5" s="201">
        <v>173810.99</v>
      </c>
      <c r="H5" s="201">
        <v>182501.54</v>
      </c>
      <c r="I5" s="201">
        <v>191192.11</v>
      </c>
      <c r="J5" s="201">
        <v>199882.65</v>
      </c>
      <c r="K5" s="201">
        <v>173810.99</v>
      </c>
      <c r="L5" s="201">
        <v>199882.65</v>
      </c>
      <c r="M5" s="201">
        <v>191192.11</v>
      </c>
      <c r="N5" s="201">
        <v>182501.54</v>
      </c>
    </row>
    <row r="6" spans="1:14" ht="12.75" customHeight="1">
      <c r="A6" s="200" t="s">
        <v>999</v>
      </c>
      <c r="B6" s="201">
        <v>-2268233.5299999998</v>
      </c>
      <c r="C6" s="201">
        <v>-199882.65</v>
      </c>
      <c r="D6" s="201">
        <v>-191192.11</v>
      </c>
      <c r="E6" s="201">
        <v>-182501.54</v>
      </c>
      <c r="F6" s="201">
        <v>-199882.65</v>
      </c>
      <c r="G6" s="201">
        <v>-173810.99</v>
      </c>
      <c r="H6" s="201">
        <v>-182501.54</v>
      </c>
      <c r="I6" s="201">
        <v>-191192.11</v>
      </c>
      <c r="J6" s="201">
        <v>-199882.65</v>
      </c>
      <c r="K6" s="201">
        <v>-173810.99</v>
      </c>
      <c r="L6" s="201">
        <v>-199882.65</v>
      </c>
      <c r="M6" s="201">
        <v>-191192.11</v>
      </c>
      <c r="N6" s="201">
        <v>-182501.54</v>
      </c>
    </row>
    <row r="7" spans="1:14" ht="12.75" customHeight="1">
      <c r="A7" s="200" t="s">
        <v>1061</v>
      </c>
      <c r="B7" s="201">
        <v>263133.38</v>
      </c>
      <c r="C7" s="201">
        <v>23188</v>
      </c>
      <c r="D7" s="201">
        <v>22179.83</v>
      </c>
      <c r="E7" s="201">
        <v>21171.65</v>
      </c>
      <c r="F7" s="201">
        <v>23188</v>
      </c>
      <c r="G7" s="201">
        <v>20163.47</v>
      </c>
      <c r="H7" s="201">
        <v>21171.65</v>
      </c>
      <c r="I7" s="201">
        <v>22179.83</v>
      </c>
      <c r="J7" s="201">
        <v>23188</v>
      </c>
      <c r="K7" s="201">
        <v>20163.47</v>
      </c>
      <c r="L7" s="201">
        <v>23188</v>
      </c>
      <c r="M7" s="201">
        <v>22179.83</v>
      </c>
      <c r="N7" s="201">
        <v>21171.65</v>
      </c>
    </row>
    <row r="8" spans="1:14" ht="12.75" customHeight="1">
      <c r="A8" s="200" t="s">
        <v>1062</v>
      </c>
      <c r="B8" s="201">
        <v>-263133.38</v>
      </c>
      <c r="C8" s="201">
        <v>-23188</v>
      </c>
      <c r="D8" s="201">
        <v>-22179.83</v>
      </c>
      <c r="E8" s="201">
        <v>-21171.65</v>
      </c>
      <c r="F8" s="201">
        <v>-23188</v>
      </c>
      <c r="G8" s="201">
        <v>-20163.47</v>
      </c>
      <c r="H8" s="201">
        <v>-21171.65</v>
      </c>
      <c r="I8" s="201">
        <v>-22179.83</v>
      </c>
      <c r="J8" s="201">
        <v>-23188</v>
      </c>
      <c r="K8" s="201">
        <v>-20163.47</v>
      </c>
      <c r="L8" s="201">
        <v>-23188</v>
      </c>
      <c r="M8" s="201">
        <v>-22179.83</v>
      </c>
      <c r="N8" s="201">
        <v>-21171.65</v>
      </c>
    </row>
    <row r="9" spans="1:14" ht="12.75" customHeight="1">
      <c r="A9" s="200" t="s">
        <v>1088</v>
      </c>
      <c r="B9" s="201">
        <v>-194672</v>
      </c>
      <c r="C9" s="201">
        <v>-17155</v>
      </c>
      <c r="D9" s="201">
        <v>-16409</v>
      </c>
      <c r="E9" s="201">
        <v>-15663</v>
      </c>
      <c r="F9" s="201">
        <v>-17155</v>
      </c>
      <c r="G9" s="201">
        <v>-14918</v>
      </c>
      <c r="H9" s="201">
        <v>-15663</v>
      </c>
      <c r="I9" s="201">
        <v>-16409</v>
      </c>
      <c r="J9" s="201">
        <v>-17155</v>
      </c>
      <c r="K9" s="201">
        <v>-14918</v>
      </c>
      <c r="L9" s="201">
        <v>-17155</v>
      </c>
      <c r="M9" s="201">
        <v>-16409</v>
      </c>
      <c r="N9" s="201">
        <v>-15663</v>
      </c>
    </row>
    <row r="10" spans="1:14" ht="12.75" customHeight="1">
      <c r="A10" s="202" t="s">
        <v>22</v>
      </c>
      <c r="B10" s="203">
        <v>50013922.004699998</v>
      </c>
      <c r="C10" s="203">
        <v>4422078.2862</v>
      </c>
      <c r="D10" s="203">
        <v>4230147.4922000002</v>
      </c>
      <c r="E10" s="203">
        <v>4038216.6990999999</v>
      </c>
      <c r="F10" s="203">
        <v>4401751.4661999997</v>
      </c>
      <c r="G10" s="203">
        <v>3828609.3829999999</v>
      </c>
      <c r="H10" s="203">
        <v>4019657.4191000001</v>
      </c>
      <c r="I10" s="203">
        <v>4210704.4422000004</v>
      </c>
      <c r="J10" s="203">
        <v>4401751.4661999997</v>
      </c>
      <c r="K10" s="203">
        <v>3828609.3829999999</v>
      </c>
      <c r="L10" s="203">
        <v>4401751.4661999997</v>
      </c>
      <c r="M10" s="203">
        <v>4210704.4422000004</v>
      </c>
      <c r="N10" s="203">
        <v>4019940.0591000002</v>
      </c>
    </row>
    <row r="11" spans="1:14" ht="12.75" customHeight="1">
      <c r="A11" s="200" t="s">
        <v>1063</v>
      </c>
      <c r="B11" s="201">
        <v>160791</v>
      </c>
      <c r="C11" s="201">
        <v>13399</v>
      </c>
      <c r="D11" s="201">
        <v>13399</v>
      </c>
      <c r="E11" s="201">
        <v>13399</v>
      </c>
      <c r="F11" s="201">
        <v>13399</v>
      </c>
      <c r="G11" s="201">
        <v>13399</v>
      </c>
      <c r="H11" s="201">
        <v>13399</v>
      </c>
      <c r="I11" s="201">
        <v>13399</v>
      </c>
      <c r="J11" s="201">
        <v>13399</v>
      </c>
      <c r="K11" s="201">
        <v>13399</v>
      </c>
      <c r="L11" s="201">
        <v>13399</v>
      </c>
      <c r="M11" s="201">
        <v>13399</v>
      </c>
      <c r="N11" s="201">
        <v>13402</v>
      </c>
    </row>
    <row r="12" spans="1:14" ht="12.75" customHeight="1">
      <c r="A12" s="200" t="s">
        <v>1000</v>
      </c>
      <c r="B12" s="201">
        <v>2082629.7283000001</v>
      </c>
      <c r="C12" s="201">
        <v>184139.76199999999</v>
      </c>
      <c r="D12" s="201">
        <v>176147.5723</v>
      </c>
      <c r="E12" s="201">
        <v>168155.38149999999</v>
      </c>
      <c r="F12" s="201">
        <v>183293.33290000001</v>
      </c>
      <c r="G12" s="201">
        <v>159427.12340000001</v>
      </c>
      <c r="H12" s="201">
        <v>167382.5545</v>
      </c>
      <c r="I12" s="201">
        <v>175337.9443</v>
      </c>
      <c r="J12" s="201">
        <v>183293.33290000001</v>
      </c>
      <c r="K12" s="201">
        <v>159427.12340000001</v>
      </c>
      <c r="L12" s="201">
        <v>183293.33290000001</v>
      </c>
      <c r="M12" s="201">
        <v>175337.9443</v>
      </c>
      <c r="N12" s="201">
        <v>167394.32389999999</v>
      </c>
    </row>
    <row r="13" spans="1:14" ht="12.75" customHeight="1">
      <c r="A13" s="200" t="s">
        <v>1001</v>
      </c>
      <c r="B13" s="201">
        <v>1458856.0919000001</v>
      </c>
      <c r="C13" s="201">
        <v>128987.6017</v>
      </c>
      <c r="D13" s="201">
        <v>123389.1722</v>
      </c>
      <c r="E13" s="201">
        <v>117790.743</v>
      </c>
      <c r="F13" s="201">
        <v>128394.6887</v>
      </c>
      <c r="G13" s="201">
        <v>111676.7071</v>
      </c>
      <c r="H13" s="201">
        <v>117249.3873</v>
      </c>
      <c r="I13" s="201">
        <v>122822.0379</v>
      </c>
      <c r="J13" s="201">
        <v>128394.6887</v>
      </c>
      <c r="K13" s="201">
        <v>111676.7071</v>
      </c>
      <c r="L13" s="201">
        <v>128394.6887</v>
      </c>
      <c r="M13" s="201">
        <v>122822.0379</v>
      </c>
      <c r="N13" s="201">
        <v>117257.63159999999</v>
      </c>
    </row>
    <row r="14" spans="1:14" ht="12.75" customHeight="1">
      <c r="A14" s="200" t="s">
        <v>1002</v>
      </c>
      <c r="B14" s="201">
        <v>9826185.2423</v>
      </c>
      <c r="C14" s="201">
        <v>868801.29890000005</v>
      </c>
      <c r="D14" s="201">
        <v>831092.84750000003</v>
      </c>
      <c r="E14" s="201">
        <v>793384.39659999998</v>
      </c>
      <c r="F14" s="201">
        <v>864807.70889999997</v>
      </c>
      <c r="G14" s="201">
        <v>752203.05700000003</v>
      </c>
      <c r="H14" s="201">
        <v>789738.07339999999</v>
      </c>
      <c r="I14" s="201">
        <v>827272.8909</v>
      </c>
      <c r="J14" s="201">
        <v>864807.70889999997</v>
      </c>
      <c r="K14" s="201">
        <v>752203.05700000003</v>
      </c>
      <c r="L14" s="201">
        <v>864807.70889999997</v>
      </c>
      <c r="M14" s="201">
        <v>827272.8909</v>
      </c>
      <c r="N14" s="201">
        <v>789793.60340000002</v>
      </c>
    </row>
    <row r="15" spans="1:14" ht="12.75" customHeight="1">
      <c r="A15" s="200" t="s">
        <v>1003</v>
      </c>
      <c r="B15" s="201">
        <v>1784746.8089999999</v>
      </c>
      <c r="C15" s="201">
        <v>157801.86360000001</v>
      </c>
      <c r="D15" s="201">
        <v>150952.81349999999</v>
      </c>
      <c r="E15" s="201">
        <v>144103.76319999999</v>
      </c>
      <c r="F15" s="201">
        <v>157076.50109999999</v>
      </c>
      <c r="G15" s="201">
        <v>136623.92610000001</v>
      </c>
      <c r="H15" s="201">
        <v>143441.47529999999</v>
      </c>
      <c r="I15" s="201">
        <v>150258.9883</v>
      </c>
      <c r="J15" s="201">
        <v>157076.50109999999</v>
      </c>
      <c r="K15" s="201">
        <v>136623.92610000001</v>
      </c>
      <c r="L15" s="201">
        <v>157076.50109999999</v>
      </c>
      <c r="M15" s="201">
        <v>150258.9883</v>
      </c>
      <c r="N15" s="201">
        <v>143451.5613</v>
      </c>
    </row>
    <row r="16" spans="1:14" ht="12.75" customHeight="1">
      <c r="A16" s="200" t="s">
        <v>1004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</row>
    <row r="17" spans="1:14" ht="12.75" customHeight="1">
      <c r="A17" s="200" t="s">
        <v>1005</v>
      </c>
      <c r="B17" s="201">
        <v>551353.47820000001</v>
      </c>
      <c r="C17" s="201">
        <v>48748.991300000002</v>
      </c>
      <c r="D17" s="201">
        <v>46633.146200000003</v>
      </c>
      <c r="E17" s="201">
        <v>44517.300799999997</v>
      </c>
      <c r="F17" s="201">
        <v>48524.908499999998</v>
      </c>
      <c r="G17" s="201">
        <v>42206.59</v>
      </c>
      <c r="H17" s="201">
        <v>44312.703300000001</v>
      </c>
      <c r="I17" s="201">
        <v>46418.805999999997</v>
      </c>
      <c r="J17" s="201">
        <v>48524.908499999998</v>
      </c>
      <c r="K17" s="201">
        <v>42206.59</v>
      </c>
      <c r="L17" s="201">
        <v>48524.908499999998</v>
      </c>
      <c r="M17" s="201">
        <v>46418.805999999997</v>
      </c>
      <c r="N17" s="201">
        <v>44315.819100000001</v>
      </c>
    </row>
    <row r="18" spans="1:14" ht="12.75" customHeight="1">
      <c r="A18" s="200" t="s">
        <v>1006</v>
      </c>
      <c r="B18" s="201">
        <v>76221.215400000001</v>
      </c>
      <c r="C18" s="201">
        <v>6739.2471999999998</v>
      </c>
      <c r="D18" s="201">
        <v>6446.7447000000002</v>
      </c>
      <c r="E18" s="201">
        <v>6154.2421999999997</v>
      </c>
      <c r="F18" s="201">
        <v>6708.2691000000004</v>
      </c>
      <c r="G18" s="201">
        <v>5834.8002999999999</v>
      </c>
      <c r="H18" s="201">
        <v>6125.9578000000001</v>
      </c>
      <c r="I18" s="201">
        <v>6417.1135000000004</v>
      </c>
      <c r="J18" s="201">
        <v>6708.2691000000004</v>
      </c>
      <c r="K18" s="201">
        <v>5834.8002999999999</v>
      </c>
      <c r="L18" s="201">
        <v>6708.2691000000004</v>
      </c>
      <c r="M18" s="201">
        <v>6417.1135000000004</v>
      </c>
      <c r="N18" s="201">
        <v>6126.3886000000002</v>
      </c>
    </row>
    <row r="19" spans="1:14" ht="12.75" customHeight="1">
      <c r="A19" s="200" t="s">
        <v>1007</v>
      </c>
      <c r="B19" s="201">
        <v>254470.8333</v>
      </c>
      <c r="C19" s="201">
        <v>22499.5344</v>
      </c>
      <c r="D19" s="201">
        <v>21522.990099999999</v>
      </c>
      <c r="E19" s="201">
        <v>20546.4463</v>
      </c>
      <c r="F19" s="201">
        <v>22396.111499999999</v>
      </c>
      <c r="G19" s="201">
        <v>19479.964499999998</v>
      </c>
      <c r="H19" s="201">
        <v>20452.016599999999</v>
      </c>
      <c r="I19" s="201">
        <v>21424.063900000001</v>
      </c>
      <c r="J19" s="201">
        <v>22396.111499999999</v>
      </c>
      <c r="K19" s="201">
        <v>19479.964499999998</v>
      </c>
      <c r="L19" s="201">
        <v>22396.111499999999</v>
      </c>
      <c r="M19" s="201">
        <v>21424.063900000001</v>
      </c>
      <c r="N19" s="201">
        <v>20453.454600000001</v>
      </c>
    </row>
    <row r="20" spans="1:14" ht="12.75" customHeight="1">
      <c r="A20" s="200" t="s">
        <v>1314</v>
      </c>
      <c r="B20" s="201">
        <v>143589.9706</v>
      </c>
      <c r="C20" s="201">
        <v>12695.7871</v>
      </c>
      <c r="D20" s="201">
        <v>12144.753500000001</v>
      </c>
      <c r="E20" s="201">
        <v>11593.719800000001</v>
      </c>
      <c r="F20" s="201">
        <v>12637.4288</v>
      </c>
      <c r="G20" s="201">
        <v>10991.937599999999</v>
      </c>
      <c r="H20" s="201">
        <v>11540.436100000001</v>
      </c>
      <c r="I20" s="201">
        <v>12088.932500000001</v>
      </c>
      <c r="J20" s="201">
        <v>12637.4288</v>
      </c>
      <c r="K20" s="201">
        <v>10991.937599999999</v>
      </c>
      <c r="L20" s="201">
        <v>12637.4288</v>
      </c>
      <c r="M20" s="201">
        <v>12088.932500000001</v>
      </c>
      <c r="N20" s="201">
        <v>11541.247499999999</v>
      </c>
    </row>
    <row r="21" spans="1:14" ht="12.75" customHeight="1">
      <c r="A21" s="200" t="s">
        <v>1315</v>
      </c>
      <c r="B21" s="201">
        <v>-11503.203600000001</v>
      </c>
      <c r="C21" s="201">
        <v>-1017.0784</v>
      </c>
      <c r="D21" s="201">
        <v>-972.93399999999997</v>
      </c>
      <c r="E21" s="201">
        <v>-928.79</v>
      </c>
      <c r="F21" s="201">
        <v>-1012.4032</v>
      </c>
      <c r="G21" s="201">
        <v>-880.57989999999995</v>
      </c>
      <c r="H21" s="201">
        <v>-924.5213</v>
      </c>
      <c r="I21" s="201">
        <v>-968.46209999999996</v>
      </c>
      <c r="J21" s="201">
        <v>-1012.4032</v>
      </c>
      <c r="K21" s="201">
        <v>-880.57989999999995</v>
      </c>
      <c r="L21" s="201">
        <v>-1012.4032</v>
      </c>
      <c r="M21" s="201">
        <v>-968.46209999999996</v>
      </c>
      <c r="N21" s="201">
        <v>-924.58630000000005</v>
      </c>
    </row>
    <row r="22" spans="1:14" ht="12.75" customHeight="1">
      <c r="A22" s="200" t="s">
        <v>1316</v>
      </c>
      <c r="B22" s="201">
        <v>-143589.9706</v>
      </c>
      <c r="C22" s="201">
        <v>-12695.7871</v>
      </c>
      <c r="D22" s="201">
        <v>-12144.753500000001</v>
      </c>
      <c r="E22" s="201">
        <v>-11593.719800000001</v>
      </c>
      <c r="F22" s="201">
        <v>-12637.4288</v>
      </c>
      <c r="G22" s="201">
        <v>-10991.937599999999</v>
      </c>
      <c r="H22" s="201">
        <v>-11540.436100000001</v>
      </c>
      <c r="I22" s="201">
        <v>-12088.932500000001</v>
      </c>
      <c r="J22" s="201">
        <v>-12637.4288</v>
      </c>
      <c r="K22" s="201">
        <v>-10991.937599999999</v>
      </c>
      <c r="L22" s="201">
        <v>-12637.4288</v>
      </c>
      <c r="M22" s="201">
        <v>-12088.932500000001</v>
      </c>
      <c r="N22" s="201">
        <v>-11541.247499999999</v>
      </c>
    </row>
    <row r="23" spans="1:14" ht="12.75" customHeight="1">
      <c r="A23" s="200" t="s">
        <v>1317</v>
      </c>
      <c r="B23" s="201">
        <v>11503.203600000001</v>
      </c>
      <c r="C23" s="201">
        <v>1017.0784</v>
      </c>
      <c r="D23" s="201">
        <v>972.93399999999997</v>
      </c>
      <c r="E23" s="201">
        <v>928.79</v>
      </c>
      <c r="F23" s="201">
        <v>1012.4032</v>
      </c>
      <c r="G23" s="201">
        <v>880.57989999999995</v>
      </c>
      <c r="H23" s="201">
        <v>924.5213</v>
      </c>
      <c r="I23" s="201">
        <v>968.46209999999996</v>
      </c>
      <c r="J23" s="201">
        <v>1012.4032</v>
      </c>
      <c r="K23" s="201">
        <v>880.57989999999995</v>
      </c>
      <c r="L23" s="201">
        <v>1012.4032</v>
      </c>
      <c r="M23" s="201">
        <v>968.46209999999996</v>
      </c>
      <c r="N23" s="201">
        <v>924.58630000000005</v>
      </c>
    </row>
    <row r="24" spans="1:14" ht="12.75" customHeight="1">
      <c r="A24" s="202" t="s">
        <v>23</v>
      </c>
      <c r="B24" s="203">
        <v>16195254.398399999</v>
      </c>
      <c r="C24" s="203">
        <v>1431117.2990999999</v>
      </c>
      <c r="D24" s="203">
        <v>1369584.2864999999</v>
      </c>
      <c r="E24" s="203">
        <v>1308051.2736</v>
      </c>
      <c r="F24" s="203">
        <v>1424600.5207</v>
      </c>
      <c r="G24" s="203">
        <v>1240851.1684000001</v>
      </c>
      <c r="H24" s="203">
        <v>1302101.1682</v>
      </c>
      <c r="I24" s="203">
        <v>1363350.8448000001</v>
      </c>
      <c r="J24" s="203">
        <v>1424600.5207</v>
      </c>
      <c r="K24" s="203">
        <v>1240851.1684000001</v>
      </c>
      <c r="L24" s="203">
        <v>1424600.5207</v>
      </c>
      <c r="M24" s="203">
        <v>1363350.8448000001</v>
      </c>
      <c r="N24" s="203">
        <v>1302194.7825</v>
      </c>
    </row>
    <row r="25" spans="1:14" ht="12.75" customHeight="1">
      <c r="A25" s="200" t="s">
        <v>1008</v>
      </c>
      <c r="B25" s="201">
        <v>150780</v>
      </c>
      <c r="C25" s="201">
        <v>12565</v>
      </c>
      <c r="D25" s="201">
        <v>12565</v>
      </c>
      <c r="E25" s="201">
        <v>12565</v>
      </c>
      <c r="F25" s="201">
        <v>12565</v>
      </c>
      <c r="G25" s="201">
        <v>12565</v>
      </c>
      <c r="H25" s="201">
        <v>12565</v>
      </c>
      <c r="I25" s="201">
        <v>12565</v>
      </c>
      <c r="J25" s="201">
        <v>12565</v>
      </c>
      <c r="K25" s="201">
        <v>12565</v>
      </c>
      <c r="L25" s="201">
        <v>12565</v>
      </c>
      <c r="M25" s="201">
        <v>12565</v>
      </c>
      <c r="N25" s="201">
        <v>12565</v>
      </c>
    </row>
    <row r="26" spans="1:14" ht="12.75" customHeight="1">
      <c r="A26" s="200" t="s">
        <v>1010</v>
      </c>
      <c r="B26" s="201">
        <v>155875</v>
      </c>
      <c r="C26" s="201">
        <v>13167</v>
      </c>
      <c r="D26" s="201">
        <v>13267</v>
      </c>
      <c r="E26" s="201">
        <v>13042</v>
      </c>
      <c r="F26" s="201">
        <v>13667</v>
      </c>
      <c r="G26" s="201">
        <v>13167</v>
      </c>
      <c r="H26" s="201">
        <v>12967</v>
      </c>
      <c r="I26" s="201">
        <v>12667</v>
      </c>
      <c r="J26" s="201">
        <v>12667</v>
      </c>
      <c r="K26" s="201">
        <v>12967</v>
      </c>
      <c r="L26" s="201">
        <v>12667</v>
      </c>
      <c r="M26" s="201">
        <v>12667</v>
      </c>
      <c r="N26" s="201">
        <v>12963</v>
      </c>
    </row>
    <row r="27" spans="1:14" ht="12.75" customHeight="1">
      <c r="A27" s="200" t="s">
        <v>1011</v>
      </c>
      <c r="B27" s="201">
        <v>733562.99999999197</v>
      </c>
      <c r="C27" s="201">
        <v>70953.416666666002</v>
      </c>
      <c r="D27" s="201">
        <v>60105.416666666002</v>
      </c>
      <c r="E27" s="201">
        <v>60373.416666666002</v>
      </c>
      <c r="F27" s="201">
        <v>60373.416666666002</v>
      </c>
      <c r="G27" s="201">
        <v>60225.416666666002</v>
      </c>
      <c r="H27" s="201">
        <v>60025.416666666002</v>
      </c>
      <c r="I27" s="201">
        <v>60324.416666666002</v>
      </c>
      <c r="J27" s="201">
        <v>60125.416666666002</v>
      </c>
      <c r="K27" s="201">
        <v>60025.416666666002</v>
      </c>
      <c r="L27" s="201">
        <v>60324.416666666002</v>
      </c>
      <c r="M27" s="201">
        <v>60825.416666666002</v>
      </c>
      <c r="N27" s="201">
        <v>59881.416666666002</v>
      </c>
    </row>
    <row r="28" spans="1:14" ht="12.75" customHeight="1">
      <c r="A28" s="202" t="s">
        <v>24</v>
      </c>
      <c r="B28" s="203">
        <v>1040218</v>
      </c>
      <c r="C28" s="203">
        <v>96685.416700000002</v>
      </c>
      <c r="D28" s="203">
        <v>85937.416700000002</v>
      </c>
      <c r="E28" s="203">
        <v>85980.416700000002</v>
      </c>
      <c r="F28" s="203">
        <v>86605.416700000002</v>
      </c>
      <c r="G28" s="203">
        <v>85957.416700000002</v>
      </c>
      <c r="H28" s="203">
        <v>85557.416700000002</v>
      </c>
      <c r="I28" s="203">
        <v>85556.416700000002</v>
      </c>
      <c r="J28" s="203">
        <v>85357.416700000002</v>
      </c>
      <c r="K28" s="203">
        <v>85557.416700000002</v>
      </c>
      <c r="L28" s="203">
        <v>85556.416700000002</v>
      </c>
      <c r="M28" s="203">
        <v>86057.416700000002</v>
      </c>
      <c r="N28" s="203">
        <v>85409.416700000002</v>
      </c>
    </row>
    <row r="29" spans="1:14" ht="12.75" customHeight="1">
      <c r="A29" s="200" t="s">
        <v>1012</v>
      </c>
      <c r="B29" s="201">
        <v>27600</v>
      </c>
      <c r="C29" s="201">
        <v>2300</v>
      </c>
      <c r="D29" s="201">
        <v>2300</v>
      </c>
      <c r="E29" s="201">
        <v>2300</v>
      </c>
      <c r="F29" s="201">
        <v>2300</v>
      </c>
      <c r="G29" s="201">
        <v>2300</v>
      </c>
      <c r="H29" s="201">
        <v>2300</v>
      </c>
      <c r="I29" s="201">
        <v>2300</v>
      </c>
      <c r="J29" s="201">
        <v>2300</v>
      </c>
      <c r="K29" s="201">
        <v>2300</v>
      </c>
      <c r="L29" s="201">
        <v>2300</v>
      </c>
      <c r="M29" s="201">
        <v>2300</v>
      </c>
      <c r="N29" s="201">
        <v>2300</v>
      </c>
    </row>
    <row r="30" spans="1:14" ht="12.75" customHeight="1">
      <c r="A30" s="200" t="s">
        <v>1014</v>
      </c>
      <c r="B30" s="201">
        <v>37004</v>
      </c>
      <c r="C30" s="201">
        <v>3083</v>
      </c>
      <c r="D30" s="201">
        <v>3083</v>
      </c>
      <c r="E30" s="201">
        <v>3083</v>
      </c>
      <c r="F30" s="201">
        <v>3083</v>
      </c>
      <c r="G30" s="201">
        <v>3083</v>
      </c>
      <c r="H30" s="201">
        <v>3083</v>
      </c>
      <c r="I30" s="201">
        <v>3083</v>
      </c>
      <c r="J30" s="201">
        <v>3083</v>
      </c>
      <c r="K30" s="201">
        <v>3083</v>
      </c>
      <c r="L30" s="201">
        <v>3083</v>
      </c>
      <c r="M30" s="201">
        <v>3083</v>
      </c>
      <c r="N30" s="201">
        <v>3091</v>
      </c>
    </row>
    <row r="31" spans="1:14" ht="12.75" customHeight="1">
      <c r="A31" s="200" t="s">
        <v>1016</v>
      </c>
      <c r="B31" s="201">
        <v>10496</v>
      </c>
      <c r="C31" s="201">
        <v>875</v>
      </c>
      <c r="D31" s="201">
        <v>875</v>
      </c>
      <c r="E31" s="201">
        <v>875</v>
      </c>
      <c r="F31" s="201">
        <v>875</v>
      </c>
      <c r="G31" s="201">
        <v>875</v>
      </c>
      <c r="H31" s="201">
        <v>875</v>
      </c>
      <c r="I31" s="201">
        <v>875</v>
      </c>
      <c r="J31" s="201">
        <v>875</v>
      </c>
      <c r="K31" s="201">
        <v>875</v>
      </c>
      <c r="L31" s="201">
        <v>875</v>
      </c>
      <c r="M31" s="201">
        <v>875</v>
      </c>
      <c r="N31" s="201">
        <v>871</v>
      </c>
    </row>
    <row r="32" spans="1:14" ht="12.75" customHeight="1">
      <c r="A32" s="202" t="s">
        <v>25</v>
      </c>
      <c r="B32" s="203">
        <v>75100</v>
      </c>
      <c r="C32" s="203">
        <v>6258</v>
      </c>
      <c r="D32" s="203">
        <v>6258</v>
      </c>
      <c r="E32" s="203">
        <v>6258</v>
      </c>
      <c r="F32" s="203">
        <v>6258</v>
      </c>
      <c r="G32" s="203">
        <v>6258</v>
      </c>
      <c r="H32" s="203">
        <v>6258</v>
      </c>
      <c r="I32" s="203">
        <v>6258</v>
      </c>
      <c r="J32" s="203">
        <v>6258</v>
      </c>
      <c r="K32" s="203">
        <v>6258</v>
      </c>
      <c r="L32" s="203">
        <v>6258</v>
      </c>
      <c r="M32" s="203">
        <v>6258</v>
      </c>
      <c r="N32" s="203">
        <v>6262</v>
      </c>
    </row>
    <row r="33" spans="1:14" ht="12.75" customHeight="1">
      <c r="A33" s="200" t="s">
        <v>1018</v>
      </c>
      <c r="B33" s="201">
        <v>243929.000000008</v>
      </c>
      <c r="C33" s="201">
        <v>20074.833333334002</v>
      </c>
      <c r="D33" s="201">
        <v>20079.833333334002</v>
      </c>
      <c r="E33" s="201">
        <v>20699.833333334002</v>
      </c>
      <c r="F33" s="201">
        <v>21269.833333334002</v>
      </c>
      <c r="G33" s="201">
        <v>20204.833333334002</v>
      </c>
      <c r="H33" s="201">
        <v>20594.833333334002</v>
      </c>
      <c r="I33" s="201">
        <v>20174.833333334002</v>
      </c>
      <c r="J33" s="201">
        <v>20229.833333334002</v>
      </c>
      <c r="K33" s="201">
        <v>20144.833333334002</v>
      </c>
      <c r="L33" s="201">
        <v>20069.833333334002</v>
      </c>
      <c r="M33" s="201">
        <v>20229.833333334002</v>
      </c>
      <c r="N33" s="201">
        <v>20155.833333334002</v>
      </c>
    </row>
    <row r="34" spans="1:14" ht="12.75" customHeight="1">
      <c r="A34" s="202" t="s">
        <v>26</v>
      </c>
      <c r="B34" s="203">
        <v>243929</v>
      </c>
      <c r="C34" s="203">
        <v>20074.833299999998</v>
      </c>
      <c r="D34" s="203">
        <v>20079.833299999998</v>
      </c>
      <c r="E34" s="203">
        <v>20699.833299999998</v>
      </c>
      <c r="F34" s="203">
        <v>21269.833299999998</v>
      </c>
      <c r="G34" s="203">
        <v>20204.833299999998</v>
      </c>
      <c r="H34" s="203">
        <v>20594.833299999998</v>
      </c>
      <c r="I34" s="203">
        <v>20174.833299999998</v>
      </c>
      <c r="J34" s="203">
        <v>20229.833299999998</v>
      </c>
      <c r="K34" s="203">
        <v>20144.833299999998</v>
      </c>
      <c r="L34" s="203">
        <v>20069.833299999998</v>
      </c>
      <c r="M34" s="203">
        <v>20229.833299999998</v>
      </c>
      <c r="N34" s="203">
        <v>20155.833299999998</v>
      </c>
    </row>
    <row r="35" spans="1:14" ht="12.75" customHeight="1">
      <c r="A35" s="200" t="s">
        <v>1064</v>
      </c>
      <c r="B35" s="201">
        <v>118310</v>
      </c>
      <c r="C35" s="201">
        <v>8317</v>
      </c>
      <c r="D35" s="201">
        <v>8317</v>
      </c>
      <c r="E35" s="201">
        <v>8317</v>
      </c>
      <c r="F35" s="201">
        <v>8317</v>
      </c>
      <c r="G35" s="201">
        <v>8317</v>
      </c>
      <c r="H35" s="201">
        <v>8317</v>
      </c>
      <c r="I35" s="201">
        <v>8339</v>
      </c>
      <c r="J35" s="201">
        <v>8339</v>
      </c>
      <c r="K35" s="201">
        <v>8339</v>
      </c>
      <c r="L35" s="201">
        <v>8339</v>
      </c>
      <c r="M35" s="201">
        <v>26713</v>
      </c>
      <c r="N35" s="201">
        <v>8339</v>
      </c>
    </row>
    <row r="36" spans="1:14" ht="12.75" customHeight="1">
      <c r="A36" s="200" t="s">
        <v>1089</v>
      </c>
      <c r="B36" s="201">
        <v>2031156</v>
      </c>
      <c r="C36" s="201">
        <v>169263</v>
      </c>
      <c r="D36" s="201">
        <v>169263</v>
      </c>
      <c r="E36" s="201">
        <v>169263</v>
      </c>
      <c r="F36" s="201">
        <v>169263</v>
      </c>
      <c r="G36" s="201">
        <v>169263</v>
      </c>
      <c r="H36" s="201">
        <v>169263</v>
      </c>
      <c r="I36" s="201">
        <v>169263</v>
      </c>
      <c r="J36" s="201">
        <v>169263</v>
      </c>
      <c r="K36" s="201">
        <v>169263</v>
      </c>
      <c r="L36" s="201">
        <v>169263</v>
      </c>
      <c r="M36" s="201">
        <v>169263</v>
      </c>
      <c r="N36" s="201">
        <v>169263</v>
      </c>
    </row>
    <row r="37" spans="1:14" ht="12.75" customHeight="1">
      <c r="A37" s="200" t="s">
        <v>1066</v>
      </c>
      <c r="B37" s="201">
        <v>228825</v>
      </c>
      <c r="C37" s="201">
        <v>18479</v>
      </c>
      <c r="D37" s="201">
        <v>18479</v>
      </c>
      <c r="E37" s="201">
        <v>18479</v>
      </c>
      <c r="F37" s="201">
        <v>18479</v>
      </c>
      <c r="G37" s="201">
        <v>18479</v>
      </c>
      <c r="H37" s="201">
        <v>19490</v>
      </c>
      <c r="I37" s="201">
        <v>19490</v>
      </c>
      <c r="J37" s="201">
        <v>19490</v>
      </c>
      <c r="K37" s="201">
        <v>19490</v>
      </c>
      <c r="L37" s="201">
        <v>19490</v>
      </c>
      <c r="M37" s="201">
        <v>19490</v>
      </c>
      <c r="N37" s="201">
        <v>19490</v>
      </c>
    </row>
    <row r="38" spans="1:14" ht="12.75" customHeight="1">
      <c r="A38" s="200" t="s">
        <v>1090</v>
      </c>
      <c r="B38" s="201">
        <v>17866525</v>
      </c>
      <c r="C38" s="201">
        <v>1475150</v>
      </c>
      <c r="D38" s="201">
        <v>1490125</v>
      </c>
      <c r="E38" s="201">
        <v>1490125</v>
      </c>
      <c r="F38" s="201">
        <v>1490125</v>
      </c>
      <c r="G38" s="201">
        <v>1490125</v>
      </c>
      <c r="H38" s="201">
        <v>1490125</v>
      </c>
      <c r="I38" s="201">
        <v>1490125</v>
      </c>
      <c r="J38" s="201">
        <v>1490125</v>
      </c>
      <c r="K38" s="201">
        <v>1490125</v>
      </c>
      <c r="L38" s="201">
        <v>1490125</v>
      </c>
      <c r="M38" s="201">
        <v>1490125</v>
      </c>
      <c r="N38" s="201">
        <v>1490125</v>
      </c>
    </row>
    <row r="39" spans="1:14" ht="12.75" customHeight="1">
      <c r="A39" s="202" t="s">
        <v>27</v>
      </c>
      <c r="B39" s="203">
        <v>20244816</v>
      </c>
      <c r="C39" s="203">
        <v>1671209</v>
      </c>
      <c r="D39" s="203">
        <v>1686184</v>
      </c>
      <c r="E39" s="203">
        <v>1686184</v>
      </c>
      <c r="F39" s="203">
        <v>1686184</v>
      </c>
      <c r="G39" s="203">
        <v>1686184</v>
      </c>
      <c r="H39" s="203">
        <v>1687195</v>
      </c>
      <c r="I39" s="203">
        <v>1687217</v>
      </c>
      <c r="J39" s="203">
        <v>1687217</v>
      </c>
      <c r="K39" s="203">
        <v>1687217</v>
      </c>
      <c r="L39" s="203">
        <v>1687217</v>
      </c>
      <c r="M39" s="203">
        <v>1705591</v>
      </c>
      <c r="N39" s="203">
        <v>1687217</v>
      </c>
    </row>
    <row r="40" spans="1:14" ht="12.75" customHeight="1">
      <c r="A40" s="200" t="s">
        <v>831</v>
      </c>
      <c r="B40" s="201">
        <v>11200</v>
      </c>
      <c r="C40" s="201">
        <v>834</v>
      </c>
      <c r="D40" s="201">
        <v>834</v>
      </c>
      <c r="E40" s="201">
        <v>834</v>
      </c>
      <c r="F40" s="201">
        <v>2034</v>
      </c>
      <c r="G40" s="201">
        <v>834</v>
      </c>
      <c r="H40" s="201">
        <v>834</v>
      </c>
      <c r="I40" s="201">
        <v>834</v>
      </c>
      <c r="J40" s="201">
        <v>834</v>
      </c>
      <c r="K40" s="201">
        <v>834</v>
      </c>
      <c r="L40" s="201">
        <v>834</v>
      </c>
      <c r="M40" s="201">
        <v>834</v>
      </c>
      <c r="N40" s="201">
        <v>826</v>
      </c>
    </row>
    <row r="41" spans="1:14" ht="12.75" customHeight="1">
      <c r="A41" s="200" t="s">
        <v>1021</v>
      </c>
      <c r="B41" s="201">
        <v>600</v>
      </c>
      <c r="C41" s="201">
        <v>50</v>
      </c>
      <c r="D41" s="201">
        <v>50</v>
      </c>
      <c r="E41" s="201">
        <v>50</v>
      </c>
      <c r="F41" s="201">
        <v>50</v>
      </c>
      <c r="G41" s="201">
        <v>50</v>
      </c>
      <c r="H41" s="201">
        <v>50</v>
      </c>
      <c r="I41" s="201">
        <v>50</v>
      </c>
      <c r="J41" s="201">
        <v>50</v>
      </c>
      <c r="K41" s="201">
        <v>50</v>
      </c>
      <c r="L41" s="201">
        <v>50</v>
      </c>
      <c r="M41" s="201">
        <v>50</v>
      </c>
      <c r="N41" s="201">
        <v>50</v>
      </c>
    </row>
    <row r="42" spans="1:14" ht="12.75" customHeight="1">
      <c r="A42" s="200" t="s">
        <v>1022</v>
      </c>
      <c r="B42" s="201">
        <v>22480</v>
      </c>
      <c r="C42" s="201">
        <v>290</v>
      </c>
      <c r="D42" s="201">
        <v>290</v>
      </c>
      <c r="E42" s="201">
        <v>7290</v>
      </c>
      <c r="F42" s="201">
        <v>290</v>
      </c>
      <c r="G42" s="201">
        <v>290</v>
      </c>
      <c r="H42" s="201">
        <v>790</v>
      </c>
      <c r="I42" s="201">
        <v>290</v>
      </c>
      <c r="J42" s="201">
        <v>290</v>
      </c>
      <c r="K42" s="201">
        <v>290</v>
      </c>
      <c r="L42" s="201">
        <v>290</v>
      </c>
      <c r="M42" s="201">
        <v>11290</v>
      </c>
      <c r="N42" s="201">
        <v>790</v>
      </c>
    </row>
    <row r="43" spans="1:14" ht="12.75" customHeight="1">
      <c r="A43" s="200" t="s">
        <v>1023</v>
      </c>
      <c r="B43" s="201">
        <v>19200</v>
      </c>
      <c r="C43" s="201">
        <v>5000</v>
      </c>
      <c r="D43" s="201">
        <v>0</v>
      </c>
      <c r="E43" s="201">
        <v>3750</v>
      </c>
      <c r="F43" s="201">
        <v>3500</v>
      </c>
      <c r="G43" s="201">
        <v>1950</v>
      </c>
      <c r="H43" s="201">
        <v>1000</v>
      </c>
      <c r="I43" s="201">
        <v>0</v>
      </c>
      <c r="J43" s="201">
        <v>2500</v>
      </c>
      <c r="K43" s="201">
        <v>1000</v>
      </c>
      <c r="L43" s="201">
        <v>0</v>
      </c>
      <c r="M43" s="201">
        <v>0</v>
      </c>
      <c r="N43" s="201">
        <v>500</v>
      </c>
    </row>
    <row r="44" spans="1:14" ht="12.75" customHeight="1">
      <c r="A44" s="200" t="s">
        <v>1024</v>
      </c>
      <c r="B44" s="201">
        <v>45000</v>
      </c>
      <c r="C44" s="201">
        <v>3750</v>
      </c>
      <c r="D44" s="201">
        <v>3750</v>
      </c>
      <c r="E44" s="201">
        <v>3750</v>
      </c>
      <c r="F44" s="201">
        <v>3750</v>
      </c>
      <c r="G44" s="201">
        <v>3750</v>
      </c>
      <c r="H44" s="201">
        <v>3750</v>
      </c>
      <c r="I44" s="201">
        <v>3750</v>
      </c>
      <c r="J44" s="201">
        <v>3750</v>
      </c>
      <c r="K44" s="201">
        <v>3750</v>
      </c>
      <c r="L44" s="201">
        <v>3750</v>
      </c>
      <c r="M44" s="201">
        <v>3750</v>
      </c>
      <c r="N44" s="201">
        <v>3750</v>
      </c>
    </row>
    <row r="45" spans="1:14" ht="12.75" customHeight="1">
      <c r="A45" s="200" t="s">
        <v>1025</v>
      </c>
      <c r="B45" s="201">
        <v>173000</v>
      </c>
      <c r="C45" s="201">
        <v>14417</v>
      </c>
      <c r="D45" s="201">
        <v>14417</v>
      </c>
      <c r="E45" s="201">
        <v>14417</v>
      </c>
      <c r="F45" s="201">
        <v>14417</v>
      </c>
      <c r="G45" s="201">
        <v>14417</v>
      </c>
      <c r="H45" s="201">
        <v>14417</v>
      </c>
      <c r="I45" s="201">
        <v>14417</v>
      </c>
      <c r="J45" s="201">
        <v>14417</v>
      </c>
      <c r="K45" s="201">
        <v>14417</v>
      </c>
      <c r="L45" s="201">
        <v>14417</v>
      </c>
      <c r="M45" s="201">
        <v>14417</v>
      </c>
      <c r="N45" s="201">
        <v>14413</v>
      </c>
    </row>
    <row r="46" spans="1:14" ht="12.75" customHeight="1">
      <c r="A46" s="200" t="s">
        <v>1318</v>
      </c>
      <c r="B46" s="201">
        <v>4000</v>
      </c>
      <c r="C46" s="201">
        <v>0</v>
      </c>
      <c r="D46" s="201">
        <v>2000</v>
      </c>
      <c r="E46" s="201">
        <v>2000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</row>
    <row r="47" spans="1:14" ht="12.75" customHeight="1">
      <c r="A47" s="202" t="s">
        <v>28</v>
      </c>
      <c r="B47" s="203">
        <v>275480</v>
      </c>
      <c r="C47" s="203">
        <v>24341</v>
      </c>
      <c r="D47" s="203">
        <v>21341</v>
      </c>
      <c r="E47" s="203">
        <v>32091</v>
      </c>
      <c r="F47" s="203">
        <v>24041</v>
      </c>
      <c r="G47" s="203">
        <v>21291</v>
      </c>
      <c r="H47" s="203">
        <v>20841</v>
      </c>
      <c r="I47" s="203">
        <v>19341</v>
      </c>
      <c r="J47" s="203">
        <v>21841</v>
      </c>
      <c r="K47" s="203">
        <v>20341</v>
      </c>
      <c r="L47" s="203">
        <v>19341</v>
      </c>
      <c r="M47" s="203">
        <v>30341</v>
      </c>
      <c r="N47" s="203">
        <v>20329</v>
      </c>
    </row>
    <row r="48" spans="1:14" ht="12.75" customHeight="1">
      <c r="A48" s="200" t="s">
        <v>1067</v>
      </c>
      <c r="B48" s="201">
        <v>60000</v>
      </c>
      <c r="C48" s="201">
        <v>5000</v>
      </c>
      <c r="D48" s="201">
        <v>5000</v>
      </c>
      <c r="E48" s="201">
        <v>5000</v>
      </c>
      <c r="F48" s="201">
        <v>5000</v>
      </c>
      <c r="G48" s="201">
        <v>5000</v>
      </c>
      <c r="H48" s="201">
        <v>5000</v>
      </c>
      <c r="I48" s="201">
        <v>5000</v>
      </c>
      <c r="J48" s="201">
        <v>5000</v>
      </c>
      <c r="K48" s="201">
        <v>5000</v>
      </c>
      <c r="L48" s="201">
        <v>5000</v>
      </c>
      <c r="M48" s="201">
        <v>5000</v>
      </c>
      <c r="N48" s="201">
        <v>5000</v>
      </c>
    </row>
    <row r="49" spans="1:14" ht="12.75" customHeight="1">
      <c r="A49" s="200" t="s">
        <v>1026</v>
      </c>
      <c r="B49" s="201">
        <v>2175</v>
      </c>
      <c r="C49" s="201">
        <v>362</v>
      </c>
      <c r="D49" s="201">
        <v>362</v>
      </c>
      <c r="E49" s="201">
        <v>0</v>
      </c>
      <c r="F49" s="201">
        <v>0</v>
      </c>
      <c r="G49" s="201">
        <v>362</v>
      </c>
      <c r="H49" s="201">
        <v>362</v>
      </c>
      <c r="I49" s="201">
        <v>0</v>
      </c>
      <c r="J49" s="201">
        <v>362</v>
      </c>
      <c r="K49" s="201">
        <v>365</v>
      </c>
      <c r="L49" s="201">
        <v>0</v>
      </c>
      <c r="M49" s="201">
        <v>0</v>
      </c>
      <c r="N49" s="201">
        <v>0</v>
      </c>
    </row>
    <row r="50" spans="1:14" ht="12.75" customHeight="1">
      <c r="A50" s="200" t="s">
        <v>1091</v>
      </c>
      <c r="B50" s="201">
        <v>275000</v>
      </c>
      <c r="C50" s="201">
        <v>22917</v>
      </c>
      <c r="D50" s="201">
        <v>22917</v>
      </c>
      <c r="E50" s="201">
        <v>22917</v>
      </c>
      <c r="F50" s="201">
        <v>22917</v>
      </c>
      <c r="G50" s="201">
        <v>22917</v>
      </c>
      <c r="H50" s="201">
        <v>22917</v>
      </c>
      <c r="I50" s="201">
        <v>22917</v>
      </c>
      <c r="J50" s="201">
        <v>22917</v>
      </c>
      <c r="K50" s="201">
        <v>22917</v>
      </c>
      <c r="L50" s="201">
        <v>22917</v>
      </c>
      <c r="M50" s="201">
        <v>22917</v>
      </c>
      <c r="N50" s="201">
        <v>22913</v>
      </c>
    </row>
    <row r="51" spans="1:14" ht="12.75" customHeight="1">
      <c r="A51" s="200" t="s">
        <v>1069</v>
      </c>
      <c r="B51" s="201">
        <v>12621000</v>
      </c>
      <c r="C51" s="201">
        <v>883000</v>
      </c>
      <c r="D51" s="201">
        <v>1035000</v>
      </c>
      <c r="E51" s="201">
        <v>1325000</v>
      </c>
      <c r="F51" s="201">
        <v>1502000</v>
      </c>
      <c r="G51" s="201">
        <v>1300000</v>
      </c>
      <c r="H51" s="201">
        <v>1123000</v>
      </c>
      <c r="I51" s="201">
        <v>1010000</v>
      </c>
      <c r="J51" s="201">
        <v>896000</v>
      </c>
      <c r="K51" s="201">
        <v>909000</v>
      </c>
      <c r="L51" s="201">
        <v>2638000</v>
      </c>
      <c r="M51" s="201">
        <v>0</v>
      </c>
      <c r="N51" s="201">
        <v>0</v>
      </c>
    </row>
    <row r="52" spans="1:14" ht="12.75" customHeight="1">
      <c r="A52" s="200" t="s">
        <v>1070</v>
      </c>
      <c r="B52" s="201">
        <v>-266184</v>
      </c>
      <c r="C52" s="201">
        <v>-22182</v>
      </c>
      <c r="D52" s="201">
        <v>-22182</v>
      </c>
      <c r="E52" s="201">
        <v>-22182</v>
      </c>
      <c r="F52" s="201">
        <v>-22182</v>
      </c>
      <c r="G52" s="201">
        <v>-22182</v>
      </c>
      <c r="H52" s="201">
        <v>-22182</v>
      </c>
      <c r="I52" s="201">
        <v>-22182</v>
      </c>
      <c r="J52" s="201">
        <v>-22182</v>
      </c>
      <c r="K52" s="201">
        <v>-22182</v>
      </c>
      <c r="L52" s="201">
        <v>-22182</v>
      </c>
      <c r="M52" s="201">
        <v>-22182</v>
      </c>
      <c r="N52" s="201">
        <v>-22182</v>
      </c>
    </row>
    <row r="53" spans="1:14" ht="12.75" customHeight="1">
      <c r="A53" s="200" t="s">
        <v>1092</v>
      </c>
      <c r="B53" s="201">
        <v>1009944</v>
      </c>
      <c r="C53" s="201">
        <v>84162</v>
      </c>
      <c r="D53" s="201">
        <v>84162</v>
      </c>
      <c r="E53" s="201">
        <v>84162</v>
      </c>
      <c r="F53" s="201">
        <v>84162</v>
      </c>
      <c r="G53" s="201">
        <v>84162</v>
      </c>
      <c r="H53" s="201">
        <v>84162</v>
      </c>
      <c r="I53" s="201">
        <v>84162</v>
      </c>
      <c r="J53" s="201">
        <v>84162</v>
      </c>
      <c r="K53" s="201">
        <v>84162</v>
      </c>
      <c r="L53" s="201">
        <v>84162</v>
      </c>
      <c r="M53" s="201">
        <v>84162</v>
      </c>
      <c r="N53" s="201">
        <v>84162</v>
      </c>
    </row>
    <row r="54" spans="1:14" ht="12.75" customHeight="1">
      <c r="A54" s="200" t="s">
        <v>1071</v>
      </c>
      <c r="B54" s="201">
        <v>833000</v>
      </c>
      <c r="C54" s="201">
        <v>69417</v>
      </c>
      <c r="D54" s="201">
        <v>69417</v>
      </c>
      <c r="E54" s="201">
        <v>69417</v>
      </c>
      <c r="F54" s="201">
        <v>69417</v>
      </c>
      <c r="G54" s="201">
        <v>69417</v>
      </c>
      <c r="H54" s="201">
        <v>69417</v>
      </c>
      <c r="I54" s="201">
        <v>69417</v>
      </c>
      <c r="J54" s="201">
        <v>69417</v>
      </c>
      <c r="K54" s="201">
        <v>69417</v>
      </c>
      <c r="L54" s="201">
        <v>69417</v>
      </c>
      <c r="M54" s="201">
        <v>69417</v>
      </c>
      <c r="N54" s="201">
        <v>69413</v>
      </c>
    </row>
    <row r="55" spans="1:14" ht="12.75" customHeight="1">
      <c r="A55" s="200" t="s">
        <v>1027</v>
      </c>
      <c r="B55" s="201">
        <v>434996</v>
      </c>
      <c r="C55" s="201">
        <v>32759</v>
      </c>
      <c r="D55" s="201">
        <v>33194</v>
      </c>
      <c r="E55" s="201">
        <v>53959</v>
      </c>
      <c r="F55" s="201">
        <v>32994</v>
      </c>
      <c r="G55" s="201">
        <v>32859</v>
      </c>
      <c r="H55" s="201">
        <v>32859</v>
      </c>
      <c r="I55" s="201">
        <v>32859</v>
      </c>
      <c r="J55" s="201">
        <v>32859</v>
      </c>
      <c r="K55" s="201">
        <v>32854</v>
      </c>
      <c r="L55" s="201">
        <v>32854</v>
      </c>
      <c r="M55" s="201">
        <v>52084</v>
      </c>
      <c r="N55" s="201">
        <v>32862</v>
      </c>
    </row>
    <row r="56" spans="1:14" ht="12.75" customHeight="1">
      <c r="A56" s="200" t="s">
        <v>1073</v>
      </c>
      <c r="B56" s="201">
        <v>5610942.1388349999</v>
      </c>
      <c r="C56" s="201">
        <v>316559.12154999998</v>
      </c>
      <c r="D56" s="201">
        <v>306348.11235000001</v>
      </c>
      <c r="E56" s="201">
        <v>316559.35255000001</v>
      </c>
      <c r="F56" s="201">
        <v>316558.87150499999</v>
      </c>
      <c r="G56" s="201">
        <v>285924.041815</v>
      </c>
      <c r="H56" s="201">
        <v>316559.05154999997</v>
      </c>
      <c r="I56" s="201">
        <v>306347.92230500001</v>
      </c>
      <c r="J56" s="201">
        <v>1486665.73563</v>
      </c>
      <c r="K56" s="201">
        <v>450212.98726000002</v>
      </c>
      <c r="L56" s="201">
        <v>1509206.9423199999</v>
      </c>
      <c r="M56" s="201">
        <v>0</v>
      </c>
      <c r="N56" s="201">
        <v>0</v>
      </c>
    </row>
    <row r="57" spans="1:14" ht="12.75" customHeight="1">
      <c r="A57" s="200" t="s">
        <v>1074</v>
      </c>
      <c r="B57" s="201">
        <v>5550040.6973000001</v>
      </c>
      <c r="C57" s="201">
        <v>147026.99350000001</v>
      </c>
      <c r="D57" s="201">
        <v>170381.99</v>
      </c>
      <c r="E57" s="201">
        <v>145388.2935</v>
      </c>
      <c r="F57" s="201">
        <v>183733.073</v>
      </c>
      <c r="G57" s="201">
        <v>222832.424</v>
      </c>
      <c r="H57" s="201">
        <v>134892.734</v>
      </c>
      <c r="I57" s="201">
        <v>130540.8505</v>
      </c>
      <c r="J57" s="201">
        <v>3560216.4533000002</v>
      </c>
      <c r="K57" s="201">
        <v>156097.2905</v>
      </c>
      <c r="L57" s="201">
        <v>698930.59499999997</v>
      </c>
      <c r="M57" s="201">
        <v>0</v>
      </c>
      <c r="N57" s="201">
        <v>0</v>
      </c>
    </row>
    <row r="58" spans="1:14" ht="12.75" customHeight="1">
      <c r="A58" s="200" t="s">
        <v>1075</v>
      </c>
      <c r="B58" s="201">
        <v>376028.9645</v>
      </c>
      <c r="C58" s="201">
        <v>9309.5640000000003</v>
      </c>
      <c r="D58" s="201">
        <v>209466.32149999999</v>
      </c>
      <c r="E58" s="201">
        <v>11035.7075</v>
      </c>
      <c r="F58" s="201">
        <v>39595.537499999999</v>
      </c>
      <c r="G58" s="201">
        <v>55358.434000000001</v>
      </c>
      <c r="H58" s="201">
        <v>7425.9880000000003</v>
      </c>
      <c r="I58" s="201">
        <v>7186.4089999999997</v>
      </c>
      <c r="J58" s="201">
        <v>7426.0585000000001</v>
      </c>
      <c r="K58" s="201">
        <v>7186.4195</v>
      </c>
      <c r="L58" s="201">
        <v>22038.525000000001</v>
      </c>
      <c r="M58" s="201">
        <v>0</v>
      </c>
      <c r="N58" s="201">
        <v>0</v>
      </c>
    </row>
    <row r="59" spans="1:14" ht="12.75" customHeight="1">
      <c r="A59" s="200" t="s">
        <v>1093</v>
      </c>
      <c r="B59" s="201">
        <v>400000</v>
      </c>
      <c r="C59" s="201">
        <v>0</v>
      </c>
      <c r="D59" s="201">
        <v>100000</v>
      </c>
      <c r="E59" s="201">
        <v>0</v>
      </c>
      <c r="F59" s="201">
        <v>0</v>
      </c>
      <c r="G59" s="201">
        <v>100000</v>
      </c>
      <c r="H59" s="201">
        <v>0</v>
      </c>
      <c r="I59" s="201">
        <v>0</v>
      </c>
      <c r="J59" s="201">
        <v>100000</v>
      </c>
      <c r="K59" s="201">
        <v>0</v>
      </c>
      <c r="L59" s="201">
        <v>0</v>
      </c>
      <c r="M59" s="201">
        <v>100000</v>
      </c>
      <c r="N59" s="201">
        <v>0</v>
      </c>
    </row>
    <row r="60" spans="1:14" ht="12.75" customHeight="1">
      <c r="A60" s="200" t="s">
        <v>1319</v>
      </c>
      <c r="B60" s="201">
        <v>6450000</v>
      </c>
      <c r="C60" s="201">
        <v>537500</v>
      </c>
      <c r="D60" s="201">
        <v>537500</v>
      </c>
      <c r="E60" s="201">
        <v>537500</v>
      </c>
      <c r="F60" s="201">
        <v>537500</v>
      </c>
      <c r="G60" s="201">
        <v>537500</v>
      </c>
      <c r="H60" s="201">
        <v>537500</v>
      </c>
      <c r="I60" s="201">
        <v>537500</v>
      </c>
      <c r="J60" s="201">
        <v>537500</v>
      </c>
      <c r="K60" s="201">
        <v>537500</v>
      </c>
      <c r="L60" s="201">
        <v>537500</v>
      </c>
      <c r="M60" s="201">
        <v>537500</v>
      </c>
      <c r="N60" s="201">
        <v>537500</v>
      </c>
    </row>
    <row r="61" spans="1:14" ht="12.75" customHeight="1">
      <c r="A61" s="200" t="s">
        <v>1320</v>
      </c>
      <c r="B61" s="201">
        <v>-1365924</v>
      </c>
      <c r="C61" s="201">
        <v>-113827</v>
      </c>
      <c r="D61" s="201">
        <v>-113827</v>
      </c>
      <c r="E61" s="201">
        <v>-113827</v>
      </c>
      <c r="F61" s="201">
        <v>-113827</v>
      </c>
      <c r="G61" s="201">
        <v>-113827</v>
      </c>
      <c r="H61" s="201">
        <v>-113827</v>
      </c>
      <c r="I61" s="201">
        <v>-113827</v>
      </c>
      <c r="J61" s="201">
        <v>-113827</v>
      </c>
      <c r="K61" s="201">
        <v>-113827</v>
      </c>
      <c r="L61" s="201">
        <v>-113827</v>
      </c>
      <c r="M61" s="201">
        <v>-113827</v>
      </c>
      <c r="N61" s="201">
        <v>-113827</v>
      </c>
    </row>
    <row r="62" spans="1:14" ht="12.75" customHeight="1">
      <c r="A62" s="202" t="s">
        <v>29</v>
      </c>
      <c r="B62" s="203">
        <v>31991018.8006</v>
      </c>
      <c r="C62" s="203">
        <v>1972003.6791000001</v>
      </c>
      <c r="D62" s="203">
        <v>2437739.4238999998</v>
      </c>
      <c r="E62" s="203">
        <v>2434929.3536</v>
      </c>
      <c r="F62" s="203">
        <v>2657868.4819999998</v>
      </c>
      <c r="G62" s="203">
        <v>2580322.8997999998</v>
      </c>
      <c r="H62" s="203">
        <v>2198085.7736</v>
      </c>
      <c r="I62" s="203">
        <v>2069921.1817999999</v>
      </c>
      <c r="J62" s="203">
        <v>6666516.2473999998</v>
      </c>
      <c r="K62" s="203">
        <v>2138702.6973000001</v>
      </c>
      <c r="L62" s="203">
        <v>5484017.0623000003</v>
      </c>
      <c r="M62" s="203">
        <v>735071</v>
      </c>
      <c r="N62" s="203">
        <v>615841</v>
      </c>
    </row>
    <row r="63" spans="1:14" ht="12.75" customHeight="1">
      <c r="A63" s="200" t="s">
        <v>1077</v>
      </c>
      <c r="B63" s="201">
        <v>21903960</v>
      </c>
      <c r="C63" s="201">
        <v>1935773</v>
      </c>
      <c r="D63" s="201">
        <v>1717767</v>
      </c>
      <c r="E63" s="201">
        <v>1837996</v>
      </c>
      <c r="F63" s="201">
        <v>1765206</v>
      </c>
      <c r="G63" s="201">
        <v>1724439</v>
      </c>
      <c r="H63" s="201">
        <v>1743086</v>
      </c>
      <c r="I63" s="201">
        <v>1840423</v>
      </c>
      <c r="J63" s="201">
        <v>1761539</v>
      </c>
      <c r="K63" s="201">
        <v>1765348</v>
      </c>
      <c r="L63" s="201">
        <v>1939314</v>
      </c>
      <c r="M63" s="201">
        <v>1948598</v>
      </c>
      <c r="N63" s="201">
        <v>1924471</v>
      </c>
    </row>
    <row r="64" spans="1:14" ht="12.75" customHeight="1">
      <c r="A64" s="200" t="s">
        <v>1094</v>
      </c>
      <c r="B64" s="201">
        <v>224104</v>
      </c>
      <c r="C64" s="201">
        <v>18665</v>
      </c>
      <c r="D64" s="201">
        <v>18665</v>
      </c>
      <c r="E64" s="201">
        <v>18665</v>
      </c>
      <c r="F64" s="201">
        <v>18665</v>
      </c>
      <c r="G64" s="201">
        <v>18665</v>
      </c>
      <c r="H64" s="201">
        <v>18665</v>
      </c>
      <c r="I64" s="201">
        <v>18665</v>
      </c>
      <c r="J64" s="201">
        <v>18665</v>
      </c>
      <c r="K64" s="201">
        <v>18789</v>
      </c>
      <c r="L64" s="201">
        <v>18665</v>
      </c>
      <c r="M64" s="201">
        <v>18665</v>
      </c>
      <c r="N64" s="201">
        <v>18665</v>
      </c>
    </row>
    <row r="65" spans="1:14" ht="12.75" customHeight="1">
      <c r="A65" s="200" t="s">
        <v>1078</v>
      </c>
      <c r="B65" s="201">
        <v>3105485</v>
      </c>
      <c r="C65" s="201">
        <v>135798</v>
      </c>
      <c r="D65" s="201">
        <v>193168</v>
      </c>
      <c r="E65" s="201">
        <v>218386</v>
      </c>
      <c r="F65" s="201">
        <v>226373</v>
      </c>
      <c r="G65" s="201">
        <v>274913</v>
      </c>
      <c r="H65" s="201">
        <v>287062</v>
      </c>
      <c r="I65" s="201">
        <v>296970</v>
      </c>
      <c r="J65" s="201">
        <v>289968</v>
      </c>
      <c r="K65" s="201">
        <v>290937</v>
      </c>
      <c r="L65" s="201">
        <v>303239</v>
      </c>
      <c r="M65" s="201">
        <v>295973</v>
      </c>
      <c r="N65" s="201">
        <v>292698</v>
      </c>
    </row>
    <row r="66" spans="1:14" ht="12.75" customHeight="1">
      <c r="A66" s="202" t="s">
        <v>30</v>
      </c>
      <c r="B66" s="203">
        <v>25233549</v>
      </c>
      <c r="C66" s="203">
        <v>2090236</v>
      </c>
      <c r="D66" s="203">
        <v>1929600</v>
      </c>
      <c r="E66" s="203">
        <v>2075047</v>
      </c>
      <c r="F66" s="203">
        <v>2010244</v>
      </c>
      <c r="G66" s="203">
        <v>2018017</v>
      </c>
      <c r="H66" s="203">
        <v>2048813</v>
      </c>
      <c r="I66" s="203">
        <v>2156058</v>
      </c>
      <c r="J66" s="203">
        <v>2070172</v>
      </c>
      <c r="K66" s="203">
        <v>2075074</v>
      </c>
      <c r="L66" s="203">
        <v>2261218</v>
      </c>
      <c r="M66" s="203">
        <v>2263236</v>
      </c>
      <c r="N66" s="203">
        <v>2235834</v>
      </c>
    </row>
    <row r="67" spans="1:14" ht="12.75" customHeight="1">
      <c r="A67" s="200" t="s">
        <v>1030</v>
      </c>
      <c r="B67" s="201">
        <v>5373337</v>
      </c>
      <c r="C67" s="201">
        <v>447652</v>
      </c>
      <c r="D67" s="201">
        <v>447652</v>
      </c>
      <c r="E67" s="201">
        <v>447652</v>
      </c>
      <c r="F67" s="201">
        <v>447652</v>
      </c>
      <c r="G67" s="201">
        <v>447652</v>
      </c>
      <c r="H67" s="201">
        <v>447653</v>
      </c>
      <c r="I67" s="201">
        <v>447653</v>
      </c>
      <c r="J67" s="201">
        <v>447953</v>
      </c>
      <c r="K67" s="201">
        <v>447953</v>
      </c>
      <c r="L67" s="201">
        <v>447953</v>
      </c>
      <c r="M67" s="201">
        <v>447953</v>
      </c>
      <c r="N67" s="201">
        <v>447959</v>
      </c>
    </row>
    <row r="68" spans="1:14" ht="12.75" customHeight="1">
      <c r="A68" s="200" t="s">
        <v>1031</v>
      </c>
      <c r="B68" s="201">
        <v>657600</v>
      </c>
      <c r="C68" s="201">
        <v>82800</v>
      </c>
      <c r="D68" s="201">
        <v>82800</v>
      </c>
      <c r="E68" s="201">
        <v>49200</v>
      </c>
      <c r="F68" s="201">
        <v>49200</v>
      </c>
      <c r="G68" s="201">
        <v>49200</v>
      </c>
      <c r="H68" s="201">
        <v>49200</v>
      </c>
      <c r="I68" s="201">
        <v>49200</v>
      </c>
      <c r="J68" s="201">
        <v>49200</v>
      </c>
      <c r="K68" s="201">
        <v>49200</v>
      </c>
      <c r="L68" s="201">
        <v>49200</v>
      </c>
      <c r="M68" s="201">
        <v>49200</v>
      </c>
      <c r="N68" s="201">
        <v>49200</v>
      </c>
    </row>
    <row r="69" spans="1:14" ht="12.75" customHeight="1">
      <c r="A69" s="200" t="s">
        <v>1032</v>
      </c>
      <c r="B69" s="201">
        <v>257424</v>
      </c>
      <c r="C69" s="201">
        <v>21452</v>
      </c>
      <c r="D69" s="201">
        <v>21452</v>
      </c>
      <c r="E69" s="201">
        <v>21452</v>
      </c>
      <c r="F69" s="201">
        <v>21452</v>
      </c>
      <c r="G69" s="201">
        <v>21452</v>
      </c>
      <c r="H69" s="201">
        <v>21452</v>
      </c>
      <c r="I69" s="201">
        <v>21452</v>
      </c>
      <c r="J69" s="201">
        <v>21452</v>
      </c>
      <c r="K69" s="201">
        <v>21452</v>
      </c>
      <c r="L69" s="201">
        <v>21452</v>
      </c>
      <c r="M69" s="201">
        <v>21452</v>
      </c>
      <c r="N69" s="201">
        <v>21452</v>
      </c>
    </row>
    <row r="70" spans="1:14" ht="12.75" customHeight="1">
      <c r="A70" s="202" t="s">
        <v>31</v>
      </c>
      <c r="B70" s="203">
        <v>6288361</v>
      </c>
      <c r="C70" s="203">
        <v>551904</v>
      </c>
      <c r="D70" s="203">
        <v>551904</v>
      </c>
      <c r="E70" s="203">
        <v>518304</v>
      </c>
      <c r="F70" s="203">
        <v>518304</v>
      </c>
      <c r="G70" s="203">
        <v>518304</v>
      </c>
      <c r="H70" s="203">
        <v>518305</v>
      </c>
      <c r="I70" s="203">
        <v>518305</v>
      </c>
      <c r="J70" s="203">
        <v>518605</v>
      </c>
      <c r="K70" s="203">
        <v>518605</v>
      </c>
      <c r="L70" s="203">
        <v>518605</v>
      </c>
      <c r="M70" s="203">
        <v>518605</v>
      </c>
      <c r="N70" s="203">
        <v>518611</v>
      </c>
    </row>
    <row r="71" spans="1:14" ht="12.75" customHeight="1">
      <c r="A71" s="200" t="s">
        <v>1095</v>
      </c>
      <c r="B71" s="201">
        <v>1077500</v>
      </c>
      <c r="C71" s="201">
        <v>89791</v>
      </c>
      <c r="D71" s="201">
        <v>89791</v>
      </c>
      <c r="E71" s="201">
        <v>89791</v>
      </c>
      <c r="F71" s="201">
        <v>89791</v>
      </c>
      <c r="G71" s="201">
        <v>89791</v>
      </c>
      <c r="H71" s="201">
        <v>89791</v>
      </c>
      <c r="I71" s="201">
        <v>89791</v>
      </c>
      <c r="J71" s="201">
        <v>89791</v>
      </c>
      <c r="K71" s="201">
        <v>89791</v>
      </c>
      <c r="L71" s="201">
        <v>89791</v>
      </c>
      <c r="M71" s="201">
        <v>89791</v>
      </c>
      <c r="N71" s="201">
        <v>89799</v>
      </c>
    </row>
    <row r="72" spans="1:14" ht="12.75" customHeight="1">
      <c r="A72" s="200" t="s">
        <v>1096</v>
      </c>
      <c r="B72" s="201">
        <v>163504</v>
      </c>
      <c r="C72" s="201">
        <v>5042</v>
      </c>
      <c r="D72" s="201">
        <v>5042</v>
      </c>
      <c r="E72" s="201">
        <v>5042</v>
      </c>
      <c r="F72" s="201">
        <v>5042</v>
      </c>
      <c r="G72" s="201">
        <v>5042</v>
      </c>
      <c r="H72" s="201">
        <v>6542</v>
      </c>
      <c r="I72" s="201">
        <v>5042</v>
      </c>
      <c r="J72" s="201">
        <v>5042</v>
      </c>
      <c r="K72" s="201">
        <v>105042</v>
      </c>
      <c r="L72" s="201">
        <v>5042</v>
      </c>
      <c r="M72" s="201">
        <v>5042</v>
      </c>
      <c r="N72" s="201">
        <v>6542</v>
      </c>
    </row>
    <row r="73" spans="1:14" ht="12.75" customHeight="1">
      <c r="A73" s="200" t="s">
        <v>1097</v>
      </c>
      <c r="B73" s="201">
        <v>3664608.47</v>
      </c>
      <c r="C73" s="201">
        <v>0</v>
      </c>
      <c r="D73" s="201">
        <v>0</v>
      </c>
      <c r="E73" s="201">
        <v>210402.78</v>
      </c>
      <c r="F73" s="201">
        <v>0</v>
      </c>
      <c r="G73" s="201">
        <v>0</v>
      </c>
      <c r="H73" s="201">
        <v>3028253.79</v>
      </c>
      <c r="I73" s="201">
        <v>0</v>
      </c>
      <c r="J73" s="201">
        <v>0</v>
      </c>
      <c r="K73" s="201">
        <v>212329.29</v>
      </c>
      <c r="L73" s="201">
        <v>0</v>
      </c>
      <c r="M73" s="201">
        <v>0</v>
      </c>
      <c r="N73" s="201">
        <v>213622.61</v>
      </c>
    </row>
    <row r="74" spans="1:14" ht="12.75" customHeight="1">
      <c r="A74" s="200" t="s">
        <v>1098</v>
      </c>
      <c r="B74" s="201">
        <v>10750</v>
      </c>
      <c r="C74" s="201">
        <v>2500</v>
      </c>
      <c r="D74" s="201">
        <v>0</v>
      </c>
      <c r="E74" s="201">
        <v>250</v>
      </c>
      <c r="F74" s="201">
        <v>2500</v>
      </c>
      <c r="G74" s="201">
        <v>0</v>
      </c>
      <c r="H74" s="201">
        <v>0</v>
      </c>
      <c r="I74" s="201">
        <v>250</v>
      </c>
      <c r="J74" s="201">
        <v>2500</v>
      </c>
      <c r="K74" s="201">
        <v>0</v>
      </c>
      <c r="L74" s="201">
        <v>0</v>
      </c>
      <c r="M74" s="201">
        <v>2500</v>
      </c>
      <c r="N74" s="201">
        <v>250</v>
      </c>
    </row>
    <row r="75" spans="1:14" ht="12.75" customHeight="1">
      <c r="A75" s="200" t="s">
        <v>1099</v>
      </c>
      <c r="B75" s="201">
        <v>65100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100</v>
      </c>
      <c r="I75" s="201">
        <v>55000</v>
      </c>
      <c r="J75" s="201">
        <v>0</v>
      </c>
      <c r="K75" s="201">
        <v>0</v>
      </c>
      <c r="L75" s="201">
        <v>0</v>
      </c>
      <c r="M75" s="201">
        <v>5000</v>
      </c>
      <c r="N75" s="201">
        <v>5000</v>
      </c>
    </row>
    <row r="76" spans="1:14" ht="12.75" customHeight="1">
      <c r="A76" s="200" t="s">
        <v>1100</v>
      </c>
      <c r="B76" s="201">
        <v>175000</v>
      </c>
      <c r="C76" s="201">
        <v>0</v>
      </c>
      <c r="D76" s="201">
        <v>0</v>
      </c>
      <c r="E76" s="201">
        <v>0</v>
      </c>
      <c r="F76" s="201">
        <v>19444</v>
      </c>
      <c r="G76" s="201">
        <v>19444</v>
      </c>
      <c r="H76" s="201">
        <v>19444</v>
      </c>
      <c r="I76" s="201">
        <v>19444</v>
      </c>
      <c r="J76" s="201">
        <v>19444</v>
      </c>
      <c r="K76" s="201">
        <v>19444</v>
      </c>
      <c r="L76" s="201">
        <v>19444</v>
      </c>
      <c r="M76" s="201">
        <v>19444</v>
      </c>
      <c r="N76" s="201">
        <v>19448</v>
      </c>
    </row>
    <row r="77" spans="1:14" ht="12.75" customHeight="1">
      <c r="A77" s="200" t="s">
        <v>1101</v>
      </c>
      <c r="B77" s="201">
        <v>288000</v>
      </c>
      <c r="C77" s="201">
        <v>0</v>
      </c>
      <c r="D77" s="201">
        <v>0</v>
      </c>
      <c r="E77" s="201">
        <v>0</v>
      </c>
      <c r="F77" s="201">
        <v>96000</v>
      </c>
      <c r="G77" s="201">
        <v>96000</v>
      </c>
      <c r="H77" s="201">
        <v>96000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</row>
    <row r="78" spans="1:14" ht="12.75" customHeight="1">
      <c r="A78" s="200" t="s">
        <v>1102</v>
      </c>
      <c r="B78" s="201">
        <v>115000</v>
      </c>
      <c r="C78" s="201">
        <v>10794</v>
      </c>
      <c r="D78" s="201">
        <v>5931</v>
      </c>
      <c r="E78" s="201">
        <v>13000</v>
      </c>
      <c r="F78" s="201">
        <v>12000</v>
      </c>
      <c r="G78" s="201">
        <v>13000</v>
      </c>
      <c r="H78" s="201">
        <v>9800</v>
      </c>
      <c r="I78" s="201">
        <v>6075</v>
      </c>
      <c r="J78" s="201">
        <v>8200</v>
      </c>
      <c r="K78" s="201">
        <v>8200</v>
      </c>
      <c r="L78" s="201">
        <v>14000</v>
      </c>
      <c r="M78" s="201">
        <v>6500</v>
      </c>
      <c r="N78" s="201">
        <v>7500</v>
      </c>
    </row>
    <row r="79" spans="1:14" ht="12.75" customHeight="1">
      <c r="A79" s="200" t="s">
        <v>1103</v>
      </c>
      <c r="B79" s="201">
        <v>725000</v>
      </c>
      <c r="C79" s="201">
        <v>60417</v>
      </c>
      <c r="D79" s="201">
        <v>60417</v>
      </c>
      <c r="E79" s="201">
        <v>60417</v>
      </c>
      <c r="F79" s="201">
        <v>60417</v>
      </c>
      <c r="G79" s="201">
        <v>60417</v>
      </c>
      <c r="H79" s="201">
        <v>60417</v>
      </c>
      <c r="I79" s="201">
        <v>60417</v>
      </c>
      <c r="J79" s="201">
        <v>60417</v>
      </c>
      <c r="K79" s="201">
        <v>60417</v>
      </c>
      <c r="L79" s="201">
        <v>60417</v>
      </c>
      <c r="M79" s="201">
        <v>60417</v>
      </c>
      <c r="N79" s="201">
        <v>60413</v>
      </c>
    </row>
    <row r="80" spans="1:14" ht="12.75" customHeight="1">
      <c r="A80" s="200" t="s">
        <v>1104</v>
      </c>
      <c r="B80" s="201">
        <v>142384</v>
      </c>
      <c r="C80" s="201">
        <v>11891</v>
      </c>
      <c r="D80" s="201">
        <v>11832</v>
      </c>
      <c r="E80" s="201">
        <v>11856</v>
      </c>
      <c r="F80" s="201">
        <v>11856</v>
      </c>
      <c r="G80" s="201">
        <v>11850</v>
      </c>
      <c r="H80" s="201">
        <v>11850</v>
      </c>
      <c r="I80" s="201">
        <v>11920</v>
      </c>
      <c r="J80" s="201">
        <v>11905</v>
      </c>
      <c r="K80" s="201">
        <v>11856</v>
      </c>
      <c r="L80" s="201">
        <v>11856</v>
      </c>
      <c r="M80" s="201">
        <v>11856</v>
      </c>
      <c r="N80" s="201">
        <v>11856</v>
      </c>
    </row>
    <row r="81" spans="1:14" ht="12.75" customHeight="1">
      <c r="A81" s="200" t="s">
        <v>1105</v>
      </c>
      <c r="B81" s="201">
        <v>99.999999996</v>
      </c>
      <c r="C81" s="201">
        <v>8.3333333330000006</v>
      </c>
      <c r="D81" s="201">
        <v>8.3333333330000006</v>
      </c>
      <c r="E81" s="201">
        <v>8.3333333330000006</v>
      </c>
      <c r="F81" s="201">
        <v>8.3333333330000006</v>
      </c>
      <c r="G81" s="201">
        <v>8.3333333330000006</v>
      </c>
      <c r="H81" s="201">
        <v>8.3333333330000006</v>
      </c>
      <c r="I81" s="201">
        <v>8.3333333330000006</v>
      </c>
      <c r="J81" s="201">
        <v>8.3333333330000006</v>
      </c>
      <c r="K81" s="201">
        <v>8.3333333330000006</v>
      </c>
      <c r="L81" s="201">
        <v>8.3333333330000006</v>
      </c>
      <c r="M81" s="201">
        <v>8.3333333330000006</v>
      </c>
      <c r="N81" s="201">
        <v>8.3333333330000006</v>
      </c>
    </row>
    <row r="82" spans="1:14" ht="12.75" customHeight="1">
      <c r="A82" s="200" t="s">
        <v>1106</v>
      </c>
      <c r="B82" s="201">
        <v>36215</v>
      </c>
      <c r="C82" s="201">
        <v>3543</v>
      </c>
      <c r="D82" s="201">
        <v>17</v>
      </c>
      <c r="E82" s="201">
        <v>2298</v>
      </c>
      <c r="F82" s="201">
        <v>3544</v>
      </c>
      <c r="G82" s="201">
        <v>4000</v>
      </c>
      <c r="H82" s="201">
        <v>5026</v>
      </c>
      <c r="I82" s="201">
        <v>3543</v>
      </c>
      <c r="J82" s="201">
        <v>3400</v>
      </c>
      <c r="K82" s="201">
        <v>1500</v>
      </c>
      <c r="L82" s="201">
        <v>4544</v>
      </c>
      <c r="M82" s="201">
        <v>3300</v>
      </c>
      <c r="N82" s="201">
        <v>1500</v>
      </c>
    </row>
    <row r="83" spans="1:14" ht="12.75" customHeight="1">
      <c r="A83" s="200" t="s">
        <v>1107</v>
      </c>
      <c r="B83" s="201">
        <v>258124</v>
      </c>
      <c r="C83" s="201">
        <v>21510</v>
      </c>
      <c r="D83" s="201">
        <v>21510</v>
      </c>
      <c r="E83" s="201">
        <v>21510</v>
      </c>
      <c r="F83" s="201">
        <v>21510</v>
      </c>
      <c r="G83" s="201">
        <v>21510</v>
      </c>
      <c r="H83" s="201">
        <v>21510</v>
      </c>
      <c r="I83" s="201">
        <v>21510</v>
      </c>
      <c r="J83" s="201">
        <v>21510</v>
      </c>
      <c r="K83" s="201">
        <v>21510</v>
      </c>
      <c r="L83" s="201">
        <v>21510</v>
      </c>
      <c r="M83" s="201">
        <v>21510</v>
      </c>
      <c r="N83" s="201">
        <v>21514</v>
      </c>
    </row>
    <row r="84" spans="1:14" ht="12.75" customHeight="1">
      <c r="A84" s="200" t="s">
        <v>1108</v>
      </c>
      <c r="B84" s="201">
        <v>59000</v>
      </c>
      <c r="C84" s="201">
        <v>1800</v>
      </c>
      <c r="D84" s="201">
        <v>0</v>
      </c>
      <c r="E84" s="201">
        <v>49100</v>
      </c>
      <c r="F84" s="201">
        <v>1800</v>
      </c>
      <c r="G84" s="201">
        <v>0</v>
      </c>
      <c r="H84" s="201">
        <v>0</v>
      </c>
      <c r="I84" s="201">
        <v>1800</v>
      </c>
      <c r="J84" s="201">
        <v>0</v>
      </c>
      <c r="K84" s="201">
        <v>0</v>
      </c>
      <c r="L84" s="201">
        <v>1800</v>
      </c>
      <c r="M84" s="201">
        <v>0</v>
      </c>
      <c r="N84" s="201">
        <v>2700</v>
      </c>
    </row>
    <row r="85" spans="1:14" ht="12.75" customHeight="1">
      <c r="A85" s="200" t="s">
        <v>1109</v>
      </c>
      <c r="B85" s="201">
        <v>20000</v>
      </c>
      <c r="C85" s="201">
        <v>1667</v>
      </c>
      <c r="D85" s="201">
        <v>1667</v>
      </c>
      <c r="E85" s="201">
        <v>1667</v>
      </c>
      <c r="F85" s="201">
        <v>1667</v>
      </c>
      <c r="G85" s="201">
        <v>1667</v>
      </c>
      <c r="H85" s="201">
        <v>1667</v>
      </c>
      <c r="I85" s="201">
        <v>1667</v>
      </c>
      <c r="J85" s="201">
        <v>1667</v>
      </c>
      <c r="K85" s="201">
        <v>1667</v>
      </c>
      <c r="L85" s="201">
        <v>1667</v>
      </c>
      <c r="M85" s="201">
        <v>1667</v>
      </c>
      <c r="N85" s="201">
        <v>1663</v>
      </c>
    </row>
    <row r="86" spans="1:14" ht="12.75" customHeight="1">
      <c r="A86" s="202" t="s">
        <v>32</v>
      </c>
      <c r="B86" s="203">
        <v>6800285.4699999997</v>
      </c>
      <c r="C86" s="203">
        <v>208963.3333</v>
      </c>
      <c r="D86" s="203">
        <v>196215.3333</v>
      </c>
      <c r="E86" s="203">
        <v>465342.11330000003</v>
      </c>
      <c r="F86" s="203">
        <v>325579.3333</v>
      </c>
      <c r="G86" s="203">
        <v>322729.3333</v>
      </c>
      <c r="H86" s="203">
        <v>3350409.1233000001</v>
      </c>
      <c r="I86" s="203">
        <v>276467.3333</v>
      </c>
      <c r="J86" s="203">
        <v>223884.3333</v>
      </c>
      <c r="K86" s="203">
        <v>531764.62329999998</v>
      </c>
      <c r="L86" s="203">
        <v>230079.3333</v>
      </c>
      <c r="M86" s="203">
        <v>227035.3333</v>
      </c>
      <c r="N86" s="203">
        <v>441815.94329999998</v>
      </c>
    </row>
    <row r="87" spans="1:14" ht="12.75" customHeight="1">
      <c r="A87" s="200" t="s">
        <v>829</v>
      </c>
      <c r="B87" s="201">
        <v>466848</v>
      </c>
      <c r="C87" s="201">
        <v>38904</v>
      </c>
      <c r="D87" s="201">
        <v>38904</v>
      </c>
      <c r="E87" s="201">
        <v>38904</v>
      </c>
      <c r="F87" s="201">
        <v>38904</v>
      </c>
      <c r="G87" s="201">
        <v>38904</v>
      </c>
      <c r="H87" s="201">
        <v>38904</v>
      </c>
      <c r="I87" s="201">
        <v>38904</v>
      </c>
      <c r="J87" s="201">
        <v>38904</v>
      </c>
      <c r="K87" s="201">
        <v>38904</v>
      </c>
      <c r="L87" s="201">
        <v>38904</v>
      </c>
      <c r="M87" s="201">
        <v>38904</v>
      </c>
      <c r="N87" s="201">
        <v>38904</v>
      </c>
    </row>
    <row r="88" spans="1:14" ht="12.75" customHeight="1">
      <c r="A88" s="200" t="s">
        <v>1034</v>
      </c>
      <c r="B88" s="201">
        <v>32342</v>
      </c>
      <c r="C88" s="201">
        <v>200</v>
      </c>
      <c r="D88" s="201">
        <v>2922</v>
      </c>
      <c r="E88" s="201">
        <v>2922</v>
      </c>
      <c r="F88" s="201">
        <v>2922</v>
      </c>
      <c r="G88" s="201">
        <v>2922</v>
      </c>
      <c r="H88" s="201">
        <v>2922</v>
      </c>
      <c r="I88" s="201">
        <v>2922</v>
      </c>
      <c r="J88" s="201">
        <v>2922</v>
      </c>
      <c r="K88" s="201">
        <v>2922</v>
      </c>
      <c r="L88" s="201">
        <v>2922</v>
      </c>
      <c r="M88" s="201">
        <v>2922</v>
      </c>
      <c r="N88" s="201">
        <v>2922</v>
      </c>
    </row>
    <row r="89" spans="1:14" ht="12.75" customHeight="1">
      <c r="A89" s="200" t="s">
        <v>1035</v>
      </c>
      <c r="B89" s="201">
        <v>23400</v>
      </c>
      <c r="C89" s="201">
        <v>1950</v>
      </c>
      <c r="D89" s="201">
        <v>1950</v>
      </c>
      <c r="E89" s="201">
        <v>1950</v>
      </c>
      <c r="F89" s="201">
        <v>1950</v>
      </c>
      <c r="G89" s="201">
        <v>1950</v>
      </c>
      <c r="H89" s="201">
        <v>1950</v>
      </c>
      <c r="I89" s="201">
        <v>1950</v>
      </c>
      <c r="J89" s="201">
        <v>1950</v>
      </c>
      <c r="K89" s="201">
        <v>1950</v>
      </c>
      <c r="L89" s="201">
        <v>1950</v>
      </c>
      <c r="M89" s="201">
        <v>1950</v>
      </c>
      <c r="N89" s="201">
        <v>1950</v>
      </c>
    </row>
    <row r="90" spans="1:14" ht="12.75" customHeight="1">
      <c r="A90" s="200" t="s">
        <v>1036</v>
      </c>
      <c r="B90" s="201">
        <v>515155</v>
      </c>
      <c r="C90" s="201">
        <v>43356</v>
      </c>
      <c r="D90" s="201">
        <v>43279</v>
      </c>
      <c r="E90" s="201">
        <v>42852</v>
      </c>
      <c r="F90" s="201">
        <v>42852</v>
      </c>
      <c r="G90" s="201">
        <v>42852</v>
      </c>
      <c r="H90" s="201">
        <v>42852</v>
      </c>
      <c r="I90" s="201">
        <v>42852</v>
      </c>
      <c r="J90" s="201">
        <v>42852</v>
      </c>
      <c r="K90" s="201">
        <v>42852</v>
      </c>
      <c r="L90" s="201">
        <v>42852</v>
      </c>
      <c r="M90" s="201">
        <v>42852</v>
      </c>
      <c r="N90" s="201">
        <v>42852</v>
      </c>
    </row>
    <row r="91" spans="1:14" ht="12.75" customHeight="1">
      <c r="A91" s="200" t="s">
        <v>1038</v>
      </c>
      <c r="B91" s="201">
        <v>794281</v>
      </c>
      <c r="C91" s="201">
        <v>61912</v>
      </c>
      <c r="D91" s="201">
        <v>66579</v>
      </c>
      <c r="E91" s="201">
        <v>66579</v>
      </c>
      <c r="F91" s="201">
        <v>66579</v>
      </c>
      <c r="G91" s="201">
        <v>66579</v>
      </c>
      <c r="H91" s="201">
        <v>66579</v>
      </c>
      <c r="I91" s="201">
        <v>66579</v>
      </c>
      <c r="J91" s="201">
        <v>66579</v>
      </c>
      <c r="K91" s="201">
        <v>66579</v>
      </c>
      <c r="L91" s="201">
        <v>66579</v>
      </c>
      <c r="M91" s="201">
        <v>66579</v>
      </c>
      <c r="N91" s="201">
        <v>66579</v>
      </c>
    </row>
    <row r="92" spans="1:14" ht="12.75" customHeight="1">
      <c r="A92" s="200" t="s">
        <v>1039</v>
      </c>
      <c r="B92" s="201">
        <v>383630.00000000402</v>
      </c>
      <c r="C92" s="201">
        <v>31953.916666666999</v>
      </c>
      <c r="D92" s="201">
        <v>31953.916666666999</v>
      </c>
      <c r="E92" s="201">
        <v>31963.916666666999</v>
      </c>
      <c r="F92" s="201">
        <v>31953.916666666999</v>
      </c>
      <c r="G92" s="201">
        <v>31952.916666666999</v>
      </c>
      <c r="H92" s="201">
        <v>31952.916666666999</v>
      </c>
      <c r="I92" s="201">
        <v>31952.916666666999</v>
      </c>
      <c r="J92" s="201">
        <v>31962.916666666999</v>
      </c>
      <c r="K92" s="201">
        <v>31947.916666666999</v>
      </c>
      <c r="L92" s="201">
        <v>31947.916666666999</v>
      </c>
      <c r="M92" s="201">
        <v>32047.916666666999</v>
      </c>
      <c r="N92" s="201">
        <v>32038.916666666999</v>
      </c>
    </row>
    <row r="93" spans="1:14" ht="12.75" customHeight="1">
      <c r="A93" s="200" t="s">
        <v>1110</v>
      </c>
      <c r="B93" s="201">
        <v>36000</v>
      </c>
      <c r="C93" s="201">
        <v>3000</v>
      </c>
      <c r="D93" s="201">
        <v>3000</v>
      </c>
      <c r="E93" s="201">
        <v>3000</v>
      </c>
      <c r="F93" s="201">
        <v>3000</v>
      </c>
      <c r="G93" s="201">
        <v>3000</v>
      </c>
      <c r="H93" s="201">
        <v>3000</v>
      </c>
      <c r="I93" s="201">
        <v>3000</v>
      </c>
      <c r="J93" s="201">
        <v>3000</v>
      </c>
      <c r="K93" s="201">
        <v>3000</v>
      </c>
      <c r="L93" s="201">
        <v>3000</v>
      </c>
      <c r="M93" s="201">
        <v>3000</v>
      </c>
      <c r="N93" s="201">
        <v>3000</v>
      </c>
    </row>
    <row r="94" spans="1:14" ht="12.75" customHeight="1">
      <c r="A94" s="200" t="s">
        <v>1041</v>
      </c>
      <c r="B94" s="201">
        <v>30504</v>
      </c>
      <c r="C94" s="201">
        <v>2539</v>
      </c>
      <c r="D94" s="201">
        <v>2544</v>
      </c>
      <c r="E94" s="201">
        <v>2539</v>
      </c>
      <c r="F94" s="201">
        <v>2544</v>
      </c>
      <c r="G94" s="201">
        <v>2544</v>
      </c>
      <c r="H94" s="201">
        <v>2539</v>
      </c>
      <c r="I94" s="201">
        <v>2544</v>
      </c>
      <c r="J94" s="201">
        <v>2544</v>
      </c>
      <c r="K94" s="201">
        <v>2539</v>
      </c>
      <c r="L94" s="201">
        <v>2544</v>
      </c>
      <c r="M94" s="201">
        <v>2544</v>
      </c>
      <c r="N94" s="201">
        <v>2540</v>
      </c>
    </row>
    <row r="95" spans="1:14" ht="12.75" customHeight="1">
      <c r="A95" s="200" t="s">
        <v>1042</v>
      </c>
      <c r="B95" s="201">
        <v>29559</v>
      </c>
      <c r="C95" s="201">
        <v>4635</v>
      </c>
      <c r="D95" s="201">
        <v>1705</v>
      </c>
      <c r="E95" s="201">
        <v>1705</v>
      </c>
      <c r="F95" s="201">
        <v>2989</v>
      </c>
      <c r="G95" s="201">
        <v>2489</v>
      </c>
      <c r="H95" s="201">
        <v>1705</v>
      </c>
      <c r="I95" s="201">
        <v>3744</v>
      </c>
      <c r="J95" s="201">
        <v>1505</v>
      </c>
      <c r="K95" s="201">
        <v>1705</v>
      </c>
      <c r="L95" s="201">
        <v>3235</v>
      </c>
      <c r="M95" s="201">
        <v>1505</v>
      </c>
      <c r="N95" s="201">
        <v>2637</v>
      </c>
    </row>
    <row r="96" spans="1:14" ht="12.75" customHeight="1">
      <c r="A96" s="200" t="s">
        <v>1080</v>
      </c>
      <c r="B96" s="201">
        <v>22980</v>
      </c>
      <c r="C96" s="201">
        <v>1915</v>
      </c>
      <c r="D96" s="201">
        <v>1915</v>
      </c>
      <c r="E96" s="201">
        <v>1915</v>
      </c>
      <c r="F96" s="201">
        <v>1915</v>
      </c>
      <c r="G96" s="201">
        <v>1915</v>
      </c>
      <c r="H96" s="201">
        <v>1915</v>
      </c>
      <c r="I96" s="201">
        <v>1915</v>
      </c>
      <c r="J96" s="201">
        <v>1915</v>
      </c>
      <c r="K96" s="201">
        <v>1915</v>
      </c>
      <c r="L96" s="201">
        <v>1915</v>
      </c>
      <c r="M96" s="201">
        <v>1915</v>
      </c>
      <c r="N96" s="201">
        <v>1915</v>
      </c>
    </row>
    <row r="97" spans="1:14" ht="12.75" customHeight="1">
      <c r="A97" s="202" t="s">
        <v>33</v>
      </c>
      <c r="B97" s="203">
        <v>2334699</v>
      </c>
      <c r="C97" s="203">
        <v>190364.9167</v>
      </c>
      <c r="D97" s="203">
        <v>194751.9167</v>
      </c>
      <c r="E97" s="203">
        <v>194329.9167</v>
      </c>
      <c r="F97" s="203">
        <v>195608.9167</v>
      </c>
      <c r="G97" s="203">
        <v>195107.9167</v>
      </c>
      <c r="H97" s="203">
        <v>194318.9167</v>
      </c>
      <c r="I97" s="203">
        <v>196362.9167</v>
      </c>
      <c r="J97" s="203">
        <v>194133.9167</v>
      </c>
      <c r="K97" s="203">
        <v>194313.9167</v>
      </c>
      <c r="L97" s="203">
        <v>195848.9167</v>
      </c>
      <c r="M97" s="203">
        <v>194218.9167</v>
      </c>
      <c r="N97" s="203">
        <v>195337.9167</v>
      </c>
    </row>
    <row r="98" spans="1:14" ht="12.75" customHeight="1">
      <c r="A98" s="200" t="s">
        <v>1043</v>
      </c>
      <c r="B98" s="201">
        <v>1190799.34879998</v>
      </c>
      <c r="C98" s="201">
        <v>115802.945733332</v>
      </c>
      <c r="D98" s="201">
        <v>105548.945733332</v>
      </c>
      <c r="E98" s="201">
        <v>97129.945733332002</v>
      </c>
      <c r="F98" s="201">
        <v>94813.945733332002</v>
      </c>
      <c r="G98" s="201">
        <v>94502.945733332002</v>
      </c>
      <c r="H98" s="201">
        <v>97448.945733332002</v>
      </c>
      <c r="I98" s="201">
        <v>97277.945733332002</v>
      </c>
      <c r="J98" s="201">
        <v>101487.945733332</v>
      </c>
      <c r="K98" s="201">
        <v>96110.945733332002</v>
      </c>
      <c r="L98" s="201">
        <v>98917.945733332002</v>
      </c>
      <c r="M98" s="201">
        <v>95943.945733332002</v>
      </c>
      <c r="N98" s="201">
        <v>95812.945733332002</v>
      </c>
    </row>
    <row r="99" spans="1:14" ht="12.75" customHeight="1">
      <c r="A99" s="200" t="s">
        <v>1081</v>
      </c>
      <c r="B99" s="201">
        <v>52150</v>
      </c>
      <c r="C99" s="201">
        <v>1832</v>
      </c>
      <c r="D99" s="201">
        <v>1232</v>
      </c>
      <c r="E99" s="201">
        <v>1232</v>
      </c>
      <c r="F99" s="201">
        <v>1232</v>
      </c>
      <c r="G99" s="201">
        <v>1232</v>
      </c>
      <c r="H99" s="201">
        <v>1232</v>
      </c>
      <c r="I99" s="201">
        <v>1232</v>
      </c>
      <c r="J99" s="201">
        <v>1232</v>
      </c>
      <c r="K99" s="201">
        <v>1232</v>
      </c>
      <c r="L99" s="201">
        <v>1232</v>
      </c>
      <c r="M99" s="201">
        <v>1982</v>
      </c>
      <c r="N99" s="201">
        <v>37248</v>
      </c>
    </row>
    <row r="100" spans="1:14" ht="12.75" customHeight="1">
      <c r="A100" s="200" t="s">
        <v>1044</v>
      </c>
      <c r="B100" s="201">
        <v>1101702.0160000001</v>
      </c>
      <c r="C100" s="201">
        <v>89232.751333332999</v>
      </c>
      <c r="D100" s="201">
        <v>90747.751333332999</v>
      </c>
      <c r="E100" s="201">
        <v>91988.751333332999</v>
      </c>
      <c r="F100" s="201">
        <v>89237.751333332999</v>
      </c>
      <c r="G100" s="201">
        <v>91078.751333332999</v>
      </c>
      <c r="H100" s="201">
        <v>95996.751333332999</v>
      </c>
      <c r="I100" s="201">
        <v>88887.751333332999</v>
      </c>
      <c r="J100" s="201">
        <v>91196.751333332999</v>
      </c>
      <c r="K100" s="201">
        <v>96065.751333332999</v>
      </c>
      <c r="L100" s="201">
        <v>97859.751333332999</v>
      </c>
      <c r="M100" s="201">
        <v>90043.751333332999</v>
      </c>
      <c r="N100" s="201">
        <v>89365.751333332999</v>
      </c>
    </row>
    <row r="101" spans="1:14" ht="12.75" customHeight="1">
      <c r="A101" s="200" t="s">
        <v>1045</v>
      </c>
      <c r="B101" s="201">
        <v>666661.920000004</v>
      </c>
      <c r="C101" s="201">
        <v>55394.576666667002</v>
      </c>
      <c r="D101" s="201">
        <v>54400.576666667002</v>
      </c>
      <c r="E101" s="201">
        <v>52680.576666667002</v>
      </c>
      <c r="F101" s="201">
        <v>53664.576666667002</v>
      </c>
      <c r="G101" s="201">
        <v>54640.576666667002</v>
      </c>
      <c r="H101" s="201">
        <v>57050.576666667002</v>
      </c>
      <c r="I101" s="201">
        <v>53159.576666667002</v>
      </c>
      <c r="J101" s="201">
        <v>58915.576666667002</v>
      </c>
      <c r="K101" s="201">
        <v>57070.576666667002</v>
      </c>
      <c r="L101" s="201">
        <v>61164.576666667002</v>
      </c>
      <c r="M101" s="201">
        <v>54931.576666667002</v>
      </c>
      <c r="N101" s="201">
        <v>53588.576666667002</v>
      </c>
    </row>
    <row r="102" spans="1:14" ht="12.75" customHeight="1">
      <c r="A102" s="200" t="s">
        <v>1046</v>
      </c>
      <c r="B102" s="201">
        <v>436553.079999996</v>
      </c>
      <c r="C102" s="201">
        <v>36432.173333332998</v>
      </c>
      <c r="D102" s="201">
        <v>36880.173333332998</v>
      </c>
      <c r="E102" s="201">
        <v>35739.173333332998</v>
      </c>
      <c r="F102" s="201">
        <v>35930.173333332998</v>
      </c>
      <c r="G102" s="201">
        <v>36880.173333332998</v>
      </c>
      <c r="H102" s="201">
        <v>35715.173333332998</v>
      </c>
      <c r="I102" s="201">
        <v>35930.173333332998</v>
      </c>
      <c r="J102" s="201">
        <v>36880.173333332998</v>
      </c>
      <c r="K102" s="201">
        <v>35735.173333332998</v>
      </c>
      <c r="L102" s="201">
        <v>37534.173333332998</v>
      </c>
      <c r="M102" s="201">
        <v>35817.173333332998</v>
      </c>
      <c r="N102" s="201">
        <v>37079.173333332998</v>
      </c>
    </row>
    <row r="103" spans="1:14" ht="12.75" customHeight="1">
      <c r="A103" s="202" t="s">
        <v>34</v>
      </c>
      <c r="B103" s="203">
        <v>3447866.3648000001</v>
      </c>
      <c r="C103" s="203">
        <v>298694.44709999999</v>
      </c>
      <c r="D103" s="203">
        <v>288809.44709999999</v>
      </c>
      <c r="E103" s="203">
        <v>278770.44709999999</v>
      </c>
      <c r="F103" s="203">
        <v>274878.44709999999</v>
      </c>
      <c r="G103" s="203">
        <v>278334.44709999999</v>
      </c>
      <c r="H103" s="203">
        <v>287443.44709999999</v>
      </c>
      <c r="I103" s="203">
        <v>276487.44709999999</v>
      </c>
      <c r="J103" s="203">
        <v>289712.44709999999</v>
      </c>
      <c r="K103" s="203">
        <v>286214.44709999999</v>
      </c>
      <c r="L103" s="203">
        <v>296708.44709999999</v>
      </c>
      <c r="M103" s="203">
        <v>278718.44709999999</v>
      </c>
      <c r="N103" s="203">
        <v>313094.44709999999</v>
      </c>
    </row>
    <row r="104" spans="1:14" ht="12.75" customHeight="1">
      <c r="A104" s="200" t="s">
        <v>1047</v>
      </c>
      <c r="B104" s="201">
        <v>500621.00000001601</v>
      </c>
      <c r="C104" s="201">
        <v>53406.916666668003</v>
      </c>
      <c r="D104" s="201">
        <v>39539.916666668003</v>
      </c>
      <c r="E104" s="201">
        <v>29965.916666667999</v>
      </c>
      <c r="F104" s="201">
        <v>41642.916666668003</v>
      </c>
      <c r="G104" s="201">
        <v>27601.916666667999</v>
      </c>
      <c r="H104" s="201">
        <v>28741.916666667999</v>
      </c>
      <c r="I104" s="201">
        <v>42264.916666668003</v>
      </c>
      <c r="J104" s="201">
        <v>72600.916666667996</v>
      </c>
      <c r="K104" s="201">
        <v>31626.916666667999</v>
      </c>
      <c r="L104" s="201">
        <v>41351.916666668003</v>
      </c>
      <c r="M104" s="201">
        <v>62242.916666668003</v>
      </c>
      <c r="N104" s="201">
        <v>29633.916666667999</v>
      </c>
    </row>
    <row r="105" spans="1:14" ht="12.75" customHeight="1">
      <c r="A105" s="200" t="s">
        <v>1048</v>
      </c>
      <c r="B105" s="201">
        <v>2500</v>
      </c>
      <c r="C105" s="201">
        <v>208</v>
      </c>
      <c r="D105" s="201">
        <v>208</v>
      </c>
      <c r="E105" s="201">
        <v>208</v>
      </c>
      <c r="F105" s="201">
        <v>208</v>
      </c>
      <c r="G105" s="201">
        <v>208</v>
      </c>
      <c r="H105" s="201">
        <v>208</v>
      </c>
      <c r="I105" s="201">
        <v>208</v>
      </c>
      <c r="J105" s="201">
        <v>208</v>
      </c>
      <c r="K105" s="201">
        <v>208</v>
      </c>
      <c r="L105" s="201">
        <v>208</v>
      </c>
      <c r="M105" s="201">
        <v>208</v>
      </c>
      <c r="N105" s="201">
        <v>212</v>
      </c>
    </row>
    <row r="106" spans="1:14" ht="12.75" customHeight="1">
      <c r="A106" s="200" t="s">
        <v>1049</v>
      </c>
      <c r="B106" s="201">
        <v>3220</v>
      </c>
      <c r="C106" s="201">
        <v>585</v>
      </c>
      <c r="D106" s="201">
        <v>185</v>
      </c>
      <c r="E106" s="201">
        <v>785</v>
      </c>
      <c r="F106" s="201">
        <v>185</v>
      </c>
      <c r="G106" s="201">
        <v>185</v>
      </c>
      <c r="H106" s="201">
        <v>185</v>
      </c>
      <c r="I106" s="201">
        <v>185</v>
      </c>
      <c r="J106" s="201">
        <v>185</v>
      </c>
      <c r="K106" s="201">
        <v>185</v>
      </c>
      <c r="L106" s="201">
        <v>185</v>
      </c>
      <c r="M106" s="201">
        <v>185</v>
      </c>
      <c r="N106" s="201">
        <v>185</v>
      </c>
    </row>
    <row r="107" spans="1:14" ht="12.75" customHeight="1">
      <c r="A107" s="200" t="s">
        <v>1050</v>
      </c>
      <c r="B107" s="201">
        <v>196519</v>
      </c>
      <c r="C107" s="201">
        <v>14549</v>
      </c>
      <c r="D107" s="201">
        <v>9799</v>
      </c>
      <c r="E107" s="201">
        <v>8999</v>
      </c>
      <c r="F107" s="201">
        <v>8999</v>
      </c>
      <c r="G107" s="201">
        <v>9324</v>
      </c>
      <c r="H107" s="201">
        <v>9500</v>
      </c>
      <c r="I107" s="201">
        <v>18139</v>
      </c>
      <c r="J107" s="201">
        <v>19999</v>
      </c>
      <c r="K107" s="201">
        <v>9999</v>
      </c>
      <c r="L107" s="201">
        <v>8999</v>
      </c>
      <c r="M107" s="201">
        <v>63472</v>
      </c>
      <c r="N107" s="201">
        <v>14741</v>
      </c>
    </row>
    <row r="108" spans="1:14" ht="12.75" customHeight="1">
      <c r="A108" s="202" t="s">
        <v>1051</v>
      </c>
      <c r="B108" s="203">
        <v>702860</v>
      </c>
      <c r="C108" s="203">
        <v>68748.916700000002</v>
      </c>
      <c r="D108" s="203">
        <v>49731.916700000002</v>
      </c>
      <c r="E108" s="203">
        <v>39957.916700000002</v>
      </c>
      <c r="F108" s="203">
        <v>51034.916700000002</v>
      </c>
      <c r="G108" s="203">
        <v>37318.916700000002</v>
      </c>
      <c r="H108" s="203">
        <v>38634.916700000002</v>
      </c>
      <c r="I108" s="203">
        <v>60796.916700000002</v>
      </c>
      <c r="J108" s="203">
        <v>92992.916700000002</v>
      </c>
      <c r="K108" s="203">
        <v>42018.916700000002</v>
      </c>
      <c r="L108" s="203">
        <v>50743.916700000002</v>
      </c>
      <c r="M108" s="203">
        <v>126107.9167</v>
      </c>
      <c r="N108" s="203">
        <v>44771.916700000002</v>
      </c>
    </row>
    <row r="109" spans="1:14" ht="12.75" customHeight="1">
      <c r="A109" s="200" t="s">
        <v>1111</v>
      </c>
      <c r="B109" s="201">
        <v>0</v>
      </c>
      <c r="C109" s="201">
        <v>0</v>
      </c>
      <c r="D109" s="201">
        <v>0</v>
      </c>
      <c r="E109" s="201">
        <v>0</v>
      </c>
      <c r="F109" s="201">
        <v>0</v>
      </c>
      <c r="G109" s="201">
        <v>0</v>
      </c>
      <c r="H109" s="201">
        <v>0</v>
      </c>
      <c r="I109" s="201">
        <v>0</v>
      </c>
      <c r="J109" s="201">
        <v>0</v>
      </c>
      <c r="K109" s="201">
        <v>0</v>
      </c>
      <c r="L109" s="201">
        <v>0</v>
      </c>
      <c r="M109" s="201">
        <v>0</v>
      </c>
      <c r="N109" s="201">
        <v>0</v>
      </c>
    </row>
    <row r="110" spans="1:14" ht="12.75" customHeight="1">
      <c r="A110" s="200" t="s">
        <v>1052</v>
      </c>
      <c r="B110" s="201">
        <v>173663.96</v>
      </c>
      <c r="C110" s="201">
        <v>4868.96</v>
      </c>
      <c r="D110" s="201">
        <v>368</v>
      </c>
      <c r="E110" s="201">
        <v>868</v>
      </c>
      <c r="F110" s="201">
        <v>9649</v>
      </c>
      <c r="G110" s="201">
        <v>468</v>
      </c>
      <c r="H110" s="201">
        <v>368</v>
      </c>
      <c r="I110" s="201">
        <v>20049</v>
      </c>
      <c r="J110" s="201">
        <v>368</v>
      </c>
      <c r="K110" s="201">
        <v>468</v>
      </c>
      <c r="L110" s="201">
        <v>3249</v>
      </c>
      <c r="M110" s="201">
        <v>368</v>
      </c>
      <c r="N110" s="201">
        <v>132572</v>
      </c>
    </row>
    <row r="111" spans="1:14" ht="12.75" customHeight="1">
      <c r="A111" s="200" t="s">
        <v>1112</v>
      </c>
      <c r="B111" s="201">
        <v>2528</v>
      </c>
      <c r="C111" s="201">
        <v>1118</v>
      </c>
      <c r="D111" s="201">
        <v>60</v>
      </c>
      <c r="E111" s="201">
        <v>60</v>
      </c>
      <c r="F111" s="201">
        <v>60</v>
      </c>
      <c r="G111" s="201">
        <v>60</v>
      </c>
      <c r="H111" s="201">
        <v>60</v>
      </c>
      <c r="I111" s="201">
        <v>60</v>
      </c>
      <c r="J111" s="201">
        <v>310</v>
      </c>
      <c r="K111" s="201">
        <v>310</v>
      </c>
      <c r="L111" s="201">
        <v>310</v>
      </c>
      <c r="M111" s="201">
        <v>60</v>
      </c>
      <c r="N111" s="201">
        <v>60</v>
      </c>
    </row>
    <row r="112" spans="1:14" ht="12.75" customHeight="1">
      <c r="A112" s="200" t="s">
        <v>1321</v>
      </c>
      <c r="B112" s="201">
        <v>2045</v>
      </c>
      <c r="C112" s="201">
        <v>0</v>
      </c>
      <c r="D112" s="201">
        <v>0</v>
      </c>
      <c r="E112" s="201">
        <v>0</v>
      </c>
      <c r="F112" s="201">
        <v>2045</v>
      </c>
      <c r="G112" s="201">
        <v>0</v>
      </c>
      <c r="H112" s="201">
        <v>0</v>
      </c>
      <c r="I112" s="201">
        <v>0</v>
      </c>
      <c r="J112" s="201">
        <v>0</v>
      </c>
      <c r="K112" s="201">
        <v>0</v>
      </c>
      <c r="L112" s="201">
        <v>0</v>
      </c>
      <c r="M112" s="201">
        <v>0</v>
      </c>
      <c r="N112" s="201">
        <v>0</v>
      </c>
    </row>
    <row r="113" spans="1:14" ht="12.75" customHeight="1">
      <c r="A113" s="200" t="s">
        <v>1053</v>
      </c>
      <c r="B113" s="201">
        <v>755156</v>
      </c>
      <c r="C113" s="201">
        <v>65087</v>
      </c>
      <c r="D113" s="201">
        <v>53132</v>
      </c>
      <c r="E113" s="201">
        <v>63032</v>
      </c>
      <c r="F113" s="201">
        <v>66705</v>
      </c>
      <c r="G113" s="201">
        <v>55152</v>
      </c>
      <c r="H113" s="201">
        <v>69532</v>
      </c>
      <c r="I113" s="201">
        <v>67490</v>
      </c>
      <c r="J113" s="201">
        <v>60733</v>
      </c>
      <c r="K113" s="201">
        <v>64284</v>
      </c>
      <c r="L113" s="201">
        <v>66671</v>
      </c>
      <c r="M113" s="201">
        <v>56416</v>
      </c>
      <c r="N113" s="201">
        <v>66922</v>
      </c>
    </row>
    <row r="114" spans="1:14" ht="12.75" customHeight="1">
      <c r="A114" s="200" t="s">
        <v>1054</v>
      </c>
      <c r="B114" s="201">
        <v>400</v>
      </c>
      <c r="C114" s="201">
        <v>300</v>
      </c>
      <c r="D114" s="201">
        <v>0</v>
      </c>
      <c r="E114" s="201">
        <v>0</v>
      </c>
      <c r="F114" s="201">
        <v>0</v>
      </c>
      <c r="G114" s="201">
        <v>0</v>
      </c>
      <c r="H114" s="201">
        <v>0</v>
      </c>
      <c r="I114" s="201">
        <v>100</v>
      </c>
      <c r="J114" s="201">
        <v>0</v>
      </c>
      <c r="K114" s="201">
        <v>0</v>
      </c>
      <c r="L114" s="201">
        <v>0</v>
      </c>
      <c r="M114" s="201">
        <v>0</v>
      </c>
      <c r="N114" s="201">
        <v>0</v>
      </c>
    </row>
    <row r="115" spans="1:14" ht="12.75" customHeight="1">
      <c r="A115" s="200" t="s">
        <v>1082</v>
      </c>
      <c r="B115" s="201">
        <v>3804</v>
      </c>
      <c r="C115" s="201">
        <v>125</v>
      </c>
      <c r="D115" s="201">
        <v>125</v>
      </c>
      <c r="E115" s="201">
        <v>125</v>
      </c>
      <c r="F115" s="201">
        <v>125</v>
      </c>
      <c r="G115" s="201">
        <v>881</v>
      </c>
      <c r="H115" s="201">
        <v>625</v>
      </c>
      <c r="I115" s="201">
        <v>125</v>
      </c>
      <c r="J115" s="201">
        <v>125</v>
      </c>
      <c r="K115" s="201">
        <v>125</v>
      </c>
      <c r="L115" s="201">
        <v>125</v>
      </c>
      <c r="M115" s="201">
        <v>1173</v>
      </c>
      <c r="N115" s="201">
        <v>125</v>
      </c>
    </row>
    <row r="116" spans="1:14" ht="12.75" customHeight="1">
      <c r="A116" s="200" t="s">
        <v>1055</v>
      </c>
      <c r="B116" s="201">
        <v>91650</v>
      </c>
      <c r="C116" s="201">
        <v>7770</v>
      </c>
      <c r="D116" s="201">
        <v>7520</v>
      </c>
      <c r="E116" s="201">
        <v>7520</v>
      </c>
      <c r="F116" s="201">
        <v>7770</v>
      </c>
      <c r="G116" s="201">
        <v>8470</v>
      </c>
      <c r="H116" s="201">
        <v>7520</v>
      </c>
      <c r="I116" s="201">
        <v>7520</v>
      </c>
      <c r="J116" s="201">
        <v>7520</v>
      </c>
      <c r="K116" s="201">
        <v>7510</v>
      </c>
      <c r="L116" s="201">
        <v>7510</v>
      </c>
      <c r="M116" s="201">
        <v>7510</v>
      </c>
      <c r="N116" s="201">
        <v>7510</v>
      </c>
    </row>
    <row r="117" spans="1:14" ht="12.75" customHeight="1">
      <c r="A117" s="200" t="s">
        <v>1056</v>
      </c>
      <c r="B117" s="201">
        <v>282067.00000000402</v>
      </c>
      <c r="C117" s="201">
        <v>33520.166666666999</v>
      </c>
      <c r="D117" s="201">
        <v>19342.166666666999</v>
      </c>
      <c r="E117" s="201">
        <v>16942.166666666999</v>
      </c>
      <c r="F117" s="201">
        <v>23770.166666666999</v>
      </c>
      <c r="G117" s="201">
        <v>17172.166666666999</v>
      </c>
      <c r="H117" s="201">
        <v>24958.166666666999</v>
      </c>
      <c r="I117" s="201">
        <v>22470.166666666999</v>
      </c>
      <c r="J117" s="201">
        <v>25492.166666666999</v>
      </c>
      <c r="K117" s="201">
        <v>27142.166666666999</v>
      </c>
      <c r="L117" s="201">
        <v>33421.166666666999</v>
      </c>
      <c r="M117" s="201">
        <v>14392.166666667001</v>
      </c>
      <c r="N117" s="201">
        <v>23444.166666666999</v>
      </c>
    </row>
    <row r="118" spans="1:14" ht="12.75" customHeight="1">
      <c r="A118" s="202" t="s">
        <v>36</v>
      </c>
      <c r="B118" s="203">
        <v>1311313.96</v>
      </c>
      <c r="C118" s="203">
        <v>112789.12669999999</v>
      </c>
      <c r="D118" s="203">
        <v>80547.166700000002</v>
      </c>
      <c r="E118" s="203">
        <v>88547.166700000002</v>
      </c>
      <c r="F118" s="203">
        <v>110124.1667</v>
      </c>
      <c r="G118" s="203">
        <v>82203.166700000002</v>
      </c>
      <c r="H118" s="203">
        <v>103063.1667</v>
      </c>
      <c r="I118" s="203">
        <v>117814.1667</v>
      </c>
      <c r="J118" s="203">
        <v>94548.166700000002</v>
      </c>
      <c r="K118" s="203">
        <v>99839.166700000002</v>
      </c>
      <c r="L118" s="203">
        <v>111286.1667</v>
      </c>
      <c r="M118" s="203">
        <v>79919.166700000002</v>
      </c>
      <c r="N118" s="203">
        <v>230633.1667</v>
      </c>
    </row>
    <row r="119" spans="1:14" ht="12.75" customHeight="1">
      <c r="A119" s="200" t="s">
        <v>1113</v>
      </c>
      <c r="B119" s="201">
        <v>213000</v>
      </c>
      <c r="C119" s="201">
        <v>17750</v>
      </c>
      <c r="D119" s="201">
        <v>17750</v>
      </c>
      <c r="E119" s="201">
        <v>17750</v>
      </c>
      <c r="F119" s="201">
        <v>17750</v>
      </c>
      <c r="G119" s="201">
        <v>17750</v>
      </c>
      <c r="H119" s="201">
        <v>17750</v>
      </c>
      <c r="I119" s="201">
        <v>17750</v>
      </c>
      <c r="J119" s="201">
        <v>17750</v>
      </c>
      <c r="K119" s="201">
        <v>17750</v>
      </c>
      <c r="L119" s="201">
        <v>17750</v>
      </c>
      <c r="M119" s="201">
        <v>17750</v>
      </c>
      <c r="N119" s="201">
        <v>17750</v>
      </c>
    </row>
    <row r="120" spans="1:14" ht="12.75" customHeight="1">
      <c r="A120" s="200" t="s">
        <v>1057</v>
      </c>
      <c r="B120" s="201">
        <v>14884025.370000012</v>
      </c>
      <c r="C120" s="201">
        <v>1181917.676</v>
      </c>
      <c r="D120" s="201">
        <v>1155617.676</v>
      </c>
      <c r="E120" s="201">
        <v>1212761.156</v>
      </c>
      <c r="F120" s="201">
        <v>1174180.06266667</v>
      </c>
      <c r="G120" s="201">
        <v>1242034.34266667</v>
      </c>
      <c r="H120" s="201">
        <v>1336909.34266667</v>
      </c>
      <c r="I120" s="201">
        <v>1220440.676</v>
      </c>
      <c r="J120" s="201">
        <v>1206945.676</v>
      </c>
      <c r="K120" s="201">
        <v>1312252.6459999999</v>
      </c>
      <c r="L120" s="201">
        <v>1261576.676</v>
      </c>
      <c r="M120" s="201">
        <v>1221746.696</v>
      </c>
      <c r="N120" s="201">
        <v>1357642.7440000009</v>
      </c>
    </row>
    <row r="121" spans="1:14" ht="12.75" customHeight="1">
      <c r="A121" s="200" t="s">
        <v>1084</v>
      </c>
      <c r="B121" s="201">
        <v>81000</v>
      </c>
      <c r="C121" s="201">
        <v>6500</v>
      </c>
      <c r="D121" s="201">
        <v>6500</v>
      </c>
      <c r="E121" s="201">
        <v>6500</v>
      </c>
      <c r="F121" s="201">
        <v>6500</v>
      </c>
      <c r="G121" s="201">
        <v>6500</v>
      </c>
      <c r="H121" s="201">
        <v>6500</v>
      </c>
      <c r="I121" s="201">
        <v>7000</v>
      </c>
      <c r="J121" s="201">
        <v>7000</v>
      </c>
      <c r="K121" s="201">
        <v>7000</v>
      </c>
      <c r="L121" s="201">
        <v>7000</v>
      </c>
      <c r="M121" s="201">
        <v>7000</v>
      </c>
      <c r="N121" s="201">
        <v>7000</v>
      </c>
    </row>
    <row r="122" spans="1:14" ht="12.75" customHeight="1">
      <c r="A122" s="202" t="s">
        <v>37</v>
      </c>
      <c r="B122" s="203">
        <v>15178025.370000012</v>
      </c>
      <c r="C122" s="203">
        <v>1206167.676</v>
      </c>
      <c r="D122" s="203">
        <v>1179867.676</v>
      </c>
      <c r="E122" s="203">
        <v>1237011.156</v>
      </c>
      <c r="F122" s="203">
        <v>1198430.0626999999</v>
      </c>
      <c r="G122" s="203">
        <v>1266284.3426999999</v>
      </c>
      <c r="H122" s="203">
        <v>1361159.3426999999</v>
      </c>
      <c r="I122" s="203">
        <v>1245190.676</v>
      </c>
      <c r="J122" s="203">
        <v>1231695.676</v>
      </c>
      <c r="K122" s="203">
        <v>1337002.6459999999</v>
      </c>
      <c r="L122" s="203">
        <v>1286326.676</v>
      </c>
      <c r="M122" s="203">
        <v>1246496.696</v>
      </c>
      <c r="N122" s="203">
        <v>1382392.7440000009</v>
      </c>
    </row>
    <row r="123" spans="1:14" ht="12.75" customHeight="1">
      <c r="A123" s="200" t="s">
        <v>1059</v>
      </c>
      <c r="B123" s="201">
        <v>49079.000000004002</v>
      </c>
      <c r="C123" s="201">
        <v>17782.666666666999</v>
      </c>
      <c r="D123" s="201">
        <v>2771.6666666669998</v>
      </c>
      <c r="E123" s="201">
        <v>2771.6666666669998</v>
      </c>
      <c r="F123" s="201">
        <v>2831.6666666669998</v>
      </c>
      <c r="G123" s="201">
        <v>3488.6666666669998</v>
      </c>
      <c r="H123" s="201">
        <v>2761.6666666669998</v>
      </c>
      <c r="I123" s="201">
        <v>2761.6666666669998</v>
      </c>
      <c r="J123" s="201">
        <v>2761.6666666669998</v>
      </c>
      <c r="K123" s="201">
        <v>2831.6666666669998</v>
      </c>
      <c r="L123" s="201">
        <v>2771.6666666669998</v>
      </c>
      <c r="M123" s="201">
        <v>2771.6666666669998</v>
      </c>
      <c r="N123" s="201">
        <v>2772.6666666669998</v>
      </c>
    </row>
    <row r="124" spans="1:14" ht="12.75" customHeight="1">
      <c r="A124" s="200" t="s">
        <v>1085</v>
      </c>
      <c r="B124" s="201">
        <v>0</v>
      </c>
      <c r="C124" s="201">
        <v>0</v>
      </c>
      <c r="D124" s="201">
        <v>0</v>
      </c>
      <c r="E124" s="201">
        <v>0</v>
      </c>
      <c r="F124" s="201">
        <v>0</v>
      </c>
      <c r="G124" s="201">
        <v>0</v>
      </c>
      <c r="H124" s="201">
        <v>0</v>
      </c>
      <c r="I124" s="201">
        <v>0</v>
      </c>
      <c r="J124" s="201">
        <v>0</v>
      </c>
      <c r="K124" s="201">
        <v>0</v>
      </c>
      <c r="L124" s="201">
        <v>0</v>
      </c>
      <c r="M124" s="201">
        <v>0</v>
      </c>
      <c r="N124" s="201">
        <v>0</v>
      </c>
    </row>
    <row r="125" spans="1:14" ht="12.75" customHeight="1">
      <c r="A125" s="200" t="s">
        <v>1114</v>
      </c>
      <c r="B125" s="201">
        <v>-69789000</v>
      </c>
      <c r="C125" s="201">
        <v>-5576000</v>
      </c>
      <c r="D125" s="201">
        <v>-5520000</v>
      </c>
      <c r="E125" s="201">
        <v>-5555000</v>
      </c>
      <c r="F125" s="201">
        <v>-5855000</v>
      </c>
      <c r="G125" s="201">
        <v>-5527000</v>
      </c>
      <c r="H125" s="201">
        <v>-6393000</v>
      </c>
      <c r="I125" s="201">
        <v>-5653000</v>
      </c>
      <c r="J125" s="201">
        <v>-7258000</v>
      </c>
      <c r="K125" s="201">
        <v>-5451000</v>
      </c>
      <c r="L125" s="201">
        <v>-6784000</v>
      </c>
      <c r="M125" s="201">
        <v>-5053000</v>
      </c>
      <c r="N125" s="201">
        <v>-5164000</v>
      </c>
    </row>
    <row r="126" spans="1:14" ht="12.75" customHeight="1">
      <c r="A126" s="202" t="s">
        <v>39</v>
      </c>
      <c r="B126" s="203">
        <v>-69739921</v>
      </c>
      <c r="C126" s="203">
        <v>-5558217.3333000001</v>
      </c>
      <c r="D126" s="203">
        <v>-5517228.3333000001</v>
      </c>
      <c r="E126" s="203">
        <v>-5552228.3333000001</v>
      </c>
      <c r="F126" s="203">
        <v>-5852168.3333000001</v>
      </c>
      <c r="G126" s="203">
        <v>-5523511.3333000001</v>
      </c>
      <c r="H126" s="203">
        <v>-6390238.3333000001</v>
      </c>
      <c r="I126" s="203">
        <v>-5650238.3333000001</v>
      </c>
      <c r="J126" s="203">
        <v>-7255238.3333000001</v>
      </c>
      <c r="K126" s="203">
        <v>-5448168.3333000001</v>
      </c>
      <c r="L126" s="203">
        <v>-6781228.3333000001</v>
      </c>
      <c r="M126" s="203">
        <v>-5050228.3333000001</v>
      </c>
      <c r="N126" s="203">
        <v>-5161227.3333000001</v>
      </c>
    </row>
    <row r="127" spans="1:14" ht="12.75" customHeight="1">
      <c r="A127" s="202" t="s">
        <v>124</v>
      </c>
      <c r="B127" s="203">
        <v>111636777.37039998</v>
      </c>
      <c r="C127" s="203">
        <v>8813418.5976</v>
      </c>
      <c r="D127" s="203">
        <v>8811470.5757999998</v>
      </c>
      <c r="E127" s="203">
        <v>8957491.9594999999</v>
      </c>
      <c r="F127" s="203">
        <v>9140614.2288000006</v>
      </c>
      <c r="G127" s="203">
        <v>8664466.4911000002</v>
      </c>
      <c r="H127" s="203">
        <v>10852199.1908</v>
      </c>
      <c r="I127" s="203">
        <v>8659767.8420000002</v>
      </c>
      <c r="J127" s="203">
        <v>11774277.6075</v>
      </c>
      <c r="K127" s="203">
        <v>8664345.8818999995</v>
      </c>
      <c r="L127" s="203">
        <v>11298399.4224</v>
      </c>
      <c r="M127" s="203">
        <v>8041712.6802000003</v>
      </c>
      <c r="N127" s="203">
        <v>7958612.8927999996</v>
      </c>
    </row>
  </sheetData>
  <pageMargins left="0.75" right="0.75" top="0.75" bottom="0.5" header="0.5" footer="0.75"/>
  <pageSetup scale="3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view="pageBreakPreview" zoomScale="60" zoomScaleNormal="100" workbookViewId="0"/>
  </sheetViews>
  <sheetFormatPr defaultRowHeight="15"/>
  <cols>
    <col min="1" max="1" width="60.28515625" style="193" customWidth="1"/>
    <col min="2" max="2" width="23.7109375" style="193" customWidth="1"/>
    <col min="3" max="3" width="23.140625" style="193" bestFit="1" customWidth="1"/>
    <col min="4" max="4" width="14.7109375" style="193" customWidth="1"/>
    <col min="5" max="5" width="14.5703125" style="193" customWidth="1"/>
    <col min="6" max="6" width="14.28515625" style="193" customWidth="1"/>
    <col min="7" max="8" width="14.5703125" style="193" customWidth="1"/>
    <col min="9" max="9" width="14.140625" style="193" customWidth="1"/>
    <col min="10" max="10" width="14.7109375" style="193" customWidth="1"/>
    <col min="11" max="11" width="14.42578125" style="193" customWidth="1"/>
    <col min="12" max="12" width="13.7109375" style="193" customWidth="1"/>
    <col min="13" max="14" width="14.5703125" style="193" customWidth="1"/>
    <col min="15" max="16384" width="9.140625" style="193"/>
  </cols>
  <sheetData>
    <row r="1" spans="1:14" ht="11.85" customHeight="1">
      <c r="A1" s="192" t="s">
        <v>3</v>
      </c>
      <c r="B1" s="192" t="s">
        <v>834</v>
      </c>
      <c r="C1" s="192"/>
    </row>
    <row r="2" spans="1:14" ht="11.85" customHeight="1">
      <c r="A2" s="192" t="s">
        <v>995</v>
      </c>
      <c r="B2" s="192" t="s">
        <v>1115</v>
      </c>
      <c r="C2" s="192"/>
    </row>
    <row r="3" spans="1:14" ht="13.7" customHeight="1">
      <c r="B3" s="194" t="s">
        <v>1301</v>
      </c>
      <c r="C3" s="194" t="s">
        <v>1302</v>
      </c>
      <c r="D3" s="194" t="s">
        <v>1303</v>
      </c>
      <c r="E3" s="194" t="s">
        <v>1304</v>
      </c>
      <c r="F3" s="194" t="s">
        <v>1305</v>
      </c>
      <c r="G3" s="194" t="s">
        <v>1306</v>
      </c>
      <c r="H3" s="194" t="s">
        <v>1307</v>
      </c>
      <c r="I3" s="194" t="s">
        <v>1308</v>
      </c>
      <c r="J3" s="194" t="s">
        <v>1309</v>
      </c>
      <c r="K3" s="194" t="s">
        <v>1310</v>
      </c>
      <c r="L3" s="194" t="s">
        <v>1311</v>
      </c>
      <c r="M3" s="194" t="s">
        <v>1312</v>
      </c>
      <c r="N3" s="194" t="s">
        <v>1313</v>
      </c>
    </row>
    <row r="4" spans="1:14" ht="12.75" customHeight="1">
      <c r="A4" s="195" t="s">
        <v>997</v>
      </c>
      <c r="B4" s="196">
        <v>31281019.539999999</v>
      </c>
      <c r="C4" s="196">
        <v>2719094.63</v>
      </c>
      <c r="D4" s="196">
        <v>2601220.23</v>
      </c>
      <c r="E4" s="196">
        <v>2483345.83</v>
      </c>
      <c r="F4" s="196">
        <v>2789094.63</v>
      </c>
      <c r="G4" s="196">
        <v>2435471.42</v>
      </c>
      <c r="H4" s="196">
        <v>2553345.83</v>
      </c>
      <c r="I4" s="196">
        <v>2671220.23</v>
      </c>
      <c r="J4" s="196">
        <v>2789094.63</v>
      </c>
      <c r="K4" s="196">
        <v>2435471.42</v>
      </c>
      <c r="L4" s="196">
        <v>2719094.63</v>
      </c>
      <c r="M4" s="196">
        <v>2601220.23</v>
      </c>
      <c r="N4" s="196">
        <v>2483345.83</v>
      </c>
    </row>
    <row r="5" spans="1:14" ht="12.75" customHeight="1">
      <c r="A5" s="195" t="s">
        <v>1087</v>
      </c>
      <c r="B5" s="196">
        <v>194672</v>
      </c>
      <c r="C5" s="196">
        <v>17155</v>
      </c>
      <c r="D5" s="196">
        <v>16409</v>
      </c>
      <c r="E5" s="196">
        <v>15663</v>
      </c>
      <c r="F5" s="196">
        <v>17155</v>
      </c>
      <c r="G5" s="196">
        <v>14918</v>
      </c>
      <c r="H5" s="196">
        <v>15663</v>
      </c>
      <c r="I5" s="196">
        <v>16409</v>
      </c>
      <c r="J5" s="196">
        <v>17155</v>
      </c>
      <c r="K5" s="196">
        <v>14918</v>
      </c>
      <c r="L5" s="196">
        <v>17155</v>
      </c>
      <c r="M5" s="196">
        <v>16409</v>
      </c>
      <c r="N5" s="196">
        <v>15663</v>
      </c>
    </row>
    <row r="6" spans="1:14" ht="12.75" customHeight="1">
      <c r="A6" s="197" t="s">
        <v>22</v>
      </c>
      <c r="B6" s="198">
        <v>31475691.539999999</v>
      </c>
      <c r="C6" s="198">
        <v>2736249.63</v>
      </c>
      <c r="D6" s="198">
        <v>2617629.23</v>
      </c>
      <c r="E6" s="198">
        <v>2499008.83</v>
      </c>
      <c r="F6" s="198">
        <v>2806249.63</v>
      </c>
      <c r="G6" s="198">
        <v>2450389.42</v>
      </c>
      <c r="H6" s="198">
        <v>2569008.83</v>
      </c>
      <c r="I6" s="198">
        <v>2687629.23</v>
      </c>
      <c r="J6" s="198">
        <v>2806249.63</v>
      </c>
      <c r="K6" s="198">
        <v>2450389.42</v>
      </c>
      <c r="L6" s="198">
        <v>2736249.63</v>
      </c>
      <c r="M6" s="198">
        <v>2617629.23</v>
      </c>
      <c r="N6" s="198">
        <v>2499008.83</v>
      </c>
    </row>
    <row r="7" spans="1:14" ht="12.75" customHeight="1">
      <c r="A7" s="195" t="s">
        <v>1000</v>
      </c>
      <c r="B7" s="196">
        <v>1310679.2715</v>
      </c>
      <c r="C7" s="196">
        <v>113940.17080000001</v>
      </c>
      <c r="D7" s="196">
        <v>109000.6988</v>
      </c>
      <c r="E7" s="196">
        <v>104061.2267</v>
      </c>
      <c r="F7" s="196">
        <v>116855.0408</v>
      </c>
      <c r="G7" s="196">
        <v>102036.66590000001</v>
      </c>
      <c r="H7" s="196">
        <v>106976.09669999999</v>
      </c>
      <c r="I7" s="196">
        <v>111915.56879999999</v>
      </c>
      <c r="J7" s="196">
        <v>116855.0408</v>
      </c>
      <c r="K7" s="196">
        <v>102036.66590000001</v>
      </c>
      <c r="L7" s="196">
        <v>113940.17080000001</v>
      </c>
      <c r="M7" s="196">
        <v>109000.6988</v>
      </c>
      <c r="N7" s="196">
        <v>104061.2267</v>
      </c>
    </row>
    <row r="8" spans="1:14" ht="12.75" customHeight="1">
      <c r="A8" s="195" t="s">
        <v>1001</v>
      </c>
      <c r="B8" s="196">
        <v>918114.44649999996</v>
      </c>
      <c r="C8" s="196">
        <v>79813.665500000003</v>
      </c>
      <c r="D8" s="196">
        <v>76353.626999999993</v>
      </c>
      <c r="E8" s="196">
        <v>72893.588499999998</v>
      </c>
      <c r="F8" s="196">
        <v>81855.495500000005</v>
      </c>
      <c r="G8" s="196">
        <v>71475.409</v>
      </c>
      <c r="H8" s="196">
        <v>74935.4185</v>
      </c>
      <c r="I8" s="196">
        <v>78395.456999999995</v>
      </c>
      <c r="J8" s="196">
        <v>81855.495500000005</v>
      </c>
      <c r="K8" s="196">
        <v>71475.409</v>
      </c>
      <c r="L8" s="196">
        <v>79813.665500000003</v>
      </c>
      <c r="M8" s="196">
        <v>76353.626999999993</v>
      </c>
      <c r="N8" s="196">
        <v>72893.588499999998</v>
      </c>
    </row>
    <row r="9" spans="1:14" ht="12.75" customHeight="1">
      <c r="A9" s="195" t="s">
        <v>1002</v>
      </c>
      <c r="B9" s="196">
        <v>6183997.6415999997</v>
      </c>
      <c r="C9" s="196">
        <v>537588.22860000003</v>
      </c>
      <c r="D9" s="196">
        <v>514282.99729999999</v>
      </c>
      <c r="E9" s="196">
        <v>490977.76569999999</v>
      </c>
      <c r="F9" s="196">
        <v>551341.05859999999</v>
      </c>
      <c r="G9" s="196">
        <v>481425.55910000001</v>
      </c>
      <c r="H9" s="196">
        <v>504730.59570000001</v>
      </c>
      <c r="I9" s="196">
        <v>528035.8273</v>
      </c>
      <c r="J9" s="196">
        <v>551341.05859999999</v>
      </c>
      <c r="K9" s="196">
        <v>481425.55910000001</v>
      </c>
      <c r="L9" s="196">
        <v>537588.22860000003</v>
      </c>
      <c r="M9" s="196">
        <v>514282.99729999999</v>
      </c>
      <c r="N9" s="196">
        <v>490977.76569999999</v>
      </c>
    </row>
    <row r="10" spans="1:14" ht="12.75" customHeight="1">
      <c r="A10" s="195" t="s">
        <v>1003</v>
      </c>
      <c r="B10" s="196">
        <v>1123210.0523000001</v>
      </c>
      <c r="C10" s="196">
        <v>97643.067999999999</v>
      </c>
      <c r="D10" s="196">
        <v>93410.099000000002</v>
      </c>
      <c r="E10" s="196">
        <v>89177.130099999995</v>
      </c>
      <c r="F10" s="196">
        <v>100141.018</v>
      </c>
      <c r="G10" s="196">
        <v>87442.146500000003</v>
      </c>
      <c r="H10" s="196">
        <v>91675.080100000006</v>
      </c>
      <c r="I10" s="196">
        <v>95908.048999999999</v>
      </c>
      <c r="J10" s="196">
        <v>100141.018</v>
      </c>
      <c r="K10" s="196">
        <v>87442.146500000003</v>
      </c>
      <c r="L10" s="196">
        <v>97643.067999999999</v>
      </c>
      <c r="M10" s="196">
        <v>93410.099000000002</v>
      </c>
      <c r="N10" s="196">
        <v>89177.130099999995</v>
      </c>
    </row>
    <row r="11" spans="1:14" ht="12.75" customHeight="1">
      <c r="A11" s="195" t="s">
        <v>1005</v>
      </c>
      <c r="B11" s="196">
        <v>346988.02360000001</v>
      </c>
      <c r="C11" s="196">
        <v>30164.4159</v>
      </c>
      <c r="D11" s="196">
        <v>28856.744699999999</v>
      </c>
      <c r="E11" s="196">
        <v>27549.0733</v>
      </c>
      <c r="F11" s="196">
        <v>30936.0959</v>
      </c>
      <c r="G11" s="196">
        <v>27013.093000000001</v>
      </c>
      <c r="H11" s="196">
        <v>28320.7533</v>
      </c>
      <c r="I11" s="196">
        <v>29628.4247</v>
      </c>
      <c r="J11" s="196">
        <v>30936.0959</v>
      </c>
      <c r="K11" s="196">
        <v>27013.093000000001</v>
      </c>
      <c r="L11" s="196">
        <v>30164.4159</v>
      </c>
      <c r="M11" s="196">
        <v>28856.744699999999</v>
      </c>
      <c r="N11" s="196">
        <v>27549.0733</v>
      </c>
    </row>
    <row r="12" spans="1:14" ht="12.75" customHeight="1">
      <c r="A12" s="195" t="s">
        <v>1006</v>
      </c>
      <c r="B12" s="196">
        <v>47968.953600000001</v>
      </c>
      <c r="C12" s="196">
        <v>4170.0443999999998</v>
      </c>
      <c r="D12" s="196">
        <v>3989.2669000000001</v>
      </c>
      <c r="E12" s="196">
        <v>3808.4895000000001</v>
      </c>
      <c r="F12" s="196">
        <v>4276.7244000000001</v>
      </c>
      <c r="G12" s="196">
        <v>3734.3933999999999</v>
      </c>
      <c r="H12" s="196">
        <v>3915.1695</v>
      </c>
      <c r="I12" s="196">
        <v>4095.9468999999999</v>
      </c>
      <c r="J12" s="196">
        <v>4276.7244000000001</v>
      </c>
      <c r="K12" s="196">
        <v>3734.3933999999999</v>
      </c>
      <c r="L12" s="196">
        <v>4170.0443999999998</v>
      </c>
      <c r="M12" s="196">
        <v>3989.2669000000001</v>
      </c>
      <c r="N12" s="196">
        <v>3808.4895000000001</v>
      </c>
    </row>
    <row r="13" spans="1:14" ht="12.75" customHeight="1">
      <c r="A13" s="195" t="s">
        <v>1007</v>
      </c>
      <c r="B13" s="196">
        <v>160148.3187</v>
      </c>
      <c r="C13" s="196">
        <v>13922.0381</v>
      </c>
      <c r="D13" s="196">
        <v>13318.497600000001</v>
      </c>
      <c r="E13" s="196">
        <v>12714.956899999999</v>
      </c>
      <c r="F13" s="196">
        <v>14278.1981</v>
      </c>
      <c r="G13" s="196">
        <v>12467.581399999999</v>
      </c>
      <c r="H13" s="196">
        <v>13071.116900000001</v>
      </c>
      <c r="I13" s="196">
        <v>13674.6576</v>
      </c>
      <c r="J13" s="196">
        <v>14278.1981</v>
      </c>
      <c r="K13" s="196">
        <v>12467.581399999999</v>
      </c>
      <c r="L13" s="196">
        <v>13922.0381</v>
      </c>
      <c r="M13" s="196">
        <v>13318.497600000001</v>
      </c>
      <c r="N13" s="196">
        <v>12714.956899999999</v>
      </c>
    </row>
    <row r="14" spans="1:14" ht="12.75" customHeight="1">
      <c r="A14" s="195" t="s">
        <v>1314</v>
      </c>
      <c r="B14" s="196">
        <v>90366.710399999996</v>
      </c>
      <c r="C14" s="196">
        <v>7855.7727000000004</v>
      </c>
      <c r="D14" s="196">
        <v>7515.2133999999996</v>
      </c>
      <c r="E14" s="196">
        <v>7174.6544000000004</v>
      </c>
      <c r="F14" s="196">
        <v>8056.7426999999998</v>
      </c>
      <c r="G14" s="196">
        <v>7035.0681000000004</v>
      </c>
      <c r="H14" s="196">
        <v>7375.6243999999997</v>
      </c>
      <c r="I14" s="196">
        <v>7716.1833999999999</v>
      </c>
      <c r="J14" s="196">
        <v>8056.7426999999998</v>
      </c>
      <c r="K14" s="196">
        <v>7035.0681000000004</v>
      </c>
      <c r="L14" s="196">
        <v>7855.7727000000004</v>
      </c>
      <c r="M14" s="196">
        <v>7515.2133999999996</v>
      </c>
      <c r="N14" s="196">
        <v>7174.6544000000004</v>
      </c>
    </row>
    <row r="15" spans="1:14" ht="12.75" customHeight="1">
      <c r="A15" s="195" t="s">
        <v>1315</v>
      </c>
      <c r="B15" s="196">
        <v>-7239.4089999999997</v>
      </c>
      <c r="C15" s="196">
        <v>-629.3374</v>
      </c>
      <c r="D15" s="196">
        <v>-602.05470000000003</v>
      </c>
      <c r="E15" s="196">
        <v>-574.77210000000002</v>
      </c>
      <c r="F15" s="196">
        <v>-645.43740000000003</v>
      </c>
      <c r="G15" s="196">
        <v>-563.58950000000004</v>
      </c>
      <c r="H15" s="196">
        <v>-590.87210000000005</v>
      </c>
      <c r="I15" s="196">
        <v>-618.15470000000005</v>
      </c>
      <c r="J15" s="196">
        <v>-645.43740000000003</v>
      </c>
      <c r="K15" s="196">
        <v>-563.58950000000004</v>
      </c>
      <c r="L15" s="196">
        <v>-629.3374</v>
      </c>
      <c r="M15" s="196">
        <v>-602.05470000000003</v>
      </c>
      <c r="N15" s="196">
        <v>-574.77210000000002</v>
      </c>
    </row>
    <row r="16" spans="1:14" ht="12.75" customHeight="1">
      <c r="A16" s="195" t="s">
        <v>1316</v>
      </c>
      <c r="B16" s="196">
        <v>-90366.710399999996</v>
      </c>
      <c r="C16" s="196">
        <v>-7855.7727000000004</v>
      </c>
      <c r="D16" s="196">
        <v>-7515.2133999999996</v>
      </c>
      <c r="E16" s="196">
        <v>-7174.6544000000004</v>
      </c>
      <c r="F16" s="196">
        <v>-8056.7426999999998</v>
      </c>
      <c r="G16" s="196">
        <v>-7035.0681000000004</v>
      </c>
      <c r="H16" s="196">
        <v>-7375.6243999999997</v>
      </c>
      <c r="I16" s="196">
        <v>-7716.1833999999999</v>
      </c>
      <c r="J16" s="196">
        <v>-8056.7426999999998</v>
      </c>
      <c r="K16" s="196">
        <v>-7035.0681000000004</v>
      </c>
      <c r="L16" s="196">
        <v>-7855.7727000000004</v>
      </c>
      <c r="M16" s="196">
        <v>-7515.2133999999996</v>
      </c>
      <c r="N16" s="196">
        <v>-7174.6544000000004</v>
      </c>
    </row>
    <row r="17" spans="1:14" ht="12.75" customHeight="1">
      <c r="A17" s="195" t="s">
        <v>1317</v>
      </c>
      <c r="B17" s="196">
        <v>7239.4089999999997</v>
      </c>
      <c r="C17" s="196">
        <v>629.3374</v>
      </c>
      <c r="D17" s="196">
        <v>602.05470000000003</v>
      </c>
      <c r="E17" s="196">
        <v>574.77210000000002</v>
      </c>
      <c r="F17" s="196">
        <v>645.43740000000003</v>
      </c>
      <c r="G17" s="196">
        <v>563.58950000000004</v>
      </c>
      <c r="H17" s="196">
        <v>590.87210000000005</v>
      </c>
      <c r="I17" s="196">
        <v>618.15470000000005</v>
      </c>
      <c r="J17" s="196">
        <v>645.43740000000003</v>
      </c>
      <c r="K17" s="196">
        <v>563.58950000000004</v>
      </c>
      <c r="L17" s="196">
        <v>629.3374</v>
      </c>
      <c r="M17" s="196">
        <v>602.05470000000003</v>
      </c>
      <c r="N17" s="196">
        <v>574.77210000000002</v>
      </c>
    </row>
    <row r="18" spans="1:14" ht="12.75" customHeight="1">
      <c r="A18" s="197" t="s">
        <v>23</v>
      </c>
      <c r="B18" s="198">
        <v>10091106.707800001</v>
      </c>
      <c r="C18" s="198">
        <v>877241.63130000001</v>
      </c>
      <c r="D18" s="198">
        <v>839211.93130000005</v>
      </c>
      <c r="E18" s="198">
        <v>801182.23069999996</v>
      </c>
      <c r="F18" s="198">
        <v>899683.63130000001</v>
      </c>
      <c r="G18" s="198">
        <v>785594.84829999995</v>
      </c>
      <c r="H18" s="198">
        <v>823624.23069999996</v>
      </c>
      <c r="I18" s="198">
        <v>861653.93130000005</v>
      </c>
      <c r="J18" s="198">
        <v>899683.63130000001</v>
      </c>
      <c r="K18" s="198">
        <v>785594.84829999995</v>
      </c>
      <c r="L18" s="198">
        <v>877241.63130000001</v>
      </c>
      <c r="M18" s="198">
        <v>839211.93130000005</v>
      </c>
      <c r="N18" s="198">
        <v>801182.23069999996</v>
      </c>
    </row>
    <row r="19" spans="1:14" ht="12.75" customHeight="1">
      <c r="A19" s="195" t="s">
        <v>1010</v>
      </c>
      <c r="B19" s="196">
        <v>3300</v>
      </c>
      <c r="C19" s="196">
        <v>275</v>
      </c>
      <c r="D19" s="196">
        <v>275</v>
      </c>
      <c r="E19" s="196">
        <v>275</v>
      </c>
      <c r="F19" s="196">
        <v>275</v>
      </c>
      <c r="G19" s="196">
        <v>275</v>
      </c>
      <c r="H19" s="196">
        <v>275</v>
      </c>
      <c r="I19" s="196">
        <v>275</v>
      </c>
      <c r="J19" s="196">
        <v>275</v>
      </c>
      <c r="K19" s="196">
        <v>275</v>
      </c>
      <c r="L19" s="196">
        <v>275</v>
      </c>
      <c r="M19" s="196">
        <v>275</v>
      </c>
      <c r="N19" s="196">
        <v>275</v>
      </c>
    </row>
    <row r="20" spans="1:14" ht="12.75" customHeight="1">
      <c r="A20" s="195" t="s">
        <v>1011</v>
      </c>
      <c r="B20" s="196">
        <v>71196</v>
      </c>
      <c r="C20" s="196">
        <v>5933</v>
      </c>
      <c r="D20" s="196">
        <v>5933</v>
      </c>
      <c r="E20" s="196">
        <v>5933</v>
      </c>
      <c r="F20" s="196">
        <v>5933</v>
      </c>
      <c r="G20" s="196">
        <v>5933</v>
      </c>
      <c r="H20" s="196">
        <v>5933</v>
      </c>
      <c r="I20" s="196">
        <v>5933</v>
      </c>
      <c r="J20" s="196">
        <v>5933</v>
      </c>
      <c r="K20" s="196">
        <v>5933</v>
      </c>
      <c r="L20" s="196">
        <v>5933</v>
      </c>
      <c r="M20" s="196">
        <v>5933</v>
      </c>
      <c r="N20" s="196">
        <v>5933</v>
      </c>
    </row>
    <row r="21" spans="1:14" ht="12.75" customHeight="1">
      <c r="A21" s="197" t="s">
        <v>24</v>
      </c>
      <c r="B21" s="198">
        <v>74496</v>
      </c>
      <c r="C21" s="198">
        <v>6208</v>
      </c>
      <c r="D21" s="198">
        <v>6208</v>
      </c>
      <c r="E21" s="198">
        <v>6208</v>
      </c>
      <c r="F21" s="198">
        <v>6208</v>
      </c>
      <c r="G21" s="198">
        <v>6208</v>
      </c>
      <c r="H21" s="198">
        <v>6208</v>
      </c>
      <c r="I21" s="198">
        <v>6208</v>
      </c>
      <c r="J21" s="198">
        <v>6208</v>
      </c>
      <c r="K21" s="198">
        <v>6208</v>
      </c>
      <c r="L21" s="198">
        <v>6208</v>
      </c>
      <c r="M21" s="198">
        <v>6208</v>
      </c>
      <c r="N21" s="198">
        <v>6208</v>
      </c>
    </row>
    <row r="22" spans="1:14" ht="12.75" customHeight="1">
      <c r="A22" s="195" t="s">
        <v>1012</v>
      </c>
      <c r="B22" s="196">
        <v>16060</v>
      </c>
      <c r="C22" s="196">
        <v>1338</v>
      </c>
      <c r="D22" s="196">
        <v>1338</v>
      </c>
      <c r="E22" s="196">
        <v>1338</v>
      </c>
      <c r="F22" s="196">
        <v>1338</v>
      </c>
      <c r="G22" s="196">
        <v>1338</v>
      </c>
      <c r="H22" s="196">
        <v>1338</v>
      </c>
      <c r="I22" s="196">
        <v>1338</v>
      </c>
      <c r="J22" s="196">
        <v>1338</v>
      </c>
      <c r="K22" s="196">
        <v>1338</v>
      </c>
      <c r="L22" s="196">
        <v>1338</v>
      </c>
      <c r="M22" s="196">
        <v>1338</v>
      </c>
      <c r="N22" s="196">
        <v>1342</v>
      </c>
    </row>
    <row r="23" spans="1:14" ht="12.75" customHeight="1">
      <c r="A23" s="195" t="s">
        <v>1014</v>
      </c>
      <c r="B23" s="196">
        <v>4800</v>
      </c>
      <c r="C23" s="196">
        <v>400</v>
      </c>
      <c r="D23" s="196">
        <v>400</v>
      </c>
      <c r="E23" s="196">
        <v>400</v>
      </c>
      <c r="F23" s="196">
        <v>400</v>
      </c>
      <c r="G23" s="196">
        <v>400</v>
      </c>
      <c r="H23" s="196">
        <v>400</v>
      </c>
      <c r="I23" s="196">
        <v>400</v>
      </c>
      <c r="J23" s="196">
        <v>400</v>
      </c>
      <c r="K23" s="196">
        <v>400</v>
      </c>
      <c r="L23" s="196">
        <v>400</v>
      </c>
      <c r="M23" s="196">
        <v>400</v>
      </c>
      <c r="N23" s="196">
        <v>400</v>
      </c>
    </row>
    <row r="24" spans="1:14" ht="12.75" customHeight="1">
      <c r="A24" s="197" t="s">
        <v>25</v>
      </c>
      <c r="B24" s="198">
        <v>20860</v>
      </c>
      <c r="C24" s="198">
        <v>1738</v>
      </c>
      <c r="D24" s="198">
        <v>1738</v>
      </c>
      <c r="E24" s="198">
        <v>1738</v>
      </c>
      <c r="F24" s="198">
        <v>1738</v>
      </c>
      <c r="G24" s="198">
        <v>1738</v>
      </c>
      <c r="H24" s="198">
        <v>1738</v>
      </c>
      <c r="I24" s="198">
        <v>1738</v>
      </c>
      <c r="J24" s="198">
        <v>1738</v>
      </c>
      <c r="K24" s="198">
        <v>1738</v>
      </c>
      <c r="L24" s="198">
        <v>1738</v>
      </c>
      <c r="M24" s="198">
        <v>1738</v>
      </c>
      <c r="N24" s="198">
        <v>1742</v>
      </c>
    </row>
    <row r="25" spans="1:14" ht="12.75" customHeight="1">
      <c r="A25" s="195" t="s">
        <v>1018</v>
      </c>
      <c r="B25" s="196">
        <v>22188</v>
      </c>
      <c r="C25" s="196">
        <v>1849</v>
      </c>
      <c r="D25" s="196">
        <v>1849</v>
      </c>
      <c r="E25" s="196">
        <v>1849</v>
      </c>
      <c r="F25" s="196">
        <v>1849</v>
      </c>
      <c r="G25" s="196">
        <v>1849</v>
      </c>
      <c r="H25" s="196">
        <v>1849</v>
      </c>
      <c r="I25" s="196">
        <v>1849</v>
      </c>
      <c r="J25" s="196">
        <v>1849</v>
      </c>
      <c r="K25" s="196">
        <v>1849</v>
      </c>
      <c r="L25" s="196">
        <v>1849</v>
      </c>
      <c r="M25" s="196">
        <v>1849</v>
      </c>
      <c r="N25" s="196">
        <v>1849</v>
      </c>
    </row>
    <row r="26" spans="1:14" ht="12.75" customHeight="1">
      <c r="A26" s="197" t="s">
        <v>26</v>
      </c>
      <c r="B26" s="198">
        <v>22188</v>
      </c>
      <c r="C26" s="198">
        <v>1849</v>
      </c>
      <c r="D26" s="198">
        <v>1849</v>
      </c>
      <c r="E26" s="198">
        <v>1849</v>
      </c>
      <c r="F26" s="198">
        <v>1849</v>
      </c>
      <c r="G26" s="198">
        <v>1849</v>
      </c>
      <c r="H26" s="198">
        <v>1849</v>
      </c>
      <c r="I26" s="198">
        <v>1849</v>
      </c>
      <c r="J26" s="198">
        <v>1849</v>
      </c>
      <c r="K26" s="198">
        <v>1849</v>
      </c>
      <c r="L26" s="198">
        <v>1849</v>
      </c>
      <c r="M26" s="198">
        <v>1849</v>
      </c>
      <c r="N26" s="198">
        <v>1849</v>
      </c>
    </row>
    <row r="27" spans="1:14" ht="12.75" customHeight="1">
      <c r="A27" s="254" t="s">
        <v>1023</v>
      </c>
      <c r="B27" s="196">
        <v>880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80</v>
      </c>
      <c r="J27" s="196">
        <v>800</v>
      </c>
      <c r="K27" s="196">
        <v>0</v>
      </c>
      <c r="L27" s="196">
        <v>0</v>
      </c>
      <c r="M27" s="196">
        <v>0</v>
      </c>
      <c r="N27" s="196">
        <v>0</v>
      </c>
    </row>
    <row r="28" spans="1:14" ht="12.75" customHeight="1">
      <c r="A28" s="255" t="s">
        <v>28</v>
      </c>
      <c r="B28" s="198">
        <v>880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80</v>
      </c>
      <c r="J28" s="198">
        <v>800</v>
      </c>
      <c r="K28" s="198">
        <v>0</v>
      </c>
      <c r="L28" s="198">
        <v>0</v>
      </c>
      <c r="M28" s="198">
        <v>0</v>
      </c>
      <c r="N28" s="198">
        <v>0</v>
      </c>
    </row>
    <row r="29" spans="1:14" ht="12.75" customHeight="1">
      <c r="A29" s="195" t="s">
        <v>1067</v>
      </c>
      <c r="B29" s="196">
        <v>52000</v>
      </c>
      <c r="C29" s="196">
        <v>4334</v>
      </c>
      <c r="D29" s="196">
        <v>4334</v>
      </c>
      <c r="E29" s="196">
        <v>4334</v>
      </c>
      <c r="F29" s="196">
        <v>4334</v>
      </c>
      <c r="G29" s="196">
        <v>4334</v>
      </c>
      <c r="H29" s="196">
        <v>4334</v>
      </c>
      <c r="I29" s="196">
        <v>4334</v>
      </c>
      <c r="J29" s="196">
        <v>4334</v>
      </c>
      <c r="K29" s="196">
        <v>4334</v>
      </c>
      <c r="L29" s="196">
        <v>4334</v>
      </c>
      <c r="M29" s="196">
        <v>4334</v>
      </c>
      <c r="N29" s="196">
        <v>4326</v>
      </c>
    </row>
    <row r="30" spans="1:14" ht="12.75" customHeight="1">
      <c r="A30" s="195" t="s">
        <v>1027</v>
      </c>
      <c r="B30" s="196">
        <v>165594</v>
      </c>
      <c r="C30" s="196">
        <v>10516</v>
      </c>
      <c r="D30" s="196">
        <v>20320</v>
      </c>
      <c r="E30" s="196">
        <v>21107</v>
      </c>
      <c r="F30" s="196">
        <v>18549</v>
      </c>
      <c r="G30" s="196">
        <v>13239</v>
      </c>
      <c r="H30" s="196">
        <v>11889</v>
      </c>
      <c r="I30" s="196">
        <v>11839</v>
      </c>
      <c r="J30" s="196">
        <v>8261</v>
      </c>
      <c r="K30" s="196">
        <v>9421</v>
      </c>
      <c r="L30" s="196">
        <v>9463</v>
      </c>
      <c r="M30" s="196">
        <v>12720</v>
      </c>
      <c r="N30" s="196">
        <v>18270</v>
      </c>
    </row>
    <row r="31" spans="1:14" ht="12.75" customHeight="1">
      <c r="A31" s="195" t="s">
        <v>1073</v>
      </c>
      <c r="B31" s="196">
        <v>130097.35</v>
      </c>
      <c r="C31" s="196">
        <v>7114.07</v>
      </c>
      <c r="D31" s="196">
        <v>6884.62</v>
      </c>
      <c r="E31" s="196">
        <v>7114.11</v>
      </c>
      <c r="F31" s="196">
        <v>7114.05</v>
      </c>
      <c r="G31" s="196">
        <v>6425.64</v>
      </c>
      <c r="H31" s="196">
        <v>7114.06</v>
      </c>
      <c r="I31" s="196">
        <v>6884.61</v>
      </c>
      <c r="J31" s="196">
        <v>36494.46</v>
      </c>
      <c r="K31" s="196">
        <v>10496.92</v>
      </c>
      <c r="L31" s="196">
        <v>34454.81</v>
      </c>
      <c r="M31" s="196">
        <v>0</v>
      </c>
      <c r="N31" s="196">
        <v>0</v>
      </c>
    </row>
    <row r="32" spans="1:14" ht="12.75" customHeight="1">
      <c r="A32" s="195" t="s">
        <v>1074</v>
      </c>
      <c r="B32" s="196">
        <v>141951.04999999999</v>
      </c>
      <c r="C32" s="196">
        <v>7187.57</v>
      </c>
      <c r="D32" s="196">
        <v>6955.69</v>
      </c>
      <c r="E32" s="196">
        <v>7187.57</v>
      </c>
      <c r="F32" s="196">
        <v>7187.55</v>
      </c>
      <c r="G32" s="196">
        <v>6491.96</v>
      </c>
      <c r="H32" s="196">
        <v>7187.61</v>
      </c>
      <c r="I32" s="196">
        <v>6955.71</v>
      </c>
      <c r="J32" s="196">
        <v>29153.62</v>
      </c>
      <c r="K32" s="196">
        <v>8068.99</v>
      </c>
      <c r="L32" s="196">
        <v>55574.78</v>
      </c>
      <c r="M32" s="196">
        <v>0</v>
      </c>
      <c r="N32" s="196">
        <v>0</v>
      </c>
    </row>
    <row r="33" spans="1:14" ht="12.75" customHeight="1">
      <c r="A33" s="195" t="s">
        <v>1075</v>
      </c>
      <c r="B33" s="196">
        <v>31907.9</v>
      </c>
      <c r="C33" s="196">
        <v>938.87</v>
      </c>
      <c r="D33" s="196">
        <v>9341.0400000000009</v>
      </c>
      <c r="E33" s="196">
        <v>915.88</v>
      </c>
      <c r="F33" s="196">
        <v>915.89</v>
      </c>
      <c r="G33" s="196">
        <v>827.24</v>
      </c>
      <c r="H33" s="196">
        <v>915.89</v>
      </c>
      <c r="I33" s="196">
        <v>886.33</v>
      </c>
      <c r="J33" s="196">
        <v>915.89</v>
      </c>
      <c r="K33" s="196">
        <v>886.32</v>
      </c>
      <c r="L33" s="196">
        <v>15364.55</v>
      </c>
      <c r="M33" s="196">
        <v>0</v>
      </c>
      <c r="N33" s="196">
        <v>0</v>
      </c>
    </row>
    <row r="34" spans="1:14" ht="12.75" customHeight="1">
      <c r="A34" s="197" t="s">
        <v>29</v>
      </c>
      <c r="B34" s="198">
        <v>521550.3</v>
      </c>
      <c r="C34" s="198">
        <v>30090.51</v>
      </c>
      <c r="D34" s="198">
        <v>47835.35</v>
      </c>
      <c r="E34" s="198">
        <v>40658.559999999998</v>
      </c>
      <c r="F34" s="198">
        <v>38100.49</v>
      </c>
      <c r="G34" s="198">
        <v>31317.84</v>
      </c>
      <c r="H34" s="198">
        <v>31440.560000000001</v>
      </c>
      <c r="I34" s="198">
        <v>30899.65</v>
      </c>
      <c r="J34" s="198">
        <v>79158.97</v>
      </c>
      <c r="K34" s="198">
        <v>33207.230000000003</v>
      </c>
      <c r="L34" s="198">
        <v>119191.14</v>
      </c>
      <c r="M34" s="198">
        <v>17054</v>
      </c>
      <c r="N34" s="198">
        <v>22596</v>
      </c>
    </row>
    <row r="35" spans="1:14" ht="12.75" customHeight="1">
      <c r="A35" s="195" t="s">
        <v>1077</v>
      </c>
      <c r="B35" s="196">
        <v>46712</v>
      </c>
      <c r="C35" s="196">
        <v>400</v>
      </c>
      <c r="D35" s="196">
        <v>400</v>
      </c>
      <c r="E35" s="196">
        <v>2378</v>
      </c>
      <c r="F35" s="196">
        <v>1000</v>
      </c>
      <c r="G35" s="196">
        <v>400</v>
      </c>
      <c r="H35" s="196">
        <v>2378</v>
      </c>
      <c r="I35" s="196">
        <v>400</v>
      </c>
      <c r="J35" s="196">
        <v>400</v>
      </c>
      <c r="K35" s="196">
        <v>36378</v>
      </c>
      <c r="L35" s="196">
        <v>400</v>
      </c>
      <c r="M35" s="196">
        <v>400</v>
      </c>
      <c r="N35" s="196">
        <v>1778</v>
      </c>
    </row>
    <row r="36" spans="1:14" ht="12.75" customHeight="1">
      <c r="A36" s="195" t="s">
        <v>1078</v>
      </c>
      <c r="B36" s="196">
        <v>21456</v>
      </c>
      <c r="C36" s="196">
        <v>1595</v>
      </c>
      <c r="D36" s="196">
        <v>1595</v>
      </c>
      <c r="E36" s="196">
        <v>2175</v>
      </c>
      <c r="F36" s="196">
        <v>1595</v>
      </c>
      <c r="G36" s="196">
        <v>1595</v>
      </c>
      <c r="H36" s="196">
        <v>2175</v>
      </c>
      <c r="I36" s="196">
        <v>1595</v>
      </c>
      <c r="J36" s="196">
        <v>1595</v>
      </c>
      <c r="K36" s="196">
        <v>2175</v>
      </c>
      <c r="L36" s="196">
        <v>1595</v>
      </c>
      <c r="M36" s="196">
        <v>1595</v>
      </c>
      <c r="N36" s="196">
        <v>2171</v>
      </c>
    </row>
    <row r="37" spans="1:14" ht="12.75" customHeight="1">
      <c r="A37" s="197" t="s">
        <v>30</v>
      </c>
      <c r="B37" s="198">
        <v>68168</v>
      </c>
      <c r="C37" s="198">
        <v>1995</v>
      </c>
      <c r="D37" s="198">
        <v>1995</v>
      </c>
      <c r="E37" s="198">
        <v>4553</v>
      </c>
      <c r="F37" s="198">
        <v>2595</v>
      </c>
      <c r="G37" s="198">
        <v>1995</v>
      </c>
      <c r="H37" s="198">
        <v>4553</v>
      </c>
      <c r="I37" s="198">
        <v>1995</v>
      </c>
      <c r="J37" s="198">
        <v>1995</v>
      </c>
      <c r="K37" s="198">
        <v>38553</v>
      </c>
      <c r="L37" s="198">
        <v>1995</v>
      </c>
      <c r="M37" s="198">
        <v>1995</v>
      </c>
      <c r="N37" s="198">
        <v>3949</v>
      </c>
    </row>
    <row r="38" spans="1:14" ht="12.75" customHeight="1">
      <c r="A38" s="195" t="s">
        <v>1030</v>
      </c>
      <c r="B38" s="196">
        <v>1491072</v>
      </c>
      <c r="C38" s="196">
        <v>124256</v>
      </c>
      <c r="D38" s="196">
        <v>124256</v>
      </c>
      <c r="E38" s="196">
        <v>124256</v>
      </c>
      <c r="F38" s="196">
        <v>124256</v>
      </c>
      <c r="G38" s="196">
        <v>124256</v>
      </c>
      <c r="H38" s="196">
        <v>124256</v>
      </c>
      <c r="I38" s="196">
        <v>124256</v>
      </c>
      <c r="J38" s="196">
        <v>124256</v>
      </c>
      <c r="K38" s="196">
        <v>124256</v>
      </c>
      <c r="L38" s="196">
        <v>124256</v>
      </c>
      <c r="M38" s="196">
        <v>124256</v>
      </c>
      <c r="N38" s="196">
        <v>124256</v>
      </c>
    </row>
    <row r="39" spans="1:14" ht="12.75" customHeight="1">
      <c r="A39" s="195" t="s">
        <v>1031</v>
      </c>
      <c r="B39" s="196">
        <v>611292</v>
      </c>
      <c r="C39" s="196">
        <v>50775</v>
      </c>
      <c r="D39" s="196">
        <v>50775</v>
      </c>
      <c r="E39" s="196">
        <v>51275</v>
      </c>
      <c r="F39" s="196">
        <v>50775</v>
      </c>
      <c r="G39" s="196">
        <v>50775</v>
      </c>
      <c r="H39" s="196">
        <v>51275</v>
      </c>
      <c r="I39" s="196">
        <v>50775</v>
      </c>
      <c r="J39" s="196">
        <v>50775</v>
      </c>
      <c r="K39" s="196">
        <v>51275</v>
      </c>
      <c r="L39" s="196">
        <v>50775</v>
      </c>
      <c r="M39" s="196">
        <v>50775</v>
      </c>
      <c r="N39" s="196">
        <v>51267</v>
      </c>
    </row>
    <row r="40" spans="1:14" ht="12.75" customHeight="1">
      <c r="A40" s="195" t="s">
        <v>1032</v>
      </c>
      <c r="B40" s="196">
        <v>259000</v>
      </c>
      <c r="C40" s="196">
        <v>21583</v>
      </c>
      <c r="D40" s="196">
        <v>21583</v>
      </c>
      <c r="E40" s="196">
        <v>21583</v>
      </c>
      <c r="F40" s="196">
        <v>21583</v>
      </c>
      <c r="G40" s="196">
        <v>21583</v>
      </c>
      <c r="H40" s="196">
        <v>21583</v>
      </c>
      <c r="I40" s="196">
        <v>21583</v>
      </c>
      <c r="J40" s="196">
        <v>21583</v>
      </c>
      <c r="K40" s="196">
        <v>21583</v>
      </c>
      <c r="L40" s="196">
        <v>21583</v>
      </c>
      <c r="M40" s="196">
        <v>21583</v>
      </c>
      <c r="N40" s="196">
        <v>21587</v>
      </c>
    </row>
    <row r="41" spans="1:14" ht="12.75" customHeight="1">
      <c r="A41" s="197" t="s">
        <v>31</v>
      </c>
      <c r="B41" s="198">
        <v>2361364</v>
      </c>
      <c r="C41" s="198">
        <v>196614</v>
      </c>
      <c r="D41" s="198">
        <v>196614</v>
      </c>
      <c r="E41" s="198">
        <v>197114</v>
      </c>
      <c r="F41" s="198">
        <v>196614</v>
      </c>
      <c r="G41" s="198">
        <v>196614</v>
      </c>
      <c r="H41" s="198">
        <v>197114</v>
      </c>
      <c r="I41" s="198">
        <v>196614</v>
      </c>
      <c r="J41" s="198">
        <v>196614</v>
      </c>
      <c r="K41" s="198">
        <v>197114</v>
      </c>
      <c r="L41" s="198">
        <v>196614</v>
      </c>
      <c r="M41" s="198">
        <v>196614</v>
      </c>
      <c r="N41" s="198">
        <v>197110</v>
      </c>
    </row>
    <row r="42" spans="1:14" ht="12.75" customHeight="1">
      <c r="A42" s="195" t="s">
        <v>1105</v>
      </c>
      <c r="B42" s="196">
        <v>193000</v>
      </c>
      <c r="C42" s="196">
        <v>35000</v>
      </c>
      <c r="D42" s="196">
        <v>8000</v>
      </c>
      <c r="E42" s="196">
        <v>6000</v>
      </c>
      <c r="F42" s="196">
        <v>35000</v>
      </c>
      <c r="G42" s="196">
        <v>5000</v>
      </c>
      <c r="H42" s="196">
        <v>5000</v>
      </c>
      <c r="I42" s="196">
        <v>35000</v>
      </c>
      <c r="J42" s="196">
        <v>7000</v>
      </c>
      <c r="K42" s="196">
        <v>7000</v>
      </c>
      <c r="L42" s="196">
        <v>35000</v>
      </c>
      <c r="M42" s="196">
        <v>7000</v>
      </c>
      <c r="N42" s="196">
        <v>8000</v>
      </c>
    </row>
    <row r="43" spans="1:14" ht="12.75" customHeight="1">
      <c r="A43" s="197" t="s">
        <v>32</v>
      </c>
      <c r="B43" s="198">
        <v>193000</v>
      </c>
      <c r="C43" s="198">
        <v>35000</v>
      </c>
      <c r="D43" s="198">
        <v>8000</v>
      </c>
      <c r="E43" s="198">
        <v>6000</v>
      </c>
      <c r="F43" s="198">
        <v>35000</v>
      </c>
      <c r="G43" s="198">
        <v>5000</v>
      </c>
      <c r="H43" s="198">
        <v>5000</v>
      </c>
      <c r="I43" s="198">
        <v>35000</v>
      </c>
      <c r="J43" s="198">
        <v>7000</v>
      </c>
      <c r="K43" s="198">
        <v>7000</v>
      </c>
      <c r="L43" s="198">
        <v>35000</v>
      </c>
      <c r="M43" s="198">
        <v>7000</v>
      </c>
      <c r="N43" s="198">
        <v>8000</v>
      </c>
    </row>
    <row r="44" spans="1:14" ht="12.75" customHeight="1">
      <c r="A44" s="195" t="s">
        <v>829</v>
      </c>
      <c r="B44" s="196">
        <v>9162</v>
      </c>
      <c r="C44" s="196">
        <v>762.69600000000003</v>
      </c>
      <c r="D44" s="196">
        <v>762.69600000000003</v>
      </c>
      <c r="E44" s="196">
        <v>762.69600000000003</v>
      </c>
      <c r="F44" s="196">
        <v>762.69600000000003</v>
      </c>
      <c r="G44" s="196">
        <v>762.69600000000003</v>
      </c>
      <c r="H44" s="196">
        <v>762.69600000000003</v>
      </c>
      <c r="I44" s="196">
        <v>762.69600000000003</v>
      </c>
      <c r="J44" s="196">
        <v>762.69600000000003</v>
      </c>
      <c r="K44" s="196">
        <v>762.69600000000003</v>
      </c>
      <c r="L44" s="196">
        <v>762.69600000000003</v>
      </c>
      <c r="M44" s="196">
        <v>767.69600000000003</v>
      </c>
      <c r="N44" s="196">
        <v>767.34400000000005</v>
      </c>
    </row>
    <row r="45" spans="1:14" ht="12.75" customHeight="1">
      <c r="A45" s="195" t="s">
        <v>1034</v>
      </c>
      <c r="B45" s="196">
        <v>46920</v>
      </c>
      <c r="C45" s="196">
        <v>4156.6959999999999</v>
      </c>
      <c r="D45" s="196">
        <v>4156.6959999999999</v>
      </c>
      <c r="E45" s="196">
        <v>4156.6959999999999</v>
      </c>
      <c r="F45" s="196">
        <v>3716.6959999999999</v>
      </c>
      <c r="G45" s="196">
        <v>3716.6959999999999</v>
      </c>
      <c r="H45" s="196">
        <v>3716.6959999999999</v>
      </c>
      <c r="I45" s="196">
        <v>3716.6959999999999</v>
      </c>
      <c r="J45" s="196">
        <v>3716.6959999999999</v>
      </c>
      <c r="K45" s="196">
        <v>3716.6959999999999</v>
      </c>
      <c r="L45" s="196">
        <v>4216.6959999999999</v>
      </c>
      <c r="M45" s="196">
        <v>4216.6959999999999</v>
      </c>
      <c r="N45" s="196">
        <v>3716.3440000000001</v>
      </c>
    </row>
    <row r="46" spans="1:14" ht="12.75" customHeight="1">
      <c r="A46" s="195" t="s">
        <v>1035</v>
      </c>
      <c r="B46" s="196">
        <v>112209.976</v>
      </c>
      <c r="C46" s="196">
        <v>8372.1759999999995</v>
      </c>
      <c r="D46" s="196">
        <v>8142.0559999999996</v>
      </c>
      <c r="E46" s="196">
        <v>8379.1280000000006</v>
      </c>
      <c r="F46" s="196">
        <v>11052.128000000001</v>
      </c>
      <c r="G46" s="196">
        <v>12959.263999999999</v>
      </c>
      <c r="H46" s="196">
        <v>11292.896000000001</v>
      </c>
      <c r="I46" s="196">
        <v>10514.183999999999</v>
      </c>
      <c r="J46" s="196">
        <v>8414.5920000000006</v>
      </c>
      <c r="K46" s="196">
        <v>8389.7759999999998</v>
      </c>
      <c r="L46" s="196">
        <v>8332.4879999999994</v>
      </c>
      <c r="M46" s="196">
        <v>8245.8960000000006</v>
      </c>
      <c r="N46" s="196">
        <v>8115.3919999999998</v>
      </c>
    </row>
    <row r="47" spans="1:14" ht="12.75" customHeight="1">
      <c r="A47" s="195" t="s">
        <v>1038</v>
      </c>
      <c r="B47" s="196">
        <v>6500</v>
      </c>
      <c r="C47" s="196">
        <v>542</v>
      </c>
      <c r="D47" s="196">
        <v>542</v>
      </c>
      <c r="E47" s="196">
        <v>542</v>
      </c>
      <c r="F47" s="196">
        <v>542</v>
      </c>
      <c r="G47" s="196">
        <v>542</v>
      </c>
      <c r="H47" s="196">
        <v>542</v>
      </c>
      <c r="I47" s="196">
        <v>542</v>
      </c>
      <c r="J47" s="196">
        <v>542</v>
      </c>
      <c r="K47" s="196">
        <v>542</v>
      </c>
      <c r="L47" s="196">
        <v>542</v>
      </c>
      <c r="M47" s="196">
        <v>542</v>
      </c>
      <c r="N47" s="196">
        <v>538</v>
      </c>
    </row>
    <row r="48" spans="1:14" ht="12.75" customHeight="1">
      <c r="A48" s="195" t="s">
        <v>1039</v>
      </c>
      <c r="B48" s="196">
        <v>43180.160000000003</v>
      </c>
      <c r="C48" s="196">
        <v>3597.68</v>
      </c>
      <c r="D48" s="196">
        <v>3597.68</v>
      </c>
      <c r="E48" s="196">
        <v>3597.68</v>
      </c>
      <c r="F48" s="196">
        <v>3597.68</v>
      </c>
      <c r="G48" s="196">
        <v>3597.68</v>
      </c>
      <c r="H48" s="196">
        <v>3597.68</v>
      </c>
      <c r="I48" s="196">
        <v>3597.68</v>
      </c>
      <c r="J48" s="196">
        <v>3597.68</v>
      </c>
      <c r="K48" s="196">
        <v>3597.68</v>
      </c>
      <c r="L48" s="196">
        <v>3597.68</v>
      </c>
      <c r="M48" s="196">
        <v>3597.68</v>
      </c>
      <c r="N48" s="196">
        <v>3605.68</v>
      </c>
    </row>
    <row r="49" spans="1:14" ht="12.75" customHeight="1">
      <c r="A49" s="195" t="s">
        <v>1041</v>
      </c>
      <c r="B49" s="196">
        <v>1000</v>
      </c>
      <c r="C49" s="196">
        <v>85</v>
      </c>
      <c r="D49" s="196">
        <v>85</v>
      </c>
      <c r="E49" s="196">
        <v>85</v>
      </c>
      <c r="F49" s="196">
        <v>85</v>
      </c>
      <c r="G49" s="196">
        <v>85</v>
      </c>
      <c r="H49" s="196">
        <v>85</v>
      </c>
      <c r="I49" s="196">
        <v>85</v>
      </c>
      <c r="J49" s="196">
        <v>85</v>
      </c>
      <c r="K49" s="196">
        <v>80</v>
      </c>
      <c r="L49" s="196">
        <v>80</v>
      </c>
      <c r="M49" s="196">
        <v>80</v>
      </c>
      <c r="N49" s="196">
        <v>80</v>
      </c>
    </row>
    <row r="50" spans="1:14" ht="12.75" customHeight="1">
      <c r="A50" s="195" t="s">
        <v>1042</v>
      </c>
      <c r="B50" s="196">
        <v>7219</v>
      </c>
      <c r="C50" s="196">
        <v>933.30399999999997</v>
      </c>
      <c r="D50" s="196">
        <v>333.30399999999997</v>
      </c>
      <c r="E50" s="196">
        <v>543.30399999999997</v>
      </c>
      <c r="F50" s="196">
        <v>933.30399999999997</v>
      </c>
      <c r="G50" s="196">
        <v>333.30399999999997</v>
      </c>
      <c r="H50" s="196">
        <v>538.30399999999997</v>
      </c>
      <c r="I50" s="196">
        <v>932.30399999999997</v>
      </c>
      <c r="J50" s="196">
        <v>332.30399999999997</v>
      </c>
      <c r="K50" s="196">
        <v>537.30399999999997</v>
      </c>
      <c r="L50" s="196">
        <v>932.30399999999997</v>
      </c>
      <c r="M50" s="196">
        <v>332.30399999999997</v>
      </c>
      <c r="N50" s="196">
        <v>537.65599999999995</v>
      </c>
    </row>
    <row r="51" spans="1:14" ht="12.75" customHeight="1">
      <c r="A51" s="197" t="s">
        <v>33</v>
      </c>
      <c r="B51" s="198">
        <v>226191.136</v>
      </c>
      <c r="C51" s="198">
        <v>18449.552</v>
      </c>
      <c r="D51" s="198">
        <v>17619.432000000001</v>
      </c>
      <c r="E51" s="198">
        <v>18066.504000000001</v>
      </c>
      <c r="F51" s="198">
        <v>20689.504000000001</v>
      </c>
      <c r="G51" s="198">
        <v>21996.639999999999</v>
      </c>
      <c r="H51" s="198">
        <v>20535.272000000001</v>
      </c>
      <c r="I51" s="198">
        <v>20150.560000000001</v>
      </c>
      <c r="J51" s="198">
        <v>17450.968000000001</v>
      </c>
      <c r="K51" s="198">
        <v>17626.151999999998</v>
      </c>
      <c r="L51" s="198">
        <v>18463.864000000001</v>
      </c>
      <c r="M51" s="198">
        <v>17782.272000000001</v>
      </c>
      <c r="N51" s="198">
        <v>17360.416000000001</v>
      </c>
    </row>
    <row r="52" spans="1:14" ht="12.75" customHeight="1">
      <c r="A52" s="195" t="s">
        <v>1043</v>
      </c>
      <c r="B52" s="196">
        <v>224730</v>
      </c>
      <c r="C52" s="196">
        <v>17583</v>
      </c>
      <c r="D52" s="196">
        <v>17583</v>
      </c>
      <c r="E52" s="196">
        <v>24583</v>
      </c>
      <c r="F52" s="196">
        <v>16583</v>
      </c>
      <c r="G52" s="196">
        <v>15583</v>
      </c>
      <c r="H52" s="196">
        <v>15583</v>
      </c>
      <c r="I52" s="196">
        <v>19583</v>
      </c>
      <c r="J52" s="196">
        <v>19583</v>
      </c>
      <c r="K52" s="196">
        <v>19583</v>
      </c>
      <c r="L52" s="196">
        <v>21583</v>
      </c>
      <c r="M52" s="196">
        <v>15313</v>
      </c>
      <c r="N52" s="196">
        <v>21587</v>
      </c>
    </row>
    <row r="53" spans="1:14" ht="12.75" customHeight="1">
      <c r="A53" s="195" t="s">
        <v>1081</v>
      </c>
      <c r="B53" s="196">
        <v>2000</v>
      </c>
      <c r="C53" s="196">
        <v>0</v>
      </c>
      <c r="D53" s="196">
        <v>0</v>
      </c>
      <c r="E53" s="196">
        <v>500</v>
      </c>
      <c r="F53" s="196">
        <v>0</v>
      </c>
      <c r="G53" s="196">
        <v>0</v>
      </c>
      <c r="H53" s="196">
        <v>500</v>
      </c>
      <c r="I53" s="196">
        <v>0</v>
      </c>
      <c r="J53" s="196">
        <v>0</v>
      </c>
      <c r="K53" s="196">
        <v>500</v>
      </c>
      <c r="L53" s="196">
        <v>0</v>
      </c>
      <c r="M53" s="196">
        <v>0</v>
      </c>
      <c r="N53" s="196">
        <v>500</v>
      </c>
    </row>
    <row r="54" spans="1:14" ht="12.75" customHeight="1">
      <c r="A54" s="195" t="s">
        <v>1044</v>
      </c>
      <c r="B54" s="196">
        <v>215000</v>
      </c>
      <c r="C54" s="196">
        <v>17333</v>
      </c>
      <c r="D54" s="196">
        <v>17333</v>
      </c>
      <c r="E54" s="196">
        <v>17333</v>
      </c>
      <c r="F54" s="196">
        <v>16833</v>
      </c>
      <c r="G54" s="196">
        <v>16833</v>
      </c>
      <c r="H54" s="196">
        <v>17333</v>
      </c>
      <c r="I54" s="196">
        <v>17333</v>
      </c>
      <c r="J54" s="196">
        <v>17333</v>
      </c>
      <c r="K54" s="196">
        <v>17333</v>
      </c>
      <c r="L54" s="196">
        <v>21333</v>
      </c>
      <c r="M54" s="196">
        <v>21333</v>
      </c>
      <c r="N54" s="196">
        <v>17337</v>
      </c>
    </row>
    <row r="55" spans="1:14" ht="12.75" customHeight="1">
      <c r="A55" s="195" t="s">
        <v>1045</v>
      </c>
      <c r="B55" s="196">
        <v>170000</v>
      </c>
      <c r="C55" s="196">
        <v>13833</v>
      </c>
      <c r="D55" s="196">
        <v>13833</v>
      </c>
      <c r="E55" s="196">
        <v>13833</v>
      </c>
      <c r="F55" s="196">
        <v>13333</v>
      </c>
      <c r="G55" s="196">
        <v>13333</v>
      </c>
      <c r="H55" s="196">
        <v>13333</v>
      </c>
      <c r="I55" s="196">
        <v>13333</v>
      </c>
      <c r="J55" s="196">
        <v>13333</v>
      </c>
      <c r="K55" s="196">
        <v>13833</v>
      </c>
      <c r="L55" s="196">
        <v>17833</v>
      </c>
      <c r="M55" s="196">
        <v>16333</v>
      </c>
      <c r="N55" s="196">
        <v>13837</v>
      </c>
    </row>
    <row r="56" spans="1:14" ht="12.75" customHeight="1">
      <c r="A56" s="195" t="s">
        <v>1046</v>
      </c>
      <c r="B56" s="196">
        <v>700</v>
      </c>
      <c r="C56" s="196">
        <v>0</v>
      </c>
      <c r="D56" s="196">
        <v>0</v>
      </c>
      <c r="E56" s="196">
        <v>175</v>
      </c>
      <c r="F56" s="196">
        <v>0</v>
      </c>
      <c r="G56" s="196">
        <v>0</v>
      </c>
      <c r="H56" s="196">
        <v>175</v>
      </c>
      <c r="I56" s="196">
        <v>0</v>
      </c>
      <c r="J56" s="196">
        <v>0</v>
      </c>
      <c r="K56" s="196">
        <v>175</v>
      </c>
      <c r="L56" s="196">
        <v>0</v>
      </c>
      <c r="M56" s="196">
        <v>0</v>
      </c>
      <c r="N56" s="196">
        <v>175</v>
      </c>
    </row>
    <row r="57" spans="1:14" ht="12.75" customHeight="1">
      <c r="A57" s="197" t="s">
        <v>34</v>
      </c>
      <c r="B57" s="198">
        <v>612430</v>
      </c>
      <c r="C57" s="198">
        <v>48749</v>
      </c>
      <c r="D57" s="198">
        <v>48749</v>
      </c>
      <c r="E57" s="198">
        <v>56424</v>
      </c>
      <c r="F57" s="198">
        <v>46749</v>
      </c>
      <c r="G57" s="198">
        <v>45749</v>
      </c>
      <c r="H57" s="198">
        <v>46924</v>
      </c>
      <c r="I57" s="198">
        <v>50249</v>
      </c>
      <c r="J57" s="198">
        <v>50249</v>
      </c>
      <c r="K57" s="198">
        <v>51424</v>
      </c>
      <c r="L57" s="198">
        <v>60749</v>
      </c>
      <c r="M57" s="198">
        <v>52979</v>
      </c>
      <c r="N57" s="198">
        <v>53436</v>
      </c>
    </row>
    <row r="58" spans="1:14" ht="12.75" customHeight="1">
      <c r="A58" s="195" t="s">
        <v>1047</v>
      </c>
      <c r="B58" s="196">
        <v>1950</v>
      </c>
      <c r="C58" s="196">
        <v>200</v>
      </c>
      <c r="D58" s="196">
        <v>0</v>
      </c>
      <c r="E58" s="196">
        <v>125</v>
      </c>
      <c r="F58" s="196">
        <v>0</v>
      </c>
      <c r="G58" s="196">
        <v>215</v>
      </c>
      <c r="H58" s="196">
        <v>340</v>
      </c>
      <c r="I58" s="196">
        <v>200</v>
      </c>
      <c r="J58" s="196">
        <v>210</v>
      </c>
      <c r="K58" s="196">
        <v>335</v>
      </c>
      <c r="L58" s="196">
        <v>0</v>
      </c>
      <c r="M58" s="196">
        <v>0</v>
      </c>
      <c r="N58" s="196">
        <v>325</v>
      </c>
    </row>
    <row r="59" spans="1:14" ht="12.75" customHeight="1">
      <c r="A59" s="195" t="s">
        <v>1049</v>
      </c>
      <c r="B59" s="196">
        <v>35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35</v>
      </c>
      <c r="K59" s="196">
        <v>0</v>
      </c>
      <c r="L59" s="196">
        <v>0</v>
      </c>
      <c r="M59" s="196">
        <v>0</v>
      </c>
      <c r="N59" s="196">
        <v>0</v>
      </c>
    </row>
    <row r="60" spans="1:14" ht="12.75" customHeight="1">
      <c r="A60" s="197" t="s">
        <v>1051</v>
      </c>
      <c r="B60" s="198">
        <v>1985</v>
      </c>
      <c r="C60" s="198">
        <v>200</v>
      </c>
      <c r="D60" s="198">
        <v>0</v>
      </c>
      <c r="E60" s="198">
        <v>125</v>
      </c>
      <c r="F60" s="198">
        <v>0</v>
      </c>
      <c r="G60" s="198">
        <v>215</v>
      </c>
      <c r="H60" s="198">
        <v>340</v>
      </c>
      <c r="I60" s="198">
        <v>200</v>
      </c>
      <c r="J60" s="198">
        <v>245</v>
      </c>
      <c r="K60" s="198">
        <v>335</v>
      </c>
      <c r="L60" s="198">
        <v>0</v>
      </c>
      <c r="M60" s="198">
        <v>0</v>
      </c>
      <c r="N60" s="198">
        <v>325</v>
      </c>
    </row>
    <row r="61" spans="1:14" ht="12.75" customHeight="1">
      <c r="A61" s="195" t="s">
        <v>1052</v>
      </c>
      <c r="B61" s="196">
        <v>1048</v>
      </c>
      <c r="C61" s="196">
        <v>54</v>
      </c>
      <c r="D61" s="196">
        <v>54</v>
      </c>
      <c r="E61" s="196">
        <v>154</v>
      </c>
      <c r="F61" s="196">
        <v>54</v>
      </c>
      <c r="G61" s="196">
        <v>54</v>
      </c>
      <c r="H61" s="196">
        <v>154</v>
      </c>
      <c r="I61" s="196">
        <v>54</v>
      </c>
      <c r="J61" s="196">
        <v>54</v>
      </c>
      <c r="K61" s="196">
        <v>154</v>
      </c>
      <c r="L61" s="196">
        <v>54</v>
      </c>
      <c r="M61" s="196">
        <v>54</v>
      </c>
      <c r="N61" s="196">
        <v>154</v>
      </c>
    </row>
    <row r="62" spans="1:14" ht="12.75" customHeight="1">
      <c r="A62" s="195" t="s">
        <v>1053</v>
      </c>
      <c r="B62" s="196">
        <v>72075</v>
      </c>
      <c r="C62" s="196">
        <v>10490</v>
      </c>
      <c r="D62" s="196">
        <v>2590</v>
      </c>
      <c r="E62" s="196">
        <v>2590</v>
      </c>
      <c r="F62" s="196">
        <v>13985</v>
      </c>
      <c r="G62" s="196">
        <v>2590</v>
      </c>
      <c r="H62" s="196">
        <v>2590</v>
      </c>
      <c r="I62" s="196">
        <v>11240</v>
      </c>
      <c r="J62" s="196">
        <v>3585</v>
      </c>
      <c r="K62" s="196">
        <v>4840</v>
      </c>
      <c r="L62" s="196">
        <v>12395</v>
      </c>
      <c r="M62" s="196">
        <v>2590</v>
      </c>
      <c r="N62" s="196">
        <v>2590</v>
      </c>
    </row>
    <row r="63" spans="1:14" ht="12.75" customHeight="1">
      <c r="A63" s="195" t="s">
        <v>1056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</row>
    <row r="64" spans="1:14" ht="12.75" customHeight="1">
      <c r="A64" s="197" t="s">
        <v>36</v>
      </c>
      <c r="B64" s="198">
        <v>73123</v>
      </c>
      <c r="C64" s="198">
        <v>10544</v>
      </c>
      <c r="D64" s="198">
        <v>2644</v>
      </c>
      <c r="E64" s="198">
        <v>2744</v>
      </c>
      <c r="F64" s="198">
        <v>14039</v>
      </c>
      <c r="G64" s="198">
        <v>2644</v>
      </c>
      <c r="H64" s="198">
        <v>2744</v>
      </c>
      <c r="I64" s="198">
        <v>11294</v>
      </c>
      <c r="J64" s="198">
        <v>3639</v>
      </c>
      <c r="K64" s="198">
        <v>4994</v>
      </c>
      <c r="L64" s="198">
        <v>12449</v>
      </c>
      <c r="M64" s="198">
        <v>2644</v>
      </c>
      <c r="N64" s="198">
        <v>2744</v>
      </c>
    </row>
    <row r="65" spans="1:14" ht="12.75" customHeight="1">
      <c r="A65" s="197" t="s">
        <v>1057</v>
      </c>
      <c r="B65" s="253">
        <v>1173529</v>
      </c>
      <c r="C65" s="253">
        <v>78467</v>
      </c>
      <c r="D65" s="253">
        <v>82587</v>
      </c>
      <c r="E65" s="253">
        <v>75109</v>
      </c>
      <c r="F65" s="253">
        <v>59132</v>
      </c>
      <c r="G65" s="253">
        <v>71702</v>
      </c>
      <c r="H65" s="253">
        <v>93223</v>
      </c>
      <c r="I65" s="253">
        <v>162567</v>
      </c>
      <c r="J65" s="253">
        <v>68582</v>
      </c>
      <c r="K65" s="253">
        <v>64582</v>
      </c>
      <c r="L65" s="253">
        <v>83097</v>
      </c>
      <c r="M65" s="253">
        <v>98707</v>
      </c>
      <c r="N65" s="253">
        <v>235774</v>
      </c>
    </row>
    <row r="66" spans="1:14" ht="12.75" customHeight="1">
      <c r="A66" s="195" t="s">
        <v>1322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</row>
    <row r="67" spans="1:14" ht="12.75" customHeight="1">
      <c r="A67" s="197" t="s">
        <v>37</v>
      </c>
      <c r="B67" s="198">
        <v>1173529</v>
      </c>
      <c r="C67" s="198">
        <v>78467</v>
      </c>
      <c r="D67" s="198">
        <v>82587</v>
      </c>
      <c r="E67" s="198">
        <v>75109</v>
      </c>
      <c r="F67" s="198">
        <v>59132</v>
      </c>
      <c r="G67" s="198">
        <v>71702</v>
      </c>
      <c r="H67" s="198">
        <v>93223</v>
      </c>
      <c r="I67" s="198">
        <v>162567</v>
      </c>
      <c r="J67" s="198">
        <v>68582</v>
      </c>
      <c r="K67" s="198">
        <v>64582</v>
      </c>
      <c r="L67" s="198">
        <v>83097</v>
      </c>
      <c r="M67" s="198">
        <v>98707</v>
      </c>
      <c r="N67" s="198">
        <v>235774</v>
      </c>
    </row>
    <row r="68" spans="1:14" ht="12.75" customHeight="1">
      <c r="A68" s="195" t="s">
        <v>1059</v>
      </c>
      <c r="B68" s="196">
        <v>9820</v>
      </c>
      <c r="C68" s="196">
        <v>735</v>
      </c>
      <c r="D68" s="196">
        <v>735</v>
      </c>
      <c r="E68" s="196">
        <v>935</v>
      </c>
      <c r="F68" s="196">
        <v>735</v>
      </c>
      <c r="G68" s="196">
        <v>935</v>
      </c>
      <c r="H68" s="196">
        <v>935</v>
      </c>
      <c r="I68" s="196">
        <v>735</v>
      </c>
      <c r="J68" s="196">
        <v>735</v>
      </c>
      <c r="K68" s="196">
        <v>935</v>
      </c>
      <c r="L68" s="196">
        <v>735</v>
      </c>
      <c r="M68" s="196">
        <v>735</v>
      </c>
      <c r="N68" s="196">
        <v>935</v>
      </c>
    </row>
    <row r="69" spans="1:14" ht="12.75" customHeight="1">
      <c r="A69" s="197" t="s">
        <v>39</v>
      </c>
      <c r="B69" s="198">
        <v>9820</v>
      </c>
      <c r="C69" s="198">
        <v>735</v>
      </c>
      <c r="D69" s="198">
        <v>735</v>
      </c>
      <c r="E69" s="198">
        <v>935</v>
      </c>
      <c r="F69" s="198">
        <v>735</v>
      </c>
      <c r="G69" s="198">
        <v>935</v>
      </c>
      <c r="H69" s="198">
        <v>935</v>
      </c>
      <c r="I69" s="198">
        <v>735</v>
      </c>
      <c r="J69" s="198">
        <v>735</v>
      </c>
      <c r="K69" s="198">
        <v>935</v>
      </c>
      <c r="L69" s="198">
        <v>735</v>
      </c>
      <c r="M69" s="198">
        <v>735</v>
      </c>
      <c r="N69" s="198">
        <v>935</v>
      </c>
    </row>
    <row r="70" spans="1:14" ht="12.75" customHeight="1">
      <c r="A70" s="197" t="s">
        <v>124</v>
      </c>
      <c r="B70" s="198">
        <v>46926382.683799997</v>
      </c>
      <c r="C70" s="198">
        <v>4044130.3232999998</v>
      </c>
      <c r="D70" s="198">
        <v>3873414.9432999999</v>
      </c>
      <c r="E70" s="198">
        <v>3711715.1247</v>
      </c>
      <c r="F70" s="198">
        <v>4129382.2552999998</v>
      </c>
      <c r="G70" s="198">
        <v>3623947.7483000001</v>
      </c>
      <c r="H70" s="198">
        <v>3805236.8927000002</v>
      </c>
      <c r="I70" s="198">
        <v>4068862.3713000002</v>
      </c>
      <c r="J70" s="198">
        <v>4142197.1993</v>
      </c>
      <c r="K70" s="198">
        <v>3661549.6502999999</v>
      </c>
      <c r="L70" s="198">
        <v>4151580.2653000001</v>
      </c>
      <c r="M70" s="198">
        <v>3862146.4333000001</v>
      </c>
      <c r="N70" s="198">
        <v>3852219.4767</v>
      </c>
    </row>
    <row r="71" spans="1:14" ht="12.75" customHeight="1">
      <c r="A71" s="197" t="s">
        <v>838</v>
      </c>
      <c r="B71" s="198">
        <v>-46926385</v>
      </c>
      <c r="C71" s="198">
        <v>-4044131</v>
      </c>
      <c r="D71" s="198">
        <v>-3873415</v>
      </c>
      <c r="E71" s="198">
        <v>-3711714</v>
      </c>
      <c r="F71" s="198">
        <v>-4129383</v>
      </c>
      <c r="G71" s="198">
        <v>-3623948</v>
      </c>
      <c r="H71" s="198">
        <v>-3805236</v>
      </c>
      <c r="I71" s="198">
        <v>-4068863</v>
      </c>
      <c r="J71" s="198">
        <v>-4142197</v>
      </c>
      <c r="K71" s="198">
        <v>-3661551</v>
      </c>
      <c r="L71" s="198">
        <v>-4151581</v>
      </c>
      <c r="M71" s="198">
        <v>-3862147</v>
      </c>
      <c r="N71" s="198">
        <v>-3852219</v>
      </c>
    </row>
    <row r="72" spans="1:14" ht="12.75" customHeight="1">
      <c r="A72" s="197" t="s">
        <v>839</v>
      </c>
      <c r="B72" s="199">
        <v>-2.3161999999999998</v>
      </c>
      <c r="C72" s="199">
        <v>-0.67669999999999997</v>
      </c>
      <c r="D72" s="199">
        <v>-5.67E-2</v>
      </c>
      <c r="E72" s="199">
        <v>1.1247</v>
      </c>
      <c r="F72" s="199">
        <v>-0.74470000000000003</v>
      </c>
      <c r="G72" s="199">
        <v>-0.25169999999999998</v>
      </c>
      <c r="H72" s="199">
        <v>0.89270000000000005</v>
      </c>
      <c r="I72" s="199">
        <v>-0.62870000000000004</v>
      </c>
      <c r="J72" s="199">
        <v>0.1993</v>
      </c>
      <c r="K72" s="199">
        <v>-1.3496999999999999</v>
      </c>
      <c r="L72" s="199">
        <v>-0.73470000000000002</v>
      </c>
      <c r="M72" s="199">
        <v>-0.56669999999999998</v>
      </c>
      <c r="N72" s="199">
        <v>0.47670000000000001</v>
      </c>
    </row>
  </sheetData>
  <pageMargins left="0.75" right="0.75" top="0.75" bottom="0.5" header="0.5" footer="0.75"/>
  <pageSetup scale="3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97"/>
  <sheetViews>
    <sheetView view="pageBreakPreview" zoomScale="60" zoomScaleNormal="100" workbookViewId="0"/>
  </sheetViews>
  <sheetFormatPr defaultRowHeight="15"/>
  <cols>
    <col min="1" max="1" width="40.28515625" style="185" customWidth="1"/>
    <col min="2" max="2" width="22.7109375" style="185" customWidth="1"/>
    <col min="3" max="3" width="24.5703125" style="185" customWidth="1"/>
    <col min="4" max="4" width="14.7109375" style="185" customWidth="1"/>
    <col min="5" max="5" width="14.5703125" style="185" customWidth="1"/>
    <col min="6" max="6" width="14.28515625" style="185" customWidth="1"/>
    <col min="7" max="8" width="14.5703125" style="185" customWidth="1"/>
    <col min="9" max="9" width="14.140625" style="185" customWidth="1"/>
    <col min="10" max="10" width="14.7109375" style="185" customWidth="1"/>
    <col min="11" max="11" width="14.42578125" style="185" customWidth="1"/>
    <col min="12" max="12" width="13.7109375" style="185" customWidth="1"/>
    <col min="13" max="14" width="14.5703125" style="185" customWidth="1"/>
    <col min="15" max="16384" width="9.140625" style="185"/>
  </cols>
  <sheetData>
    <row r="1" spans="1:14" ht="11.85" customHeight="1">
      <c r="A1" s="184" t="s">
        <v>3</v>
      </c>
      <c r="B1" s="184" t="s">
        <v>834</v>
      </c>
      <c r="C1" s="184"/>
    </row>
    <row r="2" spans="1:14" ht="11.85" customHeight="1">
      <c r="A2" s="184" t="s">
        <v>995</v>
      </c>
      <c r="B2" s="184" t="s">
        <v>996</v>
      </c>
      <c r="C2" s="184"/>
    </row>
    <row r="3" spans="1:14" ht="13.7" customHeight="1">
      <c r="B3" s="186" t="s">
        <v>1301</v>
      </c>
      <c r="C3" s="186" t="s">
        <v>1302</v>
      </c>
      <c r="D3" s="186" t="s">
        <v>1303</v>
      </c>
      <c r="E3" s="186" t="s">
        <v>1304</v>
      </c>
      <c r="F3" s="186" t="s">
        <v>1305</v>
      </c>
      <c r="G3" s="186" t="s">
        <v>1306</v>
      </c>
      <c r="H3" s="186" t="s">
        <v>1307</v>
      </c>
      <c r="I3" s="186" t="s">
        <v>1308</v>
      </c>
      <c r="J3" s="186" t="s">
        <v>1309</v>
      </c>
      <c r="K3" s="186" t="s">
        <v>1310</v>
      </c>
      <c r="L3" s="186" t="s">
        <v>1311</v>
      </c>
      <c r="M3" s="186" t="s">
        <v>1312</v>
      </c>
      <c r="N3" s="186" t="s">
        <v>1313</v>
      </c>
    </row>
    <row r="4" spans="1:14" ht="12.75" customHeight="1">
      <c r="A4" s="187" t="s">
        <v>997</v>
      </c>
      <c r="B4" s="188">
        <v>5150230.7506999997</v>
      </c>
      <c r="C4" s="188">
        <v>448215.31829999998</v>
      </c>
      <c r="D4" s="188">
        <v>441308.4645</v>
      </c>
      <c r="E4" s="188">
        <v>424578.78379999998</v>
      </c>
      <c r="F4" s="188">
        <v>467212.77830000001</v>
      </c>
      <c r="G4" s="188">
        <v>411774.36629999999</v>
      </c>
      <c r="H4" s="188">
        <v>421989.42379999999</v>
      </c>
      <c r="I4" s="188">
        <v>430508.84450000001</v>
      </c>
      <c r="J4" s="188">
        <v>444420.02830000001</v>
      </c>
      <c r="K4" s="188">
        <v>395639.5563</v>
      </c>
      <c r="L4" s="188">
        <v>439321.52830000001</v>
      </c>
      <c r="M4" s="188">
        <v>419499.05450000003</v>
      </c>
      <c r="N4" s="188">
        <v>405762.60379999998</v>
      </c>
    </row>
    <row r="5" spans="1:14" ht="12.75" customHeight="1">
      <c r="A5" s="187" t="s">
        <v>998</v>
      </c>
      <c r="B5" s="188">
        <v>7379700.3684999999</v>
      </c>
      <c r="C5" s="188">
        <v>650317.15209999995</v>
      </c>
      <c r="D5" s="188">
        <v>613726.74710000004</v>
      </c>
      <c r="E5" s="188">
        <v>586959.23899999994</v>
      </c>
      <c r="F5" s="188">
        <v>631319.70209999999</v>
      </c>
      <c r="G5" s="188">
        <v>556266.37089999998</v>
      </c>
      <c r="H5" s="188">
        <v>589548.57900000003</v>
      </c>
      <c r="I5" s="188">
        <v>624526.36710000003</v>
      </c>
      <c r="J5" s="188">
        <v>654112.45209999999</v>
      </c>
      <c r="K5" s="188">
        <v>572401.20090000005</v>
      </c>
      <c r="L5" s="188">
        <v>659210.97210000001</v>
      </c>
      <c r="M5" s="188">
        <v>635536.16709999996</v>
      </c>
      <c r="N5" s="188">
        <v>605775.41899999999</v>
      </c>
    </row>
    <row r="6" spans="1:14" ht="12.75" customHeight="1">
      <c r="A6" s="187" t="s">
        <v>999</v>
      </c>
      <c r="B6" s="188">
        <v>-7379700.3684999999</v>
      </c>
      <c r="C6" s="188">
        <v>-650317.15209999995</v>
      </c>
      <c r="D6" s="188">
        <v>-613726.74710000004</v>
      </c>
      <c r="E6" s="188">
        <v>-586959.23899999994</v>
      </c>
      <c r="F6" s="188">
        <v>-631319.70209999999</v>
      </c>
      <c r="G6" s="188">
        <v>-556266.37089999998</v>
      </c>
      <c r="H6" s="188">
        <v>-589548.57900000003</v>
      </c>
      <c r="I6" s="188">
        <v>-624526.36710000003</v>
      </c>
      <c r="J6" s="188">
        <v>-654112.45209999999</v>
      </c>
      <c r="K6" s="188">
        <v>-572401.20090000005</v>
      </c>
      <c r="L6" s="188">
        <v>-659210.97210000001</v>
      </c>
      <c r="M6" s="188">
        <v>-635536.16709999996</v>
      </c>
      <c r="N6" s="188">
        <v>-605775.41899999999</v>
      </c>
    </row>
    <row r="7" spans="1:14" ht="12.75" customHeight="1">
      <c r="A7" s="187" t="s">
        <v>1088</v>
      </c>
      <c r="B7" s="188">
        <v>-109719</v>
      </c>
      <c r="C7" s="188">
        <v>-4579</v>
      </c>
      <c r="D7" s="188">
        <v>-6014</v>
      </c>
      <c r="E7" s="188">
        <v>-5759</v>
      </c>
      <c r="F7" s="188">
        <v>-7289</v>
      </c>
      <c r="G7" s="188">
        <v>-12530</v>
      </c>
      <c r="H7" s="188">
        <v>-17395</v>
      </c>
      <c r="I7" s="188">
        <v>-12324</v>
      </c>
      <c r="J7" s="188">
        <v>-11141</v>
      </c>
      <c r="K7" s="188">
        <v>-7838</v>
      </c>
      <c r="L7" s="188">
        <v>-10424</v>
      </c>
      <c r="M7" s="188">
        <v>-6731</v>
      </c>
      <c r="N7" s="188">
        <v>-7695</v>
      </c>
    </row>
    <row r="8" spans="1:14" ht="12.75" customHeight="1">
      <c r="A8" s="189" t="s">
        <v>22</v>
      </c>
      <c r="B8" s="190">
        <v>5040511.7506999997</v>
      </c>
      <c r="C8" s="190">
        <v>443636.31829999998</v>
      </c>
      <c r="D8" s="190">
        <v>435294.4645</v>
      </c>
      <c r="E8" s="190">
        <v>418819.78379999998</v>
      </c>
      <c r="F8" s="190">
        <v>459923.77830000001</v>
      </c>
      <c r="G8" s="190">
        <v>399244.36629999999</v>
      </c>
      <c r="H8" s="190">
        <v>404594.42379999999</v>
      </c>
      <c r="I8" s="190">
        <v>418184.84450000001</v>
      </c>
      <c r="J8" s="190">
        <v>433279.02830000001</v>
      </c>
      <c r="K8" s="190">
        <v>387801.5563</v>
      </c>
      <c r="L8" s="190">
        <v>428897.52830000001</v>
      </c>
      <c r="M8" s="190">
        <v>412768.05450000003</v>
      </c>
      <c r="N8" s="190">
        <v>398067.60379999998</v>
      </c>
    </row>
    <row r="9" spans="1:14" ht="12.75" customHeight="1">
      <c r="A9" s="187" t="s">
        <v>1000</v>
      </c>
      <c r="B9" s="188">
        <v>272883.22519999999</v>
      </c>
      <c r="C9" s="188">
        <v>24017.5831</v>
      </c>
      <c r="D9" s="188">
        <v>23565.971600000001</v>
      </c>
      <c r="E9" s="188">
        <v>22674.065299999998</v>
      </c>
      <c r="F9" s="188">
        <v>24899.3537</v>
      </c>
      <c r="G9" s="188">
        <v>21614.2916</v>
      </c>
      <c r="H9" s="188">
        <v>21903.932799999999</v>
      </c>
      <c r="I9" s="188">
        <v>22639.6911</v>
      </c>
      <c r="J9" s="188">
        <v>23456.860100000002</v>
      </c>
      <c r="K9" s="188">
        <v>20994.800599999999</v>
      </c>
      <c r="L9" s="188">
        <v>23219.654500000001</v>
      </c>
      <c r="M9" s="188">
        <v>22346.436900000001</v>
      </c>
      <c r="N9" s="188">
        <v>21550.583900000001</v>
      </c>
    </row>
    <row r="10" spans="1:14" ht="12.75" customHeight="1">
      <c r="A10" s="187" t="s">
        <v>1001</v>
      </c>
      <c r="B10" s="188">
        <v>194326.85019999999</v>
      </c>
      <c r="C10" s="188">
        <v>17103.5111</v>
      </c>
      <c r="D10" s="188">
        <v>16781.907599999999</v>
      </c>
      <c r="E10" s="188">
        <v>16146.759099999999</v>
      </c>
      <c r="F10" s="188">
        <v>17731.441599999998</v>
      </c>
      <c r="G10" s="188">
        <v>15392.0681</v>
      </c>
      <c r="H10" s="188">
        <v>15598.328799999999</v>
      </c>
      <c r="I10" s="188">
        <v>16122.2804</v>
      </c>
      <c r="J10" s="188">
        <v>16704.206600000001</v>
      </c>
      <c r="K10" s="188">
        <v>14950.9133</v>
      </c>
      <c r="L10" s="188">
        <v>16535.286499999998</v>
      </c>
      <c r="M10" s="188">
        <v>15913.4468</v>
      </c>
      <c r="N10" s="188">
        <v>15346.7003</v>
      </c>
    </row>
    <row r="11" spans="1:14" ht="12.75" customHeight="1">
      <c r="A11" s="187" t="s">
        <v>1002</v>
      </c>
      <c r="B11" s="188">
        <v>1038093.3945000001</v>
      </c>
      <c r="C11" s="188">
        <v>91366.899699999994</v>
      </c>
      <c r="D11" s="188">
        <v>89648.894799999995</v>
      </c>
      <c r="E11" s="188">
        <v>86255.934399999998</v>
      </c>
      <c r="F11" s="188">
        <v>94721.302100000001</v>
      </c>
      <c r="G11" s="188">
        <v>82224.377200000003</v>
      </c>
      <c r="H11" s="188">
        <v>83326.221600000004</v>
      </c>
      <c r="I11" s="188">
        <v>86125.168699999995</v>
      </c>
      <c r="J11" s="188">
        <v>89233.815900000001</v>
      </c>
      <c r="K11" s="188">
        <v>79867.730500000005</v>
      </c>
      <c r="L11" s="188">
        <v>88331.445800000001</v>
      </c>
      <c r="M11" s="188">
        <v>85009.580700000006</v>
      </c>
      <c r="N11" s="188">
        <v>81982.023100000006</v>
      </c>
    </row>
    <row r="12" spans="1:14" ht="12.75" customHeight="1">
      <c r="A12" s="187" t="s">
        <v>1003</v>
      </c>
      <c r="B12" s="188">
        <v>203283.8395</v>
      </c>
      <c r="C12" s="188">
        <v>17891.852800000001</v>
      </c>
      <c r="D12" s="188">
        <v>17555.425800000001</v>
      </c>
      <c r="E12" s="188">
        <v>16891.002</v>
      </c>
      <c r="F12" s="188">
        <v>18548.726200000001</v>
      </c>
      <c r="G12" s="188">
        <v>16101.525299999999</v>
      </c>
      <c r="H12" s="188">
        <v>16317.293299999999</v>
      </c>
      <c r="I12" s="188">
        <v>16865.3946</v>
      </c>
      <c r="J12" s="188">
        <v>17474.143199999999</v>
      </c>
      <c r="K12" s="188">
        <v>15640.0368</v>
      </c>
      <c r="L12" s="188">
        <v>17297.437399999999</v>
      </c>
      <c r="M12" s="188">
        <v>16646.935600000001</v>
      </c>
      <c r="N12" s="188">
        <v>16054.066500000001</v>
      </c>
    </row>
    <row r="13" spans="1:14" ht="12.75" customHeight="1">
      <c r="A13" s="187" t="s">
        <v>1005</v>
      </c>
      <c r="B13" s="188">
        <v>36664.682699999998</v>
      </c>
      <c r="C13" s="188">
        <v>3227.0106000000001</v>
      </c>
      <c r="D13" s="188">
        <v>3166.3321000000001</v>
      </c>
      <c r="E13" s="188">
        <v>3046.4951999999998</v>
      </c>
      <c r="F13" s="188">
        <v>3345.4854999999998</v>
      </c>
      <c r="G13" s="188">
        <v>2904.1033000000002</v>
      </c>
      <c r="H13" s="188">
        <v>2943.02</v>
      </c>
      <c r="I13" s="188">
        <v>3041.8766000000001</v>
      </c>
      <c r="J13" s="188">
        <v>3151.6716000000001</v>
      </c>
      <c r="K13" s="188">
        <v>2820.8683999999998</v>
      </c>
      <c r="L13" s="188">
        <v>3119.8006</v>
      </c>
      <c r="M13" s="188">
        <v>3002.4749000000002</v>
      </c>
      <c r="N13" s="188">
        <v>2895.5439000000001</v>
      </c>
    </row>
    <row r="14" spans="1:14" ht="12.75" customHeight="1">
      <c r="A14" s="187" t="s">
        <v>1006</v>
      </c>
      <c r="B14" s="188">
        <v>7681.7397000000001</v>
      </c>
      <c r="C14" s="188">
        <v>676.10180000000003</v>
      </c>
      <c r="D14" s="188">
        <v>663.38879999999995</v>
      </c>
      <c r="E14" s="188">
        <v>638.28129999999999</v>
      </c>
      <c r="F14" s="188">
        <v>700.9239</v>
      </c>
      <c r="G14" s="188">
        <v>608.44820000000004</v>
      </c>
      <c r="H14" s="188">
        <v>616.60180000000003</v>
      </c>
      <c r="I14" s="188">
        <v>637.31370000000004</v>
      </c>
      <c r="J14" s="188">
        <v>660.31719999999996</v>
      </c>
      <c r="K14" s="188">
        <v>591.00940000000003</v>
      </c>
      <c r="L14" s="188">
        <v>653.64</v>
      </c>
      <c r="M14" s="188">
        <v>629.05859999999996</v>
      </c>
      <c r="N14" s="188">
        <v>606.65499999999997</v>
      </c>
    </row>
    <row r="15" spans="1:14" ht="12.75" customHeight="1">
      <c r="A15" s="187" t="s">
        <v>1007</v>
      </c>
      <c r="B15" s="188">
        <v>25822.542000000001</v>
      </c>
      <c r="C15" s="188">
        <v>2272.7489999999998</v>
      </c>
      <c r="D15" s="188">
        <v>2230.0135</v>
      </c>
      <c r="E15" s="188">
        <v>2145.6138999999998</v>
      </c>
      <c r="F15" s="188">
        <v>2356.1895</v>
      </c>
      <c r="G15" s="188">
        <v>2045.3289</v>
      </c>
      <c r="H15" s="188">
        <v>2072.7372</v>
      </c>
      <c r="I15" s="188">
        <v>2142.3607999999999</v>
      </c>
      <c r="J15" s="188">
        <v>2219.6884</v>
      </c>
      <c r="K15" s="188">
        <v>1986.7076</v>
      </c>
      <c r="L15" s="188">
        <v>2197.2422000000001</v>
      </c>
      <c r="M15" s="188">
        <v>2114.6107999999999</v>
      </c>
      <c r="N15" s="188">
        <v>2039.3001999999999</v>
      </c>
    </row>
    <row r="16" spans="1:14" ht="12.75" customHeight="1">
      <c r="A16" s="187" t="s">
        <v>1314</v>
      </c>
      <c r="B16" s="188">
        <v>-328157.47649999999</v>
      </c>
      <c r="C16" s="188">
        <v>-28882.498800000001</v>
      </c>
      <c r="D16" s="188">
        <v>-28339.410800000001</v>
      </c>
      <c r="E16" s="188">
        <v>-27266.843199999999</v>
      </c>
      <c r="F16" s="188">
        <v>-29942.8776</v>
      </c>
      <c r="G16" s="188">
        <v>-25992.405200000001</v>
      </c>
      <c r="H16" s="188">
        <v>-26340.715199999999</v>
      </c>
      <c r="I16" s="188">
        <v>-27225.506099999999</v>
      </c>
      <c r="J16" s="188">
        <v>-28208.197899999999</v>
      </c>
      <c r="K16" s="188">
        <v>-25247.4326</v>
      </c>
      <c r="L16" s="188">
        <v>-27922.9447</v>
      </c>
      <c r="M16" s="188">
        <v>-26872.851299999998</v>
      </c>
      <c r="N16" s="188">
        <v>-25915.793099999999</v>
      </c>
    </row>
    <row r="17" spans="1:14" ht="12.75" customHeight="1">
      <c r="A17" s="187" t="s">
        <v>1315</v>
      </c>
      <c r="B17" s="188">
        <v>-1834.7457999999999</v>
      </c>
      <c r="C17" s="188">
        <v>-161.4837</v>
      </c>
      <c r="D17" s="188">
        <v>-158.44710000000001</v>
      </c>
      <c r="E17" s="188">
        <v>-152.4502</v>
      </c>
      <c r="F17" s="188">
        <v>-167.41229999999999</v>
      </c>
      <c r="G17" s="188">
        <v>-145.32480000000001</v>
      </c>
      <c r="H17" s="188">
        <v>-147.2723</v>
      </c>
      <c r="I17" s="188">
        <v>-152.2192</v>
      </c>
      <c r="J17" s="188">
        <v>-157.71379999999999</v>
      </c>
      <c r="K17" s="188">
        <v>-141.15960000000001</v>
      </c>
      <c r="L17" s="188">
        <v>-156.1189</v>
      </c>
      <c r="M17" s="188">
        <v>-150.2474</v>
      </c>
      <c r="N17" s="188">
        <v>-144.8965</v>
      </c>
    </row>
    <row r="18" spans="1:14" ht="12.75" customHeight="1">
      <c r="A18" s="187" t="s">
        <v>1316</v>
      </c>
      <c r="B18" s="188">
        <v>328157.47649999999</v>
      </c>
      <c r="C18" s="188">
        <v>28882.498800000001</v>
      </c>
      <c r="D18" s="188">
        <v>28339.410800000001</v>
      </c>
      <c r="E18" s="188">
        <v>27266.843199999999</v>
      </c>
      <c r="F18" s="188">
        <v>29942.8776</v>
      </c>
      <c r="G18" s="188">
        <v>25992.405200000001</v>
      </c>
      <c r="H18" s="188">
        <v>26340.715199999999</v>
      </c>
      <c r="I18" s="188">
        <v>27225.506099999999</v>
      </c>
      <c r="J18" s="188">
        <v>28208.197899999999</v>
      </c>
      <c r="K18" s="188">
        <v>25247.4326</v>
      </c>
      <c r="L18" s="188">
        <v>27922.9447</v>
      </c>
      <c r="M18" s="188">
        <v>26872.851299999998</v>
      </c>
      <c r="N18" s="188">
        <v>25915.793099999999</v>
      </c>
    </row>
    <row r="19" spans="1:14" ht="12.75" customHeight="1">
      <c r="A19" s="187" t="s">
        <v>1317</v>
      </c>
      <c r="B19" s="188">
        <v>1834.7457999999999</v>
      </c>
      <c r="C19" s="188">
        <v>161.4837</v>
      </c>
      <c r="D19" s="188">
        <v>158.44710000000001</v>
      </c>
      <c r="E19" s="188">
        <v>152.4502</v>
      </c>
      <c r="F19" s="188">
        <v>167.41229999999999</v>
      </c>
      <c r="G19" s="188">
        <v>145.32480000000001</v>
      </c>
      <c r="H19" s="188">
        <v>147.2723</v>
      </c>
      <c r="I19" s="188">
        <v>152.2192</v>
      </c>
      <c r="J19" s="188">
        <v>157.71379999999999</v>
      </c>
      <c r="K19" s="188">
        <v>141.15960000000001</v>
      </c>
      <c r="L19" s="188">
        <v>156.1189</v>
      </c>
      <c r="M19" s="188">
        <v>150.2474</v>
      </c>
      <c r="N19" s="188">
        <v>144.8965</v>
      </c>
    </row>
    <row r="20" spans="1:14" ht="12.75" customHeight="1">
      <c r="A20" s="189" t="s">
        <v>23</v>
      </c>
      <c r="B20" s="190">
        <v>1778756.2738000001</v>
      </c>
      <c r="C20" s="190">
        <v>156555.70809999999</v>
      </c>
      <c r="D20" s="190">
        <v>153611.93419999999</v>
      </c>
      <c r="E20" s="190">
        <v>147798.15119999999</v>
      </c>
      <c r="F20" s="190">
        <v>162303.42249999999</v>
      </c>
      <c r="G20" s="190">
        <v>140890.14259999999</v>
      </c>
      <c r="H20" s="190">
        <v>142778.1355</v>
      </c>
      <c r="I20" s="190">
        <v>147574.08590000001</v>
      </c>
      <c r="J20" s="190">
        <v>152900.70300000001</v>
      </c>
      <c r="K20" s="190">
        <v>136852.06659999999</v>
      </c>
      <c r="L20" s="190">
        <v>151354.50700000001</v>
      </c>
      <c r="M20" s="190">
        <v>145662.54430000001</v>
      </c>
      <c r="N20" s="190">
        <v>140474.87289999999</v>
      </c>
    </row>
    <row r="21" spans="1:14" ht="12.75" customHeight="1">
      <c r="A21" s="187" t="s">
        <v>1008</v>
      </c>
      <c r="B21" s="188">
        <v>166773</v>
      </c>
      <c r="C21" s="188">
        <v>9376</v>
      </c>
      <c r="D21" s="188">
        <v>17601</v>
      </c>
      <c r="E21" s="188">
        <v>12502</v>
      </c>
      <c r="F21" s="188">
        <v>12924</v>
      </c>
      <c r="G21" s="188">
        <v>14409</v>
      </c>
      <c r="H21" s="188">
        <v>14249</v>
      </c>
      <c r="I21" s="188">
        <v>11853</v>
      </c>
      <c r="J21" s="188">
        <v>15847</v>
      </c>
      <c r="K21" s="188">
        <v>12865</v>
      </c>
      <c r="L21" s="188">
        <v>18630</v>
      </c>
      <c r="M21" s="188">
        <v>12343</v>
      </c>
      <c r="N21" s="188">
        <v>14174</v>
      </c>
    </row>
    <row r="22" spans="1:14" ht="12.75" customHeight="1">
      <c r="A22" s="187" t="s">
        <v>1009</v>
      </c>
      <c r="B22" s="188">
        <v>16677.3</v>
      </c>
      <c r="C22" s="188">
        <v>937.6</v>
      </c>
      <c r="D22" s="188">
        <v>1760.1</v>
      </c>
      <c r="E22" s="188">
        <v>1250.2</v>
      </c>
      <c r="F22" s="188">
        <v>1292.4000000000001</v>
      </c>
      <c r="G22" s="188">
        <v>1440.9</v>
      </c>
      <c r="H22" s="188">
        <v>1424.9</v>
      </c>
      <c r="I22" s="188">
        <v>1185.3</v>
      </c>
      <c r="J22" s="188">
        <v>1584.7</v>
      </c>
      <c r="K22" s="188">
        <v>1286.5</v>
      </c>
      <c r="L22" s="188">
        <v>1863</v>
      </c>
      <c r="M22" s="188">
        <v>1234.3</v>
      </c>
      <c r="N22" s="188">
        <v>1417.4</v>
      </c>
    </row>
    <row r="23" spans="1:14" ht="12.75" customHeight="1">
      <c r="A23" s="187" t="s">
        <v>1010</v>
      </c>
      <c r="B23" s="188">
        <v>431826.5</v>
      </c>
      <c r="C23" s="188">
        <v>33311.599999999999</v>
      </c>
      <c r="D23" s="188">
        <v>30645.599999999999</v>
      </c>
      <c r="E23" s="188">
        <v>21463.599999999999</v>
      </c>
      <c r="F23" s="188">
        <v>44540.6</v>
      </c>
      <c r="G23" s="188">
        <v>36342.6</v>
      </c>
      <c r="H23" s="188">
        <v>40176.6</v>
      </c>
      <c r="I23" s="188">
        <v>55885.1</v>
      </c>
      <c r="J23" s="188">
        <v>28037.599999999999</v>
      </c>
      <c r="K23" s="188">
        <v>31440.6</v>
      </c>
      <c r="L23" s="188">
        <v>43625.599999999999</v>
      </c>
      <c r="M23" s="188">
        <v>42174.6</v>
      </c>
      <c r="N23" s="188">
        <v>24182.400000000001</v>
      </c>
    </row>
    <row r="24" spans="1:14" ht="12.75" customHeight="1">
      <c r="A24" s="187" t="s">
        <v>1011</v>
      </c>
      <c r="B24" s="188">
        <v>58059.9</v>
      </c>
      <c r="C24" s="188">
        <v>7988.39</v>
      </c>
      <c r="D24" s="188">
        <v>3777.85</v>
      </c>
      <c r="E24" s="188">
        <v>5067.37</v>
      </c>
      <c r="F24" s="188">
        <v>3773.07</v>
      </c>
      <c r="G24" s="188">
        <v>3796.4</v>
      </c>
      <c r="H24" s="188">
        <v>5707.02</v>
      </c>
      <c r="I24" s="188">
        <v>3234.22</v>
      </c>
      <c r="J24" s="188">
        <v>5727.42</v>
      </c>
      <c r="K24" s="188">
        <v>4572.46</v>
      </c>
      <c r="L24" s="188">
        <v>3590.32</v>
      </c>
      <c r="M24" s="188">
        <v>5597.01</v>
      </c>
      <c r="N24" s="188">
        <v>5228.37</v>
      </c>
    </row>
    <row r="25" spans="1:14" ht="12.75" customHeight="1">
      <c r="A25" s="189" t="s">
        <v>24</v>
      </c>
      <c r="B25" s="190">
        <v>673336.7</v>
      </c>
      <c r="C25" s="190">
        <v>51613.59</v>
      </c>
      <c r="D25" s="190">
        <v>53784.55</v>
      </c>
      <c r="E25" s="190">
        <v>40283.17</v>
      </c>
      <c r="F25" s="190">
        <v>62530.07</v>
      </c>
      <c r="G25" s="190">
        <v>55988.9</v>
      </c>
      <c r="H25" s="190">
        <v>61557.52</v>
      </c>
      <c r="I25" s="190">
        <v>72157.62</v>
      </c>
      <c r="J25" s="190">
        <v>51196.72</v>
      </c>
      <c r="K25" s="190">
        <v>50164.56</v>
      </c>
      <c r="L25" s="190">
        <v>67708.92</v>
      </c>
      <c r="M25" s="190">
        <v>61348.91</v>
      </c>
      <c r="N25" s="190">
        <v>45002.17</v>
      </c>
    </row>
    <row r="26" spans="1:14" ht="12.75" customHeight="1">
      <c r="A26" s="187" t="s">
        <v>1012</v>
      </c>
      <c r="B26" s="188">
        <v>1390775.1224</v>
      </c>
      <c r="C26" s="188">
        <v>111351.57</v>
      </c>
      <c r="D26" s="188">
        <v>111348.57</v>
      </c>
      <c r="E26" s="188">
        <v>111348.57</v>
      </c>
      <c r="F26" s="188">
        <v>111348.57</v>
      </c>
      <c r="G26" s="188">
        <v>111343.57</v>
      </c>
      <c r="H26" s="188">
        <v>113343.57</v>
      </c>
      <c r="I26" s="188">
        <v>116172.1504</v>
      </c>
      <c r="J26" s="188">
        <v>120903.5104</v>
      </c>
      <c r="K26" s="188">
        <v>120903.5104</v>
      </c>
      <c r="L26" s="188">
        <v>120903.5104</v>
      </c>
      <c r="M26" s="188">
        <v>120903.5104</v>
      </c>
      <c r="N26" s="188">
        <v>120904.5104</v>
      </c>
    </row>
    <row r="27" spans="1:14" ht="12.75" customHeight="1">
      <c r="A27" s="187" t="s">
        <v>1013</v>
      </c>
      <c r="B27" s="188">
        <v>-1458147</v>
      </c>
      <c r="C27" s="188">
        <v>-106700</v>
      </c>
      <c r="D27" s="188">
        <v>-109285</v>
      </c>
      <c r="E27" s="188">
        <v>-115009</v>
      </c>
      <c r="F27" s="188">
        <v>-116269</v>
      </c>
      <c r="G27" s="188">
        <v>-107874</v>
      </c>
      <c r="H27" s="188">
        <v>-127511</v>
      </c>
      <c r="I27" s="188">
        <v>-139555</v>
      </c>
      <c r="J27" s="188">
        <v>-127791</v>
      </c>
      <c r="K27" s="188">
        <v>-111517</v>
      </c>
      <c r="L27" s="188">
        <v>-133462</v>
      </c>
      <c r="M27" s="188">
        <v>-131362</v>
      </c>
      <c r="N27" s="188">
        <v>-131812</v>
      </c>
    </row>
    <row r="28" spans="1:14" ht="12.75" customHeight="1">
      <c r="A28" s="187" t="s">
        <v>1014</v>
      </c>
      <c r="B28" s="188">
        <v>1092285.96</v>
      </c>
      <c r="C28" s="188">
        <v>69594.44</v>
      </c>
      <c r="D28" s="188">
        <v>77417.039999999994</v>
      </c>
      <c r="E28" s="188">
        <v>87120.28</v>
      </c>
      <c r="F28" s="188">
        <v>92737.46</v>
      </c>
      <c r="G28" s="188">
        <v>79458.100000000006</v>
      </c>
      <c r="H28" s="188">
        <v>106604</v>
      </c>
      <c r="I28" s="188">
        <v>118171.08</v>
      </c>
      <c r="J28" s="188">
        <v>97305.22</v>
      </c>
      <c r="K28" s="188">
        <v>67616.38</v>
      </c>
      <c r="L28" s="188">
        <v>102160.78</v>
      </c>
      <c r="M28" s="188">
        <v>95655.360000000001</v>
      </c>
      <c r="N28" s="188">
        <v>98445.82</v>
      </c>
    </row>
    <row r="29" spans="1:14" ht="12.75" customHeight="1">
      <c r="A29" s="187" t="s">
        <v>1015</v>
      </c>
      <c r="B29" s="188">
        <v>532588.04</v>
      </c>
      <c r="C29" s="188">
        <v>43332.42</v>
      </c>
      <c r="D29" s="188">
        <v>43332.42</v>
      </c>
      <c r="E29" s="188">
        <v>43332.42</v>
      </c>
      <c r="F29" s="188">
        <v>44732.42</v>
      </c>
      <c r="G29" s="188">
        <v>44732.42</v>
      </c>
      <c r="H29" s="188">
        <v>44732.42</v>
      </c>
      <c r="I29" s="188">
        <v>44732.42</v>
      </c>
      <c r="J29" s="188">
        <v>44732.42</v>
      </c>
      <c r="K29" s="188">
        <v>44732.42</v>
      </c>
      <c r="L29" s="188">
        <v>44732.42</v>
      </c>
      <c r="M29" s="188">
        <v>44732.42</v>
      </c>
      <c r="N29" s="188">
        <v>44731.42</v>
      </c>
    </row>
    <row r="30" spans="1:14" ht="12.75" customHeight="1">
      <c r="A30" s="187" t="s">
        <v>1016</v>
      </c>
      <c r="B30" s="188">
        <v>232278</v>
      </c>
      <c r="C30" s="188">
        <v>20325</v>
      </c>
      <c r="D30" s="188">
        <v>16035</v>
      </c>
      <c r="E30" s="188">
        <v>16877</v>
      </c>
      <c r="F30" s="188">
        <v>20730</v>
      </c>
      <c r="G30" s="188">
        <v>18461</v>
      </c>
      <c r="H30" s="188">
        <v>19724</v>
      </c>
      <c r="I30" s="188">
        <v>21304</v>
      </c>
      <c r="J30" s="188">
        <v>14659</v>
      </c>
      <c r="K30" s="188">
        <v>23318</v>
      </c>
      <c r="L30" s="188">
        <v>22506</v>
      </c>
      <c r="M30" s="188">
        <v>16100</v>
      </c>
      <c r="N30" s="188">
        <v>22239</v>
      </c>
    </row>
    <row r="31" spans="1:14" ht="12.75" customHeight="1">
      <c r="A31" s="187" t="s">
        <v>1017</v>
      </c>
      <c r="B31" s="188">
        <v>-749563</v>
      </c>
      <c r="C31" s="188">
        <v>-62384</v>
      </c>
      <c r="D31" s="188">
        <v>-58179</v>
      </c>
      <c r="E31" s="188">
        <v>-59005</v>
      </c>
      <c r="F31" s="188">
        <v>-64153</v>
      </c>
      <c r="G31" s="188">
        <v>-61928</v>
      </c>
      <c r="H31" s="188">
        <v>-63166</v>
      </c>
      <c r="I31" s="188">
        <v>-64715</v>
      </c>
      <c r="J31" s="188">
        <v>-58204</v>
      </c>
      <c r="K31" s="188">
        <v>-66690</v>
      </c>
      <c r="L31" s="188">
        <v>-65893</v>
      </c>
      <c r="M31" s="188">
        <v>-59615</v>
      </c>
      <c r="N31" s="188">
        <v>-65631</v>
      </c>
    </row>
    <row r="32" spans="1:14" ht="12.75" customHeight="1">
      <c r="A32" s="189" t="s">
        <v>25</v>
      </c>
      <c r="B32" s="190">
        <v>1040217.1224</v>
      </c>
      <c r="C32" s="190">
        <v>75519.429999999993</v>
      </c>
      <c r="D32" s="190">
        <v>80669.03</v>
      </c>
      <c r="E32" s="190">
        <v>84664.27</v>
      </c>
      <c r="F32" s="190">
        <v>89126.45</v>
      </c>
      <c r="G32" s="190">
        <v>84193.09</v>
      </c>
      <c r="H32" s="190">
        <v>93726.99</v>
      </c>
      <c r="I32" s="190">
        <v>96109.650399999999</v>
      </c>
      <c r="J32" s="190">
        <v>91605.150399999999</v>
      </c>
      <c r="K32" s="190">
        <v>78363.310400000002</v>
      </c>
      <c r="L32" s="190">
        <v>90947.710399999996</v>
      </c>
      <c r="M32" s="190">
        <v>86414.290399999998</v>
      </c>
      <c r="N32" s="190">
        <v>88877.750400000004</v>
      </c>
    </row>
    <row r="33" spans="1:14" ht="12.75" customHeight="1">
      <c r="A33" s="187" t="s">
        <v>1018</v>
      </c>
      <c r="B33" s="188">
        <v>13884.99</v>
      </c>
      <c r="C33" s="188">
        <v>932.08</v>
      </c>
      <c r="D33" s="188">
        <v>495.89</v>
      </c>
      <c r="E33" s="188">
        <v>2432</v>
      </c>
      <c r="F33" s="188">
        <v>804.77</v>
      </c>
      <c r="G33" s="188">
        <v>1444</v>
      </c>
      <c r="H33" s="188">
        <v>1752.28</v>
      </c>
      <c r="I33" s="188">
        <v>802.74</v>
      </c>
      <c r="J33" s="188">
        <v>335</v>
      </c>
      <c r="K33" s="188">
        <v>1830.87</v>
      </c>
      <c r="L33" s="188">
        <v>1262.21</v>
      </c>
      <c r="M33" s="188">
        <v>725.86</v>
      </c>
      <c r="N33" s="188">
        <v>1067.29</v>
      </c>
    </row>
    <row r="34" spans="1:14" ht="12.75" customHeight="1">
      <c r="A34" s="189" t="s">
        <v>26</v>
      </c>
      <c r="B34" s="190">
        <v>13884.99</v>
      </c>
      <c r="C34" s="190">
        <v>932.08</v>
      </c>
      <c r="D34" s="190">
        <v>495.89</v>
      </c>
      <c r="E34" s="190">
        <v>2432</v>
      </c>
      <c r="F34" s="190">
        <v>804.77</v>
      </c>
      <c r="G34" s="190">
        <v>1444</v>
      </c>
      <c r="H34" s="190">
        <v>1752.28</v>
      </c>
      <c r="I34" s="190">
        <v>802.74</v>
      </c>
      <c r="J34" s="190">
        <v>335</v>
      </c>
      <c r="K34" s="190">
        <v>1830.87</v>
      </c>
      <c r="L34" s="190">
        <v>1262.21</v>
      </c>
      <c r="M34" s="190">
        <v>725.86</v>
      </c>
      <c r="N34" s="190">
        <v>1067.29</v>
      </c>
    </row>
    <row r="35" spans="1:14" ht="12.75" customHeight="1">
      <c r="A35" s="187" t="s">
        <v>1019</v>
      </c>
      <c r="B35" s="188">
        <v>4021</v>
      </c>
      <c r="C35" s="188">
        <v>137</v>
      </c>
      <c r="D35" s="188">
        <v>0</v>
      </c>
      <c r="E35" s="188">
        <v>2678</v>
      </c>
      <c r="F35" s="188">
        <v>0</v>
      </c>
      <c r="G35" s="188">
        <v>0</v>
      </c>
      <c r="H35" s="188">
        <v>0</v>
      </c>
      <c r="I35" s="188">
        <v>159</v>
      </c>
      <c r="J35" s="188">
        <v>0</v>
      </c>
      <c r="K35" s="188">
        <v>0</v>
      </c>
      <c r="L35" s="188">
        <v>0</v>
      </c>
      <c r="M35" s="188">
        <v>1047</v>
      </c>
      <c r="N35" s="188">
        <v>0</v>
      </c>
    </row>
    <row r="36" spans="1:14" ht="12.75" customHeight="1">
      <c r="A36" s="189" t="s">
        <v>27</v>
      </c>
      <c r="B36" s="190">
        <v>4021</v>
      </c>
      <c r="C36" s="190">
        <v>137</v>
      </c>
      <c r="D36" s="190">
        <v>0</v>
      </c>
      <c r="E36" s="190">
        <v>2678</v>
      </c>
      <c r="F36" s="190">
        <v>0</v>
      </c>
      <c r="G36" s="190">
        <v>0</v>
      </c>
      <c r="H36" s="190">
        <v>0</v>
      </c>
      <c r="I36" s="190">
        <v>159</v>
      </c>
      <c r="J36" s="190">
        <v>0</v>
      </c>
      <c r="K36" s="190">
        <v>0</v>
      </c>
      <c r="L36" s="190">
        <v>0</v>
      </c>
      <c r="M36" s="190">
        <v>1047</v>
      </c>
      <c r="N36" s="190">
        <v>0</v>
      </c>
    </row>
    <row r="37" spans="1:14" ht="12.75" customHeight="1">
      <c r="A37" s="187" t="s">
        <v>1021</v>
      </c>
      <c r="B37" s="188">
        <v>18223</v>
      </c>
      <c r="C37" s="188">
        <v>0</v>
      </c>
      <c r="D37" s="188">
        <v>15867</v>
      </c>
      <c r="E37" s="188">
        <v>30</v>
      </c>
      <c r="F37" s="188">
        <v>1084</v>
      </c>
      <c r="G37" s="188">
        <v>377</v>
      </c>
      <c r="H37" s="188">
        <v>0</v>
      </c>
      <c r="I37" s="188">
        <v>180</v>
      </c>
      <c r="J37" s="188">
        <v>57</v>
      </c>
      <c r="K37" s="188">
        <v>180</v>
      </c>
      <c r="L37" s="188">
        <v>174</v>
      </c>
      <c r="M37" s="188">
        <v>67</v>
      </c>
      <c r="N37" s="188">
        <v>207</v>
      </c>
    </row>
    <row r="38" spans="1:14" ht="12.75" customHeight="1">
      <c r="A38" s="187" t="s">
        <v>1022</v>
      </c>
      <c r="B38" s="188">
        <v>2426.56</v>
      </c>
      <c r="C38" s="188">
        <v>203.2</v>
      </c>
      <c r="D38" s="188">
        <v>310.08</v>
      </c>
      <c r="E38" s="188">
        <v>138.24</v>
      </c>
      <c r="F38" s="188">
        <v>138.24</v>
      </c>
      <c r="G38" s="188">
        <v>138.24</v>
      </c>
      <c r="H38" s="188">
        <v>138.24</v>
      </c>
      <c r="I38" s="188">
        <v>138.24</v>
      </c>
      <c r="J38" s="188">
        <v>138.24</v>
      </c>
      <c r="K38" s="188">
        <v>138.24</v>
      </c>
      <c r="L38" s="188">
        <v>174.72</v>
      </c>
      <c r="M38" s="188">
        <v>632.64</v>
      </c>
      <c r="N38" s="188">
        <v>138.24</v>
      </c>
    </row>
    <row r="39" spans="1:14" ht="12.75" customHeight="1">
      <c r="A39" s="187" t="s">
        <v>1023</v>
      </c>
      <c r="B39" s="188">
        <v>16405</v>
      </c>
      <c r="C39" s="188">
        <v>1250.24</v>
      </c>
      <c r="D39" s="188">
        <v>1453.92</v>
      </c>
      <c r="E39" s="188">
        <v>850.4</v>
      </c>
      <c r="F39" s="188">
        <v>745.6</v>
      </c>
      <c r="G39" s="188">
        <v>1778.24</v>
      </c>
      <c r="H39" s="188">
        <v>1717.76</v>
      </c>
      <c r="I39" s="188">
        <v>879.04</v>
      </c>
      <c r="J39" s="188">
        <v>1493.92</v>
      </c>
      <c r="K39" s="188">
        <v>1829</v>
      </c>
      <c r="L39" s="188">
        <v>1555.2</v>
      </c>
      <c r="M39" s="188">
        <v>1506.76</v>
      </c>
      <c r="N39" s="188">
        <v>1344.92</v>
      </c>
    </row>
    <row r="40" spans="1:14" ht="12.75" customHeight="1">
      <c r="A40" s="187" t="s">
        <v>1024</v>
      </c>
      <c r="B40" s="188">
        <v>23283.200000000001</v>
      </c>
      <c r="C40" s="188">
        <v>1681.92</v>
      </c>
      <c r="D40" s="188">
        <v>288</v>
      </c>
      <c r="E40" s="188">
        <v>2193.84</v>
      </c>
      <c r="F40" s="188">
        <v>1527.12</v>
      </c>
      <c r="G40" s="188">
        <v>1606.8</v>
      </c>
      <c r="H40" s="188">
        <v>2554</v>
      </c>
      <c r="I40" s="188">
        <v>3610.08</v>
      </c>
      <c r="J40" s="188">
        <v>1409.68</v>
      </c>
      <c r="K40" s="188">
        <v>1920.96</v>
      </c>
      <c r="L40" s="188">
        <v>1427.76</v>
      </c>
      <c r="M40" s="188">
        <v>2704.32</v>
      </c>
      <c r="N40" s="188">
        <v>2358.7199999999998</v>
      </c>
    </row>
    <row r="41" spans="1:14" ht="12.75" customHeight="1">
      <c r="A41" s="187" t="s">
        <v>1025</v>
      </c>
      <c r="B41" s="188">
        <v>92844</v>
      </c>
      <c r="C41" s="188">
        <v>9000</v>
      </c>
      <c r="D41" s="188">
        <v>5792.4</v>
      </c>
      <c r="E41" s="188">
        <v>5760</v>
      </c>
      <c r="F41" s="188">
        <v>9720</v>
      </c>
      <c r="G41" s="188">
        <v>9720</v>
      </c>
      <c r="H41" s="188">
        <v>10080</v>
      </c>
      <c r="I41" s="188">
        <v>5040</v>
      </c>
      <c r="J41" s="188">
        <v>5760</v>
      </c>
      <c r="K41" s="188">
        <v>4320</v>
      </c>
      <c r="L41" s="188">
        <v>8211.6</v>
      </c>
      <c r="M41" s="188">
        <v>12240</v>
      </c>
      <c r="N41" s="188">
        <v>7200</v>
      </c>
    </row>
    <row r="42" spans="1:14" ht="12.75" customHeight="1">
      <c r="A42" s="189" t="s">
        <v>28</v>
      </c>
      <c r="B42" s="190">
        <v>153181.76000000001</v>
      </c>
      <c r="C42" s="190">
        <v>12135.36</v>
      </c>
      <c r="D42" s="190">
        <v>23711.4</v>
      </c>
      <c r="E42" s="190">
        <v>8972.48</v>
      </c>
      <c r="F42" s="190">
        <v>13214.96</v>
      </c>
      <c r="G42" s="190">
        <v>13620.28</v>
      </c>
      <c r="H42" s="190">
        <v>14490</v>
      </c>
      <c r="I42" s="190">
        <v>9847.36</v>
      </c>
      <c r="J42" s="190">
        <v>8858.84</v>
      </c>
      <c r="K42" s="190">
        <v>8388.2000000000007</v>
      </c>
      <c r="L42" s="190">
        <v>11543.28</v>
      </c>
      <c r="M42" s="190">
        <v>17150.72</v>
      </c>
      <c r="N42" s="190">
        <v>11248.88</v>
      </c>
    </row>
    <row r="43" spans="1:14" ht="12.75" customHeight="1">
      <c r="A43" s="187" t="s">
        <v>1026</v>
      </c>
      <c r="B43" s="188">
        <v>85772.96</v>
      </c>
      <c r="C43" s="188">
        <v>12693</v>
      </c>
      <c r="D43" s="188">
        <v>15140</v>
      </c>
      <c r="E43" s="188">
        <v>17389.240000000002</v>
      </c>
      <c r="F43" s="188">
        <v>13892.72</v>
      </c>
      <c r="G43" s="188">
        <v>4446</v>
      </c>
      <c r="H43" s="188">
        <v>3665.16</v>
      </c>
      <c r="I43" s="188">
        <v>3992.84</v>
      </c>
      <c r="J43" s="188">
        <v>3545</v>
      </c>
      <c r="K43" s="188">
        <v>1764</v>
      </c>
      <c r="L43" s="188">
        <v>1939</v>
      </c>
      <c r="M43" s="188">
        <v>2587</v>
      </c>
      <c r="N43" s="188">
        <v>4719</v>
      </c>
    </row>
    <row r="44" spans="1:14" ht="12.75" customHeight="1">
      <c r="A44" s="187" t="s">
        <v>1027</v>
      </c>
      <c r="B44" s="188">
        <v>73243.8</v>
      </c>
      <c r="C44" s="188">
        <v>6603.88</v>
      </c>
      <c r="D44" s="188">
        <v>5858.88</v>
      </c>
      <c r="E44" s="188">
        <v>4769.88</v>
      </c>
      <c r="F44" s="188">
        <v>6260.88</v>
      </c>
      <c r="G44" s="188">
        <v>7909.88</v>
      </c>
      <c r="H44" s="188">
        <v>5132.88</v>
      </c>
      <c r="I44" s="188">
        <v>4978.88</v>
      </c>
      <c r="J44" s="188">
        <v>6987.88</v>
      </c>
      <c r="K44" s="188">
        <v>7739.88</v>
      </c>
      <c r="L44" s="188">
        <v>4956.88</v>
      </c>
      <c r="M44" s="188">
        <v>5669.88</v>
      </c>
      <c r="N44" s="188">
        <v>6374.12</v>
      </c>
    </row>
    <row r="45" spans="1:14" ht="12.75" customHeight="1">
      <c r="A45" s="187" t="s">
        <v>1028</v>
      </c>
      <c r="B45" s="188">
        <v>-50535</v>
      </c>
      <c r="C45" s="188">
        <v>-8173</v>
      </c>
      <c r="D45" s="188">
        <v>-9001</v>
      </c>
      <c r="E45" s="188">
        <v>-9854</v>
      </c>
      <c r="F45" s="188">
        <v>-7961</v>
      </c>
      <c r="G45" s="188">
        <v>-2407</v>
      </c>
      <c r="H45" s="188">
        <v>-2065</v>
      </c>
      <c r="I45" s="188">
        <v>-2417</v>
      </c>
      <c r="J45" s="188">
        <v>-2141</v>
      </c>
      <c r="K45" s="188">
        <v>-1044</v>
      </c>
      <c r="L45" s="188">
        <v>-1050</v>
      </c>
      <c r="M45" s="188">
        <v>-1565</v>
      </c>
      <c r="N45" s="188">
        <v>-2857</v>
      </c>
    </row>
    <row r="46" spans="1:14" ht="12.75" customHeight="1">
      <c r="A46" s="189" t="s">
        <v>29</v>
      </c>
      <c r="B46" s="190">
        <v>108481.76</v>
      </c>
      <c r="C46" s="190">
        <v>11123.88</v>
      </c>
      <c r="D46" s="190">
        <v>11997.88</v>
      </c>
      <c r="E46" s="190">
        <v>12305.12</v>
      </c>
      <c r="F46" s="190">
        <v>12192.6</v>
      </c>
      <c r="G46" s="190">
        <v>9948.8799999999992</v>
      </c>
      <c r="H46" s="190">
        <v>6733.04</v>
      </c>
      <c r="I46" s="190">
        <v>6554.72</v>
      </c>
      <c r="J46" s="190">
        <v>8391.8799999999992</v>
      </c>
      <c r="K46" s="190">
        <v>8459.8799999999992</v>
      </c>
      <c r="L46" s="190">
        <v>5845.88</v>
      </c>
      <c r="M46" s="190">
        <v>6691.88</v>
      </c>
      <c r="N46" s="190">
        <v>8236.1200000000008</v>
      </c>
    </row>
    <row r="47" spans="1:14" ht="12.75" customHeight="1">
      <c r="A47" s="187" t="s">
        <v>1030</v>
      </c>
      <c r="B47" s="188">
        <v>786828.52</v>
      </c>
      <c r="C47" s="188">
        <v>65645.210000000006</v>
      </c>
      <c r="D47" s="188">
        <v>64790.21</v>
      </c>
      <c r="E47" s="188">
        <v>64708.21</v>
      </c>
      <c r="F47" s="188">
        <v>66288.210000000006</v>
      </c>
      <c r="G47" s="188">
        <v>64945.21</v>
      </c>
      <c r="H47" s="188">
        <v>64708.21</v>
      </c>
      <c r="I47" s="188">
        <v>67335.210000000006</v>
      </c>
      <c r="J47" s="188">
        <v>67339.210000000006</v>
      </c>
      <c r="K47" s="188">
        <v>65747.210000000006</v>
      </c>
      <c r="L47" s="188">
        <v>65028.21</v>
      </c>
      <c r="M47" s="188">
        <v>65008.21</v>
      </c>
      <c r="N47" s="188">
        <v>65285.21</v>
      </c>
    </row>
    <row r="48" spans="1:14" ht="12.75" customHeight="1">
      <c r="A48" s="187" t="s">
        <v>1029</v>
      </c>
      <c r="B48" s="188">
        <v>-487434</v>
      </c>
      <c r="C48" s="188">
        <v>-41261</v>
      </c>
      <c r="D48" s="188">
        <v>-39697</v>
      </c>
      <c r="E48" s="188">
        <v>-39706</v>
      </c>
      <c r="F48" s="188">
        <v>-39282</v>
      </c>
      <c r="G48" s="188">
        <v>-39223</v>
      </c>
      <c r="H48" s="188">
        <v>-39784</v>
      </c>
      <c r="I48" s="188">
        <v>-41551</v>
      </c>
      <c r="J48" s="188">
        <v>-41877</v>
      </c>
      <c r="K48" s="188">
        <v>-41218</v>
      </c>
      <c r="L48" s="188">
        <v>-41206</v>
      </c>
      <c r="M48" s="188">
        <v>-41479</v>
      </c>
      <c r="N48" s="188">
        <v>-41150</v>
      </c>
    </row>
    <row r="49" spans="1:14" ht="12.75" customHeight="1">
      <c r="A49" s="187" t="s">
        <v>1031</v>
      </c>
      <c r="B49" s="188">
        <v>337753</v>
      </c>
      <c r="C49" s="188">
        <v>25973.65</v>
      </c>
      <c r="D49" s="188">
        <v>27247.35</v>
      </c>
      <c r="E49" s="188">
        <v>25329.7</v>
      </c>
      <c r="F49" s="188">
        <v>28310.15</v>
      </c>
      <c r="G49" s="188">
        <v>22406.65</v>
      </c>
      <c r="H49" s="188">
        <v>31195.3</v>
      </c>
      <c r="I49" s="188">
        <v>32361.25</v>
      </c>
      <c r="J49" s="188">
        <v>28816.7</v>
      </c>
      <c r="K49" s="188">
        <v>31072.55</v>
      </c>
      <c r="L49" s="188">
        <v>24375.95</v>
      </c>
      <c r="M49" s="188">
        <v>32129</v>
      </c>
      <c r="N49" s="188">
        <v>28534.75</v>
      </c>
    </row>
    <row r="50" spans="1:14" ht="12.75" customHeight="1">
      <c r="A50" s="187" t="s">
        <v>1032</v>
      </c>
      <c r="B50" s="188">
        <v>241647.7</v>
      </c>
      <c r="C50" s="188">
        <v>19576.2</v>
      </c>
      <c r="D50" s="188">
        <v>24567.599999999999</v>
      </c>
      <c r="E50" s="188">
        <v>19198.849999999999</v>
      </c>
      <c r="F50" s="188">
        <v>24008.1</v>
      </c>
      <c r="G50" s="188">
        <v>19463.25</v>
      </c>
      <c r="H50" s="188">
        <v>21925.05</v>
      </c>
      <c r="I50" s="188">
        <v>17668.150000000001</v>
      </c>
      <c r="J50" s="188">
        <v>20155.900000000001</v>
      </c>
      <c r="K50" s="188">
        <v>17542.849999999999</v>
      </c>
      <c r="L50" s="188">
        <v>17057.099999999999</v>
      </c>
      <c r="M50" s="188">
        <v>23524.05</v>
      </c>
      <c r="N50" s="188">
        <v>16960.599999999999</v>
      </c>
    </row>
    <row r="51" spans="1:14" ht="12.75" customHeight="1">
      <c r="A51" s="187" t="s">
        <v>1323</v>
      </c>
      <c r="B51" s="188">
        <v>0</v>
      </c>
      <c r="C51" s="188">
        <v>0</v>
      </c>
      <c r="D51" s="188">
        <v>0</v>
      </c>
      <c r="E51" s="188">
        <v>0</v>
      </c>
      <c r="F51" s="188">
        <v>0</v>
      </c>
      <c r="G51" s="188">
        <v>0</v>
      </c>
      <c r="H51" s="188">
        <v>0</v>
      </c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</row>
    <row r="52" spans="1:14" ht="12.75" customHeight="1">
      <c r="A52" s="187" t="s">
        <v>1033</v>
      </c>
      <c r="B52" s="188">
        <v>-354491</v>
      </c>
      <c r="C52" s="188">
        <v>-28360</v>
      </c>
      <c r="D52" s="188">
        <v>-31005</v>
      </c>
      <c r="E52" s="188">
        <v>-26494</v>
      </c>
      <c r="F52" s="188">
        <v>-29749</v>
      </c>
      <c r="G52" s="188">
        <v>-24204</v>
      </c>
      <c r="H52" s="188">
        <v>-31660</v>
      </c>
      <c r="I52" s="188">
        <v>-30820</v>
      </c>
      <c r="J52" s="188">
        <v>-30736</v>
      </c>
      <c r="K52" s="188">
        <v>-30172</v>
      </c>
      <c r="L52" s="188">
        <v>-26444</v>
      </c>
      <c r="M52" s="188">
        <v>-35918</v>
      </c>
      <c r="N52" s="188">
        <v>-28929</v>
      </c>
    </row>
    <row r="53" spans="1:14" ht="12.75" customHeight="1">
      <c r="A53" s="187" t="s">
        <v>828</v>
      </c>
      <c r="B53" s="188">
        <v>3492</v>
      </c>
      <c r="C53" s="188">
        <v>0</v>
      </c>
      <c r="D53" s="188">
        <v>0</v>
      </c>
      <c r="E53" s="188">
        <v>2900</v>
      </c>
      <c r="F53" s="188">
        <v>259</v>
      </c>
      <c r="G53" s="188">
        <v>333</v>
      </c>
      <c r="H53" s="188">
        <v>0</v>
      </c>
      <c r="I53" s="188">
        <v>0</v>
      </c>
      <c r="J53" s="188">
        <v>0</v>
      </c>
      <c r="K53" s="188">
        <v>0</v>
      </c>
      <c r="L53" s="188">
        <v>0</v>
      </c>
      <c r="M53" s="188">
        <v>0</v>
      </c>
      <c r="N53" s="188">
        <v>0</v>
      </c>
    </row>
    <row r="54" spans="1:14" ht="12.75" customHeight="1">
      <c r="A54" s="189" t="s">
        <v>31</v>
      </c>
      <c r="B54" s="190">
        <v>527796.22</v>
      </c>
      <c r="C54" s="190">
        <v>41574.06</v>
      </c>
      <c r="D54" s="190">
        <v>45903.16</v>
      </c>
      <c r="E54" s="190">
        <v>45936.76</v>
      </c>
      <c r="F54" s="190">
        <v>49834.46</v>
      </c>
      <c r="G54" s="190">
        <v>43721.11</v>
      </c>
      <c r="H54" s="190">
        <v>46384.56</v>
      </c>
      <c r="I54" s="190">
        <v>44993.61</v>
      </c>
      <c r="J54" s="190">
        <v>43698.81</v>
      </c>
      <c r="K54" s="190">
        <v>42972.61</v>
      </c>
      <c r="L54" s="190">
        <v>38811.26</v>
      </c>
      <c r="M54" s="190">
        <v>43264.26</v>
      </c>
      <c r="N54" s="190">
        <v>40701.56</v>
      </c>
    </row>
    <row r="55" spans="1:14" ht="12.75" customHeight="1">
      <c r="A55" s="187" t="s">
        <v>1109</v>
      </c>
      <c r="B55" s="188">
        <v>242</v>
      </c>
      <c r="C55" s="188">
        <v>0</v>
      </c>
      <c r="D55" s="188">
        <v>0</v>
      </c>
      <c r="E55" s="188">
        <v>0</v>
      </c>
      <c r="F55" s="188">
        <v>0</v>
      </c>
      <c r="G55" s="188">
        <v>0</v>
      </c>
      <c r="H55" s="188">
        <v>0</v>
      </c>
      <c r="I55" s="188">
        <v>0</v>
      </c>
      <c r="J55" s="188">
        <v>0</v>
      </c>
      <c r="K55" s="188">
        <v>242</v>
      </c>
      <c r="L55" s="188">
        <v>0</v>
      </c>
      <c r="M55" s="188">
        <v>0</v>
      </c>
      <c r="N55" s="188">
        <v>0</v>
      </c>
    </row>
    <row r="56" spans="1:14" ht="12.75" customHeight="1">
      <c r="A56" s="189" t="s">
        <v>32</v>
      </c>
      <c r="B56" s="190">
        <v>242</v>
      </c>
      <c r="C56" s="190">
        <v>0</v>
      </c>
      <c r="D56" s="190">
        <v>0</v>
      </c>
      <c r="E56" s="190">
        <v>0</v>
      </c>
      <c r="F56" s="190">
        <v>0</v>
      </c>
      <c r="G56" s="190">
        <v>0</v>
      </c>
      <c r="H56" s="190">
        <v>0</v>
      </c>
      <c r="I56" s="190">
        <v>0</v>
      </c>
      <c r="J56" s="190">
        <v>0</v>
      </c>
      <c r="K56" s="190">
        <v>242</v>
      </c>
      <c r="L56" s="190">
        <v>0</v>
      </c>
      <c r="M56" s="190">
        <v>0</v>
      </c>
      <c r="N56" s="190">
        <v>0</v>
      </c>
    </row>
    <row r="57" spans="1:14" ht="12.75" customHeight="1">
      <c r="A57" s="187" t="s">
        <v>829</v>
      </c>
      <c r="B57" s="188">
        <v>82724.039999999994</v>
      </c>
      <c r="C57" s="188">
        <v>6893.84</v>
      </c>
      <c r="D57" s="188">
        <v>6893.84</v>
      </c>
      <c r="E57" s="188">
        <v>6893.84</v>
      </c>
      <c r="F57" s="188">
        <v>6893.84</v>
      </c>
      <c r="G57" s="188">
        <v>6893.84</v>
      </c>
      <c r="H57" s="188">
        <v>6893.84</v>
      </c>
      <c r="I57" s="188">
        <v>6893.84</v>
      </c>
      <c r="J57" s="188">
        <v>6893.84</v>
      </c>
      <c r="K57" s="188">
        <v>6893.84</v>
      </c>
      <c r="L57" s="188">
        <v>6893.84</v>
      </c>
      <c r="M57" s="188">
        <v>6893.84</v>
      </c>
      <c r="N57" s="188">
        <v>6891.8</v>
      </c>
    </row>
    <row r="58" spans="1:14" ht="12.75" customHeight="1">
      <c r="A58" s="187" t="s">
        <v>1034</v>
      </c>
      <c r="B58" s="188">
        <v>1326</v>
      </c>
      <c r="C58" s="188">
        <v>106.08</v>
      </c>
      <c r="D58" s="188">
        <v>129.54</v>
      </c>
      <c r="E58" s="188">
        <v>106.08</v>
      </c>
      <c r="F58" s="188">
        <v>64.260000000000005</v>
      </c>
      <c r="G58" s="188">
        <v>123.76</v>
      </c>
      <c r="H58" s="188">
        <v>111.18</v>
      </c>
      <c r="I58" s="188">
        <v>72.08</v>
      </c>
      <c r="J58" s="188">
        <v>107.44</v>
      </c>
      <c r="K58" s="188">
        <v>125.12</v>
      </c>
      <c r="L58" s="188">
        <v>122.4</v>
      </c>
      <c r="M58" s="188">
        <v>113.9</v>
      </c>
      <c r="N58" s="188">
        <v>144.16</v>
      </c>
    </row>
    <row r="59" spans="1:14" ht="12.75" customHeight="1">
      <c r="A59" s="187" t="s">
        <v>1035</v>
      </c>
      <c r="B59" s="188">
        <v>1870.68</v>
      </c>
      <c r="C59" s="188">
        <v>159.80000000000001</v>
      </c>
      <c r="D59" s="188">
        <v>156.74</v>
      </c>
      <c r="E59" s="188">
        <v>157.41999999999999</v>
      </c>
      <c r="F59" s="188">
        <v>162.86000000000001</v>
      </c>
      <c r="G59" s="188">
        <v>160.47999999999999</v>
      </c>
      <c r="H59" s="188">
        <v>162.18</v>
      </c>
      <c r="I59" s="188">
        <v>124.1</v>
      </c>
      <c r="J59" s="188">
        <v>158.44</v>
      </c>
      <c r="K59" s="188">
        <v>160.47999999999999</v>
      </c>
      <c r="L59" s="188">
        <v>154.69999999999999</v>
      </c>
      <c r="M59" s="188">
        <v>156.4</v>
      </c>
      <c r="N59" s="188">
        <v>157.08000000000001</v>
      </c>
    </row>
    <row r="60" spans="1:14" ht="12.75" customHeight="1">
      <c r="A60" s="187" t="s">
        <v>1036</v>
      </c>
      <c r="B60" s="188">
        <v>1037</v>
      </c>
      <c r="C60" s="188">
        <v>0</v>
      </c>
      <c r="D60" s="188">
        <v>0</v>
      </c>
      <c r="E60" s="188">
        <v>0</v>
      </c>
      <c r="F60" s="188">
        <v>476</v>
      </c>
      <c r="G60" s="188">
        <v>0</v>
      </c>
      <c r="H60" s="188">
        <v>0</v>
      </c>
      <c r="I60" s="188">
        <v>0</v>
      </c>
      <c r="J60" s="188">
        <v>0</v>
      </c>
      <c r="K60" s="188">
        <v>0</v>
      </c>
      <c r="L60" s="188">
        <v>0</v>
      </c>
      <c r="M60" s="188">
        <v>0</v>
      </c>
      <c r="N60" s="188">
        <v>561</v>
      </c>
    </row>
    <row r="61" spans="1:14" ht="12.75" customHeight="1">
      <c r="A61" s="187" t="s">
        <v>1037</v>
      </c>
      <c r="B61" s="188">
        <v>4873.22</v>
      </c>
      <c r="C61" s="188">
        <v>341.36</v>
      </c>
      <c r="D61" s="188">
        <v>331.84</v>
      </c>
      <c r="E61" s="188">
        <v>446.76</v>
      </c>
      <c r="F61" s="188">
        <v>462.4</v>
      </c>
      <c r="G61" s="188">
        <v>454.92</v>
      </c>
      <c r="H61" s="188">
        <v>431.46</v>
      </c>
      <c r="I61" s="188">
        <v>575.96</v>
      </c>
      <c r="J61" s="188">
        <v>406.64</v>
      </c>
      <c r="K61" s="188">
        <v>314.83999999999997</v>
      </c>
      <c r="L61" s="188">
        <v>427.38</v>
      </c>
      <c r="M61" s="188">
        <v>340.68</v>
      </c>
      <c r="N61" s="188">
        <v>338.98</v>
      </c>
    </row>
    <row r="62" spans="1:14" ht="12.75" customHeight="1">
      <c r="A62" s="187" t="s">
        <v>1038</v>
      </c>
      <c r="B62" s="188">
        <v>63285.9</v>
      </c>
      <c r="C62" s="188">
        <v>5775.92</v>
      </c>
      <c r="D62" s="188">
        <v>4646.1000000000004</v>
      </c>
      <c r="E62" s="188">
        <v>4915.72</v>
      </c>
      <c r="F62" s="188">
        <v>4496.5</v>
      </c>
      <c r="G62" s="188">
        <v>4432.24</v>
      </c>
      <c r="H62" s="188">
        <v>4508.3999999999996</v>
      </c>
      <c r="I62" s="188">
        <v>6743.22</v>
      </c>
      <c r="J62" s="188">
        <v>6263.82</v>
      </c>
      <c r="K62" s="188">
        <v>4652.22</v>
      </c>
      <c r="L62" s="188">
        <v>4902.12</v>
      </c>
      <c r="M62" s="188">
        <v>5822.5</v>
      </c>
      <c r="N62" s="188">
        <v>6127.14</v>
      </c>
    </row>
    <row r="63" spans="1:14" ht="12.75" customHeight="1">
      <c r="A63" s="187" t="s">
        <v>830</v>
      </c>
      <c r="B63" s="188">
        <v>201354</v>
      </c>
      <c r="C63" s="188">
        <v>14592</v>
      </c>
      <c r="D63" s="188">
        <v>14592</v>
      </c>
      <c r="E63" s="188">
        <v>14592</v>
      </c>
      <c r="F63" s="188">
        <v>14592</v>
      </c>
      <c r="G63" s="188">
        <v>14592</v>
      </c>
      <c r="H63" s="188">
        <v>14592</v>
      </c>
      <c r="I63" s="188">
        <v>14592</v>
      </c>
      <c r="J63" s="188">
        <v>19842</v>
      </c>
      <c r="K63" s="188">
        <v>19842</v>
      </c>
      <c r="L63" s="188">
        <v>19842</v>
      </c>
      <c r="M63" s="188">
        <v>19842</v>
      </c>
      <c r="N63" s="188">
        <v>19842</v>
      </c>
    </row>
    <row r="64" spans="1:14" ht="12.75" customHeight="1">
      <c r="A64" s="187" t="s">
        <v>1039</v>
      </c>
      <c r="B64" s="188">
        <v>142405.64000000001</v>
      </c>
      <c r="C64" s="188">
        <v>8267.2199999999993</v>
      </c>
      <c r="D64" s="188">
        <v>8267.2199999999993</v>
      </c>
      <c r="E64" s="188">
        <v>12443.22</v>
      </c>
      <c r="F64" s="188">
        <v>14603.22</v>
      </c>
      <c r="G64" s="188">
        <v>11330.22</v>
      </c>
      <c r="H64" s="188">
        <v>11392.22</v>
      </c>
      <c r="I64" s="188">
        <v>11331.22</v>
      </c>
      <c r="J64" s="188">
        <v>14397.22</v>
      </c>
      <c r="K64" s="188">
        <v>8441.2199999999993</v>
      </c>
      <c r="L64" s="188">
        <v>19053.22</v>
      </c>
      <c r="M64" s="188">
        <v>8267.2199999999993</v>
      </c>
      <c r="N64" s="188">
        <v>14612.22</v>
      </c>
    </row>
    <row r="65" spans="1:14" ht="12.75" customHeight="1">
      <c r="A65" s="187" t="s">
        <v>1324</v>
      </c>
      <c r="B65" s="188">
        <v>503.2</v>
      </c>
      <c r="C65" s="188">
        <v>0</v>
      </c>
      <c r="D65" s="188">
        <v>0</v>
      </c>
      <c r="E65" s="188">
        <v>0</v>
      </c>
      <c r="F65" s="188">
        <v>0</v>
      </c>
      <c r="G65" s="188">
        <v>503.2</v>
      </c>
      <c r="H65" s="188">
        <v>0</v>
      </c>
      <c r="I65" s="188">
        <v>0</v>
      </c>
      <c r="J65" s="188">
        <v>0</v>
      </c>
      <c r="K65" s="188">
        <v>0</v>
      </c>
      <c r="L65" s="188">
        <v>0</v>
      </c>
      <c r="M65" s="188">
        <v>0</v>
      </c>
      <c r="N65" s="188">
        <v>0</v>
      </c>
    </row>
    <row r="66" spans="1:14" ht="12.75" customHeight="1">
      <c r="A66" s="187" t="s">
        <v>1040</v>
      </c>
      <c r="B66" s="188">
        <v>-207928</v>
      </c>
      <c r="C66" s="188">
        <v>-13444</v>
      </c>
      <c r="D66" s="188">
        <v>-12306</v>
      </c>
      <c r="E66" s="188">
        <v>-18154</v>
      </c>
      <c r="F66" s="188">
        <v>-19934</v>
      </c>
      <c r="G66" s="188">
        <v>-15862</v>
      </c>
      <c r="H66" s="188">
        <v>-16474</v>
      </c>
      <c r="I66" s="188">
        <v>-17489</v>
      </c>
      <c r="J66" s="188">
        <v>-19935</v>
      </c>
      <c r="K66" s="188">
        <v>-12998</v>
      </c>
      <c r="L66" s="188">
        <v>-25338</v>
      </c>
      <c r="M66" s="188">
        <v>-13997</v>
      </c>
      <c r="N66" s="188">
        <v>-21997</v>
      </c>
    </row>
    <row r="67" spans="1:14" ht="12.75" customHeight="1">
      <c r="A67" s="187" t="s">
        <v>1041</v>
      </c>
      <c r="B67" s="188">
        <v>55871.64</v>
      </c>
      <c r="C67" s="188">
        <v>1189.81</v>
      </c>
      <c r="D67" s="188">
        <v>526.91</v>
      </c>
      <c r="E67" s="188">
        <v>6095.65</v>
      </c>
      <c r="F67" s="188">
        <v>7374.59</v>
      </c>
      <c r="G67" s="188">
        <v>3569.99</v>
      </c>
      <c r="H67" s="188">
        <v>4379.43</v>
      </c>
      <c r="I67" s="188">
        <v>4231.87</v>
      </c>
      <c r="J67" s="188">
        <v>5480.99</v>
      </c>
      <c r="K67" s="188">
        <v>1189.81</v>
      </c>
      <c r="L67" s="188">
        <v>11507.43</v>
      </c>
      <c r="M67" s="188">
        <v>1812.59</v>
      </c>
      <c r="N67" s="188">
        <v>8512.57</v>
      </c>
    </row>
    <row r="68" spans="1:14" ht="12.75" customHeight="1">
      <c r="A68" s="187" t="s">
        <v>1042</v>
      </c>
      <c r="B68" s="188">
        <v>10913</v>
      </c>
      <c r="C68" s="188">
        <v>809.5</v>
      </c>
      <c r="D68" s="188">
        <v>809.5</v>
      </c>
      <c r="E68" s="188">
        <v>1058.5</v>
      </c>
      <c r="F68" s="188">
        <v>809.5</v>
      </c>
      <c r="G68" s="188">
        <v>809.5</v>
      </c>
      <c r="H68" s="188">
        <v>1234.5</v>
      </c>
      <c r="I68" s="188">
        <v>809.5</v>
      </c>
      <c r="J68" s="188">
        <v>1009.5</v>
      </c>
      <c r="K68" s="188">
        <v>1034.5</v>
      </c>
      <c r="L68" s="188">
        <v>809.5</v>
      </c>
      <c r="M68" s="188">
        <v>909.5</v>
      </c>
      <c r="N68" s="188">
        <v>809.5</v>
      </c>
    </row>
    <row r="69" spans="1:14" ht="12.75" customHeight="1">
      <c r="A69" s="189" t="s">
        <v>33</v>
      </c>
      <c r="B69" s="190">
        <v>358236.32</v>
      </c>
      <c r="C69" s="190">
        <v>24691.53</v>
      </c>
      <c r="D69" s="190">
        <v>24047.69</v>
      </c>
      <c r="E69" s="190">
        <v>28555.19</v>
      </c>
      <c r="F69" s="190">
        <v>30001.17</v>
      </c>
      <c r="G69" s="190">
        <v>27008.15</v>
      </c>
      <c r="H69" s="190">
        <v>27231.21</v>
      </c>
      <c r="I69" s="190">
        <v>27884.79</v>
      </c>
      <c r="J69" s="190">
        <v>34624.89</v>
      </c>
      <c r="K69" s="190">
        <v>29656.03</v>
      </c>
      <c r="L69" s="190">
        <v>38374.589999999997</v>
      </c>
      <c r="M69" s="190">
        <v>30161.63</v>
      </c>
      <c r="N69" s="190">
        <v>35999.449999999997</v>
      </c>
    </row>
    <row r="70" spans="1:14" ht="12.75" customHeight="1">
      <c r="A70" s="187" t="s">
        <v>1043</v>
      </c>
      <c r="B70" s="188">
        <v>186736.25959999999</v>
      </c>
      <c r="C70" s="188">
        <v>15028.025299999999</v>
      </c>
      <c r="D70" s="188">
        <v>17833.68</v>
      </c>
      <c r="E70" s="188">
        <v>15168.6759</v>
      </c>
      <c r="F70" s="188">
        <v>15342.9004</v>
      </c>
      <c r="G70" s="188">
        <v>14136.16</v>
      </c>
      <c r="H70" s="188">
        <v>16747.8609</v>
      </c>
      <c r="I70" s="188">
        <v>15489.499400000001</v>
      </c>
      <c r="J70" s="188">
        <v>14671.0152</v>
      </c>
      <c r="K70" s="188">
        <v>15500.622300000001</v>
      </c>
      <c r="L70" s="188">
        <v>12391.35</v>
      </c>
      <c r="M70" s="188">
        <v>16284.748100000001</v>
      </c>
      <c r="N70" s="188">
        <v>18141.722099999999</v>
      </c>
    </row>
    <row r="71" spans="1:14" ht="12.75" customHeight="1">
      <c r="A71" s="187" t="s">
        <v>1081</v>
      </c>
      <c r="B71" s="188">
        <v>108.5</v>
      </c>
      <c r="C71" s="188">
        <v>0</v>
      </c>
      <c r="D71" s="188">
        <v>0</v>
      </c>
      <c r="E71" s="188">
        <v>108.5</v>
      </c>
      <c r="F71" s="188">
        <v>0</v>
      </c>
      <c r="G71" s="188">
        <v>0</v>
      </c>
      <c r="H71" s="188">
        <v>0</v>
      </c>
      <c r="I71" s="188">
        <v>0</v>
      </c>
      <c r="J71" s="188">
        <v>0</v>
      </c>
      <c r="K71" s="188">
        <v>0</v>
      </c>
      <c r="L71" s="188">
        <v>0</v>
      </c>
      <c r="M71" s="188">
        <v>0</v>
      </c>
      <c r="N71" s="188">
        <v>0</v>
      </c>
    </row>
    <row r="72" spans="1:14" ht="12.75" customHeight="1">
      <c r="A72" s="187" t="s">
        <v>1044</v>
      </c>
      <c r="B72" s="188">
        <v>174664.85620000001</v>
      </c>
      <c r="C72" s="188">
        <v>11964.6507</v>
      </c>
      <c r="D72" s="188">
        <v>16143.58</v>
      </c>
      <c r="E72" s="188">
        <v>14619.4478</v>
      </c>
      <c r="F72" s="188">
        <v>14191.302299999999</v>
      </c>
      <c r="G72" s="188">
        <v>15104.15</v>
      </c>
      <c r="H72" s="188">
        <v>16813.0897</v>
      </c>
      <c r="I72" s="188">
        <v>16020.3766</v>
      </c>
      <c r="J72" s="188">
        <v>13301.9609</v>
      </c>
      <c r="K72" s="188">
        <v>14085.239299999999</v>
      </c>
      <c r="L72" s="188">
        <v>13309.35</v>
      </c>
      <c r="M72" s="188">
        <v>13069.535400000001</v>
      </c>
      <c r="N72" s="188">
        <v>16042.173500000001</v>
      </c>
    </row>
    <row r="73" spans="1:14" ht="12.75" customHeight="1">
      <c r="A73" s="187" t="s">
        <v>1045</v>
      </c>
      <c r="B73" s="188">
        <v>198154.12950000001</v>
      </c>
      <c r="C73" s="188">
        <v>15648.9377</v>
      </c>
      <c r="D73" s="188">
        <v>18796.93</v>
      </c>
      <c r="E73" s="188">
        <v>15556.4015</v>
      </c>
      <c r="F73" s="188">
        <v>15130.2814</v>
      </c>
      <c r="G73" s="188">
        <v>15858.74</v>
      </c>
      <c r="H73" s="188">
        <v>18103.925500000001</v>
      </c>
      <c r="I73" s="188">
        <v>25104.9499</v>
      </c>
      <c r="J73" s="188">
        <v>13840.34</v>
      </c>
      <c r="K73" s="188">
        <v>13715.4625</v>
      </c>
      <c r="L73" s="188">
        <v>11081.98</v>
      </c>
      <c r="M73" s="188">
        <v>14013.711600000001</v>
      </c>
      <c r="N73" s="188">
        <v>21302.469400000002</v>
      </c>
    </row>
    <row r="74" spans="1:14" ht="12.75" customHeight="1">
      <c r="A74" s="187" t="s">
        <v>1046</v>
      </c>
      <c r="B74" s="188">
        <v>0</v>
      </c>
      <c r="C74" s="188">
        <v>0</v>
      </c>
      <c r="D74" s="188">
        <v>0</v>
      </c>
      <c r="E74" s="188">
        <v>0</v>
      </c>
      <c r="F74" s="188">
        <v>0</v>
      </c>
      <c r="G74" s="188">
        <v>0</v>
      </c>
      <c r="H74" s="188">
        <v>0</v>
      </c>
      <c r="I74" s="188">
        <v>0</v>
      </c>
      <c r="J74" s="188">
        <v>0</v>
      </c>
      <c r="K74" s="188">
        <v>0</v>
      </c>
      <c r="L74" s="188">
        <v>0</v>
      </c>
      <c r="M74" s="188">
        <v>0</v>
      </c>
      <c r="N74" s="188">
        <v>0</v>
      </c>
    </row>
    <row r="75" spans="1:14" ht="12.75" customHeight="1">
      <c r="A75" s="189" t="s">
        <v>34</v>
      </c>
      <c r="B75" s="190">
        <v>559663.74529999995</v>
      </c>
      <c r="C75" s="190">
        <v>42641.613700000002</v>
      </c>
      <c r="D75" s="190">
        <v>52774.19</v>
      </c>
      <c r="E75" s="190">
        <v>45453.025199999996</v>
      </c>
      <c r="F75" s="190">
        <v>44664.484100000001</v>
      </c>
      <c r="G75" s="190">
        <v>45099.05</v>
      </c>
      <c r="H75" s="190">
        <v>51664.876100000001</v>
      </c>
      <c r="I75" s="190">
        <v>56614.825900000003</v>
      </c>
      <c r="J75" s="190">
        <v>41813.316099999996</v>
      </c>
      <c r="K75" s="190">
        <v>43301.324099999998</v>
      </c>
      <c r="L75" s="190">
        <v>36782.68</v>
      </c>
      <c r="M75" s="190">
        <v>43367.9951</v>
      </c>
      <c r="N75" s="190">
        <v>55486.364999999998</v>
      </c>
    </row>
    <row r="76" spans="1:14" ht="12.75" customHeight="1">
      <c r="A76" s="187" t="s">
        <v>1047</v>
      </c>
      <c r="B76" s="188">
        <v>4362</v>
      </c>
      <c r="C76" s="188">
        <v>0</v>
      </c>
      <c r="D76" s="188">
        <v>507</v>
      </c>
      <c r="E76" s="188">
        <v>0</v>
      </c>
      <c r="F76" s="188">
        <v>140</v>
      </c>
      <c r="G76" s="188">
        <v>0</v>
      </c>
      <c r="H76" s="188">
        <v>0</v>
      </c>
      <c r="I76" s="188">
        <v>0</v>
      </c>
      <c r="J76" s="188">
        <v>0</v>
      </c>
      <c r="K76" s="188">
        <v>3150</v>
      </c>
      <c r="L76" s="188">
        <v>155</v>
      </c>
      <c r="M76" s="188">
        <v>410</v>
      </c>
      <c r="N76" s="188">
        <v>0</v>
      </c>
    </row>
    <row r="77" spans="1:14" ht="12.75" customHeight="1">
      <c r="A77" s="187" t="s">
        <v>1048</v>
      </c>
      <c r="B77" s="188">
        <v>140</v>
      </c>
      <c r="C77" s="188">
        <v>0</v>
      </c>
      <c r="D77" s="188">
        <v>0</v>
      </c>
      <c r="E77" s="188">
        <v>0</v>
      </c>
      <c r="F77" s="188">
        <v>0</v>
      </c>
      <c r="G77" s="188">
        <v>100</v>
      </c>
      <c r="H77" s="188">
        <v>40</v>
      </c>
      <c r="I77" s="188">
        <v>0</v>
      </c>
      <c r="J77" s="188">
        <v>0</v>
      </c>
      <c r="K77" s="188">
        <v>0</v>
      </c>
      <c r="L77" s="188">
        <v>0</v>
      </c>
      <c r="M77" s="188">
        <v>0</v>
      </c>
      <c r="N77" s="188">
        <v>0</v>
      </c>
    </row>
    <row r="78" spans="1:14" ht="12.75" customHeight="1">
      <c r="A78" s="187" t="s">
        <v>1049</v>
      </c>
      <c r="B78" s="188">
        <v>1504.4</v>
      </c>
      <c r="C78" s="188">
        <v>0</v>
      </c>
      <c r="D78" s="188">
        <v>100.2</v>
      </c>
      <c r="E78" s="188">
        <v>0</v>
      </c>
      <c r="F78" s="188">
        <v>100.2</v>
      </c>
      <c r="G78" s="188">
        <v>0</v>
      </c>
      <c r="H78" s="188">
        <v>75</v>
      </c>
      <c r="I78" s="188">
        <v>0</v>
      </c>
      <c r="J78" s="188">
        <v>745</v>
      </c>
      <c r="K78" s="188">
        <v>383.8</v>
      </c>
      <c r="L78" s="188">
        <v>0</v>
      </c>
      <c r="M78" s="188">
        <v>100.2</v>
      </c>
      <c r="N78" s="188">
        <v>0</v>
      </c>
    </row>
    <row r="79" spans="1:14" ht="12.75" customHeight="1">
      <c r="A79" s="187" t="s">
        <v>1050</v>
      </c>
      <c r="B79" s="188">
        <v>65061</v>
      </c>
      <c r="C79" s="188">
        <v>16006</v>
      </c>
      <c r="D79" s="188">
        <v>10691</v>
      </c>
      <c r="E79" s="188">
        <v>2469.8000000000002</v>
      </c>
      <c r="F79" s="188">
        <v>17006.8</v>
      </c>
      <c r="G79" s="188">
        <v>1346.2</v>
      </c>
      <c r="H79" s="188">
        <v>715</v>
      </c>
      <c r="I79" s="188">
        <v>12334.5</v>
      </c>
      <c r="J79" s="188">
        <v>1954.6</v>
      </c>
      <c r="K79" s="188">
        <v>871.8</v>
      </c>
      <c r="L79" s="188">
        <v>490.9</v>
      </c>
      <c r="M79" s="188">
        <v>749</v>
      </c>
      <c r="N79" s="188">
        <v>425.4</v>
      </c>
    </row>
    <row r="80" spans="1:14" ht="12.75" customHeight="1">
      <c r="A80" s="189" t="s">
        <v>1051</v>
      </c>
      <c r="B80" s="190">
        <v>71067.399999999994</v>
      </c>
      <c r="C80" s="190">
        <v>16006</v>
      </c>
      <c r="D80" s="190">
        <v>11298.2</v>
      </c>
      <c r="E80" s="190">
        <v>2469.8000000000002</v>
      </c>
      <c r="F80" s="190">
        <v>17247</v>
      </c>
      <c r="G80" s="190">
        <v>1446.2</v>
      </c>
      <c r="H80" s="190">
        <v>830</v>
      </c>
      <c r="I80" s="190">
        <v>12334.5</v>
      </c>
      <c r="J80" s="190">
        <v>2699.6</v>
      </c>
      <c r="K80" s="190">
        <v>4405.6000000000004</v>
      </c>
      <c r="L80" s="190">
        <v>645.9</v>
      </c>
      <c r="M80" s="190">
        <v>1259.2</v>
      </c>
      <c r="N80" s="190">
        <v>425.4</v>
      </c>
    </row>
    <row r="81" spans="1:14" ht="12.75" customHeight="1">
      <c r="A81" s="187" t="s">
        <v>1052</v>
      </c>
      <c r="B81" s="188">
        <v>3966</v>
      </c>
      <c r="C81" s="188">
        <v>0</v>
      </c>
      <c r="D81" s="188">
        <v>0</v>
      </c>
      <c r="E81" s="188">
        <v>0</v>
      </c>
      <c r="F81" s="188">
        <v>0</v>
      </c>
      <c r="G81" s="188">
        <v>0</v>
      </c>
      <c r="H81" s="188">
        <v>0</v>
      </c>
      <c r="I81" s="188">
        <v>0</v>
      </c>
      <c r="J81" s="188">
        <v>3720</v>
      </c>
      <c r="K81" s="188">
        <v>246</v>
      </c>
      <c r="L81" s="188">
        <v>0</v>
      </c>
      <c r="M81" s="188">
        <v>0</v>
      </c>
      <c r="N81" s="188">
        <v>0</v>
      </c>
    </row>
    <row r="82" spans="1:14" ht="12.75" customHeight="1">
      <c r="A82" s="187" t="s">
        <v>1321</v>
      </c>
      <c r="B82" s="188">
        <v>2344</v>
      </c>
      <c r="C82" s="188">
        <v>0</v>
      </c>
      <c r="D82" s="188">
        <v>150</v>
      </c>
      <c r="E82" s="188">
        <v>0</v>
      </c>
      <c r="F82" s="188">
        <v>0</v>
      </c>
      <c r="G82" s="188">
        <v>0</v>
      </c>
      <c r="H82" s="188">
        <v>0</v>
      </c>
      <c r="I82" s="188">
        <v>2194</v>
      </c>
      <c r="J82" s="188">
        <v>0</v>
      </c>
      <c r="K82" s="188">
        <v>0</v>
      </c>
      <c r="L82" s="188">
        <v>0</v>
      </c>
      <c r="M82" s="188">
        <v>0</v>
      </c>
      <c r="N82" s="188">
        <v>0</v>
      </c>
    </row>
    <row r="83" spans="1:14" ht="12.75" customHeight="1">
      <c r="A83" s="187" t="s">
        <v>1053</v>
      </c>
      <c r="B83" s="188">
        <v>13223.75</v>
      </c>
      <c r="C83" s="188">
        <v>0</v>
      </c>
      <c r="D83" s="188">
        <v>0</v>
      </c>
      <c r="E83" s="188">
        <v>150</v>
      </c>
      <c r="F83" s="188">
        <v>3896</v>
      </c>
      <c r="G83" s="188">
        <v>50</v>
      </c>
      <c r="H83" s="188">
        <v>320</v>
      </c>
      <c r="I83" s="188">
        <v>2841</v>
      </c>
      <c r="J83" s="188">
        <v>1000.5</v>
      </c>
      <c r="K83" s="188">
        <v>320</v>
      </c>
      <c r="L83" s="188">
        <v>0</v>
      </c>
      <c r="M83" s="188">
        <v>1685</v>
      </c>
      <c r="N83" s="188">
        <v>2961.25</v>
      </c>
    </row>
    <row r="84" spans="1:14" ht="12.75" customHeight="1">
      <c r="A84" s="187" t="s">
        <v>1054</v>
      </c>
      <c r="B84" s="188">
        <v>195</v>
      </c>
      <c r="C84" s="188">
        <v>0</v>
      </c>
      <c r="D84" s="188">
        <v>0</v>
      </c>
      <c r="E84" s="188">
        <v>0</v>
      </c>
      <c r="F84" s="188">
        <v>0</v>
      </c>
      <c r="G84" s="188">
        <v>0</v>
      </c>
      <c r="H84" s="188">
        <v>0</v>
      </c>
      <c r="I84" s="188">
        <v>0</v>
      </c>
      <c r="J84" s="188">
        <v>0</v>
      </c>
      <c r="K84" s="188">
        <v>0</v>
      </c>
      <c r="L84" s="188">
        <v>195</v>
      </c>
      <c r="M84" s="188">
        <v>0</v>
      </c>
      <c r="N84" s="188">
        <v>0</v>
      </c>
    </row>
    <row r="85" spans="1:14" ht="12.75" customHeight="1">
      <c r="A85" s="187" t="s">
        <v>1055</v>
      </c>
      <c r="B85" s="188">
        <v>130</v>
      </c>
      <c r="C85" s="188">
        <v>0</v>
      </c>
      <c r="D85" s="188">
        <v>0</v>
      </c>
      <c r="E85" s="188">
        <v>0</v>
      </c>
      <c r="F85" s="188">
        <v>0</v>
      </c>
      <c r="G85" s="188">
        <v>0</v>
      </c>
      <c r="H85" s="188">
        <v>0</v>
      </c>
      <c r="I85" s="188">
        <v>0</v>
      </c>
      <c r="J85" s="188">
        <v>0</v>
      </c>
      <c r="K85" s="188">
        <v>130</v>
      </c>
      <c r="L85" s="188">
        <v>0</v>
      </c>
      <c r="M85" s="188">
        <v>0</v>
      </c>
      <c r="N85" s="188">
        <v>0</v>
      </c>
    </row>
    <row r="86" spans="1:14" ht="12.75" customHeight="1">
      <c r="A86" s="187" t="s">
        <v>1056</v>
      </c>
      <c r="B86" s="188">
        <v>250</v>
      </c>
      <c r="C86" s="188">
        <v>0</v>
      </c>
      <c r="D86" s="188">
        <v>0</v>
      </c>
      <c r="E86" s="188">
        <v>0</v>
      </c>
      <c r="F86" s="188">
        <v>0</v>
      </c>
      <c r="G86" s="188">
        <v>100</v>
      </c>
      <c r="H86" s="188">
        <v>0</v>
      </c>
      <c r="I86" s="188">
        <v>0</v>
      </c>
      <c r="J86" s="188">
        <v>150</v>
      </c>
      <c r="K86" s="188">
        <v>0</v>
      </c>
      <c r="L86" s="188">
        <v>0</v>
      </c>
      <c r="M86" s="188">
        <v>0</v>
      </c>
      <c r="N86" s="188">
        <v>0</v>
      </c>
    </row>
    <row r="87" spans="1:14" ht="12.75" customHeight="1">
      <c r="A87" s="189" t="s">
        <v>36</v>
      </c>
      <c r="B87" s="190">
        <v>20108.75</v>
      </c>
      <c r="C87" s="190">
        <v>0</v>
      </c>
      <c r="D87" s="190">
        <v>150</v>
      </c>
      <c r="E87" s="190">
        <v>150</v>
      </c>
      <c r="F87" s="190">
        <v>3896</v>
      </c>
      <c r="G87" s="190">
        <v>150</v>
      </c>
      <c r="H87" s="190">
        <v>320</v>
      </c>
      <c r="I87" s="190">
        <v>5035</v>
      </c>
      <c r="J87" s="190">
        <v>4870.5</v>
      </c>
      <c r="K87" s="190">
        <v>696</v>
      </c>
      <c r="L87" s="190">
        <v>195</v>
      </c>
      <c r="M87" s="190">
        <v>1685</v>
      </c>
      <c r="N87" s="190">
        <v>2961.25</v>
      </c>
    </row>
    <row r="88" spans="1:14" ht="12.75" customHeight="1">
      <c r="A88" s="187" t="s">
        <v>1057</v>
      </c>
      <c r="B88" s="188">
        <v>3705636.36</v>
      </c>
      <c r="C88" s="188">
        <v>259711.29</v>
      </c>
      <c r="D88" s="188">
        <v>255126.48</v>
      </c>
      <c r="E88" s="188">
        <v>201905.16</v>
      </c>
      <c r="F88" s="188">
        <v>230103.4</v>
      </c>
      <c r="G88" s="188">
        <v>212454.44</v>
      </c>
      <c r="H88" s="188">
        <v>347734.8</v>
      </c>
      <c r="I88" s="188">
        <v>399491.32</v>
      </c>
      <c r="J88" s="188">
        <v>304090.92</v>
      </c>
      <c r="K88" s="188">
        <v>405498.5</v>
      </c>
      <c r="L88" s="188">
        <v>361820.29</v>
      </c>
      <c r="M88" s="188">
        <v>403826.76</v>
      </c>
      <c r="N88" s="188">
        <v>323873</v>
      </c>
    </row>
    <row r="89" spans="1:14" ht="12.75" customHeight="1">
      <c r="A89" s="187" t="s">
        <v>1058</v>
      </c>
      <c r="B89" s="188">
        <v>0</v>
      </c>
      <c r="C89" s="188">
        <v>0</v>
      </c>
      <c r="D89" s="188">
        <v>0</v>
      </c>
      <c r="E89" s="188">
        <v>0</v>
      </c>
      <c r="F89" s="188">
        <v>0</v>
      </c>
      <c r="G89" s="188">
        <v>0</v>
      </c>
      <c r="H89" s="188">
        <v>0</v>
      </c>
      <c r="I89" s="188">
        <v>0</v>
      </c>
      <c r="J89" s="188">
        <v>0</v>
      </c>
      <c r="K89" s="188">
        <v>0</v>
      </c>
      <c r="L89" s="188">
        <v>0</v>
      </c>
      <c r="M89" s="188">
        <v>0</v>
      </c>
      <c r="N89" s="188">
        <v>0</v>
      </c>
    </row>
    <row r="90" spans="1:14" ht="12.75" customHeight="1">
      <c r="A90" s="189" t="s">
        <v>37</v>
      </c>
      <c r="B90" s="190">
        <v>3705636.36</v>
      </c>
      <c r="C90" s="190">
        <v>259711.29</v>
      </c>
      <c r="D90" s="190">
        <v>255126.48</v>
      </c>
      <c r="E90" s="190">
        <v>201905.16</v>
      </c>
      <c r="F90" s="190">
        <v>230103.4</v>
      </c>
      <c r="G90" s="190">
        <v>212454.44</v>
      </c>
      <c r="H90" s="190">
        <v>347734.8</v>
      </c>
      <c r="I90" s="190">
        <v>399491.32</v>
      </c>
      <c r="J90" s="190">
        <v>304090.92</v>
      </c>
      <c r="K90" s="190">
        <v>405498.5</v>
      </c>
      <c r="L90" s="190">
        <v>361820.29</v>
      </c>
      <c r="M90" s="190">
        <v>403826.76</v>
      </c>
      <c r="N90" s="190">
        <v>323873</v>
      </c>
    </row>
    <row r="91" spans="1:14" ht="12.75" customHeight="1">
      <c r="A91" s="189" t="s">
        <v>1325</v>
      </c>
      <c r="B91" s="258">
        <v>444478.3714</v>
      </c>
      <c r="C91" s="258">
        <v>27631.938900000001</v>
      </c>
      <c r="D91" s="258">
        <v>37759.1276</v>
      </c>
      <c r="E91" s="258">
        <v>48564.006300000001</v>
      </c>
      <c r="F91" s="258">
        <v>55974.976300000002</v>
      </c>
      <c r="G91" s="258">
        <v>50182.079599999997</v>
      </c>
      <c r="H91" s="258">
        <v>40209.606299999999</v>
      </c>
      <c r="I91" s="258">
        <v>35378.914499999999</v>
      </c>
      <c r="J91" s="258">
        <v>31434.363499999999</v>
      </c>
      <c r="K91" s="258">
        <v>29223.593799999999</v>
      </c>
      <c r="L91" s="258">
        <v>29070.077399999998</v>
      </c>
      <c r="M91" s="258">
        <v>29027.902099999999</v>
      </c>
      <c r="N91" s="258">
        <v>30021.785100000001</v>
      </c>
    </row>
    <row r="92" spans="1:14" ht="12.75" customHeight="1">
      <c r="A92" s="189" t="s">
        <v>38</v>
      </c>
      <c r="B92" s="190">
        <v>444478.3714</v>
      </c>
      <c r="C92" s="190">
        <v>27631.938900000001</v>
      </c>
      <c r="D92" s="190">
        <v>37759.1276</v>
      </c>
      <c r="E92" s="190">
        <v>48564.006300000001</v>
      </c>
      <c r="F92" s="190">
        <v>55974.976300000002</v>
      </c>
      <c r="G92" s="190">
        <v>50182.079599999997</v>
      </c>
      <c r="H92" s="190">
        <v>40209.606299999999</v>
      </c>
      <c r="I92" s="190">
        <v>35378.914499999999</v>
      </c>
      <c r="J92" s="190">
        <v>31434.363499999999</v>
      </c>
      <c r="K92" s="190">
        <v>29223.593799999999</v>
      </c>
      <c r="L92" s="190">
        <v>29070.077399999998</v>
      </c>
      <c r="M92" s="190">
        <v>29027.902099999999</v>
      </c>
      <c r="N92" s="190">
        <v>30021.785100000001</v>
      </c>
    </row>
    <row r="93" spans="1:14" ht="12.75" customHeight="1">
      <c r="A93" s="187" t="s">
        <v>1059</v>
      </c>
      <c r="B93" s="188">
        <v>125513</v>
      </c>
      <c r="C93" s="188">
        <v>10092</v>
      </c>
      <c r="D93" s="188">
        <v>10317</v>
      </c>
      <c r="E93" s="188">
        <v>10092</v>
      </c>
      <c r="F93" s="188">
        <v>10267</v>
      </c>
      <c r="G93" s="188">
        <v>13092</v>
      </c>
      <c r="H93" s="188">
        <v>10092</v>
      </c>
      <c r="I93" s="188">
        <v>10542</v>
      </c>
      <c r="J93" s="188">
        <v>10092</v>
      </c>
      <c r="K93" s="188">
        <v>10367</v>
      </c>
      <c r="L93" s="188">
        <v>10367</v>
      </c>
      <c r="M93" s="188">
        <v>10092</v>
      </c>
      <c r="N93" s="188">
        <v>10101</v>
      </c>
    </row>
    <row r="94" spans="1:14" ht="12.75" customHeight="1">
      <c r="A94" s="189" t="s">
        <v>39</v>
      </c>
      <c r="B94" s="190">
        <v>125513</v>
      </c>
      <c r="C94" s="190">
        <v>10092</v>
      </c>
      <c r="D94" s="190">
        <v>10317</v>
      </c>
      <c r="E94" s="190">
        <v>10092</v>
      </c>
      <c r="F94" s="190">
        <v>10267</v>
      </c>
      <c r="G94" s="190">
        <v>13092</v>
      </c>
      <c r="H94" s="190">
        <v>10092</v>
      </c>
      <c r="I94" s="190">
        <v>10542</v>
      </c>
      <c r="J94" s="190">
        <v>10092</v>
      </c>
      <c r="K94" s="190">
        <v>10367</v>
      </c>
      <c r="L94" s="190">
        <v>10367</v>
      </c>
      <c r="M94" s="190">
        <v>10092</v>
      </c>
      <c r="N94" s="190">
        <v>10101</v>
      </c>
    </row>
    <row r="95" spans="1:14" ht="12.75" customHeight="1">
      <c r="A95" s="189" t="s">
        <v>124</v>
      </c>
      <c r="B95" s="190">
        <v>14625133.523600001</v>
      </c>
      <c r="C95" s="190">
        <v>1174001.7990000001</v>
      </c>
      <c r="D95" s="190">
        <v>1196940.9963</v>
      </c>
      <c r="E95" s="190">
        <v>1101078.9165000001</v>
      </c>
      <c r="F95" s="190">
        <v>1242084.5412000001</v>
      </c>
      <c r="G95" s="190">
        <v>1098482.6884999999</v>
      </c>
      <c r="H95" s="190">
        <v>1250099.4417000001</v>
      </c>
      <c r="I95" s="190">
        <v>1343664.9812</v>
      </c>
      <c r="J95" s="190">
        <v>1219891.7213000001</v>
      </c>
      <c r="K95" s="190">
        <v>1238223.1011999999</v>
      </c>
      <c r="L95" s="190">
        <v>1273626.8330999999</v>
      </c>
      <c r="M95" s="190">
        <v>1294494.0064000001</v>
      </c>
      <c r="N95" s="190">
        <v>1192544.4972000001</v>
      </c>
    </row>
    <row r="96" spans="1:14" ht="12.75" customHeight="1">
      <c r="A96" s="189" t="s">
        <v>838</v>
      </c>
      <c r="B96" s="190">
        <v>14661670.8489</v>
      </c>
      <c r="C96" s="190">
        <v>1157499.9796</v>
      </c>
      <c r="D96" s="190">
        <v>1180179.5215</v>
      </c>
      <c r="E96" s="190">
        <v>1164313.4828000001</v>
      </c>
      <c r="F96" s="190">
        <v>1263784.9676000001</v>
      </c>
      <c r="G96" s="190">
        <v>1171697.9546999999</v>
      </c>
      <c r="H96" s="190">
        <v>1305204.1172</v>
      </c>
      <c r="I96" s="190">
        <v>1224351.9853000001</v>
      </c>
      <c r="J96" s="190">
        <v>1435003.6211999999</v>
      </c>
      <c r="K96" s="190">
        <v>1147488.9187</v>
      </c>
      <c r="L96" s="190">
        <v>1383677.7629</v>
      </c>
      <c r="M96" s="190">
        <v>1094344.7882999999</v>
      </c>
      <c r="N96" s="190">
        <v>1134123.7490999999</v>
      </c>
    </row>
    <row r="97" spans="1:14" ht="12.75" customHeight="1">
      <c r="A97" s="189" t="s">
        <v>839</v>
      </c>
      <c r="B97" s="191">
        <v>29286804.372499999</v>
      </c>
      <c r="C97" s="191">
        <v>2331501.7785999998</v>
      </c>
      <c r="D97" s="191">
        <v>2377120.5178</v>
      </c>
      <c r="E97" s="191">
        <v>2265392.3993000002</v>
      </c>
      <c r="F97" s="191">
        <v>2505869.5088</v>
      </c>
      <c r="G97" s="191">
        <v>2270180.6431999998</v>
      </c>
      <c r="H97" s="191">
        <v>2555303.5589000001</v>
      </c>
      <c r="I97" s="191">
        <v>2568016.9665000001</v>
      </c>
      <c r="J97" s="191">
        <v>2654895.3424999998</v>
      </c>
      <c r="K97" s="191">
        <v>2385712.0199000002</v>
      </c>
      <c r="L97" s="191">
        <v>2657304.5959999999</v>
      </c>
      <c r="M97" s="191">
        <v>2388838.7947</v>
      </c>
      <c r="N97" s="191">
        <v>2326668.2463000002</v>
      </c>
    </row>
  </sheetData>
  <pageMargins left="0.75" right="0.75" top="0.75" bottom="0.5" header="0.5" footer="0.75"/>
  <pageSetup scale="3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18"/>
  <sheetViews>
    <sheetView view="pageBreakPreview" zoomScale="60" zoomScaleNormal="100" workbookViewId="0"/>
  </sheetViews>
  <sheetFormatPr defaultRowHeight="15"/>
  <cols>
    <col min="1" max="1" width="60.28515625" style="193" customWidth="1"/>
    <col min="2" max="2" width="24.140625" style="193" customWidth="1"/>
    <col min="3" max="3" width="24.5703125" style="193" customWidth="1"/>
    <col min="4" max="4" width="14.7109375" style="193" customWidth="1"/>
    <col min="5" max="5" width="14.5703125" style="193" customWidth="1"/>
    <col min="6" max="6" width="14.28515625" style="193" customWidth="1"/>
    <col min="7" max="8" width="14.5703125" style="193" customWidth="1"/>
    <col min="9" max="9" width="14.140625" style="193" customWidth="1"/>
    <col min="10" max="10" width="14.7109375" style="193" customWidth="1"/>
    <col min="11" max="11" width="14.42578125" style="193" customWidth="1"/>
    <col min="12" max="12" width="13.7109375" style="193" customWidth="1"/>
    <col min="13" max="14" width="14.5703125" style="193" customWidth="1"/>
    <col min="15" max="16384" width="9.140625" style="193"/>
  </cols>
  <sheetData>
    <row r="1" spans="1:14" ht="11.85" customHeight="1">
      <c r="A1" s="192" t="s">
        <v>3</v>
      </c>
      <c r="B1" s="192" t="s">
        <v>834</v>
      </c>
      <c r="C1" s="192"/>
    </row>
    <row r="2" spans="1:14" ht="11.85" customHeight="1">
      <c r="A2" s="192" t="s">
        <v>995</v>
      </c>
      <c r="B2" s="192" t="s">
        <v>1060</v>
      </c>
      <c r="C2" s="192"/>
    </row>
    <row r="3" spans="1:14" ht="13.7" customHeight="1">
      <c r="B3" s="194" t="s">
        <v>1301</v>
      </c>
      <c r="C3" s="194" t="s">
        <v>1302</v>
      </c>
      <c r="D3" s="194" t="s">
        <v>1303</v>
      </c>
      <c r="E3" s="194" t="s">
        <v>1304</v>
      </c>
      <c r="F3" s="194" t="s">
        <v>1305</v>
      </c>
      <c r="G3" s="194" t="s">
        <v>1306</v>
      </c>
      <c r="H3" s="194" t="s">
        <v>1307</v>
      </c>
      <c r="I3" s="194" t="s">
        <v>1308</v>
      </c>
      <c r="J3" s="194" t="s">
        <v>1309</v>
      </c>
      <c r="K3" s="194" t="s">
        <v>1310</v>
      </c>
      <c r="L3" s="194" t="s">
        <v>1311</v>
      </c>
      <c r="M3" s="194" t="s">
        <v>1312</v>
      </c>
      <c r="N3" s="194" t="s">
        <v>1313</v>
      </c>
    </row>
    <row r="4" spans="1:14" ht="12.75" customHeight="1">
      <c r="A4" s="195" t="s">
        <v>997</v>
      </c>
      <c r="B4" s="196">
        <v>2484170.5125000002</v>
      </c>
      <c r="C4" s="196">
        <v>218819.96609999999</v>
      </c>
      <c r="D4" s="196">
        <v>209375.35329999999</v>
      </c>
      <c r="E4" s="196">
        <v>199930.745</v>
      </c>
      <c r="F4" s="196">
        <v>218819.96609999999</v>
      </c>
      <c r="G4" s="196">
        <v>190486.17660000001</v>
      </c>
      <c r="H4" s="196">
        <v>199930.745</v>
      </c>
      <c r="I4" s="196">
        <v>209375.35329999999</v>
      </c>
      <c r="J4" s="196">
        <v>218819.96609999999</v>
      </c>
      <c r="K4" s="196">
        <v>190486.17660000001</v>
      </c>
      <c r="L4" s="196">
        <v>218819.96609999999</v>
      </c>
      <c r="M4" s="196">
        <v>209375.35329999999</v>
      </c>
      <c r="N4" s="196">
        <v>199930.745</v>
      </c>
    </row>
    <row r="5" spans="1:14" ht="12.75" customHeight="1">
      <c r="A5" s="195" t="s">
        <v>998</v>
      </c>
      <c r="B5" s="196">
        <v>3267151.7662999998</v>
      </c>
      <c r="C5" s="196">
        <v>287743.00790000003</v>
      </c>
      <c r="D5" s="196">
        <v>275358.73560000001</v>
      </c>
      <c r="E5" s="196">
        <v>262974.4313</v>
      </c>
      <c r="F5" s="196">
        <v>287743.00790000003</v>
      </c>
      <c r="G5" s="196">
        <v>250590.117</v>
      </c>
      <c r="H5" s="196">
        <v>262974.4313</v>
      </c>
      <c r="I5" s="196">
        <v>275358.73560000001</v>
      </c>
      <c r="J5" s="196">
        <v>287743.00790000003</v>
      </c>
      <c r="K5" s="196">
        <v>250590.117</v>
      </c>
      <c r="L5" s="196">
        <v>287743.00790000003</v>
      </c>
      <c r="M5" s="196">
        <v>275358.73560000001</v>
      </c>
      <c r="N5" s="196">
        <v>262974.4313</v>
      </c>
    </row>
    <row r="6" spans="1:14" ht="12.75" customHeight="1">
      <c r="A6" s="195" t="s">
        <v>999</v>
      </c>
      <c r="B6" s="196">
        <v>-3267151.7662999998</v>
      </c>
      <c r="C6" s="196">
        <v>-287743.00790000003</v>
      </c>
      <c r="D6" s="196">
        <v>-275358.73560000001</v>
      </c>
      <c r="E6" s="196">
        <v>-262974.4313</v>
      </c>
      <c r="F6" s="196">
        <v>-287743.00790000003</v>
      </c>
      <c r="G6" s="196">
        <v>-250590.117</v>
      </c>
      <c r="H6" s="196">
        <v>-262974.4313</v>
      </c>
      <c r="I6" s="196">
        <v>-275358.73560000001</v>
      </c>
      <c r="J6" s="196">
        <v>-287743.00790000003</v>
      </c>
      <c r="K6" s="196">
        <v>-250590.117</v>
      </c>
      <c r="L6" s="196">
        <v>-287743.00790000003</v>
      </c>
      <c r="M6" s="196">
        <v>-275358.73560000001</v>
      </c>
      <c r="N6" s="196">
        <v>-262974.4313</v>
      </c>
    </row>
    <row r="7" spans="1:14" ht="12.75" customHeight="1">
      <c r="A7" s="195" t="s">
        <v>1061</v>
      </c>
      <c r="B7" s="196">
        <v>191988.75</v>
      </c>
      <c r="C7" s="196">
        <v>16918.55</v>
      </c>
      <c r="D7" s="196">
        <v>16182.96</v>
      </c>
      <c r="E7" s="196">
        <v>15447.37</v>
      </c>
      <c r="F7" s="196">
        <v>16918.55</v>
      </c>
      <c r="G7" s="196">
        <v>14711.78</v>
      </c>
      <c r="H7" s="196">
        <v>15447.37</v>
      </c>
      <c r="I7" s="196">
        <v>16182.96</v>
      </c>
      <c r="J7" s="196">
        <v>16918.55</v>
      </c>
      <c r="K7" s="196">
        <v>14711.78</v>
      </c>
      <c r="L7" s="196">
        <v>16918.55</v>
      </c>
      <c r="M7" s="196">
        <v>16182.96</v>
      </c>
      <c r="N7" s="196">
        <v>15447.37</v>
      </c>
    </row>
    <row r="8" spans="1:14" ht="12.75" customHeight="1">
      <c r="A8" s="195" t="s">
        <v>1062</v>
      </c>
      <c r="B8" s="196">
        <v>-191988.75</v>
      </c>
      <c r="C8" s="196">
        <v>-16918.55</v>
      </c>
      <c r="D8" s="196">
        <v>-16182.96</v>
      </c>
      <c r="E8" s="196">
        <v>-15447.37</v>
      </c>
      <c r="F8" s="196">
        <v>-16918.55</v>
      </c>
      <c r="G8" s="196">
        <v>-14711.78</v>
      </c>
      <c r="H8" s="196">
        <v>-15447.37</v>
      </c>
      <c r="I8" s="196">
        <v>-16182.96</v>
      </c>
      <c r="J8" s="196">
        <v>-16918.55</v>
      </c>
      <c r="K8" s="196">
        <v>-14711.78</v>
      </c>
      <c r="L8" s="196">
        <v>-16918.55</v>
      </c>
      <c r="M8" s="196">
        <v>-16182.96</v>
      </c>
      <c r="N8" s="196">
        <v>-15447.37</v>
      </c>
    </row>
    <row r="9" spans="1:14" ht="12.75" customHeight="1">
      <c r="A9" s="197" t="s">
        <v>22</v>
      </c>
      <c r="B9" s="198">
        <v>2484170.5125000002</v>
      </c>
      <c r="C9" s="198">
        <v>218819.96609999999</v>
      </c>
      <c r="D9" s="198">
        <v>209375.35329999999</v>
      </c>
      <c r="E9" s="198">
        <v>199930.745</v>
      </c>
      <c r="F9" s="198">
        <v>218819.96609999999</v>
      </c>
      <c r="G9" s="198">
        <v>190486.17660000001</v>
      </c>
      <c r="H9" s="198">
        <v>199930.745</v>
      </c>
      <c r="I9" s="198">
        <v>209375.35329999999</v>
      </c>
      <c r="J9" s="198">
        <v>218819.96609999999</v>
      </c>
      <c r="K9" s="198">
        <v>190486.17660000001</v>
      </c>
      <c r="L9" s="198">
        <v>218819.96609999999</v>
      </c>
      <c r="M9" s="198">
        <v>209375.35329999999</v>
      </c>
      <c r="N9" s="198">
        <v>199930.745</v>
      </c>
    </row>
    <row r="10" spans="1:14" ht="12.75" customHeight="1">
      <c r="A10" s="195" t="s">
        <v>1063</v>
      </c>
      <c r="B10" s="196">
        <v>518808</v>
      </c>
      <c r="C10" s="196">
        <v>43234</v>
      </c>
      <c r="D10" s="196">
        <v>43234</v>
      </c>
      <c r="E10" s="196">
        <v>43234</v>
      </c>
      <c r="F10" s="196">
        <v>43234</v>
      </c>
      <c r="G10" s="196">
        <v>43234</v>
      </c>
      <c r="H10" s="196">
        <v>43234</v>
      </c>
      <c r="I10" s="196">
        <v>43234</v>
      </c>
      <c r="J10" s="196">
        <v>43234</v>
      </c>
      <c r="K10" s="196">
        <v>43234</v>
      </c>
      <c r="L10" s="196">
        <v>43234</v>
      </c>
      <c r="M10" s="196">
        <v>43234</v>
      </c>
      <c r="N10" s="196">
        <v>43234</v>
      </c>
    </row>
    <row r="11" spans="1:14" ht="12.75" customHeight="1">
      <c r="A11" s="195" t="s">
        <v>832</v>
      </c>
      <c r="B11" s="196">
        <v>-299590</v>
      </c>
      <c r="C11" s="196">
        <v>-25054</v>
      </c>
      <c r="D11" s="196">
        <v>-24829</v>
      </c>
      <c r="E11" s="196">
        <v>-24782</v>
      </c>
      <c r="F11" s="196">
        <v>-24708</v>
      </c>
      <c r="G11" s="196">
        <v>-24648</v>
      </c>
      <c r="H11" s="196">
        <v>-24834</v>
      </c>
      <c r="I11" s="196">
        <v>-25032</v>
      </c>
      <c r="J11" s="196">
        <v>-25119</v>
      </c>
      <c r="K11" s="196">
        <v>-24981</v>
      </c>
      <c r="L11" s="196">
        <v>-25214</v>
      </c>
      <c r="M11" s="196">
        <v>-25240</v>
      </c>
      <c r="N11" s="196">
        <v>-25149</v>
      </c>
    </row>
    <row r="12" spans="1:14" ht="12.75" customHeight="1">
      <c r="A12" s="195" t="s">
        <v>1000</v>
      </c>
      <c r="B12" s="196">
        <v>130020.8844</v>
      </c>
      <c r="C12" s="196">
        <v>11452.8194</v>
      </c>
      <c r="D12" s="196">
        <v>10958.622499999999</v>
      </c>
      <c r="E12" s="196">
        <v>10464.4257</v>
      </c>
      <c r="F12" s="196">
        <v>11452.8194</v>
      </c>
      <c r="G12" s="196">
        <v>9970.2311000000009</v>
      </c>
      <c r="H12" s="196">
        <v>10464.4257</v>
      </c>
      <c r="I12" s="196">
        <v>10958.622499999999</v>
      </c>
      <c r="J12" s="196">
        <v>11452.8194</v>
      </c>
      <c r="K12" s="196">
        <v>9970.2311000000009</v>
      </c>
      <c r="L12" s="196">
        <v>11452.8194</v>
      </c>
      <c r="M12" s="196">
        <v>10958.622499999999</v>
      </c>
      <c r="N12" s="196">
        <v>10464.4257</v>
      </c>
    </row>
    <row r="13" spans="1:14" ht="12.75" customHeight="1">
      <c r="A13" s="195" t="s">
        <v>1001</v>
      </c>
      <c r="B13" s="196">
        <v>92417.850900000005</v>
      </c>
      <c r="C13" s="196">
        <v>8140.5698000000002</v>
      </c>
      <c r="D13" s="196">
        <v>7789.3038999999999</v>
      </c>
      <c r="E13" s="196">
        <v>7438.0378000000001</v>
      </c>
      <c r="F13" s="196">
        <v>8140.5698000000002</v>
      </c>
      <c r="G13" s="196">
        <v>7086.7732999999998</v>
      </c>
      <c r="H13" s="196">
        <v>7438.0378000000001</v>
      </c>
      <c r="I13" s="196">
        <v>7789.3038999999999</v>
      </c>
      <c r="J13" s="196">
        <v>8140.5698000000002</v>
      </c>
      <c r="K13" s="196">
        <v>7086.7732999999998</v>
      </c>
      <c r="L13" s="196">
        <v>8140.5698000000002</v>
      </c>
      <c r="M13" s="196">
        <v>7789.3038999999999</v>
      </c>
      <c r="N13" s="196">
        <v>7438.0378000000001</v>
      </c>
    </row>
    <row r="14" spans="1:14" ht="12.75" customHeight="1">
      <c r="A14" s="195" t="s">
        <v>1002</v>
      </c>
      <c r="B14" s="196">
        <v>508225.86839999998</v>
      </c>
      <c r="C14" s="196">
        <v>44767.320099999997</v>
      </c>
      <c r="D14" s="196">
        <v>42835.187100000003</v>
      </c>
      <c r="E14" s="196">
        <v>40903.054900000003</v>
      </c>
      <c r="F14" s="196">
        <v>44767.320099999997</v>
      </c>
      <c r="G14" s="196">
        <v>38970.930999999997</v>
      </c>
      <c r="H14" s="196">
        <v>40903.054900000003</v>
      </c>
      <c r="I14" s="196">
        <v>42835.187100000003</v>
      </c>
      <c r="J14" s="196">
        <v>44767.320099999997</v>
      </c>
      <c r="K14" s="196">
        <v>38970.930999999997</v>
      </c>
      <c r="L14" s="196">
        <v>44767.320099999997</v>
      </c>
      <c r="M14" s="196">
        <v>42835.187100000003</v>
      </c>
      <c r="N14" s="196">
        <v>40903.054900000003</v>
      </c>
    </row>
    <row r="15" spans="1:14" ht="12.75" customHeight="1">
      <c r="A15" s="195" t="s">
        <v>1003</v>
      </c>
      <c r="B15" s="196">
        <v>98526.210800000001</v>
      </c>
      <c r="C15" s="196">
        <v>8678.6916999999994</v>
      </c>
      <c r="D15" s="196">
        <v>8304.1522999999997</v>
      </c>
      <c r="E15" s="196">
        <v>7929.6125000000002</v>
      </c>
      <c r="F15" s="196">
        <v>8678.6916999999994</v>
      </c>
      <c r="G15" s="196">
        <v>7555.0748000000003</v>
      </c>
      <c r="H15" s="196">
        <v>7929.6125000000002</v>
      </c>
      <c r="I15" s="196">
        <v>8304.1522999999997</v>
      </c>
      <c r="J15" s="196">
        <v>8678.6916999999994</v>
      </c>
      <c r="K15" s="196">
        <v>7555.0748000000003</v>
      </c>
      <c r="L15" s="196">
        <v>8678.6916999999994</v>
      </c>
      <c r="M15" s="196">
        <v>8304.1522999999997</v>
      </c>
      <c r="N15" s="196">
        <v>7929.6125000000002</v>
      </c>
    </row>
    <row r="16" spans="1:14" ht="12.75" customHeight="1">
      <c r="A16" s="195" t="s">
        <v>1005</v>
      </c>
      <c r="B16" s="196">
        <v>19410.320299999999</v>
      </c>
      <c r="C16" s="196">
        <v>1709.8215</v>
      </c>
      <c r="D16" s="196">
        <v>1635.9856</v>
      </c>
      <c r="E16" s="196">
        <v>1562.1498999999999</v>
      </c>
      <c r="F16" s="196">
        <v>1709.8215</v>
      </c>
      <c r="G16" s="196">
        <v>1488.3139000000001</v>
      </c>
      <c r="H16" s="196">
        <v>1562.1498999999999</v>
      </c>
      <c r="I16" s="196">
        <v>1635.9856</v>
      </c>
      <c r="J16" s="196">
        <v>1709.8215</v>
      </c>
      <c r="K16" s="196">
        <v>1488.3139000000001</v>
      </c>
      <c r="L16" s="196">
        <v>1709.8215</v>
      </c>
      <c r="M16" s="196">
        <v>1635.9856</v>
      </c>
      <c r="N16" s="196">
        <v>1562.1498999999999</v>
      </c>
    </row>
    <row r="17" spans="1:14" ht="12.75" customHeight="1">
      <c r="A17" s="195" t="s">
        <v>1006</v>
      </c>
      <c r="B17" s="196">
        <v>3785.8762000000002</v>
      </c>
      <c r="C17" s="196">
        <v>333.48160000000001</v>
      </c>
      <c r="D17" s="196">
        <v>319.08819999999997</v>
      </c>
      <c r="E17" s="196">
        <v>304.69439999999997</v>
      </c>
      <c r="F17" s="196">
        <v>333.48160000000001</v>
      </c>
      <c r="G17" s="196">
        <v>290.30099999999999</v>
      </c>
      <c r="H17" s="196">
        <v>304.69439999999997</v>
      </c>
      <c r="I17" s="196">
        <v>319.08819999999997</v>
      </c>
      <c r="J17" s="196">
        <v>333.48160000000001</v>
      </c>
      <c r="K17" s="196">
        <v>290.30099999999999</v>
      </c>
      <c r="L17" s="196">
        <v>333.48160000000001</v>
      </c>
      <c r="M17" s="196">
        <v>319.08819999999997</v>
      </c>
      <c r="N17" s="196">
        <v>304.69439999999997</v>
      </c>
    </row>
    <row r="18" spans="1:14" ht="12.75" customHeight="1">
      <c r="A18" s="195" t="s">
        <v>1007</v>
      </c>
      <c r="B18" s="196">
        <v>12713.895399999999</v>
      </c>
      <c r="C18" s="196">
        <v>1119.9122</v>
      </c>
      <c r="D18" s="196">
        <v>1071.5753999999999</v>
      </c>
      <c r="E18" s="196">
        <v>1023.2388</v>
      </c>
      <c r="F18" s="196">
        <v>1119.9122</v>
      </c>
      <c r="G18" s="196">
        <v>974.90200000000004</v>
      </c>
      <c r="H18" s="196">
        <v>1023.2388</v>
      </c>
      <c r="I18" s="196">
        <v>1071.5753999999999</v>
      </c>
      <c r="J18" s="196">
        <v>1119.9122</v>
      </c>
      <c r="K18" s="196">
        <v>974.90200000000004</v>
      </c>
      <c r="L18" s="196">
        <v>1119.9122</v>
      </c>
      <c r="M18" s="196">
        <v>1071.5753999999999</v>
      </c>
      <c r="N18" s="196">
        <v>1023.2388</v>
      </c>
    </row>
    <row r="19" spans="1:14" ht="12.75" customHeight="1">
      <c r="A19" s="195" t="s">
        <v>1314</v>
      </c>
      <c r="B19" s="196">
        <v>-137431.3082</v>
      </c>
      <c r="C19" s="196">
        <v>-12104.840700000001</v>
      </c>
      <c r="D19" s="196">
        <v>-11583.0551</v>
      </c>
      <c r="E19" s="196">
        <v>-11061.2691</v>
      </c>
      <c r="F19" s="196">
        <v>-12104.840700000001</v>
      </c>
      <c r="G19" s="196">
        <v>-10539.4864</v>
      </c>
      <c r="H19" s="196">
        <v>-11061.2691</v>
      </c>
      <c r="I19" s="196">
        <v>-11583.0551</v>
      </c>
      <c r="J19" s="196">
        <v>-12104.840700000001</v>
      </c>
      <c r="K19" s="196">
        <v>-10539.4864</v>
      </c>
      <c r="L19" s="196">
        <v>-12104.840700000001</v>
      </c>
      <c r="M19" s="196">
        <v>-11583.0551</v>
      </c>
      <c r="N19" s="196">
        <v>-11061.2691</v>
      </c>
    </row>
    <row r="20" spans="1:14" ht="12.75" customHeight="1">
      <c r="A20" s="195" t="s">
        <v>1315</v>
      </c>
      <c r="B20" s="196">
        <v>-856.33839999999998</v>
      </c>
      <c r="C20" s="196">
        <v>-75.429199999999994</v>
      </c>
      <c r="D20" s="196">
        <v>-72.175299999999993</v>
      </c>
      <c r="E20" s="196">
        <v>-68.920699999999997</v>
      </c>
      <c r="F20" s="196">
        <v>-75.429199999999994</v>
      </c>
      <c r="G20" s="196">
        <v>-65.666799999999995</v>
      </c>
      <c r="H20" s="196">
        <v>-68.920699999999997</v>
      </c>
      <c r="I20" s="196">
        <v>-72.175299999999993</v>
      </c>
      <c r="J20" s="196">
        <v>-75.429199999999994</v>
      </c>
      <c r="K20" s="196">
        <v>-65.666799999999995</v>
      </c>
      <c r="L20" s="196">
        <v>-75.429199999999994</v>
      </c>
      <c r="M20" s="196">
        <v>-72.175299999999993</v>
      </c>
      <c r="N20" s="196">
        <v>-68.920699999999997</v>
      </c>
    </row>
    <row r="21" spans="1:14" ht="12.75" customHeight="1">
      <c r="A21" s="195" t="s">
        <v>1316</v>
      </c>
      <c r="B21" s="196">
        <v>137431.3082</v>
      </c>
      <c r="C21" s="196">
        <v>12104.840700000001</v>
      </c>
      <c r="D21" s="196">
        <v>11583.0551</v>
      </c>
      <c r="E21" s="196">
        <v>11061.2691</v>
      </c>
      <c r="F21" s="196">
        <v>12104.840700000001</v>
      </c>
      <c r="G21" s="196">
        <v>10539.4864</v>
      </c>
      <c r="H21" s="196">
        <v>11061.2691</v>
      </c>
      <c r="I21" s="196">
        <v>11583.0551</v>
      </c>
      <c r="J21" s="196">
        <v>12104.840700000001</v>
      </c>
      <c r="K21" s="196">
        <v>10539.4864</v>
      </c>
      <c r="L21" s="196">
        <v>12104.840700000001</v>
      </c>
      <c r="M21" s="196">
        <v>11583.0551</v>
      </c>
      <c r="N21" s="196">
        <v>11061.2691</v>
      </c>
    </row>
    <row r="22" spans="1:14" ht="12.75" customHeight="1">
      <c r="A22" s="195" t="s">
        <v>1317</v>
      </c>
      <c r="B22" s="196">
        <v>856.33839999999998</v>
      </c>
      <c r="C22" s="196">
        <v>75.429199999999994</v>
      </c>
      <c r="D22" s="196">
        <v>72.175299999999993</v>
      </c>
      <c r="E22" s="196">
        <v>68.920699999999997</v>
      </c>
      <c r="F22" s="196">
        <v>75.429199999999994</v>
      </c>
      <c r="G22" s="196">
        <v>65.666799999999995</v>
      </c>
      <c r="H22" s="196">
        <v>68.920699999999997</v>
      </c>
      <c r="I22" s="196">
        <v>72.175299999999993</v>
      </c>
      <c r="J22" s="196">
        <v>75.429199999999994</v>
      </c>
      <c r="K22" s="196">
        <v>65.666799999999995</v>
      </c>
      <c r="L22" s="196">
        <v>75.429199999999994</v>
      </c>
      <c r="M22" s="196">
        <v>72.175299999999993</v>
      </c>
      <c r="N22" s="196">
        <v>68.920699999999997</v>
      </c>
    </row>
    <row r="23" spans="1:14" ht="12.75" customHeight="1">
      <c r="A23" s="197" t="s">
        <v>23</v>
      </c>
      <c r="B23" s="198">
        <v>1084318.9064</v>
      </c>
      <c r="C23" s="198">
        <v>94382.616299999994</v>
      </c>
      <c r="D23" s="198">
        <v>91318.914999999994</v>
      </c>
      <c r="E23" s="198">
        <v>88077.214000000007</v>
      </c>
      <c r="F23" s="198">
        <v>94728.616299999994</v>
      </c>
      <c r="G23" s="198">
        <v>84922.527100000007</v>
      </c>
      <c r="H23" s="198">
        <v>88025.214000000007</v>
      </c>
      <c r="I23" s="198">
        <v>91115.914999999994</v>
      </c>
      <c r="J23" s="198">
        <v>94317.616299999994</v>
      </c>
      <c r="K23" s="198">
        <v>84589.527100000007</v>
      </c>
      <c r="L23" s="198">
        <v>94222.616299999994</v>
      </c>
      <c r="M23" s="198">
        <v>90907.914999999994</v>
      </c>
      <c r="N23" s="198">
        <v>87710.214000000007</v>
      </c>
    </row>
    <row r="24" spans="1:14" ht="12.75" customHeight="1">
      <c r="A24" s="195" t="s">
        <v>1008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</row>
    <row r="25" spans="1:14" ht="12.75" customHeight="1">
      <c r="A25" s="195" t="s">
        <v>1009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</row>
    <row r="26" spans="1:14" ht="12.75" customHeight="1">
      <c r="A26" s="195" t="s">
        <v>1010</v>
      </c>
      <c r="B26" s="196">
        <v>159063</v>
      </c>
      <c r="C26" s="196">
        <v>7558</v>
      </c>
      <c r="D26" s="196">
        <v>14858</v>
      </c>
      <c r="E26" s="196">
        <v>21208</v>
      </c>
      <c r="F26" s="196">
        <v>15471</v>
      </c>
      <c r="G26" s="196">
        <v>21208</v>
      </c>
      <c r="H26" s="196">
        <v>11558</v>
      </c>
      <c r="I26" s="196">
        <v>17908</v>
      </c>
      <c r="J26" s="196">
        <v>9058</v>
      </c>
      <c r="K26" s="196">
        <v>11558</v>
      </c>
      <c r="L26" s="196">
        <v>8058</v>
      </c>
      <c r="M26" s="196">
        <v>11558</v>
      </c>
      <c r="N26" s="196">
        <v>9062</v>
      </c>
    </row>
    <row r="27" spans="1:14" ht="12.75" customHeight="1">
      <c r="A27" s="195" t="s">
        <v>1011</v>
      </c>
      <c r="B27" s="196">
        <v>32908.199999999997</v>
      </c>
      <c r="C27" s="196">
        <v>2207.7800000000002</v>
      </c>
      <c r="D27" s="196">
        <v>2200.58</v>
      </c>
      <c r="E27" s="196">
        <v>2162.1799999999998</v>
      </c>
      <c r="F27" s="196">
        <v>4594.18</v>
      </c>
      <c r="G27" s="196">
        <v>5182.58</v>
      </c>
      <c r="H27" s="196">
        <v>3684.18</v>
      </c>
      <c r="I27" s="196">
        <v>2000.18</v>
      </c>
      <c r="J27" s="196">
        <v>2000.18</v>
      </c>
      <c r="K27" s="196">
        <v>2383.38</v>
      </c>
      <c r="L27" s="196">
        <v>1645.18</v>
      </c>
      <c r="M27" s="196">
        <v>2591.38</v>
      </c>
      <c r="N27" s="196">
        <v>2256.42</v>
      </c>
    </row>
    <row r="28" spans="1:14" ht="12.75" customHeight="1">
      <c r="A28" s="197" t="s">
        <v>24</v>
      </c>
      <c r="B28" s="198">
        <v>191971.20000000001</v>
      </c>
      <c r="C28" s="198">
        <v>9765.7800000000007</v>
      </c>
      <c r="D28" s="198">
        <v>17058.580000000002</v>
      </c>
      <c r="E28" s="198">
        <v>23370.18</v>
      </c>
      <c r="F28" s="198">
        <v>20065.18</v>
      </c>
      <c r="G28" s="198">
        <v>26390.58</v>
      </c>
      <c r="H28" s="198">
        <v>15242.18</v>
      </c>
      <c r="I28" s="198">
        <v>19908.18</v>
      </c>
      <c r="J28" s="198">
        <v>11058.18</v>
      </c>
      <c r="K28" s="198">
        <v>13941.38</v>
      </c>
      <c r="L28" s="198">
        <v>9703.18</v>
      </c>
      <c r="M28" s="198">
        <v>14149.38</v>
      </c>
      <c r="N28" s="198">
        <v>11318.42</v>
      </c>
    </row>
    <row r="29" spans="1:14" ht="12.75" customHeight="1">
      <c r="A29" s="195" t="s">
        <v>1012</v>
      </c>
      <c r="B29" s="196">
        <v>177125.91680000001</v>
      </c>
      <c r="C29" s="196">
        <v>13119.44</v>
      </c>
      <c r="D29" s="196">
        <v>13119.44</v>
      </c>
      <c r="E29" s="196">
        <v>13119.44</v>
      </c>
      <c r="F29" s="196">
        <v>13119.44</v>
      </c>
      <c r="G29" s="196">
        <v>13119.44</v>
      </c>
      <c r="H29" s="196">
        <v>13119.44</v>
      </c>
      <c r="I29" s="196">
        <v>15090.712799999999</v>
      </c>
      <c r="J29" s="196">
        <v>16663.712800000001</v>
      </c>
      <c r="K29" s="196">
        <v>16663.712800000001</v>
      </c>
      <c r="L29" s="196">
        <v>16663.712800000001</v>
      </c>
      <c r="M29" s="196">
        <v>16663.712800000001</v>
      </c>
      <c r="N29" s="196">
        <v>16663.712800000001</v>
      </c>
    </row>
    <row r="30" spans="1:14" ht="12.75" customHeight="1">
      <c r="A30" s="195" t="s">
        <v>1013</v>
      </c>
      <c r="B30" s="196">
        <v>-173734</v>
      </c>
      <c r="C30" s="196">
        <v>-13321</v>
      </c>
      <c r="D30" s="196">
        <v>-14263</v>
      </c>
      <c r="E30" s="196">
        <v>-15042</v>
      </c>
      <c r="F30" s="196">
        <v>-13560</v>
      </c>
      <c r="G30" s="196">
        <v>-12129</v>
      </c>
      <c r="H30" s="196">
        <v>-13969</v>
      </c>
      <c r="I30" s="196">
        <v>-14374</v>
      </c>
      <c r="J30" s="196">
        <v>-15205</v>
      </c>
      <c r="K30" s="196">
        <v>-14643</v>
      </c>
      <c r="L30" s="196">
        <v>-15503</v>
      </c>
      <c r="M30" s="196">
        <v>-16296</v>
      </c>
      <c r="N30" s="196">
        <v>-15429</v>
      </c>
    </row>
    <row r="31" spans="1:14" ht="12.75" customHeight="1">
      <c r="A31" s="195" t="s">
        <v>1014</v>
      </c>
      <c r="B31" s="196">
        <v>93560.72</v>
      </c>
      <c r="C31" s="196">
        <v>7694.08</v>
      </c>
      <c r="D31" s="196">
        <v>8884.2800000000007</v>
      </c>
      <c r="E31" s="196">
        <v>9891.9599999999991</v>
      </c>
      <c r="F31" s="196">
        <v>8323.7199999999993</v>
      </c>
      <c r="G31" s="196">
        <v>6285.2</v>
      </c>
      <c r="H31" s="196">
        <v>8665</v>
      </c>
      <c r="I31" s="196">
        <v>7609.56</v>
      </c>
      <c r="J31" s="196">
        <v>6892.04</v>
      </c>
      <c r="K31" s="196">
        <v>6277.16</v>
      </c>
      <c r="L31" s="196">
        <v>7425.96</v>
      </c>
      <c r="M31" s="196">
        <v>8216.52</v>
      </c>
      <c r="N31" s="196">
        <v>7395.24</v>
      </c>
    </row>
    <row r="32" spans="1:14" ht="12.75" customHeight="1">
      <c r="A32" s="197" t="s">
        <v>25</v>
      </c>
      <c r="B32" s="198">
        <v>96952.636799999993</v>
      </c>
      <c r="C32" s="198">
        <v>7492.52</v>
      </c>
      <c r="D32" s="198">
        <v>7740.72</v>
      </c>
      <c r="E32" s="198">
        <v>7969.4</v>
      </c>
      <c r="F32" s="198">
        <v>7883.16</v>
      </c>
      <c r="G32" s="198">
        <v>7275.64</v>
      </c>
      <c r="H32" s="198">
        <v>7815.44</v>
      </c>
      <c r="I32" s="198">
        <v>8326.2728000000006</v>
      </c>
      <c r="J32" s="198">
        <v>8350.7528000000002</v>
      </c>
      <c r="K32" s="198">
        <v>8297.8727999999992</v>
      </c>
      <c r="L32" s="198">
        <v>8586.6728000000003</v>
      </c>
      <c r="M32" s="198">
        <v>8584.2327999999998</v>
      </c>
      <c r="N32" s="198">
        <v>8629.9527999999991</v>
      </c>
    </row>
    <row r="33" spans="1:14" ht="12.75" customHeight="1">
      <c r="A33" s="195" t="s">
        <v>1018</v>
      </c>
      <c r="B33" s="196">
        <v>15792</v>
      </c>
      <c r="C33" s="196">
        <v>2768</v>
      </c>
      <c r="D33" s="196">
        <v>1859</v>
      </c>
      <c r="E33" s="196">
        <v>968</v>
      </c>
      <c r="F33" s="196">
        <v>2253</v>
      </c>
      <c r="G33" s="196">
        <v>705</v>
      </c>
      <c r="H33" s="196">
        <v>896</v>
      </c>
      <c r="I33" s="196">
        <v>960</v>
      </c>
      <c r="J33" s="196">
        <v>1084</v>
      </c>
      <c r="K33" s="196">
        <v>1653</v>
      </c>
      <c r="L33" s="196">
        <v>841</v>
      </c>
      <c r="M33" s="196">
        <v>911</v>
      </c>
      <c r="N33" s="196">
        <v>894</v>
      </c>
    </row>
    <row r="34" spans="1:14" ht="12.75" customHeight="1">
      <c r="A34" s="197" t="s">
        <v>26</v>
      </c>
      <c r="B34" s="198">
        <v>15792</v>
      </c>
      <c r="C34" s="198">
        <v>2768</v>
      </c>
      <c r="D34" s="198">
        <v>1859</v>
      </c>
      <c r="E34" s="198">
        <v>968</v>
      </c>
      <c r="F34" s="198">
        <v>2253</v>
      </c>
      <c r="G34" s="198">
        <v>705</v>
      </c>
      <c r="H34" s="198">
        <v>896</v>
      </c>
      <c r="I34" s="198">
        <v>960</v>
      </c>
      <c r="J34" s="198">
        <v>1084</v>
      </c>
      <c r="K34" s="198">
        <v>1653</v>
      </c>
      <c r="L34" s="198">
        <v>841</v>
      </c>
      <c r="M34" s="198">
        <v>911</v>
      </c>
      <c r="N34" s="198">
        <v>894</v>
      </c>
    </row>
    <row r="35" spans="1:14" ht="12.75" customHeight="1">
      <c r="A35" s="195" t="s">
        <v>1064</v>
      </c>
      <c r="B35" s="196">
        <v>57823</v>
      </c>
      <c r="C35" s="196">
        <v>4175</v>
      </c>
      <c r="D35" s="196">
        <v>3975</v>
      </c>
      <c r="E35" s="196">
        <v>3975</v>
      </c>
      <c r="F35" s="196">
        <v>6211</v>
      </c>
      <c r="G35" s="196">
        <v>3975</v>
      </c>
      <c r="H35" s="196">
        <v>3975</v>
      </c>
      <c r="I35" s="196">
        <v>6639</v>
      </c>
      <c r="J35" s="196">
        <v>5093</v>
      </c>
      <c r="K35" s="196">
        <v>4493</v>
      </c>
      <c r="L35" s="196">
        <v>4893</v>
      </c>
      <c r="M35" s="196">
        <v>5226</v>
      </c>
      <c r="N35" s="196">
        <v>5193</v>
      </c>
    </row>
    <row r="36" spans="1:14" ht="12.75" customHeight="1">
      <c r="A36" s="195" t="s">
        <v>1065</v>
      </c>
      <c r="B36" s="196">
        <v>-524743</v>
      </c>
      <c r="C36" s="196">
        <v>-42232</v>
      </c>
      <c r="D36" s="196">
        <v>-41738</v>
      </c>
      <c r="E36" s="196">
        <v>-41658</v>
      </c>
      <c r="F36" s="196">
        <v>-42813</v>
      </c>
      <c r="G36" s="196">
        <v>-41433</v>
      </c>
      <c r="H36" s="196">
        <v>-43905</v>
      </c>
      <c r="I36" s="196">
        <v>-45800</v>
      </c>
      <c r="J36" s="196">
        <v>-45060</v>
      </c>
      <c r="K36" s="196">
        <v>-44465</v>
      </c>
      <c r="L36" s="196">
        <v>-45113</v>
      </c>
      <c r="M36" s="196">
        <v>-45354</v>
      </c>
      <c r="N36" s="196">
        <v>-45172</v>
      </c>
    </row>
    <row r="37" spans="1:14" ht="12.75" customHeight="1">
      <c r="A37" s="195" t="s">
        <v>1019</v>
      </c>
      <c r="B37" s="196">
        <v>38000</v>
      </c>
      <c r="C37" s="196">
        <v>3166</v>
      </c>
      <c r="D37" s="196">
        <v>3166</v>
      </c>
      <c r="E37" s="196">
        <v>3166</v>
      </c>
      <c r="F37" s="196">
        <v>3166</v>
      </c>
      <c r="G37" s="196">
        <v>3166</v>
      </c>
      <c r="H37" s="196">
        <v>3166</v>
      </c>
      <c r="I37" s="196">
        <v>3166</v>
      </c>
      <c r="J37" s="196">
        <v>3166</v>
      </c>
      <c r="K37" s="196">
        <v>3166</v>
      </c>
      <c r="L37" s="196">
        <v>3166</v>
      </c>
      <c r="M37" s="196">
        <v>3166</v>
      </c>
      <c r="N37" s="196">
        <v>3174</v>
      </c>
    </row>
    <row r="38" spans="1:14" ht="12.75" customHeight="1">
      <c r="A38" s="195" t="s">
        <v>1066</v>
      </c>
      <c r="B38" s="196">
        <v>850744</v>
      </c>
      <c r="C38" s="196">
        <v>68702</v>
      </c>
      <c r="D38" s="196">
        <v>68702</v>
      </c>
      <c r="E38" s="196">
        <v>68702</v>
      </c>
      <c r="F38" s="196">
        <v>68702</v>
      </c>
      <c r="G38" s="196">
        <v>68702</v>
      </c>
      <c r="H38" s="196">
        <v>72462</v>
      </c>
      <c r="I38" s="196">
        <v>72462</v>
      </c>
      <c r="J38" s="196">
        <v>72462</v>
      </c>
      <c r="K38" s="196">
        <v>72462</v>
      </c>
      <c r="L38" s="196">
        <v>72462</v>
      </c>
      <c r="M38" s="196">
        <v>72462</v>
      </c>
      <c r="N38" s="196">
        <v>72462</v>
      </c>
    </row>
    <row r="39" spans="1:14" ht="12.75" customHeight="1">
      <c r="A39" s="197" t="s">
        <v>27</v>
      </c>
      <c r="B39" s="198">
        <v>421824</v>
      </c>
      <c r="C39" s="198">
        <v>33811</v>
      </c>
      <c r="D39" s="198">
        <v>34105</v>
      </c>
      <c r="E39" s="198">
        <v>34185</v>
      </c>
      <c r="F39" s="198">
        <v>35266</v>
      </c>
      <c r="G39" s="198">
        <v>34410</v>
      </c>
      <c r="H39" s="198">
        <v>35698</v>
      </c>
      <c r="I39" s="198">
        <v>36467</v>
      </c>
      <c r="J39" s="198">
        <v>35661</v>
      </c>
      <c r="K39" s="198">
        <v>35656</v>
      </c>
      <c r="L39" s="198">
        <v>35408</v>
      </c>
      <c r="M39" s="198">
        <v>35500</v>
      </c>
      <c r="N39" s="198">
        <v>35657</v>
      </c>
    </row>
    <row r="40" spans="1:14" ht="12.75" customHeight="1">
      <c r="A40" s="195" t="s">
        <v>1020</v>
      </c>
      <c r="B40" s="196">
        <v>287566</v>
      </c>
      <c r="C40" s="196">
        <v>21289.725600000002</v>
      </c>
      <c r="D40" s="196">
        <v>23289.725600000002</v>
      </c>
      <c r="E40" s="196">
        <v>22789.725600000002</v>
      </c>
      <c r="F40" s="196">
        <v>21289.725600000002</v>
      </c>
      <c r="G40" s="196">
        <v>21289.725600000002</v>
      </c>
      <c r="H40" s="196">
        <v>21289.725600000002</v>
      </c>
      <c r="I40" s="196">
        <v>49879.725599999998</v>
      </c>
      <c r="J40" s="196">
        <v>21289.725600000002</v>
      </c>
      <c r="K40" s="196">
        <v>21289.725600000002</v>
      </c>
      <c r="L40" s="196">
        <v>21289.725600000002</v>
      </c>
      <c r="M40" s="196">
        <v>21289.725600000002</v>
      </c>
      <c r="N40" s="196">
        <v>21289.018400000001</v>
      </c>
    </row>
    <row r="41" spans="1:14" ht="12.75" customHeight="1">
      <c r="A41" s="195" t="s">
        <v>1021</v>
      </c>
      <c r="B41" s="196">
        <v>25282</v>
      </c>
      <c r="C41" s="196">
        <v>1488</v>
      </c>
      <c r="D41" s="196">
        <v>7912</v>
      </c>
      <c r="E41" s="196">
        <v>1000</v>
      </c>
      <c r="F41" s="196">
        <v>1000</v>
      </c>
      <c r="G41" s="196">
        <v>5250</v>
      </c>
      <c r="H41" s="196">
        <v>1448</v>
      </c>
      <c r="I41" s="196">
        <v>917</v>
      </c>
      <c r="J41" s="196">
        <v>2073</v>
      </c>
      <c r="K41" s="196">
        <v>1194</v>
      </c>
      <c r="L41" s="196">
        <v>1000</v>
      </c>
      <c r="M41" s="196">
        <v>1000</v>
      </c>
      <c r="N41" s="196">
        <v>1000</v>
      </c>
    </row>
    <row r="42" spans="1:14" ht="12.75" customHeight="1">
      <c r="A42" s="195" t="s">
        <v>1022</v>
      </c>
      <c r="B42" s="196">
        <v>1802.74</v>
      </c>
      <c r="C42" s="196">
        <v>62.82</v>
      </c>
      <c r="D42" s="196">
        <v>163.02000000000001</v>
      </c>
      <c r="E42" s="196">
        <v>1.92</v>
      </c>
      <c r="F42" s="196">
        <v>1.92</v>
      </c>
      <c r="G42" s="196">
        <v>1.92</v>
      </c>
      <c r="H42" s="196">
        <v>1061.92</v>
      </c>
      <c r="I42" s="196">
        <v>1.92</v>
      </c>
      <c r="J42" s="196">
        <v>1.92</v>
      </c>
      <c r="K42" s="196">
        <v>1.92</v>
      </c>
      <c r="L42" s="196">
        <v>36.119999999999997</v>
      </c>
      <c r="M42" s="196">
        <v>465.42</v>
      </c>
      <c r="N42" s="196">
        <v>1.92</v>
      </c>
    </row>
    <row r="43" spans="1:14" ht="12.75" customHeight="1">
      <c r="A43" s="195" t="s">
        <v>1326</v>
      </c>
      <c r="B43" s="196">
        <v>4000</v>
      </c>
      <c r="C43" s="196">
        <v>0</v>
      </c>
      <c r="D43" s="196">
        <v>4000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</row>
    <row r="44" spans="1:14" ht="12.75" customHeight="1">
      <c r="A44" s="195" t="s">
        <v>1023</v>
      </c>
      <c r="B44" s="196">
        <v>37540</v>
      </c>
      <c r="C44" s="196">
        <v>7987.6</v>
      </c>
      <c r="D44" s="196">
        <v>4847.8599999999997</v>
      </c>
      <c r="E44" s="196">
        <v>1580.8</v>
      </c>
      <c r="F44" s="196">
        <v>1792</v>
      </c>
      <c r="G44" s="196">
        <v>3210.1</v>
      </c>
      <c r="H44" s="196">
        <v>3129.46</v>
      </c>
      <c r="I44" s="196">
        <v>4643.32</v>
      </c>
      <c r="J44" s="196">
        <v>2939.36</v>
      </c>
      <c r="K44" s="196">
        <v>960</v>
      </c>
      <c r="L44" s="196">
        <v>1184</v>
      </c>
      <c r="M44" s="196">
        <v>1980.74</v>
      </c>
      <c r="N44" s="196">
        <v>3284.76</v>
      </c>
    </row>
    <row r="45" spans="1:14" ht="12.75" customHeight="1">
      <c r="A45" s="195" t="s">
        <v>1024</v>
      </c>
      <c r="B45" s="196">
        <v>32905.5</v>
      </c>
      <c r="C45" s="196">
        <v>3267.36</v>
      </c>
      <c r="D45" s="196">
        <v>813</v>
      </c>
      <c r="E45" s="196">
        <v>1250.47</v>
      </c>
      <c r="F45" s="196">
        <v>5349.21</v>
      </c>
      <c r="G45" s="196">
        <v>1992.65</v>
      </c>
      <c r="H45" s="196">
        <v>4240.25</v>
      </c>
      <c r="I45" s="196">
        <v>2180.14</v>
      </c>
      <c r="J45" s="196">
        <v>2531.59</v>
      </c>
      <c r="K45" s="196">
        <v>3051.68</v>
      </c>
      <c r="L45" s="196">
        <v>2618.83</v>
      </c>
      <c r="M45" s="196">
        <v>2710.56</v>
      </c>
      <c r="N45" s="196">
        <v>2899.76</v>
      </c>
    </row>
    <row r="46" spans="1:14" ht="12.75" customHeight="1">
      <c r="A46" s="195" t="s">
        <v>1025</v>
      </c>
      <c r="B46" s="196">
        <v>1289.5</v>
      </c>
      <c r="C46" s="196">
        <v>125</v>
      </c>
      <c r="D46" s="196">
        <v>80.45</v>
      </c>
      <c r="E46" s="196">
        <v>80</v>
      </c>
      <c r="F46" s="196">
        <v>135</v>
      </c>
      <c r="G46" s="196">
        <v>135</v>
      </c>
      <c r="H46" s="196">
        <v>140</v>
      </c>
      <c r="I46" s="196">
        <v>70</v>
      </c>
      <c r="J46" s="196">
        <v>80</v>
      </c>
      <c r="K46" s="196">
        <v>60</v>
      </c>
      <c r="L46" s="196">
        <v>114.05</v>
      </c>
      <c r="M46" s="196">
        <v>170</v>
      </c>
      <c r="N46" s="196">
        <v>100</v>
      </c>
    </row>
    <row r="47" spans="1:14" ht="12.75" customHeight="1">
      <c r="A47" s="197" t="s">
        <v>28</v>
      </c>
      <c r="B47" s="198">
        <v>390385.74</v>
      </c>
      <c r="C47" s="198">
        <v>34220.505599999997</v>
      </c>
      <c r="D47" s="198">
        <v>41106.0556</v>
      </c>
      <c r="E47" s="198">
        <v>26702.9156</v>
      </c>
      <c r="F47" s="198">
        <v>29567.855599999999</v>
      </c>
      <c r="G47" s="198">
        <v>31879.3956</v>
      </c>
      <c r="H47" s="198">
        <v>31309.355599999999</v>
      </c>
      <c r="I47" s="198">
        <v>57692.105600000003</v>
      </c>
      <c r="J47" s="198">
        <v>28915.595600000001</v>
      </c>
      <c r="K47" s="198">
        <v>26557.3256</v>
      </c>
      <c r="L47" s="198">
        <v>26242.725600000002</v>
      </c>
      <c r="M47" s="198">
        <v>27616.445599999999</v>
      </c>
      <c r="N47" s="198">
        <v>28575.4584</v>
      </c>
    </row>
    <row r="48" spans="1:14" ht="12.75" customHeight="1">
      <c r="A48" s="195" t="s">
        <v>1067</v>
      </c>
      <c r="B48" s="196">
        <v>114000</v>
      </c>
      <c r="C48" s="196">
        <v>9500</v>
      </c>
      <c r="D48" s="196">
        <v>9500</v>
      </c>
      <c r="E48" s="196">
        <v>9500</v>
      </c>
      <c r="F48" s="196">
        <v>9500</v>
      </c>
      <c r="G48" s="196">
        <v>9500</v>
      </c>
      <c r="H48" s="196">
        <v>9500</v>
      </c>
      <c r="I48" s="196">
        <v>9500</v>
      </c>
      <c r="J48" s="196">
        <v>9500</v>
      </c>
      <c r="K48" s="196">
        <v>9500</v>
      </c>
      <c r="L48" s="196">
        <v>9500</v>
      </c>
      <c r="M48" s="196">
        <v>9500</v>
      </c>
      <c r="N48" s="196">
        <v>9500</v>
      </c>
    </row>
    <row r="49" spans="1:14" ht="12.75" customHeight="1">
      <c r="A49" s="195" t="s">
        <v>1026</v>
      </c>
      <c r="B49" s="196">
        <v>4050</v>
      </c>
      <c r="C49" s="196">
        <v>1650</v>
      </c>
      <c r="D49" s="196">
        <v>1200</v>
      </c>
      <c r="E49" s="196">
        <v>1200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</row>
    <row r="50" spans="1:14" ht="12.75" customHeight="1">
      <c r="A50" s="195" t="s">
        <v>1068</v>
      </c>
      <c r="B50" s="196">
        <v>-183912</v>
      </c>
      <c r="C50" s="196">
        <v>-6888</v>
      </c>
      <c r="D50" s="196">
        <v>-14318</v>
      </c>
      <c r="E50" s="196">
        <v>-6890</v>
      </c>
      <c r="F50" s="196">
        <v>-6887</v>
      </c>
      <c r="G50" s="196">
        <v>-6223</v>
      </c>
      <c r="H50" s="196">
        <v>-6889</v>
      </c>
      <c r="I50" s="196">
        <v>-6667</v>
      </c>
      <c r="J50" s="196">
        <v>-89467</v>
      </c>
      <c r="K50" s="196">
        <v>-9081</v>
      </c>
      <c r="L50" s="196">
        <v>-30602</v>
      </c>
      <c r="M50" s="196">
        <v>0</v>
      </c>
      <c r="N50" s="196">
        <v>0</v>
      </c>
    </row>
    <row r="51" spans="1:14" ht="12.75" customHeight="1">
      <c r="A51" s="195" t="s">
        <v>1069</v>
      </c>
      <c r="B51" s="196">
        <v>1999000</v>
      </c>
      <c r="C51" s="196">
        <v>140000</v>
      </c>
      <c r="D51" s="196">
        <v>164000</v>
      </c>
      <c r="E51" s="196">
        <v>210000</v>
      </c>
      <c r="F51" s="196">
        <v>238000</v>
      </c>
      <c r="G51" s="196">
        <v>206000</v>
      </c>
      <c r="H51" s="196">
        <v>178000</v>
      </c>
      <c r="I51" s="196">
        <v>160000</v>
      </c>
      <c r="J51" s="196">
        <v>142000</v>
      </c>
      <c r="K51" s="196">
        <v>144000</v>
      </c>
      <c r="L51" s="196">
        <v>417000</v>
      </c>
      <c r="M51" s="196">
        <v>0</v>
      </c>
      <c r="N51" s="196">
        <v>0</v>
      </c>
    </row>
    <row r="52" spans="1:14" ht="12.75" customHeight="1">
      <c r="A52" s="195" t="s">
        <v>1070</v>
      </c>
      <c r="B52" s="196">
        <v>11268</v>
      </c>
      <c r="C52" s="196">
        <v>939</v>
      </c>
      <c r="D52" s="196">
        <v>939</v>
      </c>
      <c r="E52" s="196">
        <v>939</v>
      </c>
      <c r="F52" s="196">
        <v>939</v>
      </c>
      <c r="G52" s="196">
        <v>939</v>
      </c>
      <c r="H52" s="196">
        <v>939</v>
      </c>
      <c r="I52" s="196">
        <v>939</v>
      </c>
      <c r="J52" s="196">
        <v>939</v>
      </c>
      <c r="K52" s="196">
        <v>939</v>
      </c>
      <c r="L52" s="196">
        <v>939</v>
      </c>
      <c r="M52" s="196">
        <v>939</v>
      </c>
      <c r="N52" s="196">
        <v>939</v>
      </c>
    </row>
    <row r="53" spans="1:14" ht="12.75" customHeight="1">
      <c r="A53" s="195" t="s">
        <v>1071</v>
      </c>
      <c r="B53" s="196">
        <v>43000</v>
      </c>
      <c r="C53" s="196">
        <v>3583</v>
      </c>
      <c r="D53" s="196">
        <v>3583</v>
      </c>
      <c r="E53" s="196">
        <v>3583</v>
      </c>
      <c r="F53" s="196">
        <v>3583</v>
      </c>
      <c r="G53" s="196">
        <v>3583</v>
      </c>
      <c r="H53" s="196">
        <v>3583</v>
      </c>
      <c r="I53" s="196">
        <v>3583</v>
      </c>
      <c r="J53" s="196">
        <v>3583</v>
      </c>
      <c r="K53" s="196">
        <v>3583</v>
      </c>
      <c r="L53" s="196">
        <v>3583</v>
      </c>
      <c r="M53" s="196">
        <v>3583</v>
      </c>
      <c r="N53" s="196">
        <v>3587</v>
      </c>
    </row>
    <row r="54" spans="1:14" ht="12.75" customHeight="1">
      <c r="A54" s="195" t="s">
        <v>1027</v>
      </c>
      <c r="B54" s="196">
        <v>32241</v>
      </c>
      <c r="C54" s="196">
        <v>2853</v>
      </c>
      <c r="D54" s="196">
        <v>3232</v>
      </c>
      <c r="E54" s="196">
        <v>2315</v>
      </c>
      <c r="F54" s="196">
        <v>4576</v>
      </c>
      <c r="G54" s="196">
        <v>2617</v>
      </c>
      <c r="H54" s="196">
        <v>2877</v>
      </c>
      <c r="I54" s="196">
        <v>2206</v>
      </c>
      <c r="J54" s="196">
        <v>2641</v>
      </c>
      <c r="K54" s="196">
        <v>2041</v>
      </c>
      <c r="L54" s="196">
        <v>2104</v>
      </c>
      <c r="M54" s="196">
        <v>2514</v>
      </c>
      <c r="N54" s="196">
        <v>2265</v>
      </c>
    </row>
    <row r="55" spans="1:14" ht="12.75" customHeight="1">
      <c r="A55" s="195" t="s">
        <v>1028</v>
      </c>
      <c r="B55" s="196">
        <v>-1949</v>
      </c>
      <c r="C55" s="196">
        <v>-803</v>
      </c>
      <c r="D55" s="196">
        <v>-573</v>
      </c>
      <c r="E55" s="196">
        <v>-573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</row>
    <row r="56" spans="1:14" ht="12.75" customHeight="1">
      <c r="A56" s="195" t="s">
        <v>1072</v>
      </c>
      <c r="B56" s="196">
        <v>-1152927</v>
      </c>
      <c r="C56" s="196">
        <v>-81130</v>
      </c>
      <c r="D56" s="196">
        <v>-94185</v>
      </c>
      <c r="E56" s="196">
        <v>-120372</v>
      </c>
      <c r="F56" s="196">
        <v>-136017</v>
      </c>
      <c r="G56" s="196">
        <v>-117441</v>
      </c>
      <c r="H56" s="196">
        <v>-102243</v>
      </c>
      <c r="I56" s="196">
        <v>-92640</v>
      </c>
      <c r="J56" s="196">
        <v>-82502</v>
      </c>
      <c r="K56" s="196">
        <v>-83203</v>
      </c>
      <c r="L56" s="196">
        <v>-243194</v>
      </c>
      <c r="M56" s="196">
        <v>0</v>
      </c>
      <c r="N56" s="196">
        <v>0</v>
      </c>
    </row>
    <row r="57" spans="1:14" ht="12.75" customHeight="1">
      <c r="A57" s="195" t="s">
        <v>1073</v>
      </c>
      <c r="B57" s="196">
        <v>176314.157714</v>
      </c>
      <c r="C57" s="196">
        <v>10199.86</v>
      </c>
      <c r="D57" s="196">
        <v>9870.91</v>
      </c>
      <c r="E57" s="196">
        <v>10199.870000000001</v>
      </c>
      <c r="F57" s="196">
        <v>10199.790000000001</v>
      </c>
      <c r="G57" s="196">
        <v>9212.7800000000007</v>
      </c>
      <c r="H57" s="196">
        <v>10199.85</v>
      </c>
      <c r="I57" s="196">
        <v>9870.85</v>
      </c>
      <c r="J57" s="196">
        <v>44303.8</v>
      </c>
      <c r="K57" s="196">
        <v>14063.9</v>
      </c>
      <c r="L57" s="196">
        <v>48192.547714</v>
      </c>
      <c r="M57" s="196">
        <v>0</v>
      </c>
      <c r="N57" s="196">
        <v>0</v>
      </c>
    </row>
    <row r="58" spans="1:14" ht="12.75" customHeight="1">
      <c r="A58" s="195" t="s">
        <v>1074</v>
      </c>
      <c r="B58" s="196">
        <v>154626.35999999999</v>
      </c>
      <c r="C58" s="196">
        <v>2557.25</v>
      </c>
      <c r="D58" s="196">
        <v>2474.7399999999998</v>
      </c>
      <c r="E58" s="196">
        <v>2557.25</v>
      </c>
      <c r="F58" s="196">
        <v>2557.2399999999998</v>
      </c>
      <c r="G58" s="196">
        <v>2309.73</v>
      </c>
      <c r="H58" s="196">
        <v>2557.27</v>
      </c>
      <c r="I58" s="196">
        <v>2474.7199999999998</v>
      </c>
      <c r="J58" s="196">
        <v>126044.45</v>
      </c>
      <c r="K58" s="196">
        <v>2727.96</v>
      </c>
      <c r="L58" s="196">
        <v>8365.75</v>
      </c>
      <c r="M58" s="196">
        <v>0</v>
      </c>
      <c r="N58" s="196">
        <v>0</v>
      </c>
    </row>
    <row r="59" spans="1:14" ht="12.75" customHeight="1">
      <c r="A59" s="195" t="s">
        <v>1075</v>
      </c>
      <c r="B59" s="196">
        <v>14822.28</v>
      </c>
      <c r="C59" s="196">
        <v>0</v>
      </c>
      <c r="D59" s="196">
        <v>14822.28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</row>
    <row r="60" spans="1:14" ht="12.75" customHeight="1">
      <c r="A60" s="195" t="s">
        <v>1076</v>
      </c>
      <c r="B60" s="196">
        <v>-24833</v>
      </c>
      <c r="C60" s="196">
        <v>-2076</v>
      </c>
      <c r="D60" s="196">
        <v>-2058</v>
      </c>
      <c r="E60" s="196">
        <v>-2054</v>
      </c>
      <c r="F60" s="196">
        <v>-2048</v>
      </c>
      <c r="G60" s="196">
        <v>-2043</v>
      </c>
      <c r="H60" s="196">
        <v>-2058</v>
      </c>
      <c r="I60" s="196">
        <v>-2075</v>
      </c>
      <c r="J60" s="196">
        <v>-2082</v>
      </c>
      <c r="K60" s="196">
        <v>-2070</v>
      </c>
      <c r="L60" s="196">
        <v>-2090</v>
      </c>
      <c r="M60" s="196">
        <v>-2092</v>
      </c>
      <c r="N60" s="196">
        <v>-2087</v>
      </c>
    </row>
    <row r="61" spans="1:14" ht="12.75" customHeight="1">
      <c r="A61" s="195" t="s">
        <v>1319</v>
      </c>
      <c r="B61" s="196">
        <v>290000</v>
      </c>
      <c r="C61" s="196">
        <v>24167</v>
      </c>
      <c r="D61" s="196">
        <v>24167</v>
      </c>
      <c r="E61" s="196">
        <v>24167</v>
      </c>
      <c r="F61" s="196">
        <v>24167</v>
      </c>
      <c r="G61" s="196">
        <v>24167</v>
      </c>
      <c r="H61" s="196">
        <v>24167</v>
      </c>
      <c r="I61" s="196">
        <v>24167</v>
      </c>
      <c r="J61" s="196">
        <v>24167</v>
      </c>
      <c r="K61" s="196">
        <v>24167</v>
      </c>
      <c r="L61" s="196">
        <v>24167</v>
      </c>
      <c r="M61" s="196">
        <v>24167</v>
      </c>
      <c r="N61" s="196">
        <v>24163</v>
      </c>
    </row>
    <row r="62" spans="1:14" ht="12.75" customHeight="1">
      <c r="A62" s="195" t="s">
        <v>1327</v>
      </c>
      <c r="B62" s="196">
        <v>-167465</v>
      </c>
      <c r="C62" s="196">
        <v>-14005</v>
      </c>
      <c r="D62" s="196">
        <v>-13879</v>
      </c>
      <c r="E62" s="196">
        <v>-13853</v>
      </c>
      <c r="F62" s="196">
        <v>-13811</v>
      </c>
      <c r="G62" s="196">
        <v>-13778</v>
      </c>
      <c r="H62" s="196">
        <v>-13882</v>
      </c>
      <c r="I62" s="196">
        <v>-13993</v>
      </c>
      <c r="J62" s="196">
        <v>-14041</v>
      </c>
      <c r="K62" s="196">
        <v>-13964</v>
      </c>
      <c r="L62" s="196">
        <v>-14094</v>
      </c>
      <c r="M62" s="196">
        <v>-14109</v>
      </c>
      <c r="N62" s="196">
        <v>-14056</v>
      </c>
    </row>
    <row r="63" spans="1:14" ht="12.75" customHeight="1">
      <c r="A63" s="195" t="s">
        <v>1320</v>
      </c>
      <c r="B63" s="196">
        <v>-290000</v>
      </c>
      <c r="C63" s="196">
        <v>-24167</v>
      </c>
      <c r="D63" s="196">
        <v>-24167</v>
      </c>
      <c r="E63" s="196">
        <v>-24167</v>
      </c>
      <c r="F63" s="196">
        <v>-24167</v>
      </c>
      <c r="G63" s="196">
        <v>-24167</v>
      </c>
      <c r="H63" s="196">
        <v>-24167</v>
      </c>
      <c r="I63" s="196">
        <v>-24167</v>
      </c>
      <c r="J63" s="196">
        <v>-24167</v>
      </c>
      <c r="K63" s="196">
        <v>-24167</v>
      </c>
      <c r="L63" s="196">
        <v>-24167</v>
      </c>
      <c r="M63" s="196">
        <v>-24167</v>
      </c>
      <c r="N63" s="196">
        <v>-24163</v>
      </c>
    </row>
    <row r="64" spans="1:14" ht="12.75" customHeight="1">
      <c r="A64" s="195" t="s">
        <v>1328</v>
      </c>
      <c r="B64" s="196">
        <v>167465</v>
      </c>
      <c r="C64" s="196">
        <v>14005</v>
      </c>
      <c r="D64" s="196">
        <v>13879</v>
      </c>
      <c r="E64" s="196">
        <v>13853</v>
      </c>
      <c r="F64" s="196">
        <v>13811</v>
      </c>
      <c r="G64" s="196">
        <v>13778</v>
      </c>
      <c r="H64" s="196">
        <v>13882</v>
      </c>
      <c r="I64" s="196">
        <v>13993</v>
      </c>
      <c r="J64" s="196">
        <v>14041</v>
      </c>
      <c r="K64" s="196">
        <v>13964</v>
      </c>
      <c r="L64" s="196">
        <v>14094</v>
      </c>
      <c r="M64" s="196">
        <v>14109</v>
      </c>
      <c r="N64" s="196">
        <v>14056</v>
      </c>
    </row>
    <row r="65" spans="1:14" ht="12.75" customHeight="1">
      <c r="A65" s="197" t="s">
        <v>29</v>
      </c>
      <c r="B65" s="198">
        <v>1185700.7977</v>
      </c>
      <c r="C65" s="198">
        <v>80385.11</v>
      </c>
      <c r="D65" s="198">
        <v>98487.93</v>
      </c>
      <c r="E65" s="198">
        <v>110405.12</v>
      </c>
      <c r="F65" s="198">
        <v>124403.03</v>
      </c>
      <c r="G65" s="198">
        <v>108454.51</v>
      </c>
      <c r="H65" s="198">
        <v>96466.12</v>
      </c>
      <c r="I65" s="198">
        <v>87191.57</v>
      </c>
      <c r="J65" s="198">
        <v>154960.25</v>
      </c>
      <c r="K65" s="198">
        <v>82500.86</v>
      </c>
      <c r="L65" s="198">
        <v>213798.2977</v>
      </c>
      <c r="M65" s="198">
        <v>14444</v>
      </c>
      <c r="N65" s="198">
        <v>14204</v>
      </c>
    </row>
    <row r="66" spans="1:14" ht="12.75" customHeight="1">
      <c r="A66" s="195" t="s">
        <v>1077</v>
      </c>
      <c r="B66" s="196">
        <v>160530</v>
      </c>
      <c r="C66" s="196">
        <v>15630.04</v>
      </c>
      <c r="D66" s="196">
        <v>15975.04</v>
      </c>
      <c r="E66" s="196">
        <v>9526.0400000000009</v>
      </c>
      <c r="F66" s="196">
        <v>17604.04</v>
      </c>
      <c r="G66" s="196">
        <v>9610.0400000000009</v>
      </c>
      <c r="H66" s="196">
        <v>21472.04</v>
      </c>
      <c r="I66" s="196">
        <v>8660.0400000000009</v>
      </c>
      <c r="J66" s="196">
        <v>10286.040000000001</v>
      </c>
      <c r="K66" s="196">
        <v>9537.0400000000009</v>
      </c>
      <c r="L66" s="196">
        <v>18680.04</v>
      </c>
      <c r="M66" s="196">
        <v>10630.04</v>
      </c>
      <c r="N66" s="196">
        <v>12919.56</v>
      </c>
    </row>
    <row r="67" spans="1:14" ht="12.75" customHeight="1">
      <c r="A67" s="195" t="s">
        <v>1094</v>
      </c>
      <c r="B67" s="196">
        <v>3840</v>
      </c>
      <c r="C67" s="196">
        <v>320</v>
      </c>
      <c r="D67" s="196">
        <v>320</v>
      </c>
      <c r="E67" s="196">
        <v>320</v>
      </c>
      <c r="F67" s="196">
        <v>320</v>
      </c>
      <c r="G67" s="196">
        <v>320</v>
      </c>
      <c r="H67" s="196">
        <v>320</v>
      </c>
      <c r="I67" s="196">
        <v>320</v>
      </c>
      <c r="J67" s="196">
        <v>320</v>
      </c>
      <c r="K67" s="196">
        <v>320</v>
      </c>
      <c r="L67" s="196">
        <v>320</v>
      </c>
      <c r="M67" s="196">
        <v>320</v>
      </c>
      <c r="N67" s="196">
        <v>320</v>
      </c>
    </row>
    <row r="68" spans="1:14" ht="12.75" customHeight="1">
      <c r="A68" s="195" t="s">
        <v>1078</v>
      </c>
      <c r="B68" s="196">
        <v>17550</v>
      </c>
      <c r="C68" s="196">
        <v>1462</v>
      </c>
      <c r="D68" s="196">
        <v>1462</v>
      </c>
      <c r="E68" s="196">
        <v>1462</v>
      </c>
      <c r="F68" s="196">
        <v>1462</v>
      </c>
      <c r="G68" s="196">
        <v>1462</v>
      </c>
      <c r="H68" s="196">
        <v>1462</v>
      </c>
      <c r="I68" s="196">
        <v>1462</v>
      </c>
      <c r="J68" s="196">
        <v>1462</v>
      </c>
      <c r="K68" s="196">
        <v>1462</v>
      </c>
      <c r="L68" s="196">
        <v>1462</v>
      </c>
      <c r="M68" s="196">
        <v>1462</v>
      </c>
      <c r="N68" s="196">
        <v>1468</v>
      </c>
    </row>
    <row r="69" spans="1:14" ht="12.75" customHeight="1">
      <c r="A69" s="197" t="s">
        <v>30</v>
      </c>
      <c r="B69" s="198">
        <v>181920</v>
      </c>
      <c r="C69" s="198">
        <v>17412.04</v>
      </c>
      <c r="D69" s="198">
        <v>17757.04</v>
      </c>
      <c r="E69" s="198">
        <v>11308.04</v>
      </c>
      <c r="F69" s="198">
        <v>19386.04</v>
      </c>
      <c r="G69" s="198">
        <v>11392.04</v>
      </c>
      <c r="H69" s="198">
        <v>23254.04</v>
      </c>
      <c r="I69" s="198">
        <v>10442.040000000001</v>
      </c>
      <c r="J69" s="198">
        <v>12068.04</v>
      </c>
      <c r="K69" s="198">
        <v>11319.04</v>
      </c>
      <c r="L69" s="198">
        <v>20462.04</v>
      </c>
      <c r="M69" s="198">
        <v>12412.04</v>
      </c>
      <c r="N69" s="198">
        <v>14707.56</v>
      </c>
    </row>
    <row r="70" spans="1:14" ht="12.75" customHeight="1">
      <c r="A70" s="195" t="s">
        <v>1030</v>
      </c>
      <c r="B70" s="196">
        <v>685901.92</v>
      </c>
      <c r="C70" s="196">
        <v>57205.16</v>
      </c>
      <c r="D70" s="196">
        <v>57205.16</v>
      </c>
      <c r="E70" s="196">
        <v>57205.16</v>
      </c>
      <c r="F70" s="196">
        <v>57205.16</v>
      </c>
      <c r="G70" s="196">
        <v>57211.16</v>
      </c>
      <c r="H70" s="196">
        <v>57208.160000000003</v>
      </c>
      <c r="I70" s="196">
        <v>57121.16</v>
      </c>
      <c r="J70" s="196">
        <v>57292.160000000003</v>
      </c>
      <c r="K70" s="196">
        <v>56884.160000000003</v>
      </c>
      <c r="L70" s="196">
        <v>56884.160000000003</v>
      </c>
      <c r="M70" s="196">
        <v>57294.16</v>
      </c>
      <c r="N70" s="196">
        <v>57186.16</v>
      </c>
    </row>
    <row r="71" spans="1:14" ht="12.75" customHeight="1">
      <c r="A71" s="195" t="s">
        <v>1029</v>
      </c>
      <c r="B71" s="196">
        <v>-424231</v>
      </c>
      <c r="C71" s="196">
        <v>-35353</v>
      </c>
      <c r="D71" s="196">
        <v>-35353</v>
      </c>
      <c r="E71" s="196">
        <v>-35352</v>
      </c>
      <c r="F71" s="196">
        <v>-35353</v>
      </c>
      <c r="G71" s="196">
        <v>-35352</v>
      </c>
      <c r="H71" s="196">
        <v>-35352</v>
      </c>
      <c r="I71" s="196">
        <v>-35353</v>
      </c>
      <c r="J71" s="196">
        <v>-35353</v>
      </c>
      <c r="K71" s="196">
        <v>-35352</v>
      </c>
      <c r="L71" s="196">
        <v>-35353</v>
      </c>
      <c r="M71" s="196">
        <v>-35353</v>
      </c>
      <c r="N71" s="196">
        <v>-35352</v>
      </c>
    </row>
    <row r="72" spans="1:14" ht="12.75" customHeight="1">
      <c r="A72" s="195" t="s">
        <v>1031</v>
      </c>
      <c r="B72" s="196">
        <v>52250</v>
      </c>
      <c r="C72" s="196">
        <v>3299.35</v>
      </c>
      <c r="D72" s="196">
        <v>4471.6499999999996</v>
      </c>
      <c r="E72" s="196">
        <v>3623.3</v>
      </c>
      <c r="F72" s="196">
        <v>5227.8500000000004</v>
      </c>
      <c r="G72" s="196">
        <v>2672.35</v>
      </c>
      <c r="H72" s="196">
        <v>2741.7</v>
      </c>
      <c r="I72" s="196">
        <v>3671.75</v>
      </c>
      <c r="J72" s="196">
        <v>4516.3</v>
      </c>
      <c r="K72" s="196">
        <v>5444.45</v>
      </c>
      <c r="L72" s="196">
        <v>5452.05</v>
      </c>
      <c r="M72" s="196">
        <v>5928</v>
      </c>
      <c r="N72" s="196">
        <v>5201.25</v>
      </c>
    </row>
    <row r="73" spans="1:14" ht="12.75" customHeight="1">
      <c r="A73" s="195" t="s">
        <v>1032</v>
      </c>
      <c r="B73" s="196">
        <v>63463.3</v>
      </c>
      <c r="C73" s="196">
        <v>7216.8</v>
      </c>
      <c r="D73" s="196">
        <v>5477.4</v>
      </c>
      <c r="E73" s="196">
        <v>4917.1499999999996</v>
      </c>
      <c r="F73" s="196">
        <v>6394.9</v>
      </c>
      <c r="G73" s="196">
        <v>4303.75</v>
      </c>
      <c r="H73" s="196">
        <v>6128.95</v>
      </c>
      <c r="I73" s="196">
        <v>4510.8500000000004</v>
      </c>
      <c r="J73" s="196">
        <v>4079.1</v>
      </c>
      <c r="K73" s="196">
        <v>5212.1499999999996</v>
      </c>
      <c r="L73" s="196">
        <v>5157.8999999999996</v>
      </c>
      <c r="M73" s="196">
        <v>6758.95</v>
      </c>
      <c r="N73" s="196">
        <v>3305.4</v>
      </c>
    </row>
    <row r="74" spans="1:14" ht="12.75" customHeight="1">
      <c r="A74" s="195" t="s">
        <v>1033</v>
      </c>
      <c r="B74" s="196">
        <v>-108635</v>
      </c>
      <c r="C74" s="196">
        <v>-8653</v>
      </c>
      <c r="D74" s="196">
        <v>-8215</v>
      </c>
      <c r="E74" s="196">
        <v>-7527</v>
      </c>
      <c r="F74" s="196">
        <v>-10935</v>
      </c>
      <c r="G74" s="196">
        <v>-8115</v>
      </c>
      <c r="H74" s="196">
        <v>-9275</v>
      </c>
      <c r="I74" s="196">
        <v>-7829</v>
      </c>
      <c r="J74" s="196">
        <v>-6761</v>
      </c>
      <c r="K74" s="196">
        <v>-8499</v>
      </c>
      <c r="L74" s="196">
        <v>-15614</v>
      </c>
      <c r="M74" s="196">
        <v>-10367</v>
      </c>
      <c r="N74" s="196">
        <v>-6845</v>
      </c>
    </row>
    <row r="75" spans="1:14" ht="12.75" customHeight="1">
      <c r="A75" s="195" t="s">
        <v>1329</v>
      </c>
      <c r="B75" s="196">
        <v>35999</v>
      </c>
      <c r="C75" s="196">
        <v>602</v>
      </c>
      <c r="D75" s="196">
        <v>636</v>
      </c>
      <c r="E75" s="196">
        <v>1692</v>
      </c>
      <c r="F75" s="196">
        <v>3392</v>
      </c>
      <c r="G75" s="196">
        <v>5648</v>
      </c>
      <c r="H75" s="196">
        <v>4725</v>
      </c>
      <c r="I75" s="196">
        <v>3266</v>
      </c>
      <c r="J75" s="196">
        <v>124</v>
      </c>
      <c r="K75" s="196">
        <v>98</v>
      </c>
      <c r="L75" s="196">
        <v>14908</v>
      </c>
      <c r="M75" s="196">
        <v>438</v>
      </c>
      <c r="N75" s="196">
        <v>470</v>
      </c>
    </row>
    <row r="76" spans="1:14" ht="12.75" customHeight="1">
      <c r="A76" s="195" t="s">
        <v>828</v>
      </c>
      <c r="B76" s="196">
        <v>3480</v>
      </c>
      <c r="C76" s="196">
        <v>290</v>
      </c>
      <c r="D76" s="196">
        <v>290</v>
      </c>
      <c r="E76" s="196">
        <v>290</v>
      </c>
      <c r="F76" s="196">
        <v>290</v>
      </c>
      <c r="G76" s="196">
        <v>290</v>
      </c>
      <c r="H76" s="196">
        <v>290</v>
      </c>
      <c r="I76" s="196">
        <v>290</v>
      </c>
      <c r="J76" s="196">
        <v>290</v>
      </c>
      <c r="K76" s="196">
        <v>290</v>
      </c>
      <c r="L76" s="196">
        <v>290</v>
      </c>
      <c r="M76" s="196">
        <v>290</v>
      </c>
      <c r="N76" s="196">
        <v>290</v>
      </c>
    </row>
    <row r="77" spans="1:14" ht="12.75" customHeight="1">
      <c r="A77" s="197" t="s">
        <v>31</v>
      </c>
      <c r="B77" s="198">
        <v>308228.21999999997</v>
      </c>
      <c r="C77" s="198">
        <v>24607.31</v>
      </c>
      <c r="D77" s="198">
        <v>24512.21</v>
      </c>
      <c r="E77" s="198">
        <v>24848.61</v>
      </c>
      <c r="F77" s="198">
        <v>26221.91</v>
      </c>
      <c r="G77" s="198">
        <v>26658.26</v>
      </c>
      <c r="H77" s="198">
        <v>26466.81</v>
      </c>
      <c r="I77" s="198">
        <v>25677.759999999998</v>
      </c>
      <c r="J77" s="198">
        <v>24187.56</v>
      </c>
      <c r="K77" s="198">
        <v>24077.759999999998</v>
      </c>
      <c r="L77" s="198">
        <v>31725.11</v>
      </c>
      <c r="M77" s="198">
        <v>24989.11</v>
      </c>
      <c r="N77" s="198">
        <v>24255.81</v>
      </c>
    </row>
    <row r="78" spans="1:14" ht="12.75" customHeight="1">
      <c r="A78" s="195" t="s">
        <v>829</v>
      </c>
      <c r="B78" s="196">
        <v>87681.919999999998</v>
      </c>
      <c r="C78" s="196">
        <v>7307.0276000000003</v>
      </c>
      <c r="D78" s="196">
        <v>7307.0276000000003</v>
      </c>
      <c r="E78" s="196">
        <v>7307.0276000000003</v>
      </c>
      <c r="F78" s="196">
        <v>7307.0276000000003</v>
      </c>
      <c r="G78" s="196">
        <v>7307.0276000000003</v>
      </c>
      <c r="H78" s="196">
        <v>7307.0276000000003</v>
      </c>
      <c r="I78" s="196">
        <v>7307.0276000000003</v>
      </c>
      <c r="J78" s="196">
        <v>7307.0276000000003</v>
      </c>
      <c r="K78" s="196">
        <v>7307.0276000000003</v>
      </c>
      <c r="L78" s="196">
        <v>7307.0276000000003</v>
      </c>
      <c r="M78" s="196">
        <v>7307.0276000000003</v>
      </c>
      <c r="N78" s="196">
        <v>7304.6163999999999</v>
      </c>
    </row>
    <row r="79" spans="1:14" ht="12.75" customHeight="1">
      <c r="A79" s="195" t="s">
        <v>1034</v>
      </c>
      <c r="B79" s="196">
        <v>27650</v>
      </c>
      <c r="C79" s="196">
        <v>2760.5475999999999</v>
      </c>
      <c r="D79" s="196">
        <v>2782.6275999999998</v>
      </c>
      <c r="E79" s="196">
        <v>2760.5475999999999</v>
      </c>
      <c r="F79" s="196">
        <v>2107.1876000000002</v>
      </c>
      <c r="G79" s="196">
        <v>2163.1876000000002</v>
      </c>
      <c r="H79" s="196">
        <v>2151.3476000000001</v>
      </c>
      <c r="I79" s="196">
        <v>2114.5475999999999</v>
      </c>
      <c r="J79" s="196">
        <v>2147.8276000000001</v>
      </c>
      <c r="K79" s="196">
        <v>2164.4675999999999</v>
      </c>
      <c r="L79" s="196">
        <v>2161.9076</v>
      </c>
      <c r="M79" s="196">
        <v>2153.9076</v>
      </c>
      <c r="N79" s="196">
        <v>2181.8964000000001</v>
      </c>
    </row>
    <row r="80" spans="1:14" ht="12.75" customHeight="1">
      <c r="A80" s="195" t="s">
        <v>1035</v>
      </c>
      <c r="B80" s="196">
        <v>155196.41560000001</v>
      </c>
      <c r="C80" s="196">
        <v>11571.045599999999</v>
      </c>
      <c r="D80" s="196">
        <v>11247.043600000001</v>
      </c>
      <c r="E80" s="196">
        <v>11578.506799999999</v>
      </c>
      <c r="F80" s="196">
        <v>15313.676799999999</v>
      </c>
      <c r="G80" s="196">
        <v>17972.758399999999</v>
      </c>
      <c r="H80" s="196">
        <v>15649.017599999999</v>
      </c>
      <c r="I80" s="196">
        <v>14526.520399999999</v>
      </c>
      <c r="J80" s="196">
        <v>11628.9552</v>
      </c>
      <c r="K80" s="196">
        <v>11596.2456</v>
      </c>
      <c r="L80" s="196">
        <v>11510.862800000001</v>
      </c>
      <c r="M80" s="196">
        <v>11391.6276</v>
      </c>
      <c r="N80" s="196">
        <v>11210.155199999999</v>
      </c>
    </row>
    <row r="81" spans="1:14" ht="12.75" customHeight="1">
      <c r="A81" s="195" t="s">
        <v>1036</v>
      </c>
      <c r="B81" s="196">
        <v>976</v>
      </c>
      <c r="C81" s="196">
        <v>0</v>
      </c>
      <c r="D81" s="196">
        <v>0</v>
      </c>
      <c r="E81" s="196">
        <v>0</v>
      </c>
      <c r="F81" s="196">
        <v>448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528</v>
      </c>
    </row>
    <row r="82" spans="1:14" ht="12.75" customHeight="1">
      <c r="A82" s="195" t="s">
        <v>1079</v>
      </c>
      <c r="B82" s="196">
        <v>77256</v>
      </c>
      <c r="C82" s="196">
        <v>6438</v>
      </c>
      <c r="D82" s="196">
        <v>6438</v>
      </c>
      <c r="E82" s="196">
        <v>6438</v>
      </c>
      <c r="F82" s="196">
        <v>6438</v>
      </c>
      <c r="G82" s="196">
        <v>6438</v>
      </c>
      <c r="H82" s="196">
        <v>6438</v>
      </c>
      <c r="I82" s="196">
        <v>6438</v>
      </c>
      <c r="J82" s="196">
        <v>6438</v>
      </c>
      <c r="K82" s="196">
        <v>6438</v>
      </c>
      <c r="L82" s="196">
        <v>6438</v>
      </c>
      <c r="M82" s="196">
        <v>6438</v>
      </c>
      <c r="N82" s="196">
        <v>6438</v>
      </c>
    </row>
    <row r="83" spans="1:14" ht="12.75" customHeight="1">
      <c r="A83" s="195" t="s">
        <v>1037</v>
      </c>
      <c r="B83" s="196">
        <v>96038.56</v>
      </c>
      <c r="C83" s="196">
        <v>7942.28</v>
      </c>
      <c r="D83" s="196">
        <v>7933.32</v>
      </c>
      <c r="E83" s="196">
        <v>8041.48</v>
      </c>
      <c r="F83" s="196">
        <v>8056.2</v>
      </c>
      <c r="G83" s="196">
        <v>8049.16</v>
      </c>
      <c r="H83" s="196">
        <v>8027.08</v>
      </c>
      <c r="I83" s="196">
        <v>8163.08</v>
      </c>
      <c r="J83" s="196">
        <v>8003.72</v>
      </c>
      <c r="K83" s="196">
        <v>7917.32</v>
      </c>
      <c r="L83" s="196">
        <v>8023.24</v>
      </c>
      <c r="M83" s="196">
        <v>7941.64</v>
      </c>
      <c r="N83" s="196">
        <v>7940.04</v>
      </c>
    </row>
    <row r="84" spans="1:14" ht="12.75" customHeight="1">
      <c r="A84" s="195" t="s">
        <v>1038</v>
      </c>
      <c r="B84" s="196">
        <v>59563.199999999997</v>
      </c>
      <c r="C84" s="196">
        <v>5436.16</v>
      </c>
      <c r="D84" s="196">
        <v>4372.8</v>
      </c>
      <c r="E84" s="196">
        <v>4626.5600000000004</v>
      </c>
      <c r="F84" s="196">
        <v>4232</v>
      </c>
      <c r="G84" s="196">
        <v>4171.5200000000004</v>
      </c>
      <c r="H84" s="196">
        <v>4243.2</v>
      </c>
      <c r="I84" s="196">
        <v>6346.56</v>
      </c>
      <c r="J84" s="196">
        <v>5895.36</v>
      </c>
      <c r="K84" s="196">
        <v>4378.5600000000004</v>
      </c>
      <c r="L84" s="196">
        <v>4613.76</v>
      </c>
      <c r="M84" s="196">
        <v>5480</v>
      </c>
      <c r="N84" s="196">
        <v>5766.72</v>
      </c>
    </row>
    <row r="85" spans="1:14" ht="12.75" customHeight="1">
      <c r="A85" s="195" t="s">
        <v>1039</v>
      </c>
      <c r="B85" s="196">
        <v>88296.816000000006</v>
      </c>
      <c r="C85" s="196">
        <v>7224.5680000000002</v>
      </c>
      <c r="D85" s="196">
        <v>7224.5680000000002</v>
      </c>
      <c r="E85" s="196">
        <v>7333.5680000000002</v>
      </c>
      <c r="F85" s="196">
        <v>7342.5680000000002</v>
      </c>
      <c r="G85" s="196">
        <v>7333.5680000000002</v>
      </c>
      <c r="H85" s="196">
        <v>7333.5680000000002</v>
      </c>
      <c r="I85" s="196">
        <v>7333.5680000000002</v>
      </c>
      <c r="J85" s="196">
        <v>7487.5680000000002</v>
      </c>
      <c r="K85" s="196">
        <v>7424.5680000000002</v>
      </c>
      <c r="L85" s="196">
        <v>7588.5680000000002</v>
      </c>
      <c r="M85" s="196">
        <v>7324.5680000000002</v>
      </c>
      <c r="N85" s="196">
        <v>7345.5680000000002</v>
      </c>
    </row>
    <row r="86" spans="1:14" ht="12.75" customHeight="1">
      <c r="A86" s="195" t="s">
        <v>1324</v>
      </c>
      <c r="B86" s="196">
        <v>473.6</v>
      </c>
      <c r="C86" s="196">
        <v>0</v>
      </c>
      <c r="D86" s="196">
        <v>0</v>
      </c>
      <c r="E86" s="196">
        <v>0</v>
      </c>
      <c r="F86" s="196">
        <v>0</v>
      </c>
      <c r="G86" s="196">
        <v>473.6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</row>
    <row r="87" spans="1:14" ht="12.75" customHeight="1">
      <c r="A87" s="195" t="s">
        <v>1040</v>
      </c>
      <c r="B87" s="196">
        <v>-218377</v>
      </c>
      <c r="C87" s="196">
        <v>-16593</v>
      </c>
      <c r="D87" s="196">
        <v>-15516</v>
      </c>
      <c r="E87" s="196">
        <v>-18515</v>
      </c>
      <c r="F87" s="196">
        <v>-19170</v>
      </c>
      <c r="G87" s="196">
        <v>-17142</v>
      </c>
      <c r="H87" s="196">
        <v>-17441</v>
      </c>
      <c r="I87" s="196">
        <v>-18677</v>
      </c>
      <c r="J87" s="196">
        <v>-19307</v>
      </c>
      <c r="K87" s="196">
        <v>-15973</v>
      </c>
      <c r="L87" s="196">
        <v>-21902</v>
      </c>
      <c r="M87" s="196">
        <v>-17026</v>
      </c>
      <c r="N87" s="196">
        <v>-21115</v>
      </c>
    </row>
    <row r="88" spans="1:14" ht="12.75" customHeight="1">
      <c r="A88" s="195" t="s">
        <v>1041</v>
      </c>
      <c r="B88" s="196">
        <v>142128</v>
      </c>
      <c r="C88" s="196">
        <v>8628.32</v>
      </c>
      <c r="D88" s="196">
        <v>8057.12</v>
      </c>
      <c r="E88" s="196">
        <v>13148.64</v>
      </c>
      <c r="F88" s="196">
        <v>14361.76</v>
      </c>
      <c r="G88" s="196">
        <v>10876.96</v>
      </c>
      <c r="H88" s="196">
        <v>11586.08</v>
      </c>
      <c r="I88" s="196">
        <v>11447.2</v>
      </c>
      <c r="J88" s="196">
        <v>12652.96</v>
      </c>
      <c r="K88" s="196">
        <v>8628.32</v>
      </c>
      <c r="L88" s="196">
        <v>18146.080000000002</v>
      </c>
      <c r="M88" s="196">
        <v>9161.76</v>
      </c>
      <c r="N88" s="196">
        <v>15432.8</v>
      </c>
    </row>
    <row r="89" spans="1:14" ht="12.75" customHeight="1">
      <c r="A89" s="195" t="s">
        <v>1042</v>
      </c>
      <c r="B89" s="196">
        <v>11395.6</v>
      </c>
      <c r="C89" s="196">
        <v>1074.5924</v>
      </c>
      <c r="D89" s="196">
        <v>1074.5924</v>
      </c>
      <c r="E89" s="196">
        <v>924.5924</v>
      </c>
      <c r="F89" s="196">
        <v>924.5924</v>
      </c>
      <c r="G89" s="196">
        <v>924.5924</v>
      </c>
      <c r="H89" s="196">
        <v>924.5924</v>
      </c>
      <c r="I89" s="196">
        <v>924.5924</v>
      </c>
      <c r="J89" s="196">
        <v>924.5924</v>
      </c>
      <c r="K89" s="196">
        <v>924.5924</v>
      </c>
      <c r="L89" s="196">
        <v>924.5924</v>
      </c>
      <c r="M89" s="196">
        <v>924.5924</v>
      </c>
      <c r="N89" s="196">
        <v>925.08360000000005</v>
      </c>
    </row>
    <row r="90" spans="1:14" ht="12.75" customHeight="1">
      <c r="A90" s="197" t="s">
        <v>33</v>
      </c>
      <c r="B90" s="198">
        <v>528279.11159999995</v>
      </c>
      <c r="C90" s="198">
        <v>41789.5412</v>
      </c>
      <c r="D90" s="198">
        <v>40921.099199999997</v>
      </c>
      <c r="E90" s="198">
        <v>43643.922400000003</v>
      </c>
      <c r="F90" s="198">
        <v>47361.0124</v>
      </c>
      <c r="G90" s="198">
        <v>48568.374000000003</v>
      </c>
      <c r="H90" s="198">
        <v>46218.913200000003</v>
      </c>
      <c r="I90" s="198">
        <v>45924.095999999998</v>
      </c>
      <c r="J90" s="198">
        <v>43179.010799999996</v>
      </c>
      <c r="K90" s="198">
        <v>40806.101199999997</v>
      </c>
      <c r="L90" s="198">
        <v>44812.038399999998</v>
      </c>
      <c r="M90" s="198">
        <v>41097.123200000002</v>
      </c>
      <c r="N90" s="198">
        <v>43957.8796</v>
      </c>
    </row>
    <row r="91" spans="1:14" ht="12.75" customHeight="1">
      <c r="A91" s="195" t="s">
        <v>1043</v>
      </c>
      <c r="B91" s="196">
        <v>154587.38039999999</v>
      </c>
      <c r="C91" s="196">
        <v>7451.0646999999999</v>
      </c>
      <c r="D91" s="196">
        <v>29365.33</v>
      </c>
      <c r="E91" s="196">
        <v>7658.4341000000004</v>
      </c>
      <c r="F91" s="196">
        <v>13894.0196</v>
      </c>
      <c r="G91" s="196">
        <v>9503.9699999999993</v>
      </c>
      <c r="H91" s="196">
        <v>12351.7791</v>
      </c>
      <c r="I91" s="196">
        <v>15381.000599999999</v>
      </c>
      <c r="J91" s="196">
        <v>8650.5048000000006</v>
      </c>
      <c r="K91" s="196">
        <v>11910.127699999999</v>
      </c>
      <c r="L91" s="196">
        <v>8026.31</v>
      </c>
      <c r="M91" s="196">
        <v>9068.5719000000008</v>
      </c>
      <c r="N91" s="196">
        <v>21326.267899999999</v>
      </c>
    </row>
    <row r="92" spans="1:14" ht="12.75" customHeight="1">
      <c r="A92" s="195" t="s">
        <v>1081</v>
      </c>
      <c r="B92" s="196">
        <v>1348</v>
      </c>
      <c r="C92" s="196">
        <v>92</v>
      </c>
      <c r="D92" s="196">
        <v>881</v>
      </c>
      <c r="E92" s="196">
        <v>7</v>
      </c>
      <c r="F92" s="196">
        <v>75.48</v>
      </c>
      <c r="G92" s="196">
        <v>0</v>
      </c>
      <c r="H92" s="196">
        <v>0</v>
      </c>
      <c r="I92" s="196">
        <v>17</v>
      </c>
      <c r="J92" s="196">
        <v>0</v>
      </c>
      <c r="K92" s="196">
        <v>79.56</v>
      </c>
      <c r="L92" s="196">
        <v>0</v>
      </c>
      <c r="M92" s="196">
        <v>17</v>
      </c>
      <c r="N92" s="196">
        <v>178.96</v>
      </c>
    </row>
    <row r="93" spans="1:14" ht="12.75" customHeight="1">
      <c r="A93" s="195" t="s">
        <v>1044</v>
      </c>
      <c r="B93" s="196">
        <v>288743.96380000003</v>
      </c>
      <c r="C93" s="196">
        <v>21252.619299999998</v>
      </c>
      <c r="D93" s="196">
        <v>17483.11</v>
      </c>
      <c r="E93" s="196">
        <v>22996.082200000001</v>
      </c>
      <c r="F93" s="196">
        <v>23686.6077</v>
      </c>
      <c r="G93" s="196">
        <v>24933.31</v>
      </c>
      <c r="H93" s="196">
        <v>25843.630300000001</v>
      </c>
      <c r="I93" s="196">
        <v>30150.163400000001</v>
      </c>
      <c r="J93" s="196">
        <v>22670.1891</v>
      </c>
      <c r="K93" s="196">
        <v>24276.610700000001</v>
      </c>
      <c r="L93" s="196">
        <v>20469.400000000001</v>
      </c>
      <c r="M93" s="196">
        <v>23603.784599999999</v>
      </c>
      <c r="N93" s="196">
        <v>31378.4565</v>
      </c>
    </row>
    <row r="94" spans="1:14" ht="12.75" customHeight="1">
      <c r="A94" s="195" t="s">
        <v>1045</v>
      </c>
      <c r="B94" s="196">
        <v>208124.58050000001</v>
      </c>
      <c r="C94" s="196">
        <v>13588.372300000001</v>
      </c>
      <c r="D94" s="196">
        <v>26164.71</v>
      </c>
      <c r="E94" s="196">
        <v>15342.7685</v>
      </c>
      <c r="F94" s="196">
        <v>19553.338599999999</v>
      </c>
      <c r="G94" s="196">
        <v>13527.42</v>
      </c>
      <c r="H94" s="196">
        <v>14175.244500000001</v>
      </c>
      <c r="I94" s="196">
        <v>21081.150099999999</v>
      </c>
      <c r="J94" s="196">
        <v>15690.04</v>
      </c>
      <c r="K94" s="196">
        <v>20133.587500000001</v>
      </c>
      <c r="L94" s="196">
        <v>12746.66</v>
      </c>
      <c r="M94" s="196">
        <v>15306.928400000001</v>
      </c>
      <c r="N94" s="196">
        <v>20814.3606</v>
      </c>
    </row>
    <row r="95" spans="1:14" ht="12.75" customHeight="1">
      <c r="A95" s="195" t="s">
        <v>1046</v>
      </c>
      <c r="B95" s="196">
        <v>10346</v>
      </c>
      <c r="C95" s="196">
        <v>3333</v>
      </c>
      <c r="D95" s="196">
        <v>3733</v>
      </c>
      <c r="E95" s="196">
        <v>308</v>
      </c>
      <c r="F95" s="196">
        <v>233</v>
      </c>
      <c r="G95" s="196">
        <v>308</v>
      </c>
      <c r="H95" s="196">
        <v>233</v>
      </c>
      <c r="I95" s="196">
        <v>333</v>
      </c>
      <c r="J95" s="196">
        <v>233</v>
      </c>
      <c r="K95" s="196">
        <v>833</v>
      </c>
      <c r="L95" s="196">
        <v>233</v>
      </c>
      <c r="M95" s="196">
        <v>333</v>
      </c>
      <c r="N95" s="196">
        <v>233</v>
      </c>
    </row>
    <row r="96" spans="1:14" ht="12.75" customHeight="1">
      <c r="A96" s="197" t="s">
        <v>34</v>
      </c>
      <c r="B96" s="198">
        <v>663149.92469999997</v>
      </c>
      <c r="C96" s="198">
        <v>45717.056299999997</v>
      </c>
      <c r="D96" s="198">
        <v>77627.149999999994</v>
      </c>
      <c r="E96" s="198">
        <v>46312.284800000001</v>
      </c>
      <c r="F96" s="198">
        <v>57442.445899999999</v>
      </c>
      <c r="G96" s="198">
        <v>48272.7</v>
      </c>
      <c r="H96" s="198">
        <v>52603.653899999998</v>
      </c>
      <c r="I96" s="198">
        <v>66962.314100000003</v>
      </c>
      <c r="J96" s="198">
        <v>47243.733899999999</v>
      </c>
      <c r="K96" s="198">
        <v>57232.885900000001</v>
      </c>
      <c r="L96" s="198">
        <v>41475.370000000003</v>
      </c>
      <c r="M96" s="198">
        <v>48329.284899999999</v>
      </c>
      <c r="N96" s="198">
        <v>73931.044999999998</v>
      </c>
    </row>
    <row r="97" spans="1:14" ht="12.75" customHeight="1">
      <c r="A97" s="195" t="s">
        <v>1047</v>
      </c>
      <c r="B97" s="196">
        <v>20266</v>
      </c>
      <c r="C97" s="196">
        <v>340</v>
      </c>
      <c r="D97" s="196">
        <v>252</v>
      </c>
      <c r="E97" s="196">
        <v>675</v>
      </c>
      <c r="F97" s="196">
        <v>274</v>
      </c>
      <c r="G97" s="196">
        <v>374</v>
      </c>
      <c r="H97" s="196">
        <v>709</v>
      </c>
      <c r="I97" s="196">
        <v>1264</v>
      </c>
      <c r="J97" s="196">
        <v>771</v>
      </c>
      <c r="K97" s="196">
        <v>407</v>
      </c>
      <c r="L97" s="196">
        <v>222</v>
      </c>
      <c r="M97" s="196">
        <v>14325</v>
      </c>
      <c r="N97" s="196">
        <v>653</v>
      </c>
    </row>
    <row r="98" spans="1:14" ht="12.75" customHeight="1">
      <c r="A98" s="195" t="s">
        <v>1049</v>
      </c>
      <c r="B98" s="196">
        <v>840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840</v>
      </c>
      <c r="K98" s="196">
        <v>0</v>
      </c>
      <c r="L98" s="196">
        <v>0</v>
      </c>
      <c r="M98" s="196">
        <v>0</v>
      </c>
      <c r="N98" s="196">
        <v>0</v>
      </c>
    </row>
    <row r="99" spans="1:14" ht="12.75" customHeight="1">
      <c r="A99" s="195" t="s">
        <v>1050</v>
      </c>
      <c r="B99" s="196">
        <v>141962.72</v>
      </c>
      <c r="C99" s="196">
        <v>8778</v>
      </c>
      <c r="D99" s="196">
        <v>8778</v>
      </c>
      <c r="E99" s="196">
        <v>8778</v>
      </c>
      <c r="F99" s="196">
        <v>8778</v>
      </c>
      <c r="G99" s="196">
        <v>9987.16</v>
      </c>
      <c r="H99" s="196">
        <v>8778</v>
      </c>
      <c r="I99" s="196">
        <v>9745.1</v>
      </c>
      <c r="J99" s="196">
        <v>31278</v>
      </c>
      <c r="K99" s="196">
        <v>8778</v>
      </c>
      <c r="L99" s="196">
        <v>14503.42</v>
      </c>
      <c r="M99" s="196">
        <v>8852.32</v>
      </c>
      <c r="N99" s="196">
        <v>14928.72</v>
      </c>
    </row>
    <row r="100" spans="1:14" ht="12.75" customHeight="1">
      <c r="A100" s="197" t="s">
        <v>1051</v>
      </c>
      <c r="B100" s="198">
        <v>163068.72</v>
      </c>
      <c r="C100" s="198">
        <v>9118</v>
      </c>
      <c r="D100" s="198">
        <v>9030</v>
      </c>
      <c r="E100" s="198">
        <v>9453</v>
      </c>
      <c r="F100" s="198">
        <v>9052</v>
      </c>
      <c r="G100" s="198">
        <v>10361.16</v>
      </c>
      <c r="H100" s="198">
        <v>9487</v>
      </c>
      <c r="I100" s="198">
        <v>11009.1</v>
      </c>
      <c r="J100" s="198">
        <v>32889</v>
      </c>
      <c r="K100" s="198">
        <v>9185</v>
      </c>
      <c r="L100" s="198">
        <v>14725.42</v>
      </c>
      <c r="M100" s="198">
        <v>23177.32</v>
      </c>
      <c r="N100" s="198">
        <v>15581.72</v>
      </c>
    </row>
    <row r="101" spans="1:14" ht="12.75" customHeight="1">
      <c r="A101" s="195" t="s">
        <v>1052</v>
      </c>
      <c r="B101" s="196">
        <v>3014</v>
      </c>
      <c r="C101" s="196">
        <v>2800</v>
      </c>
      <c r="D101" s="196">
        <v>0</v>
      </c>
      <c r="E101" s="196">
        <v>0</v>
      </c>
      <c r="F101" s="196">
        <v>0</v>
      </c>
      <c r="G101" s="196">
        <v>0</v>
      </c>
      <c r="H101" s="196">
        <v>0</v>
      </c>
      <c r="I101" s="196">
        <v>0</v>
      </c>
      <c r="J101" s="196">
        <v>214</v>
      </c>
      <c r="K101" s="196">
        <v>0</v>
      </c>
      <c r="L101" s="196">
        <v>0</v>
      </c>
      <c r="M101" s="196">
        <v>0</v>
      </c>
      <c r="N101" s="196">
        <v>0</v>
      </c>
    </row>
    <row r="102" spans="1:14" ht="12.75" customHeight="1">
      <c r="A102" s="195" t="s">
        <v>1053</v>
      </c>
      <c r="B102" s="196">
        <v>40576.25</v>
      </c>
      <c r="C102" s="196">
        <v>187</v>
      </c>
      <c r="D102" s="196">
        <v>231</v>
      </c>
      <c r="E102" s="196">
        <v>187</v>
      </c>
      <c r="F102" s="196">
        <v>6889</v>
      </c>
      <c r="G102" s="196">
        <v>2857</v>
      </c>
      <c r="H102" s="196">
        <v>1991</v>
      </c>
      <c r="I102" s="196">
        <v>1388</v>
      </c>
      <c r="J102" s="196">
        <v>3221.5</v>
      </c>
      <c r="K102" s="196">
        <v>5062</v>
      </c>
      <c r="L102" s="196">
        <v>6687</v>
      </c>
      <c r="M102" s="196">
        <v>4074</v>
      </c>
      <c r="N102" s="196">
        <v>7801.75</v>
      </c>
    </row>
    <row r="103" spans="1:14" ht="12.75" customHeight="1">
      <c r="A103" s="195" t="s">
        <v>1054</v>
      </c>
      <c r="B103" s="196">
        <v>7420</v>
      </c>
      <c r="C103" s="196">
        <v>314</v>
      </c>
      <c r="D103" s="196">
        <v>191</v>
      </c>
      <c r="E103" s="196">
        <v>0</v>
      </c>
      <c r="F103" s="196">
        <v>0</v>
      </c>
      <c r="G103" s="196">
        <v>0</v>
      </c>
      <c r="H103" s="196">
        <v>0</v>
      </c>
      <c r="I103" s="196">
        <v>63</v>
      </c>
      <c r="J103" s="196">
        <v>2052</v>
      </c>
      <c r="K103" s="196">
        <v>0</v>
      </c>
      <c r="L103" s="196">
        <v>0</v>
      </c>
      <c r="M103" s="196">
        <v>4800</v>
      </c>
      <c r="N103" s="196">
        <v>0</v>
      </c>
    </row>
    <row r="104" spans="1:14" ht="12.75" customHeight="1">
      <c r="A104" s="195" t="s">
        <v>1082</v>
      </c>
      <c r="B104" s="196">
        <v>920</v>
      </c>
      <c r="C104" s="196">
        <v>0</v>
      </c>
      <c r="D104" s="196">
        <v>0</v>
      </c>
      <c r="E104" s="196">
        <v>0</v>
      </c>
      <c r="F104" s="196">
        <v>0</v>
      </c>
      <c r="G104" s="196">
        <v>0</v>
      </c>
      <c r="H104" s="196">
        <v>245</v>
      </c>
      <c r="I104" s="196">
        <v>0</v>
      </c>
      <c r="J104" s="196">
        <v>0</v>
      </c>
      <c r="K104" s="196">
        <v>0</v>
      </c>
      <c r="L104" s="196">
        <v>0</v>
      </c>
      <c r="M104" s="196">
        <v>675</v>
      </c>
      <c r="N104" s="196">
        <v>0</v>
      </c>
    </row>
    <row r="105" spans="1:14" ht="12.75" customHeight="1">
      <c r="A105" s="195" t="s">
        <v>1055</v>
      </c>
      <c r="B105" s="196">
        <v>46741</v>
      </c>
      <c r="C105" s="196">
        <v>3725</v>
      </c>
      <c r="D105" s="196">
        <v>2925</v>
      </c>
      <c r="E105" s="196">
        <v>2425</v>
      </c>
      <c r="F105" s="196">
        <v>3925</v>
      </c>
      <c r="G105" s="196">
        <v>4666</v>
      </c>
      <c r="H105" s="196">
        <v>2925</v>
      </c>
      <c r="I105" s="196">
        <v>4425</v>
      </c>
      <c r="J105" s="196">
        <v>4425</v>
      </c>
      <c r="K105" s="196">
        <v>3925</v>
      </c>
      <c r="L105" s="196">
        <v>3425</v>
      </c>
      <c r="M105" s="196">
        <v>4925</v>
      </c>
      <c r="N105" s="196">
        <v>5025</v>
      </c>
    </row>
    <row r="106" spans="1:14" ht="12.75" customHeight="1">
      <c r="A106" s="195" t="s">
        <v>1056</v>
      </c>
      <c r="B106" s="196">
        <v>1000</v>
      </c>
      <c r="C106" s="196">
        <v>0</v>
      </c>
      <c r="D106" s="196">
        <v>0</v>
      </c>
      <c r="E106" s="196">
        <v>0</v>
      </c>
      <c r="F106" s="196">
        <v>0</v>
      </c>
      <c r="G106" s="196">
        <v>0</v>
      </c>
      <c r="H106" s="196">
        <v>0</v>
      </c>
      <c r="I106" s="196">
        <v>0</v>
      </c>
      <c r="J106" s="196">
        <v>0</v>
      </c>
      <c r="K106" s="196">
        <v>0</v>
      </c>
      <c r="L106" s="196">
        <v>0</v>
      </c>
      <c r="M106" s="196">
        <v>1000</v>
      </c>
      <c r="N106" s="196">
        <v>0</v>
      </c>
    </row>
    <row r="107" spans="1:14" ht="12.75" customHeight="1">
      <c r="A107" s="197" t="s">
        <v>36</v>
      </c>
      <c r="B107" s="198">
        <v>99671.25</v>
      </c>
      <c r="C107" s="198">
        <v>7026</v>
      </c>
      <c r="D107" s="198">
        <v>3347</v>
      </c>
      <c r="E107" s="198">
        <v>2612</v>
      </c>
      <c r="F107" s="198">
        <v>10814</v>
      </c>
      <c r="G107" s="198">
        <v>7523</v>
      </c>
      <c r="H107" s="198">
        <v>5161</v>
      </c>
      <c r="I107" s="198">
        <v>5876</v>
      </c>
      <c r="J107" s="198">
        <v>9912.5</v>
      </c>
      <c r="K107" s="198">
        <v>8987</v>
      </c>
      <c r="L107" s="198">
        <v>10112</v>
      </c>
      <c r="M107" s="198">
        <v>15474</v>
      </c>
      <c r="N107" s="198">
        <v>12826.75</v>
      </c>
    </row>
    <row r="108" spans="1:14" ht="12.75" customHeight="1">
      <c r="A108" s="195" t="s">
        <v>1057</v>
      </c>
      <c r="B108" s="196">
        <v>899812.82</v>
      </c>
      <c r="C108" s="196">
        <v>21472.257000000001</v>
      </c>
      <c r="D108" s="196">
        <v>45432.256999999998</v>
      </c>
      <c r="E108" s="196">
        <v>56232.256999999998</v>
      </c>
      <c r="F108" s="196">
        <v>94157.256999999998</v>
      </c>
      <c r="G108" s="196">
        <v>79957.256999999998</v>
      </c>
      <c r="H108" s="196">
        <v>79957.256999999998</v>
      </c>
      <c r="I108" s="196">
        <v>80957.256999999998</v>
      </c>
      <c r="J108" s="196">
        <v>79957.256999999998</v>
      </c>
      <c r="K108" s="196">
        <v>69957.256999999998</v>
      </c>
      <c r="L108" s="196">
        <v>69957.256999999998</v>
      </c>
      <c r="M108" s="196">
        <v>69957.256999999998</v>
      </c>
      <c r="N108" s="196">
        <v>151817.99299999999</v>
      </c>
    </row>
    <row r="109" spans="1:14" ht="12.75" customHeight="1">
      <c r="A109" s="195" t="s">
        <v>1058</v>
      </c>
      <c r="B109" s="196">
        <v>73910</v>
      </c>
      <c r="C109" s="196">
        <v>6365</v>
      </c>
      <c r="D109" s="196">
        <v>6555</v>
      </c>
      <c r="E109" s="196">
        <v>5605</v>
      </c>
      <c r="F109" s="196">
        <v>5415</v>
      </c>
      <c r="G109" s="196">
        <v>5130</v>
      </c>
      <c r="H109" s="196">
        <v>7410</v>
      </c>
      <c r="I109" s="196">
        <v>6080</v>
      </c>
      <c r="J109" s="196">
        <v>6365</v>
      </c>
      <c r="K109" s="196">
        <v>6080</v>
      </c>
      <c r="L109" s="196">
        <v>6412.5</v>
      </c>
      <c r="M109" s="196">
        <v>6412.5</v>
      </c>
      <c r="N109" s="196">
        <v>6080</v>
      </c>
    </row>
    <row r="110" spans="1:14" ht="12.75" customHeight="1">
      <c r="A110" s="195" t="s">
        <v>1322</v>
      </c>
      <c r="B110" s="196">
        <v>916745.25</v>
      </c>
      <c r="C110" s="196">
        <v>66215</v>
      </c>
      <c r="D110" s="196">
        <v>72390</v>
      </c>
      <c r="E110" s="196">
        <v>74765</v>
      </c>
      <c r="F110" s="196">
        <v>81415</v>
      </c>
      <c r="G110" s="196">
        <v>86165</v>
      </c>
      <c r="H110" s="196">
        <v>86165</v>
      </c>
      <c r="I110" s="196">
        <v>86165</v>
      </c>
      <c r="J110" s="196">
        <v>86165</v>
      </c>
      <c r="K110" s="196">
        <v>71915</v>
      </c>
      <c r="L110" s="196">
        <v>69540</v>
      </c>
      <c r="M110" s="196">
        <v>67165</v>
      </c>
      <c r="N110" s="196">
        <v>68680.25</v>
      </c>
    </row>
    <row r="111" spans="1:14" ht="12.75" customHeight="1">
      <c r="A111" s="195" t="s">
        <v>1083</v>
      </c>
      <c r="B111" s="196">
        <v>1719027.3359999999</v>
      </c>
      <c r="C111" s="196">
        <v>128513.844</v>
      </c>
      <c r="D111" s="196">
        <v>128056.65300000001</v>
      </c>
      <c r="E111" s="196">
        <v>132805.068</v>
      </c>
      <c r="F111" s="196">
        <v>140720.48699999999</v>
      </c>
      <c r="G111" s="196">
        <v>148062.603</v>
      </c>
      <c r="H111" s="196">
        <v>157046.39999999999</v>
      </c>
      <c r="I111" s="196">
        <v>152741.4</v>
      </c>
      <c r="J111" s="196">
        <v>197860.13699999999</v>
      </c>
      <c r="K111" s="196">
        <v>158440.851</v>
      </c>
      <c r="L111" s="196">
        <v>114596.394</v>
      </c>
      <c r="M111" s="196">
        <v>129204.61199999999</v>
      </c>
      <c r="N111" s="196">
        <v>130978.887</v>
      </c>
    </row>
    <row r="112" spans="1:14" ht="12.75" customHeight="1">
      <c r="A112" s="195" t="s">
        <v>1084</v>
      </c>
      <c r="B112" s="196">
        <v>535637</v>
      </c>
      <c r="C112" s="196">
        <v>44636</v>
      </c>
      <c r="D112" s="196">
        <v>44636</v>
      </c>
      <c r="E112" s="196">
        <v>44636</v>
      </c>
      <c r="F112" s="196">
        <v>44636</v>
      </c>
      <c r="G112" s="196">
        <v>44636</v>
      </c>
      <c r="H112" s="196">
        <v>44636</v>
      </c>
      <c r="I112" s="196">
        <v>44636</v>
      </c>
      <c r="J112" s="196">
        <v>44636</v>
      </c>
      <c r="K112" s="196">
        <v>44636</v>
      </c>
      <c r="L112" s="196">
        <v>44636</v>
      </c>
      <c r="M112" s="196">
        <v>44636</v>
      </c>
      <c r="N112" s="196">
        <v>44641</v>
      </c>
    </row>
    <row r="113" spans="1:14" ht="12.75" customHeight="1">
      <c r="A113" s="197" t="s">
        <v>37</v>
      </c>
      <c r="B113" s="198">
        <v>4145132.406</v>
      </c>
      <c r="C113" s="198">
        <v>267202.10100000002</v>
      </c>
      <c r="D113" s="198">
        <v>297069.90999999997</v>
      </c>
      <c r="E113" s="198">
        <v>314043.32500000001</v>
      </c>
      <c r="F113" s="198">
        <v>366343.74400000001</v>
      </c>
      <c r="G113" s="198">
        <v>363950.86</v>
      </c>
      <c r="H113" s="198">
        <v>375214.65700000001</v>
      </c>
      <c r="I113" s="198">
        <v>370579.65700000001</v>
      </c>
      <c r="J113" s="198">
        <v>414983.39399999997</v>
      </c>
      <c r="K113" s="198">
        <v>351029.10800000001</v>
      </c>
      <c r="L113" s="198">
        <v>305142.15100000001</v>
      </c>
      <c r="M113" s="198">
        <v>317375.36900000001</v>
      </c>
      <c r="N113" s="198">
        <v>402198.13</v>
      </c>
    </row>
    <row r="114" spans="1:14" ht="12.75" customHeight="1">
      <c r="A114" s="195" t="s">
        <v>1059</v>
      </c>
      <c r="B114" s="196">
        <v>17700</v>
      </c>
      <c r="C114" s="196">
        <v>1350</v>
      </c>
      <c r="D114" s="196">
        <v>650</v>
      </c>
      <c r="E114" s="196">
        <v>750</v>
      </c>
      <c r="F114" s="196">
        <v>650</v>
      </c>
      <c r="G114" s="196">
        <v>1059</v>
      </c>
      <c r="H114" s="196">
        <v>6230</v>
      </c>
      <c r="I114" s="196">
        <v>1411</v>
      </c>
      <c r="J114" s="196">
        <v>1410</v>
      </c>
      <c r="K114" s="196">
        <v>662</v>
      </c>
      <c r="L114" s="196">
        <v>2020</v>
      </c>
      <c r="M114" s="196">
        <v>650</v>
      </c>
      <c r="N114" s="196">
        <v>858</v>
      </c>
    </row>
    <row r="115" spans="1:14" ht="12.75" customHeight="1">
      <c r="A115" s="197" t="s">
        <v>39</v>
      </c>
      <c r="B115" s="198">
        <v>17700</v>
      </c>
      <c r="C115" s="198">
        <v>1350</v>
      </c>
      <c r="D115" s="198">
        <v>650</v>
      </c>
      <c r="E115" s="198">
        <v>750</v>
      </c>
      <c r="F115" s="198">
        <v>650</v>
      </c>
      <c r="G115" s="198">
        <v>1059</v>
      </c>
      <c r="H115" s="198">
        <v>6230</v>
      </c>
      <c r="I115" s="198">
        <v>1411</v>
      </c>
      <c r="J115" s="198">
        <v>1410</v>
      </c>
      <c r="K115" s="198">
        <v>662</v>
      </c>
      <c r="L115" s="198">
        <v>2020</v>
      </c>
      <c r="M115" s="198">
        <v>650</v>
      </c>
      <c r="N115" s="198">
        <v>858</v>
      </c>
    </row>
    <row r="116" spans="1:14" ht="12.75" customHeight="1">
      <c r="A116" s="197" t="s">
        <v>124</v>
      </c>
      <c r="B116" s="198">
        <v>11978265.4257</v>
      </c>
      <c r="C116" s="198">
        <v>895867.54650000005</v>
      </c>
      <c r="D116" s="198">
        <v>971965.96310000005</v>
      </c>
      <c r="E116" s="198">
        <v>944579.75679999997</v>
      </c>
      <c r="F116" s="198">
        <v>1070257.9602999999</v>
      </c>
      <c r="G116" s="198">
        <v>1002309.2233</v>
      </c>
      <c r="H116" s="198">
        <v>1020019.1287</v>
      </c>
      <c r="I116" s="198">
        <v>1048918.3637999999</v>
      </c>
      <c r="J116" s="198">
        <v>1139040.5995</v>
      </c>
      <c r="K116" s="198">
        <v>946981.03720000002</v>
      </c>
      <c r="L116" s="198">
        <v>1078096.5878999999</v>
      </c>
      <c r="M116" s="198">
        <v>884992.57380000001</v>
      </c>
      <c r="N116" s="198">
        <v>975236.68480000005</v>
      </c>
    </row>
    <row r="117" spans="1:14" ht="12.75" customHeight="1">
      <c r="A117" s="197" t="s">
        <v>838</v>
      </c>
      <c r="B117" s="198">
        <v>-11978265.4257</v>
      </c>
      <c r="C117" s="198">
        <v>-895867.54650000005</v>
      </c>
      <c r="D117" s="198">
        <v>-971965.96310000005</v>
      </c>
      <c r="E117" s="198">
        <v>-944579.75679999997</v>
      </c>
      <c r="F117" s="198">
        <v>-1070257.9602999999</v>
      </c>
      <c r="G117" s="198">
        <v>-1002309.2233</v>
      </c>
      <c r="H117" s="198">
        <v>-1020019.1287</v>
      </c>
      <c r="I117" s="198">
        <v>-1048918.3637999999</v>
      </c>
      <c r="J117" s="198">
        <v>-1139040.5995</v>
      </c>
      <c r="K117" s="198">
        <v>-946981.03720000002</v>
      </c>
      <c r="L117" s="198">
        <v>-1078096.5878999999</v>
      </c>
      <c r="M117" s="198">
        <v>-884992.57380000001</v>
      </c>
      <c r="N117" s="198">
        <v>-975236.68480000005</v>
      </c>
    </row>
    <row r="118" spans="1:14" ht="12.75" customHeight="1">
      <c r="A118" s="197" t="s">
        <v>839</v>
      </c>
      <c r="B118" s="199">
        <v>0</v>
      </c>
      <c r="C118" s="199">
        <v>0</v>
      </c>
      <c r="D118" s="199">
        <v>0</v>
      </c>
      <c r="E118" s="199">
        <v>0</v>
      </c>
      <c r="F118" s="199">
        <v>0</v>
      </c>
      <c r="G118" s="199">
        <v>0</v>
      </c>
      <c r="H118" s="199">
        <v>0</v>
      </c>
      <c r="I118" s="199">
        <v>0</v>
      </c>
      <c r="J118" s="199">
        <v>0</v>
      </c>
      <c r="K118" s="199">
        <v>0</v>
      </c>
      <c r="L118" s="199">
        <v>0</v>
      </c>
      <c r="M118" s="199">
        <v>0</v>
      </c>
      <c r="N118" s="199">
        <v>0</v>
      </c>
    </row>
  </sheetData>
  <pageMargins left="0.5" right="0.5" top="0.75" bottom="0.5" header="0.5" footer="0.75"/>
  <pageSetup scale="3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AD86"/>
  <sheetViews>
    <sheetView view="pageBreakPreview" zoomScale="60" zoomScaleNormal="90" workbookViewId="0">
      <pane xSplit="3" ySplit="5" topLeftCell="D12" activePane="bottomRight" state="frozen"/>
      <selection activeCell="C49" sqref="C49"/>
      <selection pane="topRight" activeCell="C49" sqref="C49"/>
      <selection pane="bottomLeft" activeCell="C49" sqref="C49"/>
      <selection pane="bottomRight" activeCell="AB45" sqref="AB45"/>
    </sheetView>
  </sheetViews>
  <sheetFormatPr defaultRowHeight="12.75"/>
  <cols>
    <col min="1" max="1" width="3" customWidth="1"/>
    <col min="2" max="2" width="7.7109375" customWidth="1"/>
    <col min="3" max="3" width="78.7109375" bestFit="1" customWidth="1"/>
    <col min="4" max="4" width="22.28515625" customWidth="1"/>
    <col min="5" max="6" width="12.42578125" customWidth="1"/>
    <col min="7" max="8" width="12.28515625" customWidth="1"/>
    <col min="9" max="9" width="12" bestFit="1" customWidth="1"/>
    <col min="10" max="10" width="12.7109375" customWidth="1"/>
    <col min="11" max="12" width="12.28515625" customWidth="1"/>
    <col min="13" max="13" width="13" bestFit="1" customWidth="1"/>
    <col min="14" max="17" width="12.28515625" customWidth="1"/>
    <col min="18" max="18" width="12" bestFit="1" customWidth="1"/>
    <col min="19" max="19" width="13.85546875" bestFit="1" customWidth="1"/>
    <col min="20" max="20" width="12" style="1" bestFit="1" customWidth="1"/>
    <col min="21" max="30" width="12" bestFit="1" customWidth="1"/>
    <col min="31" max="31" width="7.5703125" customWidth="1"/>
  </cols>
  <sheetData>
    <row r="1" spans="2:30">
      <c r="C1" s="5"/>
      <c r="D1" s="38"/>
      <c r="E1" s="38"/>
      <c r="F1" s="38"/>
      <c r="G1" s="38"/>
      <c r="H1" s="38"/>
      <c r="I1" s="38"/>
      <c r="J1" s="38"/>
      <c r="K1" s="1"/>
      <c r="L1" s="1"/>
      <c r="M1" s="1"/>
      <c r="N1" s="1"/>
      <c r="O1" s="1"/>
      <c r="P1" s="1"/>
      <c r="Q1" s="1"/>
      <c r="S1" s="42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 spans="2:30">
      <c r="C2" s="5"/>
      <c r="D2" s="268" t="s">
        <v>458</v>
      </c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70"/>
      <c r="P2" s="4"/>
      <c r="Q2" s="4"/>
      <c r="R2" s="4"/>
      <c r="S2" s="268" t="s">
        <v>579</v>
      </c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70"/>
    </row>
    <row r="3" spans="2:30">
      <c r="D3" s="26" t="s">
        <v>488</v>
      </c>
      <c r="E3" s="27"/>
      <c r="F3" s="27"/>
      <c r="G3" s="27"/>
      <c r="H3" s="27"/>
      <c r="I3" s="27"/>
      <c r="J3" s="28" t="s">
        <v>455</v>
      </c>
      <c r="K3" s="28"/>
      <c r="L3" s="28"/>
      <c r="M3" s="23" t="s">
        <v>994</v>
      </c>
      <c r="N3" s="24"/>
      <c r="O3" s="24"/>
      <c r="P3" s="24"/>
      <c r="Q3" s="24"/>
      <c r="R3" s="24"/>
      <c r="S3" s="24"/>
      <c r="T3" s="24"/>
      <c r="U3" s="24"/>
      <c r="V3" s="25"/>
      <c r="W3" s="25"/>
      <c r="X3" s="25" t="s">
        <v>456</v>
      </c>
      <c r="Y3" s="29"/>
      <c r="Z3" s="29"/>
      <c r="AA3" s="29"/>
      <c r="AB3" s="29"/>
      <c r="AC3" s="29"/>
      <c r="AD3" s="30" t="s">
        <v>489</v>
      </c>
    </row>
    <row r="4" spans="2:30">
      <c r="C4" s="12"/>
      <c r="D4" s="11">
        <v>2018</v>
      </c>
      <c r="E4" s="11">
        <v>2018</v>
      </c>
      <c r="F4" s="11">
        <v>2018</v>
      </c>
      <c r="G4" s="11">
        <v>2018</v>
      </c>
      <c r="H4" s="11">
        <v>2018</v>
      </c>
      <c r="I4" s="11">
        <v>2018</v>
      </c>
      <c r="J4" s="11">
        <v>2018</v>
      </c>
      <c r="K4" s="11">
        <v>2018</v>
      </c>
      <c r="L4" s="11">
        <v>2018</v>
      </c>
      <c r="M4" s="11">
        <v>2018</v>
      </c>
      <c r="N4" s="11">
        <v>2018</v>
      </c>
      <c r="O4" s="11">
        <v>2018</v>
      </c>
      <c r="P4" s="11">
        <v>2019</v>
      </c>
      <c r="Q4" s="11">
        <v>2019</v>
      </c>
      <c r="R4" s="11">
        <v>2019</v>
      </c>
      <c r="S4" s="11">
        <v>2019</v>
      </c>
      <c r="T4" s="11">
        <v>2019</v>
      </c>
      <c r="U4" s="11">
        <v>2019</v>
      </c>
      <c r="V4" s="11">
        <v>2019</v>
      </c>
      <c r="W4" s="11">
        <v>2019</v>
      </c>
      <c r="X4" s="11">
        <v>2019</v>
      </c>
      <c r="Y4" s="11">
        <v>2019</v>
      </c>
      <c r="Z4" s="11">
        <v>2019</v>
      </c>
      <c r="AA4" s="11">
        <v>2019</v>
      </c>
      <c r="AB4" s="11">
        <v>2020</v>
      </c>
      <c r="AC4" s="11">
        <v>2020</v>
      </c>
      <c r="AD4" s="11">
        <v>2020</v>
      </c>
    </row>
    <row r="5" spans="2:30">
      <c r="B5" s="62" t="s">
        <v>602</v>
      </c>
      <c r="D5" s="7" t="s">
        <v>11</v>
      </c>
      <c r="E5" s="7" t="s">
        <v>12</v>
      </c>
      <c r="F5" s="7" t="s">
        <v>13</v>
      </c>
      <c r="G5" s="7" t="s">
        <v>14</v>
      </c>
      <c r="H5" s="7" t="s">
        <v>15</v>
      </c>
      <c r="I5" s="7" t="s">
        <v>16</v>
      </c>
      <c r="J5" s="7" t="s">
        <v>5</v>
      </c>
      <c r="K5" s="7" t="s">
        <v>6</v>
      </c>
      <c r="L5" s="7" t="s">
        <v>7</v>
      </c>
      <c r="M5" s="7" t="s">
        <v>8</v>
      </c>
      <c r="N5" s="7" t="s">
        <v>9</v>
      </c>
      <c r="O5" s="7" t="s">
        <v>10</v>
      </c>
      <c r="P5" s="7" t="s">
        <v>11</v>
      </c>
      <c r="Q5" s="7" t="s">
        <v>12</v>
      </c>
      <c r="R5" s="7" t="s">
        <v>13</v>
      </c>
      <c r="S5" s="7" t="s">
        <v>14</v>
      </c>
      <c r="T5" s="7" t="s">
        <v>15</v>
      </c>
      <c r="U5" s="7" t="s">
        <v>16</v>
      </c>
      <c r="V5" s="7" t="s">
        <v>5</v>
      </c>
      <c r="W5" s="7" t="s">
        <v>6</v>
      </c>
      <c r="X5" s="7" t="s">
        <v>7</v>
      </c>
      <c r="Y5" s="7" t="s">
        <v>8</v>
      </c>
      <c r="Z5" s="7" t="s">
        <v>9</v>
      </c>
      <c r="AA5" s="7" t="s">
        <v>10</v>
      </c>
      <c r="AB5" s="7" t="s">
        <v>11</v>
      </c>
      <c r="AC5" s="7" t="s">
        <v>12</v>
      </c>
      <c r="AD5" s="7" t="s">
        <v>13</v>
      </c>
    </row>
    <row r="6" spans="2:30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2:30">
      <c r="C7" s="77" t="s">
        <v>623</v>
      </c>
      <c r="D7" s="2">
        <f>'Div 2 forecast'!F313</f>
        <v>0.22714123641462575</v>
      </c>
      <c r="E7" s="2">
        <f>'Div 2 forecast'!G313</f>
        <v>0.27073068678724049</v>
      </c>
      <c r="F7" s="2">
        <f>'Div 2 forecast'!H313</f>
        <v>0.13938165773047823</v>
      </c>
      <c r="G7" s="2">
        <f>'Div 2 forecast'!I313</f>
        <v>0.22781479418674455</v>
      </c>
      <c r="H7" s="2">
        <f>'Div 2 forecast'!J313</f>
        <v>0.21748190767529821</v>
      </c>
      <c r="I7" s="2">
        <f>'Div 2 forecast'!K313</f>
        <v>0.52860718693699427</v>
      </c>
      <c r="J7" s="2">
        <f>'Div 2 forecast'!L313</f>
        <v>0.6346093073186625</v>
      </c>
      <c r="K7" s="2">
        <f>'Div 2 forecast'!M313</f>
        <v>0.64318680139269691</v>
      </c>
      <c r="L7" s="2">
        <f>'Div 2 forecast'!N313</f>
        <v>0.64741492305410009</v>
      </c>
      <c r="M7" s="2">
        <f>'Div 2 forecast'!O313</f>
        <v>0.6326947057286928</v>
      </c>
      <c r="N7" s="2">
        <f>'Div 2 forecast'!P313</f>
        <v>0.63411535143507392</v>
      </c>
      <c r="O7" s="2">
        <f>'Div 2 forecast'!Q313</f>
        <v>0.63586769781140851</v>
      </c>
      <c r="P7" s="2">
        <f>'Div 2 forecast'!R313</f>
        <v>0.63732092336848178</v>
      </c>
      <c r="Q7" s="2">
        <f>'Div 2 forecast'!S313</f>
        <v>0.64171262574036536</v>
      </c>
      <c r="R7" s="2">
        <f>'Div 2 forecast'!T313</f>
        <v>0.63466257199824305</v>
      </c>
      <c r="S7" s="2">
        <f>'Div 2 forecast'!U313</f>
        <v>0.63883060416363724</v>
      </c>
      <c r="T7" s="2">
        <f>'Div 2 forecast'!V313</f>
        <v>0.6449278230976625</v>
      </c>
      <c r="U7" s="2">
        <f>'Div 2 forecast'!W313</f>
        <v>0.63784555234234874</v>
      </c>
      <c r="V7" s="2">
        <f>'Div 2 forecast'!X313</f>
        <v>0.6362208685276185</v>
      </c>
      <c r="W7" s="2">
        <f>'Div 2 forecast'!Y313</f>
        <v>0.62832065482231991</v>
      </c>
      <c r="X7" s="2">
        <f>'Div 2 forecast'!Z313</f>
        <v>0.63520346625573587</v>
      </c>
      <c r="Y7" s="2">
        <f>'Div 2 forecast'!AA313</f>
        <v>0.62649395886018633</v>
      </c>
      <c r="Z7" s="2">
        <f>'Div 2 forecast'!AB313</f>
        <v>0.62812110816361777</v>
      </c>
      <c r="AA7" s="2">
        <f>'Div 2 forecast'!AC313</f>
        <v>0.63015817542245334</v>
      </c>
      <c r="AB7" s="2">
        <f>'Div 2 forecast'!AD313</f>
        <v>0.63130310196977568</v>
      </c>
      <c r="AC7" s="2">
        <f>'Div 2 forecast'!AE313</f>
        <v>0.63611005136933385</v>
      </c>
      <c r="AD7" s="2">
        <f>'Div 2 forecast'!AF313</f>
        <v>0.62967721439260349</v>
      </c>
    </row>
    <row r="8" spans="2:30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2:30">
      <c r="B9" s="62">
        <v>2</v>
      </c>
      <c r="C9" s="5" t="s">
        <v>323</v>
      </c>
      <c r="D9" s="22">
        <f>'Div 2 forecast'!F72</f>
        <v>1513000</v>
      </c>
      <c r="E9" s="22">
        <f>'Div 2 forecast'!G72</f>
        <v>1246000</v>
      </c>
      <c r="F9" s="22">
        <f>'Div 2 forecast'!H72</f>
        <v>2511067.9500000002</v>
      </c>
      <c r="G9" s="22">
        <f>'Div 2 forecast'!I72</f>
        <v>1126385.54</v>
      </c>
      <c r="H9" s="22">
        <f>'Div 2 forecast'!J72</f>
        <v>1702980.35</v>
      </c>
      <c r="I9" s="22">
        <f>'Div 2 forecast'!K72</f>
        <v>1104908.25</v>
      </c>
      <c r="J9" s="22">
        <f>'Div 2 forecast'!L72</f>
        <v>1715928.9070981434</v>
      </c>
      <c r="K9" s="22">
        <f>'Div 2 forecast'!M72</f>
        <v>745700.65499681886</v>
      </c>
      <c r="L9" s="22">
        <f>'Div 2 forecast'!N72</f>
        <v>747429.49121193204</v>
      </c>
      <c r="M9" s="22">
        <f>'Div 002 FY19 Budget '!C51</f>
        <v>883000</v>
      </c>
      <c r="N9" s="22">
        <f>'Div 002 FY19 Budget '!D51</f>
        <v>1035000</v>
      </c>
      <c r="O9" s="22">
        <f>'Div 002 FY19 Budget '!E51</f>
        <v>1325000</v>
      </c>
      <c r="P9" s="22">
        <f>'Div 002 FY19 Budget '!F51</f>
        <v>1502000</v>
      </c>
      <c r="Q9" s="22">
        <f>'Div 002 FY19 Budget '!G51</f>
        <v>1300000</v>
      </c>
      <c r="R9" s="22">
        <f>'Div 002 FY19 Budget '!H51</f>
        <v>1123000</v>
      </c>
      <c r="S9" s="22">
        <f>'Div 002 FY19 Budget '!I51</f>
        <v>1010000</v>
      </c>
      <c r="T9" s="22">
        <f>'Div 002 FY19 Budget '!J51</f>
        <v>896000</v>
      </c>
      <c r="U9" s="22">
        <f>'Div 002 FY19 Budget '!K51</f>
        <v>909000</v>
      </c>
      <c r="V9" s="22">
        <f>'Div 002 FY19 Budget '!L51</f>
        <v>2638000</v>
      </c>
      <c r="W9" s="22">
        <f>'Div 002 FY19 Budget '!M51</f>
        <v>0</v>
      </c>
      <c r="X9" s="22">
        <f>'Div 002 FY19 Budget '!N51</f>
        <v>0</v>
      </c>
      <c r="Y9" s="22">
        <f>M9</f>
        <v>883000</v>
      </c>
      <c r="Z9" s="22">
        <f t="shared" ref="Z9:AD9" si="0">N9</f>
        <v>1035000</v>
      </c>
      <c r="AA9" s="22">
        <f t="shared" si="0"/>
        <v>1325000</v>
      </c>
      <c r="AB9" s="22">
        <f t="shared" si="0"/>
        <v>1502000</v>
      </c>
      <c r="AC9" s="22">
        <f t="shared" si="0"/>
        <v>1300000</v>
      </c>
      <c r="AD9" s="22">
        <f t="shared" si="0"/>
        <v>1123000</v>
      </c>
    </row>
    <row r="10" spans="2:30">
      <c r="B10" s="62"/>
      <c r="C10" s="78" t="s">
        <v>624</v>
      </c>
      <c r="D10" s="22">
        <f>-D9*D7</f>
        <v>-343664.69069532875</v>
      </c>
      <c r="E10" s="22">
        <f>-E9*E$7</f>
        <v>-337330.43573690165</v>
      </c>
      <c r="F10" s="22">
        <f t="shared" ref="F10:AD10" si="1">-F9*F$7</f>
        <v>-349996.81354487361</v>
      </c>
      <c r="G10" s="22">
        <f t="shared" si="1"/>
        <v>-256607.28997002513</v>
      </c>
      <c r="H10" s="22">
        <f t="shared" si="1"/>
        <v>-370367.41525154706</v>
      </c>
      <c r="I10" s="22">
        <f t="shared" si="1"/>
        <v>-584062.44185597717</v>
      </c>
      <c r="J10" s="22">
        <f t="shared" si="1"/>
        <v>-1088944.4551416223</v>
      </c>
      <c r="K10" s="22">
        <f t="shared" si="1"/>
        <v>-479624.81908384291</v>
      </c>
      <c r="L10" s="22">
        <f t="shared" si="1"/>
        <v>-483897.00654133817</v>
      </c>
      <c r="M10" s="22">
        <f t="shared" si="1"/>
        <v>-558669.42515843571</v>
      </c>
      <c r="N10" s="22">
        <f t="shared" si="1"/>
        <v>-656309.38873530156</v>
      </c>
      <c r="O10" s="22">
        <f t="shared" si="1"/>
        <v>-842524.69960011623</v>
      </c>
      <c r="P10" s="22">
        <f t="shared" si="1"/>
        <v>-957256.02689945966</v>
      </c>
      <c r="Q10" s="22">
        <f t="shared" si="1"/>
        <v>-834226.41346247494</v>
      </c>
      <c r="R10" s="22">
        <f t="shared" si="1"/>
        <v>-712726.068354027</v>
      </c>
      <c r="S10" s="22">
        <f t="shared" si="1"/>
        <v>-645218.91020527366</v>
      </c>
      <c r="T10" s="22">
        <f t="shared" si="1"/>
        <v>-577855.32949550555</v>
      </c>
      <c r="U10" s="22">
        <f t="shared" si="1"/>
        <v>-579801.60707919498</v>
      </c>
      <c r="V10" s="22">
        <f t="shared" si="1"/>
        <v>-1678350.6511758575</v>
      </c>
      <c r="W10" s="22">
        <f t="shared" si="1"/>
        <v>0</v>
      </c>
      <c r="X10" s="22">
        <f t="shared" si="1"/>
        <v>0</v>
      </c>
      <c r="Y10" s="22">
        <f t="shared" si="1"/>
        <v>-553194.16567354451</v>
      </c>
      <c r="Z10" s="22">
        <f t="shared" si="1"/>
        <v>-650105.34694934438</v>
      </c>
      <c r="AA10" s="22">
        <f t="shared" si="1"/>
        <v>-834959.58243475063</v>
      </c>
      <c r="AB10" s="22">
        <f t="shared" si="1"/>
        <v>-948217.25915860303</v>
      </c>
      <c r="AC10" s="22">
        <f t="shared" si="1"/>
        <v>-826943.06678013399</v>
      </c>
      <c r="AD10" s="22">
        <f t="shared" si="1"/>
        <v>-707127.51176289376</v>
      </c>
    </row>
    <row r="11" spans="2:30">
      <c r="C11" s="9" t="s">
        <v>603</v>
      </c>
      <c r="D11" s="75">
        <f>SUM(D9:D10)</f>
        <v>1169335.3093046714</v>
      </c>
      <c r="E11" s="75">
        <f t="shared" ref="E11:AD11" si="2">SUM(E9:E10)</f>
        <v>908669.56426309841</v>
      </c>
      <c r="F11" s="75">
        <f t="shared" si="2"/>
        <v>2161071.1364551266</v>
      </c>
      <c r="G11" s="75">
        <f t="shared" si="2"/>
        <v>869778.25002997485</v>
      </c>
      <c r="H11" s="75">
        <f t="shared" si="2"/>
        <v>1332612.9347484531</v>
      </c>
      <c r="I11" s="75">
        <f t="shared" si="2"/>
        <v>520845.80814402283</v>
      </c>
      <c r="J11" s="75">
        <f t="shared" si="2"/>
        <v>626984.45195652102</v>
      </c>
      <c r="K11" s="75">
        <f t="shared" si="2"/>
        <v>266075.83591297595</v>
      </c>
      <c r="L11" s="75">
        <f t="shared" si="2"/>
        <v>263532.48467059387</v>
      </c>
      <c r="M11" s="75">
        <f t="shared" si="2"/>
        <v>324330.57484156429</v>
      </c>
      <c r="N11" s="75">
        <f t="shared" si="2"/>
        <v>378690.61126469844</v>
      </c>
      <c r="O11" s="75">
        <f t="shared" si="2"/>
        <v>482475.30039988377</v>
      </c>
      <c r="P11" s="75">
        <f t="shared" si="2"/>
        <v>544743.97310054034</v>
      </c>
      <c r="Q11" s="75">
        <f t="shared" si="2"/>
        <v>465773.58653752506</v>
      </c>
      <c r="R11" s="75">
        <f t="shared" si="2"/>
        <v>410273.931645973</v>
      </c>
      <c r="S11" s="75">
        <f t="shared" si="2"/>
        <v>364781.08979472634</v>
      </c>
      <c r="T11" s="75">
        <f t="shared" si="2"/>
        <v>318144.67050449445</v>
      </c>
      <c r="U11" s="75">
        <f t="shared" si="2"/>
        <v>329198.39292080502</v>
      </c>
      <c r="V11" s="75">
        <f t="shared" si="2"/>
        <v>959649.34882414248</v>
      </c>
      <c r="W11" s="75">
        <f t="shared" si="2"/>
        <v>0</v>
      </c>
      <c r="X11" s="75">
        <f t="shared" si="2"/>
        <v>0</v>
      </c>
      <c r="Y11" s="75">
        <f t="shared" si="2"/>
        <v>329805.83432645549</v>
      </c>
      <c r="Z11" s="75">
        <f t="shared" si="2"/>
        <v>384894.65305065562</v>
      </c>
      <c r="AA11" s="75">
        <f t="shared" si="2"/>
        <v>490040.41756524937</v>
      </c>
      <c r="AB11" s="75">
        <f t="shared" si="2"/>
        <v>553782.74084139697</v>
      </c>
      <c r="AC11" s="75">
        <f t="shared" si="2"/>
        <v>473056.93321986601</v>
      </c>
      <c r="AD11" s="75">
        <f t="shared" si="2"/>
        <v>415872.48823710624</v>
      </c>
    </row>
    <row r="12" spans="2:30">
      <c r="C12" s="5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2:30">
      <c r="C13" s="5" t="s">
        <v>326</v>
      </c>
      <c r="D13" s="22">
        <f>'Div 2 forecast'!F76</f>
        <v>125819.57</v>
      </c>
      <c r="E13" s="22">
        <f>'Div 2 forecast'!G76</f>
        <v>113643.54</v>
      </c>
      <c r="F13" s="22">
        <f>'Div 2 forecast'!H76</f>
        <v>299325.96999999997</v>
      </c>
      <c r="G13" s="22">
        <f>'Div 2 forecast'!I76</f>
        <v>116057.59</v>
      </c>
      <c r="H13" s="22">
        <f>'Div 2 forecast'!J76</f>
        <v>3434898.77</v>
      </c>
      <c r="I13" s="22">
        <f>'Div 2 forecast'!K76</f>
        <v>146711.65</v>
      </c>
      <c r="J13" s="22">
        <f>'Div 2 forecast'!L76</f>
        <v>789785.85469022708</v>
      </c>
      <c r="K13" s="22">
        <f>'Div 2 forecast'!M76</f>
        <v>343221.57911874366</v>
      </c>
      <c r="L13" s="22">
        <f>'Div 2 forecast'!N76</f>
        <v>344017.305784414</v>
      </c>
      <c r="M13" s="22">
        <f>'Div 002 FY19 Budget '!C57</f>
        <v>147026.99350000001</v>
      </c>
      <c r="N13" s="22">
        <f>'Div 002 FY19 Budget '!D57</f>
        <v>170381.99</v>
      </c>
      <c r="O13" s="22">
        <f>'Div 002 FY19 Budget '!E57</f>
        <v>145388.2935</v>
      </c>
      <c r="P13" s="22">
        <f>'Div 002 FY19 Budget '!F57</f>
        <v>183733.073</v>
      </c>
      <c r="Q13" s="22">
        <f>'Div 002 FY19 Budget '!G57</f>
        <v>222832.424</v>
      </c>
      <c r="R13" s="22">
        <f>'Div 002 FY19 Budget '!H57</f>
        <v>134892.734</v>
      </c>
      <c r="S13" s="22">
        <f>'Div 002 FY19 Budget '!I57</f>
        <v>130540.8505</v>
      </c>
      <c r="T13" s="22">
        <f>'Div 002 FY19 Budget '!J57</f>
        <v>3560216.4533000002</v>
      </c>
      <c r="U13" s="22">
        <f>'Div 002 FY19 Budget '!K57</f>
        <v>156097.2905</v>
      </c>
      <c r="V13" s="22">
        <f>'Div 002 FY19 Budget '!L57</f>
        <v>698930.59499999997</v>
      </c>
      <c r="W13" s="22">
        <f>'Div 002 FY19 Budget '!M57</f>
        <v>0</v>
      </c>
      <c r="X13" s="22">
        <f>'Div 002 FY19 Budget '!N57</f>
        <v>0</v>
      </c>
      <c r="Y13" s="22">
        <f>M13</f>
        <v>147026.99350000001</v>
      </c>
      <c r="Z13" s="22">
        <f t="shared" ref="Z13:AD13" si="3">N13</f>
        <v>170381.99</v>
      </c>
      <c r="AA13" s="22">
        <f t="shared" si="3"/>
        <v>145388.2935</v>
      </c>
      <c r="AB13" s="22">
        <f t="shared" si="3"/>
        <v>183733.073</v>
      </c>
      <c r="AC13" s="22">
        <f t="shared" si="3"/>
        <v>222832.424</v>
      </c>
      <c r="AD13" s="22">
        <f t="shared" si="3"/>
        <v>134892.734</v>
      </c>
    </row>
    <row r="14" spans="2:30">
      <c r="C14" s="5" t="s">
        <v>625</v>
      </c>
      <c r="D14" s="22">
        <f>-D13*D$7</f>
        <v>-28578.812694956556</v>
      </c>
      <c r="E14" s="22">
        <f>-E13*E$7</f>
        <v>-30766.793633133235</v>
      </c>
      <c r="F14" s="22">
        <f t="shared" ref="F14:AD14" si="4">-F13*F$7</f>
        <v>-41720.54990038339</v>
      </c>
      <c r="G14" s="22">
        <f t="shared" si="4"/>
        <v>-26439.635979659583</v>
      </c>
      <c r="H14" s="22">
        <f t="shared" si="4"/>
        <v>-747028.33717113535</v>
      </c>
      <c r="I14" s="22">
        <f t="shared" si="4"/>
        <v>-77552.83259738487</v>
      </c>
      <c r="J14" s="22">
        <f t="shared" si="4"/>
        <v>-501205.45417504286</v>
      </c>
      <c r="K14" s="22">
        <f t="shared" si="4"/>
        <v>-220755.5896423352</v>
      </c>
      <c r="L14" s="22">
        <f t="shared" si="4"/>
        <v>-222721.9375536952</v>
      </c>
      <c r="M14" s="22">
        <f t="shared" si="4"/>
        <v>-93023.200386656943</v>
      </c>
      <c r="N14" s="22">
        <f t="shared" si="4"/>
        <v>-108041.83546705724</v>
      </c>
      <c r="O14" s="22">
        <f t="shared" si="4"/>
        <v>-92447.719476574362</v>
      </c>
      <c r="P14" s="22">
        <f t="shared" si="4"/>
        <v>-117096.93173768868</v>
      </c>
      <c r="Q14" s="22">
        <f t="shared" si="4"/>
        <v>-142994.37990513039</v>
      </c>
      <c r="R14" s="22">
        <f t="shared" si="4"/>
        <v>-85611.369504314847</v>
      </c>
      <c r="S14" s="22">
        <f t="shared" si="4"/>
        <v>-83393.490392950043</v>
      </c>
      <c r="T14" s="22">
        <f t="shared" si="4"/>
        <v>-2296082.64698325</v>
      </c>
      <c r="U14" s="22">
        <f t="shared" si="4"/>
        <v>-99565.962478116562</v>
      </c>
      <c r="V14" s="22">
        <f t="shared" si="4"/>
        <v>-444674.23019142513</v>
      </c>
      <c r="W14" s="22">
        <f t="shared" si="4"/>
        <v>0</v>
      </c>
      <c r="X14" s="22">
        <f t="shared" si="4"/>
        <v>0</v>
      </c>
      <c r="Y14" s="22">
        <f t="shared" si="4"/>
        <v>-92111.523217125883</v>
      </c>
      <c r="Z14" s="22">
        <f t="shared" si="4"/>
        <v>-107020.52436992244</v>
      </c>
      <c r="AA14" s="22">
        <f t="shared" si="4"/>
        <v>-91617.621759744128</v>
      </c>
      <c r="AB14" s="22">
        <f t="shared" si="4"/>
        <v>-115991.25891933925</v>
      </c>
      <c r="AC14" s="22">
        <f t="shared" si="4"/>
        <v>-141745.94467739318</v>
      </c>
      <c r="AD14" s="22">
        <f t="shared" si="4"/>
        <v>-84938.880986922435</v>
      </c>
    </row>
    <row r="15" spans="2:30">
      <c r="C15" s="9" t="s">
        <v>626</v>
      </c>
      <c r="D15" s="75">
        <f>SUM(D13:D14)</f>
        <v>97240.757305043458</v>
      </c>
      <c r="E15" s="75">
        <f t="shared" ref="E15:AD15" si="5">SUM(E13:E14)</f>
        <v>82876.746366866762</v>
      </c>
      <c r="F15" s="75">
        <f t="shared" si="5"/>
        <v>257605.42009961657</v>
      </c>
      <c r="G15" s="75">
        <f t="shared" si="5"/>
        <v>89617.954020340418</v>
      </c>
      <c r="H15" s="75">
        <f t="shared" si="5"/>
        <v>2687870.4328288645</v>
      </c>
      <c r="I15" s="75">
        <f t="shared" si="5"/>
        <v>69158.817402615125</v>
      </c>
      <c r="J15" s="75">
        <f t="shared" si="5"/>
        <v>288580.40051518421</v>
      </c>
      <c r="K15" s="75">
        <f t="shared" si="5"/>
        <v>122465.98947640846</v>
      </c>
      <c r="L15" s="75">
        <f t="shared" si="5"/>
        <v>121295.3682307188</v>
      </c>
      <c r="M15" s="75">
        <f t="shared" si="5"/>
        <v>54003.793113343068</v>
      </c>
      <c r="N15" s="75">
        <f t="shared" si="5"/>
        <v>62340.154532942746</v>
      </c>
      <c r="O15" s="75">
        <f t="shared" si="5"/>
        <v>52940.574023425637</v>
      </c>
      <c r="P15" s="75">
        <f t="shared" si="5"/>
        <v>66636.141262311328</v>
      </c>
      <c r="Q15" s="75">
        <f t="shared" si="5"/>
        <v>79838.044094869605</v>
      </c>
      <c r="R15" s="75">
        <f t="shared" si="5"/>
        <v>49281.364495685149</v>
      </c>
      <c r="S15" s="75">
        <f t="shared" si="5"/>
        <v>47147.360107049957</v>
      </c>
      <c r="T15" s="75">
        <f t="shared" si="5"/>
        <v>1264133.8063167501</v>
      </c>
      <c r="U15" s="75">
        <f t="shared" si="5"/>
        <v>56531.328021883441</v>
      </c>
      <c r="V15" s="75">
        <f t="shared" si="5"/>
        <v>254256.36480857484</v>
      </c>
      <c r="W15" s="75">
        <f t="shared" si="5"/>
        <v>0</v>
      </c>
      <c r="X15" s="75">
        <f t="shared" si="5"/>
        <v>0</v>
      </c>
      <c r="Y15" s="75">
        <f t="shared" si="5"/>
        <v>54915.470282874128</v>
      </c>
      <c r="Z15" s="75">
        <f t="shared" si="5"/>
        <v>63361.465630077553</v>
      </c>
      <c r="AA15" s="75">
        <f t="shared" si="5"/>
        <v>53770.671740255872</v>
      </c>
      <c r="AB15" s="75">
        <f t="shared" si="5"/>
        <v>67741.814080660755</v>
      </c>
      <c r="AC15" s="75">
        <f t="shared" si="5"/>
        <v>81086.479322606814</v>
      </c>
      <c r="AD15" s="75">
        <f t="shared" si="5"/>
        <v>49953.853013077562</v>
      </c>
    </row>
    <row r="16" spans="2:30">
      <c r="C16" s="5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</row>
    <row r="17" spans="2:30">
      <c r="C17" s="5" t="s">
        <v>325</v>
      </c>
      <c r="D17" s="22">
        <f>'Div 2 forecast'!F75</f>
        <v>286538.31</v>
      </c>
      <c r="E17" s="22">
        <f>'Div 2 forecast'!G75</f>
        <v>258809.03</v>
      </c>
      <c r="F17" s="22">
        <f>'Div 2 forecast'!H75</f>
        <v>682420.62</v>
      </c>
      <c r="G17" s="22">
        <f>'Div 2 forecast'!I75</f>
        <v>293711.11</v>
      </c>
      <c r="H17" s="22">
        <f>'Div 2 forecast'!J75</f>
        <v>1747416.78</v>
      </c>
      <c r="I17" s="22">
        <f>'Div 2 forecast'!K75</f>
        <v>447982.56</v>
      </c>
      <c r="J17" s="22">
        <f>'Div 2 forecast'!L75</f>
        <v>692922.86678666738</v>
      </c>
      <c r="K17" s="22">
        <f>'Div 2 forecast'!M75</f>
        <v>301127.29815766058</v>
      </c>
      <c r="L17" s="22">
        <f>'Div 2 forecast'!N75</f>
        <v>301825.43322690809</v>
      </c>
      <c r="M17" s="22">
        <f>'Div 002 FY19 Budget '!C56</f>
        <v>316559.12154999998</v>
      </c>
      <c r="N17" s="22">
        <f>'Div 002 FY19 Budget '!D56</f>
        <v>306348.11235000001</v>
      </c>
      <c r="O17" s="22">
        <f>'Div 002 FY19 Budget '!E56</f>
        <v>316559.35255000001</v>
      </c>
      <c r="P17" s="22">
        <f>'Div 002 FY19 Budget '!F56</f>
        <v>316558.87150499999</v>
      </c>
      <c r="Q17" s="22">
        <f>'Div 002 FY19 Budget '!G56</f>
        <v>285924.041815</v>
      </c>
      <c r="R17" s="22">
        <f>'Div 002 FY19 Budget '!H56</f>
        <v>316559.05154999997</v>
      </c>
      <c r="S17" s="22">
        <f>'Div 002 FY19 Budget '!I56</f>
        <v>306347.92230500001</v>
      </c>
      <c r="T17" s="22">
        <f>'Div 002 FY19 Budget '!J56</f>
        <v>1486665.73563</v>
      </c>
      <c r="U17" s="22">
        <f>'Div 002 FY19 Budget '!K56</f>
        <v>450212.98726000002</v>
      </c>
      <c r="V17" s="22">
        <f>'Div 002 FY19 Budget '!L56</f>
        <v>1509206.9423199999</v>
      </c>
      <c r="W17" s="22">
        <f>'Div 002 FY19 Budget '!M56</f>
        <v>0</v>
      </c>
      <c r="X17" s="22">
        <f>'Div 002 FY19 Budget '!N56</f>
        <v>0</v>
      </c>
      <c r="Y17" s="22">
        <f>M17</f>
        <v>316559.12154999998</v>
      </c>
      <c r="Z17" s="22">
        <f t="shared" ref="Z17:AD18" si="6">N17</f>
        <v>306348.11235000001</v>
      </c>
      <c r="AA17" s="22">
        <f t="shared" si="6"/>
        <v>316559.35255000001</v>
      </c>
      <c r="AB17" s="22">
        <f t="shared" si="6"/>
        <v>316558.87150499999</v>
      </c>
      <c r="AC17" s="22">
        <f t="shared" si="6"/>
        <v>285924.041815</v>
      </c>
      <c r="AD17" s="22">
        <f t="shared" si="6"/>
        <v>316559.05154999997</v>
      </c>
    </row>
    <row r="18" spans="2:30">
      <c r="C18" s="5" t="s">
        <v>317</v>
      </c>
      <c r="D18" s="22">
        <f>'Div 2 forecast'!F77</f>
        <v>10416.86</v>
      </c>
      <c r="E18" s="22">
        <f>'Div 2 forecast'!G77</f>
        <v>9408.68</v>
      </c>
      <c r="F18" s="22">
        <f>'Div 2 forecast'!H77</f>
        <v>10416.81</v>
      </c>
      <c r="G18" s="22">
        <f>'Div 2 forecast'!I77</f>
        <v>10080.82</v>
      </c>
      <c r="H18" s="22">
        <f>'Div 2 forecast'!J77</f>
        <v>10416.790000000001</v>
      </c>
      <c r="I18" s="22">
        <f>'Div 2 forecast'!K77</f>
        <v>10080.799999999999</v>
      </c>
      <c r="J18" s="22">
        <f>'Div 2 forecast'!L77</f>
        <v>11338.572514494457</v>
      </c>
      <c r="K18" s="22">
        <f>'Div 2 forecast'!M77</f>
        <v>4927.4657684310732</v>
      </c>
      <c r="L18" s="22">
        <f>'Div 2 forecast'!N77</f>
        <v>4938.8896302878529</v>
      </c>
      <c r="M18" s="22">
        <f>'Div 002 FY19 Budget '!C58</f>
        <v>9309.5640000000003</v>
      </c>
      <c r="N18" s="22">
        <f>'Div 002 FY19 Budget '!D58</f>
        <v>209466.32149999999</v>
      </c>
      <c r="O18" s="22">
        <f>'Div 002 FY19 Budget '!E58</f>
        <v>11035.7075</v>
      </c>
      <c r="P18" s="22">
        <f>'Div 002 FY19 Budget '!F58</f>
        <v>39595.537499999999</v>
      </c>
      <c r="Q18" s="22">
        <f>'Div 002 FY19 Budget '!G58</f>
        <v>55358.434000000001</v>
      </c>
      <c r="R18" s="22">
        <f>'Div 002 FY19 Budget '!H58</f>
        <v>7425.9880000000003</v>
      </c>
      <c r="S18" s="22">
        <f>'Div 002 FY19 Budget '!I58</f>
        <v>7186.4089999999997</v>
      </c>
      <c r="T18" s="22">
        <f>'Div 002 FY19 Budget '!J58</f>
        <v>7426.0585000000001</v>
      </c>
      <c r="U18" s="22">
        <f>'Div 002 FY19 Budget '!K58</f>
        <v>7186.4195</v>
      </c>
      <c r="V18" s="22">
        <f>'Div 002 FY19 Budget '!L58</f>
        <v>22038.525000000001</v>
      </c>
      <c r="W18" s="22">
        <f>'Div 002 FY19 Budget '!M58</f>
        <v>0</v>
      </c>
      <c r="X18" s="22">
        <f>'Div 002 FY19 Budget '!N58</f>
        <v>0</v>
      </c>
      <c r="Y18" s="22">
        <f>M18</f>
        <v>9309.5640000000003</v>
      </c>
      <c r="Z18" s="22">
        <f t="shared" si="6"/>
        <v>209466.32149999999</v>
      </c>
      <c r="AA18" s="22">
        <f t="shared" si="6"/>
        <v>11035.7075</v>
      </c>
      <c r="AB18" s="22">
        <f t="shared" si="6"/>
        <v>39595.537499999999</v>
      </c>
      <c r="AC18" s="22">
        <f t="shared" si="6"/>
        <v>55358.434000000001</v>
      </c>
      <c r="AD18" s="22">
        <f t="shared" si="6"/>
        <v>7425.9880000000003</v>
      </c>
    </row>
    <row r="19" spans="2:30">
      <c r="C19" s="5" t="s">
        <v>627</v>
      </c>
      <c r="D19" s="22">
        <f>-D$7*SUM(D17:D18)</f>
        <v>-67450.764473515374</v>
      </c>
      <c r="E19" s="22">
        <f t="shared" ref="E19:AD19" si="7">-E$7*SUM(E17:E18)</f>
        <v>-72614.76483680091</v>
      </c>
      <c r="F19" s="22">
        <f t="shared" si="7"/>
        <v>-96568.829531124167</v>
      </c>
      <c r="G19" s="22">
        <f t="shared" si="7"/>
        <v>-69208.296008543912</v>
      </c>
      <c r="H19" s="22">
        <f t="shared" si="7"/>
        <v>-382296.99817927985</v>
      </c>
      <c r="I19" s="22">
        <f t="shared" si="7"/>
        <v>-242135.58416850769</v>
      </c>
      <c r="J19" s="22">
        <f t="shared" si="7"/>
        <v>-446930.86416615458</v>
      </c>
      <c r="K19" s="22">
        <f t="shared" si="7"/>
        <v>-196850.38466061986</v>
      </c>
      <c r="L19" s="22">
        <f t="shared" si="7"/>
        <v>-198603.80047833463</v>
      </c>
      <c r="M19" s="22">
        <f t="shared" si="7"/>
        <v>-206175.39211025316</v>
      </c>
      <c r="N19" s="22">
        <f t="shared" si="7"/>
        <v>-327085.85099607648</v>
      </c>
      <c r="O19" s="22">
        <f t="shared" si="7"/>
        <v>-208307.11664838364</v>
      </c>
      <c r="P19" s="22">
        <f t="shared" si="7"/>
        <v>-226984.6568088225</v>
      </c>
      <c r="Q19" s="22">
        <f t="shared" si="7"/>
        <v>-219005.27367441638</v>
      </c>
      <c r="R19" s="22">
        <f t="shared" si="7"/>
        <v>-205621.17848975549</v>
      </c>
      <c r="S19" s="22">
        <f t="shared" si="7"/>
        <v>-200295.32629361516</v>
      </c>
      <c r="T19" s="22">
        <f t="shared" si="7"/>
        <v>-963581.36829634185</v>
      </c>
      <c r="U19" s="22">
        <f t="shared" si="7"/>
        <v>-291750.17724589485</v>
      </c>
      <c r="V19" s="22">
        <f t="shared" si="7"/>
        <v>-974210.32114730938</v>
      </c>
      <c r="W19" s="22">
        <f t="shared" si="7"/>
        <v>0</v>
      </c>
      <c r="X19" s="22">
        <f t="shared" si="7"/>
        <v>0</v>
      </c>
      <c r="Y19" s="22">
        <f t="shared" si="7"/>
        <v>-204154.76287878471</v>
      </c>
      <c r="Z19" s="22">
        <f t="shared" si="7"/>
        <v>-323993.93379665114</v>
      </c>
      <c r="AA19" s="22">
        <f t="shared" si="7"/>
        <v>-206436.70531851705</v>
      </c>
      <c r="AB19" s="22">
        <f t="shared" si="7"/>
        <v>-224841.3831850687</v>
      </c>
      <c r="AC19" s="22">
        <f t="shared" si="7"/>
        <v>-217093.21322213308</v>
      </c>
      <c r="AD19" s="22">
        <f t="shared" si="7"/>
        <v>-204005.99720872147</v>
      </c>
    </row>
    <row r="20" spans="2:30">
      <c r="C20" s="51" t="s">
        <v>628</v>
      </c>
      <c r="D20" s="75">
        <f>SUM(D17:D19)</f>
        <v>229504.4055264846</v>
      </c>
      <c r="E20" s="75">
        <f t="shared" ref="E20:AD20" si="8">SUM(E17:E19)</f>
        <v>195602.9451631991</v>
      </c>
      <c r="F20" s="75">
        <f t="shared" si="8"/>
        <v>596268.60046887584</v>
      </c>
      <c r="G20" s="75">
        <f t="shared" si="8"/>
        <v>234583.63399145607</v>
      </c>
      <c r="H20" s="75">
        <f t="shared" si="8"/>
        <v>1375536.5718207201</v>
      </c>
      <c r="I20" s="75">
        <f t="shared" si="8"/>
        <v>215927.7758314923</v>
      </c>
      <c r="J20" s="75">
        <f t="shared" si="8"/>
        <v>257330.57513500721</v>
      </c>
      <c r="K20" s="75">
        <f t="shared" si="8"/>
        <v>109204.3792654718</v>
      </c>
      <c r="L20" s="75">
        <f t="shared" si="8"/>
        <v>108160.52237886129</v>
      </c>
      <c r="M20" s="75">
        <f t="shared" si="8"/>
        <v>119693.29343974683</v>
      </c>
      <c r="N20" s="75">
        <f t="shared" si="8"/>
        <v>188728.58285392355</v>
      </c>
      <c r="O20" s="75">
        <f t="shared" si="8"/>
        <v>119287.94340161639</v>
      </c>
      <c r="P20" s="75">
        <f t="shared" si="8"/>
        <v>129169.75219617746</v>
      </c>
      <c r="Q20" s="75">
        <f t="shared" si="8"/>
        <v>122277.20214058363</v>
      </c>
      <c r="R20" s="75">
        <f t="shared" si="8"/>
        <v>118363.8610602445</v>
      </c>
      <c r="S20" s="75">
        <f t="shared" si="8"/>
        <v>113239.00501138484</v>
      </c>
      <c r="T20" s="75">
        <f t="shared" si="8"/>
        <v>530510.4258336582</v>
      </c>
      <c r="U20" s="75">
        <f t="shared" si="8"/>
        <v>165649.22951410519</v>
      </c>
      <c r="V20" s="75">
        <f t="shared" si="8"/>
        <v>557035.14617269044</v>
      </c>
      <c r="W20" s="75">
        <f t="shared" si="8"/>
        <v>0</v>
      </c>
      <c r="X20" s="75">
        <f t="shared" si="8"/>
        <v>0</v>
      </c>
      <c r="Y20" s="75">
        <f t="shared" si="8"/>
        <v>121713.92267121529</v>
      </c>
      <c r="Z20" s="75">
        <f t="shared" si="8"/>
        <v>191820.50005334889</v>
      </c>
      <c r="AA20" s="75">
        <f t="shared" si="8"/>
        <v>121158.35473148298</v>
      </c>
      <c r="AB20" s="75">
        <f t="shared" si="8"/>
        <v>131313.02581993127</v>
      </c>
      <c r="AC20" s="75">
        <f t="shared" si="8"/>
        <v>124189.26259286693</v>
      </c>
      <c r="AD20" s="75">
        <f t="shared" si="8"/>
        <v>119979.04234127852</v>
      </c>
    </row>
    <row r="21" spans="2:30">
      <c r="C21" s="9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</row>
    <row r="22" spans="2:30">
      <c r="C22" s="9" t="s">
        <v>604</v>
      </c>
      <c r="D22" s="75">
        <f>D15+D20</f>
        <v>326745.16283152805</v>
      </c>
      <c r="E22" s="75">
        <f t="shared" ref="E22:AD22" si="9">E15+E20</f>
        <v>278479.69153006584</v>
      </c>
      <c r="F22" s="75">
        <f t="shared" si="9"/>
        <v>853874.02056849236</v>
      </c>
      <c r="G22" s="75">
        <f t="shared" si="9"/>
        <v>324201.58801179647</v>
      </c>
      <c r="H22" s="75">
        <f t="shared" si="9"/>
        <v>4063407.0046495846</v>
      </c>
      <c r="I22" s="75">
        <f t="shared" si="9"/>
        <v>285086.59323410742</v>
      </c>
      <c r="J22" s="75">
        <f t="shared" si="9"/>
        <v>545910.97565019142</v>
      </c>
      <c r="K22" s="75">
        <f t="shared" si="9"/>
        <v>231670.36874188026</v>
      </c>
      <c r="L22" s="75">
        <f t="shared" si="9"/>
        <v>229455.89060958009</v>
      </c>
      <c r="M22" s="75">
        <f t="shared" si="9"/>
        <v>173697.0865530899</v>
      </c>
      <c r="N22" s="75">
        <f t="shared" si="9"/>
        <v>251068.7373868663</v>
      </c>
      <c r="O22" s="75">
        <f t="shared" si="9"/>
        <v>172228.51742504202</v>
      </c>
      <c r="P22" s="75">
        <f t="shared" si="9"/>
        <v>195805.8934584888</v>
      </c>
      <c r="Q22" s="75">
        <f t="shared" si="9"/>
        <v>202115.24623545323</v>
      </c>
      <c r="R22" s="75">
        <f t="shared" si="9"/>
        <v>167645.22555592965</v>
      </c>
      <c r="S22" s="75">
        <f t="shared" si="9"/>
        <v>160386.3651184348</v>
      </c>
      <c r="T22" s="75">
        <f t="shared" si="9"/>
        <v>1794644.2321504084</v>
      </c>
      <c r="U22" s="75">
        <f t="shared" si="9"/>
        <v>222180.55753598863</v>
      </c>
      <c r="V22" s="75">
        <f t="shared" si="9"/>
        <v>811291.51098126522</v>
      </c>
      <c r="W22" s="75">
        <f t="shared" si="9"/>
        <v>0</v>
      </c>
      <c r="X22" s="75">
        <f t="shared" si="9"/>
        <v>0</v>
      </c>
      <c r="Y22" s="75">
        <f t="shared" si="9"/>
        <v>176629.39295408942</v>
      </c>
      <c r="Z22" s="75">
        <f t="shared" si="9"/>
        <v>255181.96568342645</v>
      </c>
      <c r="AA22" s="75">
        <f t="shared" si="9"/>
        <v>174929.02647173885</v>
      </c>
      <c r="AB22" s="75">
        <f t="shared" si="9"/>
        <v>199054.83990059202</v>
      </c>
      <c r="AC22" s="75">
        <f t="shared" si="9"/>
        <v>205275.74191547374</v>
      </c>
      <c r="AD22" s="75">
        <f t="shared" si="9"/>
        <v>169932.89535435609</v>
      </c>
    </row>
    <row r="24" spans="2:30">
      <c r="B24" s="62">
        <v>12</v>
      </c>
      <c r="C24" s="53" t="s">
        <v>323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</row>
    <row r="25" spans="2:30">
      <c r="B25" s="62"/>
      <c r="C25" s="78" t="s">
        <v>624</v>
      </c>
      <c r="D25" s="22">
        <f>-D24*D$7</f>
        <v>0</v>
      </c>
      <c r="E25" s="22">
        <f>-E24*E$7</f>
        <v>0</v>
      </c>
      <c r="F25" s="22">
        <f t="shared" ref="F25:AD25" si="10">-F24*F$7</f>
        <v>0</v>
      </c>
      <c r="G25" s="22">
        <f t="shared" si="10"/>
        <v>0</v>
      </c>
      <c r="H25" s="22">
        <f t="shared" si="10"/>
        <v>0</v>
      </c>
      <c r="I25" s="22">
        <f t="shared" si="10"/>
        <v>0</v>
      </c>
      <c r="J25" s="22">
        <f t="shared" si="10"/>
        <v>0</v>
      </c>
      <c r="K25" s="22">
        <f t="shared" si="10"/>
        <v>0</v>
      </c>
      <c r="L25" s="22">
        <f t="shared" si="10"/>
        <v>0</v>
      </c>
      <c r="M25" s="22">
        <f t="shared" si="10"/>
        <v>0</v>
      </c>
      <c r="N25" s="22">
        <f t="shared" si="10"/>
        <v>0</v>
      </c>
      <c r="O25" s="22">
        <f t="shared" si="10"/>
        <v>0</v>
      </c>
      <c r="P25" s="22">
        <f t="shared" si="10"/>
        <v>0</v>
      </c>
      <c r="Q25" s="22">
        <f t="shared" si="10"/>
        <v>0</v>
      </c>
      <c r="R25" s="22">
        <f t="shared" si="10"/>
        <v>0</v>
      </c>
      <c r="S25" s="22">
        <f t="shared" si="10"/>
        <v>0</v>
      </c>
      <c r="T25" s="22">
        <f t="shared" si="10"/>
        <v>0</v>
      </c>
      <c r="U25" s="22">
        <f t="shared" si="10"/>
        <v>0</v>
      </c>
      <c r="V25" s="22">
        <f t="shared" si="10"/>
        <v>0</v>
      </c>
      <c r="W25" s="22">
        <f t="shared" si="10"/>
        <v>0</v>
      </c>
      <c r="X25" s="22">
        <f t="shared" si="10"/>
        <v>0</v>
      </c>
      <c r="Y25" s="22">
        <f t="shared" si="10"/>
        <v>0</v>
      </c>
      <c r="Z25" s="22">
        <f t="shared" si="10"/>
        <v>0</v>
      </c>
      <c r="AA25" s="22">
        <f t="shared" si="10"/>
        <v>0</v>
      </c>
      <c r="AB25" s="22">
        <f t="shared" si="10"/>
        <v>0</v>
      </c>
      <c r="AC25" s="22">
        <f t="shared" si="10"/>
        <v>0</v>
      </c>
      <c r="AD25" s="22">
        <f t="shared" si="10"/>
        <v>0</v>
      </c>
    </row>
    <row r="26" spans="2:30">
      <c r="C26" s="9" t="s">
        <v>603</v>
      </c>
      <c r="D26" s="75">
        <f>SUM(D24:D25)</f>
        <v>0</v>
      </c>
      <c r="E26" s="75">
        <f t="shared" ref="E26:AD26" si="11">SUM(E24:E25)</f>
        <v>0</v>
      </c>
      <c r="F26" s="75">
        <f t="shared" si="11"/>
        <v>0</v>
      </c>
      <c r="G26" s="75">
        <f t="shared" si="11"/>
        <v>0</v>
      </c>
      <c r="H26" s="75">
        <f t="shared" si="11"/>
        <v>0</v>
      </c>
      <c r="I26" s="75">
        <f t="shared" si="11"/>
        <v>0</v>
      </c>
      <c r="J26" s="75">
        <f t="shared" si="11"/>
        <v>0</v>
      </c>
      <c r="K26" s="75">
        <f t="shared" si="11"/>
        <v>0</v>
      </c>
      <c r="L26" s="75">
        <f t="shared" si="11"/>
        <v>0</v>
      </c>
      <c r="M26" s="75">
        <f t="shared" si="11"/>
        <v>0</v>
      </c>
      <c r="N26" s="75">
        <f t="shared" si="11"/>
        <v>0</v>
      </c>
      <c r="O26" s="75">
        <f t="shared" si="11"/>
        <v>0</v>
      </c>
      <c r="P26" s="75">
        <f t="shared" si="11"/>
        <v>0</v>
      </c>
      <c r="Q26" s="75">
        <f t="shared" si="11"/>
        <v>0</v>
      </c>
      <c r="R26" s="75">
        <f t="shared" si="11"/>
        <v>0</v>
      </c>
      <c r="S26" s="75">
        <f t="shared" si="11"/>
        <v>0</v>
      </c>
      <c r="T26" s="75">
        <f t="shared" si="11"/>
        <v>0</v>
      </c>
      <c r="U26" s="75">
        <f t="shared" si="11"/>
        <v>0</v>
      </c>
      <c r="V26" s="75">
        <f t="shared" si="11"/>
        <v>0</v>
      </c>
      <c r="W26" s="75">
        <f t="shared" si="11"/>
        <v>0</v>
      </c>
      <c r="X26" s="75">
        <f t="shared" si="11"/>
        <v>0</v>
      </c>
      <c r="Y26" s="75">
        <f t="shared" si="11"/>
        <v>0</v>
      </c>
      <c r="Z26" s="75">
        <f t="shared" si="11"/>
        <v>0</v>
      </c>
      <c r="AA26" s="75">
        <f t="shared" si="11"/>
        <v>0</v>
      </c>
      <c r="AB26" s="75">
        <f t="shared" si="11"/>
        <v>0</v>
      </c>
      <c r="AC26" s="75">
        <f t="shared" si="11"/>
        <v>0</v>
      </c>
      <c r="AD26" s="75">
        <f t="shared" si="11"/>
        <v>0</v>
      </c>
    </row>
    <row r="27" spans="2:30">
      <c r="C27" s="5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</row>
    <row r="28" spans="2:30">
      <c r="C28" s="5" t="s">
        <v>326</v>
      </c>
      <c r="D28" s="22">
        <f>'Div 12 forecast'!F36</f>
        <v>10448.01</v>
      </c>
      <c r="E28" s="22">
        <f>'Div 12 forecast'!G36</f>
        <v>9436.91</v>
      </c>
      <c r="F28" s="22">
        <f>'Div 12 forecast'!H36</f>
        <v>-107642.06</v>
      </c>
      <c r="G28" s="22">
        <f>'Div 12 forecast'!I36</f>
        <v>6343.76</v>
      </c>
      <c r="H28" s="22">
        <f>'Div 12 forecast'!J36</f>
        <v>28917.82</v>
      </c>
      <c r="I28" s="22">
        <f>'Div 12 forecast'!K36</f>
        <v>7887.91</v>
      </c>
      <c r="J28" s="22">
        <f>'Div 12 forecast'!L36</f>
        <v>-34759.88308740814</v>
      </c>
      <c r="K28" s="22">
        <f>'Div 12 forecast'!M36</f>
        <v>-34759.88308740814</v>
      </c>
      <c r="L28" s="22">
        <f>'Div 12 forecast'!N36</f>
        <v>-48952.53837523493</v>
      </c>
      <c r="M28" s="22">
        <f>'Div 012 FY19 Budget'!C32</f>
        <v>7187.57</v>
      </c>
      <c r="N28" s="22">
        <f>'Div 012 FY19 Budget'!D32</f>
        <v>6955.69</v>
      </c>
      <c r="O28" s="22">
        <f>'Div 012 FY19 Budget'!E32</f>
        <v>7187.57</v>
      </c>
      <c r="P28" s="22">
        <f>'Div 012 FY19 Budget'!F32</f>
        <v>7187.55</v>
      </c>
      <c r="Q28" s="22">
        <f>'Div 012 FY19 Budget'!G32</f>
        <v>6491.96</v>
      </c>
      <c r="R28" s="22">
        <f>'Div 012 FY19 Budget'!H32</f>
        <v>7187.61</v>
      </c>
      <c r="S28" s="22">
        <f>'Div 012 FY19 Budget'!I32</f>
        <v>6955.71</v>
      </c>
      <c r="T28" s="22">
        <f>'Div 012 FY19 Budget'!J32</f>
        <v>29153.62</v>
      </c>
      <c r="U28" s="22">
        <f>'Div 012 FY19 Budget'!K32</f>
        <v>8068.99</v>
      </c>
      <c r="V28" s="22">
        <f>'Div 012 FY19 Budget'!L32</f>
        <v>55574.78</v>
      </c>
      <c r="W28" s="22">
        <f>'Div 012 FY19 Budget'!M32</f>
        <v>0</v>
      </c>
      <c r="X28" s="22">
        <f>'Div 012 FY19 Budget'!N32</f>
        <v>0</v>
      </c>
      <c r="Y28" s="22">
        <f>M28</f>
        <v>7187.57</v>
      </c>
      <c r="Z28" s="22">
        <f t="shared" ref="Z28:AD28" si="12">N28</f>
        <v>6955.69</v>
      </c>
      <c r="AA28" s="22">
        <f t="shared" si="12"/>
        <v>7187.57</v>
      </c>
      <c r="AB28" s="22">
        <f t="shared" si="12"/>
        <v>7187.55</v>
      </c>
      <c r="AC28" s="22">
        <f t="shared" si="12"/>
        <v>6491.96</v>
      </c>
      <c r="AD28" s="22">
        <f t="shared" si="12"/>
        <v>7187.61</v>
      </c>
    </row>
    <row r="29" spans="2:30">
      <c r="C29" s="5" t="s">
        <v>625</v>
      </c>
      <c r="D29" s="22">
        <f>-D28*D$7</f>
        <v>-2373.1739094723739</v>
      </c>
      <c r="E29" s="22">
        <f>-E28*E$7</f>
        <v>-2554.8611254493776</v>
      </c>
      <c r="F29" s="22">
        <f t="shared" ref="F29:AD29" si="13">-F28*F$7</f>
        <v>15003.3287643236</v>
      </c>
      <c r="G29" s="22">
        <f t="shared" si="13"/>
        <v>-1445.2023787701028</v>
      </c>
      <c r="H29" s="22">
        <f t="shared" si="13"/>
        <v>-6289.1026594108916</v>
      </c>
      <c r="I29" s="22">
        <f t="shared" si="13"/>
        <v>-4169.605915912186</v>
      </c>
      <c r="J29" s="22">
        <f t="shared" si="13"/>
        <v>22058.945328577771</v>
      </c>
      <c r="K29" s="22">
        <f t="shared" si="13"/>
        <v>22357.098019774145</v>
      </c>
      <c r="L29" s="22">
        <f t="shared" si="13"/>
        <v>31692.603865505604</v>
      </c>
      <c r="M29" s="22">
        <f t="shared" si="13"/>
        <v>-4547.5374860543807</v>
      </c>
      <c r="N29" s="22">
        <f t="shared" si="13"/>
        <v>-4410.7098088234288</v>
      </c>
      <c r="O29" s="22">
        <f t="shared" si="13"/>
        <v>-4570.3435887583455</v>
      </c>
      <c r="P29" s="22">
        <f t="shared" si="13"/>
        <v>-4580.7760027571312</v>
      </c>
      <c r="Q29" s="22">
        <f t="shared" si="13"/>
        <v>-4165.9726978014223</v>
      </c>
      <c r="R29" s="22">
        <f t="shared" si="13"/>
        <v>-4561.7070491202912</v>
      </c>
      <c r="S29" s="22">
        <f t="shared" si="13"/>
        <v>-4443.5204216870534</v>
      </c>
      <c r="T29" s="22">
        <f t="shared" si="13"/>
        <v>-18801.980682016474</v>
      </c>
      <c r="U29" s="22">
        <f t="shared" si="13"/>
        <v>-5146.7693833948888</v>
      </c>
      <c r="V29" s="22">
        <f t="shared" si="13"/>
        <v>-35357.834799831318</v>
      </c>
      <c r="W29" s="22">
        <f t="shared" si="13"/>
        <v>0</v>
      </c>
      <c r="X29" s="22">
        <f t="shared" si="13"/>
        <v>0</v>
      </c>
      <c r="Y29" s="22">
        <f t="shared" si="13"/>
        <v>-4502.9691838847093</v>
      </c>
      <c r="Z29" s="22">
        <f t="shared" si="13"/>
        <v>-4369.0157108425947</v>
      </c>
      <c r="AA29" s="22">
        <f t="shared" si="13"/>
        <v>-4529.3059969211627</v>
      </c>
      <c r="AB29" s="22">
        <f t="shared" si="13"/>
        <v>-4537.5226105628617</v>
      </c>
      <c r="AC29" s="22">
        <f t="shared" si="13"/>
        <v>-4129.6010090876607</v>
      </c>
      <c r="AD29" s="22">
        <f t="shared" si="13"/>
        <v>-4525.8742429404201</v>
      </c>
    </row>
    <row r="30" spans="2:30">
      <c r="C30" s="9" t="s">
        <v>626</v>
      </c>
      <c r="D30" s="75">
        <f>SUM(D28:D29)</f>
        <v>8074.8360905276259</v>
      </c>
      <c r="E30" s="75">
        <f t="shared" ref="E30:AD30" si="14">SUM(E28:E29)</f>
        <v>6882.0488745506227</v>
      </c>
      <c r="F30" s="75">
        <f t="shared" si="14"/>
        <v>-92638.731235676401</v>
      </c>
      <c r="G30" s="75">
        <f t="shared" si="14"/>
        <v>4898.5576212298974</v>
      </c>
      <c r="H30" s="75">
        <f t="shared" si="14"/>
        <v>22628.717340589108</v>
      </c>
      <c r="I30" s="75">
        <f t="shared" si="14"/>
        <v>3718.3040840878139</v>
      </c>
      <c r="J30" s="75">
        <f t="shared" si="14"/>
        <v>-12700.937758830369</v>
      </c>
      <c r="K30" s="75">
        <f t="shared" si="14"/>
        <v>-12402.785067633995</v>
      </c>
      <c r="L30" s="75">
        <f t="shared" si="14"/>
        <v>-17259.934509729326</v>
      </c>
      <c r="M30" s="75">
        <f t="shared" si="14"/>
        <v>2640.032513945619</v>
      </c>
      <c r="N30" s="75">
        <f t="shared" si="14"/>
        <v>2544.9801911765708</v>
      </c>
      <c r="O30" s="75">
        <f t="shared" si="14"/>
        <v>2617.2264112416542</v>
      </c>
      <c r="P30" s="75">
        <f t="shared" si="14"/>
        <v>2606.773997242869</v>
      </c>
      <c r="Q30" s="75">
        <f t="shared" si="14"/>
        <v>2325.9873021985777</v>
      </c>
      <c r="R30" s="75">
        <f t="shared" si="14"/>
        <v>2625.9029508797084</v>
      </c>
      <c r="S30" s="75">
        <f t="shared" si="14"/>
        <v>2512.1895783129467</v>
      </c>
      <c r="T30" s="75">
        <f t="shared" si="14"/>
        <v>10351.639317983525</v>
      </c>
      <c r="U30" s="75">
        <f t="shared" si="14"/>
        <v>2922.220616605111</v>
      </c>
      <c r="V30" s="75">
        <f t="shared" si="14"/>
        <v>20216.94520016868</v>
      </c>
      <c r="W30" s="75">
        <f t="shared" si="14"/>
        <v>0</v>
      </c>
      <c r="X30" s="75">
        <f t="shared" si="14"/>
        <v>0</v>
      </c>
      <c r="Y30" s="75">
        <f t="shared" si="14"/>
        <v>2684.6008161152904</v>
      </c>
      <c r="Z30" s="75">
        <f t="shared" si="14"/>
        <v>2586.6742891574049</v>
      </c>
      <c r="AA30" s="75">
        <f t="shared" si="14"/>
        <v>2658.264003078837</v>
      </c>
      <c r="AB30" s="75">
        <f t="shared" si="14"/>
        <v>2650.0273894371385</v>
      </c>
      <c r="AC30" s="75">
        <f t="shared" si="14"/>
        <v>2362.3589909123393</v>
      </c>
      <c r="AD30" s="75">
        <f t="shared" si="14"/>
        <v>2661.7357570595796</v>
      </c>
    </row>
    <row r="31" spans="2:30">
      <c r="C31" s="5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</row>
    <row r="32" spans="2:30">
      <c r="C32" s="5" t="s">
        <v>325</v>
      </c>
      <c r="D32" s="22">
        <f>'Div 12 forecast'!F35</f>
        <v>10446.32</v>
      </c>
      <c r="E32" s="22">
        <f>'Div 12 forecast'!G35</f>
        <v>9435.43</v>
      </c>
      <c r="F32" s="22">
        <f>'Div 12 forecast'!H35</f>
        <v>-91624.65</v>
      </c>
      <c r="G32" s="22">
        <f>'Div 12 forecast'!I35</f>
        <v>7237.86</v>
      </c>
      <c r="H32" s="22">
        <f>'Div 12 forecast'!J35</f>
        <v>46213.34</v>
      </c>
      <c r="I32" s="22">
        <f>'Div 12 forecast'!K35</f>
        <v>11651.36</v>
      </c>
      <c r="J32" s="22">
        <f>'Div 12 forecast'!L35</f>
        <v>-5174.3914342190092</v>
      </c>
      <c r="K32" s="22">
        <f>'Div 12 forecast'!M35</f>
        <v>-5174.3914342190092</v>
      </c>
      <c r="L32" s="22">
        <f>'Div 12 forecast'!N35</f>
        <v>-7287.124488167552</v>
      </c>
      <c r="M32" s="22">
        <f>'Div 012 FY19 Budget'!C31</f>
        <v>7114.07</v>
      </c>
      <c r="N32" s="22">
        <f>'Div 012 FY19 Budget'!D31</f>
        <v>6884.62</v>
      </c>
      <c r="O32" s="22">
        <f>'Div 012 FY19 Budget'!E31</f>
        <v>7114.11</v>
      </c>
      <c r="P32" s="22">
        <f>'Div 012 FY19 Budget'!F31</f>
        <v>7114.05</v>
      </c>
      <c r="Q32" s="22">
        <f>'Div 012 FY19 Budget'!G31</f>
        <v>6425.64</v>
      </c>
      <c r="R32" s="22">
        <f>'Div 012 FY19 Budget'!H31</f>
        <v>7114.06</v>
      </c>
      <c r="S32" s="22">
        <f>'Div 012 FY19 Budget'!I31</f>
        <v>6884.61</v>
      </c>
      <c r="T32" s="22">
        <f>'Div 012 FY19 Budget'!J31</f>
        <v>36494.46</v>
      </c>
      <c r="U32" s="22">
        <f>'Div 012 FY19 Budget'!K31</f>
        <v>10496.92</v>
      </c>
      <c r="V32" s="22">
        <f>'Div 012 FY19 Budget'!L31</f>
        <v>34454.81</v>
      </c>
      <c r="W32" s="22">
        <f>'Div 012 FY19 Budget'!M31</f>
        <v>0</v>
      </c>
      <c r="X32" s="22">
        <f>'Div 012 FY19 Budget'!N31</f>
        <v>0</v>
      </c>
      <c r="Y32" s="22">
        <f>M32</f>
        <v>7114.07</v>
      </c>
      <c r="Z32" s="22">
        <f t="shared" ref="Z32:AD33" si="15">N32</f>
        <v>6884.62</v>
      </c>
      <c r="AA32" s="22">
        <f t="shared" si="15"/>
        <v>7114.11</v>
      </c>
      <c r="AB32" s="22">
        <f t="shared" si="15"/>
        <v>7114.05</v>
      </c>
      <c r="AC32" s="22">
        <f t="shared" si="15"/>
        <v>6425.64</v>
      </c>
      <c r="AD32" s="22">
        <f t="shared" si="15"/>
        <v>7114.06</v>
      </c>
    </row>
    <row r="33" spans="2:30">
      <c r="C33" s="5" t="s">
        <v>317</v>
      </c>
      <c r="D33" s="22">
        <f>'Div 12 forecast'!F37</f>
        <v>938.88</v>
      </c>
      <c r="E33" s="22">
        <f>'Div 12 forecast'!G37</f>
        <v>848.02</v>
      </c>
      <c r="F33" s="22">
        <f>'Div 12 forecast'!H37</f>
        <v>938.88</v>
      </c>
      <c r="G33" s="22">
        <f>'Div 12 forecast'!I37</f>
        <v>908.61</v>
      </c>
      <c r="H33" s="22">
        <f>'Div 12 forecast'!J37</f>
        <v>938.88</v>
      </c>
      <c r="I33" s="22">
        <f>'Div 12 forecast'!K37</f>
        <v>908.59</v>
      </c>
      <c r="J33" s="22">
        <f>'Div 12 forecast'!L37</f>
        <v>4271.6622081983514</v>
      </c>
      <c r="K33" s="22">
        <f>'Div 12 forecast'!M37</f>
        <v>4271.6622081983514</v>
      </c>
      <c r="L33" s="22">
        <f>'Div 12 forecast'!N37</f>
        <v>6015.8058543246589</v>
      </c>
      <c r="M33" s="22">
        <f>'Div 012 FY19 Budget'!C33</f>
        <v>938.87</v>
      </c>
      <c r="N33" s="22">
        <f>'Div 012 FY19 Budget'!D33</f>
        <v>9341.0400000000009</v>
      </c>
      <c r="O33" s="22">
        <f>'Div 012 FY19 Budget'!E33</f>
        <v>915.88</v>
      </c>
      <c r="P33" s="22">
        <f>'Div 012 FY19 Budget'!F33</f>
        <v>915.89</v>
      </c>
      <c r="Q33" s="22">
        <f>'Div 012 FY19 Budget'!G33</f>
        <v>827.24</v>
      </c>
      <c r="R33" s="22">
        <f>'Div 012 FY19 Budget'!H33</f>
        <v>915.89</v>
      </c>
      <c r="S33" s="22">
        <f>'Div 012 FY19 Budget'!I33</f>
        <v>886.33</v>
      </c>
      <c r="T33" s="22">
        <f>'Div 012 FY19 Budget'!J33</f>
        <v>915.89</v>
      </c>
      <c r="U33" s="22">
        <f>'Div 012 FY19 Budget'!K33</f>
        <v>886.32</v>
      </c>
      <c r="V33" s="22">
        <f>'Div 012 FY19 Budget'!L33</f>
        <v>15364.55</v>
      </c>
      <c r="W33" s="22">
        <f>'Div 012 FY19 Budget'!M33</f>
        <v>0</v>
      </c>
      <c r="X33" s="22">
        <f>'Div 012 FY19 Budget'!N33</f>
        <v>0</v>
      </c>
      <c r="Y33" s="22">
        <f>M33</f>
        <v>938.87</v>
      </c>
      <c r="Z33" s="22">
        <f t="shared" si="15"/>
        <v>9341.0400000000009</v>
      </c>
      <c r="AA33" s="22">
        <f t="shared" si="15"/>
        <v>915.88</v>
      </c>
      <c r="AB33" s="22">
        <f t="shared" si="15"/>
        <v>915.89</v>
      </c>
      <c r="AC33" s="22">
        <f t="shared" si="15"/>
        <v>827.24</v>
      </c>
      <c r="AD33" s="22">
        <f t="shared" si="15"/>
        <v>915.89</v>
      </c>
    </row>
    <row r="34" spans="2:30">
      <c r="C34" s="5" t="s">
        <v>627</v>
      </c>
      <c r="D34" s="22">
        <f>-D$7*SUM(D32:D33)</f>
        <v>-2586.0484048277967</v>
      </c>
      <c r="E34" s="22">
        <f t="shared" ref="E34:AD34" si="16">-E$7*SUM(E32:E33)</f>
        <v>-2784.0454810422484</v>
      </c>
      <c r="F34" s="22">
        <f t="shared" si="16"/>
        <v>12639.93295516487</v>
      </c>
      <c r="G34" s="22">
        <f t="shared" si="16"/>
        <v>-1855.8863863984886</v>
      </c>
      <c r="H34" s="22">
        <f t="shared" si="16"/>
        <v>-10254.754756725348</v>
      </c>
      <c r="I34" s="22">
        <f t="shared" si="16"/>
        <v>-6639.2798375693019</v>
      </c>
      <c r="J34" s="22">
        <f t="shared" si="16"/>
        <v>572.88036882128188</v>
      </c>
      <c r="K34" s="22">
        <f t="shared" si="16"/>
        <v>580.62352340793177</v>
      </c>
      <c r="L34" s="22">
        <f t="shared" si="16"/>
        <v>823.07065550664038</v>
      </c>
      <c r="M34" s="22">
        <f t="shared" si="16"/>
        <v>-5095.052503550819</v>
      </c>
      <c r="N34" s="22">
        <f t="shared" si="16"/>
        <v>-10288.940093166022</v>
      </c>
      <c r="O34" s="22">
        <f t="shared" si="16"/>
        <v>-5106.0112547486324</v>
      </c>
      <c r="P34" s="22">
        <f t="shared" si="16"/>
        <v>-5117.6487753935071</v>
      </c>
      <c r="Q34" s="22">
        <f t="shared" si="16"/>
        <v>-4654.2646689797812</v>
      </c>
      <c r="R34" s="22">
        <f t="shared" si="16"/>
        <v>-5096.3087200172922</v>
      </c>
      <c r="S34" s="22">
        <f t="shared" si="16"/>
        <v>-4964.3142951193749</v>
      </c>
      <c r="T34" s="22">
        <f t="shared" si="16"/>
        <v>-24126.975586821638</v>
      </c>
      <c r="U34" s="22">
        <f t="shared" si="16"/>
        <v>-7260.7490052455178</v>
      </c>
      <c r="V34" s="22">
        <f t="shared" si="16"/>
        <v>-31696.116488690095</v>
      </c>
      <c r="W34" s="22">
        <f t="shared" si="16"/>
        <v>0</v>
      </c>
      <c r="X34" s="22">
        <f t="shared" si="16"/>
        <v>0</v>
      </c>
      <c r="Y34" s="22">
        <f t="shared" si="16"/>
        <v>-5045.1182610635487</v>
      </c>
      <c r="Z34" s="22">
        <f t="shared" si="16"/>
        <v>-10191.679539886087</v>
      </c>
      <c r="AA34" s="22">
        <f t="shared" si="16"/>
        <v>-5060.1638470605458</v>
      </c>
      <c r="AB34" s="22">
        <f t="shared" si="16"/>
        <v>-5069.3260306311813</v>
      </c>
      <c r="AC34" s="22">
        <f t="shared" si="16"/>
        <v>-4613.6298693756144</v>
      </c>
      <c r="AD34" s="22">
        <f t="shared" si="16"/>
        <v>-5056.2765477118865</v>
      </c>
    </row>
    <row r="35" spans="2:30">
      <c r="C35" s="51" t="s">
        <v>628</v>
      </c>
      <c r="D35" s="75">
        <f>SUM(D32:D34)</f>
        <v>8799.1515951722031</v>
      </c>
      <c r="E35" s="75">
        <f t="shared" ref="E35:AD35" si="17">SUM(E32:E34)</f>
        <v>7499.4045189577519</v>
      </c>
      <c r="F35" s="75">
        <f t="shared" si="17"/>
        <v>-78045.83704483512</v>
      </c>
      <c r="G35" s="75">
        <f t="shared" si="17"/>
        <v>6290.5836136015105</v>
      </c>
      <c r="H35" s="75">
        <f t="shared" si="17"/>
        <v>36897.465243274644</v>
      </c>
      <c r="I35" s="75">
        <f t="shared" si="17"/>
        <v>5920.6701624306988</v>
      </c>
      <c r="J35" s="75">
        <f t="shared" si="17"/>
        <v>-329.84885719937586</v>
      </c>
      <c r="K35" s="75">
        <f t="shared" si="17"/>
        <v>-322.10570261272596</v>
      </c>
      <c r="L35" s="75">
        <f t="shared" si="17"/>
        <v>-448.2479783362528</v>
      </c>
      <c r="M35" s="75">
        <f t="shared" si="17"/>
        <v>2957.8874964491806</v>
      </c>
      <c r="N35" s="75">
        <f t="shared" si="17"/>
        <v>5936.7199068339778</v>
      </c>
      <c r="O35" s="75">
        <f t="shared" si="17"/>
        <v>2923.9787452513674</v>
      </c>
      <c r="P35" s="75">
        <f t="shared" si="17"/>
        <v>2912.2912246064934</v>
      </c>
      <c r="Q35" s="75">
        <f t="shared" si="17"/>
        <v>2598.6153310202189</v>
      </c>
      <c r="R35" s="75">
        <f t="shared" si="17"/>
        <v>2933.6412799827085</v>
      </c>
      <c r="S35" s="75">
        <f t="shared" si="17"/>
        <v>2806.6257048806247</v>
      </c>
      <c r="T35" s="75">
        <f t="shared" si="17"/>
        <v>13283.374413178361</v>
      </c>
      <c r="U35" s="75">
        <f t="shared" si="17"/>
        <v>4122.490994754482</v>
      </c>
      <c r="V35" s="75">
        <f t="shared" si="17"/>
        <v>18123.243511309905</v>
      </c>
      <c r="W35" s="75">
        <f t="shared" si="17"/>
        <v>0</v>
      </c>
      <c r="X35" s="75">
        <f t="shared" si="17"/>
        <v>0</v>
      </c>
      <c r="Y35" s="75">
        <f t="shared" si="17"/>
        <v>3007.8217389364509</v>
      </c>
      <c r="Z35" s="75">
        <f t="shared" si="17"/>
        <v>6033.9804601139131</v>
      </c>
      <c r="AA35" s="75">
        <f t="shared" si="17"/>
        <v>2969.826152939454</v>
      </c>
      <c r="AB35" s="75">
        <f t="shared" si="17"/>
        <v>2960.6139693688192</v>
      </c>
      <c r="AC35" s="75">
        <f t="shared" si="17"/>
        <v>2639.2501306243857</v>
      </c>
      <c r="AD35" s="75">
        <f t="shared" si="17"/>
        <v>2973.6734522881143</v>
      </c>
    </row>
    <row r="36" spans="2:30">
      <c r="C36" s="5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</row>
    <row r="37" spans="2:30">
      <c r="C37" s="9" t="s">
        <v>604</v>
      </c>
      <c r="D37" s="75">
        <f>D30+D35</f>
        <v>16873.987685699831</v>
      </c>
      <c r="E37" s="75">
        <f t="shared" ref="E37:AD37" si="18">E30+E35</f>
        <v>14381.453393508375</v>
      </c>
      <c r="F37" s="75">
        <f t="shared" si="18"/>
        <v>-170684.56828051154</v>
      </c>
      <c r="G37" s="75">
        <f t="shared" si="18"/>
        <v>11189.141234831408</v>
      </c>
      <c r="H37" s="75">
        <f t="shared" si="18"/>
        <v>59526.182583863752</v>
      </c>
      <c r="I37" s="75">
        <f t="shared" si="18"/>
        <v>9638.9742465185118</v>
      </c>
      <c r="J37" s="75">
        <f t="shared" si="18"/>
        <v>-13030.786616029745</v>
      </c>
      <c r="K37" s="75">
        <f t="shared" si="18"/>
        <v>-12724.89077024672</v>
      </c>
      <c r="L37" s="75">
        <f t="shared" si="18"/>
        <v>-17708.18248806558</v>
      </c>
      <c r="M37" s="75">
        <f t="shared" si="18"/>
        <v>5597.9200103947996</v>
      </c>
      <c r="N37" s="75">
        <f t="shared" si="18"/>
        <v>8481.7000980105477</v>
      </c>
      <c r="O37" s="75">
        <f t="shared" si="18"/>
        <v>5541.2051564930216</v>
      </c>
      <c r="P37" s="75">
        <f t="shared" si="18"/>
        <v>5519.0652218493624</v>
      </c>
      <c r="Q37" s="75">
        <f t="shared" si="18"/>
        <v>4924.6026332187967</v>
      </c>
      <c r="R37" s="75">
        <f t="shared" si="18"/>
        <v>5559.544230862417</v>
      </c>
      <c r="S37" s="75">
        <f t="shared" si="18"/>
        <v>5318.8152831935713</v>
      </c>
      <c r="T37" s="75">
        <f t="shared" si="18"/>
        <v>23635.013731161886</v>
      </c>
      <c r="U37" s="75">
        <f t="shared" si="18"/>
        <v>7044.711611359593</v>
      </c>
      <c r="V37" s="75">
        <f t="shared" si="18"/>
        <v>38340.188711478586</v>
      </c>
      <c r="W37" s="75">
        <f t="shared" si="18"/>
        <v>0</v>
      </c>
      <c r="X37" s="75">
        <f t="shared" si="18"/>
        <v>0</v>
      </c>
      <c r="Y37" s="75">
        <f t="shared" si="18"/>
        <v>5692.4225550517413</v>
      </c>
      <c r="Z37" s="75">
        <f t="shared" si="18"/>
        <v>8620.654749271318</v>
      </c>
      <c r="AA37" s="75">
        <f t="shared" si="18"/>
        <v>5628.0901560182911</v>
      </c>
      <c r="AB37" s="75">
        <f t="shared" si="18"/>
        <v>5610.6413588059577</v>
      </c>
      <c r="AC37" s="75">
        <f t="shared" si="18"/>
        <v>5001.6091215367251</v>
      </c>
      <c r="AD37" s="75">
        <f t="shared" si="18"/>
        <v>5635.4092093476938</v>
      </c>
    </row>
    <row r="39" spans="2:30">
      <c r="D39" s="79"/>
      <c r="E39" s="79"/>
      <c r="F39" s="79"/>
      <c r="G39" s="79"/>
      <c r="H39" s="79"/>
      <c r="I39" s="79"/>
      <c r="J39" s="79"/>
    </row>
    <row r="40" spans="2:30">
      <c r="C40" s="154"/>
      <c r="D40" s="79">
        <f>'Div 91 forecast'!F306</f>
        <v>9.1339805825242713E-4</v>
      </c>
      <c r="E40" s="79">
        <f>'Div 91 forecast'!G306</f>
        <v>1.0116279069767441E-3</v>
      </c>
      <c r="F40" s="79">
        <f>'Div 91 forecast'!H306</f>
        <v>0</v>
      </c>
      <c r="G40" s="79">
        <f>'Div 91 forecast'!I306</f>
        <v>0</v>
      </c>
      <c r="H40" s="79">
        <f>'Div 91 forecast'!J306</f>
        <v>1.1528161033443611E-3</v>
      </c>
      <c r="I40" s="79">
        <f>'Div 91 forecast'!K306</f>
        <v>0</v>
      </c>
      <c r="J40" s="79">
        <f>'Div 91 forecast'!L306</f>
        <v>4.990505154479569E-4</v>
      </c>
      <c r="K40" s="79">
        <f>'Div 91 forecast'!M306</f>
        <v>4.9905051544795668E-4</v>
      </c>
      <c r="L40" s="79">
        <f>'Div 91 forecast'!N306</f>
        <v>4.990505154479569E-4</v>
      </c>
      <c r="M40" s="79">
        <f>'Div 91 forecast'!O306</f>
        <v>4.990505154479569E-4</v>
      </c>
      <c r="N40" s="79">
        <f>'Div 91 forecast'!P306</f>
        <v>4.9905051544795668E-4</v>
      </c>
      <c r="O40" s="79">
        <f>'Div 91 forecast'!Q306</f>
        <v>4.9905051544795679E-4</v>
      </c>
      <c r="P40" s="79">
        <f>'Div 91 forecast'!R306</f>
        <v>4.9905051544795679E-4</v>
      </c>
      <c r="Q40" s="79">
        <f>'Div 91 forecast'!S306</f>
        <v>4.9905051544795679E-4</v>
      </c>
      <c r="R40" s="79">
        <f>'Div 91 forecast'!T306</f>
        <v>4.9905051544795668E-4</v>
      </c>
      <c r="S40" s="79">
        <f>'Div 91 forecast'!U306</f>
        <v>4.990505154479569E-4</v>
      </c>
      <c r="T40" s="79">
        <f>'Div 91 forecast'!V306</f>
        <v>4.9905051544795679E-4</v>
      </c>
      <c r="U40" s="79">
        <f>'Div 91 forecast'!W306</f>
        <v>4.9905051544795679E-4</v>
      </c>
      <c r="V40" s="79">
        <f>'Div 91 forecast'!X306</f>
        <v>4.9905051544795679E-4</v>
      </c>
      <c r="W40" s="79">
        <f>'Div 91 forecast'!Y306</f>
        <v>4.9905051544795679E-4</v>
      </c>
      <c r="X40" s="79">
        <f>'Div 91 forecast'!Z306</f>
        <v>4.9905051544795679E-4</v>
      </c>
      <c r="Y40" s="79">
        <f>'Div 91 forecast'!AA306</f>
        <v>4.990505154479569E-4</v>
      </c>
      <c r="Z40" s="79">
        <f>'Div 91 forecast'!AB306</f>
        <v>4.9905051544795668E-4</v>
      </c>
      <c r="AA40" s="79">
        <f>'Div 91 forecast'!AC306</f>
        <v>4.9905051544795679E-4</v>
      </c>
      <c r="AB40" s="79">
        <f>'Div 91 forecast'!AD306</f>
        <v>4.9905051544795679E-4</v>
      </c>
      <c r="AC40" s="79">
        <f>'Div 91 forecast'!AE306</f>
        <v>4.9905051544795679E-4</v>
      </c>
      <c r="AD40" s="79">
        <f>'Div 91 forecast'!AF306</f>
        <v>4.9905051544795668E-4</v>
      </c>
    </row>
    <row r="41" spans="2:30">
      <c r="B41" s="62">
        <v>91</v>
      </c>
      <c r="C41" s="53" t="s">
        <v>323</v>
      </c>
      <c r="D41" s="22">
        <f>'Div 91 forecast'!F74</f>
        <v>243000</v>
      </c>
      <c r="E41" s="22">
        <f>'Div 91 forecast'!G74</f>
        <v>205000</v>
      </c>
      <c r="F41" s="22">
        <f>'Div 91 forecast'!H74</f>
        <v>412592.5</v>
      </c>
      <c r="G41" s="22">
        <f>'Div 91 forecast'!I74</f>
        <v>185616.41</v>
      </c>
      <c r="H41" s="22">
        <f>'Div 91 forecast'!J74</f>
        <v>280205.73</v>
      </c>
      <c r="I41" s="22">
        <f>'Div 91 forecast'!K74</f>
        <v>181919.25</v>
      </c>
      <c r="J41" s="22">
        <f>'Div 91 forecast'!L74</f>
        <v>350907.10608014982</v>
      </c>
      <c r="K41" s="22">
        <f>'Div 91 forecast'!M74</f>
        <v>52598.883684420056</v>
      </c>
      <c r="L41" s="22">
        <f>'Div 91 forecast'!N74</f>
        <v>55354.553767814985</v>
      </c>
      <c r="M41" s="22">
        <f>'Div 091 FY19 Budget'!C51</f>
        <v>140000</v>
      </c>
      <c r="N41" s="22">
        <f>'Div 091 FY19 Budget'!D51</f>
        <v>164000</v>
      </c>
      <c r="O41" s="22">
        <f>'Div 091 FY19 Budget'!E51</f>
        <v>210000</v>
      </c>
      <c r="P41" s="22">
        <f>'Div 091 FY19 Budget'!F51</f>
        <v>238000</v>
      </c>
      <c r="Q41" s="22">
        <f>'Div 091 FY19 Budget'!G51</f>
        <v>206000</v>
      </c>
      <c r="R41" s="22">
        <f>'Div 091 FY19 Budget'!H51</f>
        <v>178000</v>
      </c>
      <c r="S41" s="22">
        <f>'Div 091 FY19 Budget'!I51</f>
        <v>160000</v>
      </c>
      <c r="T41" s="22">
        <f>'Div 091 FY19 Budget'!J51</f>
        <v>142000</v>
      </c>
      <c r="U41" s="22">
        <f>'Div 091 FY19 Budget'!K51</f>
        <v>144000</v>
      </c>
      <c r="V41" s="22">
        <f>'Div 091 FY19 Budget'!L51</f>
        <v>417000</v>
      </c>
      <c r="W41" s="22">
        <f>'Div 091 FY19 Budget'!M51</f>
        <v>0</v>
      </c>
      <c r="X41" s="22">
        <f>'Div 091 FY19 Budget'!N51</f>
        <v>0</v>
      </c>
      <c r="Y41" s="22">
        <f>M41</f>
        <v>140000</v>
      </c>
      <c r="Z41" s="22">
        <f t="shared" ref="Z41:AD42" si="19">N41</f>
        <v>164000</v>
      </c>
      <c r="AA41" s="22">
        <f t="shared" si="19"/>
        <v>210000</v>
      </c>
      <c r="AB41" s="22">
        <f t="shared" si="19"/>
        <v>238000</v>
      </c>
      <c r="AC41" s="22">
        <f t="shared" si="19"/>
        <v>206000</v>
      </c>
      <c r="AD41" s="22">
        <f t="shared" si="19"/>
        <v>178000</v>
      </c>
    </row>
    <row r="42" spans="2:30">
      <c r="C42" s="53" t="s">
        <v>324</v>
      </c>
      <c r="D42" s="22">
        <f>'Div 91 forecast'!F75</f>
        <v>-140000</v>
      </c>
      <c r="E42" s="22">
        <f>'Div 91 forecast'!G75</f>
        <v>-119000</v>
      </c>
      <c r="F42" s="22">
        <f>'Div 91 forecast'!H75</f>
        <v>-239128.78</v>
      </c>
      <c r="G42" s="22">
        <f>'Div 91 forecast'!I75</f>
        <v>-107332.72</v>
      </c>
      <c r="H42" s="22">
        <f>'Div 91 forecast'!J75</f>
        <v>-162138.32999999999</v>
      </c>
      <c r="I42" s="22">
        <f>'Div 91 forecast'!K75</f>
        <v>-105147.1</v>
      </c>
      <c r="J42" s="22">
        <f>'Div 91 forecast'!L75</f>
        <v>-203040.65404685368</v>
      </c>
      <c r="K42" s="22">
        <f>'Div 91 forecast'!M75</f>
        <v>-30434.58385530586</v>
      </c>
      <c r="L42" s="22">
        <f>'Div 91 forecast'!N75</f>
        <v>-32029.060132289713</v>
      </c>
      <c r="M42" s="22">
        <f>'Div 091 FY19 Budget'!C56</f>
        <v>-81130</v>
      </c>
      <c r="N42" s="22">
        <f>'Div 091 FY19 Budget'!D56</f>
        <v>-94185</v>
      </c>
      <c r="O42" s="22">
        <f>'Div 091 FY19 Budget'!E56</f>
        <v>-120372</v>
      </c>
      <c r="P42" s="22">
        <f>'Div 091 FY19 Budget'!F56</f>
        <v>-136017</v>
      </c>
      <c r="Q42" s="22">
        <f>'Div 091 FY19 Budget'!G56</f>
        <v>-117441</v>
      </c>
      <c r="R42" s="22">
        <f>'Div 091 FY19 Budget'!H56</f>
        <v>-102243</v>
      </c>
      <c r="S42" s="22">
        <f>'Div 091 FY19 Budget'!I56</f>
        <v>-92640</v>
      </c>
      <c r="T42" s="22">
        <f>'Div 091 FY19 Budget'!J56</f>
        <v>-82502</v>
      </c>
      <c r="U42" s="22">
        <f>'Div 091 FY19 Budget'!K56</f>
        <v>-83203</v>
      </c>
      <c r="V42" s="22">
        <f>'Div 091 FY19 Budget'!L56</f>
        <v>-243194</v>
      </c>
      <c r="W42" s="22">
        <f>'Div 091 FY19 Budget'!M56</f>
        <v>0</v>
      </c>
      <c r="X42" s="22">
        <f>'Div 091 FY19 Budget'!N56</f>
        <v>0</v>
      </c>
      <c r="Y42" s="22">
        <f>M42</f>
        <v>-81130</v>
      </c>
      <c r="Z42" s="22">
        <f t="shared" si="19"/>
        <v>-94185</v>
      </c>
      <c r="AA42" s="22">
        <f t="shared" si="19"/>
        <v>-120372</v>
      </c>
      <c r="AB42" s="22">
        <f t="shared" si="19"/>
        <v>-136017</v>
      </c>
      <c r="AC42" s="22">
        <f t="shared" si="19"/>
        <v>-117441</v>
      </c>
      <c r="AD42" s="22">
        <f t="shared" si="19"/>
        <v>-102243</v>
      </c>
    </row>
    <row r="43" spans="2:30">
      <c r="C43" s="9" t="s">
        <v>603</v>
      </c>
      <c r="D43" s="75">
        <f t="shared" ref="D43:N43" si="20">SUM(D41:D42)</f>
        <v>103000</v>
      </c>
      <c r="E43" s="75">
        <f t="shared" si="20"/>
        <v>86000</v>
      </c>
      <c r="F43" s="75">
        <f t="shared" si="20"/>
        <v>173463.72</v>
      </c>
      <c r="G43" s="75">
        <f t="shared" si="20"/>
        <v>78283.69</v>
      </c>
      <c r="H43" s="75">
        <f t="shared" si="20"/>
        <v>118067.4</v>
      </c>
      <c r="I43" s="75">
        <f t="shared" si="20"/>
        <v>76772.149999999994</v>
      </c>
      <c r="J43" s="75">
        <f t="shared" si="20"/>
        <v>147866.45203329614</v>
      </c>
      <c r="K43" s="75">
        <f t="shared" si="20"/>
        <v>22164.299829114196</v>
      </c>
      <c r="L43" s="75">
        <f t="shared" si="20"/>
        <v>23325.493635525272</v>
      </c>
      <c r="M43" s="75">
        <f t="shared" si="20"/>
        <v>58870</v>
      </c>
      <c r="N43" s="75">
        <f t="shared" si="20"/>
        <v>69815</v>
      </c>
      <c r="O43" s="75">
        <f>SUM(O41:O42)</f>
        <v>89628</v>
      </c>
      <c r="P43" s="75">
        <f t="shared" ref="P43:AD43" si="21">SUM(P41:P42)</f>
        <v>101983</v>
      </c>
      <c r="Q43" s="75">
        <f t="shared" si="21"/>
        <v>88559</v>
      </c>
      <c r="R43" s="75">
        <f t="shared" si="21"/>
        <v>75757</v>
      </c>
      <c r="S43" s="75">
        <f t="shared" si="21"/>
        <v>67360</v>
      </c>
      <c r="T43" s="75">
        <f t="shared" si="21"/>
        <v>59498</v>
      </c>
      <c r="U43" s="75">
        <f t="shared" si="21"/>
        <v>60797</v>
      </c>
      <c r="V43" s="75">
        <f t="shared" si="21"/>
        <v>173806</v>
      </c>
      <c r="W43" s="75">
        <f t="shared" si="21"/>
        <v>0</v>
      </c>
      <c r="X43" s="75">
        <f t="shared" si="21"/>
        <v>0</v>
      </c>
      <c r="Y43" s="75">
        <f t="shared" si="21"/>
        <v>58870</v>
      </c>
      <c r="Z43" s="75">
        <f t="shared" si="21"/>
        <v>69815</v>
      </c>
      <c r="AA43" s="75">
        <f t="shared" si="21"/>
        <v>89628</v>
      </c>
      <c r="AB43" s="75">
        <f t="shared" si="21"/>
        <v>101983</v>
      </c>
      <c r="AC43" s="75">
        <f t="shared" si="21"/>
        <v>88559</v>
      </c>
      <c r="AD43" s="75">
        <f t="shared" si="21"/>
        <v>75757</v>
      </c>
    </row>
    <row r="44" spans="2:30">
      <c r="C44" s="53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</row>
    <row r="45" spans="2:30">
      <c r="C45" s="53" t="s">
        <v>326</v>
      </c>
      <c r="D45" s="22">
        <f>'Div 91 forecast'!F77</f>
        <v>2167.7800000000002</v>
      </c>
      <c r="E45" s="22">
        <f>'Div 91 forecast'!G77</f>
        <v>1958.03</v>
      </c>
      <c r="F45" s="22">
        <f>'Div 91 forecast'!H77</f>
        <v>2167.81</v>
      </c>
      <c r="G45" s="22">
        <f>'Div 91 forecast'!I77</f>
        <v>2097.88</v>
      </c>
      <c r="H45" s="22">
        <f>'Div 91 forecast'!J77</f>
        <v>114424.14</v>
      </c>
      <c r="I45" s="22">
        <f>'Div 91 forecast'!K77</f>
        <v>2725.92</v>
      </c>
      <c r="J45" s="22">
        <f>'Div 91 forecast'!L77</f>
        <v>29206.680168399245</v>
      </c>
      <c r="K45" s="22">
        <f>'Div 91 forecast'!M77</f>
        <v>4377.9072762202804</v>
      </c>
      <c r="L45" s="22">
        <f>'Div 91 forecast'!N77</f>
        <v>4607.267050875168</v>
      </c>
      <c r="M45" s="22">
        <f>'Div 091 FY19 Budget'!C58</f>
        <v>2557.25</v>
      </c>
      <c r="N45" s="22">
        <f>'Div 091 FY19 Budget'!D58</f>
        <v>2474.7399999999998</v>
      </c>
      <c r="O45" s="22">
        <f>'Div 091 FY19 Budget'!E58</f>
        <v>2557.25</v>
      </c>
      <c r="P45" s="22">
        <f>'Div 091 FY19 Budget'!F58</f>
        <v>2557.2399999999998</v>
      </c>
      <c r="Q45" s="22">
        <f>'Div 091 FY19 Budget'!G58</f>
        <v>2309.73</v>
      </c>
      <c r="R45" s="22">
        <f>'Div 091 FY19 Budget'!H58</f>
        <v>2557.27</v>
      </c>
      <c r="S45" s="22">
        <f>'Div 091 FY19 Budget'!I58</f>
        <v>2474.7199999999998</v>
      </c>
      <c r="T45" s="22">
        <f>'Div 091 FY19 Budget'!J58</f>
        <v>126044.45</v>
      </c>
      <c r="U45" s="22">
        <f>'Div 091 FY19 Budget'!K58</f>
        <v>2727.96</v>
      </c>
      <c r="V45" s="22">
        <f>'Div 091 FY19 Budget'!L58</f>
        <v>8365.75</v>
      </c>
      <c r="W45" s="22">
        <f>'Div 091 FY19 Budget'!M58</f>
        <v>0</v>
      </c>
      <c r="X45" s="22">
        <f>'Div 091 FY19 Budget'!N58</f>
        <v>0</v>
      </c>
      <c r="Y45" s="22">
        <f>M45</f>
        <v>2557.25</v>
      </c>
      <c r="Z45" s="22">
        <f t="shared" ref="Z45:AD45" si="22">N45</f>
        <v>2474.7399999999998</v>
      </c>
      <c r="AA45" s="22">
        <f t="shared" si="22"/>
        <v>2557.25</v>
      </c>
      <c r="AB45" s="22">
        <f t="shared" si="22"/>
        <v>2557.2399999999998</v>
      </c>
      <c r="AC45" s="22">
        <f t="shared" si="22"/>
        <v>2309.73</v>
      </c>
      <c r="AD45" s="22">
        <f t="shared" si="22"/>
        <v>2557.27</v>
      </c>
    </row>
    <row r="46" spans="2:30">
      <c r="C46" s="5" t="s">
        <v>625</v>
      </c>
      <c r="D46" s="22">
        <f>0</f>
        <v>0</v>
      </c>
      <c r="E46" s="22">
        <f>0</f>
        <v>0</v>
      </c>
      <c r="F46" s="22">
        <f>0</f>
        <v>0</v>
      </c>
      <c r="G46" s="22">
        <f>0</f>
        <v>0</v>
      </c>
      <c r="H46" s="22">
        <f>0</f>
        <v>0</v>
      </c>
      <c r="I46" s="22">
        <f>0</f>
        <v>0</v>
      </c>
      <c r="J46" s="22">
        <f>0</f>
        <v>0</v>
      </c>
      <c r="K46" s="22">
        <f>0</f>
        <v>0</v>
      </c>
      <c r="L46" s="22">
        <f>0</f>
        <v>0</v>
      </c>
      <c r="M46" s="22">
        <f>0</f>
        <v>0</v>
      </c>
      <c r="N46" s="22">
        <f>0</f>
        <v>0</v>
      </c>
      <c r="O46" s="22">
        <f>0</f>
        <v>0</v>
      </c>
      <c r="P46" s="22">
        <f>0</f>
        <v>0</v>
      </c>
      <c r="Q46" s="22">
        <f>0</f>
        <v>0</v>
      </c>
      <c r="R46" s="22">
        <f>0</f>
        <v>0</v>
      </c>
      <c r="S46" s="22">
        <f>0</f>
        <v>0</v>
      </c>
      <c r="T46" s="22">
        <f>0</f>
        <v>0</v>
      </c>
      <c r="U46" s="22">
        <f>0</f>
        <v>0</v>
      </c>
      <c r="V46" s="22">
        <f>0</f>
        <v>0</v>
      </c>
      <c r="W46" s="22">
        <f>0</f>
        <v>0</v>
      </c>
      <c r="X46" s="22">
        <f>0</f>
        <v>0</v>
      </c>
      <c r="Y46" s="22">
        <f>0</f>
        <v>0</v>
      </c>
      <c r="Z46" s="22">
        <f>0</f>
        <v>0</v>
      </c>
      <c r="AA46" s="22">
        <f>0</f>
        <v>0</v>
      </c>
      <c r="AB46" s="22">
        <f>0</f>
        <v>0</v>
      </c>
      <c r="AC46" s="22">
        <f>0</f>
        <v>0</v>
      </c>
      <c r="AD46" s="22">
        <f>0</f>
        <v>0</v>
      </c>
    </row>
    <row r="47" spans="2:30">
      <c r="C47" s="9" t="s">
        <v>629</v>
      </c>
      <c r="D47" s="75">
        <f>SUM(D45:D46)</f>
        <v>2167.7800000000002</v>
      </c>
      <c r="E47" s="75">
        <f t="shared" ref="E47:AD47" si="23">SUM(E45:E46)</f>
        <v>1958.03</v>
      </c>
      <c r="F47" s="75">
        <f t="shared" si="23"/>
        <v>2167.81</v>
      </c>
      <c r="G47" s="75">
        <f t="shared" si="23"/>
        <v>2097.88</v>
      </c>
      <c r="H47" s="75">
        <f t="shared" si="23"/>
        <v>114424.14</v>
      </c>
      <c r="I47" s="75">
        <f t="shared" si="23"/>
        <v>2725.92</v>
      </c>
      <c r="J47" s="75">
        <f t="shared" si="23"/>
        <v>29206.680168399245</v>
      </c>
      <c r="K47" s="75">
        <f t="shared" si="23"/>
        <v>4377.9072762202804</v>
      </c>
      <c r="L47" s="75">
        <f t="shared" si="23"/>
        <v>4607.267050875168</v>
      </c>
      <c r="M47" s="75">
        <f t="shared" si="23"/>
        <v>2557.25</v>
      </c>
      <c r="N47" s="75">
        <f t="shared" si="23"/>
        <v>2474.7399999999998</v>
      </c>
      <c r="O47" s="75">
        <f t="shared" si="23"/>
        <v>2557.25</v>
      </c>
      <c r="P47" s="75">
        <f t="shared" si="23"/>
        <v>2557.2399999999998</v>
      </c>
      <c r="Q47" s="75">
        <f t="shared" si="23"/>
        <v>2309.73</v>
      </c>
      <c r="R47" s="75">
        <f t="shared" si="23"/>
        <v>2557.27</v>
      </c>
      <c r="S47" s="75">
        <f t="shared" si="23"/>
        <v>2474.7199999999998</v>
      </c>
      <c r="T47" s="75">
        <f t="shared" si="23"/>
        <v>126044.45</v>
      </c>
      <c r="U47" s="75">
        <f t="shared" si="23"/>
        <v>2727.96</v>
      </c>
      <c r="V47" s="75">
        <f t="shared" si="23"/>
        <v>8365.75</v>
      </c>
      <c r="W47" s="75">
        <f t="shared" si="23"/>
        <v>0</v>
      </c>
      <c r="X47" s="75">
        <f t="shared" si="23"/>
        <v>0</v>
      </c>
      <c r="Y47" s="75">
        <f t="shared" si="23"/>
        <v>2557.25</v>
      </c>
      <c r="Z47" s="75">
        <f t="shared" si="23"/>
        <v>2474.7399999999998</v>
      </c>
      <c r="AA47" s="75">
        <f t="shared" si="23"/>
        <v>2557.25</v>
      </c>
      <c r="AB47" s="75">
        <f t="shared" si="23"/>
        <v>2557.2399999999998</v>
      </c>
      <c r="AC47" s="75">
        <f t="shared" si="23"/>
        <v>2309.73</v>
      </c>
      <c r="AD47" s="75">
        <f t="shared" si="23"/>
        <v>2557.27</v>
      </c>
    </row>
    <row r="48" spans="2:30">
      <c r="C48" s="53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</row>
    <row r="49" spans="2:30">
      <c r="C49" s="53" t="s">
        <v>325</v>
      </c>
      <c r="D49" s="22">
        <f>'Div 91 forecast'!F76</f>
        <v>7861.28</v>
      </c>
      <c r="E49" s="22">
        <f>'Div 91 forecast'!G76</f>
        <v>7100.48</v>
      </c>
      <c r="F49" s="22">
        <f>'Div 91 forecast'!H76</f>
        <v>18166.16</v>
      </c>
      <c r="G49" s="22">
        <f>'Div 91 forecast'!I76</f>
        <v>8056.75</v>
      </c>
      <c r="H49" s="22">
        <f>'Div 91 forecast'!J76</f>
        <v>46986.91</v>
      </c>
      <c r="I49" s="22">
        <f>'Div 91 forecast'!K76</f>
        <v>7971.82</v>
      </c>
      <c r="J49" s="22">
        <f>'Div 91 forecast'!L76</f>
        <v>22367.330261807132</v>
      </c>
      <c r="K49" s="22">
        <f>'Div 91 forecast'!M76</f>
        <v>3352.7294899040357</v>
      </c>
      <c r="L49" s="22">
        <f>'Div 91 forecast'!N76</f>
        <v>3528.3799164126335</v>
      </c>
      <c r="M49" s="22">
        <f>'Div 091 FY19 Budget'!C57</f>
        <v>10199.86</v>
      </c>
      <c r="N49" s="22">
        <f>'Div 091 FY19 Budget'!D57</f>
        <v>9870.91</v>
      </c>
      <c r="O49" s="22">
        <f>'Div 091 FY19 Budget'!E57</f>
        <v>10199.870000000001</v>
      </c>
      <c r="P49" s="22">
        <f>'Div 091 FY19 Budget'!F57</f>
        <v>10199.790000000001</v>
      </c>
      <c r="Q49" s="22">
        <f>'Div 091 FY19 Budget'!G57</f>
        <v>9212.7800000000007</v>
      </c>
      <c r="R49" s="22">
        <f>'Div 091 FY19 Budget'!H57</f>
        <v>10199.85</v>
      </c>
      <c r="S49" s="22">
        <f>'Div 091 FY19 Budget'!I57</f>
        <v>9870.85</v>
      </c>
      <c r="T49" s="22">
        <f>'Div 091 FY19 Budget'!J57</f>
        <v>44303.8</v>
      </c>
      <c r="U49" s="22">
        <f>'Div 091 FY19 Budget'!K57</f>
        <v>14063.9</v>
      </c>
      <c r="V49" s="22">
        <f>'Div 091 FY19 Budget'!L57</f>
        <v>48192.547714</v>
      </c>
      <c r="W49" s="22">
        <f>'Div 091 FY19 Budget'!M57</f>
        <v>0</v>
      </c>
      <c r="X49" s="22">
        <f>'Div 091 FY19 Budget'!N57</f>
        <v>0</v>
      </c>
      <c r="Y49" s="22">
        <f>M49</f>
        <v>10199.86</v>
      </c>
      <c r="Z49" s="22">
        <f t="shared" ref="Z49:AD51" si="24">N49</f>
        <v>9870.91</v>
      </c>
      <c r="AA49" s="22">
        <f t="shared" si="24"/>
        <v>10199.870000000001</v>
      </c>
      <c r="AB49" s="22">
        <f t="shared" si="24"/>
        <v>10199.790000000001</v>
      </c>
      <c r="AC49" s="22">
        <f t="shared" si="24"/>
        <v>9212.7800000000007</v>
      </c>
      <c r="AD49" s="22">
        <f t="shared" si="24"/>
        <v>10199.85</v>
      </c>
    </row>
    <row r="50" spans="2:30">
      <c r="C50" s="53" t="s">
        <v>317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f>'Div 091 FY19 Budget'!C59</f>
        <v>0</v>
      </c>
      <c r="N50" s="22">
        <f>'Div 091 FY19 Budget'!D59</f>
        <v>14822.28</v>
      </c>
      <c r="O50" s="22">
        <f>'Div 091 FY19 Budget'!E59</f>
        <v>0</v>
      </c>
      <c r="P50" s="22">
        <f>'Div 091 FY19 Budget'!F59</f>
        <v>0</v>
      </c>
      <c r="Q50" s="22">
        <f>'Div 091 FY19 Budget'!G59</f>
        <v>0</v>
      </c>
      <c r="R50" s="22">
        <f>'Div 091 FY19 Budget'!H59</f>
        <v>0</v>
      </c>
      <c r="S50" s="22">
        <f>'Div 091 FY19 Budget'!I59</f>
        <v>0</v>
      </c>
      <c r="T50" s="22">
        <f>'Div 091 FY19 Budget'!J59</f>
        <v>0</v>
      </c>
      <c r="U50" s="22">
        <f>'Div 091 FY19 Budget'!K59</f>
        <v>0</v>
      </c>
      <c r="V50" s="22">
        <f>'Div 091 FY19 Budget'!L59</f>
        <v>0</v>
      </c>
      <c r="W50" s="22">
        <f>'Div 091 FY19 Budget'!M59</f>
        <v>0</v>
      </c>
      <c r="X50" s="22">
        <f>'Div 091 FY19 Budget'!N59</f>
        <v>0</v>
      </c>
      <c r="Y50" s="22">
        <f>M50</f>
        <v>0</v>
      </c>
      <c r="Z50" s="22">
        <f t="shared" si="24"/>
        <v>14822.28</v>
      </c>
      <c r="AA50" s="22">
        <f t="shared" si="24"/>
        <v>0</v>
      </c>
      <c r="AB50" s="22">
        <f t="shared" si="24"/>
        <v>0</v>
      </c>
      <c r="AC50" s="22">
        <f t="shared" si="24"/>
        <v>0</v>
      </c>
      <c r="AD50" s="22">
        <f t="shared" si="24"/>
        <v>0</v>
      </c>
    </row>
    <row r="51" spans="2:30">
      <c r="C51" s="53" t="s">
        <v>627</v>
      </c>
      <c r="D51" s="22">
        <f>'Div 91 forecast'!F73</f>
        <v>-5262.41</v>
      </c>
      <c r="E51" s="22">
        <f>'Div 91 forecast'!G73</f>
        <v>-4763.83</v>
      </c>
      <c r="F51" s="22">
        <f>'Div 91 forecast'!H73</f>
        <v>-10818.49</v>
      </c>
      <c r="G51" s="22">
        <f>'Div 91 forecast'!I73</f>
        <v>-5335.37</v>
      </c>
      <c r="H51" s="22">
        <f>'Div 91 forecast'!J73</f>
        <v>-88855.97</v>
      </c>
      <c r="I51" s="22">
        <f>'Div 91 forecast'!K73</f>
        <v>-4277.95</v>
      </c>
      <c r="J51" s="22">
        <f>'Div 91 forecast'!L73</f>
        <v>-27757.870953220521</v>
      </c>
      <c r="K51" s="22">
        <f>'Div 91 forecast'!M73</f>
        <v>-4160.7394102247272</v>
      </c>
      <c r="L51" s="22">
        <f>'Div 91 forecast'!N73</f>
        <v>-4378.7217002358493</v>
      </c>
      <c r="M51" s="22">
        <f>'Div 091 FY19 Budget'!C50</f>
        <v>-6888</v>
      </c>
      <c r="N51" s="22">
        <f>'Div 091 FY19 Budget'!D50</f>
        <v>-14318</v>
      </c>
      <c r="O51" s="22">
        <f>'Div 091 FY19 Budget'!E50</f>
        <v>-6890</v>
      </c>
      <c r="P51" s="22">
        <f>'Div 091 FY19 Budget'!F50</f>
        <v>-6887</v>
      </c>
      <c r="Q51" s="22">
        <f>'Div 091 FY19 Budget'!G50</f>
        <v>-6223</v>
      </c>
      <c r="R51" s="22">
        <f>'Div 091 FY19 Budget'!H50</f>
        <v>-6889</v>
      </c>
      <c r="S51" s="22">
        <f>'Div 091 FY19 Budget'!I50</f>
        <v>-6667</v>
      </c>
      <c r="T51" s="22">
        <f>'Div 091 FY19 Budget'!J50</f>
        <v>-89467</v>
      </c>
      <c r="U51" s="22">
        <f>'Div 091 FY19 Budget'!K50</f>
        <v>-9081</v>
      </c>
      <c r="V51" s="22">
        <f>'Div 091 FY19 Budget'!L50</f>
        <v>-30602</v>
      </c>
      <c r="W51" s="22">
        <f>'Div 091 FY19 Budget'!M50</f>
        <v>0</v>
      </c>
      <c r="X51" s="22">
        <f>'Div 091 FY19 Budget'!N50</f>
        <v>0</v>
      </c>
      <c r="Y51" s="22">
        <f>M51</f>
        <v>-6888</v>
      </c>
      <c r="Z51" s="22">
        <f t="shared" si="24"/>
        <v>-14318</v>
      </c>
      <c r="AA51" s="22">
        <f t="shared" si="24"/>
        <v>-6890</v>
      </c>
      <c r="AB51" s="22">
        <f t="shared" si="24"/>
        <v>-6887</v>
      </c>
      <c r="AC51" s="22">
        <f t="shared" si="24"/>
        <v>-6223</v>
      </c>
      <c r="AD51" s="22">
        <f t="shared" si="24"/>
        <v>-6889</v>
      </c>
    </row>
    <row r="52" spans="2:30">
      <c r="C52" s="9" t="s">
        <v>630</v>
      </c>
      <c r="D52" s="75">
        <f>SUM(D49:D51)</f>
        <v>2598.87</v>
      </c>
      <c r="E52" s="75">
        <f>SUM(E49:E51)</f>
        <v>2336.6499999999996</v>
      </c>
      <c r="F52" s="75">
        <f t="shared" ref="F52:AD52" si="25">SUM(F49:F51)</f>
        <v>7347.67</v>
      </c>
      <c r="G52" s="75">
        <f t="shared" si="25"/>
        <v>2721.38</v>
      </c>
      <c r="H52" s="75">
        <f t="shared" si="25"/>
        <v>-41869.06</v>
      </c>
      <c r="I52" s="75">
        <f t="shared" si="25"/>
        <v>3693.87</v>
      </c>
      <c r="J52" s="75">
        <f t="shared" si="25"/>
        <v>-5390.5406914133891</v>
      </c>
      <c r="K52" s="75">
        <f t="shared" si="25"/>
        <v>-808.00992032069144</v>
      </c>
      <c r="L52" s="75">
        <f t="shared" si="25"/>
        <v>-850.34178382321579</v>
      </c>
      <c r="M52" s="75">
        <f t="shared" si="25"/>
        <v>3311.8600000000006</v>
      </c>
      <c r="N52" s="75">
        <f t="shared" si="25"/>
        <v>10375.190000000002</v>
      </c>
      <c r="O52" s="75">
        <f t="shared" si="25"/>
        <v>3309.8700000000008</v>
      </c>
      <c r="P52" s="75">
        <f t="shared" si="25"/>
        <v>3312.7900000000009</v>
      </c>
      <c r="Q52" s="75">
        <f t="shared" si="25"/>
        <v>2989.7800000000007</v>
      </c>
      <c r="R52" s="75">
        <f t="shared" si="25"/>
        <v>3310.8500000000004</v>
      </c>
      <c r="S52" s="75">
        <f t="shared" si="25"/>
        <v>3203.8500000000004</v>
      </c>
      <c r="T52" s="75">
        <f t="shared" si="25"/>
        <v>-45163.199999999997</v>
      </c>
      <c r="U52" s="75">
        <f t="shared" si="25"/>
        <v>4982.8999999999996</v>
      </c>
      <c r="V52" s="75">
        <f t="shared" si="25"/>
        <v>17590.547714</v>
      </c>
      <c r="W52" s="75">
        <f t="shared" si="25"/>
        <v>0</v>
      </c>
      <c r="X52" s="75">
        <f t="shared" si="25"/>
        <v>0</v>
      </c>
      <c r="Y52" s="75">
        <f t="shared" si="25"/>
        <v>3311.8600000000006</v>
      </c>
      <c r="Z52" s="75">
        <f t="shared" si="25"/>
        <v>10375.190000000002</v>
      </c>
      <c r="AA52" s="75">
        <f t="shared" si="25"/>
        <v>3309.8700000000008</v>
      </c>
      <c r="AB52" s="75">
        <f t="shared" si="25"/>
        <v>3312.7900000000009</v>
      </c>
      <c r="AC52" s="75">
        <f t="shared" si="25"/>
        <v>2989.7800000000007</v>
      </c>
      <c r="AD52" s="75">
        <f t="shared" si="25"/>
        <v>3310.8500000000004</v>
      </c>
    </row>
    <row r="53" spans="2:30">
      <c r="C53" s="53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</row>
    <row r="54" spans="2:30">
      <c r="C54" s="9" t="s">
        <v>604</v>
      </c>
      <c r="D54" s="75">
        <f>D47+D52</f>
        <v>4766.6499999999996</v>
      </c>
      <c r="E54" s="75">
        <f t="shared" ref="E54:AD54" si="26">E47+E52</f>
        <v>4294.6799999999994</v>
      </c>
      <c r="F54" s="75">
        <f t="shared" si="26"/>
        <v>9515.48</v>
      </c>
      <c r="G54" s="75">
        <f t="shared" si="26"/>
        <v>4819.26</v>
      </c>
      <c r="H54" s="75">
        <f t="shared" si="26"/>
        <v>72555.08</v>
      </c>
      <c r="I54" s="75">
        <f t="shared" si="26"/>
        <v>6419.79</v>
      </c>
      <c r="J54" s="75">
        <f t="shared" si="26"/>
        <v>23816.139476985856</v>
      </c>
      <c r="K54" s="75">
        <f t="shared" si="26"/>
        <v>3569.897355899589</v>
      </c>
      <c r="L54" s="75">
        <f t="shared" si="26"/>
        <v>3756.9252670519522</v>
      </c>
      <c r="M54" s="75">
        <f t="shared" si="26"/>
        <v>5869.1100000000006</v>
      </c>
      <c r="N54" s="75">
        <f t="shared" si="26"/>
        <v>12849.930000000002</v>
      </c>
      <c r="O54" s="75">
        <f t="shared" si="26"/>
        <v>5867.1200000000008</v>
      </c>
      <c r="P54" s="75">
        <f t="shared" si="26"/>
        <v>5870.0300000000007</v>
      </c>
      <c r="Q54" s="75">
        <f t="shared" si="26"/>
        <v>5299.51</v>
      </c>
      <c r="R54" s="75">
        <f t="shared" si="26"/>
        <v>5868.1200000000008</v>
      </c>
      <c r="S54" s="75">
        <f t="shared" si="26"/>
        <v>5678.57</v>
      </c>
      <c r="T54" s="75">
        <f t="shared" si="26"/>
        <v>80881.25</v>
      </c>
      <c r="U54" s="75">
        <f t="shared" si="26"/>
        <v>7710.86</v>
      </c>
      <c r="V54" s="75">
        <f t="shared" si="26"/>
        <v>25956.297714</v>
      </c>
      <c r="W54" s="75">
        <f t="shared" si="26"/>
        <v>0</v>
      </c>
      <c r="X54" s="75">
        <f t="shared" si="26"/>
        <v>0</v>
      </c>
      <c r="Y54" s="75">
        <f t="shared" si="26"/>
        <v>5869.1100000000006</v>
      </c>
      <c r="Z54" s="75">
        <f t="shared" si="26"/>
        <v>12849.930000000002</v>
      </c>
      <c r="AA54" s="75">
        <f t="shared" si="26"/>
        <v>5867.1200000000008</v>
      </c>
      <c r="AB54" s="75">
        <f t="shared" si="26"/>
        <v>5870.0300000000007</v>
      </c>
      <c r="AC54" s="75">
        <f t="shared" si="26"/>
        <v>5299.51</v>
      </c>
      <c r="AD54" s="75">
        <f t="shared" si="26"/>
        <v>5868.1200000000008</v>
      </c>
    </row>
    <row r="55" spans="2:30">
      <c r="C55" s="47"/>
    </row>
    <row r="56" spans="2:30">
      <c r="C56" s="53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</row>
    <row r="57" spans="2:30">
      <c r="C57" s="53" t="s">
        <v>508</v>
      </c>
      <c r="D57" s="22">
        <f t="shared" ref="D57:AD57" si="27">D56-D46-D51</f>
        <v>5262.41</v>
      </c>
      <c r="E57" s="22">
        <f t="shared" si="27"/>
        <v>4763.83</v>
      </c>
      <c r="F57" s="22">
        <f t="shared" si="27"/>
        <v>10818.49</v>
      </c>
      <c r="G57" s="22">
        <f t="shared" si="27"/>
        <v>5335.37</v>
      </c>
      <c r="H57" s="22">
        <f t="shared" si="27"/>
        <v>88855.97</v>
      </c>
      <c r="I57" s="22">
        <f t="shared" si="27"/>
        <v>4277.95</v>
      </c>
      <c r="J57" s="22">
        <f t="shared" si="27"/>
        <v>27757.870953220521</v>
      </c>
      <c r="K57" s="22">
        <f t="shared" si="27"/>
        <v>4160.7394102247272</v>
      </c>
      <c r="L57" s="22">
        <f t="shared" si="27"/>
        <v>4378.7217002358493</v>
      </c>
      <c r="M57" s="22">
        <f t="shared" si="27"/>
        <v>6888</v>
      </c>
      <c r="N57" s="22">
        <f t="shared" si="27"/>
        <v>14318</v>
      </c>
      <c r="O57" s="22">
        <f t="shared" si="27"/>
        <v>6890</v>
      </c>
      <c r="P57" s="22">
        <f t="shared" si="27"/>
        <v>6887</v>
      </c>
      <c r="Q57" s="22">
        <f t="shared" si="27"/>
        <v>6223</v>
      </c>
      <c r="R57" s="22">
        <f t="shared" si="27"/>
        <v>6889</v>
      </c>
      <c r="S57" s="22">
        <f t="shared" si="27"/>
        <v>6667</v>
      </c>
      <c r="T57" s="22">
        <f t="shared" si="27"/>
        <v>89467</v>
      </c>
      <c r="U57" s="22">
        <f t="shared" si="27"/>
        <v>9081</v>
      </c>
      <c r="V57" s="22">
        <f t="shared" si="27"/>
        <v>30602</v>
      </c>
      <c r="W57" s="22">
        <f t="shared" si="27"/>
        <v>0</v>
      </c>
      <c r="X57" s="22">
        <f t="shared" si="27"/>
        <v>0</v>
      </c>
      <c r="Y57" s="22">
        <f t="shared" si="27"/>
        <v>6888</v>
      </c>
      <c r="Z57" s="22">
        <f t="shared" si="27"/>
        <v>14318</v>
      </c>
      <c r="AA57" s="22">
        <f t="shared" si="27"/>
        <v>6890</v>
      </c>
      <c r="AB57" s="22">
        <f t="shared" si="27"/>
        <v>6887</v>
      </c>
      <c r="AC57" s="22">
        <f t="shared" si="27"/>
        <v>6223</v>
      </c>
      <c r="AD57" s="22">
        <f t="shared" si="27"/>
        <v>6889</v>
      </c>
    </row>
    <row r="58" spans="2:30">
      <c r="C58" s="53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</row>
    <row r="59" spans="2:30">
      <c r="C59" s="77" t="s">
        <v>631</v>
      </c>
      <c r="D59" s="79">
        <f>'Div 9 forecast'!F587</f>
        <v>0</v>
      </c>
      <c r="E59" s="79">
        <f>'Div 9 forecast'!G587</f>
        <v>0</v>
      </c>
      <c r="F59" s="79">
        <f>'Div 9 forecast'!H587</f>
        <v>0</v>
      </c>
      <c r="G59" s="79">
        <f>'Div 9 forecast'!I587</f>
        <v>0</v>
      </c>
      <c r="H59" s="79">
        <f>'Div 9 forecast'!J587</f>
        <v>0</v>
      </c>
      <c r="I59" s="79">
        <f>'Div 9 forecast'!K587</f>
        <v>0</v>
      </c>
      <c r="J59" s="79">
        <f>'Div 9 forecast'!L587</f>
        <v>0</v>
      </c>
      <c r="K59" s="79">
        <f>'Div 9 forecast'!M587</f>
        <v>0</v>
      </c>
      <c r="L59" s="79">
        <f>'Div 9 forecast'!N587</f>
        <v>0</v>
      </c>
      <c r="M59" s="79">
        <f>'Div 9 forecast'!O587</f>
        <v>0</v>
      </c>
      <c r="N59" s="79">
        <f>'Div 9 forecast'!P587</f>
        <v>0</v>
      </c>
      <c r="O59" s="79">
        <f>'Div 9 forecast'!Q587</f>
        <v>0</v>
      </c>
      <c r="P59" s="79">
        <f>'Div 9 forecast'!R587</f>
        <v>0</v>
      </c>
      <c r="Q59" s="79">
        <f>'Div 9 forecast'!S587</f>
        <v>0</v>
      </c>
      <c r="R59" s="79">
        <f>'Div 9 forecast'!T587</f>
        <v>0</v>
      </c>
      <c r="S59" s="79">
        <f>'Div 9 forecast'!U587</f>
        <v>0</v>
      </c>
      <c r="T59" s="79">
        <f>'Div 9 forecast'!V587</f>
        <v>0</v>
      </c>
      <c r="U59" s="79">
        <f>'Div 9 forecast'!W587</f>
        <v>0</v>
      </c>
      <c r="V59" s="79">
        <f>'Div 9 forecast'!X587</f>
        <v>0</v>
      </c>
      <c r="W59" s="79">
        <f>'Div 9 forecast'!Y587</f>
        <v>0</v>
      </c>
      <c r="X59" s="79">
        <f>'Div 9 forecast'!Z587</f>
        <v>0</v>
      </c>
      <c r="Y59" s="79">
        <f>'Div 9 forecast'!AA587</f>
        <v>0</v>
      </c>
      <c r="Z59" s="79">
        <f>'Div 9 forecast'!AB587</f>
        <v>0</v>
      </c>
      <c r="AA59" s="79">
        <f>'Div 9 forecast'!AC587</f>
        <v>0</v>
      </c>
      <c r="AB59" s="79">
        <f>'Div 9 forecast'!AD587</f>
        <v>0</v>
      </c>
      <c r="AC59" s="79">
        <f>'Div 9 forecast'!AE587</f>
        <v>0</v>
      </c>
      <c r="AD59" s="79">
        <f>'Div 9 forecast'!AF587</f>
        <v>0</v>
      </c>
    </row>
    <row r="60" spans="2:30">
      <c r="B60" s="62">
        <v>9</v>
      </c>
      <c r="C60" s="9" t="s">
        <v>603</v>
      </c>
      <c r="D60" s="75">
        <v>0</v>
      </c>
      <c r="E60" s="75">
        <v>0</v>
      </c>
      <c r="F60" s="75">
        <v>0</v>
      </c>
      <c r="G60" s="75">
        <v>0</v>
      </c>
      <c r="H60" s="75">
        <v>0</v>
      </c>
      <c r="I60" s="75">
        <v>0</v>
      </c>
      <c r="J60" s="75">
        <v>0</v>
      </c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75">
        <v>0</v>
      </c>
    </row>
    <row r="61" spans="2:30">
      <c r="B61" s="62"/>
      <c r="C61" s="47"/>
    </row>
    <row r="62" spans="2:30">
      <c r="C62" s="53" t="s">
        <v>326</v>
      </c>
      <c r="D62" s="22">
        <f>'Div 9 forecast'!F123</f>
        <v>0</v>
      </c>
      <c r="E62" s="22">
        <f>'Div 9 forecast'!G123</f>
        <v>0</v>
      </c>
      <c r="F62" s="22">
        <f>'Div 9 forecast'!H123</f>
        <v>0</v>
      </c>
      <c r="G62" s="22">
        <f>'Div 9 forecast'!I123</f>
        <v>0</v>
      </c>
      <c r="H62" s="22">
        <f>'Div 9 forecast'!J123</f>
        <v>11268.4</v>
      </c>
      <c r="I62" s="22">
        <f>'Div 9 forecast'!K123</f>
        <v>0</v>
      </c>
      <c r="J62" s="22">
        <f>'Div 9 forecast'!L123</f>
        <v>884.13369617289175</v>
      </c>
      <c r="K62" s="22">
        <f>'Div 9 forecast'!M123</f>
        <v>986.13637552292812</v>
      </c>
      <c r="L62" s="22">
        <f>'Div 9 forecast'!N123</f>
        <v>2460.038999729441</v>
      </c>
      <c r="M62" s="22">
        <f>0</f>
        <v>0</v>
      </c>
      <c r="N62" s="22">
        <f>0</f>
        <v>0</v>
      </c>
      <c r="O62" s="22">
        <f>0</f>
        <v>0</v>
      </c>
      <c r="P62" s="22">
        <f>0</f>
        <v>0</v>
      </c>
      <c r="Q62" s="22">
        <f>0</f>
        <v>0</v>
      </c>
      <c r="R62" s="22">
        <f>0</f>
        <v>0</v>
      </c>
      <c r="S62" s="22">
        <f>0</f>
        <v>0</v>
      </c>
      <c r="T62" s="22">
        <f>0</f>
        <v>0</v>
      </c>
      <c r="U62" s="22">
        <f>0</f>
        <v>0</v>
      </c>
      <c r="V62" s="22">
        <f>0</f>
        <v>0</v>
      </c>
      <c r="W62" s="22">
        <f>0</f>
        <v>0</v>
      </c>
      <c r="X62" s="22">
        <f>0</f>
        <v>0</v>
      </c>
      <c r="Y62" s="22">
        <f>0</f>
        <v>0</v>
      </c>
      <c r="Z62" s="22">
        <f>0</f>
        <v>0</v>
      </c>
      <c r="AA62" s="22">
        <f>0</f>
        <v>0</v>
      </c>
      <c r="AB62" s="22">
        <f>0</f>
        <v>0</v>
      </c>
      <c r="AC62" s="22">
        <f>0</f>
        <v>0</v>
      </c>
      <c r="AD62" s="22">
        <f>0</f>
        <v>0</v>
      </c>
    </row>
    <row r="63" spans="2:30">
      <c r="C63" s="5" t="s">
        <v>625</v>
      </c>
      <c r="D63" s="22">
        <f>-D$59*D62</f>
        <v>0</v>
      </c>
      <c r="E63" s="22">
        <f t="shared" ref="E63:AD63" si="28">-E$59*E62</f>
        <v>0</v>
      </c>
      <c r="F63" s="22">
        <f t="shared" si="28"/>
        <v>0</v>
      </c>
      <c r="G63" s="22">
        <f t="shared" si="28"/>
        <v>0</v>
      </c>
      <c r="H63" s="22">
        <f t="shared" si="28"/>
        <v>0</v>
      </c>
      <c r="I63" s="22">
        <f t="shared" si="28"/>
        <v>0</v>
      </c>
      <c r="J63" s="22">
        <f t="shared" si="28"/>
        <v>0</v>
      </c>
      <c r="K63" s="22">
        <f t="shared" si="28"/>
        <v>0</v>
      </c>
      <c r="L63" s="22">
        <f t="shared" si="28"/>
        <v>0</v>
      </c>
      <c r="M63" s="22">
        <f t="shared" si="28"/>
        <v>0</v>
      </c>
      <c r="N63" s="22">
        <f t="shared" si="28"/>
        <v>0</v>
      </c>
      <c r="O63" s="22">
        <f t="shared" si="28"/>
        <v>0</v>
      </c>
      <c r="P63" s="22">
        <f t="shared" si="28"/>
        <v>0</v>
      </c>
      <c r="Q63" s="22">
        <f t="shared" si="28"/>
        <v>0</v>
      </c>
      <c r="R63" s="22">
        <f t="shared" si="28"/>
        <v>0</v>
      </c>
      <c r="S63" s="22">
        <f t="shared" si="28"/>
        <v>0</v>
      </c>
      <c r="T63" s="22">
        <f t="shared" si="28"/>
        <v>0</v>
      </c>
      <c r="U63" s="22">
        <f t="shared" si="28"/>
        <v>0</v>
      </c>
      <c r="V63" s="22">
        <f t="shared" si="28"/>
        <v>0</v>
      </c>
      <c r="W63" s="22">
        <f t="shared" si="28"/>
        <v>0</v>
      </c>
      <c r="X63" s="22">
        <f t="shared" si="28"/>
        <v>0</v>
      </c>
      <c r="Y63" s="22">
        <f t="shared" si="28"/>
        <v>0</v>
      </c>
      <c r="Z63" s="22">
        <f t="shared" si="28"/>
        <v>0</v>
      </c>
      <c r="AA63" s="22">
        <f t="shared" si="28"/>
        <v>0</v>
      </c>
      <c r="AB63" s="22">
        <f t="shared" si="28"/>
        <v>0</v>
      </c>
      <c r="AC63" s="22">
        <f t="shared" si="28"/>
        <v>0</v>
      </c>
      <c r="AD63" s="22">
        <f t="shared" si="28"/>
        <v>0</v>
      </c>
    </row>
    <row r="64" spans="2:30">
      <c r="C64" s="9" t="s">
        <v>629</v>
      </c>
      <c r="D64" s="75">
        <f>SUM(D62:D63)</f>
        <v>0</v>
      </c>
      <c r="E64" s="75">
        <f t="shared" ref="E64:AD64" si="29">SUM(E62:E63)</f>
        <v>0</v>
      </c>
      <c r="F64" s="75">
        <f t="shared" si="29"/>
        <v>0</v>
      </c>
      <c r="G64" s="75">
        <f t="shared" si="29"/>
        <v>0</v>
      </c>
      <c r="H64" s="75">
        <f t="shared" si="29"/>
        <v>11268.4</v>
      </c>
      <c r="I64" s="75">
        <f t="shared" si="29"/>
        <v>0</v>
      </c>
      <c r="J64" s="75">
        <f t="shared" si="29"/>
        <v>884.13369617289175</v>
      </c>
      <c r="K64" s="75">
        <f t="shared" si="29"/>
        <v>986.13637552292812</v>
      </c>
      <c r="L64" s="75">
        <f t="shared" si="29"/>
        <v>2460.038999729441</v>
      </c>
      <c r="M64" s="75">
        <f t="shared" si="29"/>
        <v>0</v>
      </c>
      <c r="N64" s="75">
        <f t="shared" si="29"/>
        <v>0</v>
      </c>
      <c r="O64" s="75">
        <f t="shared" si="29"/>
        <v>0</v>
      </c>
      <c r="P64" s="75">
        <f t="shared" si="29"/>
        <v>0</v>
      </c>
      <c r="Q64" s="75">
        <f t="shared" si="29"/>
        <v>0</v>
      </c>
      <c r="R64" s="75">
        <f t="shared" si="29"/>
        <v>0</v>
      </c>
      <c r="S64" s="75">
        <f t="shared" si="29"/>
        <v>0</v>
      </c>
      <c r="T64" s="75">
        <f t="shared" si="29"/>
        <v>0</v>
      </c>
      <c r="U64" s="75">
        <f t="shared" si="29"/>
        <v>0</v>
      </c>
      <c r="V64" s="75">
        <f t="shared" si="29"/>
        <v>0</v>
      </c>
      <c r="W64" s="75">
        <f t="shared" si="29"/>
        <v>0</v>
      </c>
      <c r="X64" s="75">
        <f t="shared" si="29"/>
        <v>0</v>
      </c>
      <c r="Y64" s="75">
        <f t="shared" si="29"/>
        <v>0</v>
      </c>
      <c r="Z64" s="75">
        <f t="shared" si="29"/>
        <v>0</v>
      </c>
      <c r="AA64" s="75">
        <f t="shared" si="29"/>
        <v>0</v>
      </c>
      <c r="AB64" s="75">
        <f t="shared" si="29"/>
        <v>0</v>
      </c>
      <c r="AC64" s="75">
        <f t="shared" si="29"/>
        <v>0</v>
      </c>
      <c r="AD64" s="75">
        <f t="shared" si="29"/>
        <v>0</v>
      </c>
    </row>
    <row r="65" spans="2:30">
      <c r="C65" s="53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</row>
    <row r="66" spans="2:30">
      <c r="C66" s="53" t="s">
        <v>325</v>
      </c>
      <c r="D66" s="22">
        <f>'Div 9 forecast'!F122</f>
        <v>800.45</v>
      </c>
      <c r="E66" s="22">
        <f>'Div 9 forecast'!G122</f>
        <v>722.98</v>
      </c>
      <c r="F66" s="22">
        <f>'Div 9 forecast'!H122</f>
        <v>1939.95</v>
      </c>
      <c r="G66" s="22">
        <f>'Div 9 forecast'!I122</f>
        <v>820.57</v>
      </c>
      <c r="H66" s="22">
        <f>'Div 9 forecast'!J122</f>
        <v>3984.31</v>
      </c>
      <c r="I66" s="22">
        <f>'Div 9 forecast'!K122</f>
        <v>1166.58</v>
      </c>
      <c r="J66" s="22">
        <f>'Div 9 forecast'!L122</f>
        <v>740.27013258313923</v>
      </c>
      <c r="K66" s="22">
        <f>'Div 9 forecast'!M122</f>
        <v>825.67524415522553</v>
      </c>
      <c r="L66" s="22">
        <f>'Div 9 forecast'!N122</f>
        <v>2059.7488868168793</v>
      </c>
      <c r="M66" s="22">
        <f>0</f>
        <v>0</v>
      </c>
      <c r="N66" s="22">
        <f>0</f>
        <v>0</v>
      </c>
      <c r="O66" s="22">
        <f>0</f>
        <v>0</v>
      </c>
      <c r="P66" s="22">
        <f>0</f>
        <v>0</v>
      </c>
      <c r="Q66" s="22">
        <f>0</f>
        <v>0</v>
      </c>
      <c r="R66" s="22">
        <f>0</f>
        <v>0</v>
      </c>
      <c r="S66" s="22">
        <f>0</f>
        <v>0</v>
      </c>
      <c r="T66" s="22">
        <f>0</f>
        <v>0</v>
      </c>
      <c r="U66" s="22">
        <f>0</f>
        <v>0</v>
      </c>
      <c r="V66" s="22">
        <f>0</f>
        <v>0</v>
      </c>
      <c r="W66" s="22">
        <f>0</f>
        <v>0</v>
      </c>
      <c r="X66" s="22">
        <f>0</f>
        <v>0</v>
      </c>
      <c r="Y66" s="22">
        <f>0</f>
        <v>0</v>
      </c>
      <c r="Z66" s="22">
        <f>0</f>
        <v>0</v>
      </c>
      <c r="AA66" s="22">
        <f>0</f>
        <v>0</v>
      </c>
      <c r="AB66" s="22">
        <f>0</f>
        <v>0</v>
      </c>
      <c r="AC66" s="22">
        <f>0</f>
        <v>0</v>
      </c>
      <c r="AD66" s="22">
        <f>0</f>
        <v>0</v>
      </c>
    </row>
    <row r="67" spans="2:30">
      <c r="C67" s="53" t="s">
        <v>317</v>
      </c>
      <c r="D67" s="22">
        <f>'Div 9 forecast'!F124</f>
        <v>0</v>
      </c>
      <c r="E67" s="22">
        <f>'Div 9 forecast'!G124</f>
        <v>0</v>
      </c>
      <c r="F67" s="22">
        <f>'Div 9 forecast'!H124</f>
        <v>0</v>
      </c>
      <c r="G67" s="22">
        <f>'Div 9 forecast'!I124</f>
        <v>0</v>
      </c>
      <c r="H67" s="22">
        <f>'Div 9 forecast'!J124</f>
        <v>0</v>
      </c>
      <c r="I67" s="22">
        <f>'Div 9 forecast'!K124</f>
        <v>0</v>
      </c>
      <c r="J67" s="22">
        <f>'Div 9 forecast'!L124</f>
        <v>0</v>
      </c>
      <c r="K67" s="22">
        <f>'Div 9 forecast'!M124</f>
        <v>0</v>
      </c>
      <c r="L67" s="22">
        <f>'Div 9 forecast'!N124</f>
        <v>0</v>
      </c>
      <c r="M67" s="22">
        <f>'Div 9 forecast'!O124</f>
        <v>0</v>
      </c>
      <c r="N67" s="22">
        <f>'Div 9 forecast'!P124</f>
        <v>0</v>
      </c>
      <c r="O67" s="22">
        <f>'Div 9 forecast'!Q124</f>
        <v>0</v>
      </c>
      <c r="P67" s="22">
        <f>'Div 9 forecast'!R124</f>
        <v>0</v>
      </c>
      <c r="Q67" s="22">
        <f>'Div 9 forecast'!S124</f>
        <v>0</v>
      </c>
      <c r="R67" s="22">
        <f>'Div 9 forecast'!T124</f>
        <v>0</v>
      </c>
      <c r="S67" s="22">
        <f>'Div 9 forecast'!U124</f>
        <v>0</v>
      </c>
      <c r="T67" s="22">
        <f>'Div 9 forecast'!V124</f>
        <v>0</v>
      </c>
      <c r="U67" s="22">
        <f>'Div 9 forecast'!W124</f>
        <v>0</v>
      </c>
      <c r="V67" s="22">
        <f>'Div 9 forecast'!X124</f>
        <v>0</v>
      </c>
      <c r="W67" s="22">
        <f>'Div 9 forecast'!Y124</f>
        <v>0</v>
      </c>
      <c r="X67" s="22">
        <f>'Div 9 forecast'!Z124</f>
        <v>0</v>
      </c>
      <c r="Y67" s="22">
        <f>'Div 9 forecast'!AA124</f>
        <v>0</v>
      </c>
      <c r="Z67" s="22">
        <f>'Div 9 forecast'!AB124</f>
        <v>0</v>
      </c>
      <c r="AA67" s="22">
        <f>'Div 9 forecast'!AC124</f>
        <v>0</v>
      </c>
      <c r="AB67" s="22">
        <f>'Div 9 forecast'!AD124</f>
        <v>0</v>
      </c>
      <c r="AC67" s="22">
        <f>'Div 9 forecast'!AE124</f>
        <v>0</v>
      </c>
      <c r="AD67" s="22">
        <f>'Div 9 forecast'!AF124</f>
        <v>0</v>
      </c>
    </row>
    <row r="68" spans="2:30">
      <c r="C68" s="53" t="s">
        <v>627</v>
      </c>
      <c r="D68" s="22">
        <f>-D$59*SUM(D66:D67)</f>
        <v>0</v>
      </c>
      <c r="E68" s="22">
        <f t="shared" ref="E68:AD68" si="30">-E$59*SUM(E66:E67)</f>
        <v>0</v>
      </c>
      <c r="F68" s="22">
        <f t="shared" si="30"/>
        <v>0</v>
      </c>
      <c r="G68" s="22">
        <f t="shared" si="30"/>
        <v>0</v>
      </c>
      <c r="H68" s="22">
        <f t="shared" si="30"/>
        <v>0</v>
      </c>
      <c r="I68" s="22">
        <f t="shared" si="30"/>
        <v>0</v>
      </c>
      <c r="J68" s="22">
        <f t="shared" si="30"/>
        <v>0</v>
      </c>
      <c r="K68" s="22">
        <f t="shared" si="30"/>
        <v>0</v>
      </c>
      <c r="L68" s="22">
        <f t="shared" si="30"/>
        <v>0</v>
      </c>
      <c r="M68" s="22">
        <f t="shared" si="30"/>
        <v>0</v>
      </c>
      <c r="N68" s="22">
        <f t="shared" si="30"/>
        <v>0</v>
      </c>
      <c r="O68" s="22">
        <f t="shared" si="30"/>
        <v>0</v>
      </c>
      <c r="P68" s="22">
        <f t="shared" si="30"/>
        <v>0</v>
      </c>
      <c r="Q68" s="22">
        <f t="shared" si="30"/>
        <v>0</v>
      </c>
      <c r="R68" s="22">
        <f t="shared" si="30"/>
        <v>0</v>
      </c>
      <c r="S68" s="22">
        <f t="shared" si="30"/>
        <v>0</v>
      </c>
      <c r="T68" s="22">
        <f t="shared" si="30"/>
        <v>0</v>
      </c>
      <c r="U68" s="22">
        <f t="shared" si="30"/>
        <v>0</v>
      </c>
      <c r="V68" s="22">
        <f t="shared" si="30"/>
        <v>0</v>
      </c>
      <c r="W68" s="22">
        <f t="shared" si="30"/>
        <v>0</v>
      </c>
      <c r="X68" s="22">
        <f t="shared" si="30"/>
        <v>0</v>
      </c>
      <c r="Y68" s="22">
        <f t="shared" si="30"/>
        <v>0</v>
      </c>
      <c r="Z68" s="22">
        <f t="shared" si="30"/>
        <v>0</v>
      </c>
      <c r="AA68" s="22">
        <f t="shared" si="30"/>
        <v>0</v>
      </c>
      <c r="AB68" s="22">
        <f t="shared" si="30"/>
        <v>0</v>
      </c>
      <c r="AC68" s="22">
        <f t="shared" si="30"/>
        <v>0</v>
      </c>
      <c r="AD68" s="22">
        <f t="shared" si="30"/>
        <v>0</v>
      </c>
    </row>
    <row r="69" spans="2:30">
      <c r="C69" s="9" t="s">
        <v>630</v>
      </c>
      <c r="D69" s="75">
        <f>SUM(D66:D68)</f>
        <v>800.45</v>
      </c>
      <c r="E69" s="75">
        <f t="shared" ref="E69:AD69" si="31">SUM(E66:E68)</f>
        <v>722.98</v>
      </c>
      <c r="F69" s="75">
        <f t="shared" si="31"/>
        <v>1939.95</v>
      </c>
      <c r="G69" s="75">
        <f t="shared" si="31"/>
        <v>820.57</v>
      </c>
      <c r="H69" s="75">
        <f t="shared" si="31"/>
        <v>3984.31</v>
      </c>
      <c r="I69" s="75">
        <f t="shared" si="31"/>
        <v>1166.58</v>
      </c>
      <c r="J69" s="75">
        <f t="shared" si="31"/>
        <v>740.27013258313923</v>
      </c>
      <c r="K69" s="75">
        <f t="shared" si="31"/>
        <v>825.67524415522553</v>
      </c>
      <c r="L69" s="75">
        <f t="shared" si="31"/>
        <v>2059.7488868168793</v>
      </c>
      <c r="M69" s="75">
        <f t="shared" si="31"/>
        <v>0</v>
      </c>
      <c r="N69" s="75">
        <f t="shared" si="31"/>
        <v>0</v>
      </c>
      <c r="O69" s="75">
        <f t="shared" si="31"/>
        <v>0</v>
      </c>
      <c r="P69" s="75">
        <f t="shared" si="31"/>
        <v>0</v>
      </c>
      <c r="Q69" s="75">
        <f t="shared" si="31"/>
        <v>0</v>
      </c>
      <c r="R69" s="75">
        <f t="shared" si="31"/>
        <v>0</v>
      </c>
      <c r="S69" s="75">
        <f t="shared" si="31"/>
        <v>0</v>
      </c>
      <c r="T69" s="75">
        <f t="shared" si="31"/>
        <v>0</v>
      </c>
      <c r="U69" s="75">
        <f t="shared" si="31"/>
        <v>0</v>
      </c>
      <c r="V69" s="75">
        <f t="shared" si="31"/>
        <v>0</v>
      </c>
      <c r="W69" s="75">
        <f t="shared" si="31"/>
        <v>0</v>
      </c>
      <c r="X69" s="75">
        <f t="shared" si="31"/>
        <v>0</v>
      </c>
      <c r="Y69" s="75">
        <f t="shared" si="31"/>
        <v>0</v>
      </c>
      <c r="Z69" s="75">
        <f t="shared" si="31"/>
        <v>0</v>
      </c>
      <c r="AA69" s="75">
        <f t="shared" si="31"/>
        <v>0</v>
      </c>
      <c r="AB69" s="75">
        <f t="shared" si="31"/>
        <v>0</v>
      </c>
      <c r="AC69" s="75">
        <f t="shared" si="31"/>
        <v>0</v>
      </c>
      <c r="AD69" s="75">
        <f t="shared" si="31"/>
        <v>0</v>
      </c>
    </row>
    <row r="70" spans="2:30">
      <c r="C70" s="53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</row>
    <row r="71" spans="2:30">
      <c r="C71" s="9" t="s">
        <v>604</v>
      </c>
      <c r="D71" s="75">
        <f>D64+D69</f>
        <v>800.45</v>
      </c>
      <c r="E71" s="75">
        <f t="shared" ref="E71:AD71" si="32">E64+E69</f>
        <v>722.98</v>
      </c>
      <c r="F71" s="75">
        <f t="shared" si="32"/>
        <v>1939.95</v>
      </c>
      <c r="G71" s="75">
        <f t="shared" si="32"/>
        <v>820.57</v>
      </c>
      <c r="H71" s="75">
        <f t="shared" si="32"/>
        <v>15252.71</v>
      </c>
      <c r="I71" s="75">
        <f t="shared" si="32"/>
        <v>1166.58</v>
      </c>
      <c r="J71" s="75">
        <f t="shared" si="32"/>
        <v>1624.4038287560311</v>
      </c>
      <c r="K71" s="75">
        <f t="shared" si="32"/>
        <v>1811.8116196781536</v>
      </c>
      <c r="L71" s="75">
        <f t="shared" si="32"/>
        <v>4519.7878865463208</v>
      </c>
      <c r="M71" s="75">
        <f t="shared" si="32"/>
        <v>0</v>
      </c>
      <c r="N71" s="75">
        <f t="shared" si="32"/>
        <v>0</v>
      </c>
      <c r="O71" s="75">
        <f t="shared" si="32"/>
        <v>0</v>
      </c>
      <c r="P71" s="75">
        <f t="shared" si="32"/>
        <v>0</v>
      </c>
      <c r="Q71" s="75">
        <f t="shared" si="32"/>
        <v>0</v>
      </c>
      <c r="R71" s="75">
        <f t="shared" si="32"/>
        <v>0</v>
      </c>
      <c r="S71" s="75">
        <f t="shared" si="32"/>
        <v>0</v>
      </c>
      <c r="T71" s="75">
        <f t="shared" si="32"/>
        <v>0</v>
      </c>
      <c r="U71" s="75">
        <f t="shared" si="32"/>
        <v>0</v>
      </c>
      <c r="V71" s="75">
        <f t="shared" si="32"/>
        <v>0</v>
      </c>
      <c r="W71" s="75">
        <f t="shared" si="32"/>
        <v>0</v>
      </c>
      <c r="X71" s="75">
        <f t="shared" si="32"/>
        <v>0</v>
      </c>
      <c r="Y71" s="75">
        <f t="shared" si="32"/>
        <v>0</v>
      </c>
      <c r="Z71" s="75">
        <f t="shared" si="32"/>
        <v>0</v>
      </c>
      <c r="AA71" s="75">
        <f t="shared" si="32"/>
        <v>0</v>
      </c>
      <c r="AB71" s="75">
        <f t="shared" si="32"/>
        <v>0</v>
      </c>
      <c r="AC71" s="75">
        <f t="shared" si="32"/>
        <v>0</v>
      </c>
      <c r="AD71" s="75">
        <f t="shared" si="32"/>
        <v>0</v>
      </c>
    </row>
    <row r="74" spans="2:30">
      <c r="D74" s="40"/>
    </row>
    <row r="76" spans="2:30">
      <c r="B76" s="80" t="s">
        <v>605</v>
      </c>
      <c r="E76" s="61"/>
    </row>
    <row r="77" spans="2:30">
      <c r="B77" s="76" t="s">
        <v>606</v>
      </c>
      <c r="C77" t="s">
        <v>607</v>
      </c>
    </row>
    <row r="78" spans="2:30">
      <c r="B78" s="76" t="s">
        <v>608</v>
      </c>
      <c r="C78" t="s">
        <v>609</v>
      </c>
    </row>
    <row r="79" spans="2:30">
      <c r="B79" s="76"/>
    </row>
    <row r="80" spans="2:30">
      <c r="B80" s="80" t="s">
        <v>610</v>
      </c>
    </row>
    <row r="81" spans="2:9">
      <c r="B81" t="s">
        <v>611</v>
      </c>
      <c r="C81" t="s">
        <v>612</v>
      </c>
      <c r="D81" t="s">
        <v>632</v>
      </c>
      <c r="I81" s="61"/>
    </row>
    <row r="82" spans="2:9">
      <c r="B82" t="s">
        <v>613</v>
      </c>
      <c r="C82" t="s">
        <v>614</v>
      </c>
      <c r="D82" t="s">
        <v>633</v>
      </c>
    </row>
    <row r="83" spans="2:9">
      <c r="B83" s="5" t="s">
        <v>615</v>
      </c>
      <c r="C83" t="s">
        <v>616</v>
      </c>
    </row>
    <row r="84" spans="2:9">
      <c r="B84" t="s">
        <v>617</v>
      </c>
      <c r="C84" t="s">
        <v>618</v>
      </c>
      <c r="D84" t="s">
        <v>634</v>
      </c>
    </row>
    <row r="85" spans="2:9">
      <c r="B85" t="s">
        <v>619</v>
      </c>
      <c r="C85" t="s">
        <v>620</v>
      </c>
      <c r="D85" t="s">
        <v>633</v>
      </c>
    </row>
    <row r="86" spans="2:9">
      <c r="B86" t="s">
        <v>621</v>
      </c>
      <c r="C86" t="s">
        <v>622</v>
      </c>
      <c r="D86" t="s">
        <v>634</v>
      </c>
    </row>
  </sheetData>
  <mergeCells count="2">
    <mergeCell ref="D2:O2"/>
    <mergeCell ref="S2:AD2"/>
  </mergeCells>
  <pageMargins left="0.75" right="0.75" top="0.75" bottom="0.5" header="0.5" footer="0.5"/>
  <pageSetup scale="4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J63"/>
  <sheetViews>
    <sheetView view="pageBreakPreview" zoomScale="60" zoomScaleNormal="90" workbookViewId="0">
      <selection activeCell="H50" sqref="H50"/>
    </sheetView>
  </sheetViews>
  <sheetFormatPr defaultRowHeight="12.75"/>
  <cols>
    <col min="1" max="1" width="2.85546875" customWidth="1"/>
    <col min="2" max="2" width="5.85546875" customWidth="1"/>
    <col min="3" max="3" width="44" bestFit="1" customWidth="1"/>
    <col min="4" max="4" width="11.140625" customWidth="1"/>
    <col min="6" max="6" width="9.7109375" customWidth="1"/>
    <col min="7" max="7" width="4.42578125" customWidth="1"/>
    <col min="8" max="8" width="11.140625" customWidth="1"/>
    <col min="10" max="10" width="10.140625" customWidth="1"/>
  </cols>
  <sheetData>
    <row r="1" spans="2:10">
      <c r="C1" s="47"/>
    </row>
    <row r="2" spans="2:10">
      <c r="B2" s="51" t="s">
        <v>635</v>
      </c>
      <c r="C2" s="47"/>
      <c r="D2" s="271" t="s">
        <v>458</v>
      </c>
      <c r="E2" s="271"/>
      <c r="F2" s="271"/>
      <c r="H2" s="271" t="s">
        <v>579</v>
      </c>
      <c r="I2" s="271"/>
      <c r="J2" s="271"/>
    </row>
    <row r="3" spans="2:10">
      <c r="D3" s="62" t="s">
        <v>636</v>
      </c>
      <c r="E3" s="62" t="s">
        <v>457</v>
      </c>
      <c r="F3" s="62" t="s">
        <v>637</v>
      </c>
      <c r="H3" s="62" t="s">
        <v>636</v>
      </c>
      <c r="I3" s="62" t="s">
        <v>457</v>
      </c>
      <c r="J3" s="62" t="s">
        <v>637</v>
      </c>
    </row>
    <row r="4" spans="2:10">
      <c r="B4" s="89" t="s">
        <v>602</v>
      </c>
      <c r="C4" s="90" t="s">
        <v>638</v>
      </c>
      <c r="D4" s="82" t="s">
        <v>639</v>
      </c>
      <c r="E4" s="82" t="s">
        <v>584</v>
      </c>
      <c r="F4" s="82" t="s">
        <v>640</v>
      </c>
      <c r="H4" s="82" t="s">
        <v>639</v>
      </c>
      <c r="I4" s="82" t="s">
        <v>584</v>
      </c>
      <c r="J4" s="82" t="s">
        <v>640</v>
      </c>
    </row>
    <row r="5" spans="2:10">
      <c r="C5" s="47"/>
      <c r="F5" s="91"/>
    </row>
    <row r="6" spans="2:10">
      <c r="B6" s="62">
        <v>2</v>
      </c>
      <c r="C6" t="s">
        <v>645</v>
      </c>
      <c r="D6" s="83">
        <f>SUM('incent comp w cap credits'!D11:O11)</f>
        <v>9304402.2619915847</v>
      </c>
      <c r="E6" s="18">
        <v>5.1771199999999996E-2</v>
      </c>
      <c r="F6" s="81">
        <f>D6*E6</f>
        <v>481700.07038601872</v>
      </c>
      <c r="H6" s="83">
        <f>SUM('incent comp w cap credits'!S11:AD11)</f>
        <v>4619226.5692848982</v>
      </c>
      <c r="I6" s="18">
        <f>E6</f>
        <v>5.1771199999999996E-2</v>
      </c>
      <c r="J6" s="81">
        <f>H6*I6</f>
        <v>239142.9025637623</v>
      </c>
    </row>
    <row r="7" spans="2:10">
      <c r="B7" s="62"/>
      <c r="C7" t="s">
        <v>646</v>
      </c>
      <c r="D7" s="83">
        <f>-SUM('incent comp w cap credits'!D10:O10)</f>
        <v>6351998.8813153105</v>
      </c>
      <c r="E7" s="79">
        <f>E6</f>
        <v>5.1771199999999996E-2</v>
      </c>
      <c r="F7" s="81">
        <f>D7*E7</f>
        <v>328850.60448435118</v>
      </c>
      <c r="H7" s="83">
        <f>-SUM('incent comp w cap credits'!S10:AD10)</f>
        <v>8001773.4307151018</v>
      </c>
      <c r="I7" s="18">
        <f>E7</f>
        <v>5.1771199999999996E-2</v>
      </c>
      <c r="J7" s="81">
        <f>H7*I7</f>
        <v>414261.41263623763</v>
      </c>
    </row>
    <row r="8" spans="2:10">
      <c r="B8" s="62"/>
      <c r="C8" s="85" t="s">
        <v>641</v>
      </c>
      <c r="D8" s="86">
        <f>SUM(D6:D7)</f>
        <v>15656401.143306896</v>
      </c>
      <c r="E8" s="79"/>
      <c r="F8" s="86">
        <f>SUM(F6:F7)</f>
        <v>810550.67487036996</v>
      </c>
      <c r="H8" s="86">
        <f>SUM(H6:H7)</f>
        <v>12621000</v>
      </c>
      <c r="I8" s="79"/>
      <c r="J8" s="86">
        <f>SUM(J6:J7)</f>
        <v>653404.31519999995</v>
      </c>
    </row>
    <row r="9" spans="2:10">
      <c r="B9" s="62"/>
      <c r="C9" s="84"/>
      <c r="D9" s="83"/>
      <c r="F9" s="91"/>
      <c r="H9" s="83"/>
      <c r="J9" s="91"/>
    </row>
    <row r="10" spans="2:10">
      <c r="B10" s="62">
        <v>12</v>
      </c>
      <c r="C10" t="s">
        <v>647</v>
      </c>
      <c r="D10" s="83">
        <f>SUM('incent comp w cap credits'!D26:O26)</f>
        <v>0</v>
      </c>
      <c r="E10" s="18">
        <v>5.6412179785543033E-2</v>
      </c>
      <c r="F10" s="81">
        <f>D10*E10</f>
        <v>0</v>
      </c>
      <c r="H10" s="83">
        <f>SUM('incent comp w cap credits'!S26:AD26)</f>
        <v>0</v>
      </c>
      <c r="I10" s="18">
        <f>E10</f>
        <v>5.6412179785543033E-2</v>
      </c>
      <c r="J10" s="81">
        <f>H10*I10</f>
        <v>0</v>
      </c>
    </row>
    <row r="11" spans="2:10">
      <c r="B11" s="62"/>
      <c r="C11" t="s">
        <v>646</v>
      </c>
      <c r="D11" s="83">
        <f>-SUM('incent comp w cap credits'!D25:O25)</f>
        <v>0</v>
      </c>
      <c r="E11" s="79">
        <f>E10</f>
        <v>5.6412179785543033E-2</v>
      </c>
      <c r="F11" s="81">
        <f>D11*E11</f>
        <v>0</v>
      </c>
      <c r="H11" s="83">
        <f>-SUM('incent comp w cap credits'!S25:AD25)</f>
        <v>0</v>
      </c>
      <c r="I11" s="18">
        <f>E11</f>
        <v>5.6412179785543033E-2</v>
      </c>
      <c r="J11" s="81">
        <f>H11*I11</f>
        <v>0</v>
      </c>
    </row>
    <row r="12" spans="2:10">
      <c r="B12" s="62"/>
      <c r="C12" s="85" t="s">
        <v>641</v>
      </c>
      <c r="D12" s="86">
        <f>SUM(D10:D11)</f>
        <v>0</v>
      </c>
      <c r="F12" s="86">
        <f>SUM(F10:F11)</f>
        <v>0</v>
      </c>
      <c r="H12" s="86">
        <f>SUM(H10:H11)</f>
        <v>0</v>
      </c>
      <c r="J12" s="86">
        <f>SUM(J10:J11)</f>
        <v>0</v>
      </c>
    </row>
    <row r="13" spans="2:10">
      <c r="B13" s="62"/>
      <c r="D13" s="83"/>
      <c r="F13" s="91"/>
      <c r="H13" s="83"/>
      <c r="J13" s="91"/>
    </row>
    <row r="14" spans="2:10">
      <c r="B14" s="62">
        <v>91</v>
      </c>
      <c r="C14" t="s">
        <v>647</v>
      </c>
      <c r="D14" s="83">
        <f>SUM('incent comp w cap credits'!D43:O43)</f>
        <v>1047256.2054979355</v>
      </c>
      <c r="E14" s="18">
        <v>0.49780000000000002</v>
      </c>
      <c r="F14" s="81">
        <f>D14*E14</f>
        <v>521324.13909687236</v>
      </c>
      <c r="H14" s="83">
        <f>SUM('incent comp w cap credits'!S43:AD43)</f>
        <v>846073</v>
      </c>
      <c r="I14" s="18">
        <f>E14</f>
        <v>0.49780000000000002</v>
      </c>
      <c r="J14" s="81">
        <f>H14*I14</f>
        <v>421175.13940000004</v>
      </c>
    </row>
    <row r="15" spans="2:10">
      <c r="B15" s="62"/>
      <c r="C15" t="s">
        <v>646</v>
      </c>
      <c r="D15" s="83">
        <f>-SUM('incent comp w cap credits'!D42:O42)</f>
        <v>1433938.2280344493</v>
      </c>
      <c r="E15" s="79">
        <f>E14</f>
        <v>0.49780000000000002</v>
      </c>
      <c r="F15" s="81">
        <f>D15*E15</f>
        <v>713814.4499155489</v>
      </c>
      <c r="H15" s="83">
        <f>-SUM('incent comp w cap credits'!S42:AD42)</f>
        <v>1152927</v>
      </c>
      <c r="I15" s="18">
        <f>E15</f>
        <v>0.49780000000000002</v>
      </c>
      <c r="J15" s="81">
        <f>H15*I15</f>
        <v>573927.06059999997</v>
      </c>
    </row>
    <row r="16" spans="2:10">
      <c r="B16" s="62"/>
      <c r="C16" s="85" t="s">
        <v>641</v>
      </c>
      <c r="D16" s="86">
        <f>SUM(D14:D15)</f>
        <v>2481194.4335323847</v>
      </c>
      <c r="F16" s="86">
        <f>SUM(F14:F15)</f>
        <v>1235138.5890124212</v>
      </c>
      <c r="H16" s="86">
        <f>SUM(H14:H15)</f>
        <v>1999000</v>
      </c>
      <c r="J16" s="86">
        <f>SUM(J14:J15)</f>
        <v>995102.2</v>
      </c>
    </row>
    <row r="17" spans="2:10">
      <c r="B17" s="62"/>
      <c r="C17" s="85"/>
    </row>
    <row r="18" spans="2:10">
      <c r="B18" s="62">
        <v>9</v>
      </c>
      <c r="C18" t="s">
        <v>642</v>
      </c>
      <c r="D18" s="17"/>
    </row>
    <row r="19" spans="2:10">
      <c r="B19" s="62"/>
    </row>
    <row r="20" spans="2:10">
      <c r="B20" s="62"/>
    </row>
    <row r="21" spans="2:10">
      <c r="B21" s="62" t="s">
        <v>643</v>
      </c>
      <c r="C21" s="88" t="s">
        <v>648</v>
      </c>
    </row>
    <row r="22" spans="2:10">
      <c r="C22" s="88" t="s">
        <v>649</v>
      </c>
    </row>
    <row r="23" spans="2:10">
      <c r="B23" s="88"/>
      <c r="C23" s="87"/>
    </row>
    <row r="24" spans="2:10">
      <c r="B24" s="88"/>
      <c r="C24" s="87"/>
    </row>
    <row r="25" spans="2:10">
      <c r="B25" s="88"/>
      <c r="C25" s="87"/>
    </row>
    <row r="26" spans="2:10">
      <c r="B26" s="51" t="s">
        <v>644</v>
      </c>
      <c r="C26" s="87"/>
      <c r="D26" s="271" t="s">
        <v>458</v>
      </c>
      <c r="E26" s="271"/>
      <c r="F26" s="271"/>
      <c r="H26" s="271" t="s">
        <v>579</v>
      </c>
      <c r="I26" s="271"/>
      <c r="J26" s="271"/>
    </row>
    <row r="27" spans="2:10">
      <c r="D27" s="62" t="s">
        <v>636</v>
      </c>
      <c r="E27" s="62" t="s">
        <v>457</v>
      </c>
      <c r="F27" s="62" t="s">
        <v>637</v>
      </c>
      <c r="H27" s="62" t="s">
        <v>636</v>
      </c>
      <c r="I27" s="62" t="s">
        <v>457</v>
      </c>
      <c r="J27" s="62" t="s">
        <v>637</v>
      </c>
    </row>
    <row r="28" spans="2:10">
      <c r="B28" s="89" t="s">
        <v>602</v>
      </c>
      <c r="C28" s="90" t="s">
        <v>638</v>
      </c>
      <c r="D28" s="82" t="s">
        <v>639</v>
      </c>
      <c r="E28" s="82" t="s">
        <v>584</v>
      </c>
      <c r="F28" s="82" t="s">
        <v>640</v>
      </c>
      <c r="H28" s="82" t="s">
        <v>639</v>
      </c>
      <c r="I28" s="82" t="s">
        <v>584</v>
      </c>
      <c r="J28" s="82" t="s">
        <v>640</v>
      </c>
    </row>
    <row r="29" spans="2:10">
      <c r="C29" s="84"/>
      <c r="D29" s="83"/>
    </row>
    <row r="30" spans="2:10">
      <c r="B30" s="62">
        <v>2</v>
      </c>
      <c r="C30" t="s">
        <v>650</v>
      </c>
      <c r="D30" s="83">
        <f>SUM('incent comp w cap credits'!D15:O15)</f>
        <v>3985996.4079153696</v>
      </c>
      <c r="E30" s="18">
        <f>E6</f>
        <v>5.1771199999999996E-2</v>
      </c>
      <c r="F30" s="81">
        <f t="shared" ref="F30:F31" si="0">D30*E30</f>
        <v>206359.81723346817</v>
      </c>
      <c r="H30" s="83">
        <f>SUM('incent comp w cap credits'!S15:AD15)</f>
        <v>1992898.6133238107</v>
      </c>
      <c r="I30" s="18">
        <f>E30</f>
        <v>5.1771199999999996E-2</v>
      </c>
      <c r="J30" s="81">
        <f t="shared" ref="J30:J31" si="1">H30*I30</f>
        <v>103174.75269010966</v>
      </c>
    </row>
    <row r="31" spans="2:10">
      <c r="B31" s="62"/>
      <c r="C31" t="s">
        <v>651</v>
      </c>
      <c r="D31" s="83">
        <f>-SUM('incent comp w cap credits'!D14:O14)</f>
        <v>2190282.6986780148</v>
      </c>
      <c r="E31" s="18">
        <f>E30</f>
        <v>5.1771199999999996E-2</v>
      </c>
      <c r="F31" s="81">
        <f t="shared" si="0"/>
        <v>113393.56364979924</v>
      </c>
      <c r="H31" s="83">
        <f>-SUM('incent comp w cap credits'!S14:AD14)</f>
        <v>3557142.0839761887</v>
      </c>
      <c r="I31" s="18">
        <f>E31</f>
        <v>5.1771199999999996E-2</v>
      </c>
      <c r="J31" s="81">
        <f t="shared" si="1"/>
        <v>184157.51425794806</v>
      </c>
    </row>
    <row r="32" spans="2:10">
      <c r="B32" s="62"/>
      <c r="C32" t="s">
        <v>652</v>
      </c>
      <c r="D32" s="86">
        <f>SUM(D30:D31)</f>
        <v>6176279.1065933844</v>
      </c>
      <c r="F32" s="86">
        <f>SUM(F30:F31)</f>
        <v>319753.38088326738</v>
      </c>
      <c r="H32" s="86">
        <f>SUM(H30:H31)</f>
        <v>5550040.6972999992</v>
      </c>
      <c r="J32" s="86">
        <f>SUM(J30:J31)</f>
        <v>287332.26694805769</v>
      </c>
    </row>
    <row r="33" spans="2:10">
      <c r="B33" s="62"/>
      <c r="D33" s="83"/>
      <c r="F33" s="91"/>
      <c r="H33" s="83"/>
    </row>
    <row r="34" spans="2:10">
      <c r="B34" s="62"/>
      <c r="C34" t="s">
        <v>653</v>
      </c>
      <c r="D34" s="83">
        <f>SUM('incent comp w cap credits'!D20:O20)</f>
        <v>3749829.229276855</v>
      </c>
      <c r="E34" s="18">
        <f>E30</f>
        <v>5.1771199999999996E-2</v>
      </c>
      <c r="F34" s="81">
        <f>D34*E34</f>
        <v>194133.1589947379</v>
      </c>
      <c r="H34" s="83">
        <f>SUM('incent comp w cap credits'!S20:AD20)</f>
        <v>2176607.9147419627</v>
      </c>
      <c r="I34" s="18">
        <f>E34</f>
        <v>5.1771199999999996E-2</v>
      </c>
      <c r="J34" s="81">
        <f>H34*I34</f>
        <v>112685.6036756891</v>
      </c>
    </row>
    <row r="35" spans="2:10">
      <c r="B35" s="62"/>
      <c r="C35" t="s">
        <v>654</v>
      </c>
      <c r="D35" s="83">
        <f>-SUM('incent comp w cap credits'!D19:O19)</f>
        <v>2514228.6462575938</v>
      </c>
      <c r="E35" s="79">
        <f>E34</f>
        <v>5.1771199999999996E-2</v>
      </c>
      <c r="F35" s="81">
        <f>D35*E35</f>
        <v>130164.63409113113</v>
      </c>
      <c r="H35" s="83">
        <f>-SUM('incent comp w cap credits'!S19:AD19)</f>
        <v>3810363.1885930379</v>
      </c>
      <c r="I35" s="18">
        <f>E35</f>
        <v>5.1771199999999996E-2</v>
      </c>
      <c r="J35" s="81">
        <f>H35*I35</f>
        <v>197267.07470928787</v>
      </c>
    </row>
    <row r="36" spans="2:10">
      <c r="B36" s="62"/>
      <c r="C36" t="s">
        <v>655</v>
      </c>
      <c r="D36" s="86">
        <f>SUM(D34:D35)</f>
        <v>6264057.8755344488</v>
      </c>
      <c r="E36" s="79"/>
      <c r="F36" s="86">
        <f>SUM(F34:F35)</f>
        <v>324297.79308586905</v>
      </c>
      <c r="H36" s="86">
        <f>SUM(H34:H35)</f>
        <v>5986971.1033350006</v>
      </c>
      <c r="I36" s="79"/>
      <c r="J36" s="86">
        <f>SUM(J34:J35)</f>
        <v>309952.67838497699</v>
      </c>
    </row>
    <row r="37" spans="2:10">
      <c r="B37" s="62"/>
      <c r="C37" s="85"/>
      <c r="D37" s="81"/>
      <c r="E37" s="79"/>
      <c r="F37" s="92"/>
      <c r="H37" s="81"/>
      <c r="I37" s="79"/>
      <c r="J37" s="92"/>
    </row>
    <row r="38" spans="2:10">
      <c r="B38" s="62">
        <v>12</v>
      </c>
      <c r="C38" t="s">
        <v>650</v>
      </c>
      <c r="D38" s="83">
        <f>SUM('incent comp w cap credits'!D30:O30)</f>
        <v>-80997.685444521179</v>
      </c>
      <c r="E38" s="18">
        <f>E10</f>
        <v>5.6412179785543033E-2</v>
      </c>
      <c r="F38" s="81">
        <f t="shared" ref="F38:F39" si="2">D38*E38</f>
        <v>-4569.2559935091913</v>
      </c>
      <c r="H38" s="83">
        <f>SUM('incent comp w cap credits'!S30:AD30)</f>
        <v>51606.655958830859</v>
      </c>
      <c r="I38" s="18">
        <f>E38</f>
        <v>5.6412179785543033E-2</v>
      </c>
      <c r="J38" s="81">
        <f t="shared" ref="J38:J39" si="3">H38*I38</f>
        <v>2911.243954080232</v>
      </c>
    </row>
    <row r="39" spans="2:10">
      <c r="B39" s="62"/>
      <c r="C39" t="s">
        <v>651</v>
      </c>
      <c r="D39" s="83">
        <f>-SUM('incent comp w cap credits'!D29:O29)</f>
        <v>-60751.439105530029</v>
      </c>
      <c r="E39" s="18">
        <f>E38</f>
        <v>5.6412179785543033E-2</v>
      </c>
      <c r="F39" s="81">
        <f t="shared" si="2"/>
        <v>-3427.1211050516295</v>
      </c>
      <c r="H39" s="83">
        <f>-SUM('incent comp w cap credits'!S29:AD29)</f>
        <v>90344.394041169158</v>
      </c>
      <c r="I39" s="18">
        <f>E39</f>
        <v>5.6412179785543033E-2</v>
      </c>
      <c r="J39" s="81">
        <f t="shared" si="3"/>
        <v>5096.5241992663769</v>
      </c>
    </row>
    <row r="40" spans="2:10">
      <c r="B40" s="62"/>
      <c r="C40" t="s">
        <v>652</v>
      </c>
      <c r="D40" s="86">
        <f>SUM(D38:D39)</f>
        <v>-141749.1245500512</v>
      </c>
      <c r="F40" s="86">
        <f>SUM(F38:F39)</f>
        <v>-7996.3770985608207</v>
      </c>
      <c r="H40" s="86">
        <f>SUM(H38:H39)</f>
        <v>141951.05000000002</v>
      </c>
      <c r="J40" s="86">
        <f>SUM(J38:J39)</f>
        <v>8007.7681533466093</v>
      </c>
    </row>
    <row r="41" spans="2:10">
      <c r="B41" s="62"/>
      <c r="D41" s="83"/>
      <c r="F41" s="91"/>
      <c r="H41" s="83"/>
      <c r="J41" s="91"/>
    </row>
    <row r="42" spans="2:10">
      <c r="C42" t="s">
        <v>653</v>
      </c>
      <c r="D42" s="83">
        <f>SUM('incent comp w cap credits'!D35:O35)</f>
        <v>-1920.1783010121371</v>
      </c>
      <c r="E42" s="18">
        <f>E38</f>
        <v>5.6412179785543033E-2</v>
      </c>
      <c r="F42" s="81">
        <f>D42*E42</f>
        <v>-108.32144353699525</v>
      </c>
      <c r="H42" s="83">
        <f>SUM('incent comp w cap credits'!S35:AD35)</f>
        <v>58920.900528394508</v>
      </c>
      <c r="I42" s="18">
        <f>E42</f>
        <v>5.6412179785543033E-2</v>
      </c>
      <c r="J42" s="81">
        <f>H42*I42</f>
        <v>3323.8564337338885</v>
      </c>
    </row>
    <row r="43" spans="2:10">
      <c r="C43" t="s">
        <v>654</v>
      </c>
      <c r="D43" s="83">
        <f>-SUM('incent comp w cap credits'!D34:O34)</f>
        <v>29993.511215127928</v>
      </c>
      <c r="E43" s="18">
        <f>E42</f>
        <v>5.6412179785543033E-2</v>
      </c>
      <c r="F43" s="81">
        <f>D43*E43</f>
        <v>1691.9993470674979</v>
      </c>
      <c r="H43" s="83">
        <f>-SUM('incent comp w cap credits'!S34:AD34)</f>
        <v>103084.34947160547</v>
      </c>
      <c r="I43" s="18">
        <f>E43</f>
        <v>5.6412179785543033E-2</v>
      </c>
      <c r="J43" s="81">
        <f>H43*I43</f>
        <v>5815.2128554679557</v>
      </c>
    </row>
    <row r="44" spans="2:10">
      <c r="C44" t="s">
        <v>655</v>
      </c>
      <c r="D44" s="86">
        <f>SUM(D42:D43)</f>
        <v>28073.332914115792</v>
      </c>
      <c r="F44" s="86">
        <f>SUM(F42:F43)</f>
        <v>1583.6779035305026</v>
      </c>
      <c r="H44" s="86">
        <f>SUM(H42:H43)</f>
        <v>162005.24999999997</v>
      </c>
      <c r="J44" s="86">
        <f>SUM(J42:J43)</f>
        <v>9139.0692892018451</v>
      </c>
    </row>
    <row r="45" spans="2:10">
      <c r="D45" s="81"/>
      <c r="F45" s="91"/>
      <c r="J45" s="91"/>
    </row>
    <row r="46" spans="2:10">
      <c r="B46" s="62">
        <v>91</v>
      </c>
      <c r="C46" t="s">
        <v>650</v>
      </c>
      <c r="D46" s="83">
        <f>SUM('incent comp w cap credits'!D47:O47)</f>
        <v>171322.65449549467</v>
      </c>
      <c r="E46" s="18">
        <f>E14</f>
        <v>0.49780000000000002</v>
      </c>
      <c r="F46" s="81">
        <f t="shared" ref="F46:F47" si="4">D46*E46</f>
        <v>85284.417407857254</v>
      </c>
      <c r="H46" s="83">
        <f>SUM('incent comp w cap credits'!S47:AD47)</f>
        <v>154626.35999999999</v>
      </c>
      <c r="I46" s="18">
        <f>E46</f>
        <v>0.49780000000000002</v>
      </c>
      <c r="J46" s="81">
        <f t="shared" ref="J46:J47" si="5">H46*I46</f>
        <v>76973.002007999996</v>
      </c>
    </row>
    <row r="47" spans="2:10">
      <c r="B47" s="62"/>
      <c r="C47" t="s">
        <v>651</v>
      </c>
      <c r="D47" s="83">
        <f>-SUM('incent comp w cap credits'!D46:O46)</f>
        <v>0</v>
      </c>
      <c r="E47" s="18">
        <f>E46</f>
        <v>0.49780000000000002</v>
      </c>
      <c r="F47" s="81">
        <f t="shared" si="4"/>
        <v>0</v>
      </c>
      <c r="H47" s="83">
        <f>-SUM('incent comp w cap credits'!S46:AD46)</f>
        <v>0</v>
      </c>
      <c r="I47" s="18">
        <f>E47</f>
        <v>0.49780000000000002</v>
      </c>
      <c r="J47" s="81">
        <f t="shared" si="5"/>
        <v>0</v>
      </c>
    </row>
    <row r="48" spans="2:10">
      <c r="B48" s="62"/>
      <c r="C48" t="s">
        <v>652</v>
      </c>
      <c r="D48" s="86">
        <f>SUM(D46:D47)</f>
        <v>171322.65449549467</v>
      </c>
      <c r="F48" s="86">
        <f>SUM(F46:F47)</f>
        <v>85284.417407857254</v>
      </c>
      <c r="H48" s="86">
        <f>SUM(H46:H47)</f>
        <v>154626.35999999999</v>
      </c>
      <c r="J48" s="86">
        <f>SUM(J46:J47)</f>
        <v>76973.002007999996</v>
      </c>
    </row>
    <row r="49" spans="2:10">
      <c r="B49" s="62"/>
      <c r="D49" s="83"/>
      <c r="F49" s="91"/>
      <c r="H49" s="83"/>
      <c r="J49" s="91"/>
    </row>
    <row r="50" spans="2:10">
      <c r="C50" t="s">
        <v>653</v>
      </c>
      <c r="D50" s="83">
        <f>SUM('incent comp w cap credits'!D52:O52)</f>
        <v>-13222.592395557293</v>
      </c>
      <c r="E50" s="18">
        <f>E46</f>
        <v>0.49780000000000002</v>
      </c>
      <c r="F50" s="81">
        <f>D50*E50</f>
        <v>-6582.2064945084203</v>
      </c>
      <c r="H50" s="83">
        <f>SUM('incent comp w cap credits'!S52:AD52)</f>
        <v>7224.4377140000088</v>
      </c>
      <c r="I50" s="18">
        <f>E50</f>
        <v>0.49780000000000002</v>
      </c>
      <c r="J50" s="81">
        <f>H50*I50</f>
        <v>3596.3250940292046</v>
      </c>
    </row>
    <row r="51" spans="2:10">
      <c r="B51" s="62"/>
      <c r="C51" t="s">
        <v>654</v>
      </c>
      <c r="D51" s="83">
        <f>-SUM('incent comp w cap credits'!D51:O51)</f>
        <v>183707.35206368109</v>
      </c>
      <c r="E51" s="18">
        <f>E50</f>
        <v>0.49780000000000002</v>
      </c>
      <c r="F51" s="81">
        <f>D51*E51</f>
        <v>91449.519857300445</v>
      </c>
      <c r="H51" s="83">
        <f>-SUM('incent comp w cap credits'!S51:AD51)</f>
        <v>183912</v>
      </c>
      <c r="I51" s="18">
        <f>E51</f>
        <v>0.49780000000000002</v>
      </c>
      <c r="J51" s="81">
        <f>H51*I51</f>
        <v>91551.39360000001</v>
      </c>
    </row>
    <row r="52" spans="2:10">
      <c r="B52" s="62"/>
      <c r="C52" t="s">
        <v>655</v>
      </c>
      <c r="D52" s="86">
        <f>SUM(D50:D51)</f>
        <v>170484.75966812379</v>
      </c>
      <c r="F52" s="86">
        <f>SUM(F50:F51)</f>
        <v>84867.313362792018</v>
      </c>
      <c r="H52" s="86">
        <f>SUM(H50:H51)</f>
        <v>191136.437714</v>
      </c>
      <c r="J52" s="86">
        <f>SUM(J50:J51)</f>
        <v>95147.718694029216</v>
      </c>
    </row>
    <row r="53" spans="2:10">
      <c r="B53" s="62"/>
      <c r="D53" s="81"/>
      <c r="F53" s="91"/>
      <c r="H53" s="81"/>
      <c r="J53" s="91"/>
    </row>
    <row r="54" spans="2:10">
      <c r="B54" s="62">
        <v>9</v>
      </c>
      <c r="C54" t="s">
        <v>650</v>
      </c>
      <c r="D54" s="83">
        <f>SUM('incent comp w cap credits'!D64:O64)</f>
        <v>15598.709071425261</v>
      </c>
      <c r="E54" s="18">
        <v>1</v>
      </c>
      <c r="F54" s="81">
        <f t="shared" ref="F54:F55" si="6">D54*E54</f>
        <v>15598.709071425261</v>
      </c>
      <c r="H54" s="83">
        <f>SUM('incent comp w cap credits'!S64:AD64)</f>
        <v>0</v>
      </c>
      <c r="I54" s="18">
        <f>E54</f>
        <v>1</v>
      </c>
      <c r="J54" s="81">
        <f t="shared" ref="J54:J55" si="7">H54*I54</f>
        <v>0</v>
      </c>
    </row>
    <row r="55" spans="2:10">
      <c r="B55" s="62"/>
      <c r="C55" t="s">
        <v>651</v>
      </c>
      <c r="D55" s="83">
        <f>-SUM('incent comp w cap credits'!D63:O63)</f>
        <v>0</v>
      </c>
      <c r="E55" s="18">
        <f>E54</f>
        <v>1</v>
      </c>
      <c r="F55" s="81">
        <f t="shared" si="6"/>
        <v>0</v>
      </c>
      <c r="H55" s="83">
        <f>-SUM('incent comp w cap credits'!S63:AD63)</f>
        <v>0</v>
      </c>
      <c r="I55" s="18">
        <f>E55</f>
        <v>1</v>
      </c>
      <c r="J55" s="81">
        <f t="shared" si="7"/>
        <v>0</v>
      </c>
    </row>
    <row r="56" spans="2:10">
      <c r="B56" s="62"/>
      <c r="C56" t="s">
        <v>652</v>
      </c>
      <c r="D56" s="86">
        <f>SUM(D54:D55)</f>
        <v>15598.709071425261</v>
      </c>
      <c r="F56" s="86">
        <f>SUM(F54:F55)</f>
        <v>15598.709071425261</v>
      </c>
      <c r="H56" s="86">
        <f>SUM(H54:H55)</f>
        <v>0</v>
      </c>
      <c r="J56" s="86">
        <f>SUM(J54:J55)</f>
        <v>0</v>
      </c>
    </row>
    <row r="57" spans="2:10">
      <c r="B57" s="62"/>
      <c r="D57" s="83"/>
      <c r="F57" s="91"/>
      <c r="H57" s="83"/>
      <c r="J57" s="91"/>
    </row>
    <row r="58" spans="2:10">
      <c r="B58" s="62"/>
      <c r="C58" t="s">
        <v>653</v>
      </c>
      <c r="D58" s="83">
        <f>SUM('incent comp w cap credits'!D69:O69)</f>
        <v>13060.534263555244</v>
      </c>
      <c r="E58" s="18">
        <f>E54</f>
        <v>1</v>
      </c>
      <c r="F58" s="81">
        <f>D58*E58</f>
        <v>13060.534263555244</v>
      </c>
      <c r="H58" s="83">
        <f>SUM('incent comp w cap credits'!S69:AD69)</f>
        <v>0</v>
      </c>
      <c r="I58" s="18">
        <f>E58</f>
        <v>1</v>
      </c>
      <c r="J58" s="81">
        <f>H58*I58</f>
        <v>0</v>
      </c>
    </row>
    <row r="59" spans="2:10">
      <c r="B59" s="62"/>
      <c r="C59" t="s">
        <v>654</v>
      </c>
      <c r="D59" s="83">
        <f>-SUM('incent comp w cap credits'!D68:O68)</f>
        <v>0</v>
      </c>
      <c r="E59" s="18">
        <f>E58</f>
        <v>1</v>
      </c>
      <c r="F59" s="81">
        <f>D59*E59</f>
        <v>0</v>
      </c>
      <c r="H59" s="83">
        <f>-SUM('incent comp w cap credits'!D68:S68)</f>
        <v>0</v>
      </c>
      <c r="I59" s="18">
        <f>E59</f>
        <v>1</v>
      </c>
      <c r="J59" s="81">
        <f>H59*I59</f>
        <v>0</v>
      </c>
    </row>
    <row r="60" spans="2:10">
      <c r="B60" s="62"/>
      <c r="C60" t="s">
        <v>655</v>
      </c>
      <c r="D60" s="86">
        <f>SUM(D58:D59)</f>
        <v>13060.534263555244</v>
      </c>
      <c r="F60" s="86">
        <f>SUM(F58:F59)</f>
        <v>13060.534263555244</v>
      </c>
      <c r="H60" s="86">
        <f>SUM(H58:H59)</f>
        <v>0</v>
      </c>
      <c r="J60" s="86">
        <f>SUM(J58:J59)</f>
        <v>0</v>
      </c>
    </row>
    <row r="61" spans="2:10">
      <c r="B61" s="62"/>
      <c r="D61" s="81"/>
      <c r="F61" s="91"/>
      <c r="H61" s="81"/>
      <c r="J61" s="91"/>
    </row>
    <row r="62" spans="2:10">
      <c r="B62" s="62"/>
    </row>
    <row r="63" spans="2:10">
      <c r="B63" s="62"/>
    </row>
  </sheetData>
  <mergeCells count="4">
    <mergeCell ref="D2:F2"/>
    <mergeCell ref="H2:J2"/>
    <mergeCell ref="D26:F26"/>
    <mergeCell ref="H26:J26"/>
  </mergeCells>
  <pageMargins left="0.7" right="0.53" top="1.17" bottom="0.75" header="0.3" footer="0.3"/>
  <pageSetup scale="82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2:F31"/>
  <sheetViews>
    <sheetView view="pageBreakPreview" zoomScale="60" zoomScaleNormal="90" workbookViewId="0">
      <selection activeCell="D18" sqref="D18"/>
    </sheetView>
  </sheetViews>
  <sheetFormatPr defaultRowHeight="12.75"/>
  <cols>
    <col min="1" max="1" width="2.85546875" customWidth="1"/>
    <col min="3" max="3" width="27.140625" bestFit="1" customWidth="1"/>
    <col min="4" max="4" width="11.5703125" customWidth="1"/>
    <col min="5" max="5" width="10.5703125" customWidth="1"/>
    <col min="6" max="6" width="11.140625" customWidth="1"/>
  </cols>
  <sheetData>
    <row r="2" spans="2:6">
      <c r="B2" s="62"/>
      <c r="C2" s="62"/>
      <c r="D2" s="62"/>
      <c r="E2" s="62" t="s">
        <v>662</v>
      </c>
      <c r="F2" s="62" t="s">
        <v>581</v>
      </c>
    </row>
    <row r="3" spans="2:6">
      <c r="B3" s="62" t="s">
        <v>602</v>
      </c>
      <c r="C3" s="62" t="s">
        <v>660</v>
      </c>
      <c r="D3" s="62" t="s">
        <v>559</v>
      </c>
      <c r="E3" s="62" t="s">
        <v>661</v>
      </c>
      <c r="F3" s="62" t="s">
        <v>639</v>
      </c>
    </row>
    <row r="5" spans="2:6">
      <c r="B5" t="s">
        <v>659</v>
      </c>
    </row>
    <row r="6" spans="2:6">
      <c r="B6" s="62">
        <v>2</v>
      </c>
      <c r="C6" t="s">
        <v>658</v>
      </c>
      <c r="D6" s="17">
        <f>'final summary'!$H$6</f>
        <v>4619226.5692848982</v>
      </c>
      <c r="E6" s="79">
        <f>'final summary'!I6</f>
        <v>5.1771199999999996E-2</v>
      </c>
      <c r="F6" s="83">
        <f>D6*E6</f>
        <v>239142.9025637623</v>
      </c>
    </row>
    <row r="7" spans="2:6">
      <c r="B7" s="62"/>
    </row>
    <row r="8" spans="2:6">
      <c r="B8" s="62">
        <v>12</v>
      </c>
      <c r="C8" t="s">
        <v>658</v>
      </c>
      <c r="D8" s="17">
        <f>'final summary'!$H$10</f>
        <v>0</v>
      </c>
      <c r="E8" s="79">
        <f>'final summary'!I10</f>
        <v>5.6412179785543033E-2</v>
      </c>
      <c r="F8" s="83">
        <f>D8*E8</f>
        <v>0</v>
      </c>
    </row>
    <row r="9" spans="2:6">
      <c r="B9" s="62"/>
    </row>
    <row r="10" spans="2:6">
      <c r="B10" s="62">
        <v>91</v>
      </c>
      <c r="C10" t="s">
        <v>658</v>
      </c>
      <c r="D10" s="17">
        <f>'final summary'!$H$14</f>
        <v>846073</v>
      </c>
      <c r="E10" s="79">
        <f>'final summary'!I14</f>
        <v>0.49780000000000002</v>
      </c>
      <c r="F10" s="83">
        <f>D10*E10</f>
        <v>421175.13940000004</v>
      </c>
    </row>
    <row r="11" spans="2:6">
      <c r="B11" s="62"/>
    </row>
    <row r="12" spans="2:6">
      <c r="B12" s="62">
        <v>9</v>
      </c>
      <c r="C12" t="s">
        <v>658</v>
      </c>
      <c r="D12">
        <v>0</v>
      </c>
      <c r="E12" s="79">
        <v>1</v>
      </c>
      <c r="F12" s="83">
        <f>D12*E12</f>
        <v>0</v>
      </c>
    </row>
    <row r="14" spans="2:6">
      <c r="F14" s="17">
        <f>SUM(F6:F13)</f>
        <v>660318.04196376237</v>
      </c>
    </row>
    <row r="16" spans="2:6">
      <c r="B16" t="s">
        <v>644</v>
      </c>
    </row>
    <row r="17" spans="2:6">
      <c r="B17" s="62">
        <v>2</v>
      </c>
      <c r="C17" t="s">
        <v>656</v>
      </c>
      <c r="D17" s="17">
        <f>'final summary'!$H$30</f>
        <v>1992898.6133238107</v>
      </c>
      <c r="E17" s="18">
        <f>E6</f>
        <v>5.1771199999999996E-2</v>
      </c>
      <c r="F17" s="83">
        <f>D17*E17</f>
        <v>103174.75269010966</v>
      </c>
    </row>
    <row r="18" spans="2:6">
      <c r="B18" s="62"/>
      <c r="C18" t="s">
        <v>657</v>
      </c>
      <c r="D18" s="17">
        <f>'final summary'!$H$34</f>
        <v>2176607.9147419627</v>
      </c>
      <c r="E18" s="79">
        <f>E17</f>
        <v>5.1771199999999996E-2</v>
      </c>
      <c r="F18" s="83">
        <f>D18*E18</f>
        <v>112685.6036756891</v>
      </c>
    </row>
    <row r="19" spans="2:6">
      <c r="B19" s="62"/>
    </row>
    <row r="20" spans="2:6">
      <c r="B20" s="62">
        <v>12</v>
      </c>
      <c r="C20" t="s">
        <v>656</v>
      </c>
      <c r="D20" s="17">
        <f>'final summary'!$H$38</f>
        <v>51606.655958830859</v>
      </c>
      <c r="E20" s="79">
        <f>E8</f>
        <v>5.6412179785543033E-2</v>
      </c>
      <c r="F20" s="83">
        <f t="shared" ref="F20:F27" si="0">D20*E20</f>
        <v>2911.243954080232</v>
      </c>
    </row>
    <row r="21" spans="2:6">
      <c r="B21" s="62"/>
      <c r="C21" t="s">
        <v>657</v>
      </c>
      <c r="D21" s="17">
        <f>'final summary'!$H$42</f>
        <v>58920.900528394508</v>
      </c>
      <c r="E21" s="79">
        <f>E20</f>
        <v>5.6412179785543033E-2</v>
      </c>
      <c r="F21" s="83">
        <f t="shared" si="0"/>
        <v>3323.8564337338885</v>
      </c>
    </row>
    <row r="22" spans="2:6">
      <c r="B22" s="62"/>
    </row>
    <row r="23" spans="2:6">
      <c r="B23" s="62">
        <v>91</v>
      </c>
      <c r="C23" t="s">
        <v>656</v>
      </c>
      <c r="D23" s="17">
        <f>'final summary'!$H$46</f>
        <v>154626.35999999999</v>
      </c>
      <c r="E23" s="79">
        <f>E10</f>
        <v>0.49780000000000002</v>
      </c>
      <c r="F23" s="83">
        <f t="shared" si="0"/>
        <v>76973.002007999996</v>
      </c>
    </row>
    <row r="24" spans="2:6">
      <c r="B24" s="62"/>
      <c r="C24" t="s">
        <v>657</v>
      </c>
      <c r="D24" s="17">
        <f>'final summary'!$H$50</f>
        <v>7224.4377140000088</v>
      </c>
      <c r="E24" s="79">
        <f>E23</f>
        <v>0.49780000000000002</v>
      </c>
      <c r="F24" s="83">
        <f t="shared" si="0"/>
        <v>3596.3250940292046</v>
      </c>
    </row>
    <row r="25" spans="2:6">
      <c r="B25" s="62"/>
    </row>
    <row r="26" spans="2:6">
      <c r="B26" s="62">
        <v>9</v>
      </c>
      <c r="C26" t="s">
        <v>656</v>
      </c>
      <c r="D26" s="17">
        <f>'final summary'!$H$54</f>
        <v>0</v>
      </c>
      <c r="E26" s="79">
        <v>1</v>
      </c>
      <c r="F26" s="83">
        <f t="shared" si="0"/>
        <v>0</v>
      </c>
    </row>
    <row r="27" spans="2:6">
      <c r="C27" t="s">
        <v>657</v>
      </c>
      <c r="D27" s="17">
        <f>'final summary'!$H$58</f>
        <v>0</v>
      </c>
      <c r="E27" s="79">
        <v>1</v>
      </c>
      <c r="F27" s="83">
        <f t="shared" si="0"/>
        <v>0</v>
      </c>
    </row>
    <row r="29" spans="2:6">
      <c r="F29" s="17">
        <f>SUM(F17:F27)</f>
        <v>302664.78385564208</v>
      </c>
    </row>
    <row r="31" spans="2:6">
      <c r="F31" s="17">
        <f>F14+F29</f>
        <v>962982.82581940445</v>
      </c>
    </row>
  </sheetData>
  <pageMargins left="0.7" right="0.53" top="0.84" bottom="0.33" header="0.3" footer="0.24"/>
  <pageSetup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8"/>
  <sheetViews>
    <sheetView view="pageBreakPreview" zoomScale="60" zoomScaleNormal="100" workbookViewId="0">
      <selection activeCell="M30" sqref="M30"/>
    </sheetView>
  </sheetViews>
  <sheetFormatPr defaultRowHeight="12.75"/>
  <sheetData>
    <row r="1" spans="1:30">
      <c r="A1" t="s">
        <v>802</v>
      </c>
    </row>
    <row r="2" spans="1:30">
      <c r="A2" t="s">
        <v>803</v>
      </c>
    </row>
    <row r="5" spans="1:30">
      <c r="A5" t="s">
        <v>804</v>
      </c>
      <c r="B5" t="s">
        <v>805</v>
      </c>
    </row>
    <row r="7" spans="1:30">
      <c r="A7" t="s">
        <v>806</v>
      </c>
      <c r="B7">
        <v>2007</v>
      </c>
      <c r="C7">
        <v>2008</v>
      </c>
      <c r="D7">
        <v>2009</v>
      </c>
      <c r="E7">
        <v>2010</v>
      </c>
      <c r="F7">
        <v>2011</v>
      </c>
      <c r="G7">
        <v>2012</v>
      </c>
      <c r="H7">
        <v>2013</v>
      </c>
      <c r="I7">
        <v>2014</v>
      </c>
      <c r="J7">
        <v>2015</v>
      </c>
      <c r="K7">
        <v>2016</v>
      </c>
      <c r="L7">
        <v>2017</v>
      </c>
    </row>
    <row r="9" spans="1:30">
      <c r="A9" t="s">
        <v>807</v>
      </c>
      <c r="B9">
        <v>202.416</v>
      </c>
      <c r="C9">
        <v>211.08</v>
      </c>
      <c r="D9">
        <v>211.143</v>
      </c>
      <c r="E9">
        <v>216.68700000000001</v>
      </c>
      <c r="F9">
        <v>220.22300000000001</v>
      </c>
      <c r="G9">
        <v>226.66499999999999</v>
      </c>
      <c r="H9">
        <v>230.28</v>
      </c>
      <c r="I9">
        <v>233.916</v>
      </c>
      <c r="J9">
        <v>233.70699999999999</v>
      </c>
      <c r="K9">
        <v>236.916</v>
      </c>
      <c r="L9" s="211">
        <v>242.839</v>
      </c>
      <c r="Q9">
        <v>202.416</v>
      </c>
      <c r="R9">
        <v>203.499</v>
      </c>
      <c r="S9">
        <v>205.352</v>
      </c>
      <c r="T9">
        <v>206.68600000000001</v>
      </c>
      <c r="U9">
        <v>207.94900000000001</v>
      </c>
      <c r="V9">
        <v>208.352</v>
      </c>
      <c r="W9">
        <v>208.29900000000001</v>
      </c>
      <c r="X9">
        <v>207.917</v>
      </c>
      <c r="Y9">
        <v>208.49</v>
      </c>
      <c r="Z9">
        <v>208.93600000000001</v>
      </c>
      <c r="AA9">
        <v>210.17699999999999</v>
      </c>
      <c r="AB9">
        <v>210.036</v>
      </c>
      <c r="AC9">
        <v>205.709</v>
      </c>
      <c r="AD9">
        <v>208.976</v>
      </c>
    </row>
    <row r="10" spans="1:30">
      <c r="A10" t="s">
        <v>808</v>
      </c>
      <c r="B10">
        <v>203.499</v>
      </c>
      <c r="C10">
        <v>211.69300000000001</v>
      </c>
      <c r="D10">
        <v>212.19300000000001</v>
      </c>
      <c r="E10">
        <v>216.74100000000001</v>
      </c>
      <c r="F10">
        <v>221.309</v>
      </c>
      <c r="G10">
        <v>227.66300000000001</v>
      </c>
      <c r="H10">
        <v>232.166</v>
      </c>
      <c r="I10">
        <v>234.78100000000001</v>
      </c>
      <c r="J10">
        <v>234.72200000000001</v>
      </c>
      <c r="K10">
        <v>237.11099999999999</v>
      </c>
      <c r="L10" s="211">
        <v>243.60300000000001</v>
      </c>
      <c r="Q10">
        <v>211.08</v>
      </c>
      <c r="R10">
        <v>211.69300000000001</v>
      </c>
      <c r="S10">
        <v>213.52799999999999</v>
      </c>
      <c r="T10">
        <v>214.82300000000001</v>
      </c>
      <c r="U10">
        <v>216.63200000000001</v>
      </c>
      <c r="V10">
        <v>218.815</v>
      </c>
      <c r="W10">
        <v>219.964</v>
      </c>
      <c r="X10">
        <v>219.08600000000001</v>
      </c>
      <c r="Y10">
        <v>218.78299999999999</v>
      </c>
      <c r="Z10">
        <v>216.57300000000001</v>
      </c>
      <c r="AA10">
        <v>212.42500000000001</v>
      </c>
      <c r="AB10">
        <v>210.22800000000001</v>
      </c>
      <c r="AC10">
        <v>214.429</v>
      </c>
      <c r="AD10">
        <v>216.17699999999999</v>
      </c>
    </row>
    <row r="11" spans="1:30">
      <c r="A11" t="s">
        <v>809</v>
      </c>
      <c r="B11">
        <v>205.352</v>
      </c>
      <c r="C11">
        <v>213.52799999999999</v>
      </c>
      <c r="D11">
        <v>212.709</v>
      </c>
      <c r="E11">
        <v>217.631</v>
      </c>
      <c r="F11">
        <v>223.46700000000001</v>
      </c>
      <c r="G11">
        <v>229.392</v>
      </c>
      <c r="H11">
        <v>232.773</v>
      </c>
      <c r="I11">
        <v>236.29300000000001</v>
      </c>
      <c r="J11">
        <v>236.119</v>
      </c>
      <c r="K11">
        <v>238.13200000000001</v>
      </c>
      <c r="L11" s="211">
        <v>243.80099999999999</v>
      </c>
      <c r="Q11">
        <v>211.143</v>
      </c>
      <c r="R11">
        <v>212.19300000000001</v>
      </c>
      <c r="S11">
        <v>212.709</v>
      </c>
      <c r="T11">
        <v>213.24</v>
      </c>
      <c r="U11">
        <v>213.85599999999999</v>
      </c>
      <c r="V11">
        <v>215.69300000000001</v>
      </c>
      <c r="W11">
        <v>215.351</v>
      </c>
      <c r="X11">
        <v>215.834</v>
      </c>
      <c r="Y11">
        <v>215.96899999999999</v>
      </c>
      <c r="Z11">
        <v>216.17699999999999</v>
      </c>
      <c r="AA11">
        <v>216.33</v>
      </c>
      <c r="AB11">
        <v>215.94900000000001</v>
      </c>
      <c r="AC11">
        <v>213.13900000000001</v>
      </c>
      <c r="AD11">
        <v>215.935</v>
      </c>
    </row>
    <row r="12" spans="1:30">
      <c r="A12" t="s">
        <v>810</v>
      </c>
      <c r="B12">
        <v>206.68600000000001</v>
      </c>
      <c r="C12">
        <v>214.82300000000001</v>
      </c>
      <c r="D12">
        <v>213.24</v>
      </c>
      <c r="E12">
        <v>218.00899999999999</v>
      </c>
      <c r="F12">
        <v>224.90600000000001</v>
      </c>
      <c r="G12">
        <v>230.08500000000001</v>
      </c>
      <c r="H12">
        <v>232.53100000000001</v>
      </c>
      <c r="I12">
        <v>237.072</v>
      </c>
      <c r="J12">
        <v>236.59899999999999</v>
      </c>
      <c r="K12">
        <v>239.261</v>
      </c>
      <c r="L12" s="211">
        <v>244.524</v>
      </c>
      <c r="Q12">
        <v>216.68700000000001</v>
      </c>
      <c r="R12">
        <v>216.74100000000001</v>
      </c>
      <c r="S12">
        <v>217.631</v>
      </c>
      <c r="T12">
        <v>218.00899999999999</v>
      </c>
      <c r="U12">
        <v>218.178</v>
      </c>
      <c r="V12">
        <v>217.965</v>
      </c>
      <c r="W12">
        <v>218.011</v>
      </c>
      <c r="X12">
        <v>218.31200000000001</v>
      </c>
      <c r="Y12">
        <v>218.43899999999999</v>
      </c>
      <c r="Z12">
        <v>218.71100000000001</v>
      </c>
      <c r="AA12">
        <v>218.803</v>
      </c>
      <c r="AB12">
        <v>219.179</v>
      </c>
      <c r="AC12">
        <v>217.535</v>
      </c>
      <c r="AD12">
        <v>218.57599999999999</v>
      </c>
    </row>
    <row r="13" spans="1:30">
      <c r="A13" t="s">
        <v>15</v>
      </c>
      <c r="B13">
        <v>207.94900000000001</v>
      </c>
      <c r="C13">
        <v>216.63200000000001</v>
      </c>
      <c r="D13">
        <v>213.85599999999999</v>
      </c>
      <c r="E13">
        <v>218.178</v>
      </c>
      <c r="F13">
        <v>225.964</v>
      </c>
      <c r="G13">
        <v>229.815</v>
      </c>
      <c r="H13">
        <v>232.94499999999999</v>
      </c>
      <c r="I13">
        <v>237.9</v>
      </c>
      <c r="J13">
        <v>237.80500000000001</v>
      </c>
      <c r="K13">
        <v>240.22900000000001</v>
      </c>
      <c r="L13" s="211">
        <v>244.733</v>
      </c>
      <c r="Q13">
        <v>220.22300000000001</v>
      </c>
      <c r="R13">
        <v>221.309</v>
      </c>
      <c r="S13">
        <v>223.46700000000001</v>
      </c>
      <c r="T13">
        <v>224.90600000000001</v>
      </c>
      <c r="U13">
        <v>225.964</v>
      </c>
      <c r="V13">
        <v>225.72200000000001</v>
      </c>
      <c r="W13">
        <v>225.922</v>
      </c>
      <c r="X13">
        <v>226.54499999999999</v>
      </c>
      <c r="Y13">
        <v>226.88900000000001</v>
      </c>
      <c r="Z13">
        <v>226.42099999999999</v>
      </c>
      <c r="AA13">
        <v>226.23</v>
      </c>
      <c r="AB13">
        <v>225.672</v>
      </c>
      <c r="AC13">
        <v>223.59800000000001</v>
      </c>
      <c r="AD13">
        <v>226.28</v>
      </c>
    </row>
    <row r="14" spans="1:30">
      <c r="A14" t="s">
        <v>811</v>
      </c>
      <c r="B14">
        <v>208.352</v>
      </c>
      <c r="C14">
        <v>218.815</v>
      </c>
      <c r="D14">
        <v>215.69300000000001</v>
      </c>
      <c r="E14">
        <v>217.965</v>
      </c>
      <c r="F14">
        <v>225.72200000000001</v>
      </c>
      <c r="G14">
        <v>229.47800000000001</v>
      </c>
      <c r="H14">
        <v>233.50399999999999</v>
      </c>
      <c r="I14">
        <v>238.34299999999999</v>
      </c>
      <c r="J14">
        <v>238.63800000000001</v>
      </c>
      <c r="K14">
        <v>241.018</v>
      </c>
      <c r="L14" s="211">
        <v>244.95500000000001</v>
      </c>
      <c r="Q14">
        <v>226.66499999999999</v>
      </c>
      <c r="R14">
        <v>227.66300000000001</v>
      </c>
      <c r="S14">
        <v>229.392</v>
      </c>
      <c r="T14">
        <v>230.08500000000001</v>
      </c>
      <c r="U14">
        <v>229.815</v>
      </c>
      <c r="V14">
        <v>229.47800000000001</v>
      </c>
      <c r="W14">
        <v>229.10400000000001</v>
      </c>
      <c r="X14">
        <v>230.37899999999999</v>
      </c>
      <c r="Y14">
        <v>231.40700000000001</v>
      </c>
      <c r="Z14">
        <v>231.31700000000001</v>
      </c>
      <c r="AA14">
        <v>230.221</v>
      </c>
      <c r="AB14">
        <v>229.601</v>
      </c>
      <c r="AC14">
        <v>228.85</v>
      </c>
      <c r="AD14">
        <v>230.33799999999999</v>
      </c>
    </row>
    <row r="15" spans="1:30">
      <c r="A15" t="s">
        <v>812</v>
      </c>
      <c r="B15">
        <v>208.29900000000001</v>
      </c>
      <c r="C15">
        <v>219.964</v>
      </c>
      <c r="D15">
        <v>215.351</v>
      </c>
      <c r="E15">
        <v>218.011</v>
      </c>
      <c r="F15">
        <v>225.922</v>
      </c>
      <c r="G15">
        <v>229.10400000000001</v>
      </c>
      <c r="H15">
        <v>233.596</v>
      </c>
      <c r="I15">
        <v>238.25</v>
      </c>
      <c r="J15">
        <v>238.654</v>
      </c>
      <c r="K15">
        <v>240.62799999999999</v>
      </c>
      <c r="Q15">
        <v>230.28</v>
      </c>
      <c r="R15">
        <v>232.166</v>
      </c>
      <c r="S15">
        <v>232.773</v>
      </c>
      <c r="T15">
        <v>232.53100000000001</v>
      </c>
      <c r="U15">
        <v>232.94499999999999</v>
      </c>
      <c r="V15">
        <v>233.50399999999999</v>
      </c>
      <c r="W15">
        <v>233.596</v>
      </c>
      <c r="X15">
        <v>233.87700000000001</v>
      </c>
      <c r="Y15">
        <v>234.149</v>
      </c>
      <c r="Z15">
        <v>233.54599999999999</v>
      </c>
      <c r="AA15">
        <v>233.06899999999999</v>
      </c>
      <c r="AB15">
        <v>233.04900000000001</v>
      </c>
      <c r="AC15">
        <v>232.36600000000001</v>
      </c>
      <c r="AD15">
        <v>233.548</v>
      </c>
    </row>
    <row r="16" spans="1:30">
      <c r="A16" t="s">
        <v>813</v>
      </c>
      <c r="B16">
        <v>207.917</v>
      </c>
      <c r="C16">
        <v>219.08600000000001</v>
      </c>
      <c r="D16">
        <v>215.834</v>
      </c>
      <c r="E16">
        <v>218.31200000000001</v>
      </c>
      <c r="F16">
        <v>226.54499999999999</v>
      </c>
      <c r="G16">
        <v>230.37899999999999</v>
      </c>
      <c r="H16">
        <v>233.87700000000001</v>
      </c>
      <c r="I16">
        <v>237.852</v>
      </c>
      <c r="J16">
        <v>238.316</v>
      </c>
      <c r="K16">
        <v>240.84899999999999</v>
      </c>
      <c r="Q16">
        <v>233.916</v>
      </c>
      <c r="R16">
        <v>234.78100000000001</v>
      </c>
      <c r="S16">
        <v>236.29300000000001</v>
      </c>
      <c r="T16">
        <v>237.072</v>
      </c>
      <c r="U16">
        <v>237.9</v>
      </c>
      <c r="V16">
        <v>238.34299999999999</v>
      </c>
      <c r="W16">
        <v>238.25</v>
      </c>
      <c r="X16">
        <v>237.852</v>
      </c>
      <c r="Y16">
        <v>238.03100000000001</v>
      </c>
      <c r="Z16">
        <v>237.43299999999999</v>
      </c>
      <c r="AA16">
        <v>236.15100000000001</v>
      </c>
      <c r="AB16">
        <v>234.81200000000001</v>
      </c>
      <c r="AC16">
        <v>236.38399999999999</v>
      </c>
      <c r="AD16">
        <v>237.08799999999999</v>
      </c>
    </row>
    <row r="17" spans="1:30">
      <c r="A17" t="s">
        <v>814</v>
      </c>
      <c r="B17">
        <v>208.49</v>
      </c>
      <c r="C17">
        <v>218.78299999999999</v>
      </c>
      <c r="D17">
        <v>215.96899999999999</v>
      </c>
      <c r="E17">
        <v>218.43899999999999</v>
      </c>
      <c r="F17">
        <v>226.88900000000001</v>
      </c>
      <c r="G17">
        <v>231.40700000000001</v>
      </c>
      <c r="H17">
        <v>234.149</v>
      </c>
      <c r="I17">
        <v>238.03100000000001</v>
      </c>
      <c r="J17">
        <v>237.94499999999999</v>
      </c>
      <c r="K17">
        <v>241.428</v>
      </c>
      <c r="Q17">
        <v>233.70699999999999</v>
      </c>
      <c r="R17">
        <v>234.72200000000001</v>
      </c>
      <c r="S17">
        <v>236.119</v>
      </c>
      <c r="T17">
        <v>236.59899999999999</v>
      </c>
      <c r="U17">
        <v>237.80500000000001</v>
      </c>
      <c r="V17">
        <v>238.63800000000001</v>
      </c>
      <c r="W17">
        <v>238.654</v>
      </c>
      <c r="X17">
        <v>238.316</v>
      </c>
      <c r="Y17">
        <v>237.94499999999999</v>
      </c>
      <c r="Z17">
        <v>237.83799999999999</v>
      </c>
      <c r="AA17">
        <v>237.33600000000001</v>
      </c>
      <c r="AB17">
        <v>236.52500000000001</v>
      </c>
      <c r="AC17">
        <v>236.26499999999999</v>
      </c>
      <c r="AD17">
        <v>237.76900000000001</v>
      </c>
    </row>
    <row r="18" spans="1:30">
      <c r="A18" t="s">
        <v>815</v>
      </c>
      <c r="B18">
        <v>208.93600000000001</v>
      </c>
      <c r="C18">
        <v>216.57300000000001</v>
      </c>
      <c r="D18">
        <v>216.17699999999999</v>
      </c>
      <c r="E18">
        <v>218.71100000000001</v>
      </c>
      <c r="F18">
        <v>226.42099999999999</v>
      </c>
      <c r="G18">
        <v>231.31700000000001</v>
      </c>
      <c r="H18">
        <v>233.54599999999999</v>
      </c>
      <c r="I18">
        <v>237.43299999999999</v>
      </c>
      <c r="J18">
        <v>237.83799999999999</v>
      </c>
      <c r="K18">
        <v>241.72900000000001</v>
      </c>
      <c r="Q18">
        <v>236.916</v>
      </c>
      <c r="R18">
        <v>237.11099999999999</v>
      </c>
      <c r="S18">
        <v>238.13200000000001</v>
      </c>
      <c r="T18">
        <v>239.261</v>
      </c>
      <c r="U18">
        <v>240.22900000000001</v>
      </c>
      <c r="V18">
        <v>241.018</v>
      </c>
      <c r="W18">
        <v>240.62799999999999</v>
      </c>
      <c r="X18">
        <v>240.84899999999999</v>
      </c>
      <c r="Y18">
        <v>241.428</v>
      </c>
      <c r="Z18">
        <v>241.72900000000001</v>
      </c>
      <c r="AA18">
        <v>241.35300000000001</v>
      </c>
      <c r="AB18">
        <v>241.43199999999999</v>
      </c>
      <c r="AC18">
        <v>238.77799999999999</v>
      </c>
      <c r="AD18">
        <v>241.23699999999999</v>
      </c>
    </row>
    <row r="19" spans="1:30">
      <c r="A19" t="s">
        <v>816</v>
      </c>
      <c r="B19">
        <v>210.17699999999999</v>
      </c>
      <c r="C19">
        <v>212.42500000000001</v>
      </c>
      <c r="D19">
        <v>216.33</v>
      </c>
      <c r="E19">
        <v>218.803</v>
      </c>
      <c r="F19">
        <v>226.23</v>
      </c>
      <c r="G19">
        <v>230.221</v>
      </c>
      <c r="H19">
        <v>233.06899999999999</v>
      </c>
      <c r="I19">
        <v>236.15100000000001</v>
      </c>
      <c r="J19">
        <v>237.33600000000001</v>
      </c>
      <c r="K19">
        <v>241.35300000000001</v>
      </c>
      <c r="Q19" s="211">
        <v>242.839</v>
      </c>
      <c r="R19" s="211">
        <v>243.60300000000001</v>
      </c>
      <c r="S19" s="211">
        <v>243.80099999999999</v>
      </c>
      <c r="T19" s="211">
        <v>244.524</v>
      </c>
      <c r="U19" s="211">
        <v>244.733</v>
      </c>
      <c r="V19" s="211">
        <v>244.95500000000001</v>
      </c>
    </row>
    <row r="20" spans="1:30">
      <c r="A20" t="s">
        <v>817</v>
      </c>
      <c r="B20">
        <v>210.036</v>
      </c>
      <c r="C20">
        <v>210.22800000000001</v>
      </c>
      <c r="D20">
        <v>215.94900000000001</v>
      </c>
      <c r="E20">
        <v>219.179</v>
      </c>
      <c r="F20">
        <v>225.672</v>
      </c>
      <c r="G20">
        <v>229.601</v>
      </c>
      <c r="H20">
        <v>233.04900000000001</v>
      </c>
      <c r="I20">
        <v>234.81200000000001</v>
      </c>
      <c r="J20">
        <v>236.52500000000001</v>
      </c>
      <c r="K20">
        <v>241.43199999999999</v>
      </c>
    </row>
    <row r="21" spans="1:30">
      <c r="A21" t="s">
        <v>818</v>
      </c>
      <c r="B21">
        <v>205.709</v>
      </c>
      <c r="C21">
        <v>214.429</v>
      </c>
      <c r="D21">
        <v>213.13900000000001</v>
      </c>
      <c r="E21">
        <v>217.535</v>
      </c>
      <c r="F21">
        <v>223.59800000000001</v>
      </c>
      <c r="G21">
        <v>228.85</v>
      </c>
      <c r="H21">
        <v>232.36600000000001</v>
      </c>
      <c r="I21">
        <v>236.38399999999999</v>
      </c>
      <c r="J21">
        <v>236.26499999999999</v>
      </c>
      <c r="K21">
        <v>238.77799999999999</v>
      </c>
      <c r="L21">
        <v>244.07599999999999</v>
      </c>
    </row>
    <row r="22" spans="1:30">
      <c r="A22" t="s">
        <v>819</v>
      </c>
      <c r="B22">
        <v>208.976</v>
      </c>
      <c r="C22">
        <v>216.17699999999999</v>
      </c>
      <c r="D22">
        <v>215.935</v>
      </c>
      <c r="E22">
        <v>218.57599999999999</v>
      </c>
      <c r="F22">
        <v>226.28</v>
      </c>
      <c r="G22">
        <v>230.33799999999999</v>
      </c>
      <c r="H22">
        <v>233.548</v>
      </c>
      <c r="I22">
        <v>237.08799999999999</v>
      </c>
      <c r="J22">
        <v>237.76900000000001</v>
      </c>
      <c r="K22">
        <v>241.23699999999999</v>
      </c>
    </row>
    <row r="23" spans="1:30">
      <c r="A23" t="s">
        <v>636</v>
      </c>
      <c r="B23">
        <f>AVERAGE(B9:B20)</f>
        <v>207.34241666666671</v>
      </c>
      <c r="C23">
        <f t="shared" ref="C23:K23" si="0">AVERAGE(C9:C20)</f>
        <v>215.30250000000001</v>
      </c>
      <c r="D23">
        <f t="shared" si="0"/>
        <v>214.53700000000001</v>
      </c>
      <c r="E23">
        <f t="shared" si="0"/>
        <v>218.05550000000002</v>
      </c>
      <c r="F23">
        <f t="shared" si="0"/>
        <v>224.93916666666667</v>
      </c>
      <c r="G23">
        <f t="shared" si="0"/>
        <v>229.5939166666667</v>
      </c>
      <c r="H23">
        <f t="shared" si="0"/>
        <v>232.95708333333332</v>
      </c>
      <c r="I23">
        <f t="shared" si="0"/>
        <v>236.73616666666666</v>
      </c>
      <c r="J23">
        <f t="shared" si="0"/>
        <v>237.01700000000002</v>
      </c>
      <c r="K23">
        <f t="shared" si="0"/>
        <v>240.00716666666662</v>
      </c>
    </row>
    <row r="24" spans="1:30">
      <c r="A24" t="s">
        <v>820</v>
      </c>
      <c r="B24" s="113"/>
      <c r="C24" s="113">
        <v>4.2230268958864947E-2</v>
      </c>
      <c r="D24" s="113">
        <v>-6.5574815429847444E-3</v>
      </c>
      <c r="E24" s="113">
        <v>2.2783745858637516E-2</v>
      </c>
      <c r="F24" s="113">
        <v>3.3632861493990703E-2</v>
      </c>
      <c r="G24" s="113">
        <f>D29</f>
        <v>2.0693372652606179E-2</v>
      </c>
      <c r="H24" s="113">
        <f>D30</f>
        <v>1.464832655627113E-2</v>
      </c>
      <c r="I24" s="113">
        <f>D31</f>
        <v>1.6222229774082164E-2</v>
      </c>
      <c r="J24" s="113">
        <f t="shared" ref="J24:K24" si="1">E31</f>
        <v>0</v>
      </c>
      <c r="K24" s="113">
        <f t="shared" si="1"/>
        <v>0</v>
      </c>
    </row>
    <row r="28" spans="1:30">
      <c r="B28" t="s">
        <v>821</v>
      </c>
      <c r="D28" t="s">
        <v>822</v>
      </c>
    </row>
    <row r="29" spans="1:30">
      <c r="B29">
        <v>2012</v>
      </c>
      <c r="D29">
        <f>(G23/F23)-1</f>
        <v>2.0693372652606179E-2</v>
      </c>
    </row>
    <row r="30" spans="1:30">
      <c r="B30">
        <v>2013</v>
      </c>
      <c r="D30">
        <f>(H23/G23)-1</f>
        <v>1.464832655627113E-2</v>
      </c>
    </row>
    <row r="31" spans="1:30">
      <c r="B31">
        <v>2014</v>
      </c>
      <c r="D31">
        <f>(I23/H23)-1</f>
        <v>1.6222229774082164E-2</v>
      </c>
    </row>
    <row r="32" spans="1:30">
      <c r="B32">
        <v>2015</v>
      </c>
      <c r="D32">
        <f>(J23/I23)-1</f>
        <v>1.1862713555246263E-3</v>
      </c>
    </row>
    <row r="33" spans="1:4">
      <c r="B33">
        <v>2016</v>
      </c>
      <c r="D33">
        <f>(K23/J23)-1</f>
        <v>1.26158320570533E-2</v>
      </c>
    </row>
    <row r="34" spans="1:4">
      <c r="B34">
        <v>2017</v>
      </c>
    </row>
    <row r="38" spans="1:4">
      <c r="A38" t="s">
        <v>823</v>
      </c>
      <c r="D38">
        <f>AVERAGE(D31:D33)</f>
        <v>1.000811106222003E-2</v>
      </c>
    </row>
    <row r="40" spans="1:4" ht="76.5">
      <c r="A40" s="207" t="s">
        <v>1117</v>
      </c>
    </row>
    <row r="42" spans="1:4">
      <c r="A42" s="208"/>
    </row>
    <row r="43" spans="1:4" ht="15">
      <c r="A43" s="209" t="s">
        <v>1118</v>
      </c>
    </row>
    <row r="44" spans="1:4" ht="15">
      <c r="A44" s="210" t="s">
        <v>1119</v>
      </c>
    </row>
    <row r="45" spans="1:4" ht="15">
      <c r="A45" s="209" t="s">
        <v>1120</v>
      </c>
    </row>
    <row r="46" spans="1:4" ht="15">
      <c r="A46" s="209" t="s">
        <v>1121</v>
      </c>
    </row>
    <row r="47" spans="1:4" ht="15">
      <c r="A47" s="209" t="s">
        <v>1122</v>
      </c>
    </row>
    <row r="48" spans="1:4" ht="15">
      <c r="A48" s="209" t="s">
        <v>1123</v>
      </c>
    </row>
  </sheetData>
  <pageMargins left="0.7" right="0.7" top="0.75" bottom="0.75" header="0.3" footer="0.3"/>
  <pageSetup scale="3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"/>
  <sheetViews>
    <sheetView view="pageBreakPreview" zoomScale="60" zoomScaleNormal="100" workbookViewId="0">
      <selection activeCell="C7" sqref="C7"/>
    </sheetView>
  </sheetViews>
  <sheetFormatPr defaultRowHeight="12"/>
  <cols>
    <col min="1" max="1" width="9.140625" style="114"/>
    <col min="2" max="2" width="15.7109375" style="114" bestFit="1" customWidth="1"/>
    <col min="3" max="3" width="9.140625" style="114"/>
    <col min="4" max="4" width="20.140625" style="114" customWidth="1"/>
    <col min="5" max="16384" width="9.140625" style="114"/>
  </cols>
  <sheetData>
    <row r="3" spans="2:4" ht="15.75">
      <c r="C3" s="115" t="s">
        <v>824</v>
      </c>
    </row>
    <row r="6" spans="2:4" ht="15.75">
      <c r="B6" s="116" t="s">
        <v>22</v>
      </c>
      <c r="C6" s="117">
        <v>0.03</v>
      </c>
      <c r="D6" s="116" t="s">
        <v>825</v>
      </c>
    </row>
    <row r="7" spans="2:4" ht="15.75">
      <c r="B7" s="116" t="s">
        <v>826</v>
      </c>
      <c r="C7" s="117">
        <f>0%</f>
        <v>0</v>
      </c>
      <c r="D7" s="116" t="s">
        <v>827</v>
      </c>
    </row>
    <row r="8" spans="2:4" ht="15.75">
      <c r="B8" s="116"/>
      <c r="C8" s="117"/>
      <c r="D8" s="11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"/>
  <sheetViews>
    <sheetView view="pageBreakPreview" zoomScaleNormal="90" zoomScaleSheetLayoutView="100" workbookViewId="0">
      <pane xSplit="2" ySplit="4" topLeftCell="C5" activePane="bottomRight" state="frozen"/>
      <selection activeCell="L25" sqref="L25"/>
      <selection pane="topRight" activeCell="L25" sqref="L25"/>
      <selection pane="bottomLeft" activeCell="L25" sqref="L25"/>
      <selection pane="bottomRight"/>
    </sheetView>
  </sheetViews>
  <sheetFormatPr defaultColWidth="9.140625" defaultRowHeight="12.75"/>
  <cols>
    <col min="1" max="1" width="32.85546875" style="56" customWidth="1"/>
    <col min="2" max="2" width="1.140625" style="56" customWidth="1"/>
    <col min="3" max="3" width="13" style="56" customWidth="1"/>
    <col min="4" max="4" width="12.85546875" style="56" bestFit="1" customWidth="1"/>
    <col min="5" max="5" width="12.42578125" style="56" customWidth="1"/>
    <col min="6" max="6" width="9.140625" style="56" customWidth="1"/>
    <col min="7" max="8" width="13" style="56" customWidth="1"/>
    <col min="9" max="9" width="11.85546875" style="56" customWidth="1"/>
    <col min="10" max="10" width="9" style="56" customWidth="1"/>
    <col min="11" max="12" width="12.5703125" style="56" customWidth="1"/>
    <col min="13" max="13" width="11.140625" style="56" customWidth="1"/>
    <col min="14" max="14" width="6.85546875" style="56" bestFit="1" customWidth="1"/>
    <col min="15" max="15" width="13.7109375" style="56" customWidth="1"/>
    <col min="16" max="16" width="15.85546875" style="56" customWidth="1"/>
    <col min="17" max="17" width="12.5703125" style="56" customWidth="1"/>
    <col min="18" max="18" width="7" style="56" customWidth="1"/>
    <col min="19" max="19" width="6.85546875" style="56" customWidth="1"/>
    <col min="20" max="20" width="12.28515625" style="228" customWidth="1"/>
    <col min="21" max="22" width="11.85546875" style="228" customWidth="1"/>
    <col min="23" max="23" width="6.85546875" style="56" customWidth="1"/>
    <col min="24" max="24" width="9.140625" style="56"/>
    <col min="25" max="25" width="8.42578125" style="56" customWidth="1"/>
    <col min="26" max="26" width="12.140625" style="56" customWidth="1"/>
    <col min="27" max="27" width="11.140625" style="56" bestFit="1" customWidth="1"/>
    <col min="28" max="28" width="11.7109375" style="56" bestFit="1" customWidth="1"/>
    <col min="29" max="256" width="9.140625" style="56"/>
    <col min="257" max="257" width="37.5703125" style="56" bestFit="1" customWidth="1"/>
    <col min="258" max="258" width="2.5703125" style="56" customWidth="1"/>
    <col min="259" max="259" width="14" style="56" bestFit="1" customWidth="1"/>
    <col min="260" max="260" width="12.85546875" style="56" bestFit="1" customWidth="1"/>
    <col min="261" max="261" width="11.85546875" style="56" bestFit="1" customWidth="1"/>
    <col min="262" max="262" width="1" style="56" customWidth="1"/>
    <col min="263" max="263" width="15.140625" style="56" bestFit="1" customWidth="1"/>
    <col min="264" max="264" width="14.5703125" style="56" bestFit="1" customWidth="1"/>
    <col min="265" max="265" width="14.42578125" style="56" customWidth="1"/>
    <col min="266" max="266" width="1.140625" style="56" customWidth="1"/>
    <col min="267" max="268" width="14.5703125" style="56" bestFit="1" customWidth="1"/>
    <col min="269" max="269" width="13.5703125" style="56" bestFit="1" customWidth="1"/>
    <col min="270" max="270" width="1.28515625" style="56" customWidth="1"/>
    <col min="271" max="271" width="11.28515625" style="56" bestFit="1" customWidth="1"/>
    <col min="272" max="272" width="12.85546875" style="56" bestFit="1" customWidth="1"/>
    <col min="273" max="273" width="10.85546875" style="56" bestFit="1" customWidth="1"/>
    <col min="274" max="274" width="9.28515625" style="56" bestFit="1" customWidth="1"/>
    <col min="275" max="275" width="9.140625" style="56" customWidth="1"/>
    <col min="276" max="278" width="18" style="56" customWidth="1"/>
    <col min="279" max="512" width="9.140625" style="56"/>
    <col min="513" max="513" width="37.5703125" style="56" bestFit="1" customWidth="1"/>
    <col min="514" max="514" width="2.5703125" style="56" customWidth="1"/>
    <col min="515" max="515" width="14" style="56" bestFit="1" customWidth="1"/>
    <col min="516" max="516" width="12.85546875" style="56" bestFit="1" customWidth="1"/>
    <col min="517" max="517" width="11.85546875" style="56" bestFit="1" customWidth="1"/>
    <col min="518" max="518" width="1" style="56" customWidth="1"/>
    <col min="519" max="519" width="15.140625" style="56" bestFit="1" customWidth="1"/>
    <col min="520" max="520" width="14.5703125" style="56" bestFit="1" customWidth="1"/>
    <col min="521" max="521" width="14.42578125" style="56" customWidth="1"/>
    <col min="522" max="522" width="1.140625" style="56" customWidth="1"/>
    <col min="523" max="524" width="14.5703125" style="56" bestFit="1" customWidth="1"/>
    <col min="525" max="525" width="13.5703125" style="56" bestFit="1" customWidth="1"/>
    <col min="526" max="526" width="1.28515625" style="56" customWidth="1"/>
    <col min="527" max="527" width="11.28515625" style="56" bestFit="1" customWidth="1"/>
    <col min="528" max="528" width="12.85546875" style="56" bestFit="1" customWidth="1"/>
    <col min="529" max="529" width="10.85546875" style="56" bestFit="1" customWidth="1"/>
    <col min="530" max="530" width="9.28515625" style="56" bestFit="1" customWidth="1"/>
    <col min="531" max="531" width="9.140625" style="56" customWidth="1"/>
    <col min="532" max="534" width="18" style="56" customWidth="1"/>
    <col min="535" max="768" width="9.140625" style="56"/>
    <col min="769" max="769" width="37.5703125" style="56" bestFit="1" customWidth="1"/>
    <col min="770" max="770" width="2.5703125" style="56" customWidth="1"/>
    <col min="771" max="771" width="14" style="56" bestFit="1" customWidth="1"/>
    <col min="772" max="772" width="12.85546875" style="56" bestFit="1" customWidth="1"/>
    <col min="773" max="773" width="11.85546875" style="56" bestFit="1" customWidth="1"/>
    <col min="774" max="774" width="1" style="56" customWidth="1"/>
    <col min="775" max="775" width="15.140625" style="56" bestFit="1" customWidth="1"/>
    <col min="776" max="776" width="14.5703125" style="56" bestFit="1" customWidth="1"/>
    <col min="777" max="777" width="14.42578125" style="56" customWidth="1"/>
    <col min="778" max="778" width="1.140625" style="56" customWidth="1"/>
    <col min="779" max="780" width="14.5703125" style="56" bestFit="1" customWidth="1"/>
    <col min="781" max="781" width="13.5703125" style="56" bestFit="1" customWidth="1"/>
    <col min="782" max="782" width="1.28515625" style="56" customWidth="1"/>
    <col min="783" max="783" width="11.28515625" style="56" bestFit="1" customWidth="1"/>
    <col min="784" max="784" width="12.85546875" style="56" bestFit="1" customWidth="1"/>
    <col min="785" max="785" width="10.85546875" style="56" bestFit="1" customWidth="1"/>
    <col min="786" max="786" width="9.28515625" style="56" bestFit="1" customWidth="1"/>
    <col min="787" max="787" width="9.140625" style="56" customWidth="1"/>
    <col min="788" max="790" width="18" style="56" customWidth="1"/>
    <col min="791" max="1024" width="9.140625" style="56"/>
    <col min="1025" max="1025" width="37.5703125" style="56" bestFit="1" customWidth="1"/>
    <col min="1026" max="1026" width="2.5703125" style="56" customWidth="1"/>
    <col min="1027" max="1027" width="14" style="56" bestFit="1" customWidth="1"/>
    <col min="1028" max="1028" width="12.85546875" style="56" bestFit="1" customWidth="1"/>
    <col min="1029" max="1029" width="11.85546875" style="56" bestFit="1" customWidth="1"/>
    <col min="1030" max="1030" width="1" style="56" customWidth="1"/>
    <col min="1031" max="1031" width="15.140625" style="56" bestFit="1" customWidth="1"/>
    <col min="1032" max="1032" width="14.5703125" style="56" bestFit="1" customWidth="1"/>
    <col min="1033" max="1033" width="14.42578125" style="56" customWidth="1"/>
    <col min="1034" max="1034" width="1.140625" style="56" customWidth="1"/>
    <col min="1035" max="1036" width="14.5703125" style="56" bestFit="1" customWidth="1"/>
    <col min="1037" max="1037" width="13.5703125" style="56" bestFit="1" customWidth="1"/>
    <col min="1038" max="1038" width="1.28515625" style="56" customWidth="1"/>
    <col min="1039" max="1039" width="11.28515625" style="56" bestFit="1" customWidth="1"/>
    <col min="1040" max="1040" width="12.85546875" style="56" bestFit="1" customWidth="1"/>
    <col min="1041" max="1041" width="10.85546875" style="56" bestFit="1" customWidth="1"/>
    <col min="1042" max="1042" width="9.28515625" style="56" bestFit="1" customWidth="1"/>
    <col min="1043" max="1043" width="9.140625" style="56" customWidth="1"/>
    <col min="1044" max="1046" width="18" style="56" customWidth="1"/>
    <col min="1047" max="1280" width="9.140625" style="56"/>
    <col min="1281" max="1281" width="37.5703125" style="56" bestFit="1" customWidth="1"/>
    <col min="1282" max="1282" width="2.5703125" style="56" customWidth="1"/>
    <col min="1283" max="1283" width="14" style="56" bestFit="1" customWidth="1"/>
    <col min="1284" max="1284" width="12.85546875" style="56" bestFit="1" customWidth="1"/>
    <col min="1285" max="1285" width="11.85546875" style="56" bestFit="1" customWidth="1"/>
    <col min="1286" max="1286" width="1" style="56" customWidth="1"/>
    <col min="1287" max="1287" width="15.140625" style="56" bestFit="1" customWidth="1"/>
    <col min="1288" max="1288" width="14.5703125" style="56" bestFit="1" customWidth="1"/>
    <col min="1289" max="1289" width="14.42578125" style="56" customWidth="1"/>
    <col min="1290" max="1290" width="1.140625" style="56" customWidth="1"/>
    <col min="1291" max="1292" width="14.5703125" style="56" bestFit="1" customWidth="1"/>
    <col min="1293" max="1293" width="13.5703125" style="56" bestFit="1" customWidth="1"/>
    <col min="1294" max="1294" width="1.28515625" style="56" customWidth="1"/>
    <col min="1295" max="1295" width="11.28515625" style="56" bestFit="1" customWidth="1"/>
    <col min="1296" max="1296" width="12.85546875" style="56" bestFit="1" customWidth="1"/>
    <col min="1297" max="1297" width="10.85546875" style="56" bestFit="1" customWidth="1"/>
    <col min="1298" max="1298" width="9.28515625" style="56" bestFit="1" customWidth="1"/>
    <col min="1299" max="1299" width="9.140625" style="56" customWidth="1"/>
    <col min="1300" max="1302" width="18" style="56" customWidth="1"/>
    <col min="1303" max="1536" width="9.140625" style="56"/>
    <col min="1537" max="1537" width="37.5703125" style="56" bestFit="1" customWidth="1"/>
    <col min="1538" max="1538" width="2.5703125" style="56" customWidth="1"/>
    <col min="1539" max="1539" width="14" style="56" bestFit="1" customWidth="1"/>
    <col min="1540" max="1540" width="12.85546875" style="56" bestFit="1" customWidth="1"/>
    <col min="1541" max="1541" width="11.85546875" style="56" bestFit="1" customWidth="1"/>
    <col min="1542" max="1542" width="1" style="56" customWidth="1"/>
    <col min="1543" max="1543" width="15.140625" style="56" bestFit="1" customWidth="1"/>
    <col min="1544" max="1544" width="14.5703125" style="56" bestFit="1" customWidth="1"/>
    <col min="1545" max="1545" width="14.42578125" style="56" customWidth="1"/>
    <col min="1546" max="1546" width="1.140625" style="56" customWidth="1"/>
    <col min="1547" max="1548" width="14.5703125" style="56" bestFit="1" customWidth="1"/>
    <col min="1549" max="1549" width="13.5703125" style="56" bestFit="1" customWidth="1"/>
    <col min="1550" max="1550" width="1.28515625" style="56" customWidth="1"/>
    <col min="1551" max="1551" width="11.28515625" style="56" bestFit="1" customWidth="1"/>
    <col min="1552" max="1552" width="12.85546875" style="56" bestFit="1" customWidth="1"/>
    <col min="1553" max="1553" width="10.85546875" style="56" bestFit="1" customWidth="1"/>
    <col min="1554" max="1554" width="9.28515625" style="56" bestFit="1" customWidth="1"/>
    <col min="1555" max="1555" width="9.140625" style="56" customWidth="1"/>
    <col min="1556" max="1558" width="18" style="56" customWidth="1"/>
    <col min="1559" max="1792" width="9.140625" style="56"/>
    <col min="1793" max="1793" width="37.5703125" style="56" bestFit="1" customWidth="1"/>
    <col min="1794" max="1794" width="2.5703125" style="56" customWidth="1"/>
    <col min="1795" max="1795" width="14" style="56" bestFit="1" customWidth="1"/>
    <col min="1796" max="1796" width="12.85546875" style="56" bestFit="1" customWidth="1"/>
    <col min="1797" max="1797" width="11.85546875" style="56" bestFit="1" customWidth="1"/>
    <col min="1798" max="1798" width="1" style="56" customWidth="1"/>
    <col min="1799" max="1799" width="15.140625" style="56" bestFit="1" customWidth="1"/>
    <col min="1800" max="1800" width="14.5703125" style="56" bestFit="1" customWidth="1"/>
    <col min="1801" max="1801" width="14.42578125" style="56" customWidth="1"/>
    <col min="1802" max="1802" width="1.140625" style="56" customWidth="1"/>
    <col min="1803" max="1804" width="14.5703125" style="56" bestFit="1" customWidth="1"/>
    <col min="1805" max="1805" width="13.5703125" style="56" bestFit="1" customWidth="1"/>
    <col min="1806" max="1806" width="1.28515625" style="56" customWidth="1"/>
    <col min="1807" max="1807" width="11.28515625" style="56" bestFit="1" customWidth="1"/>
    <col min="1808" max="1808" width="12.85546875" style="56" bestFit="1" customWidth="1"/>
    <col min="1809" max="1809" width="10.85546875" style="56" bestFit="1" customWidth="1"/>
    <col min="1810" max="1810" width="9.28515625" style="56" bestFit="1" customWidth="1"/>
    <col min="1811" max="1811" width="9.140625" style="56" customWidth="1"/>
    <col min="1812" max="1814" width="18" style="56" customWidth="1"/>
    <col min="1815" max="2048" width="9.140625" style="56"/>
    <col min="2049" max="2049" width="37.5703125" style="56" bestFit="1" customWidth="1"/>
    <col min="2050" max="2050" width="2.5703125" style="56" customWidth="1"/>
    <col min="2051" max="2051" width="14" style="56" bestFit="1" customWidth="1"/>
    <col min="2052" max="2052" width="12.85546875" style="56" bestFit="1" customWidth="1"/>
    <col min="2053" max="2053" width="11.85546875" style="56" bestFit="1" customWidth="1"/>
    <col min="2054" max="2054" width="1" style="56" customWidth="1"/>
    <col min="2055" max="2055" width="15.140625" style="56" bestFit="1" customWidth="1"/>
    <col min="2056" max="2056" width="14.5703125" style="56" bestFit="1" customWidth="1"/>
    <col min="2057" max="2057" width="14.42578125" style="56" customWidth="1"/>
    <col min="2058" max="2058" width="1.140625" style="56" customWidth="1"/>
    <col min="2059" max="2060" width="14.5703125" style="56" bestFit="1" customWidth="1"/>
    <col min="2061" max="2061" width="13.5703125" style="56" bestFit="1" customWidth="1"/>
    <col min="2062" max="2062" width="1.28515625" style="56" customWidth="1"/>
    <col min="2063" max="2063" width="11.28515625" style="56" bestFit="1" customWidth="1"/>
    <col min="2064" max="2064" width="12.85546875" style="56" bestFit="1" customWidth="1"/>
    <col min="2065" max="2065" width="10.85546875" style="56" bestFit="1" customWidth="1"/>
    <col min="2066" max="2066" width="9.28515625" style="56" bestFit="1" customWidth="1"/>
    <col min="2067" max="2067" width="9.140625" style="56" customWidth="1"/>
    <col min="2068" max="2070" width="18" style="56" customWidth="1"/>
    <col min="2071" max="2304" width="9.140625" style="56"/>
    <col min="2305" max="2305" width="37.5703125" style="56" bestFit="1" customWidth="1"/>
    <col min="2306" max="2306" width="2.5703125" style="56" customWidth="1"/>
    <col min="2307" max="2307" width="14" style="56" bestFit="1" customWidth="1"/>
    <col min="2308" max="2308" width="12.85546875" style="56" bestFit="1" customWidth="1"/>
    <col min="2309" max="2309" width="11.85546875" style="56" bestFit="1" customWidth="1"/>
    <col min="2310" max="2310" width="1" style="56" customWidth="1"/>
    <col min="2311" max="2311" width="15.140625" style="56" bestFit="1" customWidth="1"/>
    <col min="2312" max="2312" width="14.5703125" style="56" bestFit="1" customWidth="1"/>
    <col min="2313" max="2313" width="14.42578125" style="56" customWidth="1"/>
    <col min="2314" max="2314" width="1.140625" style="56" customWidth="1"/>
    <col min="2315" max="2316" width="14.5703125" style="56" bestFit="1" customWidth="1"/>
    <col min="2317" max="2317" width="13.5703125" style="56" bestFit="1" customWidth="1"/>
    <col min="2318" max="2318" width="1.28515625" style="56" customWidth="1"/>
    <col min="2319" max="2319" width="11.28515625" style="56" bestFit="1" customWidth="1"/>
    <col min="2320" max="2320" width="12.85546875" style="56" bestFit="1" customWidth="1"/>
    <col min="2321" max="2321" width="10.85546875" style="56" bestFit="1" customWidth="1"/>
    <col min="2322" max="2322" width="9.28515625" style="56" bestFit="1" customWidth="1"/>
    <col min="2323" max="2323" width="9.140625" style="56" customWidth="1"/>
    <col min="2324" max="2326" width="18" style="56" customWidth="1"/>
    <col min="2327" max="2560" width="9.140625" style="56"/>
    <col min="2561" max="2561" width="37.5703125" style="56" bestFit="1" customWidth="1"/>
    <col min="2562" max="2562" width="2.5703125" style="56" customWidth="1"/>
    <col min="2563" max="2563" width="14" style="56" bestFit="1" customWidth="1"/>
    <col min="2564" max="2564" width="12.85546875" style="56" bestFit="1" customWidth="1"/>
    <col min="2565" max="2565" width="11.85546875" style="56" bestFit="1" customWidth="1"/>
    <col min="2566" max="2566" width="1" style="56" customWidth="1"/>
    <col min="2567" max="2567" width="15.140625" style="56" bestFit="1" customWidth="1"/>
    <col min="2568" max="2568" width="14.5703125" style="56" bestFit="1" customWidth="1"/>
    <col min="2569" max="2569" width="14.42578125" style="56" customWidth="1"/>
    <col min="2570" max="2570" width="1.140625" style="56" customWidth="1"/>
    <col min="2571" max="2572" width="14.5703125" style="56" bestFit="1" customWidth="1"/>
    <col min="2573" max="2573" width="13.5703125" style="56" bestFit="1" customWidth="1"/>
    <col min="2574" max="2574" width="1.28515625" style="56" customWidth="1"/>
    <col min="2575" max="2575" width="11.28515625" style="56" bestFit="1" customWidth="1"/>
    <col min="2576" max="2576" width="12.85546875" style="56" bestFit="1" customWidth="1"/>
    <col min="2577" max="2577" width="10.85546875" style="56" bestFit="1" customWidth="1"/>
    <col min="2578" max="2578" width="9.28515625" style="56" bestFit="1" customWidth="1"/>
    <col min="2579" max="2579" width="9.140625" style="56" customWidth="1"/>
    <col min="2580" max="2582" width="18" style="56" customWidth="1"/>
    <col min="2583" max="2816" width="9.140625" style="56"/>
    <col min="2817" max="2817" width="37.5703125" style="56" bestFit="1" customWidth="1"/>
    <col min="2818" max="2818" width="2.5703125" style="56" customWidth="1"/>
    <col min="2819" max="2819" width="14" style="56" bestFit="1" customWidth="1"/>
    <col min="2820" max="2820" width="12.85546875" style="56" bestFit="1" customWidth="1"/>
    <col min="2821" max="2821" width="11.85546875" style="56" bestFit="1" customWidth="1"/>
    <col min="2822" max="2822" width="1" style="56" customWidth="1"/>
    <col min="2823" max="2823" width="15.140625" style="56" bestFit="1" customWidth="1"/>
    <col min="2824" max="2824" width="14.5703125" style="56" bestFit="1" customWidth="1"/>
    <col min="2825" max="2825" width="14.42578125" style="56" customWidth="1"/>
    <col min="2826" max="2826" width="1.140625" style="56" customWidth="1"/>
    <col min="2827" max="2828" width="14.5703125" style="56" bestFit="1" customWidth="1"/>
    <col min="2829" max="2829" width="13.5703125" style="56" bestFit="1" customWidth="1"/>
    <col min="2830" max="2830" width="1.28515625" style="56" customWidth="1"/>
    <col min="2831" max="2831" width="11.28515625" style="56" bestFit="1" customWidth="1"/>
    <col min="2832" max="2832" width="12.85546875" style="56" bestFit="1" customWidth="1"/>
    <col min="2833" max="2833" width="10.85546875" style="56" bestFit="1" customWidth="1"/>
    <col min="2834" max="2834" width="9.28515625" style="56" bestFit="1" customWidth="1"/>
    <col min="2835" max="2835" width="9.140625" style="56" customWidth="1"/>
    <col min="2836" max="2838" width="18" style="56" customWidth="1"/>
    <col min="2839" max="3072" width="9.140625" style="56"/>
    <col min="3073" max="3073" width="37.5703125" style="56" bestFit="1" customWidth="1"/>
    <col min="3074" max="3074" width="2.5703125" style="56" customWidth="1"/>
    <col min="3075" max="3075" width="14" style="56" bestFit="1" customWidth="1"/>
    <col min="3076" max="3076" width="12.85546875" style="56" bestFit="1" customWidth="1"/>
    <col min="3077" max="3077" width="11.85546875" style="56" bestFit="1" customWidth="1"/>
    <col min="3078" max="3078" width="1" style="56" customWidth="1"/>
    <col min="3079" max="3079" width="15.140625" style="56" bestFit="1" customWidth="1"/>
    <col min="3080" max="3080" width="14.5703125" style="56" bestFit="1" customWidth="1"/>
    <col min="3081" max="3081" width="14.42578125" style="56" customWidth="1"/>
    <col min="3082" max="3082" width="1.140625" style="56" customWidth="1"/>
    <col min="3083" max="3084" width="14.5703125" style="56" bestFit="1" customWidth="1"/>
    <col min="3085" max="3085" width="13.5703125" style="56" bestFit="1" customWidth="1"/>
    <col min="3086" max="3086" width="1.28515625" style="56" customWidth="1"/>
    <col min="3087" max="3087" width="11.28515625" style="56" bestFit="1" customWidth="1"/>
    <col min="3088" max="3088" width="12.85546875" style="56" bestFit="1" customWidth="1"/>
    <col min="3089" max="3089" width="10.85546875" style="56" bestFit="1" customWidth="1"/>
    <col min="3090" max="3090" width="9.28515625" style="56" bestFit="1" customWidth="1"/>
    <col min="3091" max="3091" width="9.140625" style="56" customWidth="1"/>
    <col min="3092" max="3094" width="18" style="56" customWidth="1"/>
    <col min="3095" max="3328" width="9.140625" style="56"/>
    <col min="3329" max="3329" width="37.5703125" style="56" bestFit="1" customWidth="1"/>
    <col min="3330" max="3330" width="2.5703125" style="56" customWidth="1"/>
    <col min="3331" max="3331" width="14" style="56" bestFit="1" customWidth="1"/>
    <col min="3332" max="3332" width="12.85546875" style="56" bestFit="1" customWidth="1"/>
    <col min="3333" max="3333" width="11.85546875" style="56" bestFit="1" customWidth="1"/>
    <col min="3334" max="3334" width="1" style="56" customWidth="1"/>
    <col min="3335" max="3335" width="15.140625" style="56" bestFit="1" customWidth="1"/>
    <col min="3336" max="3336" width="14.5703125" style="56" bestFit="1" customWidth="1"/>
    <col min="3337" max="3337" width="14.42578125" style="56" customWidth="1"/>
    <col min="3338" max="3338" width="1.140625" style="56" customWidth="1"/>
    <col min="3339" max="3340" width="14.5703125" style="56" bestFit="1" customWidth="1"/>
    <col min="3341" max="3341" width="13.5703125" style="56" bestFit="1" customWidth="1"/>
    <col min="3342" max="3342" width="1.28515625" style="56" customWidth="1"/>
    <col min="3343" max="3343" width="11.28515625" style="56" bestFit="1" customWidth="1"/>
    <col min="3344" max="3344" width="12.85546875" style="56" bestFit="1" customWidth="1"/>
    <col min="3345" max="3345" width="10.85546875" style="56" bestFit="1" customWidth="1"/>
    <col min="3346" max="3346" width="9.28515625" style="56" bestFit="1" customWidth="1"/>
    <col min="3347" max="3347" width="9.140625" style="56" customWidth="1"/>
    <col min="3348" max="3350" width="18" style="56" customWidth="1"/>
    <col min="3351" max="3584" width="9.140625" style="56"/>
    <col min="3585" max="3585" width="37.5703125" style="56" bestFit="1" customWidth="1"/>
    <col min="3586" max="3586" width="2.5703125" style="56" customWidth="1"/>
    <col min="3587" max="3587" width="14" style="56" bestFit="1" customWidth="1"/>
    <col min="3588" max="3588" width="12.85546875" style="56" bestFit="1" customWidth="1"/>
    <col min="3589" max="3589" width="11.85546875" style="56" bestFit="1" customWidth="1"/>
    <col min="3590" max="3590" width="1" style="56" customWidth="1"/>
    <col min="3591" max="3591" width="15.140625" style="56" bestFit="1" customWidth="1"/>
    <col min="3592" max="3592" width="14.5703125" style="56" bestFit="1" customWidth="1"/>
    <col min="3593" max="3593" width="14.42578125" style="56" customWidth="1"/>
    <col min="3594" max="3594" width="1.140625" style="56" customWidth="1"/>
    <col min="3595" max="3596" width="14.5703125" style="56" bestFit="1" customWidth="1"/>
    <col min="3597" max="3597" width="13.5703125" style="56" bestFit="1" customWidth="1"/>
    <col min="3598" max="3598" width="1.28515625" style="56" customWidth="1"/>
    <col min="3599" max="3599" width="11.28515625" style="56" bestFit="1" customWidth="1"/>
    <col min="3600" max="3600" width="12.85546875" style="56" bestFit="1" customWidth="1"/>
    <col min="3601" max="3601" width="10.85546875" style="56" bestFit="1" customWidth="1"/>
    <col min="3602" max="3602" width="9.28515625" style="56" bestFit="1" customWidth="1"/>
    <col min="3603" max="3603" width="9.140625" style="56" customWidth="1"/>
    <col min="3604" max="3606" width="18" style="56" customWidth="1"/>
    <col min="3607" max="3840" width="9.140625" style="56"/>
    <col min="3841" max="3841" width="37.5703125" style="56" bestFit="1" customWidth="1"/>
    <col min="3842" max="3842" width="2.5703125" style="56" customWidth="1"/>
    <col min="3843" max="3843" width="14" style="56" bestFit="1" customWidth="1"/>
    <col min="3844" max="3844" width="12.85546875" style="56" bestFit="1" customWidth="1"/>
    <col min="3845" max="3845" width="11.85546875" style="56" bestFit="1" customWidth="1"/>
    <col min="3846" max="3846" width="1" style="56" customWidth="1"/>
    <col min="3847" max="3847" width="15.140625" style="56" bestFit="1" customWidth="1"/>
    <col min="3848" max="3848" width="14.5703125" style="56" bestFit="1" customWidth="1"/>
    <col min="3849" max="3849" width="14.42578125" style="56" customWidth="1"/>
    <col min="3850" max="3850" width="1.140625" style="56" customWidth="1"/>
    <col min="3851" max="3852" width="14.5703125" style="56" bestFit="1" customWidth="1"/>
    <col min="3853" max="3853" width="13.5703125" style="56" bestFit="1" customWidth="1"/>
    <col min="3854" max="3854" width="1.28515625" style="56" customWidth="1"/>
    <col min="3855" max="3855" width="11.28515625" style="56" bestFit="1" customWidth="1"/>
    <col min="3856" max="3856" width="12.85546875" style="56" bestFit="1" customWidth="1"/>
    <col min="3857" max="3857" width="10.85546875" style="56" bestFit="1" customWidth="1"/>
    <col min="3858" max="3858" width="9.28515625" style="56" bestFit="1" customWidth="1"/>
    <col min="3859" max="3859" width="9.140625" style="56" customWidth="1"/>
    <col min="3860" max="3862" width="18" style="56" customWidth="1"/>
    <col min="3863" max="4096" width="9.140625" style="56"/>
    <col min="4097" max="4097" width="37.5703125" style="56" bestFit="1" customWidth="1"/>
    <col min="4098" max="4098" width="2.5703125" style="56" customWidth="1"/>
    <col min="4099" max="4099" width="14" style="56" bestFit="1" customWidth="1"/>
    <col min="4100" max="4100" width="12.85546875" style="56" bestFit="1" customWidth="1"/>
    <col min="4101" max="4101" width="11.85546875" style="56" bestFit="1" customWidth="1"/>
    <col min="4102" max="4102" width="1" style="56" customWidth="1"/>
    <col min="4103" max="4103" width="15.140625" style="56" bestFit="1" customWidth="1"/>
    <col min="4104" max="4104" width="14.5703125" style="56" bestFit="1" customWidth="1"/>
    <col min="4105" max="4105" width="14.42578125" style="56" customWidth="1"/>
    <col min="4106" max="4106" width="1.140625" style="56" customWidth="1"/>
    <col min="4107" max="4108" width="14.5703125" style="56" bestFit="1" customWidth="1"/>
    <col min="4109" max="4109" width="13.5703125" style="56" bestFit="1" customWidth="1"/>
    <col min="4110" max="4110" width="1.28515625" style="56" customWidth="1"/>
    <col min="4111" max="4111" width="11.28515625" style="56" bestFit="1" customWidth="1"/>
    <col min="4112" max="4112" width="12.85546875" style="56" bestFit="1" customWidth="1"/>
    <col min="4113" max="4113" width="10.85546875" style="56" bestFit="1" customWidth="1"/>
    <col min="4114" max="4114" width="9.28515625" style="56" bestFit="1" customWidth="1"/>
    <col min="4115" max="4115" width="9.140625" style="56" customWidth="1"/>
    <col min="4116" max="4118" width="18" style="56" customWidth="1"/>
    <col min="4119" max="4352" width="9.140625" style="56"/>
    <col min="4353" max="4353" width="37.5703125" style="56" bestFit="1" customWidth="1"/>
    <col min="4354" max="4354" width="2.5703125" style="56" customWidth="1"/>
    <col min="4355" max="4355" width="14" style="56" bestFit="1" customWidth="1"/>
    <col min="4356" max="4356" width="12.85546875" style="56" bestFit="1" customWidth="1"/>
    <col min="4357" max="4357" width="11.85546875" style="56" bestFit="1" customWidth="1"/>
    <col min="4358" max="4358" width="1" style="56" customWidth="1"/>
    <col min="4359" max="4359" width="15.140625" style="56" bestFit="1" customWidth="1"/>
    <col min="4360" max="4360" width="14.5703125" style="56" bestFit="1" customWidth="1"/>
    <col min="4361" max="4361" width="14.42578125" style="56" customWidth="1"/>
    <col min="4362" max="4362" width="1.140625" style="56" customWidth="1"/>
    <col min="4363" max="4364" width="14.5703125" style="56" bestFit="1" customWidth="1"/>
    <col min="4365" max="4365" width="13.5703125" style="56" bestFit="1" customWidth="1"/>
    <col min="4366" max="4366" width="1.28515625" style="56" customWidth="1"/>
    <col min="4367" max="4367" width="11.28515625" style="56" bestFit="1" customWidth="1"/>
    <col min="4368" max="4368" width="12.85546875" style="56" bestFit="1" customWidth="1"/>
    <col min="4369" max="4369" width="10.85546875" style="56" bestFit="1" customWidth="1"/>
    <col min="4370" max="4370" width="9.28515625" style="56" bestFit="1" customWidth="1"/>
    <col min="4371" max="4371" width="9.140625" style="56" customWidth="1"/>
    <col min="4372" max="4374" width="18" style="56" customWidth="1"/>
    <col min="4375" max="4608" width="9.140625" style="56"/>
    <col min="4609" max="4609" width="37.5703125" style="56" bestFit="1" customWidth="1"/>
    <col min="4610" max="4610" width="2.5703125" style="56" customWidth="1"/>
    <col min="4611" max="4611" width="14" style="56" bestFit="1" customWidth="1"/>
    <col min="4612" max="4612" width="12.85546875" style="56" bestFit="1" customWidth="1"/>
    <col min="4613" max="4613" width="11.85546875" style="56" bestFit="1" customWidth="1"/>
    <col min="4614" max="4614" width="1" style="56" customWidth="1"/>
    <col min="4615" max="4615" width="15.140625" style="56" bestFit="1" customWidth="1"/>
    <col min="4616" max="4616" width="14.5703125" style="56" bestFit="1" customWidth="1"/>
    <col min="4617" max="4617" width="14.42578125" style="56" customWidth="1"/>
    <col min="4618" max="4618" width="1.140625" style="56" customWidth="1"/>
    <col min="4619" max="4620" width="14.5703125" style="56" bestFit="1" customWidth="1"/>
    <col min="4621" max="4621" width="13.5703125" style="56" bestFit="1" customWidth="1"/>
    <col min="4622" max="4622" width="1.28515625" style="56" customWidth="1"/>
    <col min="4623" max="4623" width="11.28515625" style="56" bestFit="1" customWidth="1"/>
    <col min="4624" max="4624" width="12.85546875" style="56" bestFit="1" customWidth="1"/>
    <col min="4625" max="4625" width="10.85546875" style="56" bestFit="1" customWidth="1"/>
    <col min="4626" max="4626" width="9.28515625" style="56" bestFit="1" customWidth="1"/>
    <col min="4627" max="4627" width="9.140625" style="56" customWidth="1"/>
    <col min="4628" max="4630" width="18" style="56" customWidth="1"/>
    <col min="4631" max="4864" width="9.140625" style="56"/>
    <col min="4865" max="4865" width="37.5703125" style="56" bestFit="1" customWidth="1"/>
    <col min="4866" max="4866" width="2.5703125" style="56" customWidth="1"/>
    <col min="4867" max="4867" width="14" style="56" bestFit="1" customWidth="1"/>
    <col min="4868" max="4868" width="12.85546875" style="56" bestFit="1" customWidth="1"/>
    <col min="4869" max="4869" width="11.85546875" style="56" bestFit="1" customWidth="1"/>
    <col min="4870" max="4870" width="1" style="56" customWidth="1"/>
    <col min="4871" max="4871" width="15.140625" style="56" bestFit="1" customWidth="1"/>
    <col min="4872" max="4872" width="14.5703125" style="56" bestFit="1" customWidth="1"/>
    <col min="4873" max="4873" width="14.42578125" style="56" customWidth="1"/>
    <col min="4874" max="4874" width="1.140625" style="56" customWidth="1"/>
    <col min="4875" max="4876" width="14.5703125" style="56" bestFit="1" customWidth="1"/>
    <col min="4877" max="4877" width="13.5703125" style="56" bestFit="1" customWidth="1"/>
    <col min="4878" max="4878" width="1.28515625" style="56" customWidth="1"/>
    <col min="4879" max="4879" width="11.28515625" style="56" bestFit="1" customWidth="1"/>
    <col min="4880" max="4880" width="12.85546875" style="56" bestFit="1" customWidth="1"/>
    <col min="4881" max="4881" width="10.85546875" style="56" bestFit="1" customWidth="1"/>
    <col min="4882" max="4882" width="9.28515625" style="56" bestFit="1" customWidth="1"/>
    <col min="4883" max="4883" width="9.140625" style="56" customWidth="1"/>
    <col min="4884" max="4886" width="18" style="56" customWidth="1"/>
    <col min="4887" max="5120" width="9.140625" style="56"/>
    <col min="5121" max="5121" width="37.5703125" style="56" bestFit="1" customWidth="1"/>
    <col min="5122" max="5122" width="2.5703125" style="56" customWidth="1"/>
    <col min="5123" max="5123" width="14" style="56" bestFit="1" customWidth="1"/>
    <col min="5124" max="5124" width="12.85546875" style="56" bestFit="1" customWidth="1"/>
    <col min="5125" max="5125" width="11.85546875" style="56" bestFit="1" customWidth="1"/>
    <col min="5126" max="5126" width="1" style="56" customWidth="1"/>
    <col min="5127" max="5127" width="15.140625" style="56" bestFit="1" customWidth="1"/>
    <col min="5128" max="5128" width="14.5703125" style="56" bestFit="1" customWidth="1"/>
    <col min="5129" max="5129" width="14.42578125" style="56" customWidth="1"/>
    <col min="5130" max="5130" width="1.140625" style="56" customWidth="1"/>
    <col min="5131" max="5132" width="14.5703125" style="56" bestFit="1" customWidth="1"/>
    <col min="5133" max="5133" width="13.5703125" style="56" bestFit="1" customWidth="1"/>
    <col min="5134" max="5134" width="1.28515625" style="56" customWidth="1"/>
    <col min="5135" max="5135" width="11.28515625" style="56" bestFit="1" customWidth="1"/>
    <col min="5136" max="5136" width="12.85546875" style="56" bestFit="1" customWidth="1"/>
    <col min="5137" max="5137" width="10.85546875" style="56" bestFit="1" customWidth="1"/>
    <col min="5138" max="5138" width="9.28515625" style="56" bestFit="1" customWidth="1"/>
    <col min="5139" max="5139" width="9.140625" style="56" customWidth="1"/>
    <col min="5140" max="5142" width="18" style="56" customWidth="1"/>
    <col min="5143" max="5376" width="9.140625" style="56"/>
    <col min="5377" max="5377" width="37.5703125" style="56" bestFit="1" customWidth="1"/>
    <col min="5378" max="5378" width="2.5703125" style="56" customWidth="1"/>
    <col min="5379" max="5379" width="14" style="56" bestFit="1" customWidth="1"/>
    <col min="5380" max="5380" width="12.85546875" style="56" bestFit="1" customWidth="1"/>
    <col min="5381" max="5381" width="11.85546875" style="56" bestFit="1" customWidth="1"/>
    <col min="5382" max="5382" width="1" style="56" customWidth="1"/>
    <col min="5383" max="5383" width="15.140625" style="56" bestFit="1" customWidth="1"/>
    <col min="5384" max="5384" width="14.5703125" style="56" bestFit="1" customWidth="1"/>
    <col min="5385" max="5385" width="14.42578125" style="56" customWidth="1"/>
    <col min="5386" max="5386" width="1.140625" style="56" customWidth="1"/>
    <col min="5387" max="5388" width="14.5703125" style="56" bestFit="1" customWidth="1"/>
    <col min="5389" max="5389" width="13.5703125" style="56" bestFit="1" customWidth="1"/>
    <col min="5390" max="5390" width="1.28515625" style="56" customWidth="1"/>
    <col min="5391" max="5391" width="11.28515625" style="56" bestFit="1" customWidth="1"/>
    <col min="5392" max="5392" width="12.85546875" style="56" bestFit="1" customWidth="1"/>
    <col min="5393" max="5393" width="10.85546875" style="56" bestFit="1" customWidth="1"/>
    <col min="5394" max="5394" width="9.28515625" style="56" bestFit="1" customWidth="1"/>
    <col min="5395" max="5395" width="9.140625" style="56" customWidth="1"/>
    <col min="5396" max="5398" width="18" style="56" customWidth="1"/>
    <col min="5399" max="5632" width="9.140625" style="56"/>
    <col min="5633" max="5633" width="37.5703125" style="56" bestFit="1" customWidth="1"/>
    <col min="5634" max="5634" width="2.5703125" style="56" customWidth="1"/>
    <col min="5635" max="5635" width="14" style="56" bestFit="1" customWidth="1"/>
    <col min="5636" max="5636" width="12.85546875" style="56" bestFit="1" customWidth="1"/>
    <col min="5637" max="5637" width="11.85546875" style="56" bestFit="1" customWidth="1"/>
    <col min="5638" max="5638" width="1" style="56" customWidth="1"/>
    <col min="5639" max="5639" width="15.140625" style="56" bestFit="1" customWidth="1"/>
    <col min="5640" max="5640" width="14.5703125" style="56" bestFit="1" customWidth="1"/>
    <col min="5641" max="5641" width="14.42578125" style="56" customWidth="1"/>
    <col min="5642" max="5642" width="1.140625" style="56" customWidth="1"/>
    <col min="5643" max="5644" width="14.5703125" style="56" bestFit="1" customWidth="1"/>
    <col min="5645" max="5645" width="13.5703125" style="56" bestFit="1" customWidth="1"/>
    <col min="5646" max="5646" width="1.28515625" style="56" customWidth="1"/>
    <col min="5647" max="5647" width="11.28515625" style="56" bestFit="1" customWidth="1"/>
    <col min="5648" max="5648" width="12.85546875" style="56" bestFit="1" customWidth="1"/>
    <col min="5649" max="5649" width="10.85546875" style="56" bestFit="1" customWidth="1"/>
    <col min="5650" max="5650" width="9.28515625" style="56" bestFit="1" customWidth="1"/>
    <col min="5651" max="5651" width="9.140625" style="56" customWidth="1"/>
    <col min="5652" max="5654" width="18" style="56" customWidth="1"/>
    <col min="5655" max="5888" width="9.140625" style="56"/>
    <col min="5889" max="5889" width="37.5703125" style="56" bestFit="1" customWidth="1"/>
    <col min="5890" max="5890" width="2.5703125" style="56" customWidth="1"/>
    <col min="5891" max="5891" width="14" style="56" bestFit="1" customWidth="1"/>
    <col min="5892" max="5892" width="12.85546875" style="56" bestFit="1" customWidth="1"/>
    <col min="5893" max="5893" width="11.85546875" style="56" bestFit="1" customWidth="1"/>
    <col min="5894" max="5894" width="1" style="56" customWidth="1"/>
    <col min="5895" max="5895" width="15.140625" style="56" bestFit="1" customWidth="1"/>
    <col min="5896" max="5896" width="14.5703125" style="56" bestFit="1" customWidth="1"/>
    <col min="5897" max="5897" width="14.42578125" style="56" customWidth="1"/>
    <col min="5898" max="5898" width="1.140625" style="56" customWidth="1"/>
    <col min="5899" max="5900" width="14.5703125" style="56" bestFit="1" customWidth="1"/>
    <col min="5901" max="5901" width="13.5703125" style="56" bestFit="1" customWidth="1"/>
    <col min="5902" max="5902" width="1.28515625" style="56" customWidth="1"/>
    <col min="5903" max="5903" width="11.28515625" style="56" bestFit="1" customWidth="1"/>
    <col min="5904" max="5904" width="12.85546875" style="56" bestFit="1" customWidth="1"/>
    <col min="5905" max="5905" width="10.85546875" style="56" bestFit="1" customWidth="1"/>
    <col min="5906" max="5906" width="9.28515625" style="56" bestFit="1" customWidth="1"/>
    <col min="5907" max="5907" width="9.140625" style="56" customWidth="1"/>
    <col min="5908" max="5910" width="18" style="56" customWidth="1"/>
    <col min="5911" max="6144" width="9.140625" style="56"/>
    <col min="6145" max="6145" width="37.5703125" style="56" bestFit="1" customWidth="1"/>
    <col min="6146" max="6146" width="2.5703125" style="56" customWidth="1"/>
    <col min="6147" max="6147" width="14" style="56" bestFit="1" customWidth="1"/>
    <col min="6148" max="6148" width="12.85546875" style="56" bestFit="1" customWidth="1"/>
    <col min="6149" max="6149" width="11.85546875" style="56" bestFit="1" customWidth="1"/>
    <col min="6150" max="6150" width="1" style="56" customWidth="1"/>
    <col min="6151" max="6151" width="15.140625" style="56" bestFit="1" customWidth="1"/>
    <col min="6152" max="6152" width="14.5703125" style="56" bestFit="1" customWidth="1"/>
    <col min="6153" max="6153" width="14.42578125" style="56" customWidth="1"/>
    <col min="6154" max="6154" width="1.140625" style="56" customWidth="1"/>
    <col min="6155" max="6156" width="14.5703125" style="56" bestFit="1" customWidth="1"/>
    <col min="6157" max="6157" width="13.5703125" style="56" bestFit="1" customWidth="1"/>
    <col min="6158" max="6158" width="1.28515625" style="56" customWidth="1"/>
    <col min="6159" max="6159" width="11.28515625" style="56" bestFit="1" customWidth="1"/>
    <col min="6160" max="6160" width="12.85546875" style="56" bestFit="1" customWidth="1"/>
    <col min="6161" max="6161" width="10.85546875" style="56" bestFit="1" customWidth="1"/>
    <col min="6162" max="6162" width="9.28515625" style="56" bestFit="1" customWidth="1"/>
    <col min="6163" max="6163" width="9.140625" style="56" customWidth="1"/>
    <col min="6164" max="6166" width="18" style="56" customWidth="1"/>
    <col min="6167" max="6400" width="9.140625" style="56"/>
    <col min="6401" max="6401" width="37.5703125" style="56" bestFit="1" customWidth="1"/>
    <col min="6402" max="6402" width="2.5703125" style="56" customWidth="1"/>
    <col min="6403" max="6403" width="14" style="56" bestFit="1" customWidth="1"/>
    <col min="6404" max="6404" width="12.85546875" style="56" bestFit="1" customWidth="1"/>
    <col min="6405" max="6405" width="11.85546875" style="56" bestFit="1" customWidth="1"/>
    <col min="6406" max="6406" width="1" style="56" customWidth="1"/>
    <col min="6407" max="6407" width="15.140625" style="56" bestFit="1" customWidth="1"/>
    <col min="6408" max="6408" width="14.5703125" style="56" bestFit="1" customWidth="1"/>
    <col min="6409" max="6409" width="14.42578125" style="56" customWidth="1"/>
    <col min="6410" max="6410" width="1.140625" style="56" customWidth="1"/>
    <col min="6411" max="6412" width="14.5703125" style="56" bestFit="1" customWidth="1"/>
    <col min="6413" max="6413" width="13.5703125" style="56" bestFit="1" customWidth="1"/>
    <col min="6414" max="6414" width="1.28515625" style="56" customWidth="1"/>
    <col min="6415" max="6415" width="11.28515625" style="56" bestFit="1" customWidth="1"/>
    <col min="6416" max="6416" width="12.85546875" style="56" bestFit="1" customWidth="1"/>
    <col min="6417" max="6417" width="10.85546875" style="56" bestFit="1" customWidth="1"/>
    <col min="6418" max="6418" width="9.28515625" style="56" bestFit="1" customWidth="1"/>
    <col min="6419" max="6419" width="9.140625" style="56" customWidth="1"/>
    <col min="6420" max="6422" width="18" style="56" customWidth="1"/>
    <col min="6423" max="6656" width="9.140625" style="56"/>
    <col min="6657" max="6657" width="37.5703125" style="56" bestFit="1" customWidth="1"/>
    <col min="6658" max="6658" width="2.5703125" style="56" customWidth="1"/>
    <col min="6659" max="6659" width="14" style="56" bestFit="1" customWidth="1"/>
    <col min="6660" max="6660" width="12.85546875" style="56" bestFit="1" customWidth="1"/>
    <col min="6661" max="6661" width="11.85546875" style="56" bestFit="1" customWidth="1"/>
    <col min="6662" max="6662" width="1" style="56" customWidth="1"/>
    <col min="6663" max="6663" width="15.140625" style="56" bestFit="1" customWidth="1"/>
    <col min="6664" max="6664" width="14.5703125" style="56" bestFit="1" customWidth="1"/>
    <col min="6665" max="6665" width="14.42578125" style="56" customWidth="1"/>
    <col min="6666" max="6666" width="1.140625" style="56" customWidth="1"/>
    <col min="6667" max="6668" width="14.5703125" style="56" bestFit="1" customWidth="1"/>
    <col min="6669" max="6669" width="13.5703125" style="56" bestFit="1" customWidth="1"/>
    <col min="6670" max="6670" width="1.28515625" style="56" customWidth="1"/>
    <col min="6671" max="6671" width="11.28515625" style="56" bestFit="1" customWidth="1"/>
    <col min="6672" max="6672" width="12.85546875" style="56" bestFit="1" customWidth="1"/>
    <col min="6673" max="6673" width="10.85546875" style="56" bestFit="1" customWidth="1"/>
    <col min="6674" max="6674" width="9.28515625" style="56" bestFit="1" customWidth="1"/>
    <col min="6675" max="6675" width="9.140625" style="56" customWidth="1"/>
    <col min="6676" max="6678" width="18" style="56" customWidth="1"/>
    <col min="6679" max="6912" width="9.140625" style="56"/>
    <col min="6913" max="6913" width="37.5703125" style="56" bestFit="1" customWidth="1"/>
    <col min="6914" max="6914" width="2.5703125" style="56" customWidth="1"/>
    <col min="6915" max="6915" width="14" style="56" bestFit="1" customWidth="1"/>
    <col min="6916" max="6916" width="12.85546875" style="56" bestFit="1" customWidth="1"/>
    <col min="6917" max="6917" width="11.85546875" style="56" bestFit="1" customWidth="1"/>
    <col min="6918" max="6918" width="1" style="56" customWidth="1"/>
    <col min="6919" max="6919" width="15.140625" style="56" bestFit="1" customWidth="1"/>
    <col min="6920" max="6920" width="14.5703125" style="56" bestFit="1" customWidth="1"/>
    <col min="6921" max="6921" width="14.42578125" style="56" customWidth="1"/>
    <col min="6922" max="6922" width="1.140625" style="56" customWidth="1"/>
    <col min="6923" max="6924" width="14.5703125" style="56" bestFit="1" customWidth="1"/>
    <col min="6925" max="6925" width="13.5703125" style="56" bestFit="1" customWidth="1"/>
    <col min="6926" max="6926" width="1.28515625" style="56" customWidth="1"/>
    <col min="6927" max="6927" width="11.28515625" style="56" bestFit="1" customWidth="1"/>
    <col min="6928" max="6928" width="12.85546875" style="56" bestFit="1" customWidth="1"/>
    <col min="6929" max="6929" width="10.85546875" style="56" bestFit="1" customWidth="1"/>
    <col min="6930" max="6930" width="9.28515625" style="56" bestFit="1" customWidth="1"/>
    <col min="6931" max="6931" width="9.140625" style="56" customWidth="1"/>
    <col min="6932" max="6934" width="18" style="56" customWidth="1"/>
    <col min="6935" max="7168" width="9.140625" style="56"/>
    <col min="7169" max="7169" width="37.5703125" style="56" bestFit="1" customWidth="1"/>
    <col min="7170" max="7170" width="2.5703125" style="56" customWidth="1"/>
    <col min="7171" max="7171" width="14" style="56" bestFit="1" customWidth="1"/>
    <col min="7172" max="7172" width="12.85546875" style="56" bestFit="1" customWidth="1"/>
    <col min="7173" max="7173" width="11.85546875" style="56" bestFit="1" customWidth="1"/>
    <col min="7174" max="7174" width="1" style="56" customWidth="1"/>
    <col min="7175" max="7175" width="15.140625" style="56" bestFit="1" customWidth="1"/>
    <col min="7176" max="7176" width="14.5703125" style="56" bestFit="1" customWidth="1"/>
    <col min="7177" max="7177" width="14.42578125" style="56" customWidth="1"/>
    <col min="7178" max="7178" width="1.140625" style="56" customWidth="1"/>
    <col min="7179" max="7180" width="14.5703125" style="56" bestFit="1" customWidth="1"/>
    <col min="7181" max="7181" width="13.5703125" style="56" bestFit="1" customWidth="1"/>
    <col min="7182" max="7182" width="1.28515625" style="56" customWidth="1"/>
    <col min="7183" max="7183" width="11.28515625" style="56" bestFit="1" customWidth="1"/>
    <col min="7184" max="7184" width="12.85546875" style="56" bestFit="1" customWidth="1"/>
    <col min="7185" max="7185" width="10.85546875" style="56" bestFit="1" customWidth="1"/>
    <col min="7186" max="7186" width="9.28515625" style="56" bestFit="1" customWidth="1"/>
    <col min="7187" max="7187" width="9.140625" style="56" customWidth="1"/>
    <col min="7188" max="7190" width="18" style="56" customWidth="1"/>
    <col min="7191" max="7424" width="9.140625" style="56"/>
    <col min="7425" max="7425" width="37.5703125" style="56" bestFit="1" customWidth="1"/>
    <col min="7426" max="7426" width="2.5703125" style="56" customWidth="1"/>
    <col min="7427" max="7427" width="14" style="56" bestFit="1" customWidth="1"/>
    <col min="7428" max="7428" width="12.85546875" style="56" bestFit="1" customWidth="1"/>
    <col min="7429" max="7429" width="11.85546875" style="56" bestFit="1" customWidth="1"/>
    <col min="7430" max="7430" width="1" style="56" customWidth="1"/>
    <col min="7431" max="7431" width="15.140625" style="56" bestFit="1" customWidth="1"/>
    <col min="7432" max="7432" width="14.5703125" style="56" bestFit="1" customWidth="1"/>
    <col min="7433" max="7433" width="14.42578125" style="56" customWidth="1"/>
    <col min="7434" max="7434" width="1.140625" style="56" customWidth="1"/>
    <col min="7435" max="7436" width="14.5703125" style="56" bestFit="1" customWidth="1"/>
    <col min="7437" max="7437" width="13.5703125" style="56" bestFit="1" customWidth="1"/>
    <col min="7438" max="7438" width="1.28515625" style="56" customWidth="1"/>
    <col min="7439" max="7439" width="11.28515625" style="56" bestFit="1" customWidth="1"/>
    <col min="7440" max="7440" width="12.85546875" style="56" bestFit="1" customWidth="1"/>
    <col min="7441" max="7441" width="10.85546875" style="56" bestFit="1" customWidth="1"/>
    <col min="7442" max="7442" width="9.28515625" style="56" bestFit="1" customWidth="1"/>
    <col min="7443" max="7443" width="9.140625" style="56" customWidth="1"/>
    <col min="7444" max="7446" width="18" style="56" customWidth="1"/>
    <col min="7447" max="7680" width="9.140625" style="56"/>
    <col min="7681" max="7681" width="37.5703125" style="56" bestFit="1" customWidth="1"/>
    <col min="7682" max="7682" width="2.5703125" style="56" customWidth="1"/>
    <col min="7683" max="7683" width="14" style="56" bestFit="1" customWidth="1"/>
    <col min="7684" max="7684" width="12.85546875" style="56" bestFit="1" customWidth="1"/>
    <col min="7685" max="7685" width="11.85546875" style="56" bestFit="1" customWidth="1"/>
    <col min="7686" max="7686" width="1" style="56" customWidth="1"/>
    <col min="7687" max="7687" width="15.140625" style="56" bestFit="1" customWidth="1"/>
    <col min="7688" max="7688" width="14.5703125" style="56" bestFit="1" customWidth="1"/>
    <col min="7689" max="7689" width="14.42578125" style="56" customWidth="1"/>
    <col min="7690" max="7690" width="1.140625" style="56" customWidth="1"/>
    <col min="7691" max="7692" width="14.5703125" style="56" bestFit="1" customWidth="1"/>
    <col min="7693" max="7693" width="13.5703125" style="56" bestFit="1" customWidth="1"/>
    <col min="7694" max="7694" width="1.28515625" style="56" customWidth="1"/>
    <col min="7695" max="7695" width="11.28515625" style="56" bestFit="1" customWidth="1"/>
    <col min="7696" max="7696" width="12.85546875" style="56" bestFit="1" customWidth="1"/>
    <col min="7697" max="7697" width="10.85546875" style="56" bestFit="1" customWidth="1"/>
    <col min="7698" max="7698" width="9.28515625" style="56" bestFit="1" customWidth="1"/>
    <col min="7699" max="7699" width="9.140625" style="56" customWidth="1"/>
    <col min="7700" max="7702" width="18" style="56" customWidth="1"/>
    <col min="7703" max="7936" width="9.140625" style="56"/>
    <col min="7937" max="7937" width="37.5703125" style="56" bestFit="1" customWidth="1"/>
    <col min="7938" max="7938" width="2.5703125" style="56" customWidth="1"/>
    <col min="7939" max="7939" width="14" style="56" bestFit="1" customWidth="1"/>
    <col min="7940" max="7940" width="12.85546875" style="56" bestFit="1" customWidth="1"/>
    <col min="7941" max="7941" width="11.85546875" style="56" bestFit="1" customWidth="1"/>
    <col min="7942" max="7942" width="1" style="56" customWidth="1"/>
    <col min="7943" max="7943" width="15.140625" style="56" bestFit="1" customWidth="1"/>
    <col min="7944" max="7944" width="14.5703125" style="56" bestFit="1" customWidth="1"/>
    <col min="7945" max="7945" width="14.42578125" style="56" customWidth="1"/>
    <col min="7946" max="7946" width="1.140625" style="56" customWidth="1"/>
    <col min="7947" max="7948" width="14.5703125" style="56" bestFit="1" customWidth="1"/>
    <col min="7949" max="7949" width="13.5703125" style="56" bestFit="1" customWidth="1"/>
    <col min="7950" max="7950" width="1.28515625" style="56" customWidth="1"/>
    <col min="7951" max="7951" width="11.28515625" style="56" bestFit="1" customWidth="1"/>
    <col min="7952" max="7952" width="12.85546875" style="56" bestFit="1" customWidth="1"/>
    <col min="7953" max="7953" width="10.85546875" style="56" bestFit="1" customWidth="1"/>
    <col min="7954" max="7954" width="9.28515625" style="56" bestFit="1" customWidth="1"/>
    <col min="7955" max="7955" width="9.140625" style="56" customWidth="1"/>
    <col min="7956" max="7958" width="18" style="56" customWidth="1"/>
    <col min="7959" max="8192" width="9.140625" style="56"/>
    <col min="8193" max="8193" width="37.5703125" style="56" bestFit="1" customWidth="1"/>
    <col min="8194" max="8194" width="2.5703125" style="56" customWidth="1"/>
    <col min="8195" max="8195" width="14" style="56" bestFit="1" customWidth="1"/>
    <col min="8196" max="8196" width="12.85546875" style="56" bestFit="1" customWidth="1"/>
    <col min="8197" max="8197" width="11.85546875" style="56" bestFit="1" customWidth="1"/>
    <col min="8198" max="8198" width="1" style="56" customWidth="1"/>
    <col min="8199" max="8199" width="15.140625" style="56" bestFit="1" customWidth="1"/>
    <col min="8200" max="8200" width="14.5703125" style="56" bestFit="1" customWidth="1"/>
    <col min="8201" max="8201" width="14.42578125" style="56" customWidth="1"/>
    <col min="8202" max="8202" width="1.140625" style="56" customWidth="1"/>
    <col min="8203" max="8204" width="14.5703125" style="56" bestFit="1" customWidth="1"/>
    <col min="8205" max="8205" width="13.5703125" style="56" bestFit="1" customWidth="1"/>
    <col min="8206" max="8206" width="1.28515625" style="56" customWidth="1"/>
    <col min="8207" max="8207" width="11.28515625" style="56" bestFit="1" customWidth="1"/>
    <col min="8208" max="8208" width="12.85546875" style="56" bestFit="1" customWidth="1"/>
    <col min="8209" max="8209" width="10.85546875" style="56" bestFit="1" customWidth="1"/>
    <col min="8210" max="8210" width="9.28515625" style="56" bestFit="1" customWidth="1"/>
    <col min="8211" max="8211" width="9.140625" style="56" customWidth="1"/>
    <col min="8212" max="8214" width="18" style="56" customWidth="1"/>
    <col min="8215" max="8448" width="9.140625" style="56"/>
    <col min="8449" max="8449" width="37.5703125" style="56" bestFit="1" customWidth="1"/>
    <col min="8450" max="8450" width="2.5703125" style="56" customWidth="1"/>
    <col min="8451" max="8451" width="14" style="56" bestFit="1" customWidth="1"/>
    <col min="8452" max="8452" width="12.85546875" style="56" bestFit="1" customWidth="1"/>
    <col min="8453" max="8453" width="11.85546875" style="56" bestFit="1" customWidth="1"/>
    <col min="8454" max="8454" width="1" style="56" customWidth="1"/>
    <col min="8455" max="8455" width="15.140625" style="56" bestFit="1" customWidth="1"/>
    <col min="8456" max="8456" width="14.5703125" style="56" bestFit="1" customWidth="1"/>
    <col min="8457" max="8457" width="14.42578125" style="56" customWidth="1"/>
    <col min="8458" max="8458" width="1.140625" style="56" customWidth="1"/>
    <col min="8459" max="8460" width="14.5703125" style="56" bestFit="1" customWidth="1"/>
    <col min="8461" max="8461" width="13.5703125" style="56" bestFit="1" customWidth="1"/>
    <col min="8462" max="8462" width="1.28515625" style="56" customWidth="1"/>
    <col min="8463" max="8463" width="11.28515625" style="56" bestFit="1" customWidth="1"/>
    <col min="8464" max="8464" width="12.85546875" style="56" bestFit="1" customWidth="1"/>
    <col min="8465" max="8465" width="10.85546875" style="56" bestFit="1" customWidth="1"/>
    <col min="8466" max="8466" width="9.28515625" style="56" bestFit="1" customWidth="1"/>
    <col min="8467" max="8467" width="9.140625" style="56" customWidth="1"/>
    <col min="8468" max="8470" width="18" style="56" customWidth="1"/>
    <col min="8471" max="8704" width="9.140625" style="56"/>
    <col min="8705" max="8705" width="37.5703125" style="56" bestFit="1" customWidth="1"/>
    <col min="8706" max="8706" width="2.5703125" style="56" customWidth="1"/>
    <col min="8707" max="8707" width="14" style="56" bestFit="1" customWidth="1"/>
    <col min="8708" max="8708" width="12.85546875" style="56" bestFit="1" customWidth="1"/>
    <col min="8709" max="8709" width="11.85546875" style="56" bestFit="1" customWidth="1"/>
    <col min="8710" max="8710" width="1" style="56" customWidth="1"/>
    <col min="8711" max="8711" width="15.140625" style="56" bestFit="1" customWidth="1"/>
    <col min="8712" max="8712" width="14.5703125" style="56" bestFit="1" customWidth="1"/>
    <col min="8713" max="8713" width="14.42578125" style="56" customWidth="1"/>
    <col min="8714" max="8714" width="1.140625" style="56" customWidth="1"/>
    <col min="8715" max="8716" width="14.5703125" style="56" bestFit="1" customWidth="1"/>
    <col min="8717" max="8717" width="13.5703125" style="56" bestFit="1" customWidth="1"/>
    <col min="8718" max="8718" width="1.28515625" style="56" customWidth="1"/>
    <col min="8719" max="8719" width="11.28515625" style="56" bestFit="1" customWidth="1"/>
    <col min="8720" max="8720" width="12.85546875" style="56" bestFit="1" customWidth="1"/>
    <col min="8721" max="8721" width="10.85546875" style="56" bestFit="1" customWidth="1"/>
    <col min="8722" max="8722" width="9.28515625" style="56" bestFit="1" customWidth="1"/>
    <col min="8723" max="8723" width="9.140625" style="56" customWidth="1"/>
    <col min="8724" max="8726" width="18" style="56" customWidth="1"/>
    <col min="8727" max="8960" width="9.140625" style="56"/>
    <col min="8961" max="8961" width="37.5703125" style="56" bestFit="1" customWidth="1"/>
    <col min="8962" max="8962" width="2.5703125" style="56" customWidth="1"/>
    <col min="8963" max="8963" width="14" style="56" bestFit="1" customWidth="1"/>
    <col min="8964" max="8964" width="12.85546875" style="56" bestFit="1" customWidth="1"/>
    <col min="8965" max="8965" width="11.85546875" style="56" bestFit="1" customWidth="1"/>
    <col min="8966" max="8966" width="1" style="56" customWidth="1"/>
    <col min="8967" max="8967" width="15.140625" style="56" bestFit="1" customWidth="1"/>
    <col min="8968" max="8968" width="14.5703125" style="56" bestFit="1" customWidth="1"/>
    <col min="8969" max="8969" width="14.42578125" style="56" customWidth="1"/>
    <col min="8970" max="8970" width="1.140625" style="56" customWidth="1"/>
    <col min="8971" max="8972" width="14.5703125" style="56" bestFit="1" customWidth="1"/>
    <col min="8973" max="8973" width="13.5703125" style="56" bestFit="1" customWidth="1"/>
    <col min="8974" max="8974" width="1.28515625" style="56" customWidth="1"/>
    <col min="8975" max="8975" width="11.28515625" style="56" bestFit="1" customWidth="1"/>
    <col min="8976" max="8976" width="12.85546875" style="56" bestFit="1" customWidth="1"/>
    <col min="8977" max="8977" width="10.85546875" style="56" bestFit="1" customWidth="1"/>
    <col min="8978" max="8978" width="9.28515625" style="56" bestFit="1" customWidth="1"/>
    <col min="8979" max="8979" width="9.140625" style="56" customWidth="1"/>
    <col min="8980" max="8982" width="18" style="56" customWidth="1"/>
    <col min="8983" max="9216" width="9.140625" style="56"/>
    <col min="9217" max="9217" width="37.5703125" style="56" bestFit="1" customWidth="1"/>
    <col min="9218" max="9218" width="2.5703125" style="56" customWidth="1"/>
    <col min="9219" max="9219" width="14" style="56" bestFit="1" customWidth="1"/>
    <col min="9220" max="9220" width="12.85546875" style="56" bestFit="1" customWidth="1"/>
    <col min="9221" max="9221" width="11.85546875" style="56" bestFit="1" customWidth="1"/>
    <col min="9222" max="9222" width="1" style="56" customWidth="1"/>
    <col min="9223" max="9223" width="15.140625" style="56" bestFit="1" customWidth="1"/>
    <col min="9224" max="9224" width="14.5703125" style="56" bestFit="1" customWidth="1"/>
    <col min="9225" max="9225" width="14.42578125" style="56" customWidth="1"/>
    <col min="9226" max="9226" width="1.140625" style="56" customWidth="1"/>
    <col min="9227" max="9228" width="14.5703125" style="56" bestFit="1" customWidth="1"/>
    <col min="9229" max="9229" width="13.5703125" style="56" bestFit="1" customWidth="1"/>
    <col min="9230" max="9230" width="1.28515625" style="56" customWidth="1"/>
    <col min="9231" max="9231" width="11.28515625" style="56" bestFit="1" customWidth="1"/>
    <col min="9232" max="9232" width="12.85546875" style="56" bestFit="1" customWidth="1"/>
    <col min="9233" max="9233" width="10.85546875" style="56" bestFit="1" customWidth="1"/>
    <col min="9234" max="9234" width="9.28515625" style="56" bestFit="1" customWidth="1"/>
    <col min="9235" max="9235" width="9.140625" style="56" customWidth="1"/>
    <col min="9236" max="9238" width="18" style="56" customWidth="1"/>
    <col min="9239" max="9472" width="9.140625" style="56"/>
    <col min="9473" max="9473" width="37.5703125" style="56" bestFit="1" customWidth="1"/>
    <col min="9474" max="9474" width="2.5703125" style="56" customWidth="1"/>
    <col min="9475" max="9475" width="14" style="56" bestFit="1" customWidth="1"/>
    <col min="9476" max="9476" width="12.85546875" style="56" bestFit="1" customWidth="1"/>
    <col min="9477" max="9477" width="11.85546875" style="56" bestFit="1" customWidth="1"/>
    <col min="9478" max="9478" width="1" style="56" customWidth="1"/>
    <col min="9479" max="9479" width="15.140625" style="56" bestFit="1" customWidth="1"/>
    <col min="9480" max="9480" width="14.5703125" style="56" bestFit="1" customWidth="1"/>
    <col min="9481" max="9481" width="14.42578125" style="56" customWidth="1"/>
    <col min="9482" max="9482" width="1.140625" style="56" customWidth="1"/>
    <col min="9483" max="9484" width="14.5703125" style="56" bestFit="1" customWidth="1"/>
    <col min="9485" max="9485" width="13.5703125" style="56" bestFit="1" customWidth="1"/>
    <col min="9486" max="9486" width="1.28515625" style="56" customWidth="1"/>
    <col min="9487" max="9487" width="11.28515625" style="56" bestFit="1" customWidth="1"/>
    <col min="9488" max="9488" width="12.85546875" style="56" bestFit="1" customWidth="1"/>
    <col min="9489" max="9489" width="10.85546875" style="56" bestFit="1" customWidth="1"/>
    <col min="9490" max="9490" width="9.28515625" style="56" bestFit="1" customWidth="1"/>
    <col min="9491" max="9491" width="9.140625" style="56" customWidth="1"/>
    <col min="9492" max="9494" width="18" style="56" customWidth="1"/>
    <col min="9495" max="9728" width="9.140625" style="56"/>
    <col min="9729" max="9729" width="37.5703125" style="56" bestFit="1" customWidth="1"/>
    <col min="9730" max="9730" width="2.5703125" style="56" customWidth="1"/>
    <col min="9731" max="9731" width="14" style="56" bestFit="1" customWidth="1"/>
    <col min="9732" max="9732" width="12.85546875" style="56" bestFit="1" customWidth="1"/>
    <col min="9733" max="9733" width="11.85546875" style="56" bestFit="1" customWidth="1"/>
    <col min="9734" max="9734" width="1" style="56" customWidth="1"/>
    <col min="9735" max="9735" width="15.140625" style="56" bestFit="1" customWidth="1"/>
    <col min="9736" max="9736" width="14.5703125" style="56" bestFit="1" customWidth="1"/>
    <col min="9737" max="9737" width="14.42578125" style="56" customWidth="1"/>
    <col min="9738" max="9738" width="1.140625" style="56" customWidth="1"/>
    <col min="9739" max="9740" width="14.5703125" style="56" bestFit="1" customWidth="1"/>
    <col min="9741" max="9741" width="13.5703125" style="56" bestFit="1" customWidth="1"/>
    <col min="9742" max="9742" width="1.28515625" style="56" customWidth="1"/>
    <col min="9743" max="9743" width="11.28515625" style="56" bestFit="1" customWidth="1"/>
    <col min="9744" max="9744" width="12.85546875" style="56" bestFit="1" customWidth="1"/>
    <col min="9745" max="9745" width="10.85546875" style="56" bestFit="1" customWidth="1"/>
    <col min="9746" max="9746" width="9.28515625" style="56" bestFit="1" customWidth="1"/>
    <col min="9747" max="9747" width="9.140625" style="56" customWidth="1"/>
    <col min="9748" max="9750" width="18" style="56" customWidth="1"/>
    <col min="9751" max="9984" width="9.140625" style="56"/>
    <col min="9985" max="9985" width="37.5703125" style="56" bestFit="1" customWidth="1"/>
    <col min="9986" max="9986" width="2.5703125" style="56" customWidth="1"/>
    <col min="9987" max="9987" width="14" style="56" bestFit="1" customWidth="1"/>
    <col min="9988" max="9988" width="12.85546875" style="56" bestFit="1" customWidth="1"/>
    <col min="9989" max="9989" width="11.85546875" style="56" bestFit="1" customWidth="1"/>
    <col min="9990" max="9990" width="1" style="56" customWidth="1"/>
    <col min="9991" max="9991" width="15.140625" style="56" bestFit="1" customWidth="1"/>
    <col min="9992" max="9992" width="14.5703125" style="56" bestFit="1" customWidth="1"/>
    <col min="9993" max="9993" width="14.42578125" style="56" customWidth="1"/>
    <col min="9994" max="9994" width="1.140625" style="56" customWidth="1"/>
    <col min="9995" max="9996" width="14.5703125" style="56" bestFit="1" customWidth="1"/>
    <col min="9997" max="9997" width="13.5703125" style="56" bestFit="1" customWidth="1"/>
    <col min="9998" max="9998" width="1.28515625" style="56" customWidth="1"/>
    <col min="9999" max="9999" width="11.28515625" style="56" bestFit="1" customWidth="1"/>
    <col min="10000" max="10000" width="12.85546875" style="56" bestFit="1" customWidth="1"/>
    <col min="10001" max="10001" width="10.85546875" style="56" bestFit="1" customWidth="1"/>
    <col min="10002" max="10002" width="9.28515625" style="56" bestFit="1" customWidth="1"/>
    <col min="10003" max="10003" width="9.140625" style="56" customWidth="1"/>
    <col min="10004" max="10006" width="18" style="56" customWidth="1"/>
    <col min="10007" max="10240" width="9.140625" style="56"/>
    <col min="10241" max="10241" width="37.5703125" style="56" bestFit="1" customWidth="1"/>
    <col min="10242" max="10242" width="2.5703125" style="56" customWidth="1"/>
    <col min="10243" max="10243" width="14" style="56" bestFit="1" customWidth="1"/>
    <col min="10244" max="10244" width="12.85546875" style="56" bestFit="1" customWidth="1"/>
    <col min="10245" max="10245" width="11.85546875" style="56" bestFit="1" customWidth="1"/>
    <col min="10246" max="10246" width="1" style="56" customWidth="1"/>
    <col min="10247" max="10247" width="15.140625" style="56" bestFit="1" customWidth="1"/>
    <col min="10248" max="10248" width="14.5703125" style="56" bestFit="1" customWidth="1"/>
    <col min="10249" max="10249" width="14.42578125" style="56" customWidth="1"/>
    <col min="10250" max="10250" width="1.140625" style="56" customWidth="1"/>
    <col min="10251" max="10252" width="14.5703125" style="56" bestFit="1" customWidth="1"/>
    <col min="10253" max="10253" width="13.5703125" style="56" bestFit="1" customWidth="1"/>
    <col min="10254" max="10254" width="1.28515625" style="56" customWidth="1"/>
    <col min="10255" max="10255" width="11.28515625" style="56" bestFit="1" customWidth="1"/>
    <col min="10256" max="10256" width="12.85546875" style="56" bestFit="1" customWidth="1"/>
    <col min="10257" max="10257" width="10.85546875" style="56" bestFit="1" customWidth="1"/>
    <col min="10258" max="10258" width="9.28515625" style="56" bestFit="1" customWidth="1"/>
    <col min="10259" max="10259" width="9.140625" style="56" customWidth="1"/>
    <col min="10260" max="10262" width="18" style="56" customWidth="1"/>
    <col min="10263" max="10496" width="9.140625" style="56"/>
    <col min="10497" max="10497" width="37.5703125" style="56" bestFit="1" customWidth="1"/>
    <col min="10498" max="10498" width="2.5703125" style="56" customWidth="1"/>
    <col min="10499" max="10499" width="14" style="56" bestFit="1" customWidth="1"/>
    <col min="10500" max="10500" width="12.85546875" style="56" bestFit="1" customWidth="1"/>
    <col min="10501" max="10501" width="11.85546875" style="56" bestFit="1" customWidth="1"/>
    <col min="10502" max="10502" width="1" style="56" customWidth="1"/>
    <col min="10503" max="10503" width="15.140625" style="56" bestFit="1" customWidth="1"/>
    <col min="10504" max="10504" width="14.5703125" style="56" bestFit="1" customWidth="1"/>
    <col min="10505" max="10505" width="14.42578125" style="56" customWidth="1"/>
    <col min="10506" max="10506" width="1.140625" style="56" customWidth="1"/>
    <col min="10507" max="10508" width="14.5703125" style="56" bestFit="1" customWidth="1"/>
    <col min="10509" max="10509" width="13.5703125" style="56" bestFit="1" customWidth="1"/>
    <col min="10510" max="10510" width="1.28515625" style="56" customWidth="1"/>
    <col min="10511" max="10511" width="11.28515625" style="56" bestFit="1" customWidth="1"/>
    <col min="10512" max="10512" width="12.85546875" style="56" bestFit="1" customWidth="1"/>
    <col min="10513" max="10513" width="10.85546875" style="56" bestFit="1" customWidth="1"/>
    <col min="10514" max="10514" width="9.28515625" style="56" bestFit="1" customWidth="1"/>
    <col min="10515" max="10515" width="9.140625" style="56" customWidth="1"/>
    <col min="10516" max="10518" width="18" style="56" customWidth="1"/>
    <col min="10519" max="10752" width="9.140625" style="56"/>
    <col min="10753" max="10753" width="37.5703125" style="56" bestFit="1" customWidth="1"/>
    <col min="10754" max="10754" width="2.5703125" style="56" customWidth="1"/>
    <col min="10755" max="10755" width="14" style="56" bestFit="1" customWidth="1"/>
    <col min="10756" max="10756" width="12.85546875" style="56" bestFit="1" customWidth="1"/>
    <col min="10757" max="10757" width="11.85546875" style="56" bestFit="1" customWidth="1"/>
    <col min="10758" max="10758" width="1" style="56" customWidth="1"/>
    <col min="10759" max="10759" width="15.140625" style="56" bestFit="1" customWidth="1"/>
    <col min="10760" max="10760" width="14.5703125" style="56" bestFit="1" customWidth="1"/>
    <col min="10761" max="10761" width="14.42578125" style="56" customWidth="1"/>
    <col min="10762" max="10762" width="1.140625" style="56" customWidth="1"/>
    <col min="10763" max="10764" width="14.5703125" style="56" bestFit="1" customWidth="1"/>
    <col min="10765" max="10765" width="13.5703125" style="56" bestFit="1" customWidth="1"/>
    <col min="10766" max="10766" width="1.28515625" style="56" customWidth="1"/>
    <col min="10767" max="10767" width="11.28515625" style="56" bestFit="1" customWidth="1"/>
    <col min="10768" max="10768" width="12.85546875" style="56" bestFit="1" customWidth="1"/>
    <col min="10769" max="10769" width="10.85546875" style="56" bestFit="1" customWidth="1"/>
    <col min="10770" max="10770" width="9.28515625" style="56" bestFit="1" customWidth="1"/>
    <col min="10771" max="10771" width="9.140625" style="56" customWidth="1"/>
    <col min="10772" max="10774" width="18" style="56" customWidth="1"/>
    <col min="10775" max="11008" width="9.140625" style="56"/>
    <col min="11009" max="11009" width="37.5703125" style="56" bestFit="1" customWidth="1"/>
    <col min="11010" max="11010" width="2.5703125" style="56" customWidth="1"/>
    <col min="11011" max="11011" width="14" style="56" bestFit="1" customWidth="1"/>
    <col min="11012" max="11012" width="12.85546875" style="56" bestFit="1" customWidth="1"/>
    <col min="11013" max="11013" width="11.85546875" style="56" bestFit="1" customWidth="1"/>
    <col min="11014" max="11014" width="1" style="56" customWidth="1"/>
    <col min="11015" max="11015" width="15.140625" style="56" bestFit="1" customWidth="1"/>
    <col min="11016" max="11016" width="14.5703125" style="56" bestFit="1" customWidth="1"/>
    <col min="11017" max="11017" width="14.42578125" style="56" customWidth="1"/>
    <col min="11018" max="11018" width="1.140625" style="56" customWidth="1"/>
    <col min="11019" max="11020" width="14.5703125" style="56" bestFit="1" customWidth="1"/>
    <col min="11021" max="11021" width="13.5703125" style="56" bestFit="1" customWidth="1"/>
    <col min="11022" max="11022" width="1.28515625" style="56" customWidth="1"/>
    <col min="11023" max="11023" width="11.28515625" style="56" bestFit="1" customWidth="1"/>
    <col min="11024" max="11024" width="12.85546875" style="56" bestFit="1" customWidth="1"/>
    <col min="11025" max="11025" width="10.85546875" style="56" bestFit="1" customWidth="1"/>
    <col min="11026" max="11026" width="9.28515625" style="56" bestFit="1" customWidth="1"/>
    <col min="11027" max="11027" width="9.140625" style="56" customWidth="1"/>
    <col min="11028" max="11030" width="18" style="56" customWidth="1"/>
    <col min="11031" max="11264" width="9.140625" style="56"/>
    <col min="11265" max="11265" width="37.5703125" style="56" bestFit="1" customWidth="1"/>
    <col min="11266" max="11266" width="2.5703125" style="56" customWidth="1"/>
    <col min="11267" max="11267" width="14" style="56" bestFit="1" customWidth="1"/>
    <col min="11268" max="11268" width="12.85546875" style="56" bestFit="1" customWidth="1"/>
    <col min="11269" max="11269" width="11.85546875" style="56" bestFit="1" customWidth="1"/>
    <col min="11270" max="11270" width="1" style="56" customWidth="1"/>
    <col min="11271" max="11271" width="15.140625" style="56" bestFit="1" customWidth="1"/>
    <col min="11272" max="11272" width="14.5703125" style="56" bestFit="1" customWidth="1"/>
    <col min="11273" max="11273" width="14.42578125" style="56" customWidth="1"/>
    <col min="11274" max="11274" width="1.140625" style="56" customWidth="1"/>
    <col min="11275" max="11276" width="14.5703125" style="56" bestFit="1" customWidth="1"/>
    <col min="11277" max="11277" width="13.5703125" style="56" bestFit="1" customWidth="1"/>
    <col min="11278" max="11278" width="1.28515625" style="56" customWidth="1"/>
    <col min="11279" max="11279" width="11.28515625" style="56" bestFit="1" customWidth="1"/>
    <col min="11280" max="11280" width="12.85546875" style="56" bestFit="1" customWidth="1"/>
    <col min="11281" max="11281" width="10.85546875" style="56" bestFit="1" customWidth="1"/>
    <col min="11282" max="11282" width="9.28515625" style="56" bestFit="1" customWidth="1"/>
    <col min="11283" max="11283" width="9.140625" style="56" customWidth="1"/>
    <col min="11284" max="11286" width="18" style="56" customWidth="1"/>
    <col min="11287" max="11520" width="9.140625" style="56"/>
    <col min="11521" max="11521" width="37.5703125" style="56" bestFit="1" customWidth="1"/>
    <col min="11522" max="11522" width="2.5703125" style="56" customWidth="1"/>
    <col min="11523" max="11523" width="14" style="56" bestFit="1" customWidth="1"/>
    <col min="11524" max="11524" width="12.85546875" style="56" bestFit="1" customWidth="1"/>
    <col min="11525" max="11525" width="11.85546875" style="56" bestFit="1" customWidth="1"/>
    <col min="11526" max="11526" width="1" style="56" customWidth="1"/>
    <col min="11527" max="11527" width="15.140625" style="56" bestFit="1" customWidth="1"/>
    <col min="11528" max="11528" width="14.5703125" style="56" bestFit="1" customWidth="1"/>
    <col min="11529" max="11529" width="14.42578125" style="56" customWidth="1"/>
    <col min="11530" max="11530" width="1.140625" style="56" customWidth="1"/>
    <col min="11531" max="11532" width="14.5703125" style="56" bestFit="1" customWidth="1"/>
    <col min="11533" max="11533" width="13.5703125" style="56" bestFit="1" customWidth="1"/>
    <col min="11534" max="11534" width="1.28515625" style="56" customWidth="1"/>
    <col min="11535" max="11535" width="11.28515625" style="56" bestFit="1" customWidth="1"/>
    <col min="11536" max="11536" width="12.85546875" style="56" bestFit="1" customWidth="1"/>
    <col min="11537" max="11537" width="10.85546875" style="56" bestFit="1" customWidth="1"/>
    <col min="11538" max="11538" width="9.28515625" style="56" bestFit="1" customWidth="1"/>
    <col min="11539" max="11539" width="9.140625" style="56" customWidth="1"/>
    <col min="11540" max="11542" width="18" style="56" customWidth="1"/>
    <col min="11543" max="11776" width="9.140625" style="56"/>
    <col min="11777" max="11777" width="37.5703125" style="56" bestFit="1" customWidth="1"/>
    <col min="11778" max="11778" width="2.5703125" style="56" customWidth="1"/>
    <col min="11779" max="11779" width="14" style="56" bestFit="1" customWidth="1"/>
    <col min="11780" max="11780" width="12.85546875" style="56" bestFit="1" customWidth="1"/>
    <col min="11781" max="11781" width="11.85546875" style="56" bestFit="1" customWidth="1"/>
    <col min="11782" max="11782" width="1" style="56" customWidth="1"/>
    <col min="11783" max="11783" width="15.140625" style="56" bestFit="1" customWidth="1"/>
    <col min="11784" max="11784" width="14.5703125" style="56" bestFit="1" customWidth="1"/>
    <col min="11785" max="11785" width="14.42578125" style="56" customWidth="1"/>
    <col min="11786" max="11786" width="1.140625" style="56" customWidth="1"/>
    <col min="11787" max="11788" width="14.5703125" style="56" bestFit="1" customWidth="1"/>
    <col min="11789" max="11789" width="13.5703125" style="56" bestFit="1" customWidth="1"/>
    <col min="11790" max="11790" width="1.28515625" style="56" customWidth="1"/>
    <col min="11791" max="11791" width="11.28515625" style="56" bestFit="1" customWidth="1"/>
    <col min="11792" max="11792" width="12.85546875" style="56" bestFit="1" customWidth="1"/>
    <col min="11793" max="11793" width="10.85546875" style="56" bestFit="1" customWidth="1"/>
    <col min="11794" max="11794" width="9.28515625" style="56" bestFit="1" customWidth="1"/>
    <col min="11795" max="11795" width="9.140625" style="56" customWidth="1"/>
    <col min="11796" max="11798" width="18" style="56" customWidth="1"/>
    <col min="11799" max="12032" width="9.140625" style="56"/>
    <col min="12033" max="12033" width="37.5703125" style="56" bestFit="1" customWidth="1"/>
    <col min="12034" max="12034" width="2.5703125" style="56" customWidth="1"/>
    <col min="12035" max="12035" width="14" style="56" bestFit="1" customWidth="1"/>
    <col min="12036" max="12036" width="12.85546875" style="56" bestFit="1" customWidth="1"/>
    <col min="12037" max="12037" width="11.85546875" style="56" bestFit="1" customWidth="1"/>
    <col min="12038" max="12038" width="1" style="56" customWidth="1"/>
    <col min="12039" max="12039" width="15.140625" style="56" bestFit="1" customWidth="1"/>
    <col min="12040" max="12040" width="14.5703125" style="56" bestFit="1" customWidth="1"/>
    <col min="12041" max="12041" width="14.42578125" style="56" customWidth="1"/>
    <col min="12042" max="12042" width="1.140625" style="56" customWidth="1"/>
    <col min="12043" max="12044" width="14.5703125" style="56" bestFit="1" customWidth="1"/>
    <col min="12045" max="12045" width="13.5703125" style="56" bestFit="1" customWidth="1"/>
    <col min="12046" max="12046" width="1.28515625" style="56" customWidth="1"/>
    <col min="12047" max="12047" width="11.28515625" style="56" bestFit="1" customWidth="1"/>
    <col min="12048" max="12048" width="12.85546875" style="56" bestFit="1" customWidth="1"/>
    <col min="12049" max="12049" width="10.85546875" style="56" bestFit="1" customWidth="1"/>
    <col min="12050" max="12050" width="9.28515625" style="56" bestFit="1" customWidth="1"/>
    <col min="12051" max="12051" width="9.140625" style="56" customWidth="1"/>
    <col min="12052" max="12054" width="18" style="56" customWidth="1"/>
    <col min="12055" max="12288" width="9.140625" style="56"/>
    <col min="12289" max="12289" width="37.5703125" style="56" bestFit="1" customWidth="1"/>
    <col min="12290" max="12290" width="2.5703125" style="56" customWidth="1"/>
    <col min="12291" max="12291" width="14" style="56" bestFit="1" customWidth="1"/>
    <col min="12292" max="12292" width="12.85546875" style="56" bestFit="1" customWidth="1"/>
    <col min="12293" max="12293" width="11.85546875" style="56" bestFit="1" customWidth="1"/>
    <col min="12294" max="12294" width="1" style="56" customWidth="1"/>
    <col min="12295" max="12295" width="15.140625" style="56" bestFit="1" customWidth="1"/>
    <col min="12296" max="12296" width="14.5703125" style="56" bestFit="1" customWidth="1"/>
    <col min="12297" max="12297" width="14.42578125" style="56" customWidth="1"/>
    <col min="12298" max="12298" width="1.140625" style="56" customWidth="1"/>
    <col min="12299" max="12300" width="14.5703125" style="56" bestFit="1" customWidth="1"/>
    <col min="12301" max="12301" width="13.5703125" style="56" bestFit="1" customWidth="1"/>
    <col min="12302" max="12302" width="1.28515625" style="56" customWidth="1"/>
    <col min="12303" max="12303" width="11.28515625" style="56" bestFit="1" customWidth="1"/>
    <col min="12304" max="12304" width="12.85546875" style="56" bestFit="1" customWidth="1"/>
    <col min="12305" max="12305" width="10.85546875" style="56" bestFit="1" customWidth="1"/>
    <col min="12306" max="12306" width="9.28515625" style="56" bestFit="1" customWidth="1"/>
    <col min="12307" max="12307" width="9.140625" style="56" customWidth="1"/>
    <col min="12308" max="12310" width="18" style="56" customWidth="1"/>
    <col min="12311" max="12544" width="9.140625" style="56"/>
    <col min="12545" max="12545" width="37.5703125" style="56" bestFit="1" customWidth="1"/>
    <col min="12546" max="12546" width="2.5703125" style="56" customWidth="1"/>
    <col min="12547" max="12547" width="14" style="56" bestFit="1" customWidth="1"/>
    <col min="12548" max="12548" width="12.85546875" style="56" bestFit="1" customWidth="1"/>
    <col min="12549" max="12549" width="11.85546875" style="56" bestFit="1" customWidth="1"/>
    <col min="12550" max="12550" width="1" style="56" customWidth="1"/>
    <col min="12551" max="12551" width="15.140625" style="56" bestFit="1" customWidth="1"/>
    <col min="12552" max="12552" width="14.5703125" style="56" bestFit="1" customWidth="1"/>
    <col min="12553" max="12553" width="14.42578125" style="56" customWidth="1"/>
    <col min="12554" max="12554" width="1.140625" style="56" customWidth="1"/>
    <col min="12555" max="12556" width="14.5703125" style="56" bestFit="1" customWidth="1"/>
    <col min="12557" max="12557" width="13.5703125" style="56" bestFit="1" customWidth="1"/>
    <col min="12558" max="12558" width="1.28515625" style="56" customWidth="1"/>
    <col min="12559" max="12559" width="11.28515625" style="56" bestFit="1" customWidth="1"/>
    <col min="12560" max="12560" width="12.85546875" style="56" bestFit="1" customWidth="1"/>
    <col min="12561" max="12561" width="10.85546875" style="56" bestFit="1" customWidth="1"/>
    <col min="12562" max="12562" width="9.28515625" style="56" bestFit="1" customWidth="1"/>
    <col min="12563" max="12563" width="9.140625" style="56" customWidth="1"/>
    <col min="12564" max="12566" width="18" style="56" customWidth="1"/>
    <col min="12567" max="12800" width="9.140625" style="56"/>
    <col min="12801" max="12801" width="37.5703125" style="56" bestFit="1" customWidth="1"/>
    <col min="12802" max="12802" width="2.5703125" style="56" customWidth="1"/>
    <col min="12803" max="12803" width="14" style="56" bestFit="1" customWidth="1"/>
    <col min="12804" max="12804" width="12.85546875" style="56" bestFit="1" customWidth="1"/>
    <col min="12805" max="12805" width="11.85546875" style="56" bestFit="1" customWidth="1"/>
    <col min="12806" max="12806" width="1" style="56" customWidth="1"/>
    <col min="12807" max="12807" width="15.140625" style="56" bestFit="1" customWidth="1"/>
    <col min="12808" max="12808" width="14.5703125" style="56" bestFit="1" customWidth="1"/>
    <col min="12809" max="12809" width="14.42578125" style="56" customWidth="1"/>
    <col min="12810" max="12810" width="1.140625" style="56" customWidth="1"/>
    <col min="12811" max="12812" width="14.5703125" style="56" bestFit="1" customWidth="1"/>
    <col min="12813" max="12813" width="13.5703125" style="56" bestFit="1" customWidth="1"/>
    <col min="12814" max="12814" width="1.28515625" style="56" customWidth="1"/>
    <col min="12815" max="12815" width="11.28515625" style="56" bestFit="1" customWidth="1"/>
    <col min="12816" max="12816" width="12.85546875" style="56" bestFit="1" customWidth="1"/>
    <col min="12817" max="12817" width="10.85546875" style="56" bestFit="1" customWidth="1"/>
    <col min="12818" max="12818" width="9.28515625" style="56" bestFit="1" customWidth="1"/>
    <col min="12819" max="12819" width="9.140625" style="56" customWidth="1"/>
    <col min="12820" max="12822" width="18" style="56" customWidth="1"/>
    <col min="12823" max="13056" width="9.140625" style="56"/>
    <col min="13057" max="13057" width="37.5703125" style="56" bestFit="1" customWidth="1"/>
    <col min="13058" max="13058" width="2.5703125" style="56" customWidth="1"/>
    <col min="13059" max="13059" width="14" style="56" bestFit="1" customWidth="1"/>
    <col min="13060" max="13060" width="12.85546875" style="56" bestFit="1" customWidth="1"/>
    <col min="13061" max="13061" width="11.85546875" style="56" bestFit="1" customWidth="1"/>
    <col min="13062" max="13062" width="1" style="56" customWidth="1"/>
    <col min="13063" max="13063" width="15.140625" style="56" bestFit="1" customWidth="1"/>
    <col min="13064" max="13064" width="14.5703125" style="56" bestFit="1" customWidth="1"/>
    <col min="13065" max="13065" width="14.42578125" style="56" customWidth="1"/>
    <col min="13066" max="13066" width="1.140625" style="56" customWidth="1"/>
    <col min="13067" max="13068" width="14.5703125" style="56" bestFit="1" customWidth="1"/>
    <col min="13069" max="13069" width="13.5703125" style="56" bestFit="1" customWidth="1"/>
    <col min="13070" max="13070" width="1.28515625" style="56" customWidth="1"/>
    <col min="13071" max="13071" width="11.28515625" style="56" bestFit="1" customWidth="1"/>
    <col min="13072" max="13072" width="12.85546875" style="56" bestFit="1" customWidth="1"/>
    <col min="13073" max="13073" width="10.85546875" style="56" bestFit="1" customWidth="1"/>
    <col min="13074" max="13074" width="9.28515625" style="56" bestFit="1" customWidth="1"/>
    <col min="13075" max="13075" width="9.140625" style="56" customWidth="1"/>
    <col min="13076" max="13078" width="18" style="56" customWidth="1"/>
    <col min="13079" max="13312" width="9.140625" style="56"/>
    <col min="13313" max="13313" width="37.5703125" style="56" bestFit="1" customWidth="1"/>
    <col min="13314" max="13314" width="2.5703125" style="56" customWidth="1"/>
    <col min="13315" max="13315" width="14" style="56" bestFit="1" customWidth="1"/>
    <col min="13316" max="13316" width="12.85546875" style="56" bestFit="1" customWidth="1"/>
    <col min="13317" max="13317" width="11.85546875" style="56" bestFit="1" customWidth="1"/>
    <col min="13318" max="13318" width="1" style="56" customWidth="1"/>
    <col min="13319" max="13319" width="15.140625" style="56" bestFit="1" customWidth="1"/>
    <col min="13320" max="13320" width="14.5703125" style="56" bestFit="1" customWidth="1"/>
    <col min="13321" max="13321" width="14.42578125" style="56" customWidth="1"/>
    <col min="13322" max="13322" width="1.140625" style="56" customWidth="1"/>
    <col min="13323" max="13324" width="14.5703125" style="56" bestFit="1" customWidth="1"/>
    <col min="13325" max="13325" width="13.5703125" style="56" bestFit="1" customWidth="1"/>
    <col min="13326" max="13326" width="1.28515625" style="56" customWidth="1"/>
    <col min="13327" max="13327" width="11.28515625" style="56" bestFit="1" customWidth="1"/>
    <col min="13328" max="13328" width="12.85546875" style="56" bestFit="1" customWidth="1"/>
    <col min="13329" max="13329" width="10.85546875" style="56" bestFit="1" customWidth="1"/>
    <col min="13330" max="13330" width="9.28515625" style="56" bestFit="1" customWidth="1"/>
    <col min="13331" max="13331" width="9.140625" style="56" customWidth="1"/>
    <col min="13332" max="13334" width="18" style="56" customWidth="1"/>
    <col min="13335" max="13568" width="9.140625" style="56"/>
    <col min="13569" max="13569" width="37.5703125" style="56" bestFit="1" customWidth="1"/>
    <col min="13570" max="13570" width="2.5703125" style="56" customWidth="1"/>
    <col min="13571" max="13571" width="14" style="56" bestFit="1" customWidth="1"/>
    <col min="13572" max="13572" width="12.85546875" style="56" bestFit="1" customWidth="1"/>
    <col min="13573" max="13573" width="11.85546875" style="56" bestFit="1" customWidth="1"/>
    <col min="13574" max="13574" width="1" style="56" customWidth="1"/>
    <col min="13575" max="13575" width="15.140625" style="56" bestFit="1" customWidth="1"/>
    <col min="13576" max="13576" width="14.5703125" style="56" bestFit="1" customWidth="1"/>
    <col min="13577" max="13577" width="14.42578125" style="56" customWidth="1"/>
    <col min="13578" max="13578" width="1.140625" style="56" customWidth="1"/>
    <col min="13579" max="13580" width="14.5703125" style="56" bestFit="1" customWidth="1"/>
    <col min="13581" max="13581" width="13.5703125" style="56" bestFit="1" customWidth="1"/>
    <col min="13582" max="13582" width="1.28515625" style="56" customWidth="1"/>
    <col min="13583" max="13583" width="11.28515625" style="56" bestFit="1" customWidth="1"/>
    <col min="13584" max="13584" width="12.85546875" style="56" bestFit="1" customWidth="1"/>
    <col min="13585" max="13585" width="10.85546875" style="56" bestFit="1" customWidth="1"/>
    <col min="13586" max="13586" width="9.28515625" style="56" bestFit="1" customWidth="1"/>
    <col min="13587" max="13587" width="9.140625" style="56" customWidth="1"/>
    <col min="13588" max="13590" width="18" style="56" customWidth="1"/>
    <col min="13591" max="13824" width="9.140625" style="56"/>
    <col min="13825" max="13825" width="37.5703125" style="56" bestFit="1" customWidth="1"/>
    <col min="13826" max="13826" width="2.5703125" style="56" customWidth="1"/>
    <col min="13827" max="13827" width="14" style="56" bestFit="1" customWidth="1"/>
    <col min="13828" max="13828" width="12.85546875" style="56" bestFit="1" customWidth="1"/>
    <col min="13829" max="13829" width="11.85546875" style="56" bestFit="1" customWidth="1"/>
    <col min="13830" max="13830" width="1" style="56" customWidth="1"/>
    <col min="13831" max="13831" width="15.140625" style="56" bestFit="1" customWidth="1"/>
    <col min="13832" max="13832" width="14.5703125" style="56" bestFit="1" customWidth="1"/>
    <col min="13833" max="13833" width="14.42578125" style="56" customWidth="1"/>
    <col min="13834" max="13834" width="1.140625" style="56" customWidth="1"/>
    <col min="13835" max="13836" width="14.5703125" style="56" bestFit="1" customWidth="1"/>
    <col min="13837" max="13837" width="13.5703125" style="56" bestFit="1" customWidth="1"/>
    <col min="13838" max="13838" width="1.28515625" style="56" customWidth="1"/>
    <col min="13839" max="13839" width="11.28515625" style="56" bestFit="1" customWidth="1"/>
    <col min="13840" max="13840" width="12.85546875" style="56" bestFit="1" customWidth="1"/>
    <col min="13841" max="13841" width="10.85546875" style="56" bestFit="1" customWidth="1"/>
    <col min="13842" max="13842" width="9.28515625" style="56" bestFit="1" customWidth="1"/>
    <col min="13843" max="13843" width="9.140625" style="56" customWidth="1"/>
    <col min="13844" max="13846" width="18" style="56" customWidth="1"/>
    <col min="13847" max="14080" width="9.140625" style="56"/>
    <col min="14081" max="14081" width="37.5703125" style="56" bestFit="1" customWidth="1"/>
    <col min="14082" max="14082" width="2.5703125" style="56" customWidth="1"/>
    <col min="14083" max="14083" width="14" style="56" bestFit="1" customWidth="1"/>
    <col min="14084" max="14084" width="12.85546875" style="56" bestFit="1" customWidth="1"/>
    <col min="14085" max="14085" width="11.85546875" style="56" bestFit="1" customWidth="1"/>
    <col min="14086" max="14086" width="1" style="56" customWidth="1"/>
    <col min="14087" max="14087" width="15.140625" style="56" bestFit="1" customWidth="1"/>
    <col min="14088" max="14088" width="14.5703125" style="56" bestFit="1" customWidth="1"/>
    <col min="14089" max="14089" width="14.42578125" style="56" customWidth="1"/>
    <col min="14090" max="14090" width="1.140625" style="56" customWidth="1"/>
    <col min="14091" max="14092" width="14.5703125" style="56" bestFit="1" customWidth="1"/>
    <col min="14093" max="14093" width="13.5703125" style="56" bestFit="1" customWidth="1"/>
    <col min="14094" max="14094" width="1.28515625" style="56" customWidth="1"/>
    <col min="14095" max="14095" width="11.28515625" style="56" bestFit="1" customWidth="1"/>
    <col min="14096" max="14096" width="12.85546875" style="56" bestFit="1" customWidth="1"/>
    <col min="14097" max="14097" width="10.85546875" style="56" bestFit="1" customWidth="1"/>
    <col min="14098" max="14098" width="9.28515625" style="56" bestFit="1" customWidth="1"/>
    <col min="14099" max="14099" width="9.140625" style="56" customWidth="1"/>
    <col min="14100" max="14102" width="18" style="56" customWidth="1"/>
    <col min="14103" max="14336" width="9.140625" style="56"/>
    <col min="14337" max="14337" width="37.5703125" style="56" bestFit="1" customWidth="1"/>
    <col min="14338" max="14338" width="2.5703125" style="56" customWidth="1"/>
    <col min="14339" max="14339" width="14" style="56" bestFit="1" customWidth="1"/>
    <col min="14340" max="14340" width="12.85546875" style="56" bestFit="1" customWidth="1"/>
    <col min="14341" max="14341" width="11.85546875" style="56" bestFit="1" customWidth="1"/>
    <col min="14342" max="14342" width="1" style="56" customWidth="1"/>
    <col min="14343" max="14343" width="15.140625" style="56" bestFit="1" customWidth="1"/>
    <col min="14344" max="14344" width="14.5703125" style="56" bestFit="1" customWidth="1"/>
    <col min="14345" max="14345" width="14.42578125" style="56" customWidth="1"/>
    <col min="14346" max="14346" width="1.140625" style="56" customWidth="1"/>
    <col min="14347" max="14348" width="14.5703125" style="56" bestFit="1" customWidth="1"/>
    <col min="14349" max="14349" width="13.5703125" style="56" bestFit="1" customWidth="1"/>
    <col min="14350" max="14350" width="1.28515625" style="56" customWidth="1"/>
    <col min="14351" max="14351" width="11.28515625" style="56" bestFit="1" customWidth="1"/>
    <col min="14352" max="14352" width="12.85546875" style="56" bestFit="1" customWidth="1"/>
    <col min="14353" max="14353" width="10.85546875" style="56" bestFit="1" customWidth="1"/>
    <col min="14354" max="14354" width="9.28515625" style="56" bestFit="1" customWidth="1"/>
    <col min="14355" max="14355" width="9.140625" style="56" customWidth="1"/>
    <col min="14356" max="14358" width="18" style="56" customWidth="1"/>
    <col min="14359" max="14592" width="9.140625" style="56"/>
    <col min="14593" max="14593" width="37.5703125" style="56" bestFit="1" customWidth="1"/>
    <col min="14594" max="14594" width="2.5703125" style="56" customWidth="1"/>
    <col min="14595" max="14595" width="14" style="56" bestFit="1" customWidth="1"/>
    <col min="14596" max="14596" width="12.85546875" style="56" bestFit="1" customWidth="1"/>
    <col min="14597" max="14597" width="11.85546875" style="56" bestFit="1" customWidth="1"/>
    <col min="14598" max="14598" width="1" style="56" customWidth="1"/>
    <col min="14599" max="14599" width="15.140625" style="56" bestFit="1" customWidth="1"/>
    <col min="14600" max="14600" width="14.5703125" style="56" bestFit="1" customWidth="1"/>
    <col min="14601" max="14601" width="14.42578125" style="56" customWidth="1"/>
    <col min="14602" max="14602" width="1.140625" style="56" customWidth="1"/>
    <col min="14603" max="14604" width="14.5703125" style="56" bestFit="1" customWidth="1"/>
    <col min="14605" max="14605" width="13.5703125" style="56" bestFit="1" customWidth="1"/>
    <col min="14606" max="14606" width="1.28515625" style="56" customWidth="1"/>
    <col min="14607" max="14607" width="11.28515625" style="56" bestFit="1" customWidth="1"/>
    <col min="14608" max="14608" width="12.85546875" style="56" bestFit="1" customWidth="1"/>
    <col min="14609" max="14609" width="10.85546875" style="56" bestFit="1" customWidth="1"/>
    <col min="14610" max="14610" width="9.28515625" style="56" bestFit="1" customWidth="1"/>
    <col min="14611" max="14611" width="9.140625" style="56" customWidth="1"/>
    <col min="14612" max="14614" width="18" style="56" customWidth="1"/>
    <col min="14615" max="14848" width="9.140625" style="56"/>
    <col min="14849" max="14849" width="37.5703125" style="56" bestFit="1" customWidth="1"/>
    <col min="14850" max="14850" width="2.5703125" style="56" customWidth="1"/>
    <col min="14851" max="14851" width="14" style="56" bestFit="1" customWidth="1"/>
    <col min="14852" max="14852" width="12.85546875" style="56" bestFit="1" customWidth="1"/>
    <col min="14853" max="14853" width="11.85546875" style="56" bestFit="1" customWidth="1"/>
    <col min="14854" max="14854" width="1" style="56" customWidth="1"/>
    <col min="14855" max="14855" width="15.140625" style="56" bestFit="1" customWidth="1"/>
    <col min="14856" max="14856" width="14.5703125" style="56" bestFit="1" customWidth="1"/>
    <col min="14857" max="14857" width="14.42578125" style="56" customWidth="1"/>
    <col min="14858" max="14858" width="1.140625" style="56" customWidth="1"/>
    <col min="14859" max="14860" width="14.5703125" style="56" bestFit="1" customWidth="1"/>
    <col min="14861" max="14861" width="13.5703125" style="56" bestFit="1" customWidth="1"/>
    <col min="14862" max="14862" width="1.28515625" style="56" customWidth="1"/>
    <col min="14863" max="14863" width="11.28515625" style="56" bestFit="1" customWidth="1"/>
    <col min="14864" max="14864" width="12.85546875" style="56" bestFit="1" customWidth="1"/>
    <col min="14865" max="14865" width="10.85546875" style="56" bestFit="1" customWidth="1"/>
    <col min="14866" max="14866" width="9.28515625" style="56" bestFit="1" customWidth="1"/>
    <col min="14867" max="14867" width="9.140625" style="56" customWidth="1"/>
    <col min="14868" max="14870" width="18" style="56" customWidth="1"/>
    <col min="14871" max="15104" width="9.140625" style="56"/>
    <col min="15105" max="15105" width="37.5703125" style="56" bestFit="1" customWidth="1"/>
    <col min="15106" max="15106" width="2.5703125" style="56" customWidth="1"/>
    <col min="15107" max="15107" width="14" style="56" bestFit="1" customWidth="1"/>
    <col min="15108" max="15108" width="12.85546875" style="56" bestFit="1" customWidth="1"/>
    <col min="15109" max="15109" width="11.85546875" style="56" bestFit="1" customWidth="1"/>
    <col min="15110" max="15110" width="1" style="56" customWidth="1"/>
    <col min="15111" max="15111" width="15.140625" style="56" bestFit="1" customWidth="1"/>
    <col min="15112" max="15112" width="14.5703125" style="56" bestFit="1" customWidth="1"/>
    <col min="15113" max="15113" width="14.42578125" style="56" customWidth="1"/>
    <col min="15114" max="15114" width="1.140625" style="56" customWidth="1"/>
    <col min="15115" max="15116" width="14.5703125" style="56" bestFit="1" customWidth="1"/>
    <col min="15117" max="15117" width="13.5703125" style="56" bestFit="1" customWidth="1"/>
    <col min="15118" max="15118" width="1.28515625" style="56" customWidth="1"/>
    <col min="15119" max="15119" width="11.28515625" style="56" bestFit="1" customWidth="1"/>
    <col min="15120" max="15120" width="12.85546875" style="56" bestFit="1" customWidth="1"/>
    <col min="15121" max="15121" width="10.85546875" style="56" bestFit="1" customWidth="1"/>
    <col min="15122" max="15122" width="9.28515625" style="56" bestFit="1" customWidth="1"/>
    <col min="15123" max="15123" width="9.140625" style="56" customWidth="1"/>
    <col min="15124" max="15126" width="18" style="56" customWidth="1"/>
    <col min="15127" max="15360" width="9.140625" style="56"/>
    <col min="15361" max="15361" width="37.5703125" style="56" bestFit="1" customWidth="1"/>
    <col min="15362" max="15362" width="2.5703125" style="56" customWidth="1"/>
    <col min="15363" max="15363" width="14" style="56" bestFit="1" customWidth="1"/>
    <col min="15364" max="15364" width="12.85546875" style="56" bestFit="1" customWidth="1"/>
    <col min="15365" max="15365" width="11.85546875" style="56" bestFit="1" customWidth="1"/>
    <col min="15366" max="15366" width="1" style="56" customWidth="1"/>
    <col min="15367" max="15367" width="15.140625" style="56" bestFit="1" customWidth="1"/>
    <col min="15368" max="15368" width="14.5703125" style="56" bestFit="1" customWidth="1"/>
    <col min="15369" max="15369" width="14.42578125" style="56" customWidth="1"/>
    <col min="15370" max="15370" width="1.140625" style="56" customWidth="1"/>
    <col min="15371" max="15372" width="14.5703125" style="56" bestFit="1" customWidth="1"/>
    <col min="15373" max="15373" width="13.5703125" style="56" bestFit="1" customWidth="1"/>
    <col min="15374" max="15374" width="1.28515625" style="56" customWidth="1"/>
    <col min="15375" max="15375" width="11.28515625" style="56" bestFit="1" customWidth="1"/>
    <col min="15376" max="15376" width="12.85546875" style="56" bestFit="1" customWidth="1"/>
    <col min="15377" max="15377" width="10.85546875" style="56" bestFit="1" customWidth="1"/>
    <col min="15378" max="15378" width="9.28515625" style="56" bestFit="1" customWidth="1"/>
    <col min="15379" max="15379" width="9.140625" style="56" customWidth="1"/>
    <col min="15380" max="15382" width="18" style="56" customWidth="1"/>
    <col min="15383" max="15616" width="9.140625" style="56"/>
    <col min="15617" max="15617" width="37.5703125" style="56" bestFit="1" customWidth="1"/>
    <col min="15618" max="15618" width="2.5703125" style="56" customWidth="1"/>
    <col min="15619" max="15619" width="14" style="56" bestFit="1" customWidth="1"/>
    <col min="15620" max="15620" width="12.85546875" style="56" bestFit="1" customWidth="1"/>
    <col min="15621" max="15621" width="11.85546875" style="56" bestFit="1" customWidth="1"/>
    <col min="15622" max="15622" width="1" style="56" customWidth="1"/>
    <col min="15623" max="15623" width="15.140625" style="56" bestFit="1" customWidth="1"/>
    <col min="15624" max="15624" width="14.5703125" style="56" bestFit="1" customWidth="1"/>
    <col min="15625" max="15625" width="14.42578125" style="56" customWidth="1"/>
    <col min="15626" max="15626" width="1.140625" style="56" customWidth="1"/>
    <col min="15627" max="15628" width="14.5703125" style="56" bestFit="1" customWidth="1"/>
    <col min="15629" max="15629" width="13.5703125" style="56" bestFit="1" customWidth="1"/>
    <col min="15630" max="15630" width="1.28515625" style="56" customWidth="1"/>
    <col min="15631" max="15631" width="11.28515625" style="56" bestFit="1" customWidth="1"/>
    <col min="15632" max="15632" width="12.85546875" style="56" bestFit="1" customWidth="1"/>
    <col min="15633" max="15633" width="10.85546875" style="56" bestFit="1" customWidth="1"/>
    <col min="15634" max="15634" width="9.28515625" style="56" bestFit="1" customWidth="1"/>
    <col min="15635" max="15635" width="9.140625" style="56" customWidth="1"/>
    <col min="15636" max="15638" width="18" style="56" customWidth="1"/>
    <col min="15639" max="15872" width="9.140625" style="56"/>
    <col min="15873" max="15873" width="37.5703125" style="56" bestFit="1" customWidth="1"/>
    <col min="15874" max="15874" width="2.5703125" style="56" customWidth="1"/>
    <col min="15875" max="15875" width="14" style="56" bestFit="1" customWidth="1"/>
    <col min="15876" max="15876" width="12.85546875" style="56" bestFit="1" customWidth="1"/>
    <col min="15877" max="15877" width="11.85546875" style="56" bestFit="1" customWidth="1"/>
    <col min="15878" max="15878" width="1" style="56" customWidth="1"/>
    <col min="15879" max="15879" width="15.140625" style="56" bestFit="1" customWidth="1"/>
    <col min="15880" max="15880" width="14.5703125" style="56" bestFit="1" customWidth="1"/>
    <col min="15881" max="15881" width="14.42578125" style="56" customWidth="1"/>
    <col min="15882" max="15882" width="1.140625" style="56" customWidth="1"/>
    <col min="15883" max="15884" width="14.5703125" style="56" bestFit="1" customWidth="1"/>
    <col min="15885" max="15885" width="13.5703125" style="56" bestFit="1" customWidth="1"/>
    <col min="15886" max="15886" width="1.28515625" style="56" customWidth="1"/>
    <col min="15887" max="15887" width="11.28515625" style="56" bestFit="1" customWidth="1"/>
    <col min="15888" max="15888" width="12.85546875" style="56" bestFit="1" customWidth="1"/>
    <col min="15889" max="15889" width="10.85546875" style="56" bestFit="1" customWidth="1"/>
    <col min="15890" max="15890" width="9.28515625" style="56" bestFit="1" customWidth="1"/>
    <col min="15891" max="15891" width="9.140625" style="56" customWidth="1"/>
    <col min="15892" max="15894" width="18" style="56" customWidth="1"/>
    <col min="15895" max="16128" width="9.140625" style="56"/>
    <col min="16129" max="16129" width="37.5703125" style="56" bestFit="1" customWidth="1"/>
    <col min="16130" max="16130" width="2.5703125" style="56" customWidth="1"/>
    <col min="16131" max="16131" width="14" style="56" bestFit="1" customWidth="1"/>
    <col min="16132" max="16132" width="12.85546875" style="56" bestFit="1" customWidth="1"/>
    <col min="16133" max="16133" width="11.85546875" style="56" bestFit="1" customWidth="1"/>
    <col min="16134" max="16134" width="1" style="56" customWidth="1"/>
    <col min="16135" max="16135" width="15.140625" style="56" bestFit="1" customWidth="1"/>
    <col min="16136" max="16136" width="14.5703125" style="56" bestFit="1" customWidth="1"/>
    <col min="16137" max="16137" width="14.42578125" style="56" customWidth="1"/>
    <col min="16138" max="16138" width="1.140625" style="56" customWidth="1"/>
    <col min="16139" max="16140" width="14.5703125" style="56" bestFit="1" customWidth="1"/>
    <col min="16141" max="16141" width="13.5703125" style="56" bestFit="1" customWidth="1"/>
    <col min="16142" max="16142" width="1.28515625" style="56" customWidth="1"/>
    <col min="16143" max="16143" width="11.28515625" style="56" bestFit="1" customWidth="1"/>
    <col min="16144" max="16144" width="12.85546875" style="56" bestFit="1" customWidth="1"/>
    <col min="16145" max="16145" width="10.85546875" style="56" bestFit="1" customWidth="1"/>
    <col min="16146" max="16146" width="9.28515625" style="56" bestFit="1" customWidth="1"/>
    <col min="16147" max="16147" width="9.140625" style="56" customWidth="1"/>
    <col min="16148" max="16150" width="18" style="56" customWidth="1"/>
    <col min="16151" max="16384" width="9.140625" style="56"/>
  </cols>
  <sheetData>
    <row r="1" spans="1:24" ht="20.25">
      <c r="A1" s="226" t="s">
        <v>555</v>
      </c>
      <c r="G1" s="227"/>
      <c r="H1" s="227"/>
      <c r="I1" s="227"/>
    </row>
    <row r="2" spans="1:24" ht="21" thickBot="1">
      <c r="A2" s="226"/>
      <c r="C2" s="54"/>
      <c r="D2" s="54"/>
      <c r="E2" s="54"/>
      <c r="K2" s="54"/>
      <c r="L2" s="54"/>
    </row>
    <row r="3" spans="1:24" ht="13.5" thickBot="1">
      <c r="C3" s="262" t="s">
        <v>556</v>
      </c>
      <c r="D3" s="263"/>
      <c r="E3" s="264"/>
      <c r="G3" s="262" t="s">
        <v>557</v>
      </c>
      <c r="H3" s="263"/>
      <c r="I3" s="264"/>
      <c r="K3" s="262" t="s">
        <v>558</v>
      </c>
      <c r="L3" s="263"/>
      <c r="M3" s="264"/>
      <c r="O3" s="262" t="s">
        <v>559</v>
      </c>
      <c r="P3" s="263"/>
      <c r="Q3" s="264"/>
      <c r="T3" s="265"/>
      <c r="U3" s="266"/>
      <c r="V3" s="267"/>
    </row>
    <row r="4" spans="1:24">
      <c r="C4" s="229" t="s">
        <v>560</v>
      </c>
      <c r="D4" s="229" t="s">
        <v>561</v>
      </c>
      <c r="E4" s="229" t="s">
        <v>562</v>
      </c>
      <c r="G4" s="229" t="s">
        <v>560</v>
      </c>
      <c r="H4" s="229" t="s">
        <v>561</v>
      </c>
      <c r="I4" s="229" t="s">
        <v>562</v>
      </c>
      <c r="K4" s="229" t="s">
        <v>560</v>
      </c>
      <c r="L4" s="229" t="s">
        <v>561</v>
      </c>
      <c r="M4" s="229" t="s">
        <v>562</v>
      </c>
      <c r="O4" s="229" t="s">
        <v>560</v>
      </c>
      <c r="P4" s="229" t="s">
        <v>561</v>
      </c>
      <c r="Q4" s="229" t="s">
        <v>562</v>
      </c>
      <c r="T4" s="230"/>
      <c r="U4" s="230"/>
      <c r="V4" s="230"/>
    </row>
    <row r="6" spans="1:24">
      <c r="A6" s="55" t="s">
        <v>22</v>
      </c>
      <c r="C6" s="54">
        <f>'Div 9 forecast'!AH81</f>
        <v>5297266.2966</v>
      </c>
      <c r="D6" s="54">
        <f>'Div 9 forecast'!AI81</f>
        <v>5117357.1447500009</v>
      </c>
      <c r="E6" s="54">
        <f t="shared" ref="E6:E23" si="0">D6-C6</f>
        <v>-179909.15184999909</v>
      </c>
      <c r="F6" s="73">
        <f>IF(C6=0,0,E6/C6)</f>
        <v>-3.3962640686097292E-2</v>
      </c>
      <c r="G6" s="54">
        <f>'Div 2 forecast'!AK36+'Div 12 forecast'!AK22+'SS Controller 1903'!I11</f>
        <v>4069171.6687050196</v>
      </c>
      <c r="H6" s="54">
        <f>'Div 2 forecast'!AL36+'Div 12 forecast'!AL22</f>
        <v>4430162.8673798554</v>
      </c>
      <c r="I6" s="54">
        <f t="shared" ref="I6:I23" si="1">H6-G6</f>
        <v>360991.19867483573</v>
      </c>
      <c r="J6" s="73">
        <f>IF(G6=0,0,I6/G6)</f>
        <v>8.8713681325152394E-2</v>
      </c>
      <c r="K6" s="54">
        <f>'Div 91 forecast'!AK33</f>
        <v>1265875.5956506091</v>
      </c>
      <c r="L6" s="54">
        <f>'Div 91 forecast'!AL33</f>
        <v>1255098.8594491614</v>
      </c>
      <c r="M6" s="54">
        <f t="shared" ref="M6:M23" si="2">L6-K6</f>
        <v>-10776.736201447668</v>
      </c>
      <c r="N6" s="73">
        <f>IF(K6=0,0,M6/K6)</f>
        <v>-8.5132664208672562E-3</v>
      </c>
      <c r="O6" s="54">
        <f t="shared" ref="O6:P23" si="3">C6+G6+K6</f>
        <v>10632313.560955629</v>
      </c>
      <c r="P6" s="54">
        <f t="shared" si="3"/>
        <v>10802618.871579017</v>
      </c>
      <c r="Q6" s="54">
        <f t="shared" ref="Q6:Q23" si="4">P6-O6</f>
        <v>170305.31062338874</v>
      </c>
      <c r="R6" s="73">
        <f>IF(O6=0,0,Q6/O6)</f>
        <v>1.6017709564999111E-2</v>
      </c>
      <c r="T6" s="231"/>
      <c r="U6" s="231"/>
      <c r="V6" s="231"/>
      <c r="W6" s="232"/>
      <c r="X6" s="233"/>
    </row>
    <row r="7" spans="1:24">
      <c r="A7" s="55" t="s">
        <v>23</v>
      </c>
      <c r="C7" s="54">
        <f>'Div 9 forecast'!AH100</f>
        <v>1713543.0034999999</v>
      </c>
      <c r="D7" s="54">
        <f>'Div 9 forecast'!AI100</f>
        <v>1696574.2489777708</v>
      </c>
      <c r="E7" s="54">
        <f t="shared" si="0"/>
        <v>-16968.754522229079</v>
      </c>
      <c r="F7" s="73">
        <f t="shared" ref="F7:F25" si="5">IF(C7=0,0,E7/C7)</f>
        <v>-9.9027304757274975E-3</v>
      </c>
      <c r="G7" s="54">
        <f>'Div 2 forecast'!AK65+'Div 12 forecast'!AK32+'SS Controller 1903'!I12</f>
        <v>1319017.6357313758</v>
      </c>
      <c r="H7" s="54">
        <f>'Div 2 forecast'!AL65+'Div 12 forecast'!AL32</f>
        <v>1447462.6181983314</v>
      </c>
      <c r="I7" s="54">
        <f t="shared" si="1"/>
        <v>128444.98246695567</v>
      </c>
      <c r="J7" s="73">
        <f t="shared" ref="J7:J25" si="6">IF(G7=0,0,I7/G7)</f>
        <v>9.7379276051707098E-2</v>
      </c>
      <c r="K7" s="54">
        <f>'Div 91 forecast'!AK62</f>
        <v>441830.59200617141</v>
      </c>
      <c r="L7" s="54">
        <f>'Div 91 forecast'!AL62</f>
        <v>525466.09072225553</v>
      </c>
      <c r="M7" s="54">
        <f t="shared" si="2"/>
        <v>83635.498716084112</v>
      </c>
      <c r="N7" s="73">
        <f t="shared" ref="N7:N25" si="7">IF(K7=0,0,M7/K7)</f>
        <v>0.18929313684760857</v>
      </c>
      <c r="O7" s="54">
        <f t="shared" si="3"/>
        <v>3474391.231237547</v>
      </c>
      <c r="P7" s="54">
        <f t="shared" si="3"/>
        <v>3669502.9578983579</v>
      </c>
      <c r="Q7" s="54">
        <f t="shared" si="4"/>
        <v>195111.72666081088</v>
      </c>
      <c r="R7" s="73">
        <f t="shared" ref="R7:R25" si="8">IF(O7=0,0,Q7/O7)</f>
        <v>5.6157097366180561E-2</v>
      </c>
      <c r="T7" s="231"/>
      <c r="U7" s="231"/>
      <c r="V7" s="231"/>
      <c r="W7" s="232"/>
    </row>
    <row r="8" spans="1:24">
      <c r="A8" s="55" t="s">
        <v>29</v>
      </c>
      <c r="C8" s="54">
        <f>'Div 9 forecast'!AH138</f>
        <v>125322.02</v>
      </c>
      <c r="D8" s="54">
        <f>'Div 9 forecast'!AI138</f>
        <v>108481.76</v>
      </c>
      <c r="E8" s="54">
        <f>D8-C8</f>
        <v>-16840.260000000009</v>
      </c>
      <c r="F8" s="73">
        <f t="shared" si="5"/>
        <v>-0.13437590616557257</v>
      </c>
      <c r="G8" s="54">
        <f>'Div 2 forecast'!AK90+'Div 12 forecast'!AK44+'SS Controller 1903'!I13</f>
        <v>2011243.0846162848</v>
      </c>
      <c r="H8" s="54">
        <f>'Div 2 forecast'!AL90+'Div 12 forecast'!AL44</f>
        <v>1685635.2218307809</v>
      </c>
      <c r="I8" s="54">
        <f>H8-G8</f>
        <v>-325607.86278550397</v>
      </c>
      <c r="J8" s="73">
        <f t="shared" si="6"/>
        <v>-0.16189383833114587</v>
      </c>
      <c r="K8" s="54">
        <f>'Div 91 forecast'!AK89</f>
        <v>701346.86666332663</v>
      </c>
      <c r="L8" s="54">
        <f>'Div 91 forecast'!AL89</f>
        <v>590241.85709506006</v>
      </c>
      <c r="M8" s="54">
        <f>L8-K8</f>
        <v>-111105.00956826657</v>
      </c>
      <c r="N8" s="73">
        <f t="shared" si="7"/>
        <v>-0.15841663355088637</v>
      </c>
      <c r="O8" s="54">
        <f>C8+G8+K8</f>
        <v>2837911.9712796113</v>
      </c>
      <c r="P8" s="54">
        <f>D8+H8+L8</f>
        <v>2384358.8389258408</v>
      </c>
      <c r="Q8" s="54">
        <f>P8-O8</f>
        <v>-453553.13235377055</v>
      </c>
      <c r="R8" s="73">
        <f t="shared" si="8"/>
        <v>-0.15981930974034544</v>
      </c>
      <c r="T8" s="231"/>
      <c r="U8" s="231"/>
      <c r="V8" s="231"/>
      <c r="W8" s="232"/>
    </row>
    <row r="9" spans="1:24">
      <c r="A9" s="55" t="s">
        <v>27</v>
      </c>
      <c r="C9" s="54">
        <f>'Div 9 forecast'!AH150</f>
        <v>95549.329999999987</v>
      </c>
      <c r="D9" s="54">
        <f>'Div 9 forecast'!AI150</f>
        <v>4021</v>
      </c>
      <c r="E9" s="54">
        <f t="shared" si="0"/>
        <v>-91528.329999999987</v>
      </c>
      <c r="F9" s="73">
        <f t="shared" si="5"/>
        <v>-0.95791702568715031</v>
      </c>
      <c r="G9" s="54">
        <f>'Div 2 forecast'!AK98+'Div 12 forecast'!AK48+'SS Controller 1903'!I14</f>
        <v>1079767.6077915528</v>
      </c>
      <c r="H9" s="54">
        <f>'Div 2 forecast'!AL98+'Div 12 forecast'!AL48</f>
        <v>1048098.4180991999</v>
      </c>
      <c r="I9" s="54">
        <f t="shared" si="1"/>
        <v>-31669.189692352898</v>
      </c>
      <c r="J9" s="73">
        <f t="shared" si="6"/>
        <v>-2.9329634880533088E-2</v>
      </c>
      <c r="K9" s="54">
        <f>'Div 91 forecast'!AK96</f>
        <v>120158.39169367154</v>
      </c>
      <c r="L9" s="54">
        <f>'Div 91 forecast'!AL96</f>
        <v>209983.98720000003</v>
      </c>
      <c r="M9" s="54">
        <f t="shared" si="2"/>
        <v>89825.595506328493</v>
      </c>
      <c r="N9" s="73">
        <f t="shared" si="7"/>
        <v>0.74755990189455401</v>
      </c>
      <c r="O9" s="54">
        <f t="shared" si="3"/>
        <v>1295475.3294852243</v>
      </c>
      <c r="P9" s="54">
        <f t="shared" si="3"/>
        <v>1262103.4052992</v>
      </c>
      <c r="Q9" s="54">
        <f t="shared" si="4"/>
        <v>-33371.924186024349</v>
      </c>
      <c r="R9" s="73">
        <f t="shared" si="8"/>
        <v>-2.5760370287626521E-2</v>
      </c>
      <c r="T9" s="231"/>
      <c r="U9" s="231"/>
      <c r="V9" s="231"/>
      <c r="W9" s="232"/>
    </row>
    <row r="10" spans="1:24">
      <c r="A10" s="55" t="s">
        <v>31</v>
      </c>
      <c r="C10" s="54">
        <f>'Div 9 forecast'!AH201</f>
        <v>630786.51000000013</v>
      </c>
      <c r="D10" s="54">
        <f>'Div 9 forecast'!AI201</f>
        <v>527796.22000000009</v>
      </c>
      <c r="E10" s="54">
        <f t="shared" si="0"/>
        <v>-102990.29000000004</v>
      </c>
      <c r="F10" s="73">
        <f t="shared" si="5"/>
        <v>-0.16327281634478838</v>
      </c>
      <c r="G10" s="54">
        <f>'Div 2 forecast'!AK108+'Div 12 forecast'!AK58+'SS Controller 1903'!I15</f>
        <v>429538.82568560855</v>
      </c>
      <c r="H10" s="54">
        <f>'Div 2 forecast'!AL108+'Div 12 forecast'!AL58</f>
        <v>458765.68551030901</v>
      </c>
      <c r="I10" s="54">
        <f t="shared" si="1"/>
        <v>29226.859824700456</v>
      </c>
      <c r="J10" s="73">
        <f t="shared" si="6"/>
        <v>6.804241683635931E-2</v>
      </c>
      <c r="K10" s="54">
        <f>'Div 91 forecast'!AK124</f>
        <v>157082.62709596721</v>
      </c>
      <c r="L10" s="54">
        <f>'Div 91 forecast'!AL124</f>
        <v>153436.007916</v>
      </c>
      <c r="M10" s="54">
        <f t="shared" si="2"/>
        <v>-3646.6191799672088</v>
      </c>
      <c r="N10" s="73">
        <f t="shared" si="7"/>
        <v>-2.3214656180529519E-2</v>
      </c>
      <c r="O10" s="54">
        <f t="shared" si="3"/>
        <v>1217407.962781576</v>
      </c>
      <c r="P10" s="54">
        <f t="shared" si="3"/>
        <v>1139997.9134263091</v>
      </c>
      <c r="Q10" s="54">
        <f t="shared" si="4"/>
        <v>-77410.049355266849</v>
      </c>
      <c r="R10" s="73">
        <f t="shared" si="8"/>
        <v>-6.3585956164109267E-2</v>
      </c>
      <c r="T10" s="231"/>
      <c r="U10" s="231"/>
      <c r="V10" s="231"/>
      <c r="W10" s="232"/>
    </row>
    <row r="11" spans="1:24">
      <c r="A11" s="55" t="s">
        <v>25</v>
      </c>
      <c r="C11" s="54">
        <f>'Div 9 forecast'!AH243</f>
        <v>1054585.26</v>
      </c>
      <c r="D11" s="54">
        <f>'Div 9 forecast'!AI243</f>
        <v>1040217.1223999999</v>
      </c>
      <c r="E11" s="54">
        <f t="shared" si="0"/>
        <v>-14368.137600000133</v>
      </c>
      <c r="F11" s="73">
        <f t="shared" si="5"/>
        <v>-1.3624443793193291E-2</v>
      </c>
      <c r="G11" s="54">
        <f>'Div 2 forecast'!AK117+'Div 12 forecast'!AK64</f>
        <v>3949.916323249482</v>
      </c>
      <c r="H11" s="54">
        <f>'Div 2 forecast'!AL117+'Div 12 forecast'!AL64</f>
        <v>5064.775190326427</v>
      </c>
      <c r="I11" s="54">
        <f t="shared" si="1"/>
        <v>1114.858867076945</v>
      </c>
      <c r="J11" s="73">
        <f t="shared" si="6"/>
        <v>0.28224873031228742</v>
      </c>
      <c r="K11" s="54">
        <f>'Div 91 forecast'!AK138</f>
        <v>29518.13126620758</v>
      </c>
      <c r="L11" s="54">
        <f>'Div 91 forecast'!AL138</f>
        <v>48263.022599040007</v>
      </c>
      <c r="M11" s="54">
        <f t="shared" si="2"/>
        <v>18744.891332832427</v>
      </c>
      <c r="N11" s="73">
        <f t="shared" si="7"/>
        <v>0.63502974371184595</v>
      </c>
      <c r="O11" s="54">
        <f t="shared" si="3"/>
        <v>1088053.3075894571</v>
      </c>
      <c r="P11" s="54">
        <f t="shared" si="3"/>
        <v>1093544.9201893662</v>
      </c>
      <c r="Q11" s="54">
        <f t="shared" si="4"/>
        <v>5491.6125999090727</v>
      </c>
      <c r="R11" s="73">
        <f t="shared" si="8"/>
        <v>5.0471907595001407E-3</v>
      </c>
      <c r="T11" s="231"/>
      <c r="U11" s="231"/>
      <c r="V11" s="231"/>
      <c r="W11" s="232"/>
    </row>
    <row r="12" spans="1:24">
      <c r="A12" s="55" t="s">
        <v>24</v>
      </c>
      <c r="C12" s="54">
        <f>'Div 9 forecast'!AH321</f>
        <v>901817.99999999988</v>
      </c>
      <c r="D12" s="54">
        <f>'Div 9 forecast'!AI321</f>
        <v>673336.7</v>
      </c>
      <c r="E12" s="54">
        <f t="shared" si="0"/>
        <v>-228481.29999999993</v>
      </c>
      <c r="F12" s="73">
        <f t="shared" si="5"/>
        <v>-0.25335633132184093</v>
      </c>
      <c r="G12" s="54">
        <f>'Div 2 forecast'!AK135+'Div 12 forecast'!AK74+'SS Controller 1903'!I17</f>
        <v>55692.586539488919</v>
      </c>
      <c r="H12" s="54">
        <f>'Div 2 forecast'!AL135+'Div 12 forecast'!AL74</f>
        <v>58055.815887612276</v>
      </c>
      <c r="I12" s="54">
        <f t="shared" si="1"/>
        <v>2363.2293481233573</v>
      </c>
      <c r="J12" s="73">
        <f t="shared" si="6"/>
        <v>4.2433463679186559E-2</v>
      </c>
      <c r="K12" s="54">
        <f>'Div 91 forecast'!AK159</f>
        <v>102521.80560164817</v>
      </c>
      <c r="L12" s="54">
        <f>'Div 91 forecast'!AL159</f>
        <v>95563.263360000026</v>
      </c>
      <c r="M12" s="54">
        <f t="shared" si="2"/>
        <v>-6958.5422416481451</v>
      </c>
      <c r="N12" s="73">
        <f t="shared" si="7"/>
        <v>-6.7873777688678139E-2</v>
      </c>
      <c r="O12" s="54">
        <f t="shared" si="3"/>
        <v>1060032.3921411368</v>
      </c>
      <c r="P12" s="54">
        <f t="shared" si="3"/>
        <v>826955.77924761223</v>
      </c>
      <c r="Q12" s="54">
        <f t="shared" si="4"/>
        <v>-233076.61289352458</v>
      </c>
      <c r="R12" s="73">
        <f t="shared" si="8"/>
        <v>-0.2198768779345866</v>
      </c>
      <c r="T12" s="231"/>
      <c r="U12" s="231"/>
      <c r="V12" s="231"/>
      <c r="W12" s="232"/>
    </row>
    <row r="13" spans="1:24">
      <c r="A13" s="55" t="s">
        <v>30</v>
      </c>
      <c r="C13" s="54">
        <f>'Div 9 forecast'!AH327</f>
        <v>2315.9900000000002</v>
      </c>
      <c r="D13" s="54">
        <f>'Div 9 forecast'!AI327</f>
        <v>0</v>
      </c>
      <c r="E13" s="54">
        <f t="shared" si="0"/>
        <v>-2315.9900000000002</v>
      </c>
      <c r="F13" s="73">
        <f t="shared" si="5"/>
        <v>-1</v>
      </c>
      <c r="G13" s="54">
        <f>'Div 2 forecast'!AK149+'Div 12 forecast'!AK83+'SS Controller 1903'!I18</f>
        <v>1154670.582199024</v>
      </c>
      <c r="H13" s="54">
        <f>'Div 2 forecast'!AL149+'Div 12 forecast'!AL83</f>
        <v>1310216.6174604208</v>
      </c>
      <c r="I13" s="54">
        <f t="shared" si="1"/>
        <v>155546.03526139678</v>
      </c>
      <c r="J13" s="73">
        <f t="shared" si="6"/>
        <v>0.13471031275878317</v>
      </c>
      <c r="K13" s="54">
        <f>'Div 91 forecast'!AK165</f>
        <v>41606.034452672895</v>
      </c>
      <c r="L13" s="54">
        <f>'Div 91 forecast'!AL165</f>
        <v>90559.776000000042</v>
      </c>
      <c r="M13" s="54">
        <f t="shared" si="2"/>
        <v>48953.741547327147</v>
      </c>
      <c r="N13" s="73">
        <f t="shared" si="7"/>
        <v>1.1766019566948229</v>
      </c>
      <c r="O13" s="54">
        <f t="shared" si="3"/>
        <v>1198592.6066516968</v>
      </c>
      <c r="P13" s="54">
        <f t="shared" si="3"/>
        <v>1400776.3934604209</v>
      </c>
      <c r="Q13" s="54">
        <f t="shared" si="4"/>
        <v>202183.78680872405</v>
      </c>
      <c r="R13" s="73">
        <f t="shared" si="8"/>
        <v>0.16868432667337263</v>
      </c>
      <c r="T13" s="231"/>
      <c r="U13" s="231"/>
      <c r="V13" s="231"/>
      <c r="W13" s="232"/>
    </row>
    <row r="14" spans="1:24">
      <c r="A14" s="55" t="s">
        <v>33</v>
      </c>
      <c r="C14" s="54">
        <f>'Div 9 forecast'!AH356</f>
        <v>342157.98</v>
      </c>
      <c r="D14" s="54">
        <f>'Div 9 forecast'!AI356</f>
        <v>358236.32</v>
      </c>
      <c r="E14" s="54">
        <f t="shared" si="0"/>
        <v>16078.340000000026</v>
      </c>
      <c r="F14" s="73">
        <f t="shared" si="5"/>
        <v>4.6990983521705464E-2</v>
      </c>
      <c r="G14" s="54">
        <f>'Div 2 forecast'!AK164+'Div 12 forecast'!AK98+'SS Controller 1903'!I19</f>
        <v>146168.16195264334</v>
      </c>
      <c r="H14" s="54">
        <f>'Div 2 forecast'!AL164+'Div 12 forecast'!AL98</f>
        <v>133630.10391943669</v>
      </c>
      <c r="I14" s="54">
        <f t="shared" si="1"/>
        <v>-12538.058033206646</v>
      </c>
      <c r="J14" s="73">
        <f t="shared" si="6"/>
        <v>-8.5778310855881321E-2</v>
      </c>
      <c r="K14" s="54">
        <f>'Div 91 forecast'!AK185</f>
        <v>198374.23752805177</v>
      </c>
      <c r="L14" s="54">
        <f>'Div 91 forecast'!AL185</f>
        <v>262977.34175448003</v>
      </c>
      <c r="M14" s="54">
        <f t="shared" si="2"/>
        <v>64603.104226428259</v>
      </c>
      <c r="N14" s="73">
        <f t="shared" si="7"/>
        <v>0.32566277270400518</v>
      </c>
      <c r="O14" s="54">
        <f t="shared" si="3"/>
        <v>686700.37948069512</v>
      </c>
      <c r="P14" s="54">
        <f t="shared" si="3"/>
        <v>754843.76567391679</v>
      </c>
      <c r="Q14" s="54">
        <f t="shared" si="4"/>
        <v>68143.386193221668</v>
      </c>
      <c r="R14" s="73">
        <f t="shared" si="8"/>
        <v>9.9233069078473332E-2</v>
      </c>
      <c r="T14" s="231"/>
      <c r="U14" s="231"/>
      <c r="V14" s="231"/>
      <c r="W14" s="232"/>
    </row>
    <row r="15" spans="1:24">
      <c r="A15" s="55" t="s">
        <v>28</v>
      </c>
      <c r="C15" s="54">
        <f>'Div 9 forecast'!AH390</f>
        <v>189590.24</v>
      </c>
      <c r="D15" s="54">
        <f>'Div 9 forecast'!AI390</f>
        <v>153181.76000000001</v>
      </c>
      <c r="E15" s="54">
        <f t="shared" si="0"/>
        <v>-36408.479999999981</v>
      </c>
      <c r="F15" s="73">
        <f t="shared" si="5"/>
        <v>-0.19203773358797363</v>
      </c>
      <c r="G15" s="54">
        <f>'Div 2 forecast'!AK176+'Div 12 forecast'!AK102</f>
        <v>13666.089038403337</v>
      </c>
      <c r="H15" s="54">
        <f>'Div 2 forecast'!AL176+'Div 12 forecast'!AL102</f>
        <v>14311.572894211278</v>
      </c>
      <c r="I15" s="54">
        <f t="shared" si="1"/>
        <v>645.48385580794093</v>
      </c>
      <c r="J15" s="73">
        <f t="shared" si="6"/>
        <v>4.7232522340082406E-2</v>
      </c>
      <c r="K15" s="54">
        <f>'Div 91 forecast'!AK198</f>
        <v>163937.68992834471</v>
      </c>
      <c r="L15" s="54">
        <f>'Div 91 forecast'!AL198</f>
        <v>194334.02137200005</v>
      </c>
      <c r="M15" s="54">
        <f t="shared" si="2"/>
        <v>30396.331443655334</v>
      </c>
      <c r="N15" s="73">
        <f t="shared" si="7"/>
        <v>0.18541393048139951</v>
      </c>
      <c r="O15" s="54">
        <f t="shared" si="3"/>
        <v>367194.01896674803</v>
      </c>
      <c r="P15" s="54">
        <f t="shared" si="3"/>
        <v>361827.35426621133</v>
      </c>
      <c r="Q15" s="54">
        <f t="shared" si="4"/>
        <v>-5366.6647005366976</v>
      </c>
      <c r="R15" s="73">
        <f t="shared" si="8"/>
        <v>-1.4615338004791104E-2</v>
      </c>
      <c r="T15" s="231"/>
      <c r="U15" s="231"/>
      <c r="V15" s="231"/>
      <c r="W15" s="232"/>
      <c r="X15" s="233"/>
    </row>
    <row r="16" spans="1:24">
      <c r="A16" s="55" t="s">
        <v>32</v>
      </c>
      <c r="C16" s="54">
        <f>'Div 9 forecast'!AH393</f>
        <v>0</v>
      </c>
      <c r="D16" s="54">
        <f>'Div 9 forecast'!AI393</f>
        <v>242</v>
      </c>
      <c r="E16" s="54">
        <f t="shared" si="0"/>
        <v>242</v>
      </c>
      <c r="F16" s="73">
        <f t="shared" si="5"/>
        <v>0</v>
      </c>
      <c r="G16" s="54">
        <f>'Div 2 forecast'!AK200+'Div 12 forecast'!AK105</f>
        <v>356561.94982908521</v>
      </c>
      <c r="H16" s="54">
        <f>'Div 2 forecast'!AL200+'Div 12 forecast'!AL105</f>
        <v>362946.48980236525</v>
      </c>
      <c r="I16" s="54">
        <f t="shared" si="1"/>
        <v>6384.5399732800433</v>
      </c>
      <c r="J16" s="73">
        <f t="shared" si="6"/>
        <v>1.7905836493042556E-2</v>
      </c>
      <c r="K16" s="54">
        <f>'Div 91 forecast'!AK201</f>
        <v>0</v>
      </c>
      <c r="L16" s="54">
        <f>'Div 91 forecast'!AL201</f>
        <v>0</v>
      </c>
      <c r="M16" s="54">
        <f t="shared" si="2"/>
        <v>0</v>
      </c>
      <c r="N16" s="73">
        <f t="shared" si="7"/>
        <v>0</v>
      </c>
      <c r="O16" s="54">
        <f t="shared" si="3"/>
        <v>356561.94982908521</v>
      </c>
      <c r="P16" s="54">
        <f t="shared" si="3"/>
        <v>363188.48980236525</v>
      </c>
      <c r="Q16" s="54">
        <f t="shared" si="4"/>
        <v>6626.5399732800433</v>
      </c>
      <c r="R16" s="73">
        <f t="shared" si="8"/>
        <v>1.8584540432472998E-2</v>
      </c>
      <c r="T16" s="231"/>
      <c r="U16" s="231"/>
      <c r="V16" s="231"/>
      <c r="W16" s="232"/>
    </row>
    <row r="17" spans="1:24">
      <c r="A17" s="55" t="s">
        <v>35</v>
      </c>
      <c r="C17" s="54">
        <f>'Div 9 forecast'!AH412</f>
        <v>113262.31000000001</v>
      </c>
      <c r="D17" s="54">
        <f>'Div 9 forecast'!AI412</f>
        <v>71067.400000000009</v>
      </c>
      <c r="E17" s="54">
        <f t="shared" si="0"/>
        <v>-42194.91</v>
      </c>
      <c r="F17" s="73">
        <f t="shared" si="5"/>
        <v>-0.37254149239936923</v>
      </c>
      <c r="G17" s="54">
        <f>'Div 2 forecast'!AK209+'Div 12 forecast'!AK112</f>
        <v>30075.973017511889</v>
      </c>
      <c r="H17" s="54">
        <f>'Div 2 forecast'!AL209+'Div 12 forecast'!AL112</f>
        <v>36499.883829582774</v>
      </c>
      <c r="I17" s="54">
        <f t="shared" si="1"/>
        <v>6423.9108120708843</v>
      </c>
      <c r="J17" s="73">
        <f t="shared" si="6"/>
        <v>0.21358945921152839</v>
      </c>
      <c r="K17" s="54">
        <f>'Div 91 forecast'!AK211</f>
        <v>41272.861890219065</v>
      </c>
      <c r="L17" s="54">
        <f>'Div 91 forecast'!AL211</f>
        <v>81175.608816000007</v>
      </c>
      <c r="M17" s="54">
        <f t="shared" si="2"/>
        <v>39902.746925780943</v>
      </c>
      <c r="N17" s="73">
        <f t="shared" si="7"/>
        <v>0.96680349019453837</v>
      </c>
      <c r="O17" s="54">
        <f t="shared" si="3"/>
        <v>184611.14490773095</v>
      </c>
      <c r="P17" s="54">
        <f t="shared" si="3"/>
        <v>188742.89264558279</v>
      </c>
      <c r="Q17" s="54">
        <f t="shared" si="4"/>
        <v>4131.7477378518379</v>
      </c>
      <c r="R17" s="73">
        <f t="shared" si="8"/>
        <v>2.2380814223956491E-2</v>
      </c>
      <c r="T17" s="231"/>
      <c r="U17" s="231"/>
      <c r="V17" s="231"/>
      <c r="W17" s="232"/>
    </row>
    <row r="18" spans="1:24">
      <c r="A18" s="55" t="s">
        <v>26</v>
      </c>
      <c r="C18" s="54">
        <f>'Div 9 forecast'!AH431</f>
        <v>10775.04</v>
      </c>
      <c r="D18" s="54">
        <f>'Div 9 forecast'!AI431</f>
        <v>13884.99</v>
      </c>
      <c r="E18" s="54">
        <f t="shared" si="0"/>
        <v>3109.9499999999989</v>
      </c>
      <c r="F18" s="73">
        <f t="shared" si="5"/>
        <v>0.28862537865288657</v>
      </c>
      <c r="G18" s="54">
        <f>'Div 2 forecast'!AK216+'Div 12 forecast'!AK117</f>
        <v>12495.066369640088</v>
      </c>
      <c r="H18" s="54">
        <f>'Div 2 forecast'!AL216+'Div 12 forecast'!AL117</f>
        <v>13880.170469173147</v>
      </c>
      <c r="I18" s="54">
        <f t="shared" si="1"/>
        <v>1385.1040995330586</v>
      </c>
      <c r="J18" s="73">
        <f t="shared" si="6"/>
        <v>0.11085208021771842</v>
      </c>
      <c r="K18" s="54">
        <f>'Div 91 forecast'!AK219</f>
        <v>7378.640510050679</v>
      </c>
      <c r="L18" s="54">
        <f>'Div 91 forecast'!AL219</f>
        <v>7861.2576000000008</v>
      </c>
      <c r="M18" s="54">
        <f t="shared" si="2"/>
        <v>482.61708994932178</v>
      </c>
      <c r="N18" s="73">
        <f t="shared" si="7"/>
        <v>6.5407318501549683E-2</v>
      </c>
      <c r="O18" s="54">
        <f t="shared" si="3"/>
        <v>30648.746879690767</v>
      </c>
      <c r="P18" s="54">
        <f t="shared" si="3"/>
        <v>35626.418069173145</v>
      </c>
      <c r="Q18" s="54">
        <f t="shared" si="4"/>
        <v>4977.6711894823784</v>
      </c>
      <c r="R18" s="73">
        <f t="shared" si="8"/>
        <v>0.16241026783319504</v>
      </c>
      <c r="T18" s="231"/>
      <c r="U18" s="231"/>
      <c r="V18" s="231"/>
      <c r="W18" s="232"/>
    </row>
    <row r="19" spans="1:24">
      <c r="A19" s="55" t="s">
        <v>34</v>
      </c>
      <c r="C19" s="54">
        <f>'Div 9 forecast'!AH490</f>
        <v>508461.41890000005</v>
      </c>
      <c r="D19" s="54">
        <f>'Div 9 forecast'!AI490</f>
        <v>559663.74529999995</v>
      </c>
      <c r="E19" s="54">
        <f t="shared" si="0"/>
        <v>51202.326399999904</v>
      </c>
      <c r="F19" s="73">
        <f t="shared" si="5"/>
        <v>0.10070051432962301</v>
      </c>
      <c r="G19" s="54">
        <f>'Div 2 forecast'!AK256+'Div 12 forecast'!AK142+'SS Controller 1903'!I24</f>
        <v>179367.13163119584</v>
      </c>
      <c r="H19" s="54">
        <f>'Div 2 forecast'!AL256+'Div 12 forecast'!AL142</f>
        <v>213048.69043210233</v>
      </c>
      <c r="I19" s="54">
        <f t="shared" si="1"/>
        <v>33681.558800906496</v>
      </c>
      <c r="J19" s="73">
        <f t="shared" si="6"/>
        <v>0.18777999343915774</v>
      </c>
      <c r="K19" s="54">
        <f>'Div 91 forecast'!AK249</f>
        <v>273631.16289630166</v>
      </c>
      <c r="L19" s="54">
        <f>'Div 91 forecast'!AL249</f>
        <v>330116.0325156601</v>
      </c>
      <c r="M19" s="54">
        <f t="shared" si="2"/>
        <v>56484.869619358447</v>
      </c>
      <c r="N19" s="73">
        <f t="shared" si="7"/>
        <v>0.20642703492352071</v>
      </c>
      <c r="O19" s="54">
        <f t="shared" si="3"/>
        <v>961459.71342749754</v>
      </c>
      <c r="P19" s="54">
        <f t="shared" si="3"/>
        <v>1102828.4682477624</v>
      </c>
      <c r="Q19" s="54">
        <f t="shared" si="4"/>
        <v>141368.75482026488</v>
      </c>
      <c r="R19" s="73">
        <f t="shared" si="8"/>
        <v>0.14703554693550383</v>
      </c>
      <c r="T19" s="231"/>
      <c r="U19" s="231"/>
      <c r="V19" s="231"/>
      <c r="W19" s="232"/>
    </row>
    <row r="20" spans="1:24">
      <c r="A20" s="55" t="s">
        <v>36</v>
      </c>
      <c r="C20" s="54">
        <f>'Div 9 forecast'!AH517</f>
        <v>21115.4</v>
      </c>
      <c r="D20" s="54">
        <f>'Div 9 forecast'!AI517</f>
        <v>20108.75</v>
      </c>
      <c r="E20" s="54">
        <f t="shared" si="0"/>
        <v>-1006.6500000000015</v>
      </c>
      <c r="F20" s="73">
        <f t="shared" si="5"/>
        <v>-4.7673735756841043E-2</v>
      </c>
      <c r="G20" s="54">
        <f>'Div 2 forecast'!AK279+'Div 12 forecast'!AK154</f>
        <v>67267.969965180746</v>
      </c>
      <c r="H20" s="54">
        <f>'Div 2 forecast'!AL279+'Div 12 forecast'!AL154</f>
        <v>72013.325129118719</v>
      </c>
      <c r="I20" s="54">
        <f t="shared" si="1"/>
        <v>4745.355163937973</v>
      </c>
      <c r="J20" s="73">
        <f t="shared" si="6"/>
        <v>7.0544051892665466E-2</v>
      </c>
      <c r="K20" s="54">
        <f>'Div 91 forecast'!AK266</f>
        <v>37112.488428552097</v>
      </c>
      <c r="L20" s="54">
        <f>'Div 91 forecast'!AL266</f>
        <v>49616.34825000001</v>
      </c>
      <c r="M20" s="54">
        <f t="shared" si="2"/>
        <v>12503.859821447913</v>
      </c>
      <c r="N20" s="73">
        <f t="shared" si="7"/>
        <v>0.33691785032200111</v>
      </c>
      <c r="O20" s="54">
        <f t="shared" si="3"/>
        <v>125495.85839373285</v>
      </c>
      <c r="P20" s="54">
        <f t="shared" si="3"/>
        <v>141738.42337911873</v>
      </c>
      <c r="Q20" s="54">
        <f t="shared" si="4"/>
        <v>16242.564985385878</v>
      </c>
      <c r="R20" s="73">
        <f t="shared" si="8"/>
        <v>0.1294270997726967</v>
      </c>
      <c r="T20" s="231"/>
      <c r="U20" s="231"/>
      <c r="V20" s="231"/>
      <c r="W20" s="232"/>
    </row>
    <row r="21" spans="1:24">
      <c r="A21" s="55" t="s">
        <v>37</v>
      </c>
      <c r="C21" s="54">
        <f>'Div 9 forecast'!AH549</f>
        <v>3926149.7700000005</v>
      </c>
      <c r="D21" s="54">
        <f>'Div 9 forecast'!AI549</f>
        <v>3705636.36</v>
      </c>
      <c r="E21" s="54">
        <f t="shared" si="0"/>
        <v>-220513.41000000061</v>
      </c>
      <c r="F21" s="73">
        <f t="shared" si="5"/>
        <v>-5.616530772334765E-2</v>
      </c>
      <c r="G21" s="54">
        <f>'Div 2 forecast'!AK296+'Div 12 forecast'!AK163+'SS Controller 1903'!I26</f>
        <v>881310.35419229709</v>
      </c>
      <c r="H21" s="54">
        <f>'Div 2 forecast'!AL296+'Div 12 forecast'!AL163</f>
        <v>851985.91597206949</v>
      </c>
      <c r="I21" s="54">
        <f t="shared" si="1"/>
        <v>-29324.438220227603</v>
      </c>
      <c r="J21" s="73">
        <f t="shared" si="6"/>
        <v>-3.327367944871458E-2</v>
      </c>
      <c r="K21" s="54">
        <f>'Div 91 forecast'!AK282</f>
        <v>1291835.0102664491</v>
      </c>
      <c r="L21" s="54">
        <f>'Div 91 forecast'!AL282</f>
        <v>2063446.9117068006</v>
      </c>
      <c r="M21" s="54">
        <f t="shared" si="2"/>
        <v>771611.9014403515</v>
      </c>
      <c r="N21" s="73">
        <f t="shared" si="7"/>
        <v>0.59729910964497057</v>
      </c>
      <c r="O21" s="54">
        <f t="shared" si="3"/>
        <v>6099295.1344587468</v>
      </c>
      <c r="P21" s="54">
        <f t="shared" si="3"/>
        <v>6621069.1876788698</v>
      </c>
      <c r="Q21" s="54">
        <f t="shared" si="4"/>
        <v>521774.05322012305</v>
      </c>
      <c r="R21" s="73">
        <f t="shared" si="8"/>
        <v>8.554661509529092E-2</v>
      </c>
      <c r="T21" s="231"/>
      <c r="U21" s="231"/>
      <c r="V21" s="231"/>
      <c r="W21" s="232"/>
      <c r="X21" s="233"/>
    </row>
    <row r="22" spans="1:24">
      <c r="A22" s="55" t="s">
        <v>38</v>
      </c>
      <c r="C22" s="54">
        <f>'Div 9 forecast'!AH552</f>
        <v>549343.45279999997</v>
      </c>
      <c r="D22" s="54">
        <f>'Div 9 forecast'!AI552</f>
        <v>341050.48677183327</v>
      </c>
      <c r="E22" s="54">
        <f t="shared" si="0"/>
        <v>-208292.9660281667</v>
      </c>
      <c r="F22" s="73">
        <f t="shared" si="5"/>
        <v>-0.37916710387008129</v>
      </c>
      <c r="G22" s="54">
        <v>0</v>
      </c>
      <c r="H22" s="54">
        <v>0</v>
      </c>
      <c r="I22" s="54">
        <f t="shared" si="1"/>
        <v>0</v>
      </c>
      <c r="J22" s="73">
        <f t="shared" si="6"/>
        <v>0</v>
      </c>
      <c r="K22" s="54">
        <f>'Div 91 forecast'!AK285</f>
        <v>0</v>
      </c>
      <c r="L22" s="54">
        <f>'Div 91 forecast'!AL285</f>
        <v>0</v>
      </c>
      <c r="M22" s="54">
        <f t="shared" si="2"/>
        <v>0</v>
      </c>
      <c r="N22" s="73">
        <f t="shared" si="7"/>
        <v>0</v>
      </c>
      <c r="O22" s="54">
        <f t="shared" si="3"/>
        <v>549343.45279999997</v>
      </c>
      <c r="P22" s="54">
        <f t="shared" si="3"/>
        <v>341050.48677183327</v>
      </c>
      <c r="Q22" s="54">
        <f t="shared" si="4"/>
        <v>-208292.9660281667</v>
      </c>
      <c r="R22" s="73">
        <f t="shared" si="8"/>
        <v>-0.37916710387008129</v>
      </c>
      <c r="T22" s="231"/>
      <c r="U22" s="231"/>
      <c r="V22" s="231"/>
      <c r="W22" s="232"/>
    </row>
    <row r="23" spans="1:24">
      <c r="A23" s="55" t="s">
        <v>39</v>
      </c>
      <c r="C23" s="54">
        <f>'Div 9 forecast'!AH576</f>
        <v>18349.169999999998</v>
      </c>
      <c r="D23" s="54">
        <f>'Div 9 forecast'!AI576</f>
        <v>125513</v>
      </c>
      <c r="E23" s="54">
        <f t="shared" si="0"/>
        <v>107163.83</v>
      </c>
      <c r="F23" s="73">
        <f t="shared" si="5"/>
        <v>5.8402548998129076</v>
      </c>
      <c r="G23" s="54">
        <f>'Div 2 forecast'!AK303+'Div 12 forecast'!AK169+'SS Controller 1903'!I28</f>
        <v>-3614288.7652863516</v>
      </c>
      <c r="H23" s="54">
        <f>'Div 2 forecast'!AL303+'Div 12 forecast'!AL169</f>
        <v>-3609965.4304489978</v>
      </c>
      <c r="I23" s="54">
        <f t="shared" si="1"/>
        <v>4323.3348373537883</v>
      </c>
      <c r="J23" s="73">
        <f t="shared" si="6"/>
        <v>-1.1961785895132429E-3</v>
      </c>
      <c r="K23" s="54">
        <f>'Div 91 forecast'!AK295</f>
        <v>-38411.950528322137</v>
      </c>
      <c r="L23" s="54">
        <f>'Div 91 forecast'!AL295</f>
        <v>8811.0600000000013</v>
      </c>
      <c r="M23" s="54">
        <f t="shared" si="2"/>
        <v>47223.010528322135</v>
      </c>
      <c r="N23" s="73">
        <f t="shared" si="7"/>
        <v>-1.2293833007387471</v>
      </c>
      <c r="O23" s="54">
        <f t="shared" si="3"/>
        <v>-3634351.5458146739</v>
      </c>
      <c r="P23" s="54">
        <f t="shared" si="3"/>
        <v>-3475641.3704489977</v>
      </c>
      <c r="Q23" s="54">
        <f t="shared" si="4"/>
        <v>158710.17536567617</v>
      </c>
      <c r="R23" s="73">
        <f t="shared" si="8"/>
        <v>-4.3669461626090388E-2</v>
      </c>
      <c r="T23" s="231"/>
      <c r="U23" s="231"/>
      <c r="V23" s="231"/>
      <c r="W23" s="232"/>
    </row>
    <row r="24" spans="1:24">
      <c r="A24" s="233"/>
      <c r="C24" s="54"/>
      <c r="D24" s="54"/>
      <c r="E24" s="54"/>
      <c r="F24" s="41"/>
      <c r="G24" s="54"/>
      <c r="H24" s="54"/>
      <c r="I24" s="54"/>
      <c r="J24" s="41"/>
      <c r="K24" s="54"/>
      <c r="L24" s="54"/>
      <c r="M24" s="54"/>
      <c r="N24" s="41"/>
      <c r="O24" s="54"/>
      <c r="P24" s="54"/>
      <c r="Q24" s="54"/>
      <c r="R24" s="41"/>
      <c r="T24" s="231"/>
      <c r="U24" s="231"/>
      <c r="V24" s="231"/>
      <c r="W24" s="234"/>
    </row>
    <row r="25" spans="1:24">
      <c r="A25" s="55" t="s">
        <v>563</v>
      </c>
      <c r="C25" s="54">
        <f>SUM(C6:C23)</f>
        <v>15500391.191800002</v>
      </c>
      <c r="D25" s="54">
        <f>SUM(D6:D23)</f>
        <v>14516369.008199604</v>
      </c>
      <c r="E25" s="54">
        <f>SUM(E6:E23)</f>
        <v>-984022.1836003958</v>
      </c>
      <c r="F25" s="41">
        <f t="shared" si="5"/>
        <v>-6.3483699954679979E-2</v>
      </c>
      <c r="G25" s="54">
        <f>SUM(G6:G23)</f>
        <v>8195675.8383012088</v>
      </c>
      <c r="H25" s="54">
        <f>SUM(H6:H23)</f>
        <v>8531812.7415558957</v>
      </c>
      <c r="I25" s="54">
        <f>SUM(I6:I23)</f>
        <v>336136.90325468796</v>
      </c>
      <c r="J25" s="41">
        <f t="shared" si="6"/>
        <v>4.1013933431066747E-2</v>
      </c>
      <c r="K25" s="54">
        <f>SUM(K6:K23)</f>
        <v>4835070.1853499217</v>
      </c>
      <c r="L25" s="54">
        <f>SUM(L6:L23)</f>
        <v>5966951.4463564577</v>
      </c>
      <c r="M25" s="54">
        <f>SUM(M6:M23)</f>
        <v>1131881.2610065364</v>
      </c>
      <c r="N25" s="41">
        <f t="shared" si="7"/>
        <v>0.23409820697868947</v>
      </c>
      <c r="O25" s="54">
        <f>SUM(O6:O23)</f>
        <v>28531137.215451129</v>
      </c>
      <c r="P25" s="54">
        <f>SUM(P6:P23)</f>
        <v>29015133.196111962</v>
      </c>
      <c r="Q25" s="54">
        <f>SUM(Q6:Q23)</f>
        <v>483995.98066082888</v>
      </c>
      <c r="R25" s="41">
        <f t="shared" si="8"/>
        <v>1.6963781604846767E-2</v>
      </c>
      <c r="T25" s="231"/>
      <c r="U25" s="231"/>
      <c r="V25" s="231"/>
      <c r="W25" s="234"/>
    </row>
    <row r="26" spans="1:24">
      <c r="A26" s="235" t="s">
        <v>564</v>
      </c>
      <c r="C26" s="68">
        <f>'[21]C.2.2 B 09'!$P$122</f>
        <v>15500391.191799995</v>
      </c>
      <c r="D26" s="68">
        <f>'[21]C.2.2-F 09'!$P$121</f>
        <v>14516369.008199604</v>
      </c>
      <c r="E26" s="68"/>
      <c r="F26" s="68"/>
      <c r="G26" s="68">
        <f>'[21]C.2.2 B 02'!$P$44+'[21]C.2.2 B 12'!$P$34</f>
        <v>-8195675.1710310131</v>
      </c>
      <c r="H26" s="68">
        <f>'[21]C.2.2-F 02'!$P$42+'[21]C.2.2-F 12'!$P$34</f>
        <v>-8531812.7426291667</v>
      </c>
      <c r="I26" s="68"/>
      <c r="J26" s="70"/>
      <c r="K26" s="68">
        <f>'[21]C.2.2 B 91'!$P$57</f>
        <v>-4835070.1853499208</v>
      </c>
      <c r="L26" s="68">
        <f>'[21]C.2.2-F 91'!$P$55</f>
        <v>-5966951.4463564577</v>
      </c>
      <c r="M26" s="68"/>
      <c r="N26" s="70"/>
      <c r="O26" s="68">
        <f>-SUM('[21]C.2'!$D$18:$D$25)</f>
        <v>-28531136.548180934</v>
      </c>
      <c r="P26" s="68">
        <f>-SUM('[21]C.2'!$K$18:$K$25)</f>
        <v>-29015133.19718523</v>
      </c>
      <c r="Q26" s="68"/>
      <c r="R26" s="236"/>
      <c r="T26" s="231"/>
      <c r="U26" s="231"/>
      <c r="V26" s="231"/>
    </row>
    <row r="27" spans="1:24">
      <c r="A27" s="55" t="s">
        <v>565</v>
      </c>
      <c r="C27" s="54"/>
      <c r="D27" s="54">
        <f>-[21]F.4!$K$18</f>
        <v>-184692.89006689138</v>
      </c>
      <c r="E27" s="54">
        <f t="shared" ref="E27:E32" si="9">D27-C27</f>
        <v>-184692.89006689138</v>
      </c>
      <c r="F27" s="54"/>
      <c r="G27" s="54"/>
      <c r="H27" s="54">
        <f>-[21]F.4!$K$24-[21]F.4!$K$27</f>
        <v>-10925.914532464127</v>
      </c>
      <c r="I27" s="54">
        <f>H27-G27</f>
        <v>-10925.914532464127</v>
      </c>
      <c r="K27" s="54"/>
      <c r="L27" s="54">
        <f>-[21]F.4!$K$21</f>
        <v>-678.62136846479518</v>
      </c>
      <c r="M27" s="54">
        <f>L27-K27</f>
        <v>-678.62136846479518</v>
      </c>
      <c r="O27" s="54"/>
      <c r="P27" s="54">
        <f t="shared" ref="P27:P33" si="10">D27+H27+L27</f>
        <v>-196297.42596782028</v>
      </c>
      <c r="Q27" s="54">
        <f t="shared" ref="Q27:Q33" si="11">P27-O27</f>
        <v>-196297.42596782028</v>
      </c>
      <c r="R27" s="236"/>
      <c r="T27" s="231"/>
      <c r="U27" s="231"/>
      <c r="V27" s="231"/>
      <c r="W27" s="232"/>
    </row>
    <row r="28" spans="1:24">
      <c r="A28" s="55" t="s">
        <v>566</v>
      </c>
      <c r="C28" s="54"/>
      <c r="D28" s="54">
        <f>-'[21]F.2.2'!$J$20</f>
        <v>0</v>
      </c>
      <c r="E28" s="54">
        <f t="shared" si="9"/>
        <v>0</v>
      </c>
      <c r="F28" s="54"/>
      <c r="G28" s="54"/>
      <c r="H28" s="54"/>
      <c r="I28" s="54"/>
      <c r="K28" s="54"/>
      <c r="L28" s="54"/>
      <c r="M28" s="54"/>
      <c r="O28" s="54"/>
      <c r="P28" s="54">
        <f t="shared" si="10"/>
        <v>0</v>
      </c>
      <c r="Q28" s="54">
        <f t="shared" si="11"/>
        <v>0</v>
      </c>
      <c r="R28" s="236"/>
      <c r="T28" s="231"/>
      <c r="U28" s="231"/>
      <c r="V28" s="231"/>
      <c r="W28" s="232"/>
    </row>
    <row r="29" spans="1:24">
      <c r="A29" s="55" t="s">
        <v>567</v>
      </c>
      <c r="C29" s="54"/>
      <c r="D29" s="54">
        <f>-[21]F.8!$I$16</f>
        <v>-34635.56</v>
      </c>
      <c r="E29" s="54">
        <f t="shared" si="9"/>
        <v>-34635.56</v>
      </c>
      <c r="F29" s="54"/>
      <c r="G29" s="54"/>
      <c r="H29" s="54">
        <f>-[21]F.8!$I$20-[21]F.8!$I$22</f>
        <v>-27017.882626911509</v>
      </c>
      <c r="I29" s="54">
        <f>H29-G29</f>
        <v>-27017.882626911509</v>
      </c>
      <c r="K29" s="54"/>
      <c r="L29" s="54">
        <f>-[21]F.8!$I$18</f>
        <v>-22429.434336000002</v>
      </c>
      <c r="M29" s="54">
        <f>L29-K29</f>
        <v>-22429.434336000002</v>
      </c>
      <c r="O29" s="54"/>
      <c r="P29" s="54">
        <f t="shared" si="10"/>
        <v>-84082.876962911512</v>
      </c>
      <c r="Q29" s="54">
        <f t="shared" si="11"/>
        <v>-84082.876962911512</v>
      </c>
      <c r="R29" s="236"/>
      <c r="T29" s="231"/>
      <c r="U29" s="231"/>
      <c r="V29" s="231"/>
      <c r="W29" s="232"/>
    </row>
    <row r="30" spans="1:24">
      <c r="A30" s="55" t="s">
        <v>568</v>
      </c>
      <c r="C30" s="54"/>
      <c r="D30" s="54">
        <f>[21]F.9!$G$20</f>
        <v>-19375.2</v>
      </c>
      <c r="E30" s="54">
        <f t="shared" si="9"/>
        <v>-19375.2</v>
      </c>
      <c r="F30" s="54"/>
      <c r="G30" s="54"/>
      <c r="H30" s="54"/>
      <c r="I30" s="54"/>
      <c r="K30" s="54"/>
      <c r="L30" s="54"/>
      <c r="M30" s="54"/>
      <c r="O30" s="54"/>
      <c r="P30" s="54">
        <f t="shared" si="10"/>
        <v>-19375.2</v>
      </c>
      <c r="Q30" s="54">
        <f t="shared" si="11"/>
        <v>-19375.2</v>
      </c>
      <c r="R30" s="236"/>
      <c r="T30" s="231"/>
      <c r="U30" s="231"/>
      <c r="V30" s="231"/>
      <c r="W30" s="232"/>
    </row>
    <row r="31" spans="1:24">
      <c r="A31" s="55" t="s">
        <v>840</v>
      </c>
      <c r="D31" s="237">
        <f>[21]F.6!$R$39</f>
        <v>180926.55666666661</v>
      </c>
      <c r="E31" s="54">
        <f t="shared" si="9"/>
        <v>180926.55666666661</v>
      </c>
      <c r="F31" s="54"/>
      <c r="I31" s="54">
        <f>H31-G31</f>
        <v>0</v>
      </c>
      <c r="M31" s="54">
        <f>L31-K31</f>
        <v>0</v>
      </c>
      <c r="O31" s="54"/>
      <c r="P31" s="54">
        <f t="shared" si="10"/>
        <v>180926.55666666661</v>
      </c>
      <c r="Q31" s="54">
        <f t="shared" si="11"/>
        <v>180926.55666666661</v>
      </c>
      <c r="T31" s="231"/>
      <c r="U31" s="231"/>
      <c r="V31" s="231"/>
      <c r="W31" s="232"/>
    </row>
    <row r="32" spans="1:24">
      <c r="A32" s="55" t="s">
        <v>663</v>
      </c>
      <c r="D32" s="237">
        <f>-SUM([21]F.10!$F$36:$F$37)</f>
        <v>0</v>
      </c>
      <c r="E32" s="54">
        <f t="shared" si="9"/>
        <v>0</v>
      </c>
      <c r="F32" s="54"/>
      <c r="H32" s="237">
        <f>-SUM([21]F.10!$F$15:$F$17,[21]F.10!$F$27:$F$31)</f>
        <v>-461238.35931737511</v>
      </c>
      <c r="I32" s="54">
        <f>H32-G32</f>
        <v>-461238.35931737511</v>
      </c>
      <c r="L32" s="237">
        <f>-SUM([21]F.10!$F$19,[21]F.10!$F$33:$F$34)</f>
        <v>-501744.46650202922</v>
      </c>
      <c r="M32" s="54">
        <f>L32-K32</f>
        <v>-501744.46650202922</v>
      </c>
      <c r="O32" s="54"/>
      <c r="P32" s="54">
        <f t="shared" si="10"/>
        <v>-962982.82581940433</v>
      </c>
      <c r="Q32" s="54">
        <f t="shared" si="11"/>
        <v>-962982.82581940433</v>
      </c>
      <c r="T32" s="231"/>
      <c r="U32" s="231"/>
      <c r="V32" s="231"/>
      <c r="W32" s="232"/>
    </row>
    <row r="33" spans="1:31">
      <c r="A33" s="55" t="s">
        <v>1335</v>
      </c>
      <c r="D33" s="237"/>
      <c r="E33" s="54"/>
      <c r="F33" s="54"/>
      <c r="H33" s="237">
        <f>-[21]F.11!$F$19</f>
        <v>-708340.0713106537</v>
      </c>
      <c r="I33" s="54">
        <f>H33-G33</f>
        <v>-708340.0713106537</v>
      </c>
      <c r="L33" s="237"/>
      <c r="M33" s="54"/>
      <c r="O33" s="54"/>
      <c r="P33" s="54">
        <f t="shared" si="10"/>
        <v>-708340.0713106537</v>
      </c>
      <c r="Q33" s="54">
        <f t="shared" si="11"/>
        <v>-708340.0713106537</v>
      </c>
      <c r="T33" s="231"/>
      <c r="U33" s="231"/>
      <c r="V33" s="231"/>
      <c r="W33" s="232"/>
    </row>
    <row r="34" spans="1:31">
      <c r="A34" s="55" t="s">
        <v>569</v>
      </c>
      <c r="B34" s="55"/>
      <c r="C34" s="238">
        <f>SUM(C27:C32)+C25</f>
        <v>15500391.191800002</v>
      </c>
      <c r="D34" s="238">
        <f>SUM(D27:D32)+D25</f>
        <v>14458591.914799379</v>
      </c>
      <c r="E34" s="238">
        <f>SUM(E27:E32)+E25</f>
        <v>-1041799.2770006206</v>
      </c>
      <c r="F34" s="54"/>
      <c r="G34" s="238">
        <f>SUM(G27:G32)+G25</f>
        <v>8195675.8383012088</v>
      </c>
      <c r="H34" s="238">
        <f>SUM(H27:H33)+H25</f>
        <v>7324290.5137684913</v>
      </c>
      <c r="I34" s="238">
        <f>SUM(I27:I33)+I25</f>
        <v>-871385.3245327163</v>
      </c>
      <c r="K34" s="238">
        <f>SUM(K27:K32)+K25</f>
        <v>4835070.1853499217</v>
      </c>
      <c r="L34" s="238">
        <f>SUM(L27:L32)+L25</f>
        <v>5442098.924149964</v>
      </c>
      <c r="M34" s="238">
        <f>SUM(M27:M32)+M25</f>
        <v>607028.73880004243</v>
      </c>
      <c r="O34" s="238">
        <f t="shared" ref="O34" si="12">SUM(O27:O32)+O25</f>
        <v>28531137.215451129</v>
      </c>
      <c r="P34" s="238">
        <f>SUM(P27:P33)+P25</f>
        <v>27224981.352717839</v>
      </c>
      <c r="Q34" s="238">
        <f>SUM(Q27:Q33)+Q25</f>
        <v>-1306155.8627332943</v>
      </c>
      <c r="R34" s="236">
        <f>Q34/O34</f>
        <v>-4.5780014055168516E-2</v>
      </c>
      <c r="T34" s="239"/>
      <c r="U34" s="239"/>
      <c r="V34" s="239"/>
      <c r="W34" s="234"/>
    </row>
    <row r="35" spans="1:31">
      <c r="G35" s="229"/>
      <c r="H35" s="229"/>
      <c r="I35" s="229"/>
      <c r="K35" s="229"/>
      <c r="L35" s="229"/>
      <c r="M35" s="240"/>
      <c r="P35" s="68">
        <f>'[21]C.1'!$F$19</f>
        <v>27224981.353791106</v>
      </c>
    </row>
    <row r="36" spans="1:31">
      <c r="H36" s="241"/>
      <c r="P36" s="54"/>
    </row>
    <row r="37" spans="1:31">
      <c r="A37" s="242" t="s">
        <v>585</v>
      </c>
      <c r="G37" s="241"/>
      <c r="H37" s="241"/>
      <c r="I37" s="241"/>
      <c r="K37" s="241"/>
      <c r="L37" s="241"/>
      <c r="M37" s="241"/>
      <c r="S37" s="54"/>
      <c r="T37" s="54"/>
      <c r="U37" s="54"/>
      <c r="V37" s="54"/>
    </row>
    <row r="38" spans="1:31">
      <c r="A38" s="55" t="s">
        <v>22</v>
      </c>
      <c r="G38" s="54">
        <f>'Div 2 forecast'!AH36+'Div 12 forecast'!AH22</f>
        <v>76450387.867500007</v>
      </c>
      <c r="H38" s="54">
        <f>'Div 2 forecast'!AI36+'Div 12 forecast'!AI22</f>
        <v>82708183.434174001</v>
      </c>
      <c r="I38" s="241"/>
      <c r="K38" s="237">
        <f>'Div 91 forecast'!AH33</f>
        <v>2542940.1244000001</v>
      </c>
      <c r="L38" s="237">
        <f>'Div 91 forecast'!AI33</f>
        <v>2521291.4010629999</v>
      </c>
      <c r="M38" s="241"/>
      <c r="O38" s="54">
        <f>G25+K25</f>
        <v>13030746.02365113</v>
      </c>
      <c r="P38" s="54">
        <f>H25+L25</f>
        <v>14498764.187912352</v>
      </c>
      <c r="Q38" s="56" t="s">
        <v>670</v>
      </c>
      <c r="S38" s="54"/>
      <c r="AC38" s="57"/>
      <c r="AD38" s="57"/>
      <c r="AE38" s="57"/>
    </row>
    <row r="39" spans="1:31">
      <c r="A39" s="55" t="s">
        <v>29</v>
      </c>
      <c r="G39" s="54">
        <f>'Div 2 forecast'!AH90+'Div 12 forecast'!AH44</f>
        <v>36608201.056600004</v>
      </c>
      <c r="H39" s="54">
        <f>'Div 2 forecast'!AI90+'Div 12 forecast'!AI44</f>
        <v>32512569.1008</v>
      </c>
      <c r="I39" s="241"/>
      <c r="K39" s="237">
        <f>'Div 91 forecast'!AH89</f>
        <v>1408892.8599999999</v>
      </c>
      <c r="L39" s="237">
        <f>'Div 91 forecast'!AI89</f>
        <v>1185700.7977</v>
      </c>
      <c r="M39" s="241"/>
      <c r="O39" s="54">
        <f>'[21]C.2.1 B'!$D$159</f>
        <v>13030745.356380932</v>
      </c>
      <c r="P39" s="54">
        <f>'[21]C.2.1 F'!$D$154</f>
        <v>14498764.188985625</v>
      </c>
      <c r="Q39" s="56" t="s">
        <v>508</v>
      </c>
      <c r="S39" s="54"/>
    </row>
    <row r="40" spans="1:31">
      <c r="A40" s="55" t="s">
        <v>23</v>
      </c>
      <c r="G40" s="54">
        <f>'Div 2 forecast'!AH65+'Div 12 forecast'!AH32</f>
        <v>24790144.262499999</v>
      </c>
      <c r="H40" s="54">
        <f>'Div 2 forecast'!AI65+'Div 12 forecast'!AI32</f>
        <v>27028848.267313085</v>
      </c>
      <c r="I40" s="241"/>
      <c r="K40" s="237">
        <f>'Div 91 forecast'!AH62</f>
        <v>887566.47530000005</v>
      </c>
      <c r="L40" s="237">
        <f>'Div 91 forecast'!AI62</f>
        <v>1055576.7190081468</v>
      </c>
      <c r="M40" s="241"/>
      <c r="O40" s="54">
        <f>O38-O39</f>
        <v>0.66727019846439362</v>
      </c>
      <c r="P40" s="54">
        <f>P38-P39</f>
        <v>-1.0732728987932205E-3</v>
      </c>
      <c r="Q40" s="56" t="s">
        <v>509</v>
      </c>
      <c r="S40" s="54"/>
    </row>
    <row r="41" spans="1:31">
      <c r="A41" s="55" t="s">
        <v>27</v>
      </c>
      <c r="G41" s="54">
        <f>'Div 2 forecast'!AH98+'Div 12 forecast'!AH48</f>
        <v>19644656.039999999</v>
      </c>
      <c r="H41" s="54">
        <f>'Div 2 forecast'!AI98+'Div 12 forecast'!AI48</f>
        <v>20244816</v>
      </c>
      <c r="I41" s="241"/>
      <c r="K41" s="237">
        <f>'Div 91 forecast'!AH96</f>
        <v>241378.85</v>
      </c>
      <c r="L41" s="237">
        <f>'Div 91 forecast'!AI96</f>
        <v>421824</v>
      </c>
      <c r="M41" s="241"/>
      <c r="S41" s="54"/>
    </row>
    <row r="42" spans="1:31">
      <c r="A42" s="55" t="s">
        <v>31</v>
      </c>
      <c r="G42" s="54">
        <f>'Div 2 forecast'!AH108+'Div 12 forecast'!AH58</f>
        <v>7989965.1600000001</v>
      </c>
      <c r="H42" s="54">
        <f>'Div 2 forecast'!AI108+'Div 12 forecast'!AI58</f>
        <v>8649725</v>
      </c>
      <c r="I42" s="241"/>
      <c r="K42" s="237">
        <f>'Div 91 forecast'!AH124</f>
        <v>315553.69</v>
      </c>
      <c r="L42" s="237">
        <f>'Div 91 forecast'!AI124</f>
        <v>308228.21999999997</v>
      </c>
      <c r="M42" s="241"/>
      <c r="P42" s="54"/>
      <c r="S42" s="54"/>
    </row>
    <row r="43" spans="1:31">
      <c r="A43" s="55" t="s">
        <v>25</v>
      </c>
      <c r="G43" s="54">
        <f>'Div 2 forecast'!AH117+'Div 12 forecast'!AH64</f>
        <v>73371.92</v>
      </c>
      <c r="H43" s="54">
        <f>'Div 2 forecast'!AI117+'Div 12 forecast'!AI64</f>
        <v>95960</v>
      </c>
      <c r="I43" s="241"/>
      <c r="K43" s="237">
        <f>'Div 91 forecast'!AH138</f>
        <v>59297.170000000006</v>
      </c>
      <c r="L43" s="237">
        <f>'Div 91 forecast'!AI138</f>
        <v>96952.636799999993</v>
      </c>
      <c r="M43" s="241"/>
      <c r="S43" s="54"/>
    </row>
    <row r="44" spans="1:31">
      <c r="A44" s="55" t="s">
        <v>24</v>
      </c>
      <c r="G44" s="54">
        <f>'Div 2 forecast'!AH135+'Div 12 forecast'!AH74</f>
        <v>1018294.8001</v>
      </c>
      <c r="H44" s="54">
        <f>'Div 2 forecast'!AI135+'Div 12 forecast'!AI74</f>
        <v>1114714.0003999998</v>
      </c>
      <c r="I44" s="241"/>
      <c r="K44" s="237">
        <f>'Div 91 forecast'!AH159</f>
        <v>205949.78999999998</v>
      </c>
      <c r="L44" s="237">
        <f>'Div 91 forecast'!AI159</f>
        <v>191971.20000000001</v>
      </c>
      <c r="M44" s="241"/>
      <c r="S44" s="54"/>
    </row>
    <row r="45" spans="1:31">
      <c r="A45" s="55" t="s">
        <v>30</v>
      </c>
      <c r="G45" s="54">
        <f>'Div 2 forecast'!AH149+'Div 12 forecast'!AH83</f>
        <v>21160128.859999999</v>
      </c>
      <c r="H45" s="54">
        <f>'Div 2 forecast'!AI149+'Div 12 forecast'!AI83</f>
        <v>25301717</v>
      </c>
      <c r="I45" s="241"/>
      <c r="K45" s="237">
        <f>'Div 91 forecast'!AH165</f>
        <v>83579.820000000007</v>
      </c>
      <c r="L45" s="237">
        <f>'Div 91 forecast'!AI165</f>
        <v>181920.00000000006</v>
      </c>
      <c r="M45" s="241"/>
      <c r="S45" s="54"/>
    </row>
    <row r="46" spans="1:31">
      <c r="A46" s="55" t="s">
        <v>33</v>
      </c>
      <c r="G46" s="54">
        <f>'Div 2 forecast'!AH164+'Div 12 forecast'!AH98</f>
        <v>2726885.5581</v>
      </c>
      <c r="H46" s="54">
        <f>'Div 2 forecast'!AI164+'Div 12 forecast'!AI98</f>
        <v>2560890.1363999997</v>
      </c>
      <c r="I46" s="241"/>
      <c r="K46" s="237">
        <f>'Div 91 forecast'!AH185</f>
        <v>398501.88279999996</v>
      </c>
      <c r="L46" s="237">
        <f>'Div 91 forecast'!AI185</f>
        <v>528279.11159999995</v>
      </c>
      <c r="M46" s="241"/>
      <c r="S46" s="54"/>
    </row>
    <row r="47" spans="1:31">
      <c r="A47" s="55" t="s">
        <v>28</v>
      </c>
      <c r="G47" s="54">
        <f>'Div 2 forecast'!AH176+'Div 12 forecast'!AH102</f>
        <v>248722.98000000004</v>
      </c>
      <c r="H47" s="54">
        <f>'Div 2 forecast'!AI176+'Div 12 forecast'!AI102</f>
        <v>276360</v>
      </c>
      <c r="I47" s="241"/>
      <c r="K47" s="237">
        <f>'Div 91 forecast'!AH198</f>
        <v>329324.40680000006</v>
      </c>
      <c r="L47" s="237">
        <f>'Div 91 forecast'!AI198</f>
        <v>390385.74000000005</v>
      </c>
      <c r="M47" s="241"/>
      <c r="S47" s="54"/>
    </row>
    <row r="48" spans="1:31">
      <c r="A48" s="55" t="s">
        <v>32</v>
      </c>
      <c r="G48" s="54">
        <f>'Div 2 forecast'!AH200+'Div 12 forecast'!AH105</f>
        <v>6498769.7499000002</v>
      </c>
      <c r="H48" s="54">
        <f>'Div 2 forecast'!AI200+'Div 12 forecast'!AI105</f>
        <v>6993285.4695999995</v>
      </c>
      <c r="I48" s="241"/>
      <c r="K48" s="237">
        <f>'Div 91 forecast'!AH201</f>
        <v>0</v>
      </c>
      <c r="L48" s="237">
        <f>'Div 91 forecast'!AI201</f>
        <v>0</v>
      </c>
      <c r="M48" s="241"/>
      <c r="S48" s="54"/>
    </row>
    <row r="49" spans="1:22">
      <c r="A49" s="55" t="s">
        <v>35</v>
      </c>
      <c r="G49" s="54">
        <f>'Div 2 forecast'!AH209+'Div 12 forecast'!AH112</f>
        <v>547209.74009999994</v>
      </c>
      <c r="H49" s="54">
        <f>'Div 2 forecast'!AI209+'Div 12 forecast'!AI112</f>
        <v>704845.00039999979</v>
      </c>
      <c r="I49" s="241"/>
      <c r="K49" s="237">
        <f>'Div 91 forecast'!AH211</f>
        <v>82910.53</v>
      </c>
      <c r="L49" s="237">
        <f>'Div 91 forecast'!AI211</f>
        <v>163068.72</v>
      </c>
      <c r="M49" s="241"/>
      <c r="S49" s="54"/>
    </row>
    <row r="50" spans="1:22">
      <c r="A50" s="55" t="s">
        <v>26</v>
      </c>
      <c r="G50" s="54">
        <f>'Div 2 forecast'!AH216+'Div 12 forecast'!AH117</f>
        <v>228911.5999</v>
      </c>
      <c r="H50" s="54">
        <f>'Div 2 forecast'!AI216+'Div 12 forecast'!AI117</f>
        <v>266116.99959999998</v>
      </c>
      <c r="I50" s="241"/>
      <c r="K50" s="237">
        <f>'Div 91 forecast'!AH219</f>
        <v>14822.5</v>
      </c>
      <c r="L50" s="237">
        <f>'Div 91 forecast'!AI219</f>
        <v>15792</v>
      </c>
      <c r="M50" s="241"/>
      <c r="S50" s="54"/>
    </row>
    <row r="51" spans="1:22">
      <c r="A51" s="55" t="s">
        <v>34</v>
      </c>
      <c r="G51" s="54">
        <f>'Div 2 forecast'!AH256+'Div 12 forecast'!AH142</f>
        <v>3310616.2612999999</v>
      </c>
      <c r="H51" s="54">
        <f>'Div 2 forecast'!AI256+'Div 12 forecast'!AI142</f>
        <v>4060296.3651999999</v>
      </c>
      <c r="I51" s="241"/>
      <c r="K51" s="237">
        <f>'Div 91 forecast'!AH249</f>
        <v>549680.92110000004</v>
      </c>
      <c r="L51" s="237">
        <f>'Div 91 forecast'!AI249</f>
        <v>663149.92470000009</v>
      </c>
      <c r="M51" s="241"/>
      <c r="S51" s="54"/>
    </row>
    <row r="52" spans="1:22">
      <c r="A52" s="55" t="s">
        <v>36</v>
      </c>
      <c r="G52" s="54">
        <f>'Div 2 forecast'!AH279+'Div 12 forecast'!AH154</f>
        <v>1229578.5701000001</v>
      </c>
      <c r="H52" s="54">
        <f>'Div 2 forecast'!AI279+'Div 12 forecast'!AI154</f>
        <v>1384436.9603999997</v>
      </c>
      <c r="I52" s="241"/>
      <c r="K52" s="237">
        <f>'Div 91 forecast'!AH266</f>
        <v>74553.010000000009</v>
      </c>
      <c r="L52" s="237">
        <f>'Div 91 forecast'!AI266</f>
        <v>99671.25</v>
      </c>
      <c r="M52" s="241"/>
      <c r="S52" s="54"/>
    </row>
    <row r="53" spans="1:22">
      <c r="A53" s="55" t="s">
        <v>37</v>
      </c>
      <c r="G53" s="54">
        <f>'Div 2 forecast'!AH296+'Div 12 forecast'!AH163</f>
        <v>16754097.257999998</v>
      </c>
      <c r="H53" s="54">
        <f>'Div 2 forecast'!AI296+'Div 12 forecast'!AI163</f>
        <v>16351554.370099999</v>
      </c>
      <c r="I53" s="241"/>
      <c r="K53" s="237">
        <f>'Div 91 forecast'!AH282</f>
        <v>2595088.406</v>
      </c>
      <c r="L53" s="237">
        <f>'Div 91 forecast'!AI282</f>
        <v>4145132.4060000004</v>
      </c>
      <c r="M53" s="241"/>
      <c r="S53" s="54"/>
    </row>
    <row r="54" spans="1:22">
      <c r="A54" s="55" t="s">
        <v>38</v>
      </c>
      <c r="G54" s="54">
        <v>0</v>
      </c>
      <c r="H54" s="54">
        <v>0</v>
      </c>
      <c r="I54" s="241"/>
      <c r="K54" s="237">
        <f>'Div 91 forecast'!AH285</f>
        <v>0</v>
      </c>
      <c r="L54" s="237">
        <f>'Div 91 forecast'!AI285</f>
        <v>0</v>
      </c>
      <c r="M54" s="241"/>
      <c r="S54" s="54"/>
    </row>
    <row r="55" spans="1:22">
      <c r="A55" s="55" t="s">
        <v>39</v>
      </c>
      <c r="G55" s="54">
        <f>'Div 2 forecast'!AH303+'Div 12 forecast'!AH169</f>
        <v>-41447462.339900009</v>
      </c>
      <c r="H55" s="54">
        <f>'Div 2 forecast'!AI303+'Div 12 forecast'!AI169</f>
        <v>-69730100.999600008</v>
      </c>
      <c r="I55" s="241"/>
      <c r="K55" s="237">
        <f>'Div 91 forecast'!AH295</f>
        <v>-77163.420000000013</v>
      </c>
      <c r="L55" s="237">
        <f>'Div 91 forecast'!AI295</f>
        <v>17700</v>
      </c>
      <c r="M55" s="241"/>
      <c r="S55" s="54"/>
    </row>
    <row r="56" spans="1:22">
      <c r="A56" s="233"/>
      <c r="H56" s="241"/>
      <c r="I56" s="241"/>
      <c r="L56" s="241"/>
      <c r="M56" s="241"/>
      <c r="S56" s="54"/>
    </row>
    <row r="57" spans="1:22">
      <c r="A57" s="55" t="s">
        <v>563</v>
      </c>
      <c r="G57" s="54">
        <f>SUM(G38:G56)</f>
        <v>177832479.34419993</v>
      </c>
      <c r="H57" s="54">
        <f>SUM(H38:H56)</f>
        <v>160524217.10478711</v>
      </c>
      <c r="I57" s="241"/>
      <c r="K57" s="54">
        <f>SUM(K38:K56)</f>
        <v>9712877.0164000001</v>
      </c>
      <c r="L57" s="54">
        <f>SUM(L38:L56)</f>
        <v>11986644.126871146</v>
      </c>
      <c r="M57" s="241"/>
      <c r="S57" s="54"/>
      <c r="T57" s="54"/>
      <c r="U57" s="54"/>
      <c r="V57" s="54"/>
    </row>
    <row r="58" spans="1:22" ht="20.100000000000001" customHeight="1">
      <c r="A58" s="55"/>
      <c r="G58" s="54"/>
      <c r="H58" s="54"/>
      <c r="I58" s="241"/>
      <c r="M58" s="241"/>
      <c r="S58" s="54"/>
      <c r="T58" s="54"/>
      <c r="U58" s="54"/>
      <c r="V58" s="54"/>
    </row>
    <row r="59" spans="1:22">
      <c r="A59" s="55"/>
      <c r="G59" s="241"/>
      <c r="H59" s="241"/>
      <c r="I59" s="241"/>
      <c r="K59" s="241"/>
      <c r="L59" s="241"/>
      <c r="M59" s="241"/>
      <c r="S59" s="54"/>
      <c r="T59" s="54"/>
      <c r="U59" s="54"/>
      <c r="V59" s="54"/>
    </row>
    <row r="60" spans="1:22">
      <c r="S60" s="54"/>
      <c r="T60" s="54"/>
      <c r="U60" s="54"/>
      <c r="V60" s="54"/>
    </row>
    <row r="61" spans="1:22">
      <c r="E61" s="56" t="s">
        <v>570</v>
      </c>
      <c r="G61" s="57">
        <f>'Div 2 forecast'!AI410</f>
        <v>5.3854019797989448E-2</v>
      </c>
      <c r="H61" s="57">
        <f>'Div 2 forecast'!AK404</f>
        <v>5.3149692273449921E-2</v>
      </c>
      <c r="K61" s="243">
        <f>'[21]C.2.2 B 91'!$P$56</f>
        <v>0.49780000067806907</v>
      </c>
      <c r="L61" s="243">
        <f>'[21]C.2.2-F 91'!$P$54</f>
        <v>0.49780000000000008</v>
      </c>
      <c r="S61" s="54"/>
      <c r="T61" s="54"/>
      <c r="U61" s="54"/>
      <c r="V61" s="54"/>
    </row>
    <row r="62" spans="1:22">
      <c r="H62" s="54"/>
      <c r="L62" s="54"/>
    </row>
    <row r="63" spans="1:22" ht="20.100000000000001" customHeight="1">
      <c r="G63" s="237">
        <f>G57*G61+'SS Controller 1903'!I33</f>
        <v>8195675.838301206</v>
      </c>
      <c r="H63" s="237">
        <f>H57*H61</f>
        <v>8531812.7415559012</v>
      </c>
      <c r="K63" s="237">
        <f>K57*K61</f>
        <v>4835070.1853499217</v>
      </c>
      <c r="L63" s="237">
        <f>L57*L61</f>
        <v>5966951.4463564577</v>
      </c>
    </row>
    <row r="64" spans="1:22">
      <c r="G64" s="54">
        <f>G25-G63</f>
        <v>0</v>
      </c>
      <c r="H64" s="54">
        <f>H25-H63</f>
        <v>0</v>
      </c>
      <c r="K64" s="54">
        <f>K25-K63</f>
        <v>0</v>
      </c>
      <c r="L64" s="54">
        <f>L25-L63</f>
        <v>0</v>
      </c>
    </row>
    <row r="65" spans="3:20">
      <c r="G65" s="244"/>
    </row>
    <row r="66" spans="3:20">
      <c r="G66" s="236"/>
      <c r="H66" s="236"/>
      <c r="T66" s="237"/>
    </row>
    <row r="67" spans="3:20">
      <c r="T67" s="237"/>
    </row>
    <row r="68" spans="3:20">
      <c r="C68" s="237">
        <f>'Div 9 forecast'!AH578</f>
        <v>15500391.191800002</v>
      </c>
      <c r="D68" s="237">
        <f>'Div 9 forecast'!AI578</f>
        <v>14516369.008199602</v>
      </c>
      <c r="G68" s="54">
        <f>'Div 2 forecast'!AH305+'Div 12 forecast'!AH171</f>
        <v>177832479.34420002</v>
      </c>
      <c r="H68" s="54">
        <f>'Div 2 forecast'!AI305+'Div 12 forecast'!AI171</f>
        <v>160524217.10478708</v>
      </c>
      <c r="K68" s="237">
        <f>'Div 91 forecast'!AH297</f>
        <v>9712877.0164000001</v>
      </c>
      <c r="L68" s="237">
        <f>'Div 91 forecast'!AI297</f>
        <v>11986644.126871146</v>
      </c>
    </row>
    <row r="69" spans="3:20">
      <c r="C69" s="54">
        <f>C25-C68</f>
        <v>0</v>
      </c>
      <c r="D69" s="54">
        <f>D25-D68</f>
        <v>0</v>
      </c>
      <c r="G69" s="54">
        <f>G57-G68</f>
        <v>0</v>
      </c>
      <c r="H69" s="54">
        <f>H57-H68</f>
        <v>0</v>
      </c>
      <c r="K69" s="54">
        <f>K57-K68</f>
        <v>0</v>
      </c>
      <c r="L69" s="54">
        <f>L57-L68</f>
        <v>0</v>
      </c>
    </row>
    <row r="72" spans="3:20">
      <c r="C72" s="245">
        <f>'[21]C.2.2 B 09'!$P$122</f>
        <v>15500391.191799995</v>
      </c>
      <c r="D72" s="245">
        <f>'[21]C.2.2-F 09'!$P$121</f>
        <v>14516369.008199604</v>
      </c>
      <c r="G72" s="245">
        <f>-'[21]C.2.2 B 02'!$P$44-'[21]C.2.2 B 12'!$P$34</f>
        <v>8195675.1710310131</v>
      </c>
      <c r="H72" s="245">
        <f>-'[21]C.2.2-F 02'!$P$42-'[21]C.2.2-F 12'!$P$34</f>
        <v>8531812.7426291667</v>
      </c>
      <c r="K72" s="245">
        <f>-'[21]C.2.2 B 91'!$P$57</f>
        <v>4835070.1853499208</v>
      </c>
      <c r="L72" s="245">
        <f>-'[21]C.2.2-F 91'!$P$55</f>
        <v>5966951.4463564577</v>
      </c>
      <c r="P72" s="245">
        <f>SUM('[21]C.2'!$K$18:$K$25)</f>
        <v>29015133.19718523</v>
      </c>
    </row>
    <row r="73" spans="3:20">
      <c r="C73" s="54">
        <f>C68-C72</f>
        <v>0</v>
      </c>
      <c r="D73" s="54">
        <f>D68-D72</f>
        <v>0</v>
      </c>
      <c r="G73" s="54">
        <f>G63-G72</f>
        <v>0.66727019287645817</v>
      </c>
      <c r="H73" s="54">
        <f>H63-H72</f>
        <v>-1.0732654482126236E-3</v>
      </c>
      <c r="K73" s="54">
        <f>K63-K72</f>
        <v>0</v>
      </c>
      <c r="L73" s="54">
        <f>L63-L72</f>
        <v>0</v>
      </c>
      <c r="P73" s="54">
        <f>P25-P72</f>
        <v>-1.0732673108577728E-3</v>
      </c>
    </row>
    <row r="74" spans="3:20">
      <c r="G74" s="70"/>
    </row>
    <row r="75" spans="3:20">
      <c r="G75" s="70"/>
    </row>
    <row r="77" spans="3:20">
      <c r="G77" s="245"/>
    </row>
    <row r="78" spans="3:20">
      <c r="G78" s="245"/>
    </row>
    <row r="79" spans="3:20">
      <c r="G79" s="245"/>
    </row>
    <row r="82" spans="3:12">
      <c r="C82" s="54"/>
      <c r="D82" s="54"/>
      <c r="E82" s="54"/>
      <c r="F82" s="54"/>
      <c r="G82" s="57"/>
      <c r="H82" s="57"/>
      <c r="I82" s="54"/>
      <c r="K82" s="54"/>
      <c r="L82" s="54"/>
    </row>
    <row r="83" spans="3:12">
      <c r="C83" s="54"/>
      <c r="D83" s="54"/>
      <c r="E83" s="54"/>
      <c r="F83" s="54"/>
      <c r="G83" s="57"/>
      <c r="H83" s="57"/>
      <c r="I83" s="54"/>
      <c r="K83" s="54"/>
      <c r="L83" s="54"/>
    </row>
    <row r="84" spans="3:12">
      <c r="C84" s="54"/>
      <c r="D84" s="54"/>
      <c r="E84" s="54"/>
      <c r="F84" s="54"/>
      <c r="G84" s="57"/>
      <c r="H84" s="57"/>
      <c r="I84" s="54"/>
      <c r="K84" s="54"/>
      <c r="L84" s="54"/>
    </row>
    <row r="85" spans="3:12">
      <c r="C85" s="54"/>
      <c r="D85" s="54"/>
      <c r="E85" s="54"/>
      <c r="F85" s="54"/>
      <c r="G85" s="57"/>
      <c r="H85" s="57"/>
      <c r="I85" s="54"/>
      <c r="K85" s="54"/>
      <c r="L85" s="54"/>
    </row>
    <row r="86" spans="3:12">
      <c r="C86" s="54"/>
      <c r="D86" s="54"/>
      <c r="E86" s="54"/>
      <c r="F86" s="54"/>
      <c r="G86" s="57"/>
      <c r="H86" s="57"/>
      <c r="I86" s="54"/>
      <c r="K86" s="54"/>
      <c r="L86" s="54"/>
    </row>
    <row r="87" spans="3:12">
      <c r="C87" s="54"/>
      <c r="D87" s="54"/>
      <c r="E87" s="54"/>
      <c r="F87" s="54"/>
      <c r="G87" s="57"/>
      <c r="H87" s="57"/>
      <c r="I87" s="54"/>
      <c r="K87" s="54"/>
      <c r="L87" s="54"/>
    </row>
    <row r="88" spans="3:12">
      <c r="C88" s="54"/>
      <c r="D88" s="54"/>
      <c r="E88" s="54"/>
      <c r="F88" s="54"/>
      <c r="G88" s="57"/>
      <c r="H88" s="57"/>
      <c r="I88" s="54"/>
      <c r="K88" s="54"/>
      <c r="L88" s="54"/>
    </row>
    <row r="89" spans="3:12">
      <c r="C89" s="54"/>
      <c r="D89" s="54"/>
      <c r="E89" s="54"/>
      <c r="F89" s="54"/>
      <c r="G89" s="57"/>
      <c r="H89" s="57"/>
      <c r="I89" s="54"/>
      <c r="K89" s="54"/>
      <c r="L89" s="54"/>
    </row>
    <row r="90" spans="3:12">
      <c r="C90" s="54"/>
      <c r="D90" s="54"/>
      <c r="E90" s="54"/>
      <c r="F90" s="54"/>
      <c r="G90" s="57"/>
      <c r="H90" s="57"/>
      <c r="I90" s="54"/>
      <c r="K90" s="54"/>
      <c r="L90" s="54"/>
    </row>
    <row r="91" spans="3:12">
      <c r="C91" s="54"/>
      <c r="D91" s="54"/>
      <c r="E91" s="54"/>
      <c r="F91" s="54"/>
      <c r="G91" s="57"/>
      <c r="H91" s="57"/>
      <c r="I91" s="54"/>
      <c r="K91" s="54"/>
      <c r="L91" s="54"/>
    </row>
    <row r="92" spans="3:12">
      <c r="C92" s="54"/>
      <c r="D92" s="54"/>
      <c r="E92" s="54"/>
      <c r="F92" s="54"/>
      <c r="G92" s="57"/>
      <c r="H92" s="57"/>
      <c r="I92" s="54"/>
      <c r="K92" s="54"/>
      <c r="L92" s="54"/>
    </row>
    <row r="93" spans="3:12">
      <c r="C93" s="54"/>
      <c r="D93" s="54"/>
      <c r="E93" s="54"/>
      <c r="F93" s="54"/>
      <c r="G93" s="57"/>
      <c r="H93" s="57"/>
      <c r="I93" s="54"/>
      <c r="K93" s="54"/>
      <c r="L93" s="54"/>
    </row>
    <row r="94" spans="3:12">
      <c r="C94" s="54"/>
      <c r="D94" s="54"/>
      <c r="E94" s="54"/>
      <c r="F94" s="54"/>
      <c r="G94" s="57"/>
      <c r="H94" s="57"/>
      <c r="I94" s="54"/>
      <c r="K94" s="54"/>
      <c r="L94" s="54"/>
    </row>
    <row r="95" spans="3:12">
      <c r="C95" s="54"/>
      <c r="D95" s="54"/>
      <c r="E95" s="54"/>
      <c r="F95" s="54"/>
      <c r="G95" s="57"/>
      <c r="H95" s="57"/>
      <c r="I95" s="54"/>
      <c r="K95" s="54"/>
      <c r="L95" s="54"/>
    </row>
    <row r="96" spans="3:12">
      <c r="C96" s="54"/>
      <c r="D96" s="54"/>
      <c r="E96" s="54"/>
      <c r="F96" s="54"/>
      <c r="G96" s="57"/>
      <c r="H96" s="57"/>
      <c r="I96" s="54"/>
      <c r="K96" s="54"/>
      <c r="L96" s="54"/>
    </row>
    <row r="97" spans="3:12">
      <c r="C97" s="54"/>
      <c r="D97" s="54"/>
      <c r="E97" s="54"/>
      <c r="F97" s="54"/>
      <c r="G97" s="57"/>
      <c r="H97" s="57"/>
      <c r="I97" s="54"/>
      <c r="K97" s="54"/>
      <c r="L97" s="54"/>
    </row>
    <row r="98" spans="3:12">
      <c r="C98" s="54"/>
      <c r="D98" s="54"/>
      <c r="E98" s="54"/>
      <c r="F98" s="54"/>
      <c r="G98" s="57"/>
      <c r="H98" s="57"/>
      <c r="I98" s="54"/>
      <c r="K98" s="54"/>
      <c r="L98" s="54"/>
    </row>
    <row r="99" spans="3:12">
      <c r="C99" s="71"/>
      <c r="D99" s="71"/>
      <c r="E99" s="71"/>
      <c r="F99" s="54"/>
      <c r="G99" s="57"/>
      <c r="H99" s="57"/>
      <c r="I99" s="54"/>
      <c r="K99" s="54"/>
      <c r="L99" s="54"/>
    </row>
    <row r="100" spans="3:12">
      <c r="D100" s="54"/>
      <c r="E100" s="54"/>
      <c r="F100" s="54"/>
      <c r="L100" s="54"/>
    </row>
  </sheetData>
  <mergeCells count="5">
    <mergeCell ref="C3:E3"/>
    <mergeCell ref="G3:I3"/>
    <mergeCell ref="K3:M3"/>
    <mergeCell ref="O3:Q3"/>
    <mergeCell ref="T3:V3"/>
  </mergeCells>
  <pageMargins left="0" right="0" top="0.69" bottom="0" header="0.5" footer="0.5"/>
  <pageSetup scale="6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view="pageBreakPreview" zoomScale="60" zoomScaleNormal="100" workbookViewId="0">
      <selection activeCell="K37" sqref="K37"/>
    </sheetView>
  </sheetViews>
  <sheetFormatPr defaultRowHeight="12.75"/>
  <cols>
    <col min="1" max="10" width="13.42578125" customWidth="1"/>
    <col min="11" max="11" width="16.42578125" customWidth="1"/>
    <col min="12" max="12" width="13.42578125" customWidth="1"/>
  </cols>
  <sheetData>
    <row r="1" spans="1:12">
      <c r="A1" s="120"/>
      <c r="B1" s="120"/>
      <c r="C1" s="120"/>
      <c r="D1" s="120"/>
      <c r="E1" s="120"/>
      <c r="F1" s="120"/>
      <c r="G1" s="120"/>
      <c r="H1" s="118"/>
      <c r="I1" s="135" t="s">
        <v>0</v>
      </c>
      <c r="J1" s="120"/>
      <c r="K1" s="118"/>
    </row>
    <row r="2" spans="1:12">
      <c r="A2" s="120"/>
      <c r="B2" s="120"/>
      <c r="C2" s="120"/>
      <c r="D2" s="120"/>
      <c r="E2" s="120"/>
      <c r="F2" s="120"/>
      <c r="G2" s="120"/>
      <c r="H2" s="118"/>
      <c r="I2" s="135" t="s">
        <v>1</v>
      </c>
      <c r="J2" s="120"/>
      <c r="K2" s="118"/>
    </row>
    <row r="3" spans="1:12" ht="26.25">
      <c r="A3" s="136" t="s">
        <v>833</v>
      </c>
      <c r="B3" s="120"/>
      <c r="C3" s="120"/>
      <c r="D3" s="120"/>
      <c r="E3" s="120"/>
      <c r="F3" s="120"/>
      <c r="G3" s="120"/>
      <c r="H3" s="118"/>
      <c r="I3" s="135" t="s">
        <v>834</v>
      </c>
      <c r="J3" s="120"/>
      <c r="K3" s="118"/>
    </row>
    <row r="4" spans="1:12">
      <c r="A4" s="120"/>
      <c r="B4" s="120"/>
      <c r="C4" s="120"/>
      <c r="D4" s="120"/>
      <c r="E4" s="120"/>
      <c r="F4" s="120"/>
      <c r="G4" s="120"/>
      <c r="H4" s="118"/>
      <c r="I4" s="135" t="s">
        <v>2</v>
      </c>
      <c r="J4" s="120"/>
      <c r="K4" s="118"/>
    </row>
    <row r="5" spans="1:12" ht="23.25">
      <c r="A5" s="137" t="s">
        <v>835</v>
      </c>
      <c r="B5" s="121"/>
      <c r="C5" s="122"/>
      <c r="D5" s="122"/>
      <c r="E5" s="122"/>
      <c r="F5" s="122"/>
      <c r="G5" s="122"/>
      <c r="H5" s="123"/>
      <c r="I5" s="123"/>
      <c r="J5" s="123"/>
      <c r="K5" s="123"/>
    </row>
    <row r="6" spans="1:12" ht="18">
      <c r="A6" s="138" t="s">
        <v>836</v>
      </c>
      <c r="B6" s="127"/>
      <c r="C6" s="128"/>
      <c r="D6" s="129"/>
      <c r="E6" s="129"/>
      <c r="F6" s="129"/>
      <c r="G6" s="129"/>
      <c r="H6" s="118"/>
      <c r="I6" s="118"/>
      <c r="J6" s="118"/>
      <c r="K6" s="118"/>
    </row>
    <row r="7" spans="1:12">
      <c r="A7" s="120"/>
      <c r="B7" s="120"/>
      <c r="C7" s="120"/>
      <c r="D7" s="118"/>
      <c r="E7" s="118"/>
      <c r="F7" s="118"/>
      <c r="G7" s="118"/>
      <c r="H7" s="118"/>
      <c r="I7" s="118"/>
      <c r="K7" s="118"/>
    </row>
    <row r="8" spans="1:12">
      <c r="A8" s="120"/>
      <c r="B8" s="120"/>
      <c r="C8" s="120"/>
      <c r="D8" s="118"/>
      <c r="E8" s="118"/>
      <c r="F8" s="118"/>
      <c r="G8" s="118"/>
      <c r="H8" s="118"/>
      <c r="I8" s="118"/>
      <c r="J8" s="118" t="s">
        <v>837</v>
      </c>
      <c r="K8" s="118"/>
    </row>
    <row r="9" spans="1:12">
      <c r="A9" s="124"/>
      <c r="B9" s="139" t="s">
        <v>1128</v>
      </c>
      <c r="C9" s="139" t="s">
        <v>1128</v>
      </c>
      <c r="D9" s="139" t="s">
        <v>1128</v>
      </c>
      <c r="E9" s="139" t="s">
        <v>1128</v>
      </c>
      <c r="F9" s="139" t="s">
        <v>1128</v>
      </c>
      <c r="G9" s="139" t="s">
        <v>1128</v>
      </c>
      <c r="H9" s="130"/>
      <c r="I9" s="130"/>
      <c r="J9" s="205" t="s">
        <v>1116</v>
      </c>
      <c r="K9" s="130">
        <v>12</v>
      </c>
      <c r="L9" t="s">
        <v>1125</v>
      </c>
    </row>
    <row r="10" spans="1:12">
      <c r="A10" s="125"/>
      <c r="B10" s="140" t="s">
        <v>11</v>
      </c>
      <c r="C10" s="140" t="s">
        <v>12</v>
      </c>
      <c r="D10" s="140" t="s">
        <v>13</v>
      </c>
      <c r="E10" s="140" t="s">
        <v>14</v>
      </c>
      <c r="F10" s="140" t="s">
        <v>15</v>
      </c>
      <c r="G10" s="140" t="s">
        <v>16</v>
      </c>
      <c r="H10" s="118"/>
      <c r="I10" s="149"/>
      <c r="J10" s="150">
        <f>'[21]C.2.2 B 02'!$P$43</f>
        <v>5.4975174172371431E-2</v>
      </c>
      <c r="K10" s="79">
        <f>'[21]C.2.2 B 12'!$P$33</f>
        <v>5.0694632795586225E-2</v>
      </c>
      <c r="L10" s="2">
        <f>(J10*(H34/H33))+(K10*(H35/H33))</f>
        <v>5.4975174172371431E-2</v>
      </c>
    </row>
    <row r="11" spans="1:12">
      <c r="A11" s="141" t="s">
        <v>22</v>
      </c>
      <c r="B11" s="144">
        <v>0</v>
      </c>
      <c r="C11" s="144">
        <v>0</v>
      </c>
      <c r="D11" s="144">
        <v>197301.61</v>
      </c>
      <c r="E11" s="144">
        <v>-16116.62</v>
      </c>
      <c r="F11" s="144">
        <v>-37.68</v>
      </c>
      <c r="G11" s="144">
        <v>-852.69</v>
      </c>
      <c r="H11" s="148">
        <f>SUM(B11:G11)</f>
        <v>180294.62</v>
      </c>
      <c r="I11" s="151">
        <f>-H11*$L$10</f>
        <v>-9911.7281368415206</v>
      </c>
      <c r="J11" s="118"/>
      <c r="K11" s="206"/>
      <c r="L11" s="212"/>
    </row>
    <row r="12" spans="1:12">
      <c r="A12" s="141" t="s">
        <v>23</v>
      </c>
      <c r="B12" s="144">
        <v>0</v>
      </c>
      <c r="C12" s="144">
        <v>0</v>
      </c>
      <c r="D12" s="144">
        <v>67259.679999999993</v>
      </c>
      <c r="E12" s="144">
        <v>-5068.25</v>
      </c>
      <c r="F12" s="144">
        <v>61.42</v>
      </c>
      <c r="G12" s="144">
        <v>-280.54000000000002</v>
      </c>
      <c r="H12" s="148">
        <f t="shared" ref="H12:H33" si="0">SUM(B12:G12)</f>
        <v>61972.30999999999</v>
      </c>
      <c r="I12" s="151">
        <f t="shared" ref="I12:I33" si="1">-H12*$L$10</f>
        <v>-3406.9385361141954</v>
      </c>
      <c r="J12" s="118"/>
      <c r="K12" s="206"/>
      <c r="L12" s="212"/>
    </row>
    <row r="13" spans="1:12">
      <c r="A13" s="141" t="s">
        <v>29</v>
      </c>
      <c r="B13" s="144">
        <v>0</v>
      </c>
      <c r="C13" s="144">
        <v>0</v>
      </c>
      <c r="D13" s="144">
        <v>0</v>
      </c>
      <c r="E13" s="144">
        <v>0</v>
      </c>
      <c r="F13" s="131">
        <v>0</v>
      </c>
      <c r="G13" s="144">
        <v>0</v>
      </c>
      <c r="H13" s="148">
        <f t="shared" si="0"/>
        <v>0</v>
      </c>
      <c r="I13" s="151">
        <f t="shared" si="1"/>
        <v>0</v>
      </c>
      <c r="J13" s="118"/>
      <c r="K13" s="206"/>
      <c r="L13" s="212"/>
    </row>
    <row r="14" spans="1:12">
      <c r="A14" s="141" t="s">
        <v>27</v>
      </c>
      <c r="B14" s="144">
        <v>0</v>
      </c>
      <c r="C14" s="144">
        <v>0</v>
      </c>
      <c r="D14" s="131">
        <v>500000</v>
      </c>
      <c r="E14" s="144">
        <v>0</v>
      </c>
      <c r="F14" s="131">
        <v>0</v>
      </c>
      <c r="G14" s="131">
        <v>-500000</v>
      </c>
      <c r="H14" s="148">
        <f t="shared" si="0"/>
        <v>0</v>
      </c>
      <c r="I14" s="151">
        <f t="shared" si="1"/>
        <v>0</v>
      </c>
      <c r="J14" s="118"/>
      <c r="K14" s="206"/>
      <c r="L14" s="212"/>
    </row>
    <row r="15" spans="1:12">
      <c r="A15" s="141" t="s">
        <v>31</v>
      </c>
      <c r="B15" s="144">
        <v>-516.57000000000005</v>
      </c>
      <c r="C15" s="144">
        <v>-516.57000000000005</v>
      </c>
      <c r="D15" s="144">
        <v>-516.57000000000005</v>
      </c>
      <c r="E15" s="144">
        <v>-516.57000000000005</v>
      </c>
      <c r="F15" s="144">
        <v>-516.57000000000005</v>
      </c>
      <c r="G15" s="144">
        <v>-6346.86</v>
      </c>
      <c r="H15" s="148">
        <f t="shared" si="0"/>
        <v>-8929.7099999999991</v>
      </c>
      <c r="I15" s="151">
        <f t="shared" si="1"/>
        <v>490.91236255876686</v>
      </c>
      <c r="J15" s="118"/>
      <c r="K15" s="206"/>
      <c r="L15" s="212"/>
    </row>
    <row r="16" spans="1:12">
      <c r="A16" s="141" t="s">
        <v>25</v>
      </c>
      <c r="B16" s="144">
        <v>0</v>
      </c>
      <c r="C16" s="144">
        <v>0</v>
      </c>
      <c r="D16" s="144">
        <v>0</v>
      </c>
      <c r="E16" s="144">
        <v>0</v>
      </c>
      <c r="F16" s="144">
        <v>0</v>
      </c>
      <c r="G16" s="144">
        <v>0</v>
      </c>
      <c r="H16" s="148">
        <f t="shared" si="0"/>
        <v>0</v>
      </c>
      <c r="I16" s="151">
        <f t="shared" si="1"/>
        <v>0</v>
      </c>
      <c r="J16" s="118"/>
      <c r="K16" s="206"/>
      <c r="L16" s="212"/>
    </row>
    <row r="17" spans="1:12">
      <c r="A17" s="141" t="s">
        <v>24</v>
      </c>
      <c r="B17" s="144">
        <v>0</v>
      </c>
      <c r="C17" s="144">
        <v>0</v>
      </c>
      <c r="D17" s="144">
        <v>0</v>
      </c>
      <c r="E17" s="144">
        <v>0</v>
      </c>
      <c r="F17" s="144">
        <v>0</v>
      </c>
      <c r="G17" s="144">
        <v>0</v>
      </c>
      <c r="H17" s="148">
        <f t="shared" si="0"/>
        <v>0</v>
      </c>
      <c r="I17" s="151">
        <f t="shared" si="1"/>
        <v>0</v>
      </c>
      <c r="K17" s="206"/>
      <c r="L17" s="212"/>
    </row>
    <row r="18" spans="1:12">
      <c r="A18" s="141" t="s">
        <v>30</v>
      </c>
      <c r="B18" s="144">
        <v>0</v>
      </c>
      <c r="C18" s="144">
        <v>0</v>
      </c>
      <c r="D18" s="144">
        <v>0</v>
      </c>
      <c r="E18" s="144">
        <v>0</v>
      </c>
      <c r="F18" s="144">
        <v>0</v>
      </c>
      <c r="G18" s="144">
        <v>0</v>
      </c>
      <c r="H18" s="148">
        <f t="shared" si="0"/>
        <v>0</v>
      </c>
      <c r="I18" s="151">
        <f t="shared" si="1"/>
        <v>0</v>
      </c>
      <c r="K18" s="206"/>
      <c r="L18" s="212"/>
    </row>
    <row r="19" spans="1:12">
      <c r="A19" s="141" t="s">
        <v>33</v>
      </c>
      <c r="B19" s="144">
        <v>65.12</v>
      </c>
      <c r="C19" s="144">
        <v>0</v>
      </c>
      <c r="D19" s="144">
        <v>0</v>
      </c>
      <c r="E19" s="144">
        <v>0</v>
      </c>
      <c r="F19" s="144">
        <v>0</v>
      </c>
      <c r="G19" s="144">
        <v>0</v>
      </c>
      <c r="H19" s="148">
        <f t="shared" si="0"/>
        <v>65.12</v>
      </c>
      <c r="I19" s="151">
        <f t="shared" si="1"/>
        <v>-3.5799833421048279</v>
      </c>
      <c r="K19" s="206"/>
      <c r="L19" s="212"/>
    </row>
    <row r="20" spans="1:12">
      <c r="A20" s="141" t="s">
        <v>28</v>
      </c>
      <c r="B20" s="144">
        <v>0</v>
      </c>
      <c r="C20" s="144">
        <v>0</v>
      </c>
      <c r="D20" s="144">
        <v>0</v>
      </c>
      <c r="E20" s="144">
        <v>0</v>
      </c>
      <c r="F20" s="144">
        <v>0</v>
      </c>
      <c r="G20" s="144">
        <v>0</v>
      </c>
      <c r="H20" s="148">
        <f t="shared" si="0"/>
        <v>0</v>
      </c>
      <c r="I20" s="151">
        <f t="shared" si="1"/>
        <v>0</v>
      </c>
      <c r="K20" s="206"/>
      <c r="L20" s="212"/>
    </row>
    <row r="21" spans="1:12">
      <c r="A21" s="141" t="s">
        <v>32</v>
      </c>
      <c r="B21" s="144">
        <v>0</v>
      </c>
      <c r="C21" s="144">
        <v>0</v>
      </c>
      <c r="D21" s="144">
        <v>0</v>
      </c>
      <c r="E21" s="144">
        <v>0</v>
      </c>
      <c r="F21" s="144">
        <v>0</v>
      </c>
      <c r="G21" s="144">
        <v>0</v>
      </c>
      <c r="H21" s="148">
        <f t="shared" si="0"/>
        <v>0</v>
      </c>
      <c r="I21" s="151">
        <f t="shared" si="1"/>
        <v>0</v>
      </c>
      <c r="K21" s="206"/>
      <c r="L21" s="212"/>
    </row>
    <row r="22" spans="1:12">
      <c r="A22" s="141" t="s">
        <v>35</v>
      </c>
      <c r="B22" s="144"/>
      <c r="C22" s="144">
        <v>0</v>
      </c>
      <c r="D22" s="144">
        <v>0</v>
      </c>
      <c r="E22" s="144">
        <v>0</v>
      </c>
      <c r="F22" s="144">
        <v>0</v>
      </c>
      <c r="G22" s="144">
        <v>0</v>
      </c>
      <c r="H22" s="148">
        <f t="shared" si="0"/>
        <v>0</v>
      </c>
      <c r="I22" s="151">
        <f t="shared" si="1"/>
        <v>0</v>
      </c>
      <c r="K22" s="206"/>
      <c r="L22" s="212"/>
    </row>
    <row r="23" spans="1:12">
      <c r="A23" s="141" t="s">
        <v>26</v>
      </c>
      <c r="B23" s="144">
        <v>0</v>
      </c>
      <c r="C23" s="144">
        <v>0</v>
      </c>
      <c r="D23" s="144">
        <v>0</v>
      </c>
      <c r="E23" s="144">
        <v>0</v>
      </c>
      <c r="F23" s="144">
        <v>0</v>
      </c>
      <c r="G23" s="144">
        <v>0</v>
      </c>
      <c r="H23" s="148">
        <f t="shared" si="0"/>
        <v>0</v>
      </c>
      <c r="I23" s="151">
        <f t="shared" si="1"/>
        <v>0</v>
      </c>
      <c r="K23" s="206"/>
      <c r="L23" s="212"/>
    </row>
    <row r="24" spans="1:12">
      <c r="A24" s="141" t="s">
        <v>34</v>
      </c>
      <c r="B24" s="144">
        <v>0</v>
      </c>
      <c r="C24" s="144">
        <v>0</v>
      </c>
      <c r="D24" s="144">
        <v>5901.91</v>
      </c>
      <c r="E24" s="144">
        <v>-5901.91</v>
      </c>
      <c r="F24" s="144">
        <v>0</v>
      </c>
      <c r="G24" s="144">
        <v>0</v>
      </c>
      <c r="H24" s="148">
        <f t="shared" si="0"/>
        <v>0</v>
      </c>
      <c r="I24" s="151">
        <f t="shared" si="1"/>
        <v>0</v>
      </c>
      <c r="K24" s="206"/>
      <c r="L24" s="212"/>
    </row>
    <row r="25" spans="1:12">
      <c r="A25" s="141" t="s">
        <v>36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44">
        <v>0</v>
      </c>
      <c r="H25" s="148">
        <f t="shared" si="0"/>
        <v>0</v>
      </c>
      <c r="I25" s="151">
        <f t="shared" si="1"/>
        <v>0</v>
      </c>
      <c r="K25" s="206"/>
      <c r="L25" s="212"/>
    </row>
    <row r="26" spans="1:12">
      <c r="A26" s="141" t="s">
        <v>37</v>
      </c>
      <c r="B26" s="144">
        <v>0</v>
      </c>
      <c r="C26" s="131">
        <v>0</v>
      </c>
      <c r="D26" s="131">
        <v>28645.88</v>
      </c>
      <c r="E26" s="144">
        <v>549099.03</v>
      </c>
      <c r="F26" s="131">
        <v>93443.31</v>
      </c>
      <c r="G26" s="131">
        <v>-73109.47</v>
      </c>
      <c r="H26" s="148">
        <f t="shared" si="0"/>
        <v>598078.75</v>
      </c>
      <c r="I26" s="151">
        <f t="shared" si="1"/>
        <v>-32879.483450044187</v>
      </c>
      <c r="K26" s="206"/>
      <c r="L26" s="212"/>
    </row>
    <row r="27" spans="1:12">
      <c r="A27" s="141" t="s">
        <v>38</v>
      </c>
      <c r="B27" s="144">
        <v>0</v>
      </c>
      <c r="C27" s="144">
        <v>0</v>
      </c>
      <c r="D27" s="144">
        <v>0</v>
      </c>
      <c r="E27" s="144">
        <v>0</v>
      </c>
      <c r="F27" s="144">
        <v>0</v>
      </c>
      <c r="G27" s="144">
        <v>0</v>
      </c>
      <c r="H27" s="148">
        <f t="shared" si="0"/>
        <v>0</v>
      </c>
      <c r="I27" s="151">
        <f t="shared" si="1"/>
        <v>0</v>
      </c>
      <c r="K27" s="206"/>
      <c r="L27" s="212"/>
    </row>
    <row r="28" spans="1:12">
      <c r="A28" s="141" t="s">
        <v>39</v>
      </c>
      <c r="B28" s="145">
        <v>0</v>
      </c>
      <c r="C28" s="132">
        <v>3075.34</v>
      </c>
      <c r="D28" s="132">
        <v>22740273.149999999</v>
      </c>
      <c r="E28" s="145">
        <v>1752277.62</v>
      </c>
      <c r="F28" s="132">
        <v>-42029.43</v>
      </c>
      <c r="G28" s="132">
        <v>-158863.15</v>
      </c>
      <c r="H28" s="148">
        <f t="shared" si="0"/>
        <v>24294733.530000001</v>
      </c>
      <c r="I28" s="151">
        <f t="shared" si="1"/>
        <v>-1335607.2072831022</v>
      </c>
      <c r="K28" s="206"/>
      <c r="L28" s="212"/>
    </row>
    <row r="29" spans="1:12">
      <c r="A29" s="126"/>
      <c r="B29" s="131"/>
      <c r="C29" s="131"/>
      <c r="D29" s="131"/>
      <c r="E29" s="131"/>
      <c r="F29" s="131"/>
      <c r="G29" s="131"/>
      <c r="H29" s="148">
        <f t="shared" si="0"/>
        <v>0</v>
      </c>
      <c r="I29" s="151">
        <f t="shared" si="1"/>
        <v>0</v>
      </c>
      <c r="K29" s="206"/>
      <c r="L29" s="212"/>
    </row>
    <row r="30" spans="1:12">
      <c r="A30" s="142" t="s">
        <v>124</v>
      </c>
      <c r="B30" s="146">
        <v>-451.45</v>
      </c>
      <c r="C30" s="133">
        <v>2558.77</v>
      </c>
      <c r="D30" s="133">
        <v>23538865.66</v>
      </c>
      <c r="E30" s="146">
        <v>2273773.2999999998</v>
      </c>
      <c r="F30" s="133">
        <v>50921.05</v>
      </c>
      <c r="G30" s="133">
        <v>-739452.71</v>
      </c>
      <c r="H30" s="148">
        <f t="shared" si="0"/>
        <v>25126214.620000001</v>
      </c>
      <c r="I30" s="151">
        <f t="shared" si="1"/>
        <v>-1381318.0250268856</v>
      </c>
      <c r="K30" s="206"/>
      <c r="L30" s="212"/>
    </row>
    <row r="31" spans="1:12">
      <c r="A31" s="141" t="s">
        <v>838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8">
        <f t="shared" si="0"/>
        <v>0</v>
      </c>
      <c r="I31" s="151">
        <f t="shared" si="1"/>
        <v>0</v>
      </c>
      <c r="K31" s="206"/>
      <c r="L31" s="212"/>
    </row>
    <row r="32" spans="1:12">
      <c r="A32" s="126"/>
      <c r="B32" s="131"/>
      <c r="C32" s="131"/>
      <c r="D32" s="131"/>
      <c r="E32" s="131"/>
      <c r="F32" s="131"/>
      <c r="G32" s="131"/>
      <c r="H32" s="148">
        <f t="shared" si="0"/>
        <v>0</v>
      </c>
      <c r="I32" s="151">
        <f t="shared" si="1"/>
        <v>0</v>
      </c>
      <c r="K32" s="206"/>
      <c r="L32" s="212"/>
    </row>
    <row r="33" spans="1:12" ht="13.5" thickBot="1">
      <c r="A33" s="143" t="s">
        <v>839</v>
      </c>
      <c r="B33" s="147">
        <v>-451.45</v>
      </c>
      <c r="C33" s="134">
        <v>2558.77</v>
      </c>
      <c r="D33" s="134">
        <v>23538865.66</v>
      </c>
      <c r="E33" s="147">
        <v>2273773.2999999998</v>
      </c>
      <c r="F33" s="134">
        <v>50921.05</v>
      </c>
      <c r="G33" s="134">
        <v>-739452.71</v>
      </c>
      <c r="H33" s="148">
        <f t="shared" si="0"/>
        <v>25126214.620000001</v>
      </c>
      <c r="I33" s="151">
        <f t="shared" si="1"/>
        <v>-1381318.0250268856</v>
      </c>
      <c r="J33" s="119"/>
      <c r="K33" s="206"/>
      <c r="L33" s="212"/>
    </row>
    <row r="34" spans="1:12" ht="13.5" thickTop="1">
      <c r="G34" t="s">
        <v>1126</v>
      </c>
      <c r="H34" s="213">
        <f>H33-H35</f>
        <v>25126214.620000001</v>
      </c>
      <c r="I34" s="214"/>
    </row>
    <row r="35" spans="1:12">
      <c r="G35" t="s">
        <v>1124</v>
      </c>
      <c r="H35" s="256">
        <v>0</v>
      </c>
    </row>
  </sheetData>
  <pageMargins left="0.7" right="0.7" top="0.75" bottom="0.75" header="0.3" footer="0.3"/>
  <pageSetup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XFD410"/>
  <sheetViews>
    <sheetView view="pageBreakPreview" zoomScale="60" zoomScaleNormal="80" workbookViewId="0">
      <pane xSplit="5" ySplit="7" topLeftCell="F8" activePane="bottomRight" state="frozen"/>
      <selection activeCell="AH64" sqref="AH64"/>
      <selection pane="topRight" activeCell="AH64" sqref="AH64"/>
      <selection pane="bottomLeft" activeCell="AH64" sqref="AH64"/>
      <selection pane="bottomRight" activeCell="F8" sqref="F8"/>
    </sheetView>
  </sheetViews>
  <sheetFormatPr defaultRowHeight="12.75"/>
  <cols>
    <col min="1" max="1" width="75.5703125" bestFit="1" customWidth="1"/>
    <col min="2" max="2" width="13.140625" customWidth="1"/>
    <col min="3" max="3" width="7" customWidth="1"/>
    <col min="4" max="4" width="13" style="1" bestFit="1" customWidth="1"/>
    <col min="5" max="5" width="14.28515625" style="1" customWidth="1"/>
    <col min="6" max="6" width="13" bestFit="1" customWidth="1"/>
    <col min="7" max="10" width="12.28515625" bestFit="1" customWidth="1"/>
    <col min="11" max="11" width="12" bestFit="1" customWidth="1"/>
    <col min="12" max="12" width="12.7109375" customWidth="1"/>
    <col min="13" max="13" width="12.7109375" bestFit="1" customWidth="1"/>
    <col min="14" max="14" width="13.7109375" customWidth="1"/>
    <col min="15" max="15" width="13" bestFit="1" customWidth="1"/>
    <col min="16" max="21" width="13.42578125" customWidth="1"/>
    <col min="22" max="22" width="13.42578125" style="1" customWidth="1"/>
    <col min="23" max="23" width="15.28515625" customWidth="1"/>
    <col min="24" max="24" width="13.85546875" customWidth="1"/>
    <col min="25" max="25" width="13.28515625" customWidth="1"/>
    <col min="26" max="26" width="14" customWidth="1"/>
    <col min="27" max="30" width="14.42578125" customWidth="1"/>
    <col min="31" max="31" width="13.5703125" customWidth="1"/>
    <col min="32" max="32" width="13.85546875" customWidth="1"/>
    <col min="33" max="33" width="7.5703125" customWidth="1"/>
    <col min="34" max="35" width="14.140625" customWidth="1"/>
    <col min="36" max="36" width="5.7109375" customWidth="1"/>
    <col min="37" max="37" width="13.5703125" customWidth="1"/>
    <col min="38" max="38" width="13" customWidth="1"/>
  </cols>
  <sheetData>
    <row r="1" spans="1:38">
      <c r="D1" s="41" t="s">
        <v>492</v>
      </c>
      <c r="U1" s="42">
        <v>0.03</v>
      </c>
      <c r="V1" s="39">
        <f>U1</f>
        <v>0.03</v>
      </c>
      <c r="W1" s="39">
        <f t="shared" ref="W1:AF3" si="0">V1</f>
        <v>0.03</v>
      </c>
      <c r="X1" s="39">
        <f t="shared" si="0"/>
        <v>0.03</v>
      </c>
      <c r="Y1" s="39">
        <f t="shared" si="0"/>
        <v>0.03</v>
      </c>
      <c r="Z1" s="39">
        <f t="shared" si="0"/>
        <v>0.03</v>
      </c>
      <c r="AA1" s="39">
        <f t="shared" si="0"/>
        <v>0.03</v>
      </c>
      <c r="AB1" s="39">
        <f t="shared" si="0"/>
        <v>0.03</v>
      </c>
      <c r="AC1" s="39">
        <f t="shared" si="0"/>
        <v>0.03</v>
      </c>
      <c r="AD1" s="39">
        <f t="shared" si="0"/>
        <v>0.03</v>
      </c>
      <c r="AE1" s="39">
        <f t="shared" si="0"/>
        <v>0.03</v>
      </c>
      <c r="AF1" s="39">
        <f t="shared" si="0"/>
        <v>0.03</v>
      </c>
      <c r="AK1" s="40" t="s">
        <v>582</v>
      </c>
    </row>
    <row r="2" spans="1:38">
      <c r="A2" s="5"/>
      <c r="B2" s="5"/>
      <c r="C2" s="5"/>
      <c r="D2" s="41" t="s">
        <v>491</v>
      </c>
      <c r="E2" s="38"/>
      <c r="F2" s="38">
        <f t="shared" ref="F2:M2" si="1">(F65-F40-F41-F42-F45-F48-F51-F54-F57-F60)/F36</f>
        <v>0.33221998781271067</v>
      </c>
      <c r="G2" s="38">
        <f t="shared" si="1"/>
        <v>0.33213732871051727</v>
      </c>
      <c r="H2" s="38">
        <f t="shared" si="1"/>
        <v>0.33269345619599228</v>
      </c>
      <c r="I2" s="38">
        <f t="shared" si="1"/>
        <v>0.33225316662345183</v>
      </c>
      <c r="J2" s="38">
        <f t="shared" si="1"/>
        <v>0.33217663328331221</v>
      </c>
      <c r="K2" s="38">
        <f t="shared" si="1"/>
        <v>0.3321554180705889</v>
      </c>
      <c r="L2" s="38">
        <f t="shared" si="1"/>
        <v>0.34731445915484904</v>
      </c>
      <c r="M2" s="38">
        <f t="shared" si="1"/>
        <v>0.34715864124512708</v>
      </c>
      <c r="N2" s="1"/>
      <c r="O2" s="1"/>
      <c r="P2" s="1"/>
      <c r="Q2" s="1"/>
      <c r="R2" s="1"/>
      <c r="S2" s="1"/>
      <c r="U2" s="43">
        <f>AVERAGE($F2:K2)</f>
        <v>0.33227266511609549</v>
      </c>
      <c r="V2" s="39">
        <f>U2</f>
        <v>0.33227266511609549</v>
      </c>
      <c r="W2" s="39">
        <f t="shared" si="0"/>
        <v>0.33227266511609549</v>
      </c>
      <c r="X2" s="39">
        <f t="shared" si="0"/>
        <v>0.33227266511609549</v>
      </c>
      <c r="Y2" s="39">
        <f t="shared" si="0"/>
        <v>0.33227266511609549</v>
      </c>
      <c r="Z2" s="39">
        <f t="shared" si="0"/>
        <v>0.33227266511609549</v>
      </c>
      <c r="AA2" s="39">
        <f t="shared" si="0"/>
        <v>0.33227266511609549</v>
      </c>
      <c r="AB2" s="39">
        <f t="shared" si="0"/>
        <v>0.33227266511609549</v>
      </c>
      <c r="AC2" s="39">
        <f t="shared" si="0"/>
        <v>0.33227266511609549</v>
      </c>
      <c r="AD2" s="39">
        <f t="shared" si="0"/>
        <v>0.33227266511609549</v>
      </c>
      <c r="AE2" s="39">
        <f t="shared" si="0"/>
        <v>0.33227266511609549</v>
      </c>
      <c r="AF2" s="39">
        <f t="shared" si="0"/>
        <v>0.33227266511609549</v>
      </c>
      <c r="AK2" s="40" t="s">
        <v>583</v>
      </c>
    </row>
    <row r="3" spans="1:38">
      <c r="A3" s="5"/>
      <c r="B3" s="5"/>
      <c r="C3" s="5"/>
      <c r="D3" s="41"/>
      <c r="E3" s="38"/>
      <c r="F3" s="38"/>
      <c r="G3" s="38"/>
      <c r="H3" s="38"/>
      <c r="I3" s="38"/>
      <c r="J3" s="38"/>
      <c r="K3" s="38"/>
      <c r="L3" s="38"/>
      <c r="M3" s="1"/>
      <c r="N3" s="1"/>
      <c r="O3" s="1"/>
      <c r="P3" s="1"/>
      <c r="Q3" s="1"/>
      <c r="R3" s="1"/>
      <c r="S3" s="1"/>
      <c r="U3" s="42"/>
      <c r="V3" s="39"/>
      <c r="W3" s="39"/>
      <c r="X3" s="39"/>
      <c r="Y3" s="39">
        <f>Escalation!C7</f>
        <v>0</v>
      </c>
      <c r="Z3" s="39">
        <f>Y3</f>
        <v>0</v>
      </c>
      <c r="AA3" s="39">
        <f t="shared" si="0"/>
        <v>0</v>
      </c>
      <c r="AB3" s="39">
        <f t="shared" si="0"/>
        <v>0</v>
      </c>
      <c r="AC3" s="39">
        <f t="shared" si="0"/>
        <v>0</v>
      </c>
      <c r="AD3" s="39">
        <f t="shared" si="0"/>
        <v>0</v>
      </c>
      <c r="AE3" s="39">
        <f t="shared" si="0"/>
        <v>0</v>
      </c>
      <c r="AF3" s="39">
        <f t="shared" si="0"/>
        <v>0</v>
      </c>
      <c r="AK3" s="40" t="s">
        <v>584</v>
      </c>
    </row>
    <row r="4" spans="1:38">
      <c r="A4" s="5" t="s">
        <v>43</v>
      </c>
      <c r="B4" s="5"/>
      <c r="C4" s="5"/>
      <c r="F4" s="268" t="s">
        <v>458</v>
      </c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70"/>
      <c r="R4" s="4"/>
      <c r="S4" s="4"/>
      <c r="T4" s="4"/>
      <c r="U4" s="268" t="s">
        <v>579</v>
      </c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70"/>
      <c r="AK4" t="s">
        <v>581</v>
      </c>
    </row>
    <row r="5" spans="1:38">
      <c r="F5" s="26" t="s">
        <v>488</v>
      </c>
      <c r="G5" s="27"/>
      <c r="H5" s="27"/>
      <c r="I5" s="27"/>
      <c r="J5" s="27"/>
      <c r="K5" s="27"/>
      <c r="L5" s="28" t="s">
        <v>455</v>
      </c>
      <c r="M5" s="28"/>
      <c r="N5" s="28"/>
      <c r="O5" s="23" t="s">
        <v>994</v>
      </c>
      <c r="P5" s="24"/>
      <c r="Q5" s="24"/>
      <c r="R5" s="24"/>
      <c r="S5" s="24"/>
      <c r="T5" s="24"/>
      <c r="U5" s="24"/>
      <c r="V5" s="24"/>
      <c r="W5" s="24"/>
      <c r="X5" s="25"/>
      <c r="Y5" s="25"/>
      <c r="Z5" s="25" t="s">
        <v>456</v>
      </c>
      <c r="AA5" s="29"/>
      <c r="AB5" s="29"/>
      <c r="AC5" s="29"/>
      <c r="AD5" s="29"/>
      <c r="AE5" s="29"/>
      <c r="AF5" s="30" t="s">
        <v>489</v>
      </c>
    </row>
    <row r="6" spans="1:38">
      <c r="A6" s="12"/>
      <c r="B6" s="35"/>
      <c r="C6" s="35"/>
      <c r="D6" s="35" t="s">
        <v>463</v>
      </c>
      <c r="E6" s="35" t="s">
        <v>454</v>
      </c>
      <c r="F6" s="11">
        <v>2018</v>
      </c>
      <c r="G6" s="11">
        <v>2018</v>
      </c>
      <c r="H6" s="11">
        <v>2018</v>
      </c>
      <c r="I6" s="11">
        <v>2018</v>
      </c>
      <c r="J6" s="11">
        <v>2018</v>
      </c>
      <c r="K6" s="11">
        <v>2018</v>
      </c>
      <c r="L6" s="11">
        <v>2018</v>
      </c>
      <c r="M6" s="11">
        <v>2018</v>
      </c>
      <c r="N6" s="11">
        <v>2018</v>
      </c>
      <c r="O6" s="11">
        <v>2018</v>
      </c>
      <c r="P6" s="11">
        <v>2018</v>
      </c>
      <c r="Q6" s="11">
        <v>2018</v>
      </c>
      <c r="R6" s="11">
        <v>2019</v>
      </c>
      <c r="S6" s="11">
        <v>2019</v>
      </c>
      <c r="T6" s="11">
        <v>2019</v>
      </c>
      <c r="U6" s="11">
        <v>2019</v>
      </c>
      <c r="V6" s="11">
        <v>2019</v>
      </c>
      <c r="W6" s="11">
        <v>2019</v>
      </c>
      <c r="X6" s="11">
        <v>2019</v>
      </c>
      <c r="Y6" s="11">
        <v>2019</v>
      </c>
      <c r="Z6" s="11">
        <v>2019</v>
      </c>
      <c r="AA6" s="11">
        <v>2019</v>
      </c>
      <c r="AB6" s="11">
        <v>2019</v>
      </c>
      <c r="AC6" s="11">
        <v>2019</v>
      </c>
      <c r="AD6" s="11">
        <v>2020</v>
      </c>
      <c r="AE6" s="11">
        <v>2020</v>
      </c>
      <c r="AF6" s="11">
        <v>2020</v>
      </c>
      <c r="AK6" s="63">
        <f>'[21]C.2.2 B 02'!$P$43</f>
        <v>5.4975174172371431E-2</v>
      </c>
      <c r="AL6" s="63">
        <f>'[21]C.2.2-F 02'!$O$41</f>
        <v>5.1771199999999996E-2</v>
      </c>
    </row>
    <row r="7" spans="1:38">
      <c r="B7" s="10" t="s">
        <v>453</v>
      </c>
      <c r="C7" s="10" t="s">
        <v>454</v>
      </c>
      <c r="D7" s="60" t="s">
        <v>464</v>
      </c>
      <c r="E7" s="34" t="s">
        <v>490</v>
      </c>
      <c r="F7" s="7" t="s">
        <v>11</v>
      </c>
      <c r="G7" s="7" t="s">
        <v>12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5</v>
      </c>
      <c r="M7" s="7" t="s">
        <v>6</v>
      </c>
      <c r="N7" s="7" t="s">
        <v>7</v>
      </c>
      <c r="O7" s="7" t="s">
        <v>8</v>
      </c>
      <c r="P7" s="7" t="s">
        <v>9</v>
      </c>
      <c r="Q7" s="7" t="s">
        <v>10</v>
      </c>
      <c r="R7" s="7" t="s">
        <v>11</v>
      </c>
      <c r="S7" s="7" t="s">
        <v>12</v>
      </c>
      <c r="T7" s="7" t="s">
        <v>13</v>
      </c>
      <c r="U7" s="7" t="s">
        <v>14</v>
      </c>
      <c r="V7" s="7" t="s">
        <v>15</v>
      </c>
      <c r="W7" s="7" t="s">
        <v>16</v>
      </c>
      <c r="X7" s="7" t="s">
        <v>5</v>
      </c>
      <c r="Y7" s="7" t="s">
        <v>6</v>
      </c>
      <c r="Z7" s="7" t="s">
        <v>7</v>
      </c>
      <c r="AA7" s="7" t="s">
        <v>8</v>
      </c>
      <c r="AB7" s="7" t="s">
        <v>9</v>
      </c>
      <c r="AC7" s="7" t="s">
        <v>10</v>
      </c>
      <c r="AD7" s="7" t="s">
        <v>11</v>
      </c>
      <c r="AE7" s="7" t="s">
        <v>12</v>
      </c>
      <c r="AF7" s="7" t="s">
        <v>13</v>
      </c>
      <c r="AH7" s="62" t="s">
        <v>560</v>
      </c>
      <c r="AI7" s="62" t="s">
        <v>561</v>
      </c>
      <c r="AK7" s="62" t="s">
        <v>560</v>
      </c>
      <c r="AL7" s="62" t="s">
        <v>561</v>
      </c>
    </row>
    <row r="8" spans="1:38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38">
      <c r="A9" s="5" t="s">
        <v>48</v>
      </c>
      <c r="B9" s="5" t="str">
        <f>RIGHT(A9,10)</f>
        <v>9030-01000</v>
      </c>
      <c r="C9" s="5" t="str">
        <f>LEFT(B9,4)</f>
        <v>9030</v>
      </c>
      <c r="D9" s="1">
        <f>SUM($F9:K9)</f>
        <v>48219.43</v>
      </c>
      <c r="E9" s="2">
        <f t="shared" ref="E9:E29" si="2">D9/$D$36</f>
        <v>2.1166651104326546E-3</v>
      </c>
      <c r="F9" s="22">
        <f>'Div 2 history'!B10</f>
        <v>4590.09</v>
      </c>
      <c r="G9" s="22">
        <f>'Div 2 history'!C10</f>
        <v>4506.2700000000004</v>
      </c>
      <c r="H9" s="22">
        <f>'Div 2 history'!D10</f>
        <v>12588.31</v>
      </c>
      <c r="I9" s="22">
        <f>'Div 2 history'!E10</f>
        <v>8958.9599999999991</v>
      </c>
      <c r="J9" s="22">
        <f>'Div 2 history'!F10</f>
        <v>8769.76</v>
      </c>
      <c r="K9" s="22">
        <f>'Div 2 history'!G10</f>
        <v>8806.0400000000009</v>
      </c>
      <c r="L9" s="1">
        <f t="shared" ref="L9:U18" si="3">$E9*L$36</f>
        <v>8640.1118130374361</v>
      </c>
      <c r="M9" s="1">
        <f t="shared" si="3"/>
        <v>9032.1916186022463</v>
      </c>
      <c r="N9" s="1">
        <f t="shared" si="3"/>
        <v>7854.3778687319827</v>
      </c>
      <c r="O9" s="1">
        <f t="shared" si="3"/>
        <v>9360.0588240013676</v>
      </c>
      <c r="P9" s="1">
        <f t="shared" si="3"/>
        <v>8953.8056087239311</v>
      </c>
      <c r="Q9" s="1">
        <f t="shared" si="3"/>
        <v>8547.5523953514912</v>
      </c>
      <c r="R9" s="1">
        <f t="shared" si="3"/>
        <v>9317.0337533013208</v>
      </c>
      <c r="S9" s="1">
        <f t="shared" si="3"/>
        <v>8103.8839024711924</v>
      </c>
      <c r="T9" s="1">
        <f t="shared" si="3"/>
        <v>8508.2686149007404</v>
      </c>
      <c r="U9" s="1">
        <f t="shared" si="3"/>
        <v>8912.6511831485332</v>
      </c>
      <c r="V9" s="1">
        <f t="shared" ref="V9:AF18" si="4">$E9*V$36</f>
        <v>9317.0337533013208</v>
      </c>
      <c r="W9" s="1">
        <f t="shared" si="4"/>
        <v>8103.8839024711924</v>
      </c>
      <c r="X9" s="1">
        <f t="shared" si="4"/>
        <v>9317.0337533013208</v>
      </c>
      <c r="Y9" s="1">
        <f t="shared" si="4"/>
        <v>8912.6511831485332</v>
      </c>
      <c r="Z9" s="1">
        <f t="shared" si="4"/>
        <v>8508.8668691275543</v>
      </c>
      <c r="AA9" s="1">
        <f t="shared" si="4"/>
        <v>9640.8605887214089</v>
      </c>
      <c r="AB9" s="1">
        <f t="shared" si="4"/>
        <v>9222.4197769856492</v>
      </c>
      <c r="AC9" s="1">
        <f t="shared" si="4"/>
        <v>8803.9789672120369</v>
      </c>
      <c r="AD9" s="1">
        <f t="shared" si="4"/>
        <v>9596.5447659003621</v>
      </c>
      <c r="AE9" s="1">
        <f t="shared" si="4"/>
        <v>8347.0004195453275</v>
      </c>
      <c r="AF9" s="1">
        <f t="shared" si="4"/>
        <v>8763.5166733477636</v>
      </c>
    </row>
    <row r="10" spans="1:38">
      <c r="A10" s="5" t="s">
        <v>50</v>
      </c>
      <c r="B10" s="5" t="str">
        <f t="shared" ref="B10:B91" si="5">RIGHT(A10,10)</f>
        <v>9200-01000</v>
      </c>
      <c r="C10" s="5" t="str">
        <f t="shared" ref="C10:C35" si="6">LEFT(B10,4)</f>
        <v>9200</v>
      </c>
      <c r="D10" s="1">
        <f>SUM($F10:K10)</f>
        <v>22592510.079999998</v>
      </c>
      <c r="E10" s="2">
        <f t="shared" si="2"/>
        <v>0.99173254108217479</v>
      </c>
      <c r="F10" s="22">
        <f>'Div 2 history'!B11</f>
        <v>3478172.18</v>
      </c>
      <c r="G10" s="22">
        <f>'Div 2 history'!C11</f>
        <v>3575443.36</v>
      </c>
      <c r="H10" s="22">
        <f>'Div 2 history'!D11</f>
        <v>5212331.45</v>
      </c>
      <c r="I10" s="22">
        <f>'Div 2 history'!E11</f>
        <v>3458519.18</v>
      </c>
      <c r="J10" s="22">
        <f>'Div 2 history'!F11</f>
        <v>3427871.94</v>
      </c>
      <c r="K10" s="22">
        <f>'Div 2 history'!G11</f>
        <v>3440171.97</v>
      </c>
      <c r="L10" s="1">
        <f t="shared" si="3"/>
        <v>4048198.2725298773</v>
      </c>
      <c r="M10" s="1">
        <f t="shared" si="3"/>
        <v>4231901.5423401464</v>
      </c>
      <c r="N10" s="1">
        <f t="shared" si="3"/>
        <v>3680054.1020799335</v>
      </c>
      <c r="O10" s="1">
        <f t="shared" si="3"/>
        <v>4385518.9356374349</v>
      </c>
      <c r="P10" s="1">
        <f t="shared" si="3"/>
        <v>4195174.9215918956</v>
      </c>
      <c r="Q10" s="1">
        <f t="shared" si="3"/>
        <v>4004830.9084389149</v>
      </c>
      <c r="R10" s="1">
        <f t="shared" si="3"/>
        <v>4365360.1667867145</v>
      </c>
      <c r="S10" s="1">
        <f t="shared" si="3"/>
        <v>3796956.5122136474</v>
      </c>
      <c r="T10" s="1">
        <f t="shared" si="3"/>
        <v>3986425.0665238593</v>
      </c>
      <c r="U10" s="1">
        <f t="shared" si="3"/>
        <v>4175892.6162090078</v>
      </c>
      <c r="V10" s="1">
        <f t="shared" si="4"/>
        <v>4365360.1667867145</v>
      </c>
      <c r="W10" s="1">
        <f t="shared" si="4"/>
        <v>3796956.5122136474</v>
      </c>
      <c r="X10" s="1">
        <f t="shared" si="4"/>
        <v>4365360.1667867145</v>
      </c>
      <c r="Y10" s="1">
        <f t="shared" si="4"/>
        <v>4175892.6162090078</v>
      </c>
      <c r="Z10" s="1">
        <f t="shared" si="4"/>
        <v>3986705.3698092713</v>
      </c>
      <c r="AA10" s="1">
        <f t="shared" si="4"/>
        <v>4517084.5037065577</v>
      </c>
      <c r="AB10" s="1">
        <f t="shared" si="4"/>
        <v>4321030.1692396523</v>
      </c>
      <c r="AC10" s="1">
        <f t="shared" si="4"/>
        <v>4124975.8356920825</v>
      </c>
      <c r="AD10" s="1">
        <f t="shared" si="4"/>
        <v>4496320.9717903156</v>
      </c>
      <c r="AE10" s="1">
        <f t="shared" si="4"/>
        <v>3910865.2075800565</v>
      </c>
      <c r="AF10" s="1">
        <f t="shared" si="4"/>
        <v>4106017.8185195751</v>
      </c>
    </row>
    <row r="11" spans="1:38">
      <c r="A11" s="5" t="s">
        <v>59</v>
      </c>
      <c r="B11" s="5" t="str">
        <f t="shared" si="5"/>
        <v>8700-01000</v>
      </c>
      <c r="C11" s="5" t="str">
        <f t="shared" si="6"/>
        <v>8700</v>
      </c>
      <c r="D11" s="1">
        <f>SUM($F11:K11)</f>
        <v>444.97</v>
      </c>
      <c r="E11" s="2">
        <f t="shared" si="2"/>
        <v>1.9532633923487239E-5</v>
      </c>
      <c r="F11" s="22">
        <f>'Div 2 history'!B12</f>
        <v>0</v>
      </c>
      <c r="G11" s="22">
        <f>'Div 2 history'!C12</f>
        <v>0</v>
      </c>
      <c r="H11" s="22">
        <f>'Div 2 history'!D12</f>
        <v>0</v>
      </c>
      <c r="I11" s="22">
        <f>'Div 2 history'!E12</f>
        <v>0</v>
      </c>
      <c r="J11" s="22">
        <f>'Div 2 history'!F12</f>
        <v>128.75</v>
      </c>
      <c r="K11" s="22">
        <f>'Div 2 history'!G12</f>
        <v>316.22000000000003</v>
      </c>
      <c r="L11" s="1">
        <f t="shared" si="3"/>
        <v>79.731148905063137</v>
      </c>
      <c r="M11" s="1">
        <f t="shared" si="3"/>
        <v>83.349270294763784</v>
      </c>
      <c r="N11" s="1">
        <f t="shared" si="3"/>
        <v>72.480378143202245</v>
      </c>
      <c r="O11" s="1">
        <f t="shared" si="3"/>
        <v>86.374836345346438</v>
      </c>
      <c r="P11" s="1">
        <f t="shared" si="3"/>
        <v>82.625922407500198</v>
      </c>
      <c r="Q11" s="1">
        <f t="shared" si="3"/>
        <v>78.877008487233311</v>
      </c>
      <c r="R11" s="1">
        <f t="shared" si="3"/>
        <v>85.977800011457802</v>
      </c>
      <c r="S11" s="1">
        <f t="shared" si="3"/>
        <v>74.782825514167342</v>
      </c>
      <c r="T11" s="1">
        <f t="shared" si="3"/>
        <v>78.51449686510982</v>
      </c>
      <c r="U11" s="1">
        <f t="shared" si="3"/>
        <v>82.246148429494141</v>
      </c>
      <c r="V11" s="1">
        <f t="shared" si="4"/>
        <v>85.977800011457802</v>
      </c>
      <c r="W11" s="1">
        <f t="shared" si="4"/>
        <v>74.782825514167342</v>
      </c>
      <c r="X11" s="1">
        <f t="shared" si="4"/>
        <v>85.977800011457802</v>
      </c>
      <c r="Y11" s="1">
        <f t="shared" si="4"/>
        <v>82.246148429494141</v>
      </c>
      <c r="Z11" s="1">
        <f t="shared" si="4"/>
        <v>78.520017568761958</v>
      </c>
      <c r="AA11" s="1">
        <f t="shared" si="4"/>
        <v>88.96608143570684</v>
      </c>
      <c r="AB11" s="1">
        <f t="shared" si="4"/>
        <v>85.104700079725205</v>
      </c>
      <c r="AC11" s="1">
        <f t="shared" si="4"/>
        <v>81.243318741850317</v>
      </c>
      <c r="AD11" s="1">
        <f t="shared" si="4"/>
        <v>88.557134011801537</v>
      </c>
      <c r="AE11" s="1">
        <f t="shared" si="4"/>
        <v>77.026310279592366</v>
      </c>
      <c r="AF11" s="1">
        <f t="shared" si="4"/>
        <v>80.869931771063122</v>
      </c>
    </row>
    <row r="12" spans="1:38">
      <c r="A12" s="5" t="s">
        <v>359</v>
      </c>
      <c r="B12" s="5" t="str">
        <f t="shared" ref="B12" si="7">RIGHT(A12,10)</f>
        <v>9200-01001</v>
      </c>
      <c r="C12" s="5" t="str">
        <f t="shared" ref="C12" si="8">LEFT(B12,4)</f>
        <v>9200</v>
      </c>
      <c r="D12" s="1">
        <f>SUM($F12:K12)</f>
        <v>581688.36</v>
      </c>
      <c r="E12" s="2">
        <f t="shared" si="2"/>
        <v>2.5534093969107257E-2</v>
      </c>
      <c r="F12" s="22">
        <f>'Div 2 history'!B13</f>
        <v>33111.339999999997</v>
      </c>
      <c r="G12" s="22">
        <f>'Div 2 history'!C13</f>
        <v>69259.539999999994</v>
      </c>
      <c r="H12" s="22">
        <f>'Div 2 history'!D13</f>
        <v>120131.52</v>
      </c>
      <c r="I12" s="22">
        <f>'Div 2 history'!E13</f>
        <v>90745.17</v>
      </c>
      <c r="J12" s="22">
        <f>'Div 2 history'!F13</f>
        <v>126230.61</v>
      </c>
      <c r="K12" s="22">
        <f>'Div 2 history'!G13</f>
        <v>142210.18</v>
      </c>
      <c r="L12" s="1">
        <f t="shared" si="3"/>
        <v>104228.78227184297</v>
      </c>
      <c r="M12" s="1">
        <f t="shared" si="3"/>
        <v>108958.58225264143</v>
      </c>
      <c r="N12" s="1">
        <f t="shared" si="3"/>
        <v>94750.190561833719</v>
      </c>
      <c r="O12" s="1">
        <f t="shared" si="3"/>
        <v>112913.76249857957</v>
      </c>
      <c r="P12" s="1">
        <f t="shared" si="3"/>
        <v>108012.98356901821</v>
      </c>
      <c r="Q12" s="1">
        <f t="shared" si="3"/>
        <v>103112.20466243752</v>
      </c>
      <c r="R12" s="1">
        <f t="shared" si="3"/>
        <v>112394.73556660644</v>
      </c>
      <c r="S12" s="1">
        <f t="shared" si="3"/>
        <v>97760.071756527759</v>
      </c>
      <c r="T12" s="1">
        <f t="shared" si="3"/>
        <v>102638.31026291856</v>
      </c>
      <c r="U12" s="1">
        <f t="shared" si="3"/>
        <v>107516.52290327217</v>
      </c>
      <c r="V12" s="1">
        <f t="shared" si="4"/>
        <v>112394.73556660644</v>
      </c>
      <c r="W12" s="1">
        <f t="shared" si="4"/>
        <v>97760.071756527759</v>
      </c>
      <c r="X12" s="1">
        <f t="shared" si="4"/>
        <v>112394.73556660644</v>
      </c>
      <c r="Y12" s="1">
        <f t="shared" si="4"/>
        <v>107516.52290327217</v>
      </c>
      <c r="Z12" s="1">
        <f t="shared" si="4"/>
        <v>102645.52721923798</v>
      </c>
      <c r="AA12" s="1">
        <f t="shared" si="4"/>
        <v>116301.17537353697</v>
      </c>
      <c r="AB12" s="1">
        <f t="shared" si="4"/>
        <v>111253.37307608877</v>
      </c>
      <c r="AC12" s="1">
        <f t="shared" si="4"/>
        <v>106205.57080231066</v>
      </c>
      <c r="AD12" s="1">
        <f t="shared" si="4"/>
        <v>115766.57763360464</v>
      </c>
      <c r="AE12" s="1">
        <f t="shared" si="4"/>
        <v>100692.87390922359</v>
      </c>
      <c r="AF12" s="1">
        <f t="shared" si="4"/>
        <v>105717.45957080611</v>
      </c>
    </row>
    <row r="13" spans="1:38">
      <c r="A13" s="5" t="s">
        <v>395</v>
      </c>
      <c r="B13" s="5" t="str">
        <f t="shared" si="5"/>
        <v>8560-01002</v>
      </c>
      <c r="C13" s="5" t="str">
        <f t="shared" si="6"/>
        <v>8560</v>
      </c>
      <c r="D13" s="1">
        <f>SUM($F13:K13)</f>
        <v>0</v>
      </c>
      <c r="E13" s="2">
        <f t="shared" si="2"/>
        <v>0</v>
      </c>
      <c r="F13" s="22">
        <f>'Div 2 history'!B14</f>
        <v>0</v>
      </c>
      <c r="G13" s="22">
        <f>'Div 2 history'!C14</f>
        <v>0</v>
      </c>
      <c r="H13" s="22">
        <f>'Div 2 history'!D14</f>
        <v>0</v>
      </c>
      <c r="I13" s="22">
        <f>'Div 2 history'!E14</f>
        <v>0</v>
      </c>
      <c r="J13" s="22">
        <f>'Div 2 history'!F14</f>
        <v>0</v>
      </c>
      <c r="K13" s="22">
        <f>'Div 2 history'!G14</f>
        <v>0</v>
      </c>
      <c r="L13" s="1">
        <f t="shared" si="3"/>
        <v>0</v>
      </c>
      <c r="M13" s="1">
        <f t="shared" si="3"/>
        <v>0</v>
      </c>
      <c r="N13" s="1">
        <f t="shared" si="3"/>
        <v>0</v>
      </c>
      <c r="O13" s="1">
        <f t="shared" si="3"/>
        <v>0</v>
      </c>
      <c r="P13" s="1">
        <f t="shared" si="3"/>
        <v>0</v>
      </c>
      <c r="Q13" s="1">
        <f t="shared" si="3"/>
        <v>0</v>
      </c>
      <c r="R13" s="1">
        <f t="shared" si="3"/>
        <v>0</v>
      </c>
      <c r="S13" s="1">
        <f t="shared" si="3"/>
        <v>0</v>
      </c>
      <c r="T13" s="1">
        <f t="shared" si="3"/>
        <v>0</v>
      </c>
      <c r="U13" s="1">
        <f t="shared" si="3"/>
        <v>0</v>
      </c>
      <c r="V13" s="1">
        <f t="shared" si="4"/>
        <v>0</v>
      </c>
      <c r="W13" s="1">
        <f t="shared" si="4"/>
        <v>0</v>
      </c>
      <c r="X13" s="1">
        <f t="shared" si="4"/>
        <v>0</v>
      </c>
      <c r="Y13" s="1">
        <f t="shared" si="4"/>
        <v>0</v>
      </c>
      <c r="Z13" s="1">
        <f t="shared" si="4"/>
        <v>0</v>
      </c>
      <c r="AA13" s="1">
        <f t="shared" si="4"/>
        <v>0</v>
      </c>
      <c r="AB13" s="1">
        <f t="shared" si="4"/>
        <v>0</v>
      </c>
      <c r="AC13" s="1">
        <f t="shared" si="4"/>
        <v>0</v>
      </c>
      <c r="AD13" s="1">
        <f t="shared" si="4"/>
        <v>0</v>
      </c>
      <c r="AE13" s="1">
        <f t="shared" si="4"/>
        <v>0</v>
      </c>
      <c r="AF13" s="1">
        <f t="shared" si="4"/>
        <v>0</v>
      </c>
    </row>
    <row r="14" spans="1:38">
      <c r="A14" s="5" t="s">
        <v>67</v>
      </c>
      <c r="B14" s="5" t="str">
        <f t="shared" si="5"/>
        <v>8700-01002</v>
      </c>
      <c r="C14" s="5" t="str">
        <f t="shared" si="6"/>
        <v>8700</v>
      </c>
      <c r="D14" s="1">
        <f>SUM($F14:K14)</f>
        <v>-748.35</v>
      </c>
      <c r="E14" s="2">
        <f t="shared" si="2"/>
        <v>-3.2849959765021632E-5</v>
      </c>
      <c r="F14" s="22">
        <f>'Div 2 history'!B15</f>
        <v>0</v>
      </c>
      <c r="G14" s="22">
        <f>'Div 2 history'!C15</f>
        <v>0</v>
      </c>
      <c r="H14" s="22">
        <f>'Div 2 history'!D15</f>
        <v>-748.35</v>
      </c>
      <c r="I14" s="22">
        <f>'Div 2 history'!E15</f>
        <v>0</v>
      </c>
      <c r="J14" s="22">
        <f>'Div 2 history'!F15</f>
        <v>0</v>
      </c>
      <c r="K14" s="22">
        <f>'Div 2 history'!G15</f>
        <v>0</v>
      </c>
      <c r="L14" s="1">
        <f t="shared" si="3"/>
        <v>-134.09174839450748</v>
      </c>
      <c r="M14" s="1">
        <f t="shared" si="3"/>
        <v>-140.17670050809375</v>
      </c>
      <c r="N14" s="1">
        <f t="shared" si="3"/>
        <v>-121.89741102426095</v>
      </c>
      <c r="O14" s="1">
        <f t="shared" si="3"/>
        <v>-145.26509377944581</v>
      </c>
      <c r="P14" s="1">
        <f t="shared" si="3"/>
        <v>-138.96017491887716</v>
      </c>
      <c r="Q14" s="1">
        <f t="shared" si="3"/>
        <v>-132.65525608787345</v>
      </c>
      <c r="R14" s="1">
        <f t="shared" si="3"/>
        <v>-144.59735856029496</v>
      </c>
      <c r="S14" s="1">
        <f t="shared" si="3"/>
        <v>-125.76966418753429</v>
      </c>
      <c r="T14" s="1">
        <f t="shared" si="3"/>
        <v>-132.04558448660569</v>
      </c>
      <c r="U14" s="1">
        <f t="shared" si="3"/>
        <v>-138.32147150866786</v>
      </c>
      <c r="V14" s="1">
        <f t="shared" si="4"/>
        <v>-144.59735856029496</v>
      </c>
      <c r="W14" s="1">
        <f t="shared" si="4"/>
        <v>-125.76966418753429</v>
      </c>
      <c r="X14" s="1">
        <f t="shared" si="4"/>
        <v>-144.59735856029496</v>
      </c>
      <c r="Y14" s="1">
        <f t="shared" si="4"/>
        <v>-138.32147150866786</v>
      </c>
      <c r="Z14" s="1">
        <f t="shared" si="4"/>
        <v>-132.05486919923368</v>
      </c>
      <c r="AA14" s="1">
        <f t="shared" si="4"/>
        <v>-149.62304659282921</v>
      </c>
      <c r="AB14" s="1">
        <f t="shared" si="4"/>
        <v>-143.12898016644348</v>
      </c>
      <c r="AC14" s="1">
        <f t="shared" si="4"/>
        <v>-136.63491377050968</v>
      </c>
      <c r="AD14" s="1">
        <f t="shared" si="4"/>
        <v>-148.93527931710381</v>
      </c>
      <c r="AE14" s="1">
        <f t="shared" si="4"/>
        <v>-129.54275411316033</v>
      </c>
      <c r="AF14" s="1">
        <f t="shared" si="4"/>
        <v>-136.00695202120386</v>
      </c>
    </row>
    <row r="15" spans="1:38">
      <c r="A15" s="5" t="s">
        <v>360</v>
      </c>
      <c r="B15" s="5" t="str">
        <f t="shared" si="5"/>
        <v>9200-01002</v>
      </c>
      <c r="C15" s="5" t="str">
        <f t="shared" si="6"/>
        <v>9200</v>
      </c>
      <c r="D15" s="1">
        <f>SUM($F15:K15)</f>
        <v>-481758.64</v>
      </c>
      <c r="E15" s="2">
        <f t="shared" si="2"/>
        <v>-2.1147527146992102E-2</v>
      </c>
      <c r="F15" s="22">
        <f>'Div 2 history'!B16</f>
        <v>-21558.83</v>
      </c>
      <c r="G15" s="22">
        <f>'Div 2 history'!C16</f>
        <v>-53986.25</v>
      </c>
      <c r="H15" s="22">
        <f>'Div 2 history'!D16</f>
        <v>-104717.49</v>
      </c>
      <c r="I15" s="22">
        <f>'Div 2 history'!E16</f>
        <v>-75318.11</v>
      </c>
      <c r="J15" s="22">
        <f>'Div 2 history'!F16</f>
        <v>-108327.55</v>
      </c>
      <c r="K15" s="22">
        <f>'Div 2 history'!G16</f>
        <v>-117850.41</v>
      </c>
      <c r="L15" s="1">
        <f t="shared" si="3"/>
        <v>-86323.055177069691</v>
      </c>
      <c r="M15" s="1">
        <f t="shared" si="3"/>
        <v>-90240.310812409371</v>
      </c>
      <c r="N15" s="1">
        <f t="shared" si="3"/>
        <v>-78472.814798648978</v>
      </c>
      <c r="O15" s="1">
        <f t="shared" si="3"/>
        <v>-93516.020603538811</v>
      </c>
      <c r="P15" s="1">
        <f t="shared" si="3"/>
        <v>-89457.158927080061</v>
      </c>
      <c r="Q15" s="1">
        <f t="shared" si="3"/>
        <v>-85398.297269654082</v>
      </c>
      <c r="R15" s="1">
        <f t="shared" si="3"/>
        <v>-93086.158625776778</v>
      </c>
      <c r="S15" s="1">
        <f t="shared" si="3"/>
        <v>-80965.620862221185</v>
      </c>
      <c r="T15" s="1">
        <f t="shared" si="3"/>
        <v>-85005.814392025466</v>
      </c>
      <c r="U15" s="1">
        <f t="shared" si="3"/>
        <v>-89045.986499384744</v>
      </c>
      <c r="V15" s="1">
        <f t="shared" si="4"/>
        <v>-93086.158625776778</v>
      </c>
      <c r="W15" s="1">
        <f t="shared" si="4"/>
        <v>-80965.620862221185</v>
      </c>
      <c r="X15" s="1">
        <f t="shared" si="4"/>
        <v>-93086.158625776778</v>
      </c>
      <c r="Y15" s="1">
        <f t="shared" si="4"/>
        <v>-89045.986499384744</v>
      </c>
      <c r="Z15" s="1">
        <f t="shared" si="4"/>
        <v>-85011.791529098293</v>
      </c>
      <c r="AA15" s="1">
        <f t="shared" si="4"/>
        <v>-96321.501221644983</v>
      </c>
      <c r="AB15" s="1">
        <f t="shared" si="4"/>
        <v>-92140.873694892478</v>
      </c>
      <c r="AC15" s="1">
        <f t="shared" si="4"/>
        <v>-87960.246187743716</v>
      </c>
      <c r="AD15" s="1">
        <f t="shared" si="4"/>
        <v>-95878.743384550093</v>
      </c>
      <c r="AE15" s="1">
        <f t="shared" si="4"/>
        <v>-83394.589488087819</v>
      </c>
      <c r="AF15" s="1">
        <f t="shared" si="4"/>
        <v>-87555.988823786218</v>
      </c>
    </row>
    <row r="16" spans="1:38">
      <c r="A16" s="5" t="s">
        <v>68</v>
      </c>
      <c r="B16" s="5" t="str">
        <f t="shared" si="5"/>
        <v>8560-01006</v>
      </c>
      <c r="C16" s="5" t="str">
        <f t="shared" si="6"/>
        <v>8560</v>
      </c>
      <c r="D16" s="1">
        <f>SUM($F16:K16)</f>
        <v>0</v>
      </c>
      <c r="E16" s="2">
        <f t="shared" si="2"/>
        <v>0</v>
      </c>
      <c r="F16" s="22">
        <f>'Div 2 history'!B17</f>
        <v>0</v>
      </c>
      <c r="G16" s="22">
        <f>'Div 2 history'!C17</f>
        <v>0</v>
      </c>
      <c r="H16" s="22">
        <f>'Div 2 history'!D17</f>
        <v>0</v>
      </c>
      <c r="I16" s="22">
        <f>'Div 2 history'!E17</f>
        <v>0</v>
      </c>
      <c r="J16" s="22">
        <f>'Div 2 history'!F17</f>
        <v>0</v>
      </c>
      <c r="K16" s="22">
        <f>'Div 2 history'!G17</f>
        <v>0</v>
      </c>
      <c r="L16" s="1">
        <f t="shared" si="3"/>
        <v>0</v>
      </c>
      <c r="M16" s="1">
        <f t="shared" si="3"/>
        <v>0</v>
      </c>
      <c r="N16" s="1">
        <f t="shared" si="3"/>
        <v>0</v>
      </c>
      <c r="O16" s="1">
        <f t="shared" si="3"/>
        <v>0</v>
      </c>
      <c r="P16" s="1">
        <f t="shared" si="3"/>
        <v>0</v>
      </c>
      <c r="Q16" s="1">
        <f t="shared" si="3"/>
        <v>0</v>
      </c>
      <c r="R16" s="1">
        <f t="shared" si="3"/>
        <v>0</v>
      </c>
      <c r="S16" s="1">
        <f t="shared" si="3"/>
        <v>0</v>
      </c>
      <c r="T16" s="1">
        <f t="shared" si="3"/>
        <v>0</v>
      </c>
      <c r="U16" s="1">
        <f t="shared" si="3"/>
        <v>0</v>
      </c>
      <c r="V16" s="1">
        <f t="shared" si="4"/>
        <v>0</v>
      </c>
      <c r="W16" s="1">
        <f t="shared" si="4"/>
        <v>0</v>
      </c>
      <c r="X16" s="1">
        <f t="shared" si="4"/>
        <v>0</v>
      </c>
      <c r="Y16" s="1">
        <f t="shared" si="4"/>
        <v>0</v>
      </c>
      <c r="Z16" s="1">
        <f t="shared" si="4"/>
        <v>0</v>
      </c>
      <c r="AA16" s="1">
        <f t="shared" si="4"/>
        <v>0</v>
      </c>
      <c r="AB16" s="1">
        <f t="shared" si="4"/>
        <v>0</v>
      </c>
      <c r="AC16" s="1">
        <f t="shared" si="4"/>
        <v>0</v>
      </c>
      <c r="AD16" s="1">
        <f t="shared" si="4"/>
        <v>0</v>
      </c>
      <c r="AE16" s="1">
        <f t="shared" si="4"/>
        <v>0</v>
      </c>
      <c r="AF16" s="1">
        <f t="shared" si="4"/>
        <v>0</v>
      </c>
    </row>
    <row r="17" spans="1:32">
      <c r="A17" s="5" t="s">
        <v>681</v>
      </c>
      <c r="B17" s="5" t="str">
        <f t="shared" si="5"/>
        <v>8740-01006</v>
      </c>
      <c r="C17" s="5" t="str">
        <f t="shared" si="6"/>
        <v>8740</v>
      </c>
      <c r="D17" s="1">
        <f>SUM($F17:K17)</f>
        <v>0</v>
      </c>
      <c r="E17" s="2">
        <f t="shared" si="2"/>
        <v>0</v>
      </c>
      <c r="F17" s="22">
        <f>'Div 2 history'!B18</f>
        <v>0</v>
      </c>
      <c r="G17" s="22">
        <f>'Div 2 history'!C18</f>
        <v>0</v>
      </c>
      <c r="H17" s="22">
        <f>'Div 2 history'!D18</f>
        <v>0</v>
      </c>
      <c r="I17" s="22">
        <f>'Div 2 history'!E18</f>
        <v>0</v>
      </c>
      <c r="J17" s="22">
        <f>'Div 2 history'!F18</f>
        <v>0</v>
      </c>
      <c r="K17" s="22">
        <f>'Div 2 history'!G18</f>
        <v>0</v>
      </c>
      <c r="L17" s="1">
        <f t="shared" si="3"/>
        <v>0</v>
      </c>
      <c r="M17" s="1">
        <f t="shared" si="3"/>
        <v>0</v>
      </c>
      <c r="N17" s="1">
        <f t="shared" si="3"/>
        <v>0</v>
      </c>
      <c r="O17" s="1">
        <f t="shared" si="3"/>
        <v>0</v>
      </c>
      <c r="P17" s="1">
        <f t="shared" si="3"/>
        <v>0</v>
      </c>
      <c r="Q17" s="1">
        <f t="shared" si="3"/>
        <v>0</v>
      </c>
      <c r="R17" s="1">
        <f t="shared" si="3"/>
        <v>0</v>
      </c>
      <c r="S17" s="1">
        <f t="shared" si="3"/>
        <v>0</v>
      </c>
      <c r="T17" s="1">
        <f t="shared" si="3"/>
        <v>0</v>
      </c>
      <c r="U17" s="1">
        <f t="shared" si="3"/>
        <v>0</v>
      </c>
      <c r="V17" s="1">
        <f t="shared" si="4"/>
        <v>0</v>
      </c>
      <c r="W17" s="1">
        <f t="shared" si="4"/>
        <v>0</v>
      </c>
      <c r="X17" s="1">
        <f t="shared" si="4"/>
        <v>0</v>
      </c>
      <c r="Y17" s="1">
        <f t="shared" si="4"/>
        <v>0</v>
      </c>
      <c r="Z17" s="1">
        <f t="shared" si="4"/>
        <v>0</v>
      </c>
      <c r="AA17" s="1">
        <f t="shared" si="4"/>
        <v>0</v>
      </c>
      <c r="AB17" s="1">
        <f t="shared" si="4"/>
        <v>0</v>
      </c>
      <c r="AC17" s="1">
        <f t="shared" si="4"/>
        <v>0</v>
      </c>
      <c r="AD17" s="1">
        <f t="shared" si="4"/>
        <v>0</v>
      </c>
      <c r="AE17" s="1">
        <f t="shared" si="4"/>
        <v>0</v>
      </c>
      <c r="AF17" s="1">
        <f t="shared" si="4"/>
        <v>0</v>
      </c>
    </row>
    <row r="18" spans="1:32">
      <c r="A18" s="5" t="s">
        <v>361</v>
      </c>
      <c r="B18" s="5" t="str">
        <f t="shared" si="5"/>
        <v>9200-01006</v>
      </c>
      <c r="C18" s="5" t="str">
        <f t="shared" si="6"/>
        <v>9200</v>
      </c>
      <c r="D18" s="1">
        <f>SUM($F18:K18)</f>
        <v>35167</v>
      </c>
      <c r="E18" s="2">
        <f t="shared" si="2"/>
        <v>1.5437088729291317E-3</v>
      </c>
      <c r="F18" s="22">
        <f>'Div 2 history'!B19</f>
        <v>0</v>
      </c>
      <c r="G18" s="22">
        <f>'Div 2 history'!C19</f>
        <v>0</v>
      </c>
      <c r="H18" s="22">
        <f>'Div 2 history'!D19</f>
        <v>33821.07</v>
      </c>
      <c r="I18" s="22">
        <f>'Div 2 history'!E19</f>
        <v>473.3</v>
      </c>
      <c r="J18" s="22">
        <f>'Div 2 history'!F19</f>
        <v>872.63</v>
      </c>
      <c r="K18" s="22">
        <f>'Div 2 history'!G19</f>
        <v>0</v>
      </c>
      <c r="L18" s="1">
        <f t="shared" si="3"/>
        <v>6301.3356260969394</v>
      </c>
      <c r="M18" s="1">
        <f t="shared" si="3"/>
        <v>6587.2840606242171</v>
      </c>
      <c r="N18" s="1">
        <f t="shared" si="3"/>
        <v>5728.2905772568784</v>
      </c>
      <c r="O18" s="1">
        <f t="shared" si="3"/>
        <v>6826.4014871941881</v>
      </c>
      <c r="P18" s="1">
        <f t="shared" si="3"/>
        <v>6530.1162175080553</v>
      </c>
      <c r="Q18" s="1">
        <f t="shared" si="3"/>
        <v>6233.8309492112594</v>
      </c>
      <c r="R18" s="1">
        <f t="shared" si="3"/>
        <v>6795.0227948017546</v>
      </c>
      <c r="S18" s="1">
        <f t="shared" si="3"/>
        <v>5910.2582755168287</v>
      </c>
      <c r="T18" s="1">
        <f t="shared" si="3"/>
        <v>6205.1808240000837</v>
      </c>
      <c r="U18" s="1">
        <f t="shared" si="3"/>
        <v>6500.1018087062512</v>
      </c>
      <c r="V18" s="1">
        <f t="shared" si="4"/>
        <v>6795.0227948017546</v>
      </c>
      <c r="W18" s="1">
        <f t="shared" si="4"/>
        <v>5910.2582755168287</v>
      </c>
      <c r="X18" s="1">
        <f t="shared" si="4"/>
        <v>6795.0227948017546</v>
      </c>
      <c r="Y18" s="1">
        <f t="shared" si="4"/>
        <v>6500.1018087062512</v>
      </c>
      <c r="Z18" s="1">
        <f t="shared" si="4"/>
        <v>6205.6171378759282</v>
      </c>
      <c r="AA18" s="1">
        <f t="shared" si="4"/>
        <v>7031.193531810015</v>
      </c>
      <c r="AB18" s="1">
        <f t="shared" si="4"/>
        <v>6726.0197040332978</v>
      </c>
      <c r="AC18" s="1">
        <f t="shared" si="4"/>
        <v>6420.8458776875977</v>
      </c>
      <c r="AD18" s="1">
        <f t="shared" si="4"/>
        <v>6998.8734786458072</v>
      </c>
      <c r="AE18" s="1">
        <f t="shared" si="4"/>
        <v>6087.5660237823331</v>
      </c>
      <c r="AF18" s="1">
        <f t="shared" si="4"/>
        <v>6391.3362487200857</v>
      </c>
    </row>
    <row r="19" spans="1:32">
      <c r="A19" s="5" t="s">
        <v>93</v>
      </c>
      <c r="B19" s="5" t="str">
        <f t="shared" ref="B19" si="9">RIGHT(A19,10)</f>
        <v>9030-01008</v>
      </c>
      <c r="C19" s="5" t="str">
        <f t="shared" ref="C19" si="10">LEFT(B19,4)</f>
        <v>9030</v>
      </c>
      <c r="D19" s="1">
        <f>SUM($F19:K19)</f>
        <v>2143.52</v>
      </c>
      <c r="E19" s="2">
        <f t="shared" si="2"/>
        <v>9.4093065752013313E-5</v>
      </c>
      <c r="F19" s="22">
        <f>'Div 2 history'!B20</f>
        <v>724.05</v>
      </c>
      <c r="G19" s="22">
        <f>'Div 2 history'!C20</f>
        <v>-54.48</v>
      </c>
      <c r="H19" s="22">
        <f>'Div 2 history'!D20</f>
        <v>-831.03</v>
      </c>
      <c r="I19" s="22">
        <f>'Div 2 history'!E20</f>
        <v>589.64</v>
      </c>
      <c r="J19" s="22">
        <f>'Div 2 history'!F20</f>
        <v>1258.7</v>
      </c>
      <c r="K19" s="22">
        <f>'Div 2 history'!G20</f>
        <v>456.64</v>
      </c>
      <c r="L19" s="1">
        <f t="shared" ref="L19:U32" si="11">$E19*L$36</f>
        <v>384.08277479601077</v>
      </c>
      <c r="M19" s="1">
        <f t="shared" si="11"/>
        <v>401.51207466173463</v>
      </c>
      <c r="N19" s="1">
        <f t="shared" si="11"/>
        <v>349.15419052411818</v>
      </c>
      <c r="O19" s="1">
        <f t="shared" si="11"/>
        <v>416.08690294396695</v>
      </c>
      <c r="P19" s="1">
        <f t="shared" si="11"/>
        <v>398.02754612428885</v>
      </c>
      <c r="Q19" s="1">
        <f t="shared" si="11"/>
        <v>379.96818938929442</v>
      </c>
      <c r="R19" s="1">
        <f t="shared" si="11"/>
        <v>414.17429013317758</v>
      </c>
      <c r="S19" s="1">
        <f t="shared" si="11"/>
        <v>360.24559441339409</v>
      </c>
      <c r="T19" s="1">
        <f t="shared" si="11"/>
        <v>378.22188983594447</v>
      </c>
      <c r="U19" s="1">
        <f t="shared" si="11"/>
        <v>396.19808994221916</v>
      </c>
      <c r="V19" s="1">
        <f t="shared" ref="V19:AF32" si="12">$E19*V$36</f>
        <v>414.17429013317758</v>
      </c>
      <c r="W19" s="1">
        <f t="shared" si="12"/>
        <v>360.24559441339409</v>
      </c>
      <c r="X19" s="1">
        <f t="shared" si="12"/>
        <v>414.17429013317758</v>
      </c>
      <c r="Y19" s="1">
        <f t="shared" si="12"/>
        <v>396.19808994221916</v>
      </c>
      <c r="Z19" s="1">
        <f t="shared" si="12"/>
        <v>378.24848430004857</v>
      </c>
      <c r="AA19" s="1">
        <f t="shared" si="12"/>
        <v>428.56951003228602</v>
      </c>
      <c r="AB19" s="1">
        <f t="shared" si="12"/>
        <v>409.96837250801752</v>
      </c>
      <c r="AC19" s="1">
        <f t="shared" si="12"/>
        <v>391.36723507097332</v>
      </c>
      <c r="AD19" s="1">
        <f t="shared" si="12"/>
        <v>426.59951883717292</v>
      </c>
      <c r="AE19" s="1">
        <f t="shared" si="12"/>
        <v>371.05296224579592</v>
      </c>
      <c r="AF19" s="1">
        <f t="shared" si="12"/>
        <v>389.56854653102278</v>
      </c>
    </row>
    <row r="20" spans="1:32">
      <c r="A20" s="5" t="s">
        <v>96</v>
      </c>
      <c r="B20" s="5" t="str">
        <f t="shared" si="5"/>
        <v>9200-01008</v>
      </c>
      <c r="C20" s="5" t="str">
        <f t="shared" si="6"/>
        <v>9200</v>
      </c>
      <c r="D20" s="1">
        <f>SUM($F20:K20)</f>
        <v>-42920.909999999974</v>
      </c>
      <c r="E20" s="2">
        <f t="shared" si="2"/>
        <v>-1.8840785281995238E-3</v>
      </c>
      <c r="F20" s="22">
        <f>'Div 2 history'!B21</f>
        <v>497152.74</v>
      </c>
      <c r="G20" s="22">
        <f>'Div 2 history'!C21</f>
        <v>63226.22</v>
      </c>
      <c r="H20" s="22">
        <f>'Div 2 history'!D21</f>
        <v>-1443731.43</v>
      </c>
      <c r="I20" s="22">
        <f>'Div 2 history'!E21</f>
        <v>158336</v>
      </c>
      <c r="J20" s="22">
        <f>'Div 2 history'!F21</f>
        <v>503541.43</v>
      </c>
      <c r="K20" s="22">
        <f>'Div 2 history'!G21</f>
        <v>178554.13</v>
      </c>
      <c r="L20" s="1">
        <f t="shared" si="11"/>
        <v>-7690.7060393977363</v>
      </c>
      <c r="M20" s="1">
        <f t="shared" si="11"/>
        <v>-8039.7027415044322</v>
      </c>
      <c r="N20" s="1">
        <f t="shared" si="11"/>
        <v>-6991.3112952566426</v>
      </c>
      <c r="O20" s="1">
        <f t="shared" si="11"/>
        <v>-8331.5427490467682</v>
      </c>
      <c r="P20" s="1">
        <f t="shared" si="11"/>
        <v>-7969.9300611710833</v>
      </c>
      <c r="Q20" s="1">
        <f t="shared" si="11"/>
        <v>-7608.3173749910666</v>
      </c>
      <c r="R20" s="1">
        <f t="shared" si="11"/>
        <v>-8293.2454239381914</v>
      </c>
      <c r="S20" s="1">
        <f t="shared" si="11"/>
        <v>-7213.4007313735265</v>
      </c>
      <c r="T20" s="1">
        <f t="shared" si="11"/>
        <v>-7573.3502340442246</v>
      </c>
      <c r="U20" s="1">
        <f t="shared" si="11"/>
        <v>-7933.2978281433734</v>
      </c>
      <c r="V20" s="1">
        <f t="shared" si="12"/>
        <v>-8293.2454239381914</v>
      </c>
      <c r="W20" s="1">
        <f t="shared" si="12"/>
        <v>-7213.4007313735265</v>
      </c>
      <c r="X20" s="1">
        <f t="shared" si="12"/>
        <v>-8293.2454239381914</v>
      </c>
      <c r="Y20" s="1">
        <f t="shared" si="12"/>
        <v>-7933.2978281433734</v>
      </c>
      <c r="Z20" s="1">
        <f t="shared" si="12"/>
        <v>-7573.882749999435</v>
      </c>
      <c r="AA20" s="1">
        <f t="shared" si="12"/>
        <v>-8581.4890315181729</v>
      </c>
      <c r="AB20" s="1">
        <f t="shared" si="12"/>
        <v>-8209.0279630062159</v>
      </c>
      <c r="AC20" s="1">
        <f t="shared" si="12"/>
        <v>-7836.566896240799</v>
      </c>
      <c r="AD20" s="1">
        <f t="shared" si="12"/>
        <v>-8542.0427866563368</v>
      </c>
      <c r="AE20" s="1">
        <f t="shared" si="12"/>
        <v>-7429.8027533147324</v>
      </c>
      <c r="AF20" s="1">
        <f t="shared" si="12"/>
        <v>-7800.5507410655509</v>
      </c>
    </row>
    <row r="21" spans="1:32">
      <c r="A21" s="5" t="s">
        <v>77</v>
      </c>
      <c r="B21" s="5" t="str">
        <f t="shared" si="5"/>
        <v>8560-01008</v>
      </c>
      <c r="C21" s="5" t="str">
        <f t="shared" si="6"/>
        <v>8560</v>
      </c>
      <c r="D21" s="1">
        <f>SUM($F21:K21)</f>
        <v>1.1368683772161603E-13</v>
      </c>
      <c r="E21" s="2">
        <f t="shared" si="2"/>
        <v>4.9904563973643751E-21</v>
      </c>
      <c r="F21" s="22">
        <f>'Div 2 history'!B22</f>
        <v>0</v>
      </c>
      <c r="G21" s="22">
        <f>'Div 2 history'!C22</f>
        <v>0</v>
      </c>
      <c r="H21" s="22">
        <f>'Div 2 history'!D22</f>
        <v>1671.05</v>
      </c>
      <c r="I21" s="22">
        <f>'Div 2 history'!E22</f>
        <v>-2584.1799999999998</v>
      </c>
      <c r="J21" s="22">
        <f>'Div 2 history'!F22</f>
        <v>913.13</v>
      </c>
      <c r="K21" s="22">
        <f>'Div 2 history'!G22</f>
        <v>0</v>
      </c>
      <c r="L21" s="1">
        <f t="shared" si="11"/>
        <v>2.0370771483308797E-14</v>
      </c>
      <c r="M21" s="1">
        <f t="shared" si="11"/>
        <v>2.1295177127033107E-14</v>
      </c>
      <c r="N21" s="1">
        <f t="shared" si="11"/>
        <v>1.8518248394200954E-14</v>
      </c>
      <c r="O21" s="1">
        <f t="shared" si="11"/>
        <v>2.2068188873012881E-14</v>
      </c>
      <c r="P21" s="1">
        <f t="shared" si="11"/>
        <v>2.1110366614244359E-14</v>
      </c>
      <c r="Q21" s="1">
        <f t="shared" si="11"/>
        <v>2.0152544359967244E-14</v>
      </c>
      <c r="R21" s="1">
        <f t="shared" si="11"/>
        <v>2.1966748764105805E-14</v>
      </c>
      <c r="S21" s="1">
        <f t="shared" si="11"/>
        <v>1.9106508188401622E-14</v>
      </c>
      <c r="T21" s="1">
        <f t="shared" si="11"/>
        <v>2.0059925082360767E-14</v>
      </c>
      <c r="U21" s="1">
        <f t="shared" si="11"/>
        <v>2.1013336920987583E-14</v>
      </c>
      <c r="V21" s="1">
        <f t="shared" si="12"/>
        <v>2.1966748764105805E-14</v>
      </c>
      <c r="W21" s="1">
        <f t="shared" si="12"/>
        <v>1.9106508188401622E-14</v>
      </c>
      <c r="X21" s="1">
        <f t="shared" si="12"/>
        <v>2.1966748764105805E-14</v>
      </c>
      <c r="Y21" s="1">
        <f t="shared" si="12"/>
        <v>2.1013336920987583E-14</v>
      </c>
      <c r="Z21" s="1">
        <f t="shared" si="12"/>
        <v>2.0061335584956919E-14</v>
      </c>
      <c r="AA21" s="1">
        <f t="shared" si="12"/>
        <v>2.273023453920327E-14</v>
      </c>
      <c r="AB21" s="1">
        <f t="shared" si="12"/>
        <v>2.1743677612671692E-14</v>
      </c>
      <c r="AC21" s="1">
        <f t="shared" si="12"/>
        <v>2.0757120690766262E-14</v>
      </c>
      <c r="AD21" s="1">
        <f t="shared" si="12"/>
        <v>2.262575122702898E-14</v>
      </c>
      <c r="AE21" s="1">
        <f t="shared" si="12"/>
        <v>1.9679703434053671E-14</v>
      </c>
      <c r="AF21" s="1">
        <f t="shared" si="12"/>
        <v>2.0661722834831591E-14</v>
      </c>
    </row>
    <row r="22" spans="1:32">
      <c r="A22" s="5" t="s">
        <v>81</v>
      </c>
      <c r="B22" s="5" t="str">
        <f t="shared" si="5"/>
        <v>8700-01008</v>
      </c>
      <c r="C22" s="5" t="str">
        <f t="shared" si="6"/>
        <v>8700</v>
      </c>
      <c r="D22" s="1">
        <f>SUM($F22:K22)</f>
        <v>158.11000000000115</v>
      </c>
      <c r="E22" s="2">
        <f t="shared" si="2"/>
        <v>6.9404785707858728E-6</v>
      </c>
      <c r="F22" s="22">
        <f>'Div 2 history'!B23</f>
        <v>0</v>
      </c>
      <c r="G22" s="22">
        <f>'Div 2 history'!C23</f>
        <v>0</v>
      </c>
      <c r="H22" s="22">
        <f>'Div 2 history'!D23</f>
        <v>9293.3700000000008</v>
      </c>
      <c r="I22" s="22">
        <f>'Div 2 history'!E23</f>
        <v>-6823.94</v>
      </c>
      <c r="J22" s="22">
        <f>'Div 2 history'!F23</f>
        <v>-1593.24</v>
      </c>
      <c r="K22" s="22">
        <f>'Div 2 history'!G23</f>
        <v>-718.08</v>
      </c>
      <c r="L22" s="1">
        <f t="shared" si="11"/>
        <v>28.330655894508894</v>
      </c>
      <c r="M22" s="1">
        <f t="shared" si="11"/>
        <v>29.616273291020061</v>
      </c>
      <c r="N22" s="1">
        <f t="shared" si="11"/>
        <v>25.754258912335189</v>
      </c>
      <c r="O22" s="1">
        <f t="shared" si="11"/>
        <v>30.691339583708618</v>
      </c>
      <c r="P22" s="1">
        <f t="shared" si="11"/>
        <v>29.3592480208777</v>
      </c>
      <c r="Q22" s="1">
        <f t="shared" si="11"/>
        <v>28.027156464293213</v>
      </c>
      <c r="R22" s="1">
        <f t="shared" si="11"/>
        <v>30.550261725086393</v>
      </c>
      <c r="S22" s="1">
        <f t="shared" si="11"/>
        <v>26.572381378621223</v>
      </c>
      <c r="T22" s="1">
        <f t="shared" si="11"/>
        <v>27.898346179163998</v>
      </c>
      <c r="U22" s="1">
        <f t="shared" si="11"/>
        <v>29.224303949001985</v>
      </c>
      <c r="V22" s="1">
        <f t="shared" si="12"/>
        <v>30.550261725086393</v>
      </c>
      <c r="W22" s="1">
        <f t="shared" si="12"/>
        <v>26.572381378621223</v>
      </c>
      <c r="X22" s="1">
        <f t="shared" si="12"/>
        <v>30.550261725086393</v>
      </c>
      <c r="Y22" s="1">
        <f t="shared" si="12"/>
        <v>29.224303949001985</v>
      </c>
      <c r="Z22" s="1">
        <f t="shared" si="12"/>
        <v>27.900307836027245</v>
      </c>
      <c r="AA22" s="1">
        <f t="shared" si="12"/>
        <v>31.612079771219879</v>
      </c>
      <c r="AB22" s="1">
        <f t="shared" si="12"/>
        <v>30.240025461504036</v>
      </c>
      <c r="AC22" s="1">
        <f t="shared" si="12"/>
        <v>28.867971158222009</v>
      </c>
      <c r="AD22" s="1">
        <f t="shared" si="12"/>
        <v>31.466769576838985</v>
      </c>
      <c r="AE22" s="1">
        <f t="shared" si="12"/>
        <v>27.369552819979859</v>
      </c>
      <c r="AF22" s="1">
        <f t="shared" si="12"/>
        <v>28.735296564538917</v>
      </c>
    </row>
    <row r="23" spans="1:32">
      <c r="A23" s="5" t="s">
        <v>82</v>
      </c>
      <c r="B23" s="5" t="str">
        <f t="shared" si="5"/>
        <v>8740-01008</v>
      </c>
      <c r="C23" s="5" t="str">
        <f t="shared" si="6"/>
        <v>8740</v>
      </c>
      <c r="D23" s="1">
        <f>SUM($F23:K23)</f>
        <v>0</v>
      </c>
      <c r="E23" s="2">
        <f t="shared" si="2"/>
        <v>0</v>
      </c>
      <c r="F23" s="22">
        <f>'Div 2 history'!B24</f>
        <v>0</v>
      </c>
      <c r="G23" s="22">
        <f>'Div 2 history'!C24</f>
        <v>0</v>
      </c>
      <c r="H23" s="22">
        <f>'Div 2 history'!D24</f>
        <v>0</v>
      </c>
      <c r="I23" s="22">
        <f>'Div 2 history'!E24</f>
        <v>0</v>
      </c>
      <c r="J23" s="22">
        <f>'Div 2 history'!F24</f>
        <v>0</v>
      </c>
      <c r="K23" s="22">
        <f>'Div 2 history'!G24</f>
        <v>0</v>
      </c>
      <c r="L23" s="1">
        <f t="shared" si="11"/>
        <v>0</v>
      </c>
      <c r="M23" s="1">
        <f t="shared" si="11"/>
        <v>0</v>
      </c>
      <c r="N23" s="1">
        <f t="shared" si="11"/>
        <v>0</v>
      </c>
      <c r="O23" s="1">
        <f t="shared" si="11"/>
        <v>0</v>
      </c>
      <c r="P23" s="1">
        <f t="shared" si="11"/>
        <v>0</v>
      </c>
      <c r="Q23" s="1">
        <f t="shared" si="11"/>
        <v>0</v>
      </c>
      <c r="R23" s="1">
        <f t="shared" si="11"/>
        <v>0</v>
      </c>
      <c r="S23" s="1">
        <f t="shared" si="11"/>
        <v>0</v>
      </c>
      <c r="T23" s="1">
        <f t="shared" si="11"/>
        <v>0</v>
      </c>
      <c r="U23" s="1">
        <f t="shared" si="11"/>
        <v>0</v>
      </c>
      <c r="V23" s="1">
        <f t="shared" si="12"/>
        <v>0</v>
      </c>
      <c r="W23" s="1">
        <f t="shared" si="12"/>
        <v>0</v>
      </c>
      <c r="X23" s="1">
        <f t="shared" si="12"/>
        <v>0</v>
      </c>
      <c r="Y23" s="1">
        <f t="shared" si="12"/>
        <v>0</v>
      </c>
      <c r="Z23" s="1">
        <f t="shared" si="12"/>
        <v>0</v>
      </c>
      <c r="AA23" s="1">
        <f t="shared" si="12"/>
        <v>0</v>
      </c>
      <c r="AB23" s="1">
        <f t="shared" si="12"/>
        <v>0</v>
      </c>
      <c r="AC23" s="1">
        <f t="shared" si="12"/>
        <v>0</v>
      </c>
      <c r="AD23" s="1">
        <f t="shared" si="12"/>
        <v>0</v>
      </c>
      <c r="AE23" s="1">
        <f t="shared" si="12"/>
        <v>0</v>
      </c>
      <c r="AF23" s="1">
        <f t="shared" si="12"/>
        <v>0</v>
      </c>
    </row>
    <row r="24" spans="1:32">
      <c r="A24" s="5" t="s">
        <v>86</v>
      </c>
      <c r="B24" s="5" t="str">
        <f t="shared" si="5"/>
        <v>8780-01008</v>
      </c>
      <c r="C24" s="5" t="str">
        <f t="shared" si="6"/>
        <v>8780</v>
      </c>
      <c r="D24" s="1">
        <f>SUM($F24:K24)</f>
        <v>0</v>
      </c>
      <c r="E24" s="2">
        <f t="shared" si="2"/>
        <v>0</v>
      </c>
      <c r="F24" s="22">
        <f>'Div 2 history'!B25</f>
        <v>0</v>
      </c>
      <c r="G24" s="22">
        <f>'Div 2 history'!C25</f>
        <v>0</v>
      </c>
      <c r="H24" s="22">
        <f>'Div 2 history'!D25</f>
        <v>0</v>
      </c>
      <c r="I24" s="22">
        <f>'Div 2 history'!E25</f>
        <v>0</v>
      </c>
      <c r="J24" s="22">
        <f>'Div 2 history'!F25</f>
        <v>0</v>
      </c>
      <c r="K24" s="22">
        <f>'Div 2 history'!G25</f>
        <v>0</v>
      </c>
      <c r="L24" s="1">
        <f t="shared" si="11"/>
        <v>0</v>
      </c>
      <c r="M24" s="1">
        <f t="shared" si="11"/>
        <v>0</v>
      </c>
      <c r="N24" s="1">
        <f t="shared" si="11"/>
        <v>0</v>
      </c>
      <c r="O24" s="1">
        <f t="shared" si="11"/>
        <v>0</v>
      </c>
      <c r="P24" s="1">
        <f t="shared" si="11"/>
        <v>0</v>
      </c>
      <c r="Q24" s="1">
        <f t="shared" si="11"/>
        <v>0</v>
      </c>
      <c r="R24" s="1">
        <f t="shared" si="11"/>
        <v>0</v>
      </c>
      <c r="S24" s="1">
        <f t="shared" si="11"/>
        <v>0</v>
      </c>
      <c r="T24" s="1">
        <f t="shared" si="11"/>
        <v>0</v>
      </c>
      <c r="U24" s="1">
        <f t="shared" si="11"/>
        <v>0</v>
      </c>
      <c r="V24" s="1">
        <f t="shared" si="12"/>
        <v>0</v>
      </c>
      <c r="W24" s="1">
        <f t="shared" si="12"/>
        <v>0</v>
      </c>
      <c r="X24" s="1">
        <f t="shared" si="12"/>
        <v>0</v>
      </c>
      <c r="Y24" s="1">
        <f t="shared" si="12"/>
        <v>0</v>
      </c>
      <c r="Z24" s="1">
        <f t="shared" si="12"/>
        <v>0</v>
      </c>
      <c r="AA24" s="1">
        <f t="shared" si="12"/>
        <v>0</v>
      </c>
      <c r="AB24" s="1">
        <f t="shared" si="12"/>
        <v>0</v>
      </c>
      <c r="AC24" s="1">
        <f t="shared" si="12"/>
        <v>0</v>
      </c>
      <c r="AD24" s="1">
        <f t="shared" si="12"/>
        <v>0</v>
      </c>
      <c r="AE24" s="1">
        <f t="shared" si="12"/>
        <v>0</v>
      </c>
      <c r="AF24" s="1">
        <f t="shared" si="12"/>
        <v>0</v>
      </c>
    </row>
    <row r="25" spans="1:32">
      <c r="A25" s="5" t="s">
        <v>357</v>
      </c>
      <c r="B25" s="5" t="str">
        <f t="shared" si="5"/>
        <v>9200-01010</v>
      </c>
      <c r="C25" s="5" t="str">
        <f t="shared" si="6"/>
        <v>9200</v>
      </c>
      <c r="D25" s="1">
        <f>SUM($F25:K25)</f>
        <v>0</v>
      </c>
      <c r="E25" s="2">
        <f t="shared" si="2"/>
        <v>0</v>
      </c>
      <c r="F25" s="22">
        <f>'Div 2 history'!B26</f>
        <v>0</v>
      </c>
      <c r="G25" s="22">
        <f>'Div 2 history'!C26</f>
        <v>0</v>
      </c>
      <c r="H25" s="22">
        <f>'Div 2 history'!D26</f>
        <v>0</v>
      </c>
      <c r="I25" s="22">
        <f>'Div 2 history'!E26</f>
        <v>0</v>
      </c>
      <c r="J25" s="22">
        <f>'Div 2 history'!F26</f>
        <v>0</v>
      </c>
      <c r="K25" s="22">
        <f>'Div 2 history'!G26</f>
        <v>0</v>
      </c>
      <c r="L25" s="1">
        <f t="shared" si="11"/>
        <v>0</v>
      </c>
      <c r="M25" s="1">
        <f t="shared" si="11"/>
        <v>0</v>
      </c>
      <c r="N25" s="1">
        <f t="shared" si="11"/>
        <v>0</v>
      </c>
      <c r="O25" s="1">
        <f t="shared" si="11"/>
        <v>0</v>
      </c>
      <c r="P25" s="1">
        <f t="shared" si="11"/>
        <v>0</v>
      </c>
      <c r="Q25" s="1">
        <f t="shared" si="11"/>
        <v>0</v>
      </c>
      <c r="R25" s="1">
        <f t="shared" si="11"/>
        <v>0</v>
      </c>
      <c r="S25" s="1">
        <f t="shared" si="11"/>
        <v>0</v>
      </c>
      <c r="T25" s="1">
        <f t="shared" si="11"/>
        <v>0</v>
      </c>
      <c r="U25" s="1">
        <f t="shared" si="11"/>
        <v>0</v>
      </c>
      <c r="V25" s="1">
        <f t="shared" si="12"/>
        <v>0</v>
      </c>
      <c r="W25" s="1">
        <f t="shared" si="12"/>
        <v>0</v>
      </c>
      <c r="X25" s="1">
        <f t="shared" si="12"/>
        <v>0</v>
      </c>
      <c r="Y25" s="1">
        <f t="shared" si="12"/>
        <v>0</v>
      </c>
      <c r="Z25" s="1">
        <f t="shared" si="12"/>
        <v>0</v>
      </c>
      <c r="AA25" s="1">
        <f t="shared" si="12"/>
        <v>0</v>
      </c>
      <c r="AB25" s="1">
        <f t="shared" si="12"/>
        <v>0</v>
      </c>
      <c r="AC25" s="1">
        <f t="shared" si="12"/>
        <v>0</v>
      </c>
      <c r="AD25" s="1">
        <f t="shared" si="12"/>
        <v>0</v>
      </c>
      <c r="AE25" s="1">
        <f t="shared" si="12"/>
        <v>0</v>
      </c>
      <c r="AF25" s="1">
        <f t="shared" si="12"/>
        <v>0</v>
      </c>
    </row>
    <row r="26" spans="1:32">
      <c r="A26" s="5" t="s">
        <v>362</v>
      </c>
      <c r="B26" s="5" t="str">
        <f t="shared" si="5"/>
        <v>9200-01011</v>
      </c>
      <c r="C26" s="5" t="str">
        <f t="shared" si="6"/>
        <v>9200</v>
      </c>
      <c r="D26" s="1">
        <f>SUM($F26:K26)</f>
        <v>208002.78</v>
      </c>
      <c r="E26" s="2">
        <f t="shared" si="2"/>
        <v>9.1305979207759007E-3</v>
      </c>
      <c r="F26" s="22">
        <f>'Div 2 history'!B27</f>
        <v>9386.5400000000009</v>
      </c>
      <c r="G26" s="22">
        <f>'Div 2 history'!C27</f>
        <v>18500.580000000002</v>
      </c>
      <c r="H26" s="22">
        <f>'Div 2 history'!D27</f>
        <v>48960.5</v>
      </c>
      <c r="I26" s="22">
        <f>'Div 2 history'!E27</f>
        <v>40130.92</v>
      </c>
      <c r="J26" s="22">
        <f>'Div 2 history'!F27</f>
        <v>37625.449999999997</v>
      </c>
      <c r="K26" s="22">
        <f>'Div 2 history'!G27</f>
        <v>53398.79</v>
      </c>
      <c r="L26" s="1">
        <f t="shared" si="11"/>
        <v>37270.603916774358</v>
      </c>
      <c r="M26" s="1">
        <f t="shared" si="11"/>
        <v>38961.907392143927</v>
      </c>
      <c r="N26" s="1">
        <f t="shared" si="11"/>
        <v>33881.205809913707</v>
      </c>
      <c r="O26" s="1">
        <f t="shared" si="11"/>
        <v>40376.21880548598</v>
      </c>
      <c r="P26" s="1">
        <f t="shared" si="11"/>
        <v>38623.775896856714</v>
      </c>
      <c r="Q26" s="1">
        <f t="shared" si="11"/>
        <v>36871.33299644498</v>
      </c>
      <c r="R26" s="1">
        <f t="shared" si="11"/>
        <v>40190.622785057989</v>
      </c>
      <c r="S26" s="1">
        <f t="shared" si="11"/>
        <v>34957.492871882903</v>
      </c>
      <c r="T26" s="1">
        <f t="shared" si="11"/>
        <v>36701.875673065886</v>
      </c>
      <c r="U26" s="1">
        <f t="shared" si="11"/>
        <v>38446.249224953172</v>
      </c>
      <c r="V26" s="1">
        <f t="shared" si="12"/>
        <v>40190.622785057989</v>
      </c>
      <c r="W26" s="1">
        <f t="shared" si="12"/>
        <v>34957.492871882903</v>
      </c>
      <c r="X26" s="1">
        <f t="shared" si="12"/>
        <v>40190.622785057989</v>
      </c>
      <c r="Y26" s="1">
        <f t="shared" si="12"/>
        <v>38446.249224953172</v>
      </c>
      <c r="Z26" s="1">
        <f t="shared" si="12"/>
        <v>36704.45634526221</v>
      </c>
      <c r="AA26" s="1">
        <f t="shared" si="12"/>
        <v>41587.505369650564</v>
      </c>
      <c r="AB26" s="1">
        <f t="shared" si="12"/>
        <v>39782.48917376242</v>
      </c>
      <c r="AC26" s="1">
        <f t="shared" si="12"/>
        <v>37977.472986338333</v>
      </c>
      <c r="AD26" s="1">
        <f t="shared" si="12"/>
        <v>41396.341468609731</v>
      </c>
      <c r="AE26" s="1">
        <f t="shared" si="12"/>
        <v>36006.217658039393</v>
      </c>
      <c r="AF26" s="1">
        <f t="shared" si="12"/>
        <v>37802.931943257863</v>
      </c>
    </row>
    <row r="27" spans="1:32">
      <c r="A27" s="5" t="s">
        <v>396</v>
      </c>
      <c r="B27" s="5" t="str">
        <f t="shared" si="5"/>
        <v>8560-01011</v>
      </c>
      <c r="C27" s="5" t="str">
        <f t="shared" si="6"/>
        <v>8560</v>
      </c>
      <c r="D27" s="1">
        <f>SUM($F27:K27)</f>
        <v>0</v>
      </c>
      <c r="E27" s="2">
        <f t="shared" si="2"/>
        <v>0</v>
      </c>
      <c r="F27" s="22">
        <f>'Div 2 history'!B28</f>
        <v>0</v>
      </c>
      <c r="G27" s="22">
        <f>'Div 2 history'!C28</f>
        <v>0</v>
      </c>
      <c r="H27" s="22">
        <f>'Div 2 history'!D28</f>
        <v>0</v>
      </c>
      <c r="I27" s="22">
        <f>'Div 2 history'!E28</f>
        <v>0</v>
      </c>
      <c r="J27" s="22">
        <f>'Div 2 history'!F28</f>
        <v>0</v>
      </c>
      <c r="K27" s="22">
        <f>'Div 2 history'!G28</f>
        <v>0</v>
      </c>
      <c r="L27" s="1">
        <f t="shared" si="11"/>
        <v>0</v>
      </c>
      <c r="M27" s="1">
        <f t="shared" si="11"/>
        <v>0</v>
      </c>
      <c r="N27" s="1">
        <f t="shared" si="11"/>
        <v>0</v>
      </c>
      <c r="O27" s="1">
        <f t="shared" si="11"/>
        <v>0</v>
      </c>
      <c r="P27" s="1">
        <f t="shared" si="11"/>
        <v>0</v>
      </c>
      <c r="Q27" s="1">
        <f t="shared" si="11"/>
        <v>0</v>
      </c>
      <c r="R27" s="1">
        <f t="shared" si="11"/>
        <v>0</v>
      </c>
      <c r="S27" s="1">
        <f t="shared" si="11"/>
        <v>0</v>
      </c>
      <c r="T27" s="1">
        <f t="shared" si="11"/>
        <v>0</v>
      </c>
      <c r="U27" s="1">
        <f t="shared" si="11"/>
        <v>0</v>
      </c>
      <c r="V27" s="1">
        <f t="shared" si="12"/>
        <v>0</v>
      </c>
      <c r="W27" s="1">
        <f t="shared" si="12"/>
        <v>0</v>
      </c>
      <c r="X27" s="1">
        <f t="shared" si="12"/>
        <v>0</v>
      </c>
      <c r="Y27" s="1">
        <f t="shared" si="12"/>
        <v>0</v>
      </c>
      <c r="Z27" s="1">
        <f t="shared" si="12"/>
        <v>0</v>
      </c>
      <c r="AA27" s="1">
        <f t="shared" si="12"/>
        <v>0</v>
      </c>
      <c r="AB27" s="1">
        <f t="shared" si="12"/>
        <v>0</v>
      </c>
      <c r="AC27" s="1">
        <f t="shared" si="12"/>
        <v>0</v>
      </c>
      <c r="AD27" s="1">
        <f t="shared" si="12"/>
        <v>0</v>
      </c>
      <c r="AE27" s="1">
        <f t="shared" si="12"/>
        <v>0</v>
      </c>
      <c r="AF27" s="1">
        <f t="shared" si="12"/>
        <v>0</v>
      </c>
    </row>
    <row r="28" spans="1:32">
      <c r="A28" s="5" t="s">
        <v>97</v>
      </c>
      <c r="B28" s="5" t="str">
        <f t="shared" si="5"/>
        <v>8700-01011</v>
      </c>
      <c r="C28" s="5" t="str">
        <f t="shared" si="6"/>
        <v>8700</v>
      </c>
      <c r="D28" s="1">
        <f>SUM($F28:K28)</f>
        <v>748.35</v>
      </c>
      <c r="E28" s="2">
        <f t="shared" si="2"/>
        <v>3.2849959765021632E-5</v>
      </c>
      <c r="F28" s="22">
        <f>'Div 2 history'!B29</f>
        <v>0</v>
      </c>
      <c r="G28" s="22">
        <f>'Div 2 history'!C29</f>
        <v>0</v>
      </c>
      <c r="H28" s="22">
        <f>'Div 2 history'!D29</f>
        <v>748.35</v>
      </c>
      <c r="I28" s="22">
        <f>'Div 2 history'!E29</f>
        <v>0</v>
      </c>
      <c r="J28" s="22">
        <f>'Div 2 history'!F29</f>
        <v>0</v>
      </c>
      <c r="K28" s="22">
        <f>'Div 2 history'!G29</f>
        <v>0</v>
      </c>
      <c r="L28" s="1">
        <f t="shared" si="11"/>
        <v>134.09174839450748</v>
      </c>
      <c r="M28" s="1">
        <f t="shared" si="11"/>
        <v>140.17670050809375</v>
      </c>
      <c r="N28" s="1">
        <f t="shared" si="11"/>
        <v>121.89741102426095</v>
      </c>
      <c r="O28" s="1">
        <f t="shared" si="11"/>
        <v>145.26509377944581</v>
      </c>
      <c r="P28" s="1">
        <f t="shared" si="11"/>
        <v>138.96017491887716</v>
      </c>
      <c r="Q28" s="1">
        <f t="shared" si="11"/>
        <v>132.65525608787345</v>
      </c>
      <c r="R28" s="1">
        <f t="shared" si="11"/>
        <v>144.59735856029496</v>
      </c>
      <c r="S28" s="1">
        <f t="shared" si="11"/>
        <v>125.76966418753429</v>
      </c>
      <c r="T28" s="1">
        <f t="shared" si="11"/>
        <v>132.04558448660569</v>
      </c>
      <c r="U28" s="1">
        <f t="shared" si="11"/>
        <v>138.32147150866786</v>
      </c>
      <c r="V28" s="1">
        <f t="shared" si="12"/>
        <v>144.59735856029496</v>
      </c>
      <c r="W28" s="1">
        <f t="shared" si="12"/>
        <v>125.76966418753429</v>
      </c>
      <c r="X28" s="1">
        <f t="shared" si="12"/>
        <v>144.59735856029496</v>
      </c>
      <c r="Y28" s="1">
        <f t="shared" si="12"/>
        <v>138.32147150866786</v>
      </c>
      <c r="Z28" s="1">
        <f t="shared" si="12"/>
        <v>132.05486919923368</v>
      </c>
      <c r="AA28" s="1">
        <f t="shared" si="12"/>
        <v>149.62304659282921</v>
      </c>
      <c r="AB28" s="1">
        <f t="shared" si="12"/>
        <v>143.12898016644348</v>
      </c>
      <c r="AC28" s="1">
        <f t="shared" si="12"/>
        <v>136.63491377050968</v>
      </c>
      <c r="AD28" s="1">
        <f t="shared" si="12"/>
        <v>148.93527931710381</v>
      </c>
      <c r="AE28" s="1">
        <f t="shared" si="12"/>
        <v>129.54275411316033</v>
      </c>
      <c r="AF28" s="1">
        <f t="shared" si="12"/>
        <v>136.00695202120386</v>
      </c>
    </row>
    <row r="29" spans="1:32">
      <c r="A29" s="5" t="s">
        <v>363</v>
      </c>
      <c r="B29" s="5" t="str">
        <f t="shared" si="5"/>
        <v>9200-01012</v>
      </c>
      <c r="C29" s="5" t="str">
        <f t="shared" si="6"/>
        <v>9200</v>
      </c>
      <c r="D29" s="1">
        <f>SUM($F29:K29)</f>
        <v>-307932.5</v>
      </c>
      <c r="E29" s="2">
        <f t="shared" si="2"/>
        <v>-1.3517164742891058E-2</v>
      </c>
      <c r="F29" s="22">
        <f>'Div 2 history'!B30</f>
        <v>-20939.05</v>
      </c>
      <c r="G29" s="22">
        <f>'Div 2 history'!C30</f>
        <v>-33773.870000000003</v>
      </c>
      <c r="H29" s="22">
        <f>'Div 2 history'!D30</f>
        <v>-64374.53</v>
      </c>
      <c r="I29" s="22">
        <f>'Div 2 history'!E30</f>
        <v>-55557.98</v>
      </c>
      <c r="J29" s="22">
        <f>'Div 2 history'!F30</f>
        <v>-55528.51</v>
      </c>
      <c r="K29" s="22">
        <f>'Div 2 history'!G30</f>
        <v>-77758.559999999998</v>
      </c>
      <c r="L29" s="1">
        <f t="shared" si="11"/>
        <v>-55176.331011547634</v>
      </c>
      <c r="M29" s="1">
        <f t="shared" si="11"/>
        <v>-57680.178832375997</v>
      </c>
      <c r="N29" s="1">
        <f t="shared" si="11"/>
        <v>-50158.581573098461</v>
      </c>
      <c r="O29" s="1">
        <f t="shared" si="11"/>
        <v>-59773.960700526753</v>
      </c>
      <c r="P29" s="1">
        <f t="shared" si="11"/>
        <v>-57179.600538794868</v>
      </c>
      <c r="Q29" s="1">
        <f t="shared" si="11"/>
        <v>-54585.240389228427</v>
      </c>
      <c r="R29" s="1">
        <f t="shared" si="11"/>
        <v>-59499.199725887651</v>
      </c>
      <c r="S29" s="1">
        <f t="shared" si="11"/>
        <v>-51751.943766189484</v>
      </c>
      <c r="T29" s="1">
        <f t="shared" si="11"/>
        <v>-54334.371543958987</v>
      </c>
      <c r="U29" s="1">
        <f t="shared" si="11"/>
        <v>-56916.785628840604</v>
      </c>
      <c r="V29" s="1">
        <f t="shared" si="12"/>
        <v>-59499.199725887651</v>
      </c>
      <c r="W29" s="1">
        <f t="shared" si="12"/>
        <v>-51751.943766189484</v>
      </c>
      <c r="X29" s="1">
        <f t="shared" si="12"/>
        <v>-59499.199725887651</v>
      </c>
      <c r="Y29" s="1">
        <f t="shared" si="12"/>
        <v>-56916.785628840604</v>
      </c>
      <c r="Z29" s="1">
        <f t="shared" si="12"/>
        <v>-54338.192035401917</v>
      </c>
      <c r="AA29" s="1">
        <f t="shared" si="12"/>
        <v>-61567.179521542559</v>
      </c>
      <c r="AB29" s="1">
        <f t="shared" si="12"/>
        <v>-58894.98855495872</v>
      </c>
      <c r="AC29" s="1">
        <f t="shared" si="12"/>
        <v>-56222.79760090528</v>
      </c>
      <c r="AD29" s="1">
        <f t="shared" si="12"/>
        <v>-61284.175717664286</v>
      </c>
      <c r="AE29" s="1">
        <f t="shared" si="12"/>
        <v>-53304.502079175167</v>
      </c>
      <c r="AF29" s="1">
        <f t="shared" si="12"/>
        <v>-55964.402690277755</v>
      </c>
    </row>
    <row r="30" spans="1:32">
      <c r="A30" s="5" t="s">
        <v>100</v>
      </c>
      <c r="B30" s="5" t="str">
        <f t="shared" ref="B30:B32" si="13">RIGHT(A30,10)</f>
        <v>8560-01013</v>
      </c>
      <c r="C30" s="5" t="str">
        <f t="shared" ref="C30:C32" si="14">LEFT(B30,4)</f>
        <v>8560</v>
      </c>
      <c r="D30" s="1">
        <f>SUM($F30:K30)</f>
        <v>6982.5199999999986</v>
      </c>
      <c r="E30" s="2">
        <f t="shared" ref="E30:E32" si="15">D30/$D$36</f>
        <v>3.0650831971465063E-4</v>
      </c>
      <c r="F30" s="22">
        <f>'Div 2 history'!B31</f>
        <v>0</v>
      </c>
      <c r="G30" s="22">
        <f>'Div 2 history'!C31</f>
        <v>0</v>
      </c>
      <c r="H30" s="22">
        <f>'Div 2 history'!D31</f>
        <v>10026.299999999999</v>
      </c>
      <c r="I30" s="22">
        <f>'Div 2 history'!E31</f>
        <v>-3043.78</v>
      </c>
      <c r="J30" s="22">
        <f>'Div 2 history'!F31</f>
        <v>0</v>
      </c>
      <c r="K30" s="22">
        <f>'Div 2 history'!G31</f>
        <v>0</v>
      </c>
      <c r="L30" s="1">
        <f t="shared" si="11"/>
        <v>1251.1502839575282</v>
      </c>
      <c r="M30" s="1">
        <f t="shared" si="11"/>
        <v>1307.9262575422924</v>
      </c>
      <c r="N30" s="1">
        <f t="shared" si="11"/>
        <v>1137.3703620299625</v>
      </c>
      <c r="O30" s="1">
        <f t="shared" si="11"/>
        <v>1355.403785149804</v>
      </c>
      <c r="P30" s="1">
        <f t="shared" si="11"/>
        <v>1296.5753999793653</v>
      </c>
      <c r="Q30" s="1">
        <f t="shared" si="11"/>
        <v>1237.7470150847839</v>
      </c>
      <c r="R30" s="1">
        <f t="shared" si="11"/>
        <v>1349.1734457064617</v>
      </c>
      <c r="S30" s="1">
        <f t="shared" si="11"/>
        <v>1173.5006288270752</v>
      </c>
      <c r="T30" s="1">
        <f t="shared" si="11"/>
        <v>1232.0584413568702</v>
      </c>
      <c r="U30" s="1">
        <f t="shared" si="11"/>
        <v>1290.6159433937373</v>
      </c>
      <c r="V30" s="1">
        <f t="shared" si="12"/>
        <v>1349.1734457064617</v>
      </c>
      <c r="W30" s="1">
        <f t="shared" si="12"/>
        <v>1173.5006288270752</v>
      </c>
      <c r="X30" s="1">
        <f t="shared" si="12"/>
        <v>1349.1734457064617</v>
      </c>
      <c r="Y30" s="1">
        <f t="shared" si="12"/>
        <v>1290.6159433937373</v>
      </c>
      <c r="Z30" s="1">
        <f t="shared" si="12"/>
        <v>1232.1450728683544</v>
      </c>
      <c r="AA30" s="1">
        <f t="shared" si="12"/>
        <v>1396.0658987042982</v>
      </c>
      <c r="AB30" s="1">
        <f t="shared" si="12"/>
        <v>1335.4726619787464</v>
      </c>
      <c r="AC30" s="1">
        <f t="shared" si="12"/>
        <v>1274.8794255373275</v>
      </c>
      <c r="AD30" s="1">
        <f t="shared" si="12"/>
        <v>1389.6486490776556</v>
      </c>
      <c r="AE30" s="1">
        <f t="shared" si="12"/>
        <v>1208.7056476918874</v>
      </c>
      <c r="AF30" s="1">
        <f t="shared" si="12"/>
        <v>1269.0201945975764</v>
      </c>
    </row>
    <row r="31" spans="1:32">
      <c r="A31" s="5" t="s">
        <v>1256</v>
      </c>
      <c r="B31" s="5" t="str">
        <f t="shared" si="13"/>
        <v>9200-01013</v>
      </c>
      <c r="C31" s="5" t="str">
        <f t="shared" si="14"/>
        <v>9200</v>
      </c>
      <c r="D31" s="1">
        <f>SUM($F31:K31)</f>
        <v>107502.15</v>
      </c>
      <c r="E31" s="2">
        <f t="shared" si="15"/>
        <v>4.7189701371728732E-3</v>
      </c>
      <c r="F31" s="22">
        <f>'Div 2 history'!B32</f>
        <v>0</v>
      </c>
      <c r="G31" s="22">
        <f>'Div 2 history'!C32</f>
        <v>0</v>
      </c>
      <c r="H31" s="22">
        <f>'Div 2 history'!D32</f>
        <v>103329.17</v>
      </c>
      <c r="I31" s="22">
        <f>'Div 2 history'!E32</f>
        <v>4096.45</v>
      </c>
      <c r="J31" s="22">
        <f>'Div 2 history'!F32</f>
        <v>76.53</v>
      </c>
      <c r="K31" s="22">
        <f>'Div 2 history'!G32</f>
        <v>0</v>
      </c>
      <c r="L31" s="1">
        <f t="shared" si="11"/>
        <v>19262.579340774504</v>
      </c>
      <c r="M31" s="1">
        <f t="shared" si="11"/>
        <v>20136.696311252981</v>
      </c>
      <c r="N31" s="1">
        <f t="shared" si="11"/>
        <v>17510.835524208931</v>
      </c>
      <c r="O31" s="1">
        <f t="shared" si="11"/>
        <v>20867.655376818399</v>
      </c>
      <c r="P31" s="1">
        <f t="shared" si="11"/>
        <v>19961.939691528522</v>
      </c>
      <c r="Q31" s="1">
        <f t="shared" si="11"/>
        <v>19056.224010485712</v>
      </c>
      <c r="R31" s="1">
        <f t="shared" si="11"/>
        <v>20771.73372025471</v>
      </c>
      <c r="S31" s="1">
        <f t="shared" si="11"/>
        <v>18067.093345276859</v>
      </c>
      <c r="T31" s="1">
        <f t="shared" si="11"/>
        <v>18968.643322398286</v>
      </c>
      <c r="U31" s="1">
        <f t="shared" si="11"/>
        <v>19870.188519202962</v>
      </c>
      <c r="V31" s="1">
        <f t="shared" si="12"/>
        <v>20771.73372025471</v>
      </c>
      <c r="W31" s="1">
        <f t="shared" si="12"/>
        <v>18067.093345276859</v>
      </c>
      <c r="X31" s="1">
        <f t="shared" si="12"/>
        <v>20771.73372025471</v>
      </c>
      <c r="Y31" s="1">
        <f t="shared" si="12"/>
        <v>19870.188519202962</v>
      </c>
      <c r="Z31" s="1">
        <f t="shared" si="12"/>
        <v>18969.977092117857</v>
      </c>
      <c r="AA31" s="1">
        <f t="shared" si="12"/>
        <v>21493.685038122952</v>
      </c>
      <c r="AB31" s="1">
        <f t="shared" si="12"/>
        <v>20560.797882274379</v>
      </c>
      <c r="AC31" s="1">
        <f t="shared" si="12"/>
        <v>19627.910730800286</v>
      </c>
      <c r="AD31" s="1">
        <f t="shared" si="12"/>
        <v>21394.885731862349</v>
      </c>
      <c r="AE31" s="1">
        <f t="shared" si="12"/>
        <v>18609.106145635164</v>
      </c>
      <c r="AF31" s="1">
        <f t="shared" si="12"/>
        <v>19537.702622070232</v>
      </c>
    </row>
    <row r="32" spans="1:32">
      <c r="A32" s="5" t="s">
        <v>99</v>
      </c>
      <c r="B32" s="5" t="str">
        <f t="shared" si="13"/>
        <v>8700-01013</v>
      </c>
      <c r="C32" s="5" t="str">
        <f t="shared" si="14"/>
        <v>8700</v>
      </c>
      <c r="D32" s="1">
        <f>SUM($F32:K32)</f>
        <v>65809.95</v>
      </c>
      <c r="E32" s="2">
        <f t="shared" si="15"/>
        <v>2.8888277004584556E-3</v>
      </c>
      <c r="F32" s="22">
        <f>'Div 2 history'!B33</f>
        <v>0</v>
      </c>
      <c r="G32" s="22">
        <f>'Div 2 history'!C33</f>
        <v>0</v>
      </c>
      <c r="H32" s="22">
        <f>'Div 2 history'!D33</f>
        <v>55760.19</v>
      </c>
      <c r="I32" s="22">
        <f>'Div 2 history'!E33</f>
        <v>8231.42</v>
      </c>
      <c r="J32" s="22">
        <f>'Div 2 history'!F33</f>
        <v>1818.34</v>
      </c>
      <c r="K32" s="22">
        <f>'Div 2 history'!G33</f>
        <v>0</v>
      </c>
      <c r="L32" s="1">
        <f t="shared" si="11"/>
        <v>11792.037492156234</v>
      </c>
      <c r="M32" s="1">
        <f t="shared" si="11"/>
        <v>12327.14859571407</v>
      </c>
      <c r="N32" s="1">
        <f t="shared" si="11"/>
        <v>10719.666632773518</v>
      </c>
      <c r="O32" s="1">
        <f t="shared" si="11"/>
        <v>12774.622246770414</v>
      </c>
      <c r="P32" s="1">
        <f t="shared" si="11"/>
        <v>12220.167252492229</v>
      </c>
      <c r="Q32" s="1">
        <f t="shared" si="11"/>
        <v>11665.712260813987</v>
      </c>
      <c r="R32" s="1">
        <f t="shared" si="11"/>
        <v>12715.901566092181</v>
      </c>
      <c r="S32" s="1">
        <f t="shared" si="11"/>
        <v>11060.192839845557</v>
      </c>
      <c r="T32" s="1">
        <f t="shared" si="11"/>
        <v>11612.097698649424</v>
      </c>
      <c r="U32" s="1">
        <f t="shared" si="11"/>
        <v>12163.999631070832</v>
      </c>
      <c r="V32" s="1">
        <f t="shared" si="12"/>
        <v>12715.901566092181</v>
      </c>
      <c r="W32" s="1">
        <f t="shared" si="12"/>
        <v>11060.192839845557</v>
      </c>
      <c r="X32" s="1">
        <f t="shared" si="12"/>
        <v>12715.901566092181</v>
      </c>
      <c r="Y32" s="1">
        <f t="shared" si="12"/>
        <v>12163.999631070832</v>
      </c>
      <c r="Z32" s="1">
        <f t="shared" si="12"/>
        <v>11612.914196910682</v>
      </c>
      <c r="AA32" s="1">
        <f t="shared" si="12"/>
        <v>13157.860914173529</v>
      </c>
      <c r="AB32" s="1">
        <f t="shared" si="12"/>
        <v>12586.772270066996</v>
      </c>
      <c r="AC32" s="1">
        <f t="shared" si="12"/>
        <v>12015.683628638408</v>
      </c>
      <c r="AD32" s="1">
        <f t="shared" si="12"/>
        <v>13097.378613074947</v>
      </c>
      <c r="AE32" s="1">
        <f t="shared" si="12"/>
        <v>11391.998625040924</v>
      </c>
      <c r="AF32" s="1">
        <f t="shared" si="12"/>
        <v>11960.460629608906</v>
      </c>
    </row>
    <row r="33" spans="1:38">
      <c r="A33" s="5" t="s">
        <v>102</v>
      </c>
      <c r="B33" s="5" t="str">
        <f t="shared" si="5"/>
        <v>8560-01014</v>
      </c>
      <c r="C33" s="5" t="str">
        <f t="shared" si="6"/>
        <v>8560</v>
      </c>
      <c r="D33" s="1">
        <f>SUM($F33:K33)</f>
        <v>0</v>
      </c>
      <c r="E33" s="2">
        <f>D33/$D$36</f>
        <v>0</v>
      </c>
      <c r="F33" s="22">
        <f>'Div 2 history'!B34</f>
        <v>0</v>
      </c>
      <c r="G33" s="22">
        <f>'Div 2 history'!C34</f>
        <v>0</v>
      </c>
      <c r="H33" s="22">
        <f>'Div 2 history'!D34</f>
        <v>0</v>
      </c>
      <c r="I33" s="22">
        <f>'Div 2 history'!E34</f>
        <v>0</v>
      </c>
      <c r="J33" s="22">
        <f>'Div 2 history'!F34</f>
        <v>0</v>
      </c>
      <c r="K33" s="22">
        <f>'Div 2 history'!G34</f>
        <v>0</v>
      </c>
      <c r="L33" s="1">
        <f t="shared" ref="L33:U35" si="16">$E33*L$36</f>
        <v>0</v>
      </c>
      <c r="M33" s="1">
        <f t="shared" si="16"/>
        <v>0</v>
      </c>
      <c r="N33" s="1">
        <f t="shared" si="16"/>
        <v>0</v>
      </c>
      <c r="O33" s="1">
        <f t="shared" si="16"/>
        <v>0</v>
      </c>
      <c r="P33" s="1">
        <f t="shared" si="16"/>
        <v>0</v>
      </c>
      <c r="Q33" s="1">
        <f t="shared" si="16"/>
        <v>0</v>
      </c>
      <c r="R33" s="1">
        <f t="shared" si="16"/>
        <v>0</v>
      </c>
      <c r="S33" s="1">
        <f t="shared" si="16"/>
        <v>0</v>
      </c>
      <c r="T33" s="1">
        <f t="shared" si="16"/>
        <v>0</v>
      </c>
      <c r="U33" s="1">
        <f t="shared" si="16"/>
        <v>0</v>
      </c>
      <c r="V33" s="1">
        <f t="shared" ref="V33:AF35" si="17">$E33*V$36</f>
        <v>0</v>
      </c>
      <c r="W33" s="1">
        <f t="shared" si="17"/>
        <v>0</v>
      </c>
      <c r="X33" s="1">
        <f t="shared" si="17"/>
        <v>0</v>
      </c>
      <c r="Y33" s="1">
        <f t="shared" si="17"/>
        <v>0</v>
      </c>
      <c r="Z33" s="1">
        <f t="shared" si="17"/>
        <v>0</v>
      </c>
      <c r="AA33" s="1">
        <f t="shared" si="17"/>
        <v>0</v>
      </c>
      <c r="AB33" s="1">
        <f t="shared" si="17"/>
        <v>0</v>
      </c>
      <c r="AC33" s="1">
        <f t="shared" si="17"/>
        <v>0</v>
      </c>
      <c r="AD33" s="1">
        <f t="shared" si="17"/>
        <v>0</v>
      </c>
      <c r="AE33" s="1">
        <f t="shared" si="17"/>
        <v>0</v>
      </c>
      <c r="AF33" s="1">
        <f t="shared" si="17"/>
        <v>0</v>
      </c>
    </row>
    <row r="34" spans="1:38">
      <c r="A34" s="5" t="s">
        <v>364</v>
      </c>
      <c r="B34" s="5" t="str">
        <f t="shared" si="5"/>
        <v>9200-01014</v>
      </c>
      <c r="C34" s="5" t="str">
        <f t="shared" si="6"/>
        <v>9200</v>
      </c>
      <c r="D34" s="1">
        <f>SUM($F34:K34)</f>
        <v>-35167</v>
      </c>
      <c r="E34" s="2">
        <f>D34/$D$36</f>
        <v>-1.5437088729291317E-3</v>
      </c>
      <c r="F34" s="22">
        <f>'Div 2 history'!B35</f>
        <v>0</v>
      </c>
      <c r="G34" s="22">
        <f>'Div 2 history'!C35</f>
        <v>0</v>
      </c>
      <c r="H34" s="22">
        <f>'Div 2 history'!D35</f>
        <v>-33821.07</v>
      </c>
      <c r="I34" s="22">
        <f>'Div 2 history'!E35</f>
        <v>-473.3</v>
      </c>
      <c r="J34" s="22">
        <f>'Div 2 history'!F35</f>
        <v>-872.63</v>
      </c>
      <c r="K34" s="22">
        <f>'Div 2 history'!G35</f>
        <v>0</v>
      </c>
      <c r="L34" s="1">
        <f t="shared" si="16"/>
        <v>-6301.3356260969394</v>
      </c>
      <c r="M34" s="1">
        <f t="shared" si="16"/>
        <v>-6587.2840606242171</v>
      </c>
      <c r="N34" s="1">
        <f t="shared" si="16"/>
        <v>-5728.2905772568784</v>
      </c>
      <c r="O34" s="1">
        <f t="shared" si="16"/>
        <v>-6826.4014871941881</v>
      </c>
      <c r="P34" s="1">
        <f t="shared" si="16"/>
        <v>-6530.1162175080553</v>
      </c>
      <c r="Q34" s="1">
        <f t="shared" si="16"/>
        <v>-6233.8309492112594</v>
      </c>
      <c r="R34" s="1">
        <f t="shared" si="16"/>
        <v>-6795.0227948017546</v>
      </c>
      <c r="S34" s="1">
        <f t="shared" si="16"/>
        <v>-5910.2582755168287</v>
      </c>
      <c r="T34" s="1">
        <f t="shared" si="16"/>
        <v>-6205.1808240000837</v>
      </c>
      <c r="U34" s="1">
        <f t="shared" si="16"/>
        <v>-6500.1018087062512</v>
      </c>
      <c r="V34" s="1">
        <f t="shared" si="17"/>
        <v>-6795.0227948017546</v>
      </c>
      <c r="W34" s="1">
        <f t="shared" si="17"/>
        <v>-5910.2582755168287</v>
      </c>
      <c r="X34" s="1">
        <f t="shared" si="17"/>
        <v>-6795.0227948017546</v>
      </c>
      <c r="Y34" s="1">
        <f t="shared" si="17"/>
        <v>-6500.1018087062512</v>
      </c>
      <c r="Z34" s="1">
        <f t="shared" si="17"/>
        <v>-6205.6171378759282</v>
      </c>
      <c r="AA34" s="1">
        <f t="shared" si="17"/>
        <v>-7031.193531810015</v>
      </c>
      <c r="AB34" s="1">
        <f t="shared" si="17"/>
        <v>-6726.0197040332978</v>
      </c>
      <c r="AC34" s="1">
        <f t="shared" si="17"/>
        <v>-6420.8458776875977</v>
      </c>
      <c r="AD34" s="1">
        <f t="shared" si="17"/>
        <v>-6998.8734786458072</v>
      </c>
      <c r="AE34" s="1">
        <f t="shared" si="17"/>
        <v>-6087.5660237823331</v>
      </c>
      <c r="AF34" s="1">
        <f t="shared" si="17"/>
        <v>-6391.3362487200857</v>
      </c>
    </row>
    <row r="35" spans="1:38">
      <c r="A35" s="5" t="s">
        <v>682</v>
      </c>
      <c r="B35" s="5" t="str">
        <f t="shared" si="5"/>
        <v>8740-01014</v>
      </c>
      <c r="C35" s="5" t="str">
        <f t="shared" si="6"/>
        <v>8740</v>
      </c>
      <c r="D35" s="1">
        <f>SUM($F35:K35)</f>
        <v>0</v>
      </c>
      <c r="E35" s="2">
        <f>D35/$D$36</f>
        <v>0</v>
      </c>
      <c r="F35" s="22">
        <f>'Div 2 history'!B36</f>
        <v>0</v>
      </c>
      <c r="G35" s="22">
        <f>'Div 2 history'!C36</f>
        <v>0</v>
      </c>
      <c r="H35" s="22">
        <f>'Div 2 history'!D36</f>
        <v>0</v>
      </c>
      <c r="I35" s="22">
        <f>'Div 2 history'!E36</f>
        <v>0</v>
      </c>
      <c r="J35" s="22">
        <f>'Div 2 history'!F36</f>
        <v>0</v>
      </c>
      <c r="K35" s="22">
        <f>'Div 2 history'!G36</f>
        <v>0</v>
      </c>
      <c r="L35" s="1">
        <f t="shared" si="16"/>
        <v>0</v>
      </c>
      <c r="M35" s="1">
        <f t="shared" si="16"/>
        <v>0</v>
      </c>
      <c r="N35" s="1">
        <f t="shared" si="16"/>
        <v>0</v>
      </c>
      <c r="O35" s="1">
        <f t="shared" si="16"/>
        <v>0</v>
      </c>
      <c r="P35" s="1">
        <f t="shared" si="16"/>
        <v>0</v>
      </c>
      <c r="Q35" s="1">
        <f t="shared" si="16"/>
        <v>0</v>
      </c>
      <c r="R35" s="1">
        <f t="shared" si="16"/>
        <v>0</v>
      </c>
      <c r="S35" s="1">
        <f t="shared" si="16"/>
        <v>0</v>
      </c>
      <c r="T35" s="1">
        <f t="shared" si="16"/>
        <v>0</v>
      </c>
      <c r="U35" s="1">
        <f t="shared" si="16"/>
        <v>0</v>
      </c>
      <c r="V35" s="1">
        <f t="shared" si="17"/>
        <v>0</v>
      </c>
      <c r="W35" s="1">
        <f t="shared" si="17"/>
        <v>0</v>
      </c>
      <c r="X35" s="1">
        <f t="shared" si="17"/>
        <v>0</v>
      </c>
      <c r="Y35" s="1">
        <f t="shared" si="17"/>
        <v>0</v>
      </c>
      <c r="Z35" s="1">
        <f t="shared" si="17"/>
        <v>0</v>
      </c>
      <c r="AA35" s="1">
        <f t="shared" si="17"/>
        <v>0</v>
      </c>
      <c r="AB35" s="1">
        <f t="shared" si="17"/>
        <v>0</v>
      </c>
      <c r="AC35" s="1">
        <f t="shared" si="17"/>
        <v>0</v>
      </c>
      <c r="AD35" s="1">
        <f t="shared" si="17"/>
        <v>0</v>
      </c>
      <c r="AE35" s="1">
        <f t="shared" si="17"/>
        <v>0</v>
      </c>
      <c r="AF35" s="1">
        <f t="shared" si="17"/>
        <v>0</v>
      </c>
    </row>
    <row r="36" spans="1:38">
      <c r="A36" s="9" t="s">
        <v>22</v>
      </c>
      <c r="B36" s="5"/>
      <c r="C36" s="5"/>
      <c r="D36" s="31">
        <f>SUM(D9:D35)</f>
        <v>22780849.819999993</v>
      </c>
      <c r="E36" s="32">
        <f>SUM(E9:E35)</f>
        <v>1</v>
      </c>
      <c r="F36" s="33">
        <f>SUM(F9:F35)</f>
        <v>3980639.0599999996</v>
      </c>
      <c r="G36" s="33">
        <f t="shared" ref="G36:K36" si="18">SUM(G9:G35)</f>
        <v>3643121.37</v>
      </c>
      <c r="H36" s="33">
        <f t="shared" si="18"/>
        <v>3960437.38</v>
      </c>
      <c r="I36" s="33">
        <f t="shared" si="18"/>
        <v>3626279.7500000005</v>
      </c>
      <c r="J36" s="33">
        <f t="shared" si="18"/>
        <v>3942785.34</v>
      </c>
      <c r="K36" s="33">
        <f t="shared" si="18"/>
        <v>3627586.9200000004</v>
      </c>
      <c r="L36" s="33">
        <f>'Div 2 history'!H37</f>
        <v>4081945.59</v>
      </c>
      <c r="M36" s="33">
        <f>'Div 2 history'!I37</f>
        <v>4267180.28</v>
      </c>
      <c r="N36" s="33">
        <f>'Div 2 history'!J37</f>
        <v>3710732.43</v>
      </c>
      <c r="O36" s="33">
        <f>'Div 002 FY19 Budget '!C10</f>
        <v>4422078.2862</v>
      </c>
      <c r="P36" s="33">
        <f>'Div 002 FY19 Budget '!D10</f>
        <v>4230147.4922000002</v>
      </c>
      <c r="Q36" s="33">
        <f>'Div 002 FY19 Budget '!E10</f>
        <v>4038216.6990999999</v>
      </c>
      <c r="R36" s="33">
        <f>'Div 002 FY19 Budget '!F10</f>
        <v>4401751.4661999997</v>
      </c>
      <c r="S36" s="33">
        <f>'Div 002 FY19 Budget '!G10</f>
        <v>3828609.3829999999</v>
      </c>
      <c r="T36" s="33">
        <f>'Div 002 FY19 Budget '!H10</f>
        <v>4019657.4191000001</v>
      </c>
      <c r="U36" s="33">
        <f>'Div 002 FY19 Budget '!I10</f>
        <v>4210704.4422000004</v>
      </c>
      <c r="V36" s="33">
        <f>'Div 002 FY19 Budget '!J10</f>
        <v>4401751.4661999997</v>
      </c>
      <c r="W36" s="33">
        <f>'Div 002 FY19 Budget '!K10</f>
        <v>3828609.3829999999</v>
      </c>
      <c r="X36" s="33">
        <f>'Div 002 FY19 Budget '!L10</f>
        <v>4401751.4661999997</v>
      </c>
      <c r="Y36" s="33">
        <f>'Div 002 FY19 Budget '!M10</f>
        <v>4210704.4422000004</v>
      </c>
      <c r="Z36" s="33">
        <f>'Div 002 FY19 Budget '!N10</f>
        <v>4019940.0591000002</v>
      </c>
      <c r="AA36" s="37">
        <f t="shared" ref="AA36:AF36" si="19">(1+AA$1)*O36</f>
        <v>4554740.6347860005</v>
      </c>
      <c r="AB36" s="37">
        <f t="shared" si="19"/>
        <v>4357051.9169660006</v>
      </c>
      <c r="AC36" s="37">
        <f t="shared" si="19"/>
        <v>4159363.200073</v>
      </c>
      <c r="AD36" s="37">
        <f t="shared" si="19"/>
        <v>4533804.0101859998</v>
      </c>
      <c r="AE36" s="37">
        <f t="shared" si="19"/>
        <v>3943467.6644899999</v>
      </c>
      <c r="AF36" s="37">
        <f t="shared" si="19"/>
        <v>4140247.1416730001</v>
      </c>
      <c r="AH36" s="15">
        <f>SUM(F36:Q36)</f>
        <v>47531150.597500011</v>
      </c>
      <c r="AI36" s="15">
        <f>SUM(U36:AF36)</f>
        <v>50762135.827074006</v>
      </c>
      <c r="AK36" s="15">
        <f>AH36*$AK$6</f>
        <v>2613033.2827107795</v>
      </c>
      <c r="AL36" s="15">
        <f>AI36*$AL$6</f>
        <v>2628016.6863306137</v>
      </c>
    </row>
    <row r="37" spans="1:38">
      <c r="A37" s="5"/>
      <c r="B37" s="5" t="str">
        <f t="shared" si="5"/>
        <v/>
      </c>
      <c r="C37" s="5" t="s">
        <v>462</v>
      </c>
      <c r="F37" s="1">
        <f>F36-'Div 2 history'!B37</f>
        <v>0</v>
      </c>
      <c r="G37" s="1">
        <f>G36-'Div 2 history'!C37</f>
        <v>0</v>
      </c>
      <c r="H37" s="1">
        <f>H36-'Div 2 history'!D37</f>
        <v>0</v>
      </c>
      <c r="I37" s="1">
        <f>I36-'Div 2 history'!E37</f>
        <v>0</v>
      </c>
      <c r="J37" s="1">
        <f>J36-'Div 2 history'!F37</f>
        <v>0</v>
      </c>
      <c r="K37" s="1">
        <f>K36-'Div 2 history'!G37</f>
        <v>0</v>
      </c>
      <c r="L37" s="1">
        <f>L36-'Div 2 history'!H37</f>
        <v>0</v>
      </c>
      <c r="M37" s="1">
        <f>M36-SUM(M9:M35)</f>
        <v>0</v>
      </c>
      <c r="N37" s="1">
        <f t="shared" ref="N37:AF37" si="20">N36-SUM(N9:N35)</f>
        <v>0</v>
      </c>
      <c r="O37" s="1">
        <f t="shared" si="20"/>
        <v>0</v>
      </c>
      <c r="P37" s="1">
        <f t="shared" si="20"/>
        <v>0</v>
      </c>
      <c r="Q37" s="1">
        <f t="shared" si="20"/>
        <v>0</v>
      </c>
      <c r="R37" s="1">
        <f t="shared" si="20"/>
        <v>0</v>
      </c>
      <c r="S37" s="1">
        <f t="shared" si="20"/>
        <v>0</v>
      </c>
      <c r="T37" s="1">
        <f t="shared" si="20"/>
        <v>0</v>
      </c>
      <c r="U37" s="1">
        <f t="shared" si="20"/>
        <v>0</v>
      </c>
      <c r="V37" s="1">
        <f t="shared" si="20"/>
        <v>0</v>
      </c>
      <c r="W37" s="1">
        <f t="shared" si="20"/>
        <v>0</v>
      </c>
      <c r="X37" s="1">
        <f t="shared" si="20"/>
        <v>0</v>
      </c>
      <c r="Y37" s="1">
        <f t="shared" si="20"/>
        <v>0</v>
      </c>
      <c r="Z37" s="1">
        <f t="shared" si="20"/>
        <v>0</v>
      </c>
      <c r="AA37" s="1">
        <f t="shared" si="20"/>
        <v>0</v>
      </c>
      <c r="AB37" s="1">
        <f t="shared" si="20"/>
        <v>0</v>
      </c>
      <c r="AC37" s="1">
        <f t="shared" si="20"/>
        <v>0</v>
      </c>
      <c r="AD37" s="1">
        <f t="shared" si="20"/>
        <v>0</v>
      </c>
      <c r="AE37" s="1">
        <f t="shared" si="20"/>
        <v>0</v>
      </c>
      <c r="AF37" s="1">
        <f t="shared" si="20"/>
        <v>0</v>
      </c>
    </row>
    <row r="38" spans="1:38">
      <c r="A38" s="5" t="s">
        <v>120</v>
      </c>
      <c r="B38" s="5" t="str">
        <f t="shared" ref="B38:B45" si="21">RIGHT(A38,10)</f>
        <v>9260-01202</v>
      </c>
      <c r="C38" s="5" t="str">
        <f t="shared" ref="C38:C45" si="22">LEFT(B38,4)</f>
        <v>9260</v>
      </c>
      <c r="D38" s="1">
        <f>SUM($F38:K38)</f>
        <v>994424.46999999986</v>
      </c>
      <c r="E38" s="2">
        <f t="shared" ref="E38:E45" si="23">D38/$D$65</f>
        <v>0.13744557565915005</v>
      </c>
      <c r="F38" s="48">
        <f>'Div 2 history'!B39</f>
        <v>175148.11</v>
      </c>
      <c r="G38" s="48">
        <f>'Div 2 history'!C39</f>
        <v>160297.38</v>
      </c>
      <c r="H38" s="48">
        <f>'Div 2 history'!D39</f>
        <v>166818.13</v>
      </c>
      <c r="I38" s="48">
        <f>'Div 2 history'!E39</f>
        <v>159147.82</v>
      </c>
      <c r="J38" s="48">
        <f>'Div 2 history'!F39</f>
        <v>173399.19</v>
      </c>
      <c r="K38" s="48">
        <f>'Div 2 history'!G39</f>
        <v>159613.84</v>
      </c>
      <c r="L38" s="1">
        <f t="shared" ref="L38:U53" si="24">$E38*L$65</f>
        <v>186248.26212861665</v>
      </c>
      <c r="M38" s="1">
        <f t="shared" si="24"/>
        <v>194612.6761955893</v>
      </c>
      <c r="N38" s="1">
        <f t="shared" si="24"/>
        <v>169485.41346578428</v>
      </c>
      <c r="O38" s="1">
        <f t="shared" si="24"/>
        <v>196700.74101056752</v>
      </c>
      <c r="P38" s="1">
        <f t="shared" si="24"/>
        <v>188243.30067171878</v>
      </c>
      <c r="Q38" s="1">
        <f t="shared" si="24"/>
        <v>179785.86029163637</v>
      </c>
      <c r="R38" s="1">
        <f t="shared" si="24"/>
        <v>195805.03865193643</v>
      </c>
      <c r="S38" s="1">
        <f t="shared" si="24"/>
        <v>170549.50314806696</v>
      </c>
      <c r="T38" s="1">
        <f t="shared" si="24"/>
        <v>178968.04462970077</v>
      </c>
      <c r="U38" s="1">
        <f t="shared" si="24"/>
        <v>187386.54168892457</v>
      </c>
      <c r="V38" s="1">
        <f t="shared" ref="V38:AF53" si="25">$E38*V$65</f>
        <v>195805.03865193643</v>
      </c>
      <c r="W38" s="1">
        <f t="shared" si="25"/>
        <v>170549.50314806696</v>
      </c>
      <c r="X38" s="1">
        <f t="shared" si="25"/>
        <v>195805.03865193643</v>
      </c>
      <c r="Y38" s="1">
        <f t="shared" si="25"/>
        <v>187386.54168892457</v>
      </c>
      <c r="Z38" s="1">
        <f t="shared" si="25"/>
        <v>178980.91150105419</v>
      </c>
      <c r="AA38" s="1">
        <f t="shared" si="25"/>
        <v>208012.30716665546</v>
      </c>
      <c r="AB38" s="1">
        <f t="shared" si="25"/>
        <v>198983.98050838284</v>
      </c>
      <c r="AC38" s="1">
        <f t="shared" si="25"/>
        <v>189955.6538924457</v>
      </c>
      <c r="AD38" s="1">
        <f t="shared" si="25"/>
        <v>207056.14392125193</v>
      </c>
      <c r="AE38" s="1">
        <f t="shared" si="25"/>
        <v>180095.83265023996</v>
      </c>
      <c r="AF38" s="1">
        <f t="shared" si="25"/>
        <v>189082.63482713434</v>
      </c>
    </row>
    <row r="39" spans="1:38">
      <c r="A39" s="5" t="s">
        <v>465</v>
      </c>
      <c r="B39" s="5" t="str">
        <f t="shared" si="21"/>
        <v>9260-01203</v>
      </c>
      <c r="C39" s="5" t="str">
        <f t="shared" si="22"/>
        <v>9260</v>
      </c>
      <c r="D39" s="1">
        <f>SUM($F39:K39)</f>
        <v>723217.78</v>
      </c>
      <c r="E39" s="2">
        <f t="shared" si="23"/>
        <v>9.9960416399480362E-2</v>
      </c>
      <c r="F39" s="48">
        <f>'Div 2 history'!B40</f>
        <v>127380.43</v>
      </c>
      <c r="G39" s="48">
        <f>'Div 2 history'!C40</f>
        <v>116579.86</v>
      </c>
      <c r="H39" s="48">
        <f>'Div 2 history'!D40</f>
        <v>121322.3</v>
      </c>
      <c r="I39" s="48">
        <f>'Div 2 history'!E40</f>
        <v>115743.9</v>
      </c>
      <c r="J39" s="48">
        <f>'Div 2 history'!F40</f>
        <v>126108.51</v>
      </c>
      <c r="K39" s="48">
        <f>'Div 2 history'!G40</f>
        <v>116082.78</v>
      </c>
      <c r="L39" s="1">
        <f t="shared" si="24"/>
        <v>135453.27848329823</v>
      </c>
      <c r="M39" s="1">
        <f t="shared" si="24"/>
        <v>141536.48857618414</v>
      </c>
      <c r="N39" s="1">
        <f t="shared" si="24"/>
        <v>123262.11609525926</v>
      </c>
      <c r="O39" s="1">
        <f t="shared" si="24"/>
        <v>143055.08113453566</v>
      </c>
      <c r="P39" s="1">
        <f t="shared" si="24"/>
        <v>136904.2155727252</v>
      </c>
      <c r="Q39" s="1">
        <f t="shared" si="24"/>
        <v>130753.34998092661</v>
      </c>
      <c r="R39" s="1">
        <f t="shared" si="24"/>
        <v>142403.66125208855</v>
      </c>
      <c r="S39" s="1">
        <f t="shared" si="24"/>
        <v>124035.99948304574</v>
      </c>
      <c r="T39" s="1">
        <f t="shared" si="24"/>
        <v>130158.57496752181</v>
      </c>
      <c r="U39" s="1">
        <f t="shared" si="24"/>
        <v>136281.11814479134</v>
      </c>
      <c r="V39" s="1">
        <f t="shared" si="25"/>
        <v>142403.66125208855</v>
      </c>
      <c r="W39" s="1">
        <f t="shared" si="25"/>
        <v>124035.99948304574</v>
      </c>
      <c r="X39" s="1">
        <f t="shared" si="25"/>
        <v>142403.66125208855</v>
      </c>
      <c r="Y39" s="1">
        <f t="shared" si="25"/>
        <v>136281.11814479134</v>
      </c>
      <c r="Z39" s="1">
        <f t="shared" si="25"/>
        <v>130167.93269193076</v>
      </c>
      <c r="AA39" s="1">
        <f t="shared" si="25"/>
        <v>151281.67451646348</v>
      </c>
      <c r="AB39" s="1">
        <f t="shared" si="25"/>
        <v>144715.61891355706</v>
      </c>
      <c r="AC39" s="1">
        <f t="shared" si="25"/>
        <v>138149.56334144008</v>
      </c>
      <c r="AD39" s="1">
        <f t="shared" si="25"/>
        <v>150586.28308099494</v>
      </c>
      <c r="AE39" s="1">
        <f t="shared" si="25"/>
        <v>130978.78441844668</v>
      </c>
      <c r="AF39" s="1">
        <f t="shared" si="25"/>
        <v>137514.64039921586</v>
      </c>
    </row>
    <row r="40" spans="1:38">
      <c r="A40" s="94" t="s">
        <v>330</v>
      </c>
      <c r="B40" s="5" t="str">
        <f t="shared" si="21"/>
        <v>9260-01206</v>
      </c>
      <c r="C40" s="5" t="str">
        <f t="shared" si="22"/>
        <v>9260</v>
      </c>
      <c r="D40" s="1">
        <f>SUM($F40:K40)</f>
        <v>366310.58</v>
      </c>
      <c r="E40" s="2">
        <f t="shared" si="23"/>
        <v>5.0630057945111863E-2</v>
      </c>
      <c r="F40" s="48">
        <f>'Div 2 history'!B41</f>
        <v>47483.34</v>
      </c>
      <c r="G40" s="48">
        <f>'Div 2 history'!C41</f>
        <v>75085.52</v>
      </c>
      <c r="H40" s="48">
        <f>'Div 2 history'!D41</f>
        <v>45192.23</v>
      </c>
      <c r="I40" s="48">
        <f>'Div 2 history'!E41</f>
        <v>77215.490000000005</v>
      </c>
      <c r="J40" s="48">
        <f>'Div 2 history'!F41</f>
        <v>47119.05</v>
      </c>
      <c r="K40" s="48">
        <f>'Div 2 history'!G41</f>
        <v>74214.95</v>
      </c>
      <c r="L40" s="1">
        <f t="shared" si="24"/>
        <v>68607.230596734633</v>
      </c>
      <c r="M40" s="1">
        <f t="shared" si="24"/>
        <v>71688.383022753376</v>
      </c>
      <c r="N40" s="1">
        <f t="shared" si="24"/>
        <v>62432.393792754592</v>
      </c>
      <c r="O40" s="1">
        <f t="shared" si="24"/>
        <v>72457.551779684989</v>
      </c>
      <c r="P40" s="1">
        <f t="shared" si="24"/>
        <v>69342.131786209677</v>
      </c>
      <c r="Q40" s="1">
        <f t="shared" si="24"/>
        <v>66226.711777545366</v>
      </c>
      <c r="R40" s="1">
        <f t="shared" si="24"/>
        <v>72127.606911677532</v>
      </c>
      <c r="S40" s="1">
        <f t="shared" si="24"/>
        <v>62824.366557351765</v>
      </c>
      <c r="T40" s="1">
        <f t="shared" si="24"/>
        <v>65925.457596363849</v>
      </c>
      <c r="U40" s="1">
        <f t="shared" si="24"/>
        <v>69026.53227174122</v>
      </c>
      <c r="V40" s="1">
        <f t="shared" si="25"/>
        <v>72127.606911677532</v>
      </c>
      <c r="W40" s="1">
        <f t="shared" si="25"/>
        <v>62824.366557351765</v>
      </c>
      <c r="X40" s="1">
        <f t="shared" si="25"/>
        <v>72127.606911677532</v>
      </c>
      <c r="Y40" s="1">
        <f t="shared" si="25"/>
        <v>69026.53227174122</v>
      </c>
      <c r="Z40" s="1">
        <f t="shared" si="25"/>
        <v>65930.197293797333</v>
      </c>
      <c r="AA40" s="1">
        <f t="shared" si="25"/>
        <v>76624.330136763165</v>
      </c>
      <c r="AB40" s="1">
        <f t="shared" si="25"/>
        <v>73298.615942882447</v>
      </c>
      <c r="AC40" s="1">
        <f t="shared" si="25"/>
        <v>69972.901764596623</v>
      </c>
      <c r="AD40" s="1">
        <f t="shared" si="25"/>
        <v>76272.113630065127</v>
      </c>
      <c r="AE40" s="1">
        <f t="shared" si="25"/>
        <v>66340.894561547102</v>
      </c>
      <c r="AF40" s="1">
        <f t="shared" si="25"/>
        <v>69651.312614477196</v>
      </c>
    </row>
    <row r="41" spans="1:38">
      <c r="A41" s="94" t="s">
        <v>466</v>
      </c>
      <c r="B41" s="5" t="str">
        <f t="shared" si="21"/>
        <v>9260-01207</v>
      </c>
      <c r="C41" s="5" t="str">
        <f t="shared" si="22"/>
        <v>9260</v>
      </c>
      <c r="D41" s="1">
        <f>SUM($F41:K41)</f>
        <v>114069.90000000001</v>
      </c>
      <c r="E41" s="2">
        <f t="shared" si="23"/>
        <v>1.576630859745606E-2</v>
      </c>
      <c r="F41" s="48">
        <f>'Div 2 history'!B42</f>
        <v>7549.19</v>
      </c>
      <c r="G41" s="48">
        <f>'Div 2 history'!C42</f>
        <v>30457.599999999999</v>
      </c>
      <c r="H41" s="48">
        <f>'Div 2 history'!D42</f>
        <v>8475.34</v>
      </c>
      <c r="I41" s="48">
        <f>'Div 2 history'!E42</f>
        <v>28137.03</v>
      </c>
      <c r="J41" s="48">
        <f>'Div 2 history'!F42</f>
        <v>10086.99</v>
      </c>
      <c r="K41" s="48">
        <f>'Div 2 history'!G42</f>
        <v>29363.75</v>
      </c>
      <c r="L41" s="1">
        <f t="shared" si="24"/>
        <v>21364.438705118646</v>
      </c>
      <c r="M41" s="1">
        <f t="shared" si="24"/>
        <v>22323.916176724069</v>
      </c>
      <c r="N41" s="1">
        <f t="shared" si="24"/>
        <v>19441.581285203767</v>
      </c>
      <c r="O41" s="1">
        <f t="shared" si="24"/>
        <v>22563.436976768426</v>
      </c>
      <c r="P41" s="1">
        <f t="shared" si="24"/>
        <v>21593.288511185674</v>
      </c>
      <c r="Q41" s="1">
        <f t="shared" si="24"/>
        <v>20623.14004087303</v>
      </c>
      <c r="R41" s="1">
        <f t="shared" si="24"/>
        <v>22460.691437452791</v>
      </c>
      <c r="S41" s="1">
        <f t="shared" si="24"/>
        <v>19563.642444508318</v>
      </c>
      <c r="T41" s="1">
        <f t="shared" si="24"/>
        <v>20529.328842949239</v>
      </c>
      <c r="U41" s="1">
        <f t="shared" si="24"/>
        <v>21495.010145719225</v>
      </c>
      <c r="V41" s="1">
        <f t="shared" si="25"/>
        <v>22460.691437452791</v>
      </c>
      <c r="W41" s="1">
        <f t="shared" si="25"/>
        <v>19563.642444508318</v>
      </c>
      <c r="X41" s="1">
        <f t="shared" si="25"/>
        <v>22460.691437452791</v>
      </c>
      <c r="Y41" s="1">
        <f t="shared" si="25"/>
        <v>21495.010145719225</v>
      </c>
      <c r="Z41" s="1">
        <f t="shared" si="25"/>
        <v>20530.804794892174</v>
      </c>
      <c r="AA41" s="1">
        <f t="shared" si="25"/>
        <v>23860.980690941444</v>
      </c>
      <c r="AB41" s="1">
        <f t="shared" si="25"/>
        <v>22825.346160471279</v>
      </c>
      <c r="AC41" s="1">
        <f t="shared" si="25"/>
        <v>21789.711634857395</v>
      </c>
      <c r="AD41" s="1">
        <f t="shared" si="25"/>
        <v>23751.299715586065</v>
      </c>
      <c r="AE41" s="1">
        <f t="shared" si="25"/>
        <v>20658.696804624702</v>
      </c>
      <c r="AF41" s="1">
        <f t="shared" si="25"/>
        <v>21689.568084007162</v>
      </c>
    </row>
    <row r="42" spans="1:38">
      <c r="A42" s="94" t="s">
        <v>467</v>
      </c>
      <c r="B42" s="5" t="str">
        <f t="shared" si="21"/>
        <v>9250-01208</v>
      </c>
      <c r="C42" s="5" t="str">
        <f t="shared" si="22"/>
        <v>9250</v>
      </c>
      <c r="D42" s="1">
        <f>SUM($F42:K42)</f>
        <v>-11810.57</v>
      </c>
      <c r="E42" s="2">
        <f t="shared" si="23"/>
        <v>-1.6324121554578078E-3</v>
      </c>
      <c r="F42" s="48">
        <f>'Div 2 history'!B43</f>
        <v>-739.4</v>
      </c>
      <c r="G42" s="48">
        <f>'Div 2 history'!C43</f>
        <v>398.34</v>
      </c>
      <c r="H42" s="48">
        <f>'Div 2 history'!D43</f>
        <v>-11558.27</v>
      </c>
      <c r="I42" s="48">
        <f>'Div 2 history'!E43</f>
        <v>354.42</v>
      </c>
      <c r="J42" s="48">
        <f>'Div 2 history'!F43</f>
        <v>-692.14</v>
      </c>
      <c r="K42" s="48">
        <f>'Div 2 history'!G43</f>
        <v>426.48</v>
      </c>
      <c r="L42" s="1">
        <f t="shared" si="24"/>
        <v>-2212.0313845941223</v>
      </c>
      <c r="M42" s="1">
        <f t="shared" si="24"/>
        <v>-2311.3737688849728</v>
      </c>
      <c r="N42" s="1">
        <f t="shared" si="24"/>
        <v>-2012.9425613557039</v>
      </c>
      <c r="O42" s="1">
        <f t="shared" si="24"/>
        <v>-2336.173274936787</v>
      </c>
      <c r="P42" s="1">
        <f t="shared" si="24"/>
        <v>-2235.7260372066089</v>
      </c>
      <c r="Q42" s="1">
        <f t="shared" si="24"/>
        <v>-2135.2787989867065</v>
      </c>
      <c r="R42" s="1">
        <f t="shared" si="24"/>
        <v>-2325.5352066622022</v>
      </c>
      <c r="S42" s="1">
        <f t="shared" si="24"/>
        <v>-2025.5805304101834</v>
      </c>
      <c r="T42" s="1">
        <f t="shared" si="24"/>
        <v>-2125.5657746054917</v>
      </c>
      <c r="U42" s="1">
        <f t="shared" si="24"/>
        <v>-2225.5504912051915</v>
      </c>
      <c r="V42" s="1">
        <f t="shared" si="25"/>
        <v>-2325.5352066622022</v>
      </c>
      <c r="W42" s="1">
        <f t="shared" si="25"/>
        <v>-2025.5805304101834</v>
      </c>
      <c r="X42" s="1">
        <f t="shared" si="25"/>
        <v>-2325.5352066622022</v>
      </c>
      <c r="Y42" s="1">
        <f t="shared" si="25"/>
        <v>-2225.5504912051915</v>
      </c>
      <c r="Z42" s="1">
        <f t="shared" si="25"/>
        <v>-2125.7185917267361</v>
      </c>
      <c r="AA42" s="1">
        <f t="shared" si="25"/>
        <v>-2470.5183639067996</v>
      </c>
      <c r="AB42" s="1">
        <f t="shared" si="25"/>
        <v>-2363.2908295920065</v>
      </c>
      <c r="AC42" s="1">
        <f t="shared" si="25"/>
        <v>-2256.0632957800231</v>
      </c>
      <c r="AD42" s="1">
        <f t="shared" si="25"/>
        <v>-2459.1622144133489</v>
      </c>
      <c r="AE42" s="1">
        <f t="shared" si="25"/>
        <v>-2138.9602754082921</v>
      </c>
      <c r="AF42" s="1">
        <f t="shared" si="25"/>
        <v>-2245.6946322029953</v>
      </c>
    </row>
    <row r="43" spans="1:38">
      <c r="A43" s="5" t="s">
        <v>468</v>
      </c>
      <c r="B43" s="5" t="str">
        <f t="shared" si="21"/>
        <v>9250-01221</v>
      </c>
      <c r="C43" s="5" t="str">
        <f t="shared" si="22"/>
        <v>9250</v>
      </c>
      <c r="D43" s="1">
        <f>SUM($F43:K43)</f>
        <v>71987.62999999999</v>
      </c>
      <c r="E43" s="2">
        <f t="shared" si="23"/>
        <v>9.9498569717294885E-3</v>
      </c>
      <c r="F43" s="48">
        <f>'Div 2 history'!B44</f>
        <v>12817.65</v>
      </c>
      <c r="G43" s="48">
        <f>'Div 2 history'!C44</f>
        <v>11429.62</v>
      </c>
      <c r="H43" s="48">
        <f>'Div 2 history'!D44</f>
        <v>12280.22</v>
      </c>
      <c r="I43" s="48">
        <f>'Div 2 history'!E44</f>
        <v>11562.8</v>
      </c>
      <c r="J43" s="48">
        <f>'Div 2 history'!F44</f>
        <v>12450.95</v>
      </c>
      <c r="K43" s="48">
        <f>'Div 2 history'!G44</f>
        <v>11446.39</v>
      </c>
      <c r="L43" s="1">
        <f t="shared" si="24"/>
        <v>13482.744428300191</v>
      </c>
      <c r="M43" s="1">
        <f t="shared" si="24"/>
        <v>14088.254814644586</v>
      </c>
      <c r="N43" s="1">
        <f t="shared" si="24"/>
        <v>12269.26086701376</v>
      </c>
      <c r="O43" s="1">
        <f t="shared" si="24"/>
        <v>14239.41243581281</v>
      </c>
      <c r="P43" s="1">
        <f t="shared" si="24"/>
        <v>13627.167761403181</v>
      </c>
      <c r="Q43" s="1">
        <f t="shared" si="24"/>
        <v>13014.923084008597</v>
      </c>
      <c r="R43" s="1">
        <f t="shared" si="24"/>
        <v>14174.571422816354</v>
      </c>
      <c r="S43" s="1">
        <f t="shared" si="24"/>
        <v>12346.291648783423</v>
      </c>
      <c r="T43" s="1">
        <f t="shared" si="24"/>
        <v>12955.720386311881</v>
      </c>
      <c r="U43" s="1">
        <f t="shared" si="24"/>
        <v>13565.145908046568</v>
      </c>
      <c r="V43" s="1">
        <f t="shared" si="25"/>
        <v>14174.571422816354</v>
      </c>
      <c r="W43" s="1">
        <f t="shared" si="25"/>
        <v>12346.291648783423</v>
      </c>
      <c r="X43" s="1">
        <f t="shared" si="25"/>
        <v>14174.571422816354</v>
      </c>
      <c r="Y43" s="1">
        <f t="shared" si="25"/>
        <v>13565.145908046568</v>
      </c>
      <c r="Z43" s="1">
        <f t="shared" si="25"/>
        <v>12956.651835207389</v>
      </c>
      <c r="AA43" s="1">
        <f t="shared" si="25"/>
        <v>15058.270844601746</v>
      </c>
      <c r="AB43" s="1">
        <f t="shared" si="25"/>
        <v>14404.69899615873</v>
      </c>
      <c r="AC43" s="1">
        <f t="shared" si="25"/>
        <v>13751.127150780432</v>
      </c>
      <c r="AD43" s="1">
        <f t="shared" si="25"/>
        <v>14989.052992460891</v>
      </c>
      <c r="AE43" s="1">
        <f t="shared" si="25"/>
        <v>13037.362370384344</v>
      </c>
      <c r="AF43" s="1">
        <f t="shared" si="25"/>
        <v>13687.92820973207</v>
      </c>
    </row>
    <row r="44" spans="1:38">
      <c r="A44" s="5" t="s">
        <v>121</v>
      </c>
      <c r="B44" s="5" t="str">
        <f t="shared" si="21"/>
        <v>9260-01251</v>
      </c>
      <c r="C44" s="5" t="str">
        <f t="shared" si="22"/>
        <v>9260</v>
      </c>
      <c r="D44" s="1">
        <f>SUM($F44:K44)</f>
        <v>4452309.4799999995</v>
      </c>
      <c r="E44" s="2">
        <f t="shared" si="23"/>
        <v>0.61538131648278038</v>
      </c>
      <c r="F44" s="48">
        <f>'Div 2 history'!B45</f>
        <v>784185.93</v>
      </c>
      <c r="G44" s="48">
        <f>'Div 2 history'!C45</f>
        <v>717694.95</v>
      </c>
      <c r="H44" s="48">
        <f>'Div 2 history'!D45</f>
        <v>746890.38</v>
      </c>
      <c r="I44" s="48">
        <f>'Div 2 history'!E45</f>
        <v>712548.13</v>
      </c>
      <c r="J44" s="48">
        <f>'Div 2 history'!F45</f>
        <v>776355.42</v>
      </c>
      <c r="K44" s="48">
        <f>'Div 2 history'!G45</f>
        <v>714634.67</v>
      </c>
      <c r="L44" s="1">
        <f t="shared" si="24"/>
        <v>833884.24975982844</v>
      </c>
      <c r="M44" s="1">
        <f t="shared" si="24"/>
        <v>871334.01207815483</v>
      </c>
      <c r="N44" s="1">
        <f t="shared" si="24"/>
        <v>758832.40593972034</v>
      </c>
      <c r="O44" s="1">
        <f t="shared" si="24"/>
        <v>880682.84756143892</v>
      </c>
      <c r="P44" s="1">
        <f t="shared" si="24"/>
        <v>842816.58126049943</v>
      </c>
      <c r="Q44" s="1">
        <f t="shared" si="24"/>
        <v>804950.31477494549</v>
      </c>
      <c r="R44" s="1">
        <f t="shared" si="24"/>
        <v>876672.54389042046</v>
      </c>
      <c r="S44" s="1">
        <f t="shared" si="24"/>
        <v>763596.62556918827</v>
      </c>
      <c r="T44" s="1">
        <f t="shared" si="24"/>
        <v>801288.73108068225</v>
      </c>
      <c r="U44" s="1">
        <f t="shared" si="24"/>
        <v>838980.63770093489</v>
      </c>
      <c r="V44" s="1">
        <f t="shared" si="25"/>
        <v>876672.54389042046</v>
      </c>
      <c r="W44" s="1">
        <f t="shared" si="25"/>
        <v>763596.62556918827</v>
      </c>
      <c r="X44" s="1">
        <f t="shared" si="25"/>
        <v>876672.54389042046</v>
      </c>
      <c r="Y44" s="1">
        <f t="shared" si="25"/>
        <v>838980.63770093489</v>
      </c>
      <c r="Z44" s="1">
        <f t="shared" si="25"/>
        <v>801346.33957185782</v>
      </c>
      <c r="AA44" s="1">
        <f t="shared" si="25"/>
        <v>931327.81331775978</v>
      </c>
      <c r="AB44" s="1">
        <f t="shared" si="25"/>
        <v>890905.53331376519</v>
      </c>
      <c r="AC44" s="1">
        <f t="shared" si="25"/>
        <v>850483.25349931803</v>
      </c>
      <c r="AD44" s="1">
        <f t="shared" si="25"/>
        <v>927046.80977212335</v>
      </c>
      <c r="AE44" s="1">
        <f t="shared" si="25"/>
        <v>806338.14553774707</v>
      </c>
      <c r="AF44" s="1">
        <f t="shared" si="25"/>
        <v>846574.50911704591</v>
      </c>
    </row>
    <row r="45" spans="1:38">
      <c r="A45" s="94" t="s">
        <v>331</v>
      </c>
      <c r="B45" s="5" t="str">
        <f t="shared" si="21"/>
        <v>9260-01252</v>
      </c>
      <c r="C45" s="5" t="str">
        <f t="shared" si="22"/>
        <v>9260</v>
      </c>
      <c r="D45" s="1">
        <f>SUM($F45:K45)</f>
        <v>-741678.91999999993</v>
      </c>
      <c r="E45" s="2">
        <f t="shared" si="23"/>
        <v>-0.10251204509645334</v>
      </c>
      <c r="F45" s="48">
        <f>'Div 2 history'!B46</f>
        <v>-104243.44</v>
      </c>
      <c r="G45" s="48">
        <f>'Div 2 history'!C46</f>
        <v>-152102.42000000001</v>
      </c>
      <c r="H45" s="48">
        <f>'Div 2 history'!D46</f>
        <v>-318062.59999999998</v>
      </c>
      <c r="I45" s="48">
        <f>'Div 2 history'!E46</f>
        <v>-27846.83</v>
      </c>
      <c r="J45" s="48">
        <f>'Div 2 history'!F46</f>
        <v>1876.98</v>
      </c>
      <c r="K45" s="48">
        <f>'Div 2 history'!G46</f>
        <v>-141300.60999999999</v>
      </c>
      <c r="L45" s="1">
        <f t="shared" si="24"/>
        <v>-138910.9118638536</v>
      </c>
      <c r="M45" s="1">
        <f t="shared" si="24"/>
        <v>-145149.40435753195</v>
      </c>
      <c r="N45" s="1">
        <f t="shared" si="24"/>
        <v>-126408.55309509466</v>
      </c>
      <c r="O45" s="1">
        <f t="shared" si="24"/>
        <v>-146706.7611036537</v>
      </c>
      <c r="P45" s="1">
        <f t="shared" si="24"/>
        <v>-140398.88614108186</v>
      </c>
      <c r="Q45" s="1">
        <f t="shared" si="24"/>
        <v>-134091.01114775642</v>
      </c>
      <c r="R45" s="1">
        <f t="shared" si="24"/>
        <v>-146038.71282242931</v>
      </c>
      <c r="S45" s="1">
        <f t="shared" si="24"/>
        <v>-127202.19093300763</v>
      </c>
      <c r="T45" s="1">
        <f t="shared" si="24"/>
        <v>-133481.05367466298</v>
      </c>
      <c r="U45" s="1">
        <f t="shared" si="24"/>
        <v>-139759.88328442536</v>
      </c>
      <c r="V45" s="1">
        <f t="shared" si="25"/>
        <v>-146038.71282242931</v>
      </c>
      <c r="W45" s="1">
        <f t="shared" si="25"/>
        <v>-127202.19093300763</v>
      </c>
      <c r="X45" s="1">
        <f t="shared" si="25"/>
        <v>-146038.71282242931</v>
      </c>
      <c r="Y45" s="1">
        <f t="shared" si="25"/>
        <v>-139759.88328442536</v>
      </c>
      <c r="Z45" s="1">
        <f t="shared" si="25"/>
        <v>-133490.65026800625</v>
      </c>
      <c r="AA45" s="1">
        <f t="shared" si="25"/>
        <v>-155143.34972677543</v>
      </c>
      <c r="AB45" s="1">
        <f t="shared" si="25"/>
        <v>-148409.68641968197</v>
      </c>
      <c r="AC45" s="1">
        <f t="shared" si="25"/>
        <v>-141676.02314416392</v>
      </c>
      <c r="AD45" s="1">
        <f t="shared" si="25"/>
        <v>-154430.20745746404</v>
      </c>
      <c r="AE45" s="1">
        <f t="shared" si="25"/>
        <v>-134322.20011292634</v>
      </c>
      <c r="AF45" s="1">
        <f t="shared" si="25"/>
        <v>-141024.89291051275</v>
      </c>
    </row>
    <row r="46" spans="1:38">
      <c r="A46" s="52" t="s">
        <v>542</v>
      </c>
      <c r="B46" s="5" t="str">
        <f t="shared" ref="B46:B47" si="26">RIGHT(A46,10)</f>
        <v>9260-01253</v>
      </c>
      <c r="C46" s="5" t="str">
        <f t="shared" ref="C46:C47" si="27">LEFT(B46,4)</f>
        <v>9260</v>
      </c>
      <c r="D46" s="1">
        <f>SUM($F46:K46)</f>
        <v>36641.9</v>
      </c>
      <c r="E46" s="2">
        <f t="shared" ref="E46:E47" si="28">D46/$D$65</f>
        <v>5.0645043345976908E-3</v>
      </c>
      <c r="F46" s="48">
        <f>'Div 2 history'!B47</f>
        <v>0</v>
      </c>
      <c r="G46" s="48">
        <f>'Div 2 history'!C47</f>
        <v>0</v>
      </c>
      <c r="H46" s="48">
        <f>'Div 2 history'!D47</f>
        <v>34318.61</v>
      </c>
      <c r="I46" s="48">
        <f>'Div 2 history'!E47</f>
        <v>1917.4</v>
      </c>
      <c r="J46" s="48">
        <f>'Div 2 history'!F47</f>
        <v>405.89</v>
      </c>
      <c r="K46" s="48">
        <f>'Div 2 history'!G47</f>
        <v>0</v>
      </c>
      <c r="L46" s="1">
        <f t="shared" si="24"/>
        <v>6862.7536851446948</v>
      </c>
      <c r="M46" s="1">
        <f t="shared" si="24"/>
        <v>7170.9601231867964</v>
      </c>
      <c r="N46" s="1">
        <f t="shared" si="24"/>
        <v>6245.0872429475939</v>
      </c>
      <c r="O46" s="1">
        <f t="shared" si="24"/>
        <v>7247.8997646096896</v>
      </c>
      <c r="P46" s="1">
        <f t="shared" si="24"/>
        <v>6936.2655555761348</v>
      </c>
      <c r="Q46" s="1">
        <f t="shared" si="24"/>
        <v>6624.6313450232301</v>
      </c>
      <c r="R46" s="1">
        <f t="shared" si="24"/>
        <v>7214.8955121552772</v>
      </c>
      <c r="S46" s="1">
        <f t="shared" si="24"/>
        <v>6284.2961209524092</v>
      </c>
      <c r="T46" s="1">
        <f t="shared" si="24"/>
        <v>6594.4970104336162</v>
      </c>
      <c r="U46" s="1">
        <f t="shared" si="24"/>
        <v>6904.6962630670241</v>
      </c>
      <c r="V46" s="1">
        <f t="shared" si="25"/>
        <v>7214.8955121552772</v>
      </c>
      <c r="W46" s="1">
        <f t="shared" si="25"/>
        <v>6284.2961209524092</v>
      </c>
      <c r="X46" s="1">
        <f t="shared" si="25"/>
        <v>7214.8955121552772</v>
      </c>
      <c r="Y46" s="1">
        <f t="shared" si="25"/>
        <v>6904.6962630670241</v>
      </c>
      <c r="Z46" s="1">
        <f t="shared" si="25"/>
        <v>6594.971120461747</v>
      </c>
      <c r="AA46" s="1">
        <f t="shared" si="25"/>
        <v>7664.7009279346012</v>
      </c>
      <c r="AB46" s="1">
        <f t="shared" si="25"/>
        <v>7332.0310746075211</v>
      </c>
      <c r="AC46" s="1">
        <f t="shared" si="25"/>
        <v>6999.3612228403899</v>
      </c>
      <c r="AD46" s="1">
        <f t="shared" si="25"/>
        <v>7629.4688524188496</v>
      </c>
      <c r="AE46" s="1">
        <f t="shared" si="25"/>
        <v>6636.0530029865704</v>
      </c>
      <c r="AF46" s="1">
        <f t="shared" si="25"/>
        <v>6967.1927894859373</v>
      </c>
    </row>
    <row r="47" spans="1:38">
      <c r="A47" s="52" t="s">
        <v>469</v>
      </c>
      <c r="B47" s="5" t="str">
        <f t="shared" si="26"/>
        <v>9260-01257</v>
      </c>
      <c r="C47" s="5" t="str">
        <f t="shared" si="27"/>
        <v>9260</v>
      </c>
      <c r="D47" s="1">
        <f>SUM($F47:K47)</f>
        <v>836220.51</v>
      </c>
      <c r="E47" s="2">
        <f t="shared" si="28"/>
        <v>0.11557922481024432</v>
      </c>
      <c r="F47" s="48">
        <f>'Div 2 history'!B48</f>
        <v>147283.63</v>
      </c>
      <c r="G47" s="48">
        <f>'Div 2 history'!C48</f>
        <v>134795.5</v>
      </c>
      <c r="H47" s="48">
        <f>'Div 2 history'!D48</f>
        <v>140278.88</v>
      </c>
      <c r="I47" s="48">
        <f>'Div 2 history'!E48</f>
        <v>133828.82</v>
      </c>
      <c r="J47" s="48">
        <f>'Div 2 history'!F48</f>
        <v>145812.95000000001</v>
      </c>
      <c r="K47" s="48">
        <f>'Div 2 history'!G48</f>
        <v>134220.73000000001</v>
      </c>
      <c r="L47" s="1">
        <f t="shared" si="24"/>
        <v>156617.84423286119</v>
      </c>
      <c r="M47" s="1">
        <f t="shared" si="24"/>
        <v>163651.55549796612</v>
      </c>
      <c r="N47" s="1">
        <f t="shared" si="24"/>
        <v>142521.81353292626</v>
      </c>
      <c r="O47" s="1">
        <f t="shared" si="24"/>
        <v>165407.42804250857</v>
      </c>
      <c r="P47" s="1">
        <f t="shared" si="24"/>
        <v>158295.49014596155</v>
      </c>
      <c r="Q47" s="1">
        <f t="shared" si="24"/>
        <v>151183.5522147408</v>
      </c>
      <c r="R47" s="1">
        <f t="shared" si="24"/>
        <v>164654.22384677641</v>
      </c>
      <c r="S47" s="1">
        <f t="shared" si="24"/>
        <v>143416.61614855795</v>
      </c>
      <c r="T47" s="1">
        <f t="shared" si="24"/>
        <v>150495.84364506954</v>
      </c>
      <c r="U47" s="1">
        <f t="shared" si="24"/>
        <v>157575.03378637572</v>
      </c>
      <c r="V47" s="1">
        <f t="shared" si="25"/>
        <v>164654.22384677641</v>
      </c>
      <c r="W47" s="1">
        <f t="shared" si="25"/>
        <v>143416.61614855795</v>
      </c>
      <c r="X47" s="1">
        <f t="shared" si="25"/>
        <v>164654.22384677641</v>
      </c>
      <c r="Y47" s="1">
        <f t="shared" si="25"/>
        <v>157575.03378637572</v>
      </c>
      <c r="Z47" s="1">
        <f t="shared" si="25"/>
        <v>150506.66351329471</v>
      </c>
      <c r="AA47" s="1">
        <f t="shared" si="25"/>
        <v>174919.42609294128</v>
      </c>
      <c r="AB47" s="1">
        <f t="shared" si="25"/>
        <v>167327.42473900504</v>
      </c>
      <c r="AC47" s="1">
        <f t="shared" si="25"/>
        <v>159735.42342066907</v>
      </c>
      <c r="AD47" s="1">
        <f t="shared" si="25"/>
        <v>174115.37979195415</v>
      </c>
      <c r="AE47" s="1">
        <f t="shared" si="25"/>
        <v>151444.21076812231</v>
      </c>
      <c r="AF47" s="1">
        <f t="shared" si="25"/>
        <v>159001.29381097195</v>
      </c>
    </row>
    <row r="48" spans="1:38">
      <c r="A48" s="52" t="s">
        <v>470</v>
      </c>
      <c r="B48" s="5" t="str">
        <f t="shared" ref="B48:B64" si="29">RIGHT(A48,10)</f>
        <v>9260-01258</v>
      </c>
      <c r="C48" s="5" t="str">
        <f t="shared" ref="C48:C64" si="30">LEFT(B48,4)</f>
        <v>9260</v>
      </c>
      <c r="D48" s="1">
        <f>SUM($F48:K48)</f>
        <v>-68725.540000000008</v>
      </c>
      <c r="E48" s="2">
        <f t="shared" ref="E48:E64" si="31">D48/$D$65</f>
        <v>-9.4989832739996293E-3</v>
      </c>
      <c r="F48" s="48">
        <f>'Div 2 history'!B49</f>
        <v>-4255.8</v>
      </c>
      <c r="G48" s="48">
        <f>'Div 2 history'!C49</f>
        <v>-11156.25</v>
      </c>
      <c r="H48" s="48">
        <f>'Div 2 history'!D49</f>
        <v>-20579.02</v>
      </c>
      <c r="I48" s="48">
        <f>'Div 2 history'!E49</f>
        <v>-5736.55</v>
      </c>
      <c r="J48" s="48">
        <f>'Div 2 history'!F49</f>
        <v>-14476.46</v>
      </c>
      <c r="K48" s="48">
        <f>'Div 2 history'!G49</f>
        <v>-12521.46</v>
      </c>
      <c r="L48" s="1">
        <f t="shared" si="24"/>
        <v>-12871.77938094256</v>
      </c>
      <c r="M48" s="1">
        <f t="shared" si="24"/>
        <v>-13449.851311871906</v>
      </c>
      <c r="N48" s="1">
        <f t="shared" si="24"/>
        <v>-11713.284330743892</v>
      </c>
      <c r="O48" s="1">
        <f t="shared" si="24"/>
        <v>-13594.159287282424</v>
      </c>
      <c r="P48" s="1">
        <f t="shared" si="24"/>
        <v>-13009.658229796216</v>
      </c>
      <c r="Q48" s="1">
        <f t="shared" si="24"/>
        <v>-12425.157169460312</v>
      </c>
      <c r="R48" s="1">
        <f t="shared" si="24"/>
        <v>-13532.256518260463</v>
      </c>
      <c r="S48" s="1">
        <f t="shared" si="24"/>
        <v>-11786.824494154498</v>
      </c>
      <c r="T48" s="1">
        <f t="shared" si="24"/>
        <v>-12368.637217787178</v>
      </c>
      <c r="U48" s="1">
        <f t="shared" si="24"/>
        <v>-12950.446871348466</v>
      </c>
      <c r="V48" s="1">
        <f t="shared" si="25"/>
        <v>-13532.256518260463</v>
      </c>
      <c r="W48" s="1">
        <f t="shared" si="25"/>
        <v>-11786.824494154498</v>
      </c>
      <c r="X48" s="1">
        <f t="shared" si="25"/>
        <v>-13532.256518260463</v>
      </c>
      <c r="Y48" s="1">
        <f t="shared" si="25"/>
        <v>-12950.446871348466</v>
      </c>
      <c r="Z48" s="1">
        <f t="shared" si="25"/>
        <v>-12369.526458457085</v>
      </c>
      <c r="AA48" s="1">
        <f t="shared" si="25"/>
        <v>-14375.911462309723</v>
      </c>
      <c r="AB48" s="1">
        <f t="shared" si="25"/>
        <v>-13751.955954772602</v>
      </c>
      <c r="AC48" s="1">
        <f t="shared" si="25"/>
        <v>-13128.000450161324</v>
      </c>
      <c r="AD48" s="1">
        <f t="shared" si="25"/>
        <v>-14309.830188818423</v>
      </c>
      <c r="AE48" s="1">
        <f t="shared" si="25"/>
        <v>-12446.579628754887</v>
      </c>
      <c r="AF48" s="1">
        <f t="shared" si="25"/>
        <v>-13067.665343268975</v>
      </c>
    </row>
    <row r="49" spans="1:32">
      <c r="A49" s="52" t="s">
        <v>543</v>
      </c>
      <c r="B49" s="5" t="str">
        <f t="shared" si="29"/>
        <v>9260-01259</v>
      </c>
      <c r="C49" s="5" t="str">
        <f t="shared" si="30"/>
        <v>9260</v>
      </c>
      <c r="D49" s="1">
        <f>SUM($F49:K49)</f>
        <v>6911.61</v>
      </c>
      <c r="E49" s="2">
        <f t="shared" si="31"/>
        <v>9.552964994732463E-4</v>
      </c>
      <c r="F49" s="48">
        <f>'Div 2 history'!B50</f>
        <v>0</v>
      </c>
      <c r="G49" s="48">
        <f>'Div 2 history'!C50</f>
        <v>0</v>
      </c>
      <c r="H49" s="48">
        <f>'Div 2 history'!D50</f>
        <v>6477.59</v>
      </c>
      <c r="I49" s="48">
        <f>'Div 2 history'!E50</f>
        <v>359.37</v>
      </c>
      <c r="J49" s="48">
        <f>'Div 2 history'!F50</f>
        <v>74.650000000000006</v>
      </c>
      <c r="K49" s="48">
        <f>'Div 2 history'!G50</f>
        <v>0</v>
      </c>
      <c r="L49" s="1">
        <f t="shared" si="24"/>
        <v>1294.4928346451172</v>
      </c>
      <c r="M49" s="1">
        <f t="shared" si="24"/>
        <v>1352.6285399233961</v>
      </c>
      <c r="N49" s="1">
        <f t="shared" si="24"/>
        <v>1177.9849690990102</v>
      </c>
      <c r="O49" s="1">
        <f t="shared" si="24"/>
        <v>1367.1413461658367</v>
      </c>
      <c r="P49" s="1">
        <f t="shared" si="24"/>
        <v>1308.3590746270136</v>
      </c>
      <c r="Q49" s="1">
        <f t="shared" si="24"/>
        <v>1249.5768028016016</v>
      </c>
      <c r="R49" s="1">
        <f t="shared" si="24"/>
        <v>1360.9158905724739</v>
      </c>
      <c r="S49" s="1">
        <f t="shared" si="24"/>
        <v>1185.3807775398077</v>
      </c>
      <c r="T49" s="1">
        <f t="shared" si="24"/>
        <v>1243.8926879414846</v>
      </c>
      <c r="U49" s="1">
        <f t="shared" si="24"/>
        <v>1302.4042895913333</v>
      </c>
      <c r="V49" s="1">
        <f t="shared" si="25"/>
        <v>1360.9158905724739</v>
      </c>
      <c r="W49" s="1">
        <f t="shared" si="25"/>
        <v>1185.3807775398077</v>
      </c>
      <c r="X49" s="1">
        <f t="shared" si="25"/>
        <v>1360.9158905724739</v>
      </c>
      <c r="Y49" s="1">
        <f t="shared" si="25"/>
        <v>1302.4042895913333</v>
      </c>
      <c r="Z49" s="1">
        <f t="shared" si="25"/>
        <v>1243.9821173545754</v>
      </c>
      <c r="AA49" s="1">
        <f t="shared" si="25"/>
        <v>1445.7608251897982</v>
      </c>
      <c r="AB49" s="1">
        <f t="shared" si="25"/>
        <v>1383.0106870977784</v>
      </c>
      <c r="AC49" s="1">
        <f t="shared" si="25"/>
        <v>1320.2605493000053</v>
      </c>
      <c r="AD49" s="1">
        <f t="shared" si="25"/>
        <v>1439.115144549454</v>
      </c>
      <c r="AE49" s="1">
        <f t="shared" si="25"/>
        <v>1251.7312228888788</v>
      </c>
      <c r="AF49" s="1">
        <f t="shared" si="25"/>
        <v>1314.1927508054684</v>
      </c>
    </row>
    <row r="50" spans="1:32">
      <c r="A50" s="52" t="s">
        <v>471</v>
      </c>
      <c r="B50" s="5" t="str">
        <f t="shared" si="29"/>
        <v>9260-01260</v>
      </c>
      <c r="C50" s="5" t="str">
        <f t="shared" si="30"/>
        <v>9260</v>
      </c>
      <c r="D50" s="1">
        <f>SUM($F50:K50)</f>
        <v>22600.639999999999</v>
      </c>
      <c r="E50" s="2">
        <f t="shared" si="31"/>
        <v>3.1237746744759948E-3</v>
      </c>
      <c r="F50" s="48">
        <f>'Div 2 history'!B51</f>
        <v>3980.61</v>
      </c>
      <c r="G50" s="48">
        <f>'Div 2 history'!C51</f>
        <v>3643.16</v>
      </c>
      <c r="H50" s="48">
        <f>'Div 2 history'!D51</f>
        <v>3791.37</v>
      </c>
      <c r="I50" s="48">
        <f>'Div 2 history'!E51</f>
        <v>3616.97</v>
      </c>
      <c r="J50" s="48">
        <f>'Div 2 history'!F51</f>
        <v>3940.88</v>
      </c>
      <c r="K50" s="48">
        <f>'Div 2 history'!G51</f>
        <v>3627.65</v>
      </c>
      <c r="L50" s="1">
        <f t="shared" si="24"/>
        <v>4232.9307554092065</v>
      </c>
      <c r="M50" s="1">
        <f t="shared" si="24"/>
        <v>4423.0317805163058</v>
      </c>
      <c r="N50" s="1">
        <f t="shared" si="24"/>
        <v>3851.9555084875815</v>
      </c>
      <c r="O50" s="1">
        <f t="shared" si="24"/>
        <v>4470.4879751330673</v>
      </c>
      <c r="P50" s="1">
        <f t="shared" si="24"/>
        <v>4278.272708728975</v>
      </c>
      <c r="Q50" s="1">
        <f t="shared" si="24"/>
        <v>4086.0574413877503</v>
      </c>
      <c r="R50" s="1">
        <f t="shared" si="24"/>
        <v>4450.1310278079754</v>
      </c>
      <c r="S50" s="1">
        <f t="shared" si="24"/>
        <v>3876.1394546418678</v>
      </c>
      <c r="T50" s="1">
        <f t="shared" si="24"/>
        <v>4067.4706528287675</v>
      </c>
      <c r="U50" s="1">
        <f t="shared" si="24"/>
        <v>4258.800841411693</v>
      </c>
      <c r="V50" s="1">
        <f t="shared" si="25"/>
        <v>4450.1310278079754</v>
      </c>
      <c r="W50" s="1">
        <f t="shared" si="25"/>
        <v>3876.1394546418678</v>
      </c>
      <c r="X50" s="1">
        <f t="shared" si="25"/>
        <v>4450.1310278079754</v>
      </c>
      <c r="Y50" s="1">
        <f t="shared" si="25"/>
        <v>4258.800841411693</v>
      </c>
      <c r="Z50" s="1">
        <f t="shared" si="25"/>
        <v>4067.7630828082761</v>
      </c>
      <c r="AA50" s="1">
        <f t="shared" si="25"/>
        <v>4727.5699780829018</v>
      </c>
      <c r="AB50" s="1">
        <f t="shared" si="25"/>
        <v>4522.3799744559565</v>
      </c>
      <c r="AC50" s="1">
        <f t="shared" si="25"/>
        <v>4317.1899717911856</v>
      </c>
      <c r="AD50" s="1">
        <f t="shared" si="25"/>
        <v>4705.8389145959009</v>
      </c>
      <c r="AE50" s="1">
        <f t="shared" si="25"/>
        <v>4093.1022938608098</v>
      </c>
      <c r="AF50" s="1">
        <f t="shared" si="25"/>
        <v>4297.3485557726935</v>
      </c>
    </row>
    <row r="51" spans="1:32">
      <c r="A51" s="52" t="s">
        <v>472</v>
      </c>
      <c r="B51" s="5" t="str">
        <f t="shared" si="29"/>
        <v>9260-01261</v>
      </c>
      <c r="C51" s="5" t="str">
        <f t="shared" si="30"/>
        <v>9260</v>
      </c>
      <c r="D51" s="1">
        <f>SUM($F51:K51)</f>
        <v>103414.70000000003</v>
      </c>
      <c r="E51" s="2">
        <f t="shared" si="31"/>
        <v>1.4293587297905402E-2</v>
      </c>
      <c r="F51" s="48">
        <f>'Div 2 history'!B52</f>
        <v>142189.73000000001</v>
      </c>
      <c r="G51" s="48">
        <f>'Div 2 history'!C52</f>
        <v>-6567.43</v>
      </c>
      <c r="H51" s="48">
        <f>'Div 2 history'!D52</f>
        <v>-1389.93</v>
      </c>
      <c r="I51" s="48">
        <f>'Div 2 history'!E52</f>
        <v>-4989.5200000000004</v>
      </c>
      <c r="J51" s="48">
        <f>'Div 2 history'!F52</f>
        <v>-7574.17</v>
      </c>
      <c r="K51" s="48">
        <f>'Div 2 history'!G52</f>
        <v>-18253.98</v>
      </c>
      <c r="L51" s="1">
        <f t="shared" si="24"/>
        <v>19368.799476095213</v>
      </c>
      <c r="M51" s="1">
        <f t="shared" si="24"/>
        <v>20238.652740478134</v>
      </c>
      <c r="N51" s="1">
        <f t="shared" si="24"/>
        <v>17625.554998601401</v>
      </c>
      <c r="O51" s="1">
        <f t="shared" si="24"/>
        <v>20455.800048228444</v>
      </c>
      <c r="P51" s="1">
        <f t="shared" si="24"/>
        <v>19576.272560927231</v>
      </c>
      <c r="Q51" s="1">
        <f t="shared" si="24"/>
        <v>18696.745069337943</v>
      </c>
      <c r="R51" s="1">
        <f t="shared" si="24"/>
        <v>20362.65190726694</v>
      </c>
      <c r="S51" s="1">
        <f t="shared" si="24"/>
        <v>17736.214499233316</v>
      </c>
      <c r="T51" s="1">
        <f t="shared" si="24"/>
        <v>18611.696718371306</v>
      </c>
      <c r="U51" s="1">
        <f t="shared" si="24"/>
        <v>19487.174317821879</v>
      </c>
      <c r="V51" s="1">
        <f t="shared" si="25"/>
        <v>20362.65190726694</v>
      </c>
      <c r="W51" s="1">
        <f t="shared" si="25"/>
        <v>17736.214499233316</v>
      </c>
      <c r="X51" s="1">
        <f t="shared" si="25"/>
        <v>20362.65190726694</v>
      </c>
      <c r="Y51" s="1">
        <f t="shared" si="25"/>
        <v>19487.174317821879</v>
      </c>
      <c r="Z51" s="1">
        <f t="shared" si="25"/>
        <v>18613.034802540686</v>
      </c>
      <c r="AA51" s="1">
        <f t="shared" si="25"/>
        <v>21632.140993018336</v>
      </c>
      <c r="AB51" s="1">
        <f t="shared" si="25"/>
        <v>20693.244454332733</v>
      </c>
      <c r="AC51" s="1">
        <f t="shared" si="25"/>
        <v>19754.347920049786</v>
      </c>
      <c r="AD51" s="1">
        <f t="shared" si="25"/>
        <v>21532.705250880543</v>
      </c>
      <c r="AE51" s="1">
        <f t="shared" si="25"/>
        <v>18728.980497407487</v>
      </c>
      <c r="AF51" s="1">
        <f t="shared" si="25"/>
        <v>19663.558717393244</v>
      </c>
    </row>
    <row r="52" spans="1:32">
      <c r="A52" s="52" t="s">
        <v>544</v>
      </c>
      <c r="B52" s="5" t="str">
        <f t="shared" si="29"/>
        <v>9260-01262</v>
      </c>
      <c r="C52" s="5" t="str">
        <f t="shared" si="30"/>
        <v>9260</v>
      </c>
      <c r="D52" s="1">
        <f>SUM($F52:K52)</f>
        <v>98.19</v>
      </c>
      <c r="E52" s="2">
        <f t="shared" si="31"/>
        <v>1.3571449095547645E-5</v>
      </c>
      <c r="F52" s="48">
        <f>'Div 2 history'!B53</f>
        <v>0</v>
      </c>
      <c r="G52" s="48">
        <f>'Div 2 history'!C53</f>
        <v>0</v>
      </c>
      <c r="H52" s="48">
        <f>'Div 2 history'!D53</f>
        <v>93.05</v>
      </c>
      <c r="I52" s="48">
        <f>'Div 2 history'!E53</f>
        <v>4.6399999999999997</v>
      </c>
      <c r="J52" s="48">
        <f>'Div 2 history'!F53</f>
        <v>0.5</v>
      </c>
      <c r="K52" s="48">
        <f>'Div 2 history'!G53</f>
        <v>0</v>
      </c>
      <c r="L52" s="1">
        <f t="shared" si="24"/>
        <v>18.390252261600995</v>
      </c>
      <c r="M52" s="1">
        <f t="shared" si="24"/>
        <v>19.216158946334975</v>
      </c>
      <c r="N52" s="1">
        <f t="shared" si="24"/>
        <v>16.735079687052917</v>
      </c>
      <c r="O52" s="1">
        <f t="shared" si="24"/>
        <v>19.422335574493282</v>
      </c>
      <c r="P52" s="1">
        <f t="shared" si="24"/>
        <v>18.587243426296691</v>
      </c>
      <c r="Q52" s="1">
        <f t="shared" si="24"/>
        <v>17.752151274028666</v>
      </c>
      <c r="R52" s="1">
        <f t="shared" si="24"/>
        <v>19.33389344817072</v>
      </c>
      <c r="S52" s="1">
        <f t="shared" si="24"/>
        <v>16.840148467091421</v>
      </c>
      <c r="T52" s="1">
        <f t="shared" si="24"/>
        <v>17.671399721479421</v>
      </c>
      <c r="U52" s="1">
        <f t="shared" si="24"/>
        <v>18.502646589575079</v>
      </c>
      <c r="V52" s="1">
        <f t="shared" si="25"/>
        <v>19.33389344817072</v>
      </c>
      <c r="W52" s="1">
        <f t="shared" si="25"/>
        <v>16.840148467091421</v>
      </c>
      <c r="X52" s="1">
        <f t="shared" si="25"/>
        <v>19.33389344817072</v>
      </c>
      <c r="Y52" s="1">
        <f t="shared" si="25"/>
        <v>18.502646589575079</v>
      </c>
      <c r="Z52" s="1">
        <f t="shared" si="25"/>
        <v>17.672670203186488</v>
      </c>
      <c r="AA52" s="1">
        <f t="shared" si="25"/>
        <v>20.539245620830211</v>
      </c>
      <c r="AB52" s="1">
        <f t="shared" si="25"/>
        <v>19.647783854432017</v>
      </c>
      <c r="AC52" s="1">
        <f t="shared" si="25"/>
        <v>18.756322092214049</v>
      </c>
      <c r="AD52" s="1">
        <f t="shared" si="25"/>
        <v>20.444833554455606</v>
      </c>
      <c r="AE52" s="1">
        <f t="shared" si="25"/>
        <v>17.782758109247919</v>
      </c>
      <c r="AF52" s="1">
        <f t="shared" si="25"/>
        <v>18.670119726313978</v>
      </c>
    </row>
    <row r="53" spans="1:32">
      <c r="A53" s="52" t="s">
        <v>122</v>
      </c>
      <c r="B53" s="5" t="str">
        <f t="shared" si="29"/>
        <v>9260-01263</v>
      </c>
      <c r="C53" s="5" t="str">
        <f t="shared" si="30"/>
        <v>9260</v>
      </c>
      <c r="D53" s="1">
        <f>SUM($F53:K53)</f>
        <v>248606.09</v>
      </c>
      <c r="E53" s="2">
        <f t="shared" si="31"/>
        <v>3.43613901138419E-2</v>
      </c>
      <c r="F53" s="48">
        <f>'Div 2 history'!B54</f>
        <v>43787.02</v>
      </c>
      <c r="G53" s="48">
        <f>'Div 2 history'!C54</f>
        <v>40074.33</v>
      </c>
      <c r="H53" s="48">
        <f>'Div 2 history'!D54</f>
        <v>41704.559999999998</v>
      </c>
      <c r="I53" s="48">
        <f>'Div 2 history'!E54</f>
        <v>39786.910000000003</v>
      </c>
      <c r="J53" s="48">
        <f>'Div 2 history'!F54</f>
        <v>43349.81</v>
      </c>
      <c r="K53" s="48">
        <f>'Div 2 history'!G54</f>
        <v>39903.46</v>
      </c>
      <c r="L53" s="1">
        <f t="shared" si="24"/>
        <v>46562.060381609946</v>
      </c>
      <c r="M53" s="1">
        <f t="shared" si="24"/>
        <v>48653.163667042034</v>
      </c>
      <c r="N53" s="1">
        <f t="shared" si="24"/>
        <v>42371.348679464805</v>
      </c>
      <c r="O53" s="1">
        <f t="shared" si="24"/>
        <v>49175.179813042858</v>
      </c>
      <c r="P53" s="1">
        <f t="shared" si="24"/>
        <v>47060.819962214307</v>
      </c>
      <c r="Q53" s="1">
        <f t="shared" si="24"/>
        <v>44946.460101077348</v>
      </c>
      <c r="R53" s="1">
        <f t="shared" si="24"/>
        <v>48951.254248155004</v>
      </c>
      <c r="S53" s="1">
        <f t="shared" si="24"/>
        <v>42637.371070608933</v>
      </c>
      <c r="T53" s="1">
        <f t="shared" si="24"/>
        <v>44742.006208209466</v>
      </c>
      <c r="U53" s="1">
        <f t="shared" si="24"/>
        <v>46846.630240208724</v>
      </c>
      <c r="V53" s="1">
        <f t="shared" si="25"/>
        <v>48951.254248155004</v>
      </c>
      <c r="W53" s="1">
        <f t="shared" si="25"/>
        <v>42637.371070608933</v>
      </c>
      <c r="X53" s="1">
        <f t="shared" si="25"/>
        <v>48951.254248155004</v>
      </c>
      <c r="Y53" s="1">
        <f t="shared" si="25"/>
        <v>46846.630240208724</v>
      </c>
      <c r="Z53" s="1">
        <f t="shared" si="25"/>
        <v>44745.222925692004</v>
      </c>
      <c r="AA53" s="1">
        <f t="shared" si="25"/>
        <v>52003.071039252682</v>
      </c>
      <c r="AB53" s="1">
        <f t="shared" si="25"/>
        <v>49745.989624355556</v>
      </c>
      <c r="AC53" s="1">
        <f t="shared" si="25"/>
        <v>47488.9082200423</v>
      </c>
      <c r="AD53" s="1">
        <f t="shared" si="25"/>
        <v>51764.030254343721</v>
      </c>
      <c r="AE53" s="1">
        <f t="shared" si="25"/>
        <v>45023.953182156205</v>
      </c>
      <c r="AF53" s="1">
        <f t="shared" si="25"/>
        <v>47270.653477857093</v>
      </c>
    </row>
    <row r="54" spans="1:32">
      <c r="A54" s="52" t="s">
        <v>332</v>
      </c>
      <c r="B54" s="5" t="str">
        <f t="shared" si="29"/>
        <v>9260-01264</v>
      </c>
      <c r="C54" s="5" t="str">
        <f t="shared" si="30"/>
        <v>9260</v>
      </c>
      <c r="D54" s="1">
        <f>SUM($F54:K54)</f>
        <v>-80307.77</v>
      </c>
      <c r="E54" s="2">
        <f t="shared" si="31"/>
        <v>-1.1099835141378434E-2</v>
      </c>
      <c r="F54" s="48">
        <f>'Div 2 history'!B55</f>
        <v>-1401.7</v>
      </c>
      <c r="G54" s="48">
        <f>'Div 2 history'!C55</f>
        <v>6284.55</v>
      </c>
      <c r="H54" s="48">
        <f>'Div 2 history'!D55</f>
        <v>-100314.24000000001</v>
      </c>
      <c r="I54" s="48">
        <f>'Div 2 history'!E55</f>
        <v>6639.53</v>
      </c>
      <c r="J54" s="48">
        <f>'Div 2 history'!F55</f>
        <v>769.25</v>
      </c>
      <c r="K54" s="48">
        <f>'Div 2 history'!G55</f>
        <v>7714.84</v>
      </c>
      <c r="L54" s="1">
        <f t="shared" ref="L54:AA64" si="32">$E54*L$65</f>
        <v>-15041.044392164506</v>
      </c>
      <c r="M54" s="1">
        <f t="shared" si="32"/>
        <v>-15716.538068496911</v>
      </c>
      <c r="N54" s="1">
        <f t="shared" si="32"/>
        <v>-13687.309608305508</v>
      </c>
      <c r="O54" s="1">
        <f t="shared" si="32"/>
        <v>-15885.16608798477</v>
      </c>
      <c r="P54" s="1">
        <f t="shared" si="32"/>
        <v>-15202.159792372408</v>
      </c>
      <c r="Q54" s="1">
        <f t="shared" si="32"/>
        <v>-14519.153493430096</v>
      </c>
      <c r="R54" s="1">
        <f t="shared" si="32"/>
        <v>-15812.830922091875</v>
      </c>
      <c r="S54" s="1">
        <f t="shared" si="32"/>
        <v>-13773.243404226811</v>
      </c>
      <c r="T54" s="1">
        <f t="shared" si="32"/>
        <v>-14453.10830441627</v>
      </c>
      <c r="U54" s="1">
        <f t="shared" si="32"/>
        <v>-15132.969617139017</v>
      </c>
      <c r="V54" s="1">
        <f t="shared" si="32"/>
        <v>-15812.830922091875</v>
      </c>
      <c r="W54" s="1">
        <f t="shared" si="32"/>
        <v>-13773.243404226811</v>
      </c>
      <c r="X54" s="1">
        <f t="shared" si="32"/>
        <v>-15812.830922091875</v>
      </c>
      <c r="Y54" s="1">
        <f t="shared" si="32"/>
        <v>-15132.969617139017</v>
      </c>
      <c r="Z54" s="1">
        <f t="shared" si="32"/>
        <v>-14454.147407713146</v>
      </c>
      <c r="AA54" s="1">
        <f t="shared" si="32"/>
        <v>-16798.665987281191</v>
      </c>
      <c r="AB54" s="1">
        <f t="shared" ref="V54:AF64" si="33">$E54*AB$65</f>
        <v>-16069.556032095325</v>
      </c>
      <c r="AC54" s="1">
        <f t="shared" si="33"/>
        <v>-15340.446080328391</v>
      </c>
      <c r="AD54" s="1">
        <f t="shared" si="33"/>
        <v>-16721.448118744305</v>
      </c>
      <c r="AE54" s="1">
        <f t="shared" si="33"/>
        <v>-14544.18625321435</v>
      </c>
      <c r="AF54" s="1">
        <f t="shared" si="33"/>
        <v>-15269.942772719076</v>
      </c>
    </row>
    <row r="55" spans="1:32">
      <c r="A55" s="52" t="s">
        <v>545</v>
      </c>
      <c r="B55" s="5" t="str">
        <f t="shared" si="29"/>
        <v>9260-01265</v>
      </c>
      <c r="C55" s="5" t="str">
        <f t="shared" si="30"/>
        <v>9260</v>
      </c>
      <c r="D55" s="1">
        <f>SUM($F55:K55)</f>
        <v>1823.02</v>
      </c>
      <c r="E55" s="2">
        <f t="shared" si="31"/>
        <v>2.5197090467629358E-4</v>
      </c>
      <c r="F55" s="48">
        <f>'Div 2 history'!B56</f>
        <v>0</v>
      </c>
      <c r="G55" s="48">
        <f>'Div 2 history'!C56</f>
        <v>0</v>
      </c>
      <c r="H55" s="48">
        <f>'Div 2 history'!D56</f>
        <v>1722.61</v>
      </c>
      <c r="I55" s="48">
        <f>'Div 2 history'!E56</f>
        <v>90.47</v>
      </c>
      <c r="J55" s="48">
        <f>'Div 2 history'!F56</f>
        <v>9.94</v>
      </c>
      <c r="K55" s="48">
        <f>'Div 2 history'!G56</f>
        <v>0</v>
      </c>
      <c r="L55" s="1">
        <f t="shared" si="32"/>
        <v>341.43800466385426</v>
      </c>
      <c r="M55" s="1">
        <f t="shared" si="32"/>
        <v>356.77199391330669</v>
      </c>
      <c r="N55" s="1">
        <f t="shared" si="32"/>
        <v>310.70765832662397</v>
      </c>
      <c r="O55" s="1">
        <f t="shared" si="32"/>
        <v>360.59992055212081</v>
      </c>
      <c r="P55" s="1">
        <f t="shared" si="32"/>
        <v>345.09539169984106</v>
      </c>
      <c r="Q55" s="1">
        <f t="shared" si="32"/>
        <v>329.59086277197002</v>
      </c>
      <c r="R55" s="1">
        <f t="shared" si="32"/>
        <v>358.95788200309789</v>
      </c>
      <c r="S55" s="1">
        <f t="shared" si="32"/>
        <v>312.65839147038395</v>
      </c>
      <c r="T55" s="1">
        <f t="shared" si="32"/>
        <v>328.09160933141271</v>
      </c>
      <c r="U55" s="1">
        <f t="shared" si="32"/>
        <v>343.52474575544517</v>
      </c>
      <c r="V55" s="1">
        <f t="shared" si="33"/>
        <v>358.95788200309789</v>
      </c>
      <c r="W55" s="1">
        <f t="shared" si="33"/>
        <v>312.65839147038395</v>
      </c>
      <c r="X55" s="1">
        <f t="shared" si="33"/>
        <v>358.95788200309789</v>
      </c>
      <c r="Y55" s="1">
        <f t="shared" si="33"/>
        <v>343.52474575544517</v>
      </c>
      <c r="Z55" s="1">
        <f t="shared" si="33"/>
        <v>328.11519741127432</v>
      </c>
      <c r="AA55" s="1">
        <f t="shared" si="33"/>
        <v>381.33675070461237</v>
      </c>
      <c r="AB55" s="1">
        <f t="shared" si="33"/>
        <v>364.78564947862969</v>
      </c>
      <c r="AC55" s="1">
        <f t="shared" si="33"/>
        <v>348.23454833025818</v>
      </c>
      <c r="AD55" s="1">
        <f t="shared" si="33"/>
        <v>379.58387276141826</v>
      </c>
      <c r="AE55" s="1">
        <f t="shared" si="33"/>
        <v>330.15911689908484</v>
      </c>
      <c r="AF55" s="1">
        <f t="shared" si="33"/>
        <v>346.6340937311835</v>
      </c>
    </row>
    <row r="56" spans="1:32">
      <c r="A56" s="52" t="s">
        <v>473</v>
      </c>
      <c r="B56" s="5" t="str">
        <f t="shared" si="29"/>
        <v>9260-01266</v>
      </c>
      <c r="C56" s="5" t="str">
        <f t="shared" si="30"/>
        <v>9260</v>
      </c>
      <c r="D56" s="1">
        <f>SUM($F56:K56)</f>
        <v>45201.06</v>
      </c>
      <c r="E56" s="2">
        <f t="shared" si="31"/>
        <v>6.2475189413870539E-3</v>
      </c>
      <c r="F56" s="48">
        <f>'Div 2 history'!B57</f>
        <v>7961.28</v>
      </c>
      <c r="G56" s="48">
        <f>'Div 2 history'!C57</f>
        <v>7286.2</v>
      </c>
      <c r="H56" s="48">
        <f>'Div 2 history'!D57</f>
        <v>7582.63</v>
      </c>
      <c r="I56" s="48">
        <f>'Div 2 history'!E57</f>
        <v>7234.02</v>
      </c>
      <c r="J56" s="48">
        <f>'Div 2 history'!F57</f>
        <v>7881.77</v>
      </c>
      <c r="K56" s="48">
        <f>'Div 2 history'!G57</f>
        <v>7255.16</v>
      </c>
      <c r="L56" s="1">
        <f t="shared" si="32"/>
        <v>8465.8203064646332</v>
      </c>
      <c r="M56" s="1">
        <f t="shared" si="32"/>
        <v>8846.0205061902834</v>
      </c>
      <c r="N56" s="1">
        <f t="shared" si="32"/>
        <v>7703.8735211249632</v>
      </c>
      <c r="O56" s="1">
        <f t="shared" si="32"/>
        <v>8940.9324334739322</v>
      </c>
      <c r="P56" s="1">
        <f t="shared" si="32"/>
        <v>8556.5037717348223</v>
      </c>
      <c r="Q56" s="1">
        <f t="shared" si="32"/>
        <v>8172.0751081214594</v>
      </c>
      <c r="R56" s="1">
        <f t="shared" si="32"/>
        <v>8900.2187369831099</v>
      </c>
      <c r="S56" s="1">
        <f t="shared" si="32"/>
        <v>7752.2411780212578</v>
      </c>
      <c r="T56" s="1">
        <f t="shared" si="32"/>
        <v>8134.9017119317095</v>
      </c>
      <c r="U56" s="1">
        <f t="shared" si="32"/>
        <v>8517.5602266440419</v>
      </c>
      <c r="V56" s="1">
        <f t="shared" si="33"/>
        <v>8900.2187369831099</v>
      </c>
      <c r="W56" s="1">
        <f t="shared" si="33"/>
        <v>7752.2411780212578</v>
      </c>
      <c r="X56" s="1">
        <f t="shared" si="33"/>
        <v>8900.2187369831099</v>
      </c>
      <c r="Y56" s="1">
        <f t="shared" si="33"/>
        <v>8517.5602266440419</v>
      </c>
      <c r="Z56" s="1">
        <f t="shared" si="33"/>
        <v>8135.4865690441447</v>
      </c>
      <c r="AA56" s="1">
        <f t="shared" si="33"/>
        <v>9455.0939368762974</v>
      </c>
      <c r="AB56" s="1">
        <f t="shared" si="33"/>
        <v>9044.7159269906588</v>
      </c>
      <c r="AC56" s="1">
        <f t="shared" si="33"/>
        <v>8634.3379190293581</v>
      </c>
      <c r="AD56" s="1">
        <f t="shared" si="33"/>
        <v>9411.6320214376319</v>
      </c>
      <c r="AE56" s="1">
        <f t="shared" si="33"/>
        <v>8186.1647444913106</v>
      </c>
      <c r="AF56" s="1">
        <f t="shared" si="33"/>
        <v>8594.6552801334328</v>
      </c>
    </row>
    <row r="57" spans="1:32">
      <c r="A57" s="52" t="s">
        <v>474</v>
      </c>
      <c r="B57" s="5" t="str">
        <f t="shared" si="29"/>
        <v>9260-01267</v>
      </c>
      <c r="C57" s="5" t="str">
        <f t="shared" si="30"/>
        <v>9260</v>
      </c>
      <c r="D57" s="1">
        <f>SUM($F57:K57)</f>
        <v>17125.63</v>
      </c>
      <c r="E57" s="2">
        <f t="shared" si="31"/>
        <v>2.3670395740318121E-3</v>
      </c>
      <c r="F57" s="48">
        <f>'Div 2 history'!B58</f>
        <v>-3450.71</v>
      </c>
      <c r="G57" s="48">
        <f>'Div 2 history'!C58</f>
        <v>-2084.08</v>
      </c>
      <c r="H57" s="48">
        <f>'Div 2 history'!D58</f>
        <v>4027.19</v>
      </c>
      <c r="I57" s="48">
        <f>'Div 2 history'!E58</f>
        <v>-2176.67</v>
      </c>
      <c r="J57" s="48">
        <f>'Div 2 history'!F58</f>
        <v>-3749.64</v>
      </c>
      <c r="K57" s="48">
        <f>'Div 2 history'!G58</f>
        <v>24559.54</v>
      </c>
      <c r="L57" s="1">
        <f t="shared" si="32"/>
        <v>3207.5023509404409</v>
      </c>
      <c r="M57" s="1">
        <f t="shared" si="32"/>
        <v>3351.5513609952404</v>
      </c>
      <c r="N57" s="1">
        <f t="shared" si="32"/>
        <v>2918.818441195479</v>
      </c>
      <c r="O57" s="1">
        <f t="shared" si="32"/>
        <v>3387.5112820512213</v>
      </c>
      <c r="P57" s="1">
        <f t="shared" si="32"/>
        <v>3241.860206117623</v>
      </c>
      <c r="Q57" s="1">
        <f t="shared" si="32"/>
        <v>3096.2091294739134</v>
      </c>
      <c r="R57" s="1">
        <f t="shared" si="32"/>
        <v>3372.0858096832258</v>
      </c>
      <c r="S57" s="1">
        <f t="shared" si="32"/>
        <v>2937.1438210864126</v>
      </c>
      <c r="T57" s="1">
        <f t="shared" si="32"/>
        <v>3082.1249945224527</v>
      </c>
      <c r="U57" s="1">
        <f t="shared" si="32"/>
        <v>3227.1054029313036</v>
      </c>
      <c r="V57" s="1">
        <f t="shared" si="33"/>
        <v>3372.0858096832258</v>
      </c>
      <c r="W57" s="1">
        <f t="shared" si="33"/>
        <v>2937.1438210864126</v>
      </c>
      <c r="X57" s="1">
        <f t="shared" si="33"/>
        <v>3372.0858096832258</v>
      </c>
      <c r="Y57" s="1">
        <f t="shared" si="33"/>
        <v>3227.1054029313036</v>
      </c>
      <c r="Z57" s="1">
        <f t="shared" si="33"/>
        <v>3082.3465832752481</v>
      </c>
      <c r="AA57" s="1">
        <f t="shared" si="33"/>
        <v>3582.3151133665192</v>
      </c>
      <c r="AB57" s="1">
        <f t="shared" si="33"/>
        <v>3426.832433149777</v>
      </c>
      <c r="AC57" s="1">
        <f t="shared" si="33"/>
        <v>3271.3497536621212</v>
      </c>
      <c r="AD57" s="1">
        <f t="shared" si="33"/>
        <v>3565.848404778405</v>
      </c>
      <c r="AE57" s="1">
        <f t="shared" si="33"/>
        <v>3101.5473648892907</v>
      </c>
      <c r="AF57" s="1">
        <f t="shared" si="33"/>
        <v>3256.3149250285619</v>
      </c>
    </row>
    <row r="58" spans="1:32">
      <c r="A58" s="52" t="s">
        <v>546</v>
      </c>
      <c r="B58" s="5" t="str">
        <f t="shared" si="29"/>
        <v>9260-01268</v>
      </c>
      <c r="C58" s="5" t="str">
        <f t="shared" si="30"/>
        <v>9260</v>
      </c>
      <c r="D58" s="1">
        <f>SUM($F58:K58)</f>
        <v>270.45</v>
      </c>
      <c r="E58" s="2">
        <f t="shared" si="31"/>
        <v>3.7380572440073944E-5</v>
      </c>
      <c r="F58" s="48">
        <f>'Div 2 history'!B59</f>
        <v>0</v>
      </c>
      <c r="G58" s="48">
        <f>'Div 2 history'!C59</f>
        <v>0</v>
      </c>
      <c r="H58" s="48">
        <f>'Div 2 history'!D59</f>
        <v>253.67</v>
      </c>
      <c r="I58" s="48">
        <f>'Div 2 history'!E59</f>
        <v>13.94</v>
      </c>
      <c r="J58" s="48">
        <f>'Div 2 history'!F59</f>
        <v>2.84</v>
      </c>
      <c r="K58" s="48">
        <f>'Div 2 history'!G59</f>
        <v>0</v>
      </c>
      <c r="L58" s="1">
        <f t="shared" si="32"/>
        <v>50.653261270495875</v>
      </c>
      <c r="M58" s="1">
        <f t="shared" si="32"/>
        <v>52.928100489217783</v>
      </c>
      <c r="N58" s="1">
        <f t="shared" si="32"/>
        <v>46.094330393761702</v>
      </c>
      <c r="O58" s="1">
        <f t="shared" si="32"/>
        <v>53.495983869250516</v>
      </c>
      <c r="P58" s="1">
        <f t="shared" si="32"/>
        <v>51.195844634300236</v>
      </c>
      <c r="Q58" s="1">
        <f t="shared" si="32"/>
        <v>48.895705388135781</v>
      </c>
      <c r="R58" s="1">
        <f t="shared" si="32"/>
        <v>53.252382962193408</v>
      </c>
      <c r="S58" s="1">
        <f t="shared" si="32"/>
        <v>46.383726987726597</v>
      </c>
      <c r="T58" s="1">
        <f t="shared" si="32"/>
        <v>48.673287042205004</v>
      </c>
      <c r="U58" s="1">
        <f t="shared" si="32"/>
        <v>50.962835015282415</v>
      </c>
      <c r="V58" s="1">
        <f t="shared" si="33"/>
        <v>53.252382962193408</v>
      </c>
      <c r="W58" s="1">
        <f t="shared" si="33"/>
        <v>46.383726987726597</v>
      </c>
      <c r="X58" s="1">
        <f t="shared" si="33"/>
        <v>53.252382962193408</v>
      </c>
      <c r="Y58" s="1">
        <f t="shared" si="33"/>
        <v>50.962835015282415</v>
      </c>
      <c r="Z58" s="1">
        <f t="shared" si="33"/>
        <v>48.676786398327586</v>
      </c>
      <c r="AA58" s="1">
        <f t="shared" si="33"/>
        <v>56.572349303936555</v>
      </c>
      <c r="AB58" s="1">
        <f t="shared" si="33"/>
        <v>54.116948196671132</v>
      </c>
      <c r="AC58" s="1">
        <f t="shared" si="33"/>
        <v>51.661547100919535</v>
      </c>
      <c r="AD58" s="1">
        <f t="shared" si="33"/>
        <v>56.312305069788351</v>
      </c>
      <c r="AE58" s="1">
        <f t="shared" si="33"/>
        <v>48.980007441145737</v>
      </c>
      <c r="AF58" s="1">
        <f t="shared" si="33"/>
        <v>51.424115286501838</v>
      </c>
    </row>
    <row r="59" spans="1:32">
      <c r="A59" s="52" t="s">
        <v>123</v>
      </c>
      <c r="B59" s="5" t="str">
        <f t="shared" si="29"/>
        <v>9260-01269</v>
      </c>
      <c r="C59" s="5" t="str">
        <f t="shared" si="30"/>
        <v>9260</v>
      </c>
      <c r="D59" s="1">
        <f>SUM($F59:K59)</f>
        <v>113002.84</v>
      </c>
      <c r="E59" s="2">
        <f t="shared" si="31"/>
        <v>1.5618823614546444E-2</v>
      </c>
      <c r="F59" s="48">
        <f>'Div 2 history'!B60</f>
        <v>19903.2</v>
      </c>
      <c r="G59" s="48">
        <f>'Div 2 history'!C60</f>
        <v>18215.599999999999</v>
      </c>
      <c r="H59" s="48">
        <f>'Div 2 history'!D60</f>
        <v>18956.63</v>
      </c>
      <c r="I59" s="48">
        <f>'Div 2 history'!E60</f>
        <v>18084.98</v>
      </c>
      <c r="J59" s="48">
        <f>'Div 2 history'!F60</f>
        <v>19704.46</v>
      </c>
      <c r="K59" s="48">
        <f>'Div 2 history'!G60</f>
        <v>18137.97</v>
      </c>
      <c r="L59" s="1">
        <f t="shared" si="32"/>
        <v>21164.586351739847</v>
      </c>
      <c r="M59" s="1">
        <f t="shared" si="32"/>
        <v>22115.088449203176</v>
      </c>
      <c r="N59" s="1">
        <f t="shared" si="32"/>
        <v>19259.716185592126</v>
      </c>
      <c r="O59" s="1">
        <f t="shared" si="32"/>
        <v>22352.368666369006</v>
      </c>
      <c r="P59" s="1">
        <f t="shared" si="32"/>
        <v>21391.295396097939</v>
      </c>
      <c r="Q59" s="1">
        <f t="shared" si="32"/>
        <v>20430.222121141229</v>
      </c>
      <c r="R59" s="1">
        <f t="shared" si="32"/>
        <v>22250.58425400432</v>
      </c>
      <c r="S59" s="1">
        <f t="shared" si="32"/>
        <v>19380.635531143467</v>
      </c>
      <c r="T59" s="1">
        <f t="shared" si="32"/>
        <v>20337.28847441067</v>
      </c>
      <c r="U59" s="1">
        <f t="shared" si="32"/>
        <v>21293.936369674084</v>
      </c>
      <c r="V59" s="1">
        <f t="shared" si="33"/>
        <v>22250.58425400432</v>
      </c>
      <c r="W59" s="1">
        <f t="shared" si="33"/>
        <v>19380.635531143467</v>
      </c>
      <c r="X59" s="1">
        <f t="shared" si="33"/>
        <v>22250.58425400432</v>
      </c>
      <c r="Y59" s="1">
        <f t="shared" si="33"/>
        <v>21293.936369674084</v>
      </c>
      <c r="Z59" s="1">
        <f t="shared" si="33"/>
        <v>20338.750619650171</v>
      </c>
      <c r="AA59" s="1">
        <f t="shared" si="33"/>
        <v>23637.774586122589</v>
      </c>
      <c r="AB59" s="1">
        <f t="shared" si="33"/>
        <v>22611.82783640864</v>
      </c>
      <c r="AC59" s="1">
        <f t="shared" si="33"/>
        <v>21585.881091505544</v>
      </c>
      <c r="AD59" s="1">
        <f t="shared" si="33"/>
        <v>23529.11961483632</v>
      </c>
      <c r="AE59" s="1">
        <f t="shared" si="33"/>
        <v>20465.446271290817</v>
      </c>
      <c r="AF59" s="1">
        <f t="shared" si="33"/>
        <v>21486.674327462089</v>
      </c>
    </row>
    <row r="60" spans="1:32">
      <c r="A60" s="52" t="s">
        <v>333</v>
      </c>
      <c r="B60" s="5" t="str">
        <f t="shared" si="29"/>
        <v>9260-01270</v>
      </c>
      <c r="C60" s="5" t="str">
        <f t="shared" si="30"/>
        <v>9260</v>
      </c>
      <c r="D60" s="1">
        <f>SUM($F60:K60)</f>
        <v>-32899.120000000003</v>
      </c>
      <c r="E60" s="2">
        <f t="shared" si="31"/>
        <v>-4.5471914896457223E-3</v>
      </c>
      <c r="F60" s="48">
        <f>'Div 2 history'!B61</f>
        <v>-4882.46</v>
      </c>
      <c r="G60" s="48">
        <f>'Div 2 history'!C61</f>
        <v>-1224.29</v>
      </c>
      <c r="H60" s="48">
        <f>'Div 2 history'!D61</f>
        <v>-19163.61</v>
      </c>
      <c r="I60" s="48">
        <f>'Div 2 history'!E61</f>
        <v>-1616.62</v>
      </c>
      <c r="J60" s="48">
        <f>'Div 2 history'!F61</f>
        <v>-5086.8500000000004</v>
      </c>
      <c r="K60" s="48">
        <f>'Div 2 history'!G61</f>
        <v>-925.29</v>
      </c>
      <c r="L60" s="1">
        <f t="shared" si="32"/>
        <v>-6161.7589977052921</v>
      </c>
      <c r="M60" s="1">
        <f t="shared" si="32"/>
        <v>-6438.4837469655558</v>
      </c>
      <c r="N60" s="1">
        <f t="shared" si="32"/>
        <v>-5607.1839783472496</v>
      </c>
      <c r="O60" s="1">
        <f t="shared" si="32"/>
        <v>-6507.5644031522916</v>
      </c>
      <c r="P60" s="1">
        <f t="shared" si="32"/>
        <v>-6227.7620119253088</v>
      </c>
      <c r="Q60" s="1">
        <f t="shared" si="32"/>
        <v>-5947.9596193341677</v>
      </c>
      <c r="R60" s="1">
        <f t="shared" si="32"/>
        <v>-6477.931363871905</v>
      </c>
      <c r="S60" s="1">
        <f t="shared" si="32"/>
        <v>-5642.3878728654317</v>
      </c>
      <c r="T60" s="1">
        <f t="shared" si="32"/>
        <v>-5920.9033506967926</v>
      </c>
      <c r="U60" s="1">
        <f t="shared" si="32"/>
        <v>-6199.4173588758667</v>
      </c>
      <c r="V60" s="1">
        <f t="shared" si="33"/>
        <v>-6477.931363871905</v>
      </c>
      <c r="W60" s="1">
        <f t="shared" si="33"/>
        <v>-5642.3878728654317</v>
      </c>
      <c r="X60" s="1">
        <f t="shared" si="33"/>
        <v>-6477.931363871905</v>
      </c>
      <c r="Y60" s="1">
        <f t="shared" si="33"/>
        <v>-6199.4173588758667</v>
      </c>
      <c r="Z60" s="1">
        <f t="shared" si="33"/>
        <v>-5921.3290328450621</v>
      </c>
      <c r="AA60" s="1">
        <f t="shared" si="33"/>
        <v>-6881.7914898581084</v>
      </c>
      <c r="AB60" s="1">
        <f t="shared" si="33"/>
        <v>-6583.1021362768251</v>
      </c>
      <c r="AC60" s="1">
        <f t="shared" si="33"/>
        <v>-6284.412784096151</v>
      </c>
      <c r="AD60" s="1">
        <f t="shared" si="33"/>
        <v>-6850.1581880849535</v>
      </c>
      <c r="AE60" s="1">
        <f t="shared" si="33"/>
        <v>-5958.2146141880075</v>
      </c>
      <c r="AF60" s="1">
        <f t="shared" si="33"/>
        <v>-6255.5301893305914</v>
      </c>
    </row>
    <row r="61" spans="1:32">
      <c r="A61" s="52" t="s">
        <v>547</v>
      </c>
      <c r="B61" s="5" t="str">
        <f t="shared" si="29"/>
        <v>9260-01271</v>
      </c>
      <c r="C61" s="5" t="str">
        <f t="shared" si="30"/>
        <v>9260</v>
      </c>
      <c r="D61" s="1">
        <f>SUM($F61:K61)</f>
        <v>926.65</v>
      </c>
      <c r="E61" s="2">
        <f t="shared" si="31"/>
        <v>1.2807804567052883E-4</v>
      </c>
      <c r="F61" s="48">
        <f>'Div 2 history'!B62</f>
        <v>0</v>
      </c>
      <c r="G61" s="48">
        <f>'Div 2 history'!C62</f>
        <v>0</v>
      </c>
      <c r="H61" s="48">
        <f>'Div 2 history'!D62</f>
        <v>868.88</v>
      </c>
      <c r="I61" s="48">
        <f>'Div 2 history'!E62</f>
        <v>47.94</v>
      </c>
      <c r="J61" s="48">
        <f>'Div 2 history'!F62</f>
        <v>9.83</v>
      </c>
      <c r="K61" s="48">
        <f>'Div 2 history'!G62</f>
        <v>0</v>
      </c>
      <c r="L61" s="1">
        <f t="shared" si="32"/>
        <v>173.55461104198559</v>
      </c>
      <c r="M61" s="1">
        <f t="shared" si="32"/>
        <v>181.34895292413998</v>
      </c>
      <c r="N61" s="1">
        <f t="shared" si="32"/>
        <v>157.93422539981248</v>
      </c>
      <c r="O61" s="1">
        <f t="shared" si="32"/>
        <v>183.29470679401365</v>
      </c>
      <c r="P61" s="1">
        <f t="shared" si="32"/>
        <v>175.41367879598565</v>
      </c>
      <c r="Q61" s="1">
        <f t="shared" si="32"/>
        <v>167.53265075953419</v>
      </c>
      <c r="R61" s="1">
        <f t="shared" si="32"/>
        <v>182.46005055247375</v>
      </c>
      <c r="S61" s="1">
        <f t="shared" si="32"/>
        <v>158.92579261666427</v>
      </c>
      <c r="T61" s="1">
        <f t="shared" si="32"/>
        <v>166.77057288836855</v>
      </c>
      <c r="U61" s="1">
        <f t="shared" si="32"/>
        <v>174.61531176524846</v>
      </c>
      <c r="V61" s="1">
        <f t="shared" si="33"/>
        <v>182.46005055247375</v>
      </c>
      <c r="W61" s="1">
        <f t="shared" si="33"/>
        <v>158.92579261666427</v>
      </c>
      <c r="X61" s="1">
        <f t="shared" si="33"/>
        <v>182.46005055247375</v>
      </c>
      <c r="Y61" s="1">
        <f t="shared" si="33"/>
        <v>174.61531176524846</v>
      </c>
      <c r="Z61" s="1">
        <f t="shared" si="33"/>
        <v>166.78256282495934</v>
      </c>
      <c r="AA61" s="1">
        <f t="shared" si="33"/>
        <v>193.8353391846656</v>
      </c>
      <c r="AB61" s="1">
        <f t="shared" si="33"/>
        <v>185.42233332018972</v>
      </c>
      <c r="AC61" s="1">
        <f t="shared" si="33"/>
        <v>177.00932749516394</v>
      </c>
      <c r="AD61" s="1">
        <f t="shared" si="33"/>
        <v>192.94434273588234</v>
      </c>
      <c r="AE61" s="1">
        <f t="shared" si="33"/>
        <v>167.82149711716656</v>
      </c>
      <c r="AF61" s="1">
        <f t="shared" si="33"/>
        <v>176.19580857917151</v>
      </c>
    </row>
    <row r="62" spans="1:32">
      <c r="A62" s="52" t="s">
        <v>548</v>
      </c>
      <c r="B62" s="5" t="str">
        <f t="shared" si="29"/>
        <v>9260-01291</v>
      </c>
      <c r="C62" s="5" t="str">
        <f t="shared" si="30"/>
        <v>9260</v>
      </c>
      <c r="D62" s="1">
        <f>SUM($F62:K62)</f>
        <v>8522.66</v>
      </c>
      <c r="E62" s="2">
        <f t="shared" si="31"/>
        <v>1.177969715334149E-3</v>
      </c>
      <c r="F62" s="48">
        <f>'Div 2 history'!B63</f>
        <v>0</v>
      </c>
      <c r="G62" s="48">
        <f>'Div 2 history'!C63</f>
        <v>0</v>
      </c>
      <c r="H62" s="48">
        <f>'Div 2 history'!D63</f>
        <v>7971.25</v>
      </c>
      <c r="I62" s="48">
        <f>'Div 2 history'!E63</f>
        <v>446.92</v>
      </c>
      <c r="J62" s="48">
        <f>'Div 2 history'!F63</f>
        <v>104.49</v>
      </c>
      <c r="K62" s="48">
        <f>'Div 2 history'!G63</f>
        <v>0</v>
      </c>
      <c r="L62" s="1">
        <f t="shared" si="32"/>
        <v>1596.2304444429815</v>
      </c>
      <c r="M62" s="1">
        <f t="shared" si="32"/>
        <v>1667.9171932536026</v>
      </c>
      <c r="N62" s="1">
        <f t="shared" si="32"/>
        <v>1452.5653757578002</v>
      </c>
      <c r="O62" s="1">
        <f t="shared" si="32"/>
        <v>1685.8128374306032</v>
      </c>
      <c r="P62" s="1">
        <f t="shared" si="32"/>
        <v>1613.3288120945285</v>
      </c>
      <c r="Q62" s="1">
        <f t="shared" si="32"/>
        <v>1540.8447864050629</v>
      </c>
      <c r="R62" s="1">
        <f t="shared" si="32"/>
        <v>1678.1362698338594</v>
      </c>
      <c r="S62" s="1">
        <f t="shared" si="32"/>
        <v>1461.6850976121943</v>
      </c>
      <c r="T62" s="1">
        <f t="shared" si="32"/>
        <v>1533.8357424408168</v>
      </c>
      <c r="U62" s="1">
        <f t="shared" si="32"/>
        <v>1605.9860065496275</v>
      </c>
      <c r="V62" s="1">
        <f t="shared" si="33"/>
        <v>1678.1362698338594</v>
      </c>
      <c r="W62" s="1">
        <f t="shared" si="33"/>
        <v>1461.6850976121943</v>
      </c>
      <c r="X62" s="1">
        <f t="shared" si="33"/>
        <v>1678.1362698338594</v>
      </c>
      <c r="Y62" s="1">
        <f t="shared" si="33"/>
        <v>1605.9860065496275</v>
      </c>
      <c r="Z62" s="1">
        <f t="shared" si="33"/>
        <v>1533.946017251139</v>
      </c>
      <c r="AA62" s="1">
        <f t="shared" si="33"/>
        <v>1782.7579904554925</v>
      </c>
      <c r="AB62" s="1">
        <f t="shared" si="33"/>
        <v>1705.3812154477396</v>
      </c>
      <c r="AC62" s="1">
        <f t="shared" si="33"/>
        <v>1628.0044408028207</v>
      </c>
      <c r="AD62" s="1">
        <f t="shared" si="33"/>
        <v>1774.5632461678033</v>
      </c>
      <c r="AE62" s="1">
        <f t="shared" si="33"/>
        <v>1543.5013873853027</v>
      </c>
      <c r="AF62" s="1">
        <f t="shared" si="33"/>
        <v>1620.5222791187198</v>
      </c>
    </row>
    <row r="63" spans="1:32">
      <c r="A63" s="52" t="s">
        <v>549</v>
      </c>
      <c r="B63" s="5" t="str">
        <f t="shared" si="29"/>
        <v>9260-01292</v>
      </c>
      <c r="C63" s="5" t="str">
        <f t="shared" si="30"/>
        <v>9260</v>
      </c>
      <c r="D63" s="1">
        <f>SUM($F63:K63)</f>
        <v>5935.14</v>
      </c>
      <c r="E63" s="2">
        <f t="shared" si="31"/>
        <v>8.203325225068607E-4</v>
      </c>
      <c r="F63" s="48">
        <f>'Div 2 history'!B64</f>
        <v>0</v>
      </c>
      <c r="G63" s="48">
        <f>'Div 2 history'!C64</f>
        <v>0</v>
      </c>
      <c r="H63" s="48">
        <f>'Div 2 history'!D64</f>
        <v>5523.3</v>
      </c>
      <c r="I63" s="48">
        <f>'Div 2 history'!E64</f>
        <v>343.92</v>
      </c>
      <c r="J63" s="48">
        <f>'Div 2 history'!F64</f>
        <v>67.92</v>
      </c>
      <c r="K63" s="48">
        <f>'Div 2 history'!G64</f>
        <v>0</v>
      </c>
      <c r="L63" s="1">
        <f t="shared" si="32"/>
        <v>1111.6073103973779</v>
      </c>
      <c r="M63" s="1">
        <f t="shared" si="32"/>
        <v>1161.529622250235</v>
      </c>
      <c r="N63" s="1">
        <f t="shared" si="32"/>
        <v>1011.5596379856936</v>
      </c>
      <c r="O63" s="1">
        <f t="shared" si="32"/>
        <v>1173.9920639739084</v>
      </c>
      <c r="P63" s="1">
        <f t="shared" si="32"/>
        <v>1123.514532530304</v>
      </c>
      <c r="Q63" s="1">
        <f t="shared" si="32"/>
        <v>1073.0370008405998</v>
      </c>
      <c r="R63" s="1">
        <f t="shared" si="32"/>
        <v>1168.6461387104182</v>
      </c>
      <c r="S63" s="1">
        <f t="shared" si="32"/>
        <v>1017.9105690291575</v>
      </c>
      <c r="T63" s="1">
        <f t="shared" si="32"/>
        <v>1068.1559358686361</v>
      </c>
      <c r="U63" s="1">
        <f t="shared" si="32"/>
        <v>1118.4010375766436</v>
      </c>
      <c r="V63" s="1">
        <f t="shared" si="33"/>
        <v>1168.6461387104182</v>
      </c>
      <c r="W63" s="1">
        <f t="shared" si="33"/>
        <v>1017.9105690291575</v>
      </c>
      <c r="X63" s="1">
        <f t="shared" si="33"/>
        <v>1168.6461387104182</v>
      </c>
      <c r="Y63" s="1">
        <f t="shared" si="33"/>
        <v>1118.4010375766436</v>
      </c>
      <c r="Z63" s="1">
        <f t="shared" si="33"/>
        <v>1068.2327307234978</v>
      </c>
      <c r="AA63" s="1">
        <f t="shared" si="33"/>
        <v>1241.504208717937</v>
      </c>
      <c r="AB63" s="1">
        <f t="shared" si="33"/>
        <v>1187.619389609875</v>
      </c>
      <c r="AC63" s="1">
        <f t="shared" si="33"/>
        <v>1133.7345707544891</v>
      </c>
      <c r="AD63" s="1">
        <f t="shared" si="33"/>
        <v>1235.7974276646466</v>
      </c>
      <c r="AE63" s="1">
        <f t="shared" si="33"/>
        <v>1074.8870451626613</v>
      </c>
      <c r="AF63" s="1">
        <f t="shared" si="33"/>
        <v>1128.5240288464727</v>
      </c>
    </row>
    <row r="64" spans="1:32">
      <c r="A64" s="52" t="s">
        <v>550</v>
      </c>
      <c r="B64" s="5" t="str">
        <f t="shared" si="29"/>
        <v>9250-01293</v>
      </c>
      <c r="C64" s="5" t="str">
        <f t="shared" si="30"/>
        <v>9250</v>
      </c>
      <c r="D64" s="1">
        <f>SUM($F64:K64)</f>
        <v>842.68</v>
      </c>
      <c r="E64" s="2">
        <f t="shared" si="31"/>
        <v>1.1647203099945095E-4</v>
      </c>
      <c r="F64" s="48">
        <f>'Div 2 history'!B65</f>
        <v>0</v>
      </c>
      <c r="G64" s="48">
        <f>'Div 2 history'!C65</f>
        <v>0</v>
      </c>
      <c r="H64" s="48">
        <f>'Div 2 history'!D65</f>
        <v>757.54</v>
      </c>
      <c r="I64" s="48">
        <f>'Div 2 history'!E65</f>
        <v>63.98</v>
      </c>
      <c r="J64" s="48">
        <f>'Div 2 history'!F65</f>
        <v>21.16</v>
      </c>
      <c r="K64" s="48">
        <f>'Div 2 history'!G65</f>
        <v>0</v>
      </c>
      <c r="L64" s="1">
        <f t="shared" si="32"/>
        <v>157.82765837464027</v>
      </c>
      <c r="M64" s="1">
        <f t="shared" si="32"/>
        <v>164.91570242282876</v>
      </c>
      <c r="N64" s="1">
        <f t="shared" si="32"/>
        <v>143.62274112115034</v>
      </c>
      <c r="O64" s="1">
        <f t="shared" si="32"/>
        <v>166.68513842462571</v>
      </c>
      <c r="P64" s="1">
        <f t="shared" si="32"/>
        <v>159.51826347358892</v>
      </c>
      <c r="Q64" s="1">
        <f t="shared" si="32"/>
        <v>152.35138848761048</v>
      </c>
      <c r="R64" s="1">
        <f t="shared" si="32"/>
        <v>165.92611600880437</v>
      </c>
      <c r="S64" s="1">
        <f t="shared" si="32"/>
        <v>144.52445575158973</v>
      </c>
      <c r="T64" s="1">
        <f t="shared" si="32"/>
        <v>151.6583676270117</v>
      </c>
      <c r="U64" s="1">
        <f t="shared" si="32"/>
        <v>158.79224185867326</v>
      </c>
      <c r="V64" s="1">
        <f t="shared" si="33"/>
        <v>165.92611600880437</v>
      </c>
      <c r="W64" s="1">
        <f t="shared" si="33"/>
        <v>144.52445575158973</v>
      </c>
      <c r="X64" s="1">
        <f t="shared" si="33"/>
        <v>165.92611600880437</v>
      </c>
      <c r="Y64" s="1">
        <f t="shared" si="33"/>
        <v>158.79224185867326</v>
      </c>
      <c r="Z64" s="1">
        <f t="shared" si="33"/>
        <v>151.66927107466327</v>
      </c>
      <c r="AA64" s="1">
        <f t="shared" si="33"/>
        <v>176.27061309462471</v>
      </c>
      <c r="AB64" s="1">
        <f t="shared" si="33"/>
        <v>168.61996637593208</v>
      </c>
      <c r="AC64" s="1">
        <f t="shared" si="33"/>
        <v>160.9693196931147</v>
      </c>
      <c r="AD64" s="1">
        <f t="shared" si="33"/>
        <v>175.46035583734238</v>
      </c>
      <c r="AE64" s="1">
        <f t="shared" si="33"/>
        <v>152.61406053061449</v>
      </c>
      <c r="AF64" s="1">
        <f t="shared" si="33"/>
        <v>160.22951920735576</v>
      </c>
    </row>
    <row r="65" spans="1:38">
      <c r="A65" s="9" t="s">
        <v>23</v>
      </c>
      <c r="B65" s="5"/>
      <c r="C65" s="5"/>
      <c r="D65" s="31">
        <f>SUM(D38:D64)</f>
        <v>7235041.6899999995</v>
      </c>
      <c r="E65" s="31">
        <f t="shared" ref="E65:K65" si="34">SUM(E38:E64)</f>
        <v>0.99999999999999989</v>
      </c>
      <c r="F65" s="31">
        <f t="shared" si="34"/>
        <v>1400696.61</v>
      </c>
      <c r="G65" s="31">
        <f t="shared" si="34"/>
        <v>1149108.1400000001</v>
      </c>
      <c r="H65" s="31">
        <f t="shared" si="34"/>
        <v>904238.69000000018</v>
      </c>
      <c r="I65" s="31">
        <f t="shared" si="34"/>
        <v>1274823.2099999993</v>
      </c>
      <c r="J65" s="31">
        <f t="shared" si="34"/>
        <v>1337974.1699999997</v>
      </c>
      <c r="K65" s="31">
        <f t="shared" si="34"/>
        <v>1168200.8700000001</v>
      </c>
      <c r="L65" s="31">
        <f>'Div 2 history'!H66</f>
        <v>1355069.17</v>
      </c>
      <c r="M65" s="31">
        <f>'Div 2 history'!I66</f>
        <v>1415925.36</v>
      </c>
      <c r="N65" s="31">
        <f>'Div 2 history'!J66</f>
        <v>1233109.27</v>
      </c>
      <c r="O65" s="31">
        <f>'Div 002 FY19 Budget '!C24</f>
        <v>1431117.2990999999</v>
      </c>
      <c r="P65" s="31">
        <f>'Div 002 FY19 Budget '!D24</f>
        <v>1369584.2864999999</v>
      </c>
      <c r="Q65" s="31">
        <f>'Div 002 FY19 Budget '!E24</f>
        <v>1308051.2736</v>
      </c>
      <c r="R65" s="31">
        <f>'Div 002 FY19 Budget '!F24</f>
        <v>1424600.5207</v>
      </c>
      <c r="S65" s="31">
        <f>'Div 002 FY19 Budget '!G24</f>
        <v>1240851.1684000001</v>
      </c>
      <c r="T65" s="31">
        <f>'Div 002 FY19 Budget '!H24</f>
        <v>1302101.1682</v>
      </c>
      <c r="U65" s="31">
        <f>'Div 002 FY19 Budget '!I24</f>
        <v>1363350.8448000001</v>
      </c>
      <c r="V65" s="31">
        <f>'Div 002 FY19 Budget '!J24</f>
        <v>1424600.5207</v>
      </c>
      <c r="W65" s="31">
        <f>'Div 002 FY19 Budget '!K24</f>
        <v>1240851.1684000001</v>
      </c>
      <c r="X65" s="31">
        <f>'Div 002 FY19 Budget '!L24</f>
        <v>1424600.5207</v>
      </c>
      <c r="Y65" s="31">
        <f>'Div 002 FY19 Budget '!M24</f>
        <v>1363350.8448000001</v>
      </c>
      <c r="Z65" s="31">
        <f>'Div 002 FY19 Budget '!N24</f>
        <v>1302194.7825</v>
      </c>
      <c r="AA65" s="37">
        <f t="shared" ref="AA65:AF65" si="35">AA2*AA36</f>
        <v>1513415.8096329209</v>
      </c>
      <c r="AB65" s="37">
        <f t="shared" si="35"/>
        <v>1447729.2524994859</v>
      </c>
      <c r="AC65" s="37">
        <f t="shared" si="35"/>
        <v>1382042.6956740671</v>
      </c>
      <c r="AD65" s="37">
        <f t="shared" si="35"/>
        <v>1506459.1415785435</v>
      </c>
      <c r="AE65" s="37">
        <f t="shared" si="35"/>
        <v>1310306.5106792368</v>
      </c>
      <c r="AF65" s="37">
        <f t="shared" si="35"/>
        <v>1375690.9520029842</v>
      </c>
      <c r="AH65" s="15">
        <f>SUM(F65:Q65)</f>
        <v>15347898.349199999</v>
      </c>
      <c r="AI65" s="15">
        <f>SUM(U65:AF65)</f>
        <v>16654593.04396724</v>
      </c>
      <c r="AK65" s="15">
        <f>AH65*$AK$6</f>
        <v>843753.38492712192</v>
      </c>
      <c r="AL65" s="15">
        <f>AI65*$AL$6</f>
        <v>862228.26739783667</v>
      </c>
    </row>
    <row r="66" spans="1:38">
      <c r="B66" s="5" t="str">
        <f>RIGHT(A66,10)</f>
        <v/>
      </c>
      <c r="C66" s="5" t="s">
        <v>462</v>
      </c>
      <c r="F66" s="1">
        <f>F65-'Div 2 history'!B66</f>
        <v>0</v>
      </c>
      <c r="G66" s="1">
        <f>G65-'Div 2 history'!C66</f>
        <v>0</v>
      </c>
      <c r="H66" s="1">
        <f>H65-'Div 2 history'!D66</f>
        <v>0</v>
      </c>
      <c r="I66" s="1">
        <f>I65-'Div 2 history'!E66</f>
        <v>0</v>
      </c>
      <c r="J66" s="1">
        <f>J65-'Div 2 history'!F66</f>
        <v>0</v>
      </c>
      <c r="K66" s="1">
        <f>K65-'Div 2 history'!G66</f>
        <v>0</v>
      </c>
      <c r="L66" s="1">
        <f>L65-'Div 2 history'!H66</f>
        <v>0</v>
      </c>
      <c r="M66" s="1">
        <f>M65-'Div 2 history'!I66</f>
        <v>0</v>
      </c>
      <c r="N66" s="1">
        <f>N65-'Div 2 history'!J66</f>
        <v>0</v>
      </c>
      <c r="O66" s="1">
        <f>O65-SUM(O38:O64)</f>
        <v>0</v>
      </c>
      <c r="P66" s="1">
        <f t="shared" ref="P66:AF66" si="36">P65-SUM(P38:P64)</f>
        <v>0</v>
      </c>
      <c r="Q66" s="1">
        <f t="shared" si="36"/>
        <v>0</v>
      </c>
      <c r="R66" s="1">
        <f t="shared" si="36"/>
        <v>0</v>
      </c>
      <c r="S66" s="1">
        <f t="shared" si="36"/>
        <v>0</v>
      </c>
      <c r="T66" s="1">
        <f t="shared" si="36"/>
        <v>0</v>
      </c>
      <c r="U66" s="1">
        <f t="shared" si="36"/>
        <v>0</v>
      </c>
      <c r="V66" s="1">
        <f t="shared" si="36"/>
        <v>0</v>
      </c>
      <c r="W66" s="1">
        <f t="shared" si="36"/>
        <v>0</v>
      </c>
      <c r="X66" s="1">
        <f t="shared" si="36"/>
        <v>0</v>
      </c>
      <c r="Y66" s="1">
        <f t="shared" si="36"/>
        <v>0</v>
      </c>
      <c r="Z66" s="1">
        <f t="shared" si="36"/>
        <v>0</v>
      </c>
      <c r="AA66" s="1">
        <f t="shared" si="36"/>
        <v>0</v>
      </c>
      <c r="AB66" s="1">
        <f t="shared" si="36"/>
        <v>0</v>
      </c>
      <c r="AC66" s="1">
        <f t="shared" si="36"/>
        <v>0</v>
      </c>
      <c r="AD66" s="1">
        <f t="shared" si="36"/>
        <v>0</v>
      </c>
      <c r="AE66" s="1">
        <f t="shared" si="36"/>
        <v>0</v>
      </c>
      <c r="AF66" s="1">
        <f t="shared" si="36"/>
        <v>0</v>
      </c>
    </row>
    <row r="67" spans="1:38">
      <c r="A67" s="5" t="s">
        <v>857</v>
      </c>
      <c r="B67" s="5" t="str">
        <f t="shared" ref="B67" si="37">RIGHT(A67,10)</f>
        <v>9210-07421</v>
      </c>
      <c r="C67" s="5" t="str">
        <f t="shared" ref="C67" si="38">LEFT(B67,4)</f>
        <v>9210</v>
      </c>
      <c r="D67" s="1">
        <f>SUM($F67:K67)</f>
        <v>0</v>
      </c>
      <c r="E67" s="2">
        <f t="shared" ref="E67:E89" si="39">D67/$D$90</f>
        <v>0</v>
      </c>
      <c r="F67" s="22">
        <f>'Div 2 history'!B68</f>
        <v>0</v>
      </c>
      <c r="G67" s="22">
        <f>'Div 2 history'!C68</f>
        <v>0</v>
      </c>
      <c r="H67" s="22">
        <f>'Div 2 history'!D68</f>
        <v>0</v>
      </c>
      <c r="I67" s="22">
        <f>'Div 2 history'!E68</f>
        <v>0</v>
      </c>
      <c r="J67" s="22">
        <f>'Div 2 history'!F68</f>
        <v>0</v>
      </c>
      <c r="K67" s="22">
        <f>'Div 2 history'!G68</f>
        <v>0</v>
      </c>
      <c r="L67" s="1">
        <f t="shared" ref="L67:U76" si="40">$E67*L$90</f>
        <v>0</v>
      </c>
      <c r="M67" s="1">
        <f t="shared" si="40"/>
        <v>0</v>
      </c>
      <c r="N67" s="1">
        <f t="shared" si="40"/>
        <v>0</v>
      </c>
      <c r="O67" s="1">
        <f t="shared" si="40"/>
        <v>0</v>
      </c>
      <c r="P67" s="1">
        <f t="shared" si="40"/>
        <v>0</v>
      </c>
      <c r="Q67" s="1">
        <f t="shared" si="40"/>
        <v>0</v>
      </c>
      <c r="R67" s="1">
        <f t="shared" si="40"/>
        <v>0</v>
      </c>
      <c r="S67" s="1">
        <f t="shared" si="40"/>
        <v>0</v>
      </c>
      <c r="T67" s="1">
        <f t="shared" si="40"/>
        <v>0</v>
      </c>
      <c r="U67" s="1">
        <f t="shared" si="40"/>
        <v>0</v>
      </c>
      <c r="V67" s="1">
        <f t="shared" ref="V67:AF76" si="41">$E67*V$90</f>
        <v>0</v>
      </c>
      <c r="W67" s="1">
        <f t="shared" si="41"/>
        <v>0</v>
      </c>
      <c r="X67" s="1">
        <f t="shared" si="41"/>
        <v>0</v>
      </c>
      <c r="Y67" s="1">
        <f t="shared" si="41"/>
        <v>0</v>
      </c>
      <c r="Z67" s="1">
        <f t="shared" si="41"/>
        <v>0</v>
      </c>
      <c r="AA67" s="1">
        <f t="shared" si="41"/>
        <v>0</v>
      </c>
      <c r="AB67" s="1">
        <f t="shared" si="41"/>
        <v>0</v>
      </c>
      <c r="AC67" s="1">
        <f t="shared" si="41"/>
        <v>0</v>
      </c>
      <c r="AD67" s="1">
        <f t="shared" si="41"/>
        <v>0</v>
      </c>
      <c r="AE67" s="1">
        <f t="shared" si="41"/>
        <v>0</v>
      </c>
      <c r="AF67" s="1">
        <f t="shared" si="41"/>
        <v>0</v>
      </c>
    </row>
    <row r="68" spans="1:38">
      <c r="A68" s="5" t="s">
        <v>318</v>
      </c>
      <c r="B68" s="5" t="str">
        <f t="shared" si="5"/>
        <v>9260-07421</v>
      </c>
      <c r="C68" s="5" t="str">
        <f t="shared" ref="C68:C69" si="42">LEFT(B68,4)</f>
        <v>9260</v>
      </c>
      <c r="D68" s="1">
        <f>SUM($F68:K68)</f>
        <v>29894.78</v>
      </c>
      <c r="E68" s="2">
        <f t="shared" si="39"/>
        <v>1.3685486395866968E-3</v>
      </c>
      <c r="F68" s="22">
        <f>'Div 2 history'!B69</f>
        <v>4303.3</v>
      </c>
      <c r="G68" s="22">
        <f>'Div 2 history'!C69</f>
        <v>2776.98</v>
      </c>
      <c r="H68" s="22">
        <f>'Div 2 history'!D69</f>
        <v>6583.91</v>
      </c>
      <c r="I68" s="22">
        <f>'Div 2 history'!E69</f>
        <v>7510.27</v>
      </c>
      <c r="J68" s="22">
        <f>'Div 2 history'!F69</f>
        <v>4226.2</v>
      </c>
      <c r="K68" s="22">
        <f>'Div 2 history'!G69</f>
        <v>4494.12</v>
      </c>
      <c r="L68" s="1">
        <f t="shared" si="40"/>
        <v>5573.1649988401768</v>
      </c>
      <c r="M68" s="1">
        <f t="shared" si="40"/>
        <v>2421.9609407179041</v>
      </c>
      <c r="N68" s="1">
        <f t="shared" si="40"/>
        <v>2427.5760273586966</v>
      </c>
      <c r="O68" s="1">
        <f t="shared" si="40"/>
        <v>2698.7829522922661</v>
      </c>
      <c r="P68" s="1">
        <f t="shared" si="40"/>
        <v>3336.1649722452025</v>
      </c>
      <c r="Q68" s="1">
        <f t="shared" si="40"/>
        <v>3332.3192543589948</v>
      </c>
      <c r="R68" s="1">
        <f t="shared" si="40"/>
        <v>3637.4222952414589</v>
      </c>
      <c r="S68" s="1">
        <f t="shared" si="40"/>
        <v>3531.29739421569</v>
      </c>
      <c r="T68" s="1">
        <f t="shared" si="40"/>
        <v>3008.1872951551518</v>
      </c>
      <c r="U68" s="1">
        <f t="shared" si="40"/>
        <v>2832.7878174040775</v>
      </c>
      <c r="V68" s="1">
        <f t="shared" si="41"/>
        <v>9123.4517411618799</v>
      </c>
      <c r="W68" s="1">
        <f t="shared" si="41"/>
        <v>2926.9186668703142</v>
      </c>
      <c r="X68" s="1">
        <f t="shared" si="41"/>
        <v>7505.1440900808984</v>
      </c>
      <c r="Y68" s="1">
        <f t="shared" si="41"/>
        <v>1005.9804170496328</v>
      </c>
      <c r="Z68" s="1">
        <f t="shared" si="41"/>
        <v>842.80836275171089</v>
      </c>
      <c r="AA68" s="1">
        <f t="shared" si="41"/>
        <v>2698.7829522922661</v>
      </c>
      <c r="AB68" s="1">
        <f t="shared" si="41"/>
        <v>3336.1649722452025</v>
      </c>
      <c r="AC68" s="1">
        <f t="shared" si="41"/>
        <v>3332.3192543589948</v>
      </c>
      <c r="AD68" s="1">
        <f t="shared" si="41"/>
        <v>3637.4222952414589</v>
      </c>
      <c r="AE68" s="1">
        <f t="shared" si="41"/>
        <v>3531.29739421569</v>
      </c>
      <c r="AF68" s="1">
        <f t="shared" si="41"/>
        <v>3008.1872951551518</v>
      </c>
      <c r="AH68" s="15"/>
      <c r="AI68" s="15"/>
    </row>
    <row r="69" spans="1:38">
      <c r="A69" s="5" t="s">
        <v>475</v>
      </c>
      <c r="B69" s="5" t="str">
        <f t="shared" si="5"/>
        <v>9210-07443</v>
      </c>
      <c r="C69" s="5" t="str">
        <f t="shared" si="42"/>
        <v>9210</v>
      </c>
      <c r="D69" s="1">
        <f>SUM($F69:K69)</f>
        <v>1694.75</v>
      </c>
      <c r="E69" s="2">
        <f t="shared" si="39"/>
        <v>7.7583705481008876E-5</v>
      </c>
      <c r="F69" s="22">
        <f>'Div 2 history'!B70</f>
        <v>279.74</v>
      </c>
      <c r="G69" s="22">
        <f>'Div 2 history'!C70</f>
        <v>501.77</v>
      </c>
      <c r="H69" s="22">
        <f>'Div 2 history'!D70</f>
        <v>359.16</v>
      </c>
      <c r="I69" s="22">
        <f>'Div 2 history'!E70</f>
        <v>123.53</v>
      </c>
      <c r="J69" s="22">
        <f>'Div 2 history'!F70</f>
        <v>0</v>
      </c>
      <c r="K69" s="22">
        <f>'Div 2 history'!G70</f>
        <v>430.55</v>
      </c>
      <c r="L69" s="1">
        <f t="shared" si="40"/>
        <v>315.94550559610707</v>
      </c>
      <c r="M69" s="1">
        <f t="shared" si="40"/>
        <v>137.30217463656427</v>
      </c>
      <c r="N69" s="1">
        <f t="shared" si="40"/>
        <v>137.62049670096758</v>
      </c>
      <c r="O69" s="1">
        <f t="shared" si="40"/>
        <v>152.99535264676035</v>
      </c>
      <c r="P69" s="1">
        <f t="shared" si="40"/>
        <v>189.12885750330184</v>
      </c>
      <c r="Q69" s="1">
        <f t="shared" si="40"/>
        <v>188.91084183676571</v>
      </c>
      <c r="R69" s="1">
        <f t="shared" si="40"/>
        <v>206.20728551474414</v>
      </c>
      <c r="S69" s="1">
        <f t="shared" si="40"/>
        <v>200.19101190398595</v>
      </c>
      <c r="T69" s="1">
        <f t="shared" si="40"/>
        <v>170.53563928097796</v>
      </c>
      <c r="U69" s="1">
        <f t="shared" si="40"/>
        <v>160.59215533767303</v>
      </c>
      <c r="V69" s="1">
        <f t="shared" si="41"/>
        <v>517.21303312264206</v>
      </c>
      <c r="W69" s="1">
        <f t="shared" si="41"/>
        <v>165.9284801787625</v>
      </c>
      <c r="X69" s="1">
        <f t="shared" si="41"/>
        <v>425.47036461431071</v>
      </c>
      <c r="Y69" s="1">
        <f t="shared" si="41"/>
        <v>57.029531971630675</v>
      </c>
      <c r="Z69" s="1">
        <f t="shared" si="41"/>
        <v>47.779226767129984</v>
      </c>
      <c r="AA69" s="1">
        <f t="shared" si="41"/>
        <v>152.99535264676035</v>
      </c>
      <c r="AB69" s="1">
        <f t="shared" si="41"/>
        <v>189.12885750330184</v>
      </c>
      <c r="AC69" s="1">
        <f t="shared" si="41"/>
        <v>188.91084183676571</v>
      </c>
      <c r="AD69" s="1">
        <f t="shared" si="41"/>
        <v>206.20728551474414</v>
      </c>
      <c r="AE69" s="1">
        <f t="shared" si="41"/>
        <v>200.19101190398595</v>
      </c>
      <c r="AF69" s="1">
        <f t="shared" si="41"/>
        <v>170.53563928097796</v>
      </c>
    </row>
    <row r="70" spans="1:38">
      <c r="A70" s="5" t="s">
        <v>856</v>
      </c>
      <c r="B70" s="5" t="str">
        <f t="shared" ref="B70:B89" si="43">RIGHT(A70,10)</f>
        <v>9260-07443</v>
      </c>
      <c r="C70" s="5" t="str">
        <f t="shared" ref="C70:C89" si="44">LEFT(B70,4)</f>
        <v>9260</v>
      </c>
      <c r="D70" s="1">
        <f>SUM($F70:K70)</f>
        <v>90.03</v>
      </c>
      <c r="E70" s="2">
        <f t="shared" si="39"/>
        <v>4.1214698359375895E-6</v>
      </c>
      <c r="F70" s="22">
        <f>'Div 2 history'!B71</f>
        <v>0</v>
      </c>
      <c r="G70" s="22">
        <f>'Div 2 history'!C71</f>
        <v>0</v>
      </c>
      <c r="H70" s="22">
        <f>'Div 2 history'!D71</f>
        <v>90.03</v>
      </c>
      <c r="I70" s="22">
        <f>'Div 2 history'!E71</f>
        <v>0</v>
      </c>
      <c r="J70" s="22">
        <f>'Div 2 history'!F71</f>
        <v>0</v>
      </c>
      <c r="K70" s="22">
        <f>'Div 2 history'!G71</f>
        <v>0</v>
      </c>
      <c r="L70" s="1">
        <f t="shared" si="40"/>
        <v>16.783935016266422</v>
      </c>
      <c r="M70" s="1">
        <f t="shared" si="40"/>
        <v>7.2938868756630075</v>
      </c>
      <c r="N70" s="1">
        <f t="shared" si="40"/>
        <v>7.310797060326367</v>
      </c>
      <c r="O70" s="1">
        <f t="shared" si="40"/>
        <v>8.1275536797685994</v>
      </c>
      <c r="P70" s="1">
        <f t="shared" si="40"/>
        <v>10.047069503479726</v>
      </c>
      <c r="Q70" s="1">
        <f t="shared" si="40"/>
        <v>10.035487883501412</v>
      </c>
      <c r="R70" s="1">
        <f t="shared" si="40"/>
        <v>10.954324776452228</v>
      </c>
      <c r="S70" s="1">
        <f t="shared" si="40"/>
        <v>10.63472299850471</v>
      </c>
      <c r="T70" s="1">
        <f t="shared" si="40"/>
        <v>9.059344212695942</v>
      </c>
      <c r="U70" s="1">
        <f t="shared" si="40"/>
        <v>8.531117713556986</v>
      </c>
      <c r="V70" s="1">
        <f t="shared" si="41"/>
        <v>27.475845624446951</v>
      </c>
      <c r="W70" s="1">
        <f t="shared" si="41"/>
        <v>8.8145986549603119</v>
      </c>
      <c r="X70" s="1">
        <f t="shared" si="41"/>
        <v>22.602210902036525</v>
      </c>
      <c r="Y70" s="1">
        <f t="shared" si="41"/>
        <v>3.02957295377248</v>
      </c>
      <c r="Z70" s="1">
        <f t="shared" si="41"/>
        <v>2.5381701052336409</v>
      </c>
      <c r="AA70" s="1">
        <f t="shared" si="41"/>
        <v>8.1275536797685994</v>
      </c>
      <c r="AB70" s="1">
        <f t="shared" si="41"/>
        <v>10.047069503479726</v>
      </c>
      <c r="AC70" s="1">
        <f t="shared" si="41"/>
        <v>10.035487883501412</v>
      </c>
      <c r="AD70" s="1">
        <f t="shared" si="41"/>
        <v>10.954324776452228</v>
      </c>
      <c r="AE70" s="1">
        <f t="shared" si="41"/>
        <v>10.63472299850471</v>
      </c>
      <c r="AF70" s="1">
        <f t="shared" si="41"/>
        <v>9.059344212695942</v>
      </c>
    </row>
    <row r="71" spans="1:38">
      <c r="A71" s="5" t="s">
        <v>397</v>
      </c>
      <c r="B71" s="5" t="str">
        <f t="shared" si="43"/>
        <v>9260-07447</v>
      </c>
      <c r="C71" s="5" t="str">
        <f t="shared" si="44"/>
        <v>9260</v>
      </c>
      <c r="D71" s="1">
        <f>SUM($F71:K71)</f>
        <v>168247.8</v>
      </c>
      <c r="E71" s="2">
        <f t="shared" si="39"/>
        <v>7.7021907437838525E-3</v>
      </c>
      <c r="F71" s="22">
        <f>'Div 2 history'!B72</f>
        <v>36725.74</v>
      </c>
      <c r="G71" s="22">
        <f>'Div 2 history'!C72</f>
        <v>11535.82</v>
      </c>
      <c r="H71" s="22">
        <f>'Div 2 history'!D72</f>
        <v>16550.36</v>
      </c>
      <c r="I71" s="22">
        <f>'Div 2 history'!E72</f>
        <v>7556</v>
      </c>
      <c r="J71" s="22">
        <f>'Div 2 history'!F72</f>
        <v>72750.52</v>
      </c>
      <c r="K71" s="22">
        <f>'Div 2 history'!G72</f>
        <v>23129.360000000001</v>
      </c>
      <c r="L71" s="1">
        <f t="shared" si="40"/>
        <v>31365.76854192813</v>
      </c>
      <c r="M71" s="1">
        <f t="shared" si="40"/>
        <v>13630.794404966948</v>
      </c>
      <c r="N71" s="1">
        <f t="shared" si="40"/>
        <v>13662.396108479155</v>
      </c>
      <c r="O71" s="1">
        <f t="shared" si="40"/>
        <v>15188.748483871723</v>
      </c>
      <c r="P71" s="1">
        <f t="shared" si="40"/>
        <v>18775.934026519561</v>
      </c>
      <c r="Q71" s="1">
        <f t="shared" si="40"/>
        <v>18754.290329065519</v>
      </c>
      <c r="R71" s="1">
        <f t="shared" si="40"/>
        <v>20471.410020255236</v>
      </c>
      <c r="S71" s="1">
        <f t="shared" si="40"/>
        <v>19874.139154813067</v>
      </c>
      <c r="T71" s="1">
        <f t="shared" si="40"/>
        <v>16930.07589946489</v>
      </c>
      <c r="U71" s="1">
        <f t="shared" si="40"/>
        <v>15942.927766822093</v>
      </c>
      <c r="V71" s="1">
        <f t="shared" si="41"/>
        <v>51346.779734008938</v>
      </c>
      <c r="W71" s="1">
        <f t="shared" si="41"/>
        <v>16472.696118849621</v>
      </c>
      <c r="X71" s="1">
        <f t="shared" si="41"/>
        <v>42238.945455999776</v>
      </c>
      <c r="Y71" s="1">
        <f t="shared" si="41"/>
        <v>5661.6570522239399</v>
      </c>
      <c r="Z71" s="1">
        <f t="shared" si="41"/>
        <v>4743.3248498425919</v>
      </c>
      <c r="AA71" s="1">
        <f t="shared" si="41"/>
        <v>15188.748483871723</v>
      </c>
      <c r="AB71" s="1">
        <f t="shared" si="41"/>
        <v>18775.934026519561</v>
      </c>
      <c r="AC71" s="1">
        <f t="shared" si="41"/>
        <v>18754.290329065519</v>
      </c>
      <c r="AD71" s="1">
        <f t="shared" si="41"/>
        <v>20471.410020255236</v>
      </c>
      <c r="AE71" s="1">
        <f t="shared" si="41"/>
        <v>19874.139154813067</v>
      </c>
      <c r="AF71" s="1">
        <f t="shared" si="41"/>
        <v>16930.07589946489</v>
      </c>
    </row>
    <row r="72" spans="1:38">
      <c r="A72" s="5" t="s">
        <v>323</v>
      </c>
      <c r="B72" s="5" t="str">
        <f t="shared" si="43"/>
        <v>9260-07452</v>
      </c>
      <c r="C72" s="5" t="str">
        <f t="shared" si="44"/>
        <v>9260</v>
      </c>
      <c r="D72" s="1">
        <f>SUM($F72:K72)</f>
        <v>9204342.0899999999</v>
      </c>
      <c r="E72" s="2">
        <f t="shared" si="39"/>
        <v>0.42136419286444232</v>
      </c>
      <c r="F72" s="22">
        <f>'Div 2 history'!B73</f>
        <v>1513000</v>
      </c>
      <c r="G72" s="22">
        <f>'Div 2 history'!C73</f>
        <v>1246000</v>
      </c>
      <c r="H72" s="22">
        <f>'Div 2 history'!D73</f>
        <v>2511067.9500000002</v>
      </c>
      <c r="I72" s="22">
        <f>'Div 2 history'!E73</f>
        <v>1126385.54</v>
      </c>
      <c r="J72" s="22">
        <f>'Div 2 history'!F73</f>
        <v>1702980.35</v>
      </c>
      <c r="K72" s="22">
        <f>'Div 2 history'!G73</f>
        <v>1104908.25</v>
      </c>
      <c r="L72" s="1">
        <f t="shared" si="40"/>
        <v>1715928.9070981434</v>
      </c>
      <c r="M72" s="1">
        <f t="shared" si="40"/>
        <v>745700.65499681886</v>
      </c>
      <c r="N72" s="1">
        <f t="shared" si="40"/>
        <v>747429.49121193204</v>
      </c>
      <c r="O72" s="1">
        <f t="shared" si="40"/>
        <v>830931.73856968223</v>
      </c>
      <c r="P72" s="1">
        <f t="shared" si="40"/>
        <v>1027176.1047654541</v>
      </c>
      <c r="Q72" s="1">
        <f t="shared" si="40"/>
        <v>1025992.0417616023</v>
      </c>
      <c r="R72" s="1">
        <f t="shared" si="40"/>
        <v>1119930.6076577704</v>
      </c>
      <c r="S72" s="1">
        <f t="shared" si="40"/>
        <v>1087255.6760038643</v>
      </c>
      <c r="T72" s="1">
        <f t="shared" si="40"/>
        <v>926194.63783977728</v>
      </c>
      <c r="U72" s="1">
        <f t="shared" si="40"/>
        <v>872190.66806216957</v>
      </c>
      <c r="V72" s="1">
        <f t="shared" si="41"/>
        <v>2809031.2378033916</v>
      </c>
      <c r="W72" s="1">
        <f t="shared" si="41"/>
        <v>901172.73582482024</v>
      </c>
      <c r="X72" s="1">
        <f t="shared" si="41"/>
        <v>2310768.4231108697</v>
      </c>
      <c r="Y72" s="1">
        <f t="shared" si="41"/>
        <v>309732.59861305851</v>
      </c>
      <c r="Z72" s="1">
        <f t="shared" si="41"/>
        <v>259493.34589783102</v>
      </c>
      <c r="AA72" s="1">
        <f t="shared" si="41"/>
        <v>830931.73856968223</v>
      </c>
      <c r="AB72" s="1">
        <f t="shared" si="41"/>
        <v>1027176.1047654541</v>
      </c>
      <c r="AC72" s="1">
        <f t="shared" si="41"/>
        <v>1025992.0417616023</v>
      </c>
      <c r="AD72" s="1">
        <f t="shared" si="41"/>
        <v>1119930.6076577704</v>
      </c>
      <c r="AE72" s="1">
        <f t="shared" si="41"/>
        <v>1087255.6760038643</v>
      </c>
      <c r="AF72" s="1">
        <f t="shared" si="41"/>
        <v>926194.63783977728</v>
      </c>
    </row>
    <row r="73" spans="1:38">
      <c r="A73" s="5" t="s">
        <v>398</v>
      </c>
      <c r="B73" s="5" t="str">
        <f t="shared" si="43"/>
        <v>9260-07453</v>
      </c>
      <c r="C73" s="5" t="str">
        <f t="shared" si="44"/>
        <v>9260</v>
      </c>
      <c r="D73" s="1">
        <f>SUM($F73:K73)</f>
        <v>222.88</v>
      </c>
      <c r="E73" s="2">
        <f t="shared" si="39"/>
        <v>1.0203190014814727E-5</v>
      </c>
      <c r="F73" s="22">
        <f>'Div 2 history'!B74</f>
        <v>27</v>
      </c>
      <c r="G73" s="22">
        <f>'Div 2 history'!C74</f>
        <v>27</v>
      </c>
      <c r="H73" s="22">
        <f>'Div 2 history'!D74</f>
        <v>27</v>
      </c>
      <c r="I73" s="22">
        <f>'Div 2 history'!E74</f>
        <v>54.22</v>
      </c>
      <c r="J73" s="22">
        <f>'Div 2 history'!F74</f>
        <v>60.66</v>
      </c>
      <c r="K73" s="22">
        <f>'Div 2 history'!G74</f>
        <v>27</v>
      </c>
      <c r="L73" s="1">
        <f t="shared" si="40"/>
        <v>41.550632416144175</v>
      </c>
      <c r="M73" s="1">
        <f t="shared" si="40"/>
        <v>18.056886669418759</v>
      </c>
      <c r="N73" s="1">
        <f t="shared" si="40"/>
        <v>18.098749847890044</v>
      </c>
      <c r="O73" s="1">
        <f t="shared" si="40"/>
        <v>20.120728247771027</v>
      </c>
      <c r="P73" s="1">
        <f t="shared" si="40"/>
        <v>24.872718548656682</v>
      </c>
      <c r="Q73" s="1">
        <f t="shared" si="40"/>
        <v>24.844046867430798</v>
      </c>
      <c r="R73" s="1">
        <f t="shared" si="40"/>
        <v>27.118737156233173</v>
      </c>
      <c r="S73" s="1">
        <f t="shared" si="40"/>
        <v>26.327524846237139</v>
      </c>
      <c r="T73" s="1">
        <f t="shared" si="40"/>
        <v>22.427486816901823</v>
      </c>
      <c r="U73" s="1">
        <f t="shared" si="40"/>
        <v>21.119799133595258</v>
      </c>
      <c r="V73" s="1">
        <f t="shared" si="41"/>
        <v>68.019732009071816</v>
      </c>
      <c r="W73" s="1">
        <f t="shared" si="41"/>
        <v>21.821590005748686</v>
      </c>
      <c r="X73" s="1">
        <f t="shared" si="41"/>
        <v>55.954468131132955</v>
      </c>
      <c r="Y73" s="1">
        <f t="shared" si="41"/>
        <v>7.5000690873798757</v>
      </c>
      <c r="Z73" s="1">
        <f t="shared" si="41"/>
        <v>6.2835427419135161</v>
      </c>
      <c r="AA73" s="1">
        <f t="shared" si="41"/>
        <v>20.120728247771027</v>
      </c>
      <c r="AB73" s="1">
        <f t="shared" si="41"/>
        <v>24.872718548656682</v>
      </c>
      <c r="AC73" s="1">
        <f t="shared" si="41"/>
        <v>24.844046867430798</v>
      </c>
      <c r="AD73" s="1">
        <f t="shared" si="41"/>
        <v>27.118737156233173</v>
      </c>
      <c r="AE73" s="1">
        <f t="shared" si="41"/>
        <v>26.327524846237139</v>
      </c>
      <c r="AF73" s="1">
        <f t="shared" si="41"/>
        <v>22.427486816901823</v>
      </c>
    </row>
    <row r="74" spans="1:38">
      <c r="A74" s="5" t="s">
        <v>324</v>
      </c>
      <c r="B74" s="5" t="str">
        <f t="shared" si="43"/>
        <v>9260-07454</v>
      </c>
      <c r="C74" s="5" t="str">
        <f t="shared" si="44"/>
        <v>9260</v>
      </c>
      <c r="D74" s="1">
        <f>SUM($F74:K74)</f>
        <v>0</v>
      </c>
      <c r="E74" s="2">
        <f t="shared" si="39"/>
        <v>0</v>
      </c>
      <c r="F74" s="22">
        <f>'Div 2 history'!B75</f>
        <v>0</v>
      </c>
      <c r="G74" s="22">
        <f>'Div 2 history'!C75</f>
        <v>0</v>
      </c>
      <c r="H74" s="22">
        <f>'Div 2 history'!D75</f>
        <v>0</v>
      </c>
      <c r="I74" s="22">
        <f>'Div 2 history'!E75</f>
        <v>0</v>
      </c>
      <c r="J74" s="22">
        <f>'Div 2 history'!F75</f>
        <v>0</v>
      </c>
      <c r="K74" s="22">
        <f>'Div 2 history'!G75</f>
        <v>0</v>
      </c>
      <c r="L74" s="1">
        <f t="shared" si="40"/>
        <v>0</v>
      </c>
      <c r="M74" s="1">
        <f t="shared" si="40"/>
        <v>0</v>
      </c>
      <c r="N74" s="1">
        <f t="shared" si="40"/>
        <v>0</v>
      </c>
      <c r="O74" s="1">
        <f t="shared" si="40"/>
        <v>0</v>
      </c>
      <c r="P74" s="1">
        <f t="shared" si="40"/>
        <v>0</v>
      </c>
      <c r="Q74" s="1">
        <f t="shared" si="40"/>
        <v>0</v>
      </c>
      <c r="R74" s="1">
        <f t="shared" si="40"/>
        <v>0</v>
      </c>
      <c r="S74" s="1">
        <f t="shared" si="40"/>
        <v>0</v>
      </c>
      <c r="T74" s="1">
        <f t="shared" si="40"/>
        <v>0</v>
      </c>
      <c r="U74" s="1">
        <f t="shared" si="40"/>
        <v>0</v>
      </c>
      <c r="V74" s="1">
        <f t="shared" si="41"/>
        <v>0</v>
      </c>
      <c r="W74" s="1">
        <f t="shared" si="41"/>
        <v>0</v>
      </c>
      <c r="X74" s="1">
        <f t="shared" si="41"/>
        <v>0</v>
      </c>
      <c r="Y74" s="1">
        <f t="shared" si="41"/>
        <v>0</v>
      </c>
      <c r="Z74" s="1">
        <f t="shared" si="41"/>
        <v>0</v>
      </c>
      <c r="AA74" s="1">
        <f t="shared" si="41"/>
        <v>0</v>
      </c>
      <c r="AB74" s="1">
        <f t="shared" si="41"/>
        <v>0</v>
      </c>
      <c r="AC74" s="1">
        <f t="shared" si="41"/>
        <v>0</v>
      </c>
      <c r="AD74" s="1">
        <f t="shared" si="41"/>
        <v>0</v>
      </c>
      <c r="AE74" s="1">
        <f t="shared" si="41"/>
        <v>0</v>
      </c>
      <c r="AF74" s="1">
        <f t="shared" si="41"/>
        <v>0</v>
      </c>
    </row>
    <row r="75" spans="1:38">
      <c r="A75" s="5" t="s">
        <v>325</v>
      </c>
      <c r="B75" s="5" t="str">
        <f t="shared" si="43"/>
        <v>9260-07458</v>
      </c>
      <c r="C75" s="5" t="str">
        <f t="shared" si="44"/>
        <v>9260</v>
      </c>
      <c r="D75" s="1">
        <f>SUM($F75:K75)</f>
        <v>3716878.4099999997</v>
      </c>
      <c r="E75" s="2">
        <f t="shared" si="39"/>
        <v>0.17015441797914768</v>
      </c>
      <c r="F75" s="22">
        <f>'Div 2 history'!B76</f>
        <v>286538.31</v>
      </c>
      <c r="G75" s="22">
        <f>'Div 2 history'!C76</f>
        <v>258809.03</v>
      </c>
      <c r="H75" s="22">
        <f>'Div 2 history'!D76</f>
        <v>682420.62</v>
      </c>
      <c r="I75" s="22">
        <f>'Div 2 history'!E76</f>
        <v>293711.11</v>
      </c>
      <c r="J75" s="22">
        <f>'Div 2 history'!F76</f>
        <v>1747416.78</v>
      </c>
      <c r="K75" s="22">
        <f>'Div 2 history'!G76</f>
        <v>447982.56</v>
      </c>
      <c r="L75" s="1">
        <f t="shared" si="40"/>
        <v>692922.86678666738</v>
      </c>
      <c r="M75" s="1">
        <f t="shared" si="40"/>
        <v>301127.29815766058</v>
      </c>
      <c r="N75" s="1">
        <f t="shared" si="40"/>
        <v>301825.43322690809</v>
      </c>
      <c r="O75" s="1">
        <f t="shared" si="40"/>
        <v>335545.13826999842</v>
      </c>
      <c r="P75" s="1">
        <f t="shared" si="40"/>
        <v>414792.13285852724</v>
      </c>
      <c r="Q75" s="1">
        <f t="shared" si="40"/>
        <v>414313.98698215029</v>
      </c>
      <c r="R75" s="1">
        <f t="shared" si="40"/>
        <v>452248.06461983075</v>
      </c>
      <c r="S75" s="1">
        <f t="shared" si="40"/>
        <v>439053.34121373558</v>
      </c>
      <c r="T75" s="1">
        <f t="shared" si="40"/>
        <v>374014.00547515257</v>
      </c>
      <c r="U75" s="1">
        <f t="shared" si="40"/>
        <v>352206.23395188851</v>
      </c>
      <c r="V75" s="1">
        <f t="shared" si="41"/>
        <v>1134337.1920248787</v>
      </c>
      <c r="W75" s="1">
        <f t="shared" si="41"/>
        <v>363909.7126895148</v>
      </c>
      <c r="X75" s="1">
        <f t="shared" si="41"/>
        <v>933129.73142337182</v>
      </c>
      <c r="Y75" s="1">
        <f t="shared" si="41"/>
        <v>125075.57817835007</v>
      </c>
      <c r="Z75" s="1">
        <f t="shared" si="41"/>
        <v>104788.06692269629</v>
      </c>
      <c r="AA75" s="1">
        <f t="shared" si="41"/>
        <v>335545.13826999842</v>
      </c>
      <c r="AB75" s="1">
        <f t="shared" si="41"/>
        <v>414792.13285852724</v>
      </c>
      <c r="AC75" s="1">
        <f t="shared" si="41"/>
        <v>414313.98698215029</v>
      </c>
      <c r="AD75" s="1">
        <f t="shared" si="41"/>
        <v>452248.06461983075</v>
      </c>
      <c r="AE75" s="1">
        <f t="shared" si="41"/>
        <v>439053.34121373558</v>
      </c>
      <c r="AF75" s="1">
        <f t="shared" si="41"/>
        <v>374014.00547515257</v>
      </c>
    </row>
    <row r="76" spans="1:38">
      <c r="A76" s="5" t="s">
        <v>326</v>
      </c>
      <c r="B76" s="5" t="str">
        <f t="shared" si="43"/>
        <v>9260-07460</v>
      </c>
      <c r="C76" s="5" t="str">
        <f t="shared" si="44"/>
        <v>9260</v>
      </c>
      <c r="D76" s="1">
        <f>SUM($F76:K76)</f>
        <v>4236457.09</v>
      </c>
      <c r="E76" s="2">
        <f t="shared" si="39"/>
        <v>0.19394013226345591</v>
      </c>
      <c r="F76" s="22">
        <f>'Div 2 history'!B77</f>
        <v>125819.57</v>
      </c>
      <c r="G76" s="22">
        <f>'Div 2 history'!C77</f>
        <v>113643.54</v>
      </c>
      <c r="H76" s="22">
        <f>'Div 2 history'!D77</f>
        <v>299325.96999999997</v>
      </c>
      <c r="I76" s="22">
        <f>'Div 2 history'!E77</f>
        <v>116057.59</v>
      </c>
      <c r="J76" s="22">
        <f>'Div 2 history'!F77</f>
        <v>3434898.77</v>
      </c>
      <c r="K76" s="22">
        <f>'Div 2 history'!G77</f>
        <v>146711.65</v>
      </c>
      <c r="L76" s="1">
        <f t="shared" si="40"/>
        <v>789785.85469022708</v>
      </c>
      <c r="M76" s="1">
        <f t="shared" si="40"/>
        <v>343221.57911874366</v>
      </c>
      <c r="N76" s="1">
        <f t="shared" si="40"/>
        <v>344017.305784414</v>
      </c>
      <c r="O76" s="1">
        <f t="shared" si="40"/>
        <v>382450.65434867569</v>
      </c>
      <c r="P76" s="1">
        <f t="shared" si="40"/>
        <v>472775.50629500678</v>
      </c>
      <c r="Q76" s="1">
        <f t="shared" si="40"/>
        <v>472230.52088935522</v>
      </c>
      <c r="R76" s="1">
        <f t="shared" si="40"/>
        <v>515467.36493795074</v>
      </c>
      <c r="S76" s="1">
        <f t="shared" si="40"/>
        <v>500428.16446963605</v>
      </c>
      <c r="T76" s="1">
        <f t="shared" si="40"/>
        <v>426297.04565840482</v>
      </c>
      <c r="U76" s="1">
        <f t="shared" si="40"/>
        <v>401440.78777322097</v>
      </c>
      <c r="V76" s="1">
        <f t="shared" si="41"/>
        <v>1292905.0427572338</v>
      </c>
      <c r="W76" s="1">
        <f t="shared" si="41"/>
        <v>414780.28398657194</v>
      </c>
      <c r="X76" s="1">
        <f t="shared" si="41"/>
        <v>1063570.994397511</v>
      </c>
      <c r="Y76" s="1">
        <f t="shared" si="41"/>
        <v>142559.76696303079</v>
      </c>
      <c r="Z76" s="1">
        <f t="shared" si="41"/>
        <v>119436.28499325895</v>
      </c>
      <c r="AA76" s="1">
        <f t="shared" si="41"/>
        <v>382450.65434867569</v>
      </c>
      <c r="AB76" s="1">
        <f t="shared" si="41"/>
        <v>472775.50629500678</v>
      </c>
      <c r="AC76" s="1">
        <f t="shared" si="41"/>
        <v>472230.52088935522</v>
      </c>
      <c r="AD76" s="1">
        <f t="shared" si="41"/>
        <v>515467.36493795074</v>
      </c>
      <c r="AE76" s="1">
        <f t="shared" si="41"/>
        <v>500428.16446963605</v>
      </c>
      <c r="AF76" s="1">
        <f t="shared" si="41"/>
        <v>426297.04565840482</v>
      </c>
    </row>
    <row r="77" spans="1:38">
      <c r="A77" s="5" t="s">
        <v>317</v>
      </c>
      <c r="B77" s="5" t="str">
        <f t="shared" si="43"/>
        <v>9260-07463</v>
      </c>
      <c r="C77" s="5" t="str">
        <f t="shared" si="44"/>
        <v>9260</v>
      </c>
      <c r="D77" s="1">
        <f>SUM($F77:K77)</f>
        <v>60820.759999999995</v>
      </c>
      <c r="E77" s="2">
        <f t="shared" si="39"/>
        <v>2.7843044289547867E-3</v>
      </c>
      <c r="F77" s="22">
        <f>'Div 2 history'!B78</f>
        <v>10416.86</v>
      </c>
      <c r="G77" s="22">
        <f>'Div 2 history'!C78</f>
        <v>9408.68</v>
      </c>
      <c r="H77" s="22">
        <f>'Div 2 history'!D78</f>
        <v>10416.81</v>
      </c>
      <c r="I77" s="22">
        <f>'Div 2 history'!E78</f>
        <v>10080.82</v>
      </c>
      <c r="J77" s="22">
        <f>'Div 2 history'!F78</f>
        <v>10416.790000000001</v>
      </c>
      <c r="K77" s="22">
        <f>'Div 2 history'!G78</f>
        <v>10080.799999999999</v>
      </c>
      <c r="L77" s="1">
        <f t="shared" ref="L77:U83" si="45">$E77*L$90</f>
        <v>11338.572514494457</v>
      </c>
      <c r="M77" s="1">
        <f t="shared" si="45"/>
        <v>4927.4657684310732</v>
      </c>
      <c r="N77" s="1">
        <f t="shared" si="45"/>
        <v>4938.8896302878529</v>
      </c>
      <c r="O77" s="1">
        <f t="shared" si="45"/>
        <v>5490.658577633264</v>
      </c>
      <c r="P77" s="1">
        <f t="shared" si="45"/>
        <v>6787.4086746024595</v>
      </c>
      <c r="Q77" s="1">
        <f t="shared" si="45"/>
        <v>6779.5845834204956</v>
      </c>
      <c r="R77" s="1">
        <f t="shared" si="45"/>
        <v>7400.3149860119356</v>
      </c>
      <c r="S77" s="1">
        <f t="shared" si="45"/>
        <v>7184.4044780465974</v>
      </c>
      <c r="T77" s="1">
        <f t="shared" si="45"/>
        <v>6120.1399546569883</v>
      </c>
      <c r="U77" s="1">
        <f t="shared" si="45"/>
        <v>5763.2907140730658</v>
      </c>
      <c r="V77" s="1">
        <f t="shared" ref="V77:AF83" si="46">$E77*V$90</f>
        <v>18561.610713334863</v>
      </c>
      <c r="W77" s="1">
        <f t="shared" si="46"/>
        <v>5954.7993923099384</v>
      </c>
      <c r="X77" s="1">
        <f t="shared" si="46"/>
        <v>15269.172995025508</v>
      </c>
      <c r="Y77" s="1">
        <f t="shared" si="46"/>
        <v>2046.6614408962239</v>
      </c>
      <c r="Z77" s="1">
        <f t="shared" si="46"/>
        <v>1714.6888238319448</v>
      </c>
      <c r="AA77" s="1">
        <f t="shared" si="46"/>
        <v>5490.658577633264</v>
      </c>
      <c r="AB77" s="1">
        <f t="shared" si="46"/>
        <v>6787.4086746024595</v>
      </c>
      <c r="AC77" s="1">
        <f t="shared" si="46"/>
        <v>6779.5845834204956</v>
      </c>
      <c r="AD77" s="1">
        <f t="shared" si="46"/>
        <v>7400.3149860119356</v>
      </c>
      <c r="AE77" s="1">
        <f t="shared" si="46"/>
        <v>7184.4044780465974</v>
      </c>
      <c r="AF77" s="1">
        <f t="shared" si="46"/>
        <v>6120.1399546569883</v>
      </c>
    </row>
    <row r="78" spans="1:38">
      <c r="A78" s="5" t="s">
        <v>399</v>
      </c>
      <c r="B78" s="5" t="str">
        <f t="shared" si="43"/>
        <v>9260-07486</v>
      </c>
      <c r="C78" s="5" t="str">
        <f t="shared" si="44"/>
        <v>9260</v>
      </c>
      <c r="D78" s="1">
        <f>SUM($F78:K78)</f>
        <v>-1524853.96</v>
      </c>
      <c r="E78" s="2">
        <f t="shared" si="39"/>
        <v>-6.9806060206042242E-2</v>
      </c>
      <c r="F78" s="22">
        <f>'Div 2 history'!B79</f>
        <v>-1187093.1100000001</v>
      </c>
      <c r="G78" s="22">
        <f>'Div 2 history'!C79</f>
        <v>-25526.02</v>
      </c>
      <c r="H78" s="22">
        <f>'Div 2 history'!D79</f>
        <v>-153107.39000000001</v>
      </c>
      <c r="I78" s="22">
        <f>'Div 2 history'!E79</f>
        <v>-26755.919999999998</v>
      </c>
      <c r="J78" s="22">
        <f>'Div 2 history'!F79</f>
        <v>-22126.17</v>
      </c>
      <c r="K78" s="22">
        <f>'Div 2 history'!G79</f>
        <v>-110245.35</v>
      </c>
      <c r="L78" s="1">
        <f t="shared" si="45"/>
        <v>-284272.46222299809</v>
      </c>
      <c r="M78" s="1">
        <f t="shared" si="45"/>
        <v>-123537.84611959085</v>
      </c>
      <c r="N78" s="1">
        <f t="shared" si="45"/>
        <v>-123824.25689431322</v>
      </c>
      <c r="O78" s="1">
        <f t="shared" si="45"/>
        <v>-137657.80754979141</v>
      </c>
      <c r="P78" s="1">
        <f t="shared" si="45"/>
        <v>-170168.98499140612</v>
      </c>
      <c r="Q78" s="1">
        <f t="shared" si="45"/>
        <v>-169972.82505486111</v>
      </c>
      <c r="R78" s="1">
        <f t="shared" si="45"/>
        <v>-185535.32727423409</v>
      </c>
      <c r="S78" s="1">
        <f t="shared" si="45"/>
        <v>-180122.17569446829</v>
      </c>
      <c r="T78" s="1">
        <f t="shared" si="45"/>
        <v>-153439.70784996654</v>
      </c>
      <c r="U78" s="1">
        <f t="shared" si="45"/>
        <v>-144493.04263849292</v>
      </c>
      <c r="V78" s="1">
        <f t="shared" si="46"/>
        <v>-465363.23453056318</v>
      </c>
      <c r="W78" s="1">
        <f t="shared" si="46"/>
        <v>-149294.40925054875</v>
      </c>
      <c r="X78" s="1">
        <f t="shared" si="46"/>
        <v>-382817.62522187672</v>
      </c>
      <c r="Y78" s="1">
        <f t="shared" si="46"/>
        <v>-51312.410481715677</v>
      </c>
      <c r="Z78" s="1">
        <f t="shared" si="46"/>
        <v>-42989.433923349257</v>
      </c>
      <c r="AA78" s="1">
        <f t="shared" si="46"/>
        <v>-137657.80754979141</v>
      </c>
      <c r="AB78" s="1">
        <f t="shared" si="46"/>
        <v>-170168.98499140612</v>
      </c>
      <c r="AC78" s="1">
        <f t="shared" si="46"/>
        <v>-169972.82505486111</v>
      </c>
      <c r="AD78" s="1">
        <f t="shared" si="46"/>
        <v>-185535.32727423409</v>
      </c>
      <c r="AE78" s="1">
        <f t="shared" si="46"/>
        <v>-180122.17569446829</v>
      </c>
      <c r="AF78" s="1">
        <f t="shared" si="46"/>
        <v>-153439.70784996654</v>
      </c>
    </row>
    <row r="79" spans="1:38">
      <c r="A79" s="5" t="s">
        <v>327</v>
      </c>
      <c r="B79" s="5" t="str">
        <f t="shared" si="43"/>
        <v>9260-07487</v>
      </c>
      <c r="C79" s="5" t="str">
        <f t="shared" si="44"/>
        <v>9260</v>
      </c>
      <c r="D79" s="1">
        <f>SUM($F79:K79)</f>
        <v>-776098.20000000007</v>
      </c>
      <c r="E79" s="2">
        <f t="shared" si="39"/>
        <v>-3.5528882828229018E-2</v>
      </c>
      <c r="F79" s="22">
        <f>'Div 2 history'!B80</f>
        <v>-31612.61</v>
      </c>
      <c r="G79" s="22">
        <f>'Div 2 history'!C80</f>
        <v>-31612.61</v>
      </c>
      <c r="H79" s="22">
        <f>'Div 2 history'!D80</f>
        <v>-486100.68</v>
      </c>
      <c r="I79" s="22">
        <f>'Div 2 history'!E80</f>
        <v>-12091.49</v>
      </c>
      <c r="J79" s="22">
        <f>'Div 2 history'!F80</f>
        <v>-22182.42</v>
      </c>
      <c r="K79" s="22">
        <f>'Div 2 history'!G80</f>
        <v>-192498.39</v>
      </c>
      <c r="L79" s="1">
        <f t="shared" si="45"/>
        <v>-144684.90231080021</v>
      </c>
      <c r="M79" s="1">
        <f t="shared" si="45"/>
        <v>-62876.513109026811</v>
      </c>
      <c r="N79" s="1">
        <f t="shared" si="45"/>
        <v>-63022.286338826889</v>
      </c>
      <c r="O79" s="1">
        <f t="shared" si="45"/>
        <v>-70063.087651580441</v>
      </c>
      <c r="P79" s="1">
        <f t="shared" si="45"/>
        <v>-86610.158357497596</v>
      </c>
      <c r="Q79" s="1">
        <f t="shared" si="45"/>
        <v>-86510.31969906982</v>
      </c>
      <c r="R79" s="1">
        <f t="shared" si="45"/>
        <v>-94431.097869820922</v>
      </c>
      <c r="S79" s="1">
        <f t="shared" si="45"/>
        <v>-91675.989965990317</v>
      </c>
      <c r="T79" s="1">
        <f t="shared" si="45"/>
        <v>-78095.531896631539</v>
      </c>
      <c r="U79" s="1">
        <f t="shared" si="45"/>
        <v>-73541.987131841524</v>
      </c>
      <c r="V79" s="1">
        <f t="shared" si="46"/>
        <v>-236853.87462635961</v>
      </c>
      <c r="W79" s="1">
        <f t="shared" si="46"/>
        <v>-75985.71753678906</v>
      </c>
      <c r="X79" s="1">
        <f t="shared" si="46"/>
        <v>-194840.99963446544</v>
      </c>
      <c r="Y79" s="1">
        <f t="shared" si="46"/>
        <v>-26116.251429429132</v>
      </c>
      <c r="Z79" s="1">
        <f t="shared" si="46"/>
        <v>-21880.142729819385</v>
      </c>
      <c r="AA79" s="1">
        <f t="shared" si="46"/>
        <v>-70063.087651580441</v>
      </c>
      <c r="AB79" s="1">
        <f t="shared" si="46"/>
        <v>-86610.158357497596</v>
      </c>
      <c r="AC79" s="1">
        <f t="shared" si="46"/>
        <v>-86510.31969906982</v>
      </c>
      <c r="AD79" s="1">
        <f t="shared" si="46"/>
        <v>-94431.097869820922</v>
      </c>
      <c r="AE79" s="1">
        <f t="shared" si="46"/>
        <v>-91675.989965990317</v>
      </c>
      <c r="AF79" s="1">
        <f t="shared" si="46"/>
        <v>-78095.531896631539</v>
      </c>
    </row>
    <row r="80" spans="1:38">
      <c r="A80" s="5" t="s">
        <v>400</v>
      </c>
      <c r="B80" s="5" t="str">
        <f t="shared" si="43"/>
        <v>9260-07488</v>
      </c>
      <c r="C80" s="5" t="str">
        <f t="shared" si="44"/>
        <v>9260</v>
      </c>
      <c r="D80" s="1">
        <f>SUM($F80:K80)</f>
        <v>505033</v>
      </c>
      <c r="E80" s="2">
        <f t="shared" si="39"/>
        <v>2.3119829786216465E-2</v>
      </c>
      <c r="F80" s="22">
        <f>'Div 2 history'!B81</f>
        <v>86058.64</v>
      </c>
      <c r="G80" s="22">
        <f>'Div 2 history'!C81</f>
        <v>86058.64</v>
      </c>
      <c r="H80" s="22">
        <f>'Div 2 history'!D81</f>
        <v>86058.64</v>
      </c>
      <c r="I80" s="22">
        <f>'Div 2 history'!E81</f>
        <v>78533.64</v>
      </c>
      <c r="J80" s="22">
        <f>'Div 2 history'!F81</f>
        <v>84161.72</v>
      </c>
      <c r="K80" s="22">
        <f>'Div 2 history'!G81</f>
        <v>84161.72</v>
      </c>
      <c r="L80" s="1">
        <f t="shared" si="45"/>
        <v>94151.294602577807</v>
      </c>
      <c r="M80" s="1">
        <f t="shared" si="45"/>
        <v>40915.845501240867</v>
      </c>
      <c r="N80" s="1">
        <f t="shared" si="45"/>
        <v>41010.705006862219</v>
      </c>
      <c r="O80" s="1">
        <f t="shared" si="45"/>
        <v>45592.389398584637</v>
      </c>
      <c r="P80" s="1">
        <f t="shared" si="45"/>
        <v>56360.120543717378</v>
      </c>
      <c r="Q80" s="1">
        <f t="shared" si="45"/>
        <v>56295.152196694085</v>
      </c>
      <c r="R80" s="1">
        <f t="shared" si="45"/>
        <v>61449.466897989536</v>
      </c>
      <c r="S80" s="1">
        <f t="shared" si="45"/>
        <v>59656.626236852477</v>
      </c>
      <c r="T80" s="1">
        <f t="shared" si="45"/>
        <v>50819.368941135937</v>
      </c>
      <c r="U80" s="1">
        <f t="shared" si="45"/>
        <v>47856.225394100024</v>
      </c>
      <c r="V80" s="1">
        <f t="shared" si="46"/>
        <v>154128.72090693453</v>
      </c>
      <c r="W80" s="1">
        <f t="shared" si="46"/>
        <v>49446.442324898038</v>
      </c>
      <c r="X80" s="1">
        <f t="shared" si="46"/>
        <v>126789.54102508286</v>
      </c>
      <c r="Y80" s="1">
        <f t="shared" si="46"/>
        <v>16994.716400783924</v>
      </c>
      <c r="Z80" s="1">
        <f t="shared" si="46"/>
        <v>14238.139095373333</v>
      </c>
      <c r="AA80" s="1">
        <f t="shared" si="46"/>
        <v>45592.389398584637</v>
      </c>
      <c r="AB80" s="1">
        <f t="shared" si="46"/>
        <v>56360.120543717378</v>
      </c>
      <c r="AC80" s="1">
        <f t="shared" si="46"/>
        <v>56295.152196694085</v>
      </c>
      <c r="AD80" s="1">
        <f t="shared" si="46"/>
        <v>61449.466897989536</v>
      </c>
      <c r="AE80" s="1">
        <f t="shared" si="46"/>
        <v>59656.626236852477</v>
      </c>
      <c r="AF80" s="1">
        <f t="shared" si="46"/>
        <v>50819.368941135937</v>
      </c>
    </row>
    <row r="81" spans="1:38">
      <c r="A81" s="5" t="s">
        <v>328</v>
      </c>
      <c r="B81" s="5" t="str">
        <f t="shared" si="43"/>
        <v>9260-07489</v>
      </c>
      <c r="C81" s="5" t="str">
        <f t="shared" si="44"/>
        <v>9260</v>
      </c>
      <c r="D81" s="1">
        <f>SUM($F81:K81)</f>
        <v>6006542.6899999995</v>
      </c>
      <c r="E81" s="2">
        <f t="shared" si="39"/>
        <v>0.27497261485178742</v>
      </c>
      <c r="F81" s="22">
        <f>'Div 2 history'!B82</f>
        <v>662310.75</v>
      </c>
      <c r="G81" s="22">
        <f>'Div 2 history'!C82</f>
        <v>653496.43999999994</v>
      </c>
      <c r="H81" s="22">
        <f>'Div 2 history'!D82</f>
        <v>1620917.07</v>
      </c>
      <c r="I81" s="22">
        <f>'Div 2 history'!E82</f>
        <v>674444.57</v>
      </c>
      <c r="J81" s="22">
        <f>'Div 2 history'!F82</f>
        <v>682174.57</v>
      </c>
      <c r="K81" s="22">
        <f>'Div 2 history'!G82</f>
        <v>1713199.29</v>
      </c>
      <c r="L81" s="1">
        <f t="shared" si="45"/>
        <v>1119775.8767232045</v>
      </c>
      <c r="M81" s="1">
        <f t="shared" si="45"/>
        <v>486627.15644452476</v>
      </c>
      <c r="N81" s="1">
        <f t="shared" si="45"/>
        <v>487755.35533463093</v>
      </c>
      <c r="O81" s="1">
        <f t="shared" si="45"/>
        <v>542247.00813947211</v>
      </c>
      <c r="P81" s="1">
        <f t="shared" si="45"/>
        <v>670311.58371707285</v>
      </c>
      <c r="Q81" s="1">
        <f t="shared" si="45"/>
        <v>669538.89133876457</v>
      </c>
      <c r="R81" s="1">
        <f t="shared" si="45"/>
        <v>730841.04642769089</v>
      </c>
      <c r="S81" s="1">
        <f t="shared" si="45"/>
        <v>709518.1349199526</v>
      </c>
      <c r="T81" s="1">
        <f t="shared" si="45"/>
        <v>604413.392835306</v>
      </c>
      <c r="U81" s="1">
        <f t="shared" si="45"/>
        <v>569171.639896648</v>
      </c>
      <c r="V81" s="1">
        <f t="shared" si="46"/>
        <v>1833109.4044995033</v>
      </c>
      <c r="W81" s="1">
        <f t="shared" si="46"/>
        <v>588084.6730671518</v>
      </c>
      <c r="X81" s="1">
        <f t="shared" si="46"/>
        <v>1507954.5115124488</v>
      </c>
      <c r="Y81" s="1">
        <f t="shared" si="46"/>
        <v>202124.39497171823</v>
      </c>
      <c r="Z81" s="1">
        <f t="shared" si="46"/>
        <v>169339.41010293961</v>
      </c>
      <c r="AA81" s="1">
        <f t="shared" si="46"/>
        <v>542247.00813947211</v>
      </c>
      <c r="AB81" s="1">
        <f t="shared" si="46"/>
        <v>670311.58371707285</v>
      </c>
      <c r="AC81" s="1">
        <f t="shared" si="46"/>
        <v>669538.89133876457</v>
      </c>
      <c r="AD81" s="1">
        <f t="shared" si="46"/>
        <v>730841.04642769089</v>
      </c>
      <c r="AE81" s="1">
        <f t="shared" si="46"/>
        <v>709518.1349199526</v>
      </c>
      <c r="AF81" s="1">
        <f t="shared" si="46"/>
        <v>604413.392835306</v>
      </c>
    </row>
    <row r="82" spans="1:38">
      <c r="A82" s="5" t="s">
        <v>401</v>
      </c>
      <c r="B82" s="5" t="str">
        <f t="shared" si="43"/>
        <v>9210-07495</v>
      </c>
      <c r="C82" s="5" t="str">
        <f t="shared" si="44"/>
        <v>9210</v>
      </c>
      <c r="D82" s="1">
        <f>SUM($F82:K82)</f>
        <v>144670.03</v>
      </c>
      <c r="E82" s="2">
        <f t="shared" si="39"/>
        <v>6.6228275553613918E-3</v>
      </c>
      <c r="F82" s="22">
        <f>'Div 2 history'!B83</f>
        <v>25675.61</v>
      </c>
      <c r="G82" s="22">
        <f>'Div 2 history'!C83</f>
        <v>34425.5</v>
      </c>
      <c r="H82" s="22">
        <f>'Div 2 history'!D83</f>
        <v>15621.59</v>
      </c>
      <c r="I82" s="22">
        <f>'Div 2 history'!E83</f>
        <v>10653.11</v>
      </c>
      <c r="J82" s="22">
        <f>'Div 2 history'!F83</f>
        <v>39596.300000000003</v>
      </c>
      <c r="K82" s="22">
        <f>'Div 2 history'!G83</f>
        <v>18697.919999999998</v>
      </c>
      <c r="L82" s="1">
        <f t="shared" si="45"/>
        <v>26970.258606256957</v>
      </c>
      <c r="M82" s="1">
        <f t="shared" si="45"/>
        <v>11720.613496820764</v>
      </c>
      <c r="N82" s="1">
        <f t="shared" si="45"/>
        <v>11747.786627139034</v>
      </c>
      <c r="O82" s="1">
        <f t="shared" si="45"/>
        <v>13060.240305217523</v>
      </c>
      <c r="P82" s="1">
        <f t="shared" si="45"/>
        <v>16144.727829395724</v>
      </c>
      <c r="Q82" s="1">
        <f t="shared" si="45"/>
        <v>16126.117218380383</v>
      </c>
      <c r="R82" s="1">
        <f t="shared" si="45"/>
        <v>17602.604621116152</v>
      </c>
      <c r="S82" s="1">
        <f t="shared" si="45"/>
        <v>17089.033602525451</v>
      </c>
      <c r="T82" s="1">
        <f t="shared" si="45"/>
        <v>14557.543030445942</v>
      </c>
      <c r="U82" s="1">
        <f t="shared" si="45"/>
        <v>13708.731040251256</v>
      </c>
      <c r="V82" s="1">
        <f t="shared" si="46"/>
        <v>44151.187501545137</v>
      </c>
      <c r="W82" s="1">
        <f t="shared" si="46"/>
        <v>14164.259156404174</v>
      </c>
      <c r="X82" s="1">
        <f t="shared" si="46"/>
        <v>36319.699314272475</v>
      </c>
      <c r="Y82" s="1">
        <f t="shared" si="46"/>
        <v>4868.2484739470538</v>
      </c>
      <c r="Z82" s="1">
        <f t="shared" si="46"/>
        <v>4078.6087445213147</v>
      </c>
      <c r="AA82" s="1">
        <f t="shared" si="46"/>
        <v>13060.240305217523</v>
      </c>
      <c r="AB82" s="1">
        <f t="shared" si="46"/>
        <v>16144.727829395724</v>
      </c>
      <c r="AC82" s="1">
        <f t="shared" si="46"/>
        <v>16126.117218380383</v>
      </c>
      <c r="AD82" s="1">
        <f t="shared" si="46"/>
        <v>17602.604621116152</v>
      </c>
      <c r="AE82" s="1">
        <f t="shared" si="46"/>
        <v>17089.033602525451</v>
      </c>
      <c r="AF82" s="1">
        <f t="shared" si="46"/>
        <v>14557.543030445942</v>
      </c>
    </row>
    <row r="83" spans="1:38">
      <c r="A83" s="5" t="s">
        <v>853</v>
      </c>
      <c r="B83" s="5" t="str">
        <f t="shared" ref="B83" si="47">RIGHT(A83,10)</f>
        <v>9010-07499</v>
      </c>
      <c r="C83" s="5" t="str">
        <f t="shared" ref="C83" si="48">LEFT(B83,4)</f>
        <v>9010</v>
      </c>
      <c r="D83" s="1">
        <f>SUM($F83:K83)</f>
        <v>0</v>
      </c>
      <c r="E83" s="2">
        <f t="shared" si="39"/>
        <v>0</v>
      </c>
      <c r="F83" s="22">
        <f>'Div 2 history'!B84</f>
        <v>0</v>
      </c>
      <c r="G83" s="22">
        <f>'Div 2 history'!C84</f>
        <v>0</v>
      </c>
      <c r="H83" s="22">
        <f>'Div 2 history'!D84</f>
        <v>0</v>
      </c>
      <c r="I83" s="22">
        <f>'Div 2 history'!E84</f>
        <v>0</v>
      </c>
      <c r="J83" s="22">
        <f>'Div 2 history'!F84</f>
        <v>0</v>
      </c>
      <c r="K83" s="22">
        <f>'Div 2 history'!G84</f>
        <v>0</v>
      </c>
      <c r="L83" s="1">
        <f t="shared" si="45"/>
        <v>0</v>
      </c>
      <c r="M83" s="1">
        <f t="shared" si="45"/>
        <v>0</v>
      </c>
      <c r="N83" s="1">
        <f t="shared" si="45"/>
        <v>0</v>
      </c>
      <c r="O83" s="1">
        <f t="shared" si="45"/>
        <v>0</v>
      </c>
      <c r="P83" s="1">
        <f t="shared" si="45"/>
        <v>0</v>
      </c>
      <c r="Q83" s="1">
        <f t="shared" si="45"/>
        <v>0</v>
      </c>
      <c r="R83" s="1">
        <f t="shared" si="45"/>
        <v>0</v>
      </c>
      <c r="S83" s="1">
        <f t="shared" si="45"/>
        <v>0</v>
      </c>
      <c r="T83" s="1">
        <f t="shared" si="45"/>
        <v>0</v>
      </c>
      <c r="U83" s="1">
        <f t="shared" si="45"/>
        <v>0</v>
      </c>
      <c r="V83" s="1">
        <f t="shared" si="46"/>
        <v>0</v>
      </c>
      <c r="W83" s="1">
        <f t="shared" si="46"/>
        <v>0</v>
      </c>
      <c r="X83" s="1">
        <f t="shared" si="46"/>
        <v>0</v>
      </c>
      <c r="Y83" s="1">
        <f t="shared" si="46"/>
        <v>0</v>
      </c>
      <c r="Z83" s="1">
        <f t="shared" si="46"/>
        <v>0</v>
      </c>
      <c r="AA83" s="1">
        <f t="shared" si="46"/>
        <v>0</v>
      </c>
      <c r="AB83" s="1">
        <f t="shared" si="46"/>
        <v>0</v>
      </c>
      <c r="AC83" s="1">
        <f t="shared" si="46"/>
        <v>0</v>
      </c>
      <c r="AD83" s="1">
        <f t="shared" si="46"/>
        <v>0</v>
      </c>
      <c r="AE83" s="1">
        <f t="shared" si="46"/>
        <v>0</v>
      </c>
      <c r="AF83" s="1">
        <f t="shared" si="46"/>
        <v>0</v>
      </c>
    </row>
    <row r="84" spans="1:38">
      <c r="A84" s="5" t="s">
        <v>854</v>
      </c>
      <c r="B84" s="5" t="str">
        <f t="shared" si="43"/>
        <v>9030-07499</v>
      </c>
      <c r="C84" s="5" t="str">
        <f t="shared" si="44"/>
        <v>9030</v>
      </c>
      <c r="D84" s="1">
        <f>SUM($F84:K84)</f>
        <v>0</v>
      </c>
      <c r="E84" s="2">
        <f t="shared" si="39"/>
        <v>0</v>
      </c>
      <c r="F84" s="22">
        <f>'Div 2 history'!B85</f>
        <v>0</v>
      </c>
      <c r="G84" s="22">
        <f>'Div 2 history'!C85</f>
        <v>0</v>
      </c>
      <c r="H84" s="22">
        <f>'Div 2 history'!D85</f>
        <v>0</v>
      </c>
      <c r="I84" s="22">
        <f>'Div 2 history'!E85</f>
        <v>0</v>
      </c>
      <c r="J84" s="22">
        <f>'Div 2 history'!F85</f>
        <v>0</v>
      </c>
      <c r="K84" s="22">
        <f>'Div 2 history'!G85</f>
        <v>0</v>
      </c>
      <c r="L84" s="1">
        <f t="shared" ref="L84:U89" si="49">$E84*L$90</f>
        <v>0</v>
      </c>
      <c r="M84" s="1">
        <f t="shared" si="49"/>
        <v>0</v>
      </c>
      <c r="N84" s="1">
        <f t="shared" si="49"/>
        <v>0</v>
      </c>
      <c r="O84" s="1">
        <f t="shared" si="49"/>
        <v>0</v>
      </c>
      <c r="P84" s="1">
        <f t="shared" si="49"/>
        <v>0</v>
      </c>
      <c r="Q84" s="1">
        <f t="shared" si="49"/>
        <v>0</v>
      </c>
      <c r="R84" s="1">
        <f t="shared" si="49"/>
        <v>0</v>
      </c>
      <c r="S84" s="1">
        <f t="shared" si="49"/>
        <v>0</v>
      </c>
      <c r="T84" s="1">
        <f t="shared" si="49"/>
        <v>0</v>
      </c>
      <c r="U84" s="1">
        <f t="shared" si="49"/>
        <v>0</v>
      </c>
      <c r="V84" s="1">
        <f t="shared" ref="V84:AF89" si="50">$E84*V$90</f>
        <v>0</v>
      </c>
      <c r="W84" s="1">
        <f t="shared" si="50"/>
        <v>0</v>
      </c>
      <c r="X84" s="1">
        <f t="shared" si="50"/>
        <v>0</v>
      </c>
      <c r="Y84" s="1">
        <f t="shared" si="50"/>
        <v>0</v>
      </c>
      <c r="Z84" s="1">
        <f t="shared" si="50"/>
        <v>0</v>
      </c>
      <c r="AA84" s="1">
        <f t="shared" si="50"/>
        <v>0</v>
      </c>
      <c r="AB84" s="1">
        <f t="shared" si="50"/>
        <v>0</v>
      </c>
      <c r="AC84" s="1">
        <f t="shared" si="50"/>
        <v>0</v>
      </c>
      <c r="AD84" s="1">
        <f t="shared" si="50"/>
        <v>0</v>
      </c>
      <c r="AE84" s="1">
        <f t="shared" si="50"/>
        <v>0</v>
      </c>
      <c r="AF84" s="1">
        <f t="shared" si="50"/>
        <v>0</v>
      </c>
    </row>
    <row r="85" spans="1:38">
      <c r="A85" s="5" t="s">
        <v>112</v>
      </c>
      <c r="B85" s="5" t="str">
        <f t="shared" si="43"/>
        <v>9210-07499</v>
      </c>
      <c r="C85" s="5" t="str">
        <f t="shared" si="44"/>
        <v>9210</v>
      </c>
      <c r="D85" s="1">
        <f>SUM($F85:K85)</f>
        <v>57060.84</v>
      </c>
      <c r="E85" s="2">
        <f t="shared" si="39"/>
        <v>2.6121796164974009E-3</v>
      </c>
      <c r="F85" s="22">
        <f>'Div 2 history'!B86</f>
        <v>10257.75</v>
      </c>
      <c r="G85" s="22">
        <f>'Div 2 history'!C86</f>
        <v>11395.81</v>
      </c>
      <c r="H85" s="22">
        <f>'Div 2 history'!D86</f>
        <v>20906.36</v>
      </c>
      <c r="I85" s="22">
        <f>'Div 2 history'!E86</f>
        <v>6816.26</v>
      </c>
      <c r="J85" s="22">
        <f>'Div 2 history'!F86</f>
        <v>4942.16</v>
      </c>
      <c r="K85" s="22">
        <f>'Div 2 history'!G86</f>
        <v>2742.5</v>
      </c>
      <c r="L85" s="1">
        <f t="shared" si="49"/>
        <v>10637.625575181335</v>
      </c>
      <c r="M85" s="1">
        <f t="shared" si="49"/>
        <v>4622.8514049795258</v>
      </c>
      <c r="N85" s="1">
        <f t="shared" si="49"/>
        <v>4633.5690473370332</v>
      </c>
      <c r="O85" s="1">
        <f t="shared" si="49"/>
        <v>5151.2278142029018</v>
      </c>
      <c r="P85" s="1">
        <f t="shared" si="49"/>
        <v>6367.8132334436968</v>
      </c>
      <c r="Q85" s="1">
        <f t="shared" si="49"/>
        <v>6360.4728250851122</v>
      </c>
      <c r="R85" s="1">
        <f t="shared" si="49"/>
        <v>6942.8298720112889</v>
      </c>
      <c r="S85" s="1">
        <f t="shared" si="49"/>
        <v>6740.2668828390251</v>
      </c>
      <c r="T85" s="1">
        <f t="shared" si="49"/>
        <v>5741.7948531108404</v>
      </c>
      <c r="U85" s="1">
        <f t="shared" si="49"/>
        <v>5407.0059188541709</v>
      </c>
      <c r="V85" s="1">
        <f t="shared" si="50"/>
        <v>17414.137854507022</v>
      </c>
      <c r="W85" s="1">
        <f t="shared" si="50"/>
        <v>5586.6755916350712</v>
      </c>
      <c r="X85" s="1">
        <f t="shared" si="50"/>
        <v>14325.237586664018</v>
      </c>
      <c r="Y85" s="1">
        <f t="shared" si="50"/>
        <v>1920.137482878361</v>
      </c>
      <c r="Z85" s="1">
        <f t="shared" si="50"/>
        <v>1608.6873072033759</v>
      </c>
      <c r="AA85" s="1">
        <f t="shared" si="50"/>
        <v>5151.2278142029018</v>
      </c>
      <c r="AB85" s="1">
        <f t="shared" si="50"/>
        <v>6367.8132334436968</v>
      </c>
      <c r="AC85" s="1">
        <f t="shared" si="50"/>
        <v>6360.4728250851122</v>
      </c>
      <c r="AD85" s="1">
        <f t="shared" si="50"/>
        <v>6942.8298720112889</v>
      </c>
      <c r="AE85" s="1">
        <f t="shared" si="50"/>
        <v>6740.2668828390251</v>
      </c>
      <c r="AF85" s="1">
        <f t="shared" si="50"/>
        <v>5741.7948531108404</v>
      </c>
    </row>
    <row r="86" spans="1:38">
      <c r="A86" s="5" t="s">
        <v>114</v>
      </c>
      <c r="B86" s="5" t="str">
        <f t="shared" si="43"/>
        <v>9260-07499</v>
      </c>
      <c r="C86" s="5" t="str">
        <f t="shared" si="44"/>
        <v>9260</v>
      </c>
      <c r="D86" s="1">
        <f>SUM($F86:K86)</f>
        <v>11576</v>
      </c>
      <c r="E86" s="2">
        <f t="shared" si="39"/>
        <v>5.2993596379888406E-4</v>
      </c>
      <c r="F86" s="22">
        <f>'Div 2 history'!B87</f>
        <v>3509</v>
      </c>
      <c r="G86" s="22">
        <f>'Div 2 history'!C87</f>
        <v>0</v>
      </c>
      <c r="H86" s="22">
        <f>'Div 2 history'!D87</f>
        <v>500</v>
      </c>
      <c r="I86" s="22">
        <f>'Div 2 history'!E87</f>
        <v>47</v>
      </c>
      <c r="J86" s="22">
        <f>'Div 2 history'!F87</f>
        <v>3615</v>
      </c>
      <c r="K86" s="22">
        <f>'Div 2 history'!G87</f>
        <v>3905</v>
      </c>
      <c r="L86" s="1">
        <f t="shared" si="49"/>
        <v>2158.0676635377108</v>
      </c>
      <c r="M86" s="1">
        <f t="shared" si="49"/>
        <v>937.8433241438961</v>
      </c>
      <c r="N86" s="1">
        <f t="shared" si="49"/>
        <v>940.01762490656472</v>
      </c>
      <c r="O86" s="1">
        <f t="shared" si="49"/>
        <v>1045.0356702988038</v>
      </c>
      <c r="P86" s="1">
        <f t="shared" si="49"/>
        <v>1291.8457910949828</v>
      </c>
      <c r="Q86" s="1">
        <f t="shared" si="49"/>
        <v>1290.3566337822099</v>
      </c>
      <c r="R86" s="1">
        <f t="shared" si="49"/>
        <v>1408.5000956593469</v>
      </c>
      <c r="S86" s="1">
        <f t="shared" si="49"/>
        <v>1367.4059028178442</v>
      </c>
      <c r="T86" s="1">
        <f t="shared" si="49"/>
        <v>1164.8447029453316</v>
      </c>
      <c r="U86" s="1">
        <f t="shared" si="49"/>
        <v>1096.9256764649081</v>
      </c>
      <c r="V86" s="1">
        <f t="shared" si="50"/>
        <v>3532.8267127468389</v>
      </c>
      <c r="W86" s="1">
        <f t="shared" si="50"/>
        <v>1133.3754751729487</v>
      </c>
      <c r="X86" s="1">
        <f t="shared" si="50"/>
        <v>2906.1778673994754</v>
      </c>
      <c r="Y86" s="1">
        <f t="shared" si="50"/>
        <v>389.5405588456095</v>
      </c>
      <c r="Z86" s="1">
        <f t="shared" si="50"/>
        <v>326.35629388186857</v>
      </c>
      <c r="AA86" s="1">
        <f t="shared" si="50"/>
        <v>1045.0356702988038</v>
      </c>
      <c r="AB86" s="1">
        <f t="shared" si="50"/>
        <v>1291.8457910949828</v>
      </c>
      <c r="AC86" s="1">
        <f t="shared" si="50"/>
        <v>1290.3566337822099</v>
      </c>
      <c r="AD86" s="1">
        <f t="shared" si="50"/>
        <v>1408.5000956593469</v>
      </c>
      <c r="AE86" s="1">
        <f t="shared" si="50"/>
        <v>1367.4059028178442</v>
      </c>
      <c r="AF86" s="1">
        <f t="shared" si="50"/>
        <v>1164.8447029453316</v>
      </c>
    </row>
    <row r="87" spans="1:38">
      <c r="A87" s="5" t="s">
        <v>476</v>
      </c>
      <c r="B87" s="5" t="str">
        <f t="shared" si="43"/>
        <v>9302-07499</v>
      </c>
      <c r="C87" s="5" t="str">
        <f t="shared" si="44"/>
        <v>9302</v>
      </c>
      <c r="D87" s="1">
        <f>SUM($F87:K87)</f>
        <v>1336.89</v>
      </c>
      <c r="E87" s="2">
        <f t="shared" si="39"/>
        <v>6.1201286337516427E-5</v>
      </c>
      <c r="F87" s="22">
        <f>'Div 2 history'!B88</f>
        <v>0</v>
      </c>
      <c r="G87" s="22">
        <f>'Div 2 history'!C88</f>
        <v>1336.89</v>
      </c>
      <c r="H87" s="22">
        <f>'Div 2 history'!D88</f>
        <v>0</v>
      </c>
      <c r="I87" s="22">
        <f>'Div 2 history'!E88</f>
        <v>0</v>
      </c>
      <c r="J87" s="22">
        <f>'Div 2 history'!F88</f>
        <v>0</v>
      </c>
      <c r="K87" s="22">
        <f>'Div 2 history'!G88</f>
        <v>0</v>
      </c>
      <c r="L87" s="1">
        <f t="shared" si="49"/>
        <v>249.23108834717783</v>
      </c>
      <c r="M87" s="1">
        <f t="shared" si="49"/>
        <v>108.30972370548837</v>
      </c>
      <c r="N87" s="1">
        <f t="shared" si="49"/>
        <v>108.56082952326688</v>
      </c>
      <c r="O87" s="1">
        <f t="shared" si="49"/>
        <v>120.68916182323497</v>
      </c>
      <c r="P87" s="1">
        <f t="shared" si="49"/>
        <v>149.19278849835624</v>
      </c>
      <c r="Q87" s="1">
        <f t="shared" si="49"/>
        <v>149.02080858129739</v>
      </c>
      <c r="R87" s="1">
        <f t="shared" si="49"/>
        <v>162.66497001434212</v>
      </c>
      <c r="S87" s="1">
        <f t="shared" si="49"/>
        <v>157.91908063391048</v>
      </c>
      <c r="T87" s="1">
        <f t="shared" si="49"/>
        <v>134.5256768245149</v>
      </c>
      <c r="U87" s="1">
        <f t="shared" si="49"/>
        <v>126.6818389434322</v>
      </c>
      <c r="V87" s="1">
        <f t="shared" si="50"/>
        <v>407.99936973083288</v>
      </c>
      <c r="W87" s="1">
        <f t="shared" si="50"/>
        <v>130.89135616827602</v>
      </c>
      <c r="X87" s="1">
        <f t="shared" si="50"/>
        <v>335.62889850964797</v>
      </c>
      <c r="Y87" s="1">
        <f t="shared" si="50"/>
        <v>44.987290749404536</v>
      </c>
      <c r="Z87" s="1">
        <f t="shared" si="50"/>
        <v>37.690261379382456</v>
      </c>
      <c r="AA87" s="1">
        <f t="shared" si="50"/>
        <v>120.68916182323497</v>
      </c>
      <c r="AB87" s="1">
        <f t="shared" si="50"/>
        <v>149.19278849835624</v>
      </c>
      <c r="AC87" s="1">
        <f t="shared" si="50"/>
        <v>149.02080858129739</v>
      </c>
      <c r="AD87" s="1">
        <f t="shared" si="50"/>
        <v>162.66497001434212</v>
      </c>
      <c r="AE87" s="1">
        <f t="shared" si="50"/>
        <v>157.91908063391048</v>
      </c>
      <c r="AF87" s="1">
        <f t="shared" si="50"/>
        <v>134.5256768245149</v>
      </c>
    </row>
    <row r="88" spans="1:38">
      <c r="A88" s="5" t="s">
        <v>1133</v>
      </c>
      <c r="B88" s="5" t="str">
        <f t="shared" si="43"/>
        <v>9310-07499</v>
      </c>
      <c r="C88" s="5" t="str">
        <f t="shared" si="44"/>
        <v>9310</v>
      </c>
      <c r="D88" s="1">
        <f>SUM($F88:K88)</f>
        <v>200.05</v>
      </c>
      <c r="E88" s="2">
        <f t="shared" si="39"/>
        <v>9.1580588768112271E-6</v>
      </c>
      <c r="F88" s="22">
        <f>'Div 2 history'!B89</f>
        <v>200.05</v>
      </c>
      <c r="G88" s="22">
        <f>'Div 2 history'!C89</f>
        <v>0</v>
      </c>
      <c r="H88" s="22">
        <f>'Div 2 history'!D89</f>
        <v>0</v>
      </c>
      <c r="I88" s="22">
        <f>'Div 2 history'!E89</f>
        <v>0</v>
      </c>
      <c r="J88" s="22">
        <f>'Div 2 history'!F89</f>
        <v>0</v>
      </c>
      <c r="K88" s="22">
        <f>'Div 2 history'!G89</f>
        <v>0</v>
      </c>
      <c r="L88" s="1">
        <f t="shared" si="49"/>
        <v>37.294526269066957</v>
      </c>
      <c r="M88" s="1">
        <f t="shared" si="49"/>
        <v>16.20728723177146</v>
      </c>
      <c r="N88" s="1">
        <f t="shared" si="49"/>
        <v>16.244862289440075</v>
      </c>
      <c r="O88" s="1">
        <f t="shared" si="49"/>
        <v>18.059725798486156</v>
      </c>
      <c r="P88" s="1">
        <f t="shared" si="49"/>
        <v>22.32496117040008</v>
      </c>
      <c r="Q88" s="1">
        <f t="shared" si="49"/>
        <v>22.299226381144702</v>
      </c>
      <c r="R88" s="1">
        <f t="shared" si="49"/>
        <v>24.340916044976879</v>
      </c>
      <c r="S88" s="1">
        <f t="shared" si="49"/>
        <v>23.630749037552675</v>
      </c>
      <c r="T88" s="1">
        <f t="shared" si="49"/>
        <v>20.130198930909952</v>
      </c>
      <c r="U88" s="1">
        <f t="shared" si="49"/>
        <v>18.956460053283074</v>
      </c>
      <c r="V88" s="1">
        <f t="shared" si="50"/>
        <v>61.052348296907837</v>
      </c>
      <c r="W88" s="1">
        <f t="shared" si="50"/>
        <v>19.58636522186838</v>
      </c>
      <c r="X88" s="1">
        <f t="shared" si="50"/>
        <v>50.222951137980743</v>
      </c>
      <c r="Y88" s="1">
        <f t="shared" si="50"/>
        <v>6.7318234966365056</v>
      </c>
      <c r="Z88" s="1">
        <f t="shared" si="50"/>
        <v>5.6399081367543031</v>
      </c>
      <c r="AA88" s="1">
        <f t="shared" si="50"/>
        <v>18.059725798486156</v>
      </c>
      <c r="AB88" s="1">
        <f t="shared" si="50"/>
        <v>22.32496117040008</v>
      </c>
      <c r="AC88" s="1">
        <f t="shared" si="50"/>
        <v>22.299226381144702</v>
      </c>
      <c r="AD88" s="1">
        <f t="shared" si="50"/>
        <v>24.340916044976879</v>
      </c>
      <c r="AE88" s="1">
        <f t="shared" si="50"/>
        <v>23.630749037552675</v>
      </c>
      <c r="AF88" s="1">
        <f t="shared" si="50"/>
        <v>20.130198930909952</v>
      </c>
    </row>
    <row r="89" spans="1:38">
      <c r="A89" s="5" t="s">
        <v>855</v>
      </c>
      <c r="B89" s="5" t="str">
        <f t="shared" si="43"/>
        <v>8700-07499</v>
      </c>
      <c r="C89" s="5" t="str">
        <f t="shared" si="44"/>
        <v>8700</v>
      </c>
      <c r="D89" s="1">
        <f>SUM($F89:K89)</f>
        <v>32.78</v>
      </c>
      <c r="E89" s="2">
        <f t="shared" si="39"/>
        <v>1.5006306922363008E-6</v>
      </c>
      <c r="F89" s="22">
        <f>'Div 2 history'!B90</f>
        <v>32.78</v>
      </c>
      <c r="G89" s="22">
        <f>'Div 2 history'!C90</f>
        <v>0</v>
      </c>
      <c r="H89" s="22">
        <f>'Div 2 history'!D90</f>
        <v>0</v>
      </c>
      <c r="I89" s="22">
        <f>'Div 2 history'!E90</f>
        <v>0</v>
      </c>
      <c r="J89" s="22">
        <f>'Div 2 history'!F90</f>
        <v>0</v>
      </c>
      <c r="K89" s="22">
        <f>'Div 2 history'!G90</f>
        <v>0</v>
      </c>
      <c r="L89" s="1">
        <f t="shared" si="49"/>
        <v>6.1110450942265171</v>
      </c>
      <c r="M89" s="1">
        <f t="shared" si="49"/>
        <v>2.6557104496749235</v>
      </c>
      <c r="N89" s="1">
        <f t="shared" si="49"/>
        <v>2.661867462373634</v>
      </c>
      <c r="O89" s="1">
        <f t="shared" si="49"/>
        <v>2.9592492460603652</v>
      </c>
      <c r="P89" s="1">
        <f t="shared" si="49"/>
        <v>3.658146599178778</v>
      </c>
      <c r="Q89" s="1">
        <f t="shared" si="49"/>
        <v>3.6539297214392565</v>
      </c>
      <c r="R89" s="1">
        <f t="shared" si="49"/>
        <v>3.988479020016706</v>
      </c>
      <c r="S89" s="1">
        <f t="shared" si="49"/>
        <v>3.8721117393200526</v>
      </c>
      <c r="T89" s="1">
        <f t="shared" si="49"/>
        <v>3.2985149760321328</v>
      </c>
      <c r="U89" s="1">
        <f t="shared" si="49"/>
        <v>3.1061872559191159</v>
      </c>
      <c r="V89" s="1">
        <f t="shared" si="50"/>
        <v>10.003978891140408</v>
      </c>
      <c r="W89" s="1">
        <f t="shared" si="50"/>
        <v>3.2094029091369429</v>
      </c>
      <c r="X89" s="1">
        <f t="shared" si="50"/>
        <v>8.2294843204349348</v>
      </c>
      <c r="Y89" s="1">
        <f t="shared" si="50"/>
        <v>1.1030701035728299</v>
      </c>
      <c r="Z89" s="1">
        <f t="shared" si="50"/>
        <v>0.9241499061374957</v>
      </c>
      <c r="AA89" s="1">
        <f t="shared" si="50"/>
        <v>2.9592492460603652</v>
      </c>
      <c r="AB89" s="1">
        <f t="shared" si="50"/>
        <v>3.658146599178778</v>
      </c>
      <c r="AC89" s="1">
        <f t="shared" si="50"/>
        <v>3.6539297214392565</v>
      </c>
      <c r="AD89" s="1">
        <f t="shared" si="50"/>
        <v>3.988479020016706</v>
      </c>
      <c r="AE89" s="1">
        <f t="shared" si="50"/>
        <v>3.8721117393200526</v>
      </c>
      <c r="AF89" s="1">
        <f t="shared" si="50"/>
        <v>3.2985149760321328</v>
      </c>
    </row>
    <row r="90" spans="1:38">
      <c r="A90" s="9" t="s">
        <v>29</v>
      </c>
      <c r="B90" s="5"/>
      <c r="C90" s="5"/>
      <c r="D90" s="31">
        <f>SUM(D67:D89)</f>
        <v>21844148.710000001</v>
      </c>
      <c r="E90" s="31">
        <f t="shared" ref="E90:K90" si="51">SUM(E67:E89)</f>
        <v>1</v>
      </c>
      <c r="F90" s="31">
        <f t="shared" si="51"/>
        <v>1546449.3800000004</v>
      </c>
      <c r="G90" s="31">
        <f t="shared" si="51"/>
        <v>2372277.4699999997</v>
      </c>
      <c r="H90" s="31">
        <f t="shared" si="51"/>
        <v>4631637.4000000004</v>
      </c>
      <c r="I90" s="31">
        <f t="shared" si="51"/>
        <v>2293126.2499999995</v>
      </c>
      <c r="J90" s="31">
        <f t="shared" si="51"/>
        <v>7742931.2299999995</v>
      </c>
      <c r="K90" s="31">
        <f t="shared" si="51"/>
        <v>3257726.9799999995</v>
      </c>
      <c r="L90" s="31">
        <f>'Div 2 history'!H91</f>
        <v>4072317.81</v>
      </c>
      <c r="M90" s="31">
        <f>'Div 2 history'!I91</f>
        <v>1769729.53</v>
      </c>
      <c r="N90" s="31">
        <f>'Div 2 history'!J91</f>
        <v>1773832.48</v>
      </c>
      <c r="O90" s="31">
        <f>'Div 002 FY19 Budget '!C62</f>
        <v>1972003.6791000001</v>
      </c>
      <c r="P90" s="31">
        <f>'Div 002 FY19 Budget '!D62</f>
        <v>2437739.4238999998</v>
      </c>
      <c r="Q90" s="31">
        <f>'Div 002 FY19 Budget '!E62</f>
        <v>2434929.3536</v>
      </c>
      <c r="R90" s="31">
        <f>'Div 002 FY19 Budget '!F62</f>
        <v>2657868.4819999998</v>
      </c>
      <c r="S90" s="31">
        <f>'Div 002 FY19 Budget '!G62</f>
        <v>2580322.8997999998</v>
      </c>
      <c r="T90" s="31">
        <f>'Div 002 FY19 Budget '!H62</f>
        <v>2198085.7736</v>
      </c>
      <c r="U90" s="31">
        <f>'Div 002 FY19 Budget '!I62</f>
        <v>2069921.1817999999</v>
      </c>
      <c r="V90" s="31">
        <f>'Div 002 FY19 Budget '!J62</f>
        <v>6666516.2473999998</v>
      </c>
      <c r="W90" s="31">
        <f>'Div 002 FY19 Budget '!K62</f>
        <v>2138702.6973000001</v>
      </c>
      <c r="X90" s="31">
        <f>'Div 002 FY19 Budget '!L62</f>
        <v>5484017.0623000003</v>
      </c>
      <c r="Y90" s="31">
        <f>'Div 002 FY19 Budget '!M62</f>
        <v>735071</v>
      </c>
      <c r="Z90" s="31">
        <f>'Div 002 FY19 Budget '!N62</f>
        <v>615841</v>
      </c>
      <c r="AA90" s="37">
        <f t="shared" ref="AA90:AF90" si="52">O90*(1+AA$3)</f>
        <v>1972003.6791000001</v>
      </c>
      <c r="AB90" s="37">
        <f t="shared" si="52"/>
        <v>2437739.4238999998</v>
      </c>
      <c r="AC90" s="37">
        <f t="shared" si="52"/>
        <v>2434929.3536</v>
      </c>
      <c r="AD90" s="37">
        <f t="shared" si="52"/>
        <v>2657868.4819999998</v>
      </c>
      <c r="AE90" s="37">
        <f t="shared" si="52"/>
        <v>2580322.8997999998</v>
      </c>
      <c r="AF90" s="37">
        <f t="shared" si="52"/>
        <v>2198085.7736</v>
      </c>
      <c r="AG90" s="40"/>
      <c r="AH90" s="15">
        <f>SUM(F90:Q90)</f>
        <v>36304700.986600004</v>
      </c>
      <c r="AI90" s="15">
        <f>SUM(U90:AF90)</f>
        <v>31991018.800799999</v>
      </c>
      <c r="AK90" s="15">
        <f>AH90*$AK$6</f>
        <v>1995857.2600142001</v>
      </c>
      <c r="AL90" s="15">
        <f>AI90*$AL$6</f>
        <v>1656213.4325399769</v>
      </c>
    </row>
    <row r="91" spans="1:38">
      <c r="B91" s="5" t="str">
        <f t="shared" si="5"/>
        <v/>
      </c>
      <c r="C91" s="5" t="s">
        <v>462</v>
      </c>
      <c r="F91" s="1">
        <f>F90-'Div 2 history'!B91</f>
        <v>0</v>
      </c>
      <c r="G91" s="1">
        <f>G90-'Div 2 history'!C91</f>
        <v>0</v>
      </c>
      <c r="H91" s="1">
        <f>H90-'Div 2 history'!D91</f>
        <v>0</v>
      </c>
      <c r="I91" s="1">
        <f>I90-'Div 2 history'!E91</f>
        <v>0</v>
      </c>
      <c r="J91" s="1">
        <f>J90-'Div 2 history'!F91</f>
        <v>0</v>
      </c>
      <c r="K91" s="1">
        <f>K90-'Div 2 history'!G91</f>
        <v>0</v>
      </c>
      <c r="L91" s="1">
        <f>L90-'Div 2 history'!H91</f>
        <v>0</v>
      </c>
      <c r="M91" s="1">
        <f>M90-'Div 2 history'!I91</f>
        <v>0</v>
      </c>
      <c r="N91" s="1">
        <f>N90-'Div 2 history'!J91</f>
        <v>0</v>
      </c>
      <c r="O91" s="1">
        <f>O90-SUM(O67:O89)</f>
        <v>0</v>
      </c>
      <c r="P91" s="1">
        <f t="shared" ref="P91:AF91" si="53">P90-SUM(P67:P89)</f>
        <v>0</v>
      </c>
      <c r="Q91" s="1">
        <f t="shared" si="53"/>
        <v>0</v>
      </c>
      <c r="R91" s="1">
        <f t="shared" si="53"/>
        <v>0</v>
      </c>
      <c r="S91" s="1">
        <f t="shared" si="53"/>
        <v>0</v>
      </c>
      <c r="T91" s="1">
        <f t="shared" si="53"/>
        <v>0</v>
      </c>
      <c r="U91" s="1">
        <f t="shared" si="53"/>
        <v>0</v>
      </c>
      <c r="V91" s="1">
        <f t="shared" si="53"/>
        <v>0</v>
      </c>
      <c r="W91" s="1">
        <f t="shared" si="53"/>
        <v>0</v>
      </c>
      <c r="X91" s="1">
        <f t="shared" si="53"/>
        <v>0</v>
      </c>
      <c r="Y91" s="1">
        <f t="shared" si="53"/>
        <v>0</v>
      </c>
      <c r="Z91" s="1">
        <f t="shared" si="53"/>
        <v>0</v>
      </c>
      <c r="AA91" s="1">
        <f t="shared" si="53"/>
        <v>0</v>
      </c>
      <c r="AB91" s="1">
        <f t="shared" si="53"/>
        <v>0</v>
      </c>
      <c r="AC91" s="1">
        <f t="shared" si="53"/>
        <v>0</v>
      </c>
      <c r="AD91" s="1">
        <f t="shared" si="53"/>
        <v>0</v>
      </c>
      <c r="AE91" s="1">
        <f t="shared" si="53"/>
        <v>0</v>
      </c>
      <c r="AF91" s="1">
        <f t="shared" si="53"/>
        <v>0</v>
      </c>
    </row>
    <row r="92" spans="1:38">
      <c r="A92" s="5" t="s">
        <v>125</v>
      </c>
      <c r="B92" s="5" t="str">
        <f t="shared" ref="B92:B156" si="54">RIGHT(A92,10)</f>
        <v>9240-04069</v>
      </c>
      <c r="C92" s="5" t="str">
        <f t="shared" ref="C92:C97" si="55">LEFT(B92,4)</f>
        <v>9240</v>
      </c>
      <c r="D92" s="1">
        <f>SUM($F92:K92)</f>
        <v>66126.899999999994</v>
      </c>
      <c r="E92" s="2">
        <f>D92/($D$98-$D$95)</f>
        <v>7.098324070131827E-3</v>
      </c>
      <c r="F92" s="22">
        <f>'Div 2 history'!B93</f>
        <v>11426.37</v>
      </c>
      <c r="G92" s="22">
        <f>'Div 2 history'!C93</f>
        <v>11426.37</v>
      </c>
      <c r="H92" s="22">
        <f>'Div 2 history'!D93</f>
        <v>10818.54</v>
      </c>
      <c r="I92" s="22">
        <f>'Div 2 history'!E93</f>
        <v>10818.54</v>
      </c>
      <c r="J92" s="22">
        <f>'Div 2 history'!F93</f>
        <v>10818.54</v>
      </c>
      <c r="K92" s="22">
        <f>'Div 2 history'!G93</f>
        <v>10818.54</v>
      </c>
      <c r="L92" s="1">
        <f t="shared" ref="L92:AF92" si="56">$E92*L$98</f>
        <v>12394.447543773815</v>
      </c>
      <c r="M92" s="1">
        <f t="shared" si="56"/>
        <v>12394.447543773815</v>
      </c>
      <c r="N92" s="1">
        <f t="shared" si="56"/>
        <v>12394.447543773815</v>
      </c>
      <c r="O92" s="1">
        <f t="shared" si="56"/>
        <v>11862.783070920941</v>
      </c>
      <c r="P92" s="1">
        <f t="shared" si="56"/>
        <v>11969.080473871165</v>
      </c>
      <c r="Q92" s="1">
        <f t="shared" si="56"/>
        <v>11969.080473871165</v>
      </c>
      <c r="R92" s="1">
        <f t="shared" si="56"/>
        <v>11969.080473871165</v>
      </c>
      <c r="S92" s="1">
        <f t="shared" si="56"/>
        <v>11969.080473871165</v>
      </c>
      <c r="T92" s="1">
        <f t="shared" si="56"/>
        <v>11976.256879506069</v>
      </c>
      <c r="U92" s="1">
        <f t="shared" si="56"/>
        <v>11976.413042635611</v>
      </c>
      <c r="V92" s="1">
        <f t="shared" si="56"/>
        <v>11976.413042635611</v>
      </c>
      <c r="W92" s="1">
        <f t="shared" si="56"/>
        <v>11976.413042635611</v>
      </c>
      <c r="X92" s="1">
        <f t="shared" si="56"/>
        <v>11976.413042635611</v>
      </c>
      <c r="Y92" s="1">
        <f t="shared" si="56"/>
        <v>12106.837649100213</v>
      </c>
      <c r="Z92" s="1">
        <f t="shared" si="56"/>
        <v>11976.413042635611</v>
      </c>
      <c r="AA92" s="1">
        <f t="shared" si="56"/>
        <v>11862.783070920941</v>
      </c>
      <c r="AB92" s="1">
        <f t="shared" si="56"/>
        <v>11969.080473871165</v>
      </c>
      <c r="AC92" s="1">
        <f t="shared" si="56"/>
        <v>11969.080473871165</v>
      </c>
      <c r="AD92" s="1">
        <f t="shared" si="56"/>
        <v>11969.080473871165</v>
      </c>
      <c r="AE92" s="1">
        <f t="shared" si="56"/>
        <v>11969.080473871165</v>
      </c>
      <c r="AF92" s="1">
        <f t="shared" si="56"/>
        <v>11976.256879506069</v>
      </c>
    </row>
    <row r="93" spans="1:38">
      <c r="A93" s="5" t="s">
        <v>402</v>
      </c>
      <c r="B93" s="5" t="str">
        <f t="shared" si="54"/>
        <v>9250-04070</v>
      </c>
      <c r="C93" s="5" t="str">
        <f t="shared" si="55"/>
        <v>9250</v>
      </c>
      <c r="D93" s="1">
        <f>SUM($F93:K93)</f>
        <v>43135.48</v>
      </c>
      <c r="E93" s="2">
        <f t="shared" ref="E93:E97" si="57">D93/($D$98-$D$95)</f>
        <v>4.6303337365079878E-3</v>
      </c>
      <c r="F93" s="22">
        <f>'Div 2 history'!B94</f>
        <v>7216.59</v>
      </c>
      <c r="G93" s="22">
        <f>'Div 2 history'!C94</f>
        <v>7216.59</v>
      </c>
      <c r="H93" s="22">
        <f>'Div 2 history'!D94</f>
        <v>7216.59</v>
      </c>
      <c r="I93" s="22">
        <f>'Div 2 history'!E94</f>
        <v>7163.83</v>
      </c>
      <c r="J93" s="22">
        <f>'Div 2 history'!F94</f>
        <v>7160.94</v>
      </c>
      <c r="K93" s="22">
        <f>'Div 2 history'!G94</f>
        <v>7160.94</v>
      </c>
      <c r="L93" s="1">
        <f t="shared" ref="L93:AB93" si="58">$E93*L$98</f>
        <v>8085.0674103202264</v>
      </c>
      <c r="M93" s="1">
        <f t="shared" si="58"/>
        <v>8085.0674103202264</v>
      </c>
      <c r="N93" s="1">
        <f t="shared" si="58"/>
        <v>8085.0674103202264</v>
      </c>
      <c r="O93" s="1">
        <f t="shared" si="58"/>
        <v>7738.2554134557777</v>
      </c>
      <c r="P93" s="1">
        <f t="shared" si="58"/>
        <v>7807.5946611599848</v>
      </c>
      <c r="Q93" s="1">
        <f t="shared" si="58"/>
        <v>7807.5946611599848</v>
      </c>
      <c r="R93" s="1">
        <f t="shared" si="58"/>
        <v>7807.5946611599848</v>
      </c>
      <c r="S93" s="1">
        <f t="shared" si="58"/>
        <v>7807.5946611599848</v>
      </c>
      <c r="T93" s="1">
        <f t="shared" si="58"/>
        <v>7812.2759285675947</v>
      </c>
      <c r="U93" s="1">
        <f t="shared" si="58"/>
        <v>7812.3777959097979</v>
      </c>
      <c r="V93" s="1">
        <f t="shared" si="58"/>
        <v>7812.3777959097979</v>
      </c>
      <c r="W93" s="1">
        <f t="shared" si="58"/>
        <v>7812.3777959097979</v>
      </c>
      <c r="X93" s="1">
        <f t="shared" si="58"/>
        <v>7812.3777959097979</v>
      </c>
      <c r="Y93" s="1">
        <f t="shared" si="58"/>
        <v>7897.4555479843957</v>
      </c>
      <c r="Z93" s="1">
        <f t="shared" si="58"/>
        <v>7812.3777959097979</v>
      </c>
      <c r="AA93" s="1">
        <f t="shared" si="58"/>
        <v>7738.2554134557777</v>
      </c>
      <c r="AB93" s="1">
        <f t="shared" si="58"/>
        <v>7807.5946611599848</v>
      </c>
      <c r="AC93" s="1">
        <f t="shared" ref="AC93:AF97" si="59">$E93*AC$98</f>
        <v>7807.5946611599848</v>
      </c>
      <c r="AD93" s="1">
        <f t="shared" si="59"/>
        <v>7807.5946611599848</v>
      </c>
      <c r="AE93" s="1">
        <f t="shared" si="59"/>
        <v>7807.5946611599848</v>
      </c>
      <c r="AF93" s="1">
        <f t="shared" si="59"/>
        <v>7812.2759285675947</v>
      </c>
    </row>
    <row r="94" spans="1:38">
      <c r="A94" s="53" t="s">
        <v>126</v>
      </c>
      <c r="B94" s="5" t="str">
        <f t="shared" si="54"/>
        <v>9210-04070</v>
      </c>
      <c r="C94" s="5" t="str">
        <f t="shared" si="55"/>
        <v>9210</v>
      </c>
      <c r="D94" s="1">
        <f>SUM($F94:K94)</f>
        <v>72.78</v>
      </c>
      <c r="E94" s="2">
        <f t="shared" si="57"/>
        <v>7.8124942470340272E-6</v>
      </c>
      <c r="F94" s="22">
        <f>'Div 2 history'!B95</f>
        <v>0</v>
      </c>
      <c r="G94" s="22">
        <f>'Div 2 history'!C95</f>
        <v>0</v>
      </c>
      <c r="H94" s="22">
        <f>'Div 2 history'!D95</f>
        <v>0</v>
      </c>
      <c r="I94" s="22">
        <f>'Div 2 history'!E95</f>
        <v>0</v>
      </c>
      <c r="J94" s="22">
        <f>'Div 2 history'!F95</f>
        <v>72.78</v>
      </c>
      <c r="K94" s="22">
        <f>'Div 2 history'!G95</f>
        <v>0</v>
      </c>
      <c r="L94" s="1">
        <f t="shared" ref="L94:AB97" si="60">$E94*L$98</f>
        <v>13.641466517194338</v>
      </c>
      <c r="M94" s="1">
        <f t="shared" si="60"/>
        <v>13.641466517194338</v>
      </c>
      <c r="N94" s="1">
        <f t="shared" si="60"/>
        <v>13.641466517194338</v>
      </c>
      <c r="O94" s="1">
        <f t="shared" si="60"/>
        <v>13.05631069809149</v>
      </c>
      <c r="P94" s="1">
        <f t="shared" si="60"/>
        <v>13.173302799440824</v>
      </c>
      <c r="Q94" s="1">
        <f t="shared" si="60"/>
        <v>13.173302799440824</v>
      </c>
      <c r="R94" s="1">
        <f t="shared" si="60"/>
        <v>13.173302799440824</v>
      </c>
      <c r="S94" s="1">
        <f t="shared" si="60"/>
        <v>13.173302799440824</v>
      </c>
      <c r="T94" s="1">
        <f t="shared" si="60"/>
        <v>13.181201231124575</v>
      </c>
      <c r="U94" s="1">
        <f t="shared" si="60"/>
        <v>13.181373105998011</v>
      </c>
      <c r="V94" s="1">
        <f t="shared" si="60"/>
        <v>13.181373105998011</v>
      </c>
      <c r="W94" s="1">
        <f t="shared" si="60"/>
        <v>13.181373105998011</v>
      </c>
      <c r="X94" s="1">
        <f t="shared" si="60"/>
        <v>13.181373105998011</v>
      </c>
      <c r="Y94" s="1">
        <f t="shared" si="60"/>
        <v>13.324919875293013</v>
      </c>
      <c r="Z94" s="1">
        <f t="shared" si="60"/>
        <v>13.181373105998011</v>
      </c>
      <c r="AA94" s="1">
        <f t="shared" si="60"/>
        <v>13.05631069809149</v>
      </c>
      <c r="AB94" s="1">
        <f t="shared" si="60"/>
        <v>13.173302799440824</v>
      </c>
      <c r="AC94" s="1">
        <f t="shared" si="59"/>
        <v>13.173302799440824</v>
      </c>
      <c r="AD94" s="1">
        <f t="shared" si="59"/>
        <v>13.173302799440824</v>
      </c>
      <c r="AE94" s="1">
        <f t="shared" si="59"/>
        <v>13.173302799440824</v>
      </c>
      <c r="AF94" s="1">
        <f t="shared" si="59"/>
        <v>13.181201231124575</v>
      </c>
    </row>
    <row r="95" spans="1:38">
      <c r="A95" s="5" t="s">
        <v>334</v>
      </c>
      <c r="B95" s="5" t="str">
        <f t="shared" si="54"/>
        <v>9250-07115</v>
      </c>
      <c r="C95" s="5" t="str">
        <f t="shared" si="55"/>
        <v>9250</v>
      </c>
      <c r="D95" s="1">
        <f>SUM($F95:K95)</f>
        <v>0</v>
      </c>
      <c r="E95" s="2">
        <v>0</v>
      </c>
      <c r="F95" s="22">
        <f>'Div 2 history'!B96</f>
        <v>0</v>
      </c>
      <c r="G95" s="22">
        <f>'Div 2 history'!C96</f>
        <v>0</v>
      </c>
      <c r="H95" s="22">
        <f>'Div 2 history'!D96</f>
        <v>500000</v>
      </c>
      <c r="I95" s="22">
        <f>'Div 2 history'!E96</f>
        <v>0</v>
      </c>
      <c r="J95" s="22">
        <f>'Div 2 history'!F96</f>
        <v>0</v>
      </c>
      <c r="K95" s="22">
        <f>'Div 2 history'!G96</f>
        <v>-500000</v>
      </c>
      <c r="L95" s="1">
        <f t="shared" si="60"/>
        <v>0</v>
      </c>
      <c r="M95" s="1">
        <f t="shared" si="60"/>
        <v>0</v>
      </c>
      <c r="N95" s="1">
        <f t="shared" si="60"/>
        <v>0</v>
      </c>
      <c r="O95" s="1">
        <f t="shared" si="60"/>
        <v>0</v>
      </c>
      <c r="P95" s="1">
        <f t="shared" si="60"/>
        <v>0</v>
      </c>
      <c r="Q95" s="1">
        <f t="shared" si="60"/>
        <v>0</v>
      </c>
      <c r="R95" s="1">
        <f t="shared" si="60"/>
        <v>0</v>
      </c>
      <c r="S95" s="1">
        <f t="shared" si="60"/>
        <v>0</v>
      </c>
      <c r="T95" s="50">
        <f t="shared" si="60"/>
        <v>0</v>
      </c>
      <c r="U95" s="50">
        <f t="shared" si="60"/>
        <v>0</v>
      </c>
      <c r="V95" s="50">
        <f t="shared" si="60"/>
        <v>0</v>
      </c>
      <c r="W95" s="50">
        <f t="shared" si="60"/>
        <v>0</v>
      </c>
      <c r="X95" s="50">
        <f t="shared" si="60"/>
        <v>0</v>
      </c>
      <c r="Y95" s="50">
        <f t="shared" si="60"/>
        <v>0</v>
      </c>
      <c r="Z95" s="50">
        <f t="shared" si="60"/>
        <v>0</v>
      </c>
      <c r="AA95" s="50">
        <f t="shared" si="60"/>
        <v>0</v>
      </c>
      <c r="AB95" s="50">
        <f t="shared" si="60"/>
        <v>0</v>
      </c>
      <c r="AC95" s="50">
        <f t="shared" si="59"/>
        <v>0</v>
      </c>
      <c r="AD95" s="50">
        <f t="shared" si="59"/>
        <v>0</v>
      </c>
      <c r="AE95" s="50">
        <f t="shared" si="59"/>
        <v>0</v>
      </c>
      <c r="AF95" s="50">
        <f t="shared" si="59"/>
        <v>0</v>
      </c>
      <c r="AG95" s="40"/>
    </row>
    <row r="96" spans="1:38">
      <c r="A96" s="5" t="s">
        <v>403</v>
      </c>
      <c r="B96" s="5" t="str">
        <f t="shared" si="54"/>
        <v>9250-07119</v>
      </c>
      <c r="C96" s="5" t="str">
        <f t="shared" si="55"/>
        <v>9250</v>
      </c>
      <c r="D96" s="1">
        <f>SUM($F96:K96)</f>
        <v>897626.4</v>
      </c>
      <c r="E96" s="2">
        <f t="shared" si="57"/>
        <v>9.6354782714837384E-2</v>
      </c>
      <c r="F96" s="22">
        <f>'Div 2 history'!B97</f>
        <v>149604.4</v>
      </c>
      <c r="G96" s="22">
        <f>'Div 2 history'!C97</f>
        <v>149604.4</v>
      </c>
      <c r="H96" s="22">
        <f>'Div 2 history'!D97</f>
        <v>149604.4</v>
      </c>
      <c r="I96" s="22">
        <f>'Div 2 history'!E97</f>
        <v>149604.4</v>
      </c>
      <c r="J96" s="22">
        <f>'Div 2 history'!F97</f>
        <v>149604.4</v>
      </c>
      <c r="K96" s="22">
        <f>'Div 2 history'!G97</f>
        <v>149604.4</v>
      </c>
      <c r="L96" s="1">
        <f t="shared" si="60"/>
        <v>168245.95329142199</v>
      </c>
      <c r="M96" s="1">
        <f t="shared" si="60"/>
        <v>168245.95329142199</v>
      </c>
      <c r="N96" s="1">
        <f t="shared" si="60"/>
        <v>168245.95329142199</v>
      </c>
      <c r="O96" s="1">
        <f t="shared" si="60"/>
        <v>161028.98006608066</v>
      </c>
      <c r="P96" s="1">
        <f t="shared" si="60"/>
        <v>162471.89293723536</v>
      </c>
      <c r="Q96" s="1">
        <f t="shared" si="60"/>
        <v>162471.89293723536</v>
      </c>
      <c r="R96" s="1">
        <f t="shared" si="60"/>
        <v>162471.89293723536</v>
      </c>
      <c r="S96" s="1">
        <f t="shared" si="60"/>
        <v>162471.89293723536</v>
      </c>
      <c r="T96" s="1">
        <f t="shared" si="60"/>
        <v>162569.30762256007</v>
      </c>
      <c r="U96" s="1">
        <f t="shared" si="60"/>
        <v>162571.4274277798</v>
      </c>
      <c r="V96" s="1">
        <f t="shared" si="60"/>
        <v>162571.4274277798</v>
      </c>
      <c r="W96" s="1">
        <f t="shared" si="60"/>
        <v>162571.4274277798</v>
      </c>
      <c r="X96" s="1">
        <f t="shared" si="60"/>
        <v>162571.4274277798</v>
      </c>
      <c r="Y96" s="1">
        <f t="shared" si="60"/>
        <v>164341.85020538222</v>
      </c>
      <c r="Z96" s="1">
        <f t="shared" si="60"/>
        <v>162571.4274277798</v>
      </c>
      <c r="AA96" s="1">
        <f t="shared" si="60"/>
        <v>161028.98006608066</v>
      </c>
      <c r="AB96" s="1">
        <f t="shared" si="60"/>
        <v>162471.89293723536</v>
      </c>
      <c r="AC96" s="1">
        <f t="shared" si="59"/>
        <v>162471.89293723536</v>
      </c>
      <c r="AD96" s="1">
        <f t="shared" si="59"/>
        <v>162471.89293723536</v>
      </c>
      <c r="AE96" s="1">
        <f t="shared" si="59"/>
        <v>162471.89293723536</v>
      </c>
      <c r="AF96" s="1">
        <f t="shared" si="59"/>
        <v>162569.30762256007</v>
      </c>
    </row>
    <row r="97" spans="1:38">
      <c r="A97" s="5" t="s">
        <v>404</v>
      </c>
      <c r="B97" s="5" t="str">
        <f t="shared" si="54"/>
        <v>9250-07121</v>
      </c>
      <c r="C97" s="5" t="str">
        <f t="shared" si="55"/>
        <v>9250</v>
      </c>
      <c r="D97" s="1">
        <f>SUM($F97:K97)</f>
        <v>8308885.2999999998</v>
      </c>
      <c r="E97" s="2">
        <f t="shared" si="57"/>
        <v>0.8919087469842758</v>
      </c>
      <c r="F97" s="22">
        <f>'Div 2 history'!B98</f>
        <v>1418563.55</v>
      </c>
      <c r="G97" s="22">
        <f>'Div 2 history'!C98</f>
        <v>1418563.55</v>
      </c>
      <c r="H97" s="22">
        <f>'Div 2 history'!D98</f>
        <v>1218780.55</v>
      </c>
      <c r="I97" s="22">
        <f>'Div 2 history'!E98</f>
        <v>1418563.55</v>
      </c>
      <c r="J97" s="22">
        <f>'Div 2 history'!F98</f>
        <v>1418563.55</v>
      </c>
      <c r="K97" s="22">
        <f>'Div 2 history'!G98</f>
        <v>1415850.55</v>
      </c>
      <c r="L97" s="1">
        <f t="shared" si="60"/>
        <v>1557369.8902879669</v>
      </c>
      <c r="M97" s="1">
        <f t="shared" si="60"/>
        <v>1557369.8902879669</v>
      </c>
      <c r="N97" s="1">
        <f t="shared" si="60"/>
        <v>1557369.8902879669</v>
      </c>
      <c r="O97" s="1">
        <f t="shared" si="60"/>
        <v>1490565.9251388446</v>
      </c>
      <c r="P97" s="1">
        <f t="shared" si="60"/>
        <v>1503922.2586249341</v>
      </c>
      <c r="Q97" s="1">
        <f t="shared" si="60"/>
        <v>1503922.2586249341</v>
      </c>
      <c r="R97" s="1">
        <f t="shared" si="60"/>
        <v>1503922.2586249341</v>
      </c>
      <c r="S97" s="1">
        <f t="shared" si="60"/>
        <v>1503922.2586249341</v>
      </c>
      <c r="T97" s="1">
        <f t="shared" si="60"/>
        <v>1504823.9783681352</v>
      </c>
      <c r="U97" s="1">
        <f t="shared" si="60"/>
        <v>1504843.6003605688</v>
      </c>
      <c r="V97" s="1">
        <f t="shared" si="60"/>
        <v>1504843.6003605688</v>
      </c>
      <c r="W97" s="1">
        <f t="shared" si="60"/>
        <v>1504843.6003605688</v>
      </c>
      <c r="X97" s="1">
        <f t="shared" si="60"/>
        <v>1504843.6003605688</v>
      </c>
      <c r="Y97" s="1">
        <f t="shared" si="60"/>
        <v>1521231.531677658</v>
      </c>
      <c r="Z97" s="1">
        <f t="shared" si="60"/>
        <v>1504843.6003605688</v>
      </c>
      <c r="AA97" s="1">
        <f t="shared" si="60"/>
        <v>1490565.9251388446</v>
      </c>
      <c r="AB97" s="1">
        <f t="shared" si="60"/>
        <v>1503922.2586249341</v>
      </c>
      <c r="AC97" s="1">
        <f t="shared" si="59"/>
        <v>1503922.2586249341</v>
      </c>
      <c r="AD97" s="1">
        <f t="shared" si="59"/>
        <v>1503922.2586249341</v>
      </c>
      <c r="AE97" s="1">
        <f t="shared" si="59"/>
        <v>1503922.2586249341</v>
      </c>
      <c r="AF97" s="1">
        <f t="shared" si="59"/>
        <v>1504823.9783681352</v>
      </c>
    </row>
    <row r="98" spans="1:38">
      <c r="A98" s="9" t="s">
        <v>27</v>
      </c>
      <c r="B98" s="5"/>
      <c r="C98" s="5"/>
      <c r="D98" s="31">
        <f>SUM(D92:D97)</f>
        <v>9315846.8599999994</v>
      </c>
      <c r="E98" s="32">
        <f>SUM(E92:E97)</f>
        <v>1</v>
      </c>
      <c r="F98" s="31">
        <f>SUM(F92:F97)</f>
        <v>1586810.9100000001</v>
      </c>
      <c r="G98" s="31">
        <f t="shared" ref="G98:K98" si="61">SUM(G92:G97)</f>
        <v>1586810.9100000001</v>
      </c>
      <c r="H98" s="31">
        <f t="shared" si="61"/>
        <v>1886420.08</v>
      </c>
      <c r="I98" s="31">
        <f t="shared" si="61"/>
        <v>1586150.32</v>
      </c>
      <c r="J98" s="31">
        <f t="shared" si="61"/>
        <v>1586220.21</v>
      </c>
      <c r="K98" s="31">
        <f t="shared" si="61"/>
        <v>1083434.4300000002</v>
      </c>
      <c r="L98" s="31">
        <f>'Div 2 history'!H99</f>
        <v>1746109</v>
      </c>
      <c r="M98" s="31">
        <f>'Div 2 history'!I99</f>
        <v>1746109</v>
      </c>
      <c r="N98" s="31">
        <f>'Div 2 history'!J99</f>
        <v>1746109</v>
      </c>
      <c r="O98" s="31">
        <f>'Div 002 FY19 Budget '!C39</f>
        <v>1671209</v>
      </c>
      <c r="P98" s="31">
        <f>'Div 002 FY19 Budget '!D39</f>
        <v>1686184</v>
      </c>
      <c r="Q98" s="31">
        <f>'Div 002 FY19 Budget '!E39</f>
        <v>1686184</v>
      </c>
      <c r="R98" s="31">
        <f>'Div 002 FY19 Budget '!F39</f>
        <v>1686184</v>
      </c>
      <c r="S98" s="31">
        <f>'Div 002 FY19 Budget '!G39</f>
        <v>1686184</v>
      </c>
      <c r="T98" s="31">
        <f>'Div 002 FY19 Budget '!H39</f>
        <v>1687195</v>
      </c>
      <c r="U98" s="31">
        <f>'Div 002 FY19 Budget '!I39</f>
        <v>1687217</v>
      </c>
      <c r="V98" s="31">
        <f>'Div 002 FY19 Budget '!J39</f>
        <v>1687217</v>
      </c>
      <c r="W98" s="31">
        <f>'Div 002 FY19 Budget '!K39</f>
        <v>1687217</v>
      </c>
      <c r="X98" s="31">
        <f>'Div 002 FY19 Budget '!L39</f>
        <v>1687217</v>
      </c>
      <c r="Y98" s="31">
        <f>'Div 002 FY19 Budget '!M39</f>
        <v>1705591</v>
      </c>
      <c r="Z98" s="31">
        <f>'Div 002 FY19 Budget '!N39</f>
        <v>1687217</v>
      </c>
      <c r="AA98" s="37">
        <f t="shared" ref="AA98" si="62">O98*(1+AA$3)</f>
        <v>1671209</v>
      </c>
      <c r="AB98" s="37">
        <f t="shared" ref="AB98" si="63">P98*(1+AB$3)</f>
        <v>1686184</v>
      </c>
      <c r="AC98" s="37">
        <f t="shared" ref="AC98" si="64">Q98*(1+AC$3)</f>
        <v>1686184</v>
      </c>
      <c r="AD98" s="37">
        <f t="shared" ref="AD98" si="65">R98*(1+AD$3)</f>
        <v>1686184</v>
      </c>
      <c r="AE98" s="37">
        <f t="shared" ref="AE98" si="66">S98*(1+AE$3)</f>
        <v>1686184</v>
      </c>
      <c r="AF98" s="37">
        <f t="shared" ref="AF98" si="67">T98*(1+AF$3)</f>
        <v>1687195</v>
      </c>
      <c r="AH98" s="15">
        <f>SUM(F98:Q98)</f>
        <v>19597750.859999999</v>
      </c>
      <c r="AI98" s="15">
        <f>SUM(U98:AF98)</f>
        <v>20244816</v>
      </c>
      <c r="AK98" s="15">
        <f>AH98*$AK$6</f>
        <v>1077389.766915242</v>
      </c>
      <c r="AL98" s="15">
        <f>AI98*$AL$6</f>
        <v>1048098.4180991999</v>
      </c>
    </row>
    <row r="99" spans="1:38">
      <c r="B99" s="5" t="str">
        <f t="shared" si="54"/>
        <v/>
      </c>
      <c r="C99" s="5" t="s">
        <v>462</v>
      </c>
      <c r="F99" s="1">
        <f>F98-'Div 2 history'!B99</f>
        <v>0</v>
      </c>
      <c r="G99" s="1">
        <f>G98-'Div 2 history'!C99</f>
        <v>0</v>
      </c>
      <c r="H99" s="1">
        <f>H98-'Div 2 history'!D99</f>
        <v>0</v>
      </c>
      <c r="I99" s="1">
        <f>I98-'Div 2 history'!E99</f>
        <v>0</v>
      </c>
      <c r="J99" s="1">
        <f>J98-'Div 2 history'!F99</f>
        <v>0</v>
      </c>
      <c r="K99" s="1">
        <f>K98-'Div 2 history'!G99</f>
        <v>0</v>
      </c>
      <c r="L99" s="1">
        <f>L98-'Div 2 history'!H99</f>
        <v>0</v>
      </c>
      <c r="M99" s="1">
        <f>M98-'Div 2 history'!I99</f>
        <v>0</v>
      </c>
      <c r="N99" s="1">
        <f>N98-'Div 2 history'!J99</f>
        <v>0</v>
      </c>
      <c r="O99" s="1">
        <f t="shared" ref="O99:AF99" si="68">O98-SUM(O92:O97)</f>
        <v>0</v>
      </c>
      <c r="P99" s="1">
        <f t="shared" si="68"/>
        <v>0</v>
      </c>
      <c r="Q99" s="1">
        <f t="shared" si="68"/>
        <v>0</v>
      </c>
      <c r="R99" s="1">
        <f t="shared" si="68"/>
        <v>0</v>
      </c>
      <c r="S99" s="1">
        <f t="shared" si="68"/>
        <v>0</v>
      </c>
      <c r="T99" s="1">
        <f t="shared" si="68"/>
        <v>0</v>
      </c>
      <c r="U99" s="1">
        <f t="shared" si="68"/>
        <v>0</v>
      </c>
      <c r="V99" s="1">
        <f t="shared" si="68"/>
        <v>0</v>
      </c>
      <c r="W99" s="1">
        <f t="shared" si="68"/>
        <v>0</v>
      </c>
      <c r="X99" s="1">
        <f t="shared" si="68"/>
        <v>0</v>
      </c>
      <c r="Y99" s="1">
        <f t="shared" si="68"/>
        <v>0</v>
      </c>
      <c r="Z99" s="1">
        <f t="shared" si="68"/>
        <v>0</v>
      </c>
      <c r="AA99" s="1">
        <f t="shared" si="68"/>
        <v>0</v>
      </c>
      <c r="AB99" s="1">
        <f t="shared" si="68"/>
        <v>0</v>
      </c>
      <c r="AC99" s="1">
        <f t="shared" si="68"/>
        <v>0</v>
      </c>
      <c r="AD99" s="1">
        <f t="shared" si="68"/>
        <v>0</v>
      </c>
      <c r="AE99" s="1">
        <f t="shared" si="68"/>
        <v>0</v>
      </c>
      <c r="AF99" s="1">
        <f t="shared" si="68"/>
        <v>0</v>
      </c>
    </row>
    <row r="100" spans="1:38">
      <c r="A100" s="5" t="s">
        <v>405</v>
      </c>
      <c r="B100" s="5" t="str">
        <f t="shared" si="54"/>
        <v>9210-04581</v>
      </c>
      <c r="C100" s="5" t="str">
        <f t="shared" ref="C100:C107" si="69">LEFT(B100,4)</f>
        <v>9210</v>
      </c>
      <c r="D100" s="1">
        <f>SUM($F100:K100)</f>
        <v>0</v>
      </c>
      <c r="E100" s="2">
        <f t="shared" ref="E100:E107" si="70">D100/$D$108</f>
        <v>0</v>
      </c>
      <c r="F100" s="22">
        <f>'Div 2 history'!B101</f>
        <v>0</v>
      </c>
      <c r="G100" s="22">
        <f>'Div 2 history'!C101</f>
        <v>0</v>
      </c>
      <c r="H100" s="22">
        <f>'Div 2 history'!D101</f>
        <v>0</v>
      </c>
      <c r="I100" s="22">
        <f>'Div 2 history'!E101</f>
        <v>0</v>
      </c>
      <c r="J100" s="22">
        <f>'Div 2 history'!F101</f>
        <v>0</v>
      </c>
      <c r="K100" s="22">
        <f>'Div 2 history'!G101</f>
        <v>0</v>
      </c>
      <c r="L100" s="1">
        <f t="shared" ref="L100:W107" si="71">$E100*L$108</f>
        <v>0</v>
      </c>
      <c r="M100" s="1">
        <f t="shared" si="71"/>
        <v>0</v>
      </c>
      <c r="N100" s="1">
        <f t="shared" si="71"/>
        <v>0</v>
      </c>
      <c r="O100" s="1">
        <f t="shared" si="71"/>
        <v>0</v>
      </c>
      <c r="P100" s="1">
        <f t="shared" si="71"/>
        <v>0</v>
      </c>
      <c r="Q100" s="1">
        <f t="shared" si="71"/>
        <v>0</v>
      </c>
      <c r="R100" s="1">
        <f t="shared" si="71"/>
        <v>0</v>
      </c>
      <c r="S100" s="1">
        <f t="shared" si="71"/>
        <v>0</v>
      </c>
      <c r="T100" s="1">
        <f t="shared" si="71"/>
        <v>0</v>
      </c>
      <c r="U100" s="1">
        <f t="shared" si="71"/>
        <v>0</v>
      </c>
      <c r="V100" s="1">
        <f t="shared" si="71"/>
        <v>0</v>
      </c>
      <c r="W100" s="1">
        <f t="shared" si="71"/>
        <v>0</v>
      </c>
      <c r="X100" s="1">
        <f t="shared" ref="X100:AF107" si="72">$E100*X$108</f>
        <v>0</v>
      </c>
      <c r="Y100" s="1">
        <f t="shared" si="72"/>
        <v>0</v>
      </c>
      <c r="Z100" s="1">
        <f t="shared" si="72"/>
        <v>0</v>
      </c>
      <c r="AA100" s="1">
        <f t="shared" si="72"/>
        <v>0</v>
      </c>
      <c r="AB100" s="1">
        <f t="shared" si="72"/>
        <v>0</v>
      </c>
      <c r="AC100" s="1">
        <f t="shared" si="72"/>
        <v>0</v>
      </c>
      <c r="AD100" s="1">
        <f t="shared" si="72"/>
        <v>0</v>
      </c>
      <c r="AE100" s="1">
        <f t="shared" si="72"/>
        <v>0</v>
      </c>
      <c r="AF100" s="1">
        <f t="shared" si="72"/>
        <v>0</v>
      </c>
    </row>
    <row r="101" spans="1:38">
      <c r="A101" s="5" t="s">
        <v>133</v>
      </c>
      <c r="B101" s="5" t="str">
        <f t="shared" si="54"/>
        <v>9310-04581</v>
      </c>
      <c r="C101" s="5" t="str">
        <f t="shared" si="69"/>
        <v>9310</v>
      </c>
      <c r="D101" s="1">
        <f>SUM($F101:K101)</f>
        <v>1995380.58</v>
      </c>
      <c r="E101" s="2">
        <f t="shared" si="70"/>
        <v>0.81018552548016243</v>
      </c>
      <c r="F101" s="22">
        <f>'Div 2 history'!B102</f>
        <v>383123.99</v>
      </c>
      <c r="G101" s="22">
        <f>'Div 2 history'!C102</f>
        <v>439017.57</v>
      </c>
      <c r="H101" s="22">
        <f>'Div 2 history'!D102</f>
        <v>383905.01</v>
      </c>
      <c r="I101" s="22">
        <f>'Div 2 history'!E102</f>
        <v>60268.93</v>
      </c>
      <c r="J101" s="22">
        <f>'Div 2 history'!F102</f>
        <v>331682.12</v>
      </c>
      <c r="K101" s="22">
        <f>'Div 2 history'!G102</f>
        <v>397382.96</v>
      </c>
      <c r="L101" s="1">
        <f t="shared" si="71"/>
        <v>410947.36589358223</v>
      </c>
      <c r="M101" s="1">
        <f t="shared" si="71"/>
        <v>410947.36589358223</v>
      </c>
      <c r="N101" s="1">
        <f t="shared" si="71"/>
        <v>410952.22700673511</v>
      </c>
      <c r="O101" s="1">
        <f t="shared" si="71"/>
        <v>447144.63225460355</v>
      </c>
      <c r="P101" s="1">
        <f t="shared" si="71"/>
        <v>447144.63225460355</v>
      </c>
      <c r="Q101" s="1">
        <f t="shared" si="71"/>
        <v>419922.39859847008</v>
      </c>
      <c r="R101" s="1">
        <f t="shared" si="71"/>
        <v>419922.39859847008</v>
      </c>
      <c r="S101" s="1">
        <f t="shared" si="71"/>
        <v>419922.39859847008</v>
      </c>
      <c r="T101" s="1">
        <f t="shared" si="71"/>
        <v>419923.20878399559</v>
      </c>
      <c r="U101" s="1">
        <f t="shared" si="71"/>
        <v>419923.20878399559</v>
      </c>
      <c r="V101" s="1">
        <f t="shared" si="71"/>
        <v>420166.26444163965</v>
      </c>
      <c r="W101" s="1">
        <f t="shared" si="71"/>
        <v>420166.26444163965</v>
      </c>
      <c r="X101" s="1">
        <f t="shared" si="72"/>
        <v>420166.26444163965</v>
      </c>
      <c r="Y101" s="1">
        <f t="shared" si="72"/>
        <v>420166.26444163965</v>
      </c>
      <c r="Z101" s="1">
        <f t="shared" si="72"/>
        <v>420171.12555479252</v>
      </c>
      <c r="AA101" s="1">
        <f t="shared" si="72"/>
        <v>447144.63225460355</v>
      </c>
      <c r="AB101" s="1">
        <f t="shared" si="72"/>
        <v>447144.63225460355</v>
      </c>
      <c r="AC101" s="1">
        <f t="shared" si="72"/>
        <v>419922.39859847008</v>
      </c>
      <c r="AD101" s="1">
        <f t="shared" si="72"/>
        <v>419922.39859847008</v>
      </c>
      <c r="AE101" s="1">
        <f t="shared" si="72"/>
        <v>419922.39859847008</v>
      </c>
      <c r="AF101" s="1">
        <f t="shared" si="72"/>
        <v>419923.20878399559</v>
      </c>
    </row>
    <row r="102" spans="1:38">
      <c r="A102" s="5" t="s">
        <v>365</v>
      </c>
      <c r="B102" s="5" t="str">
        <f t="shared" si="54"/>
        <v>9210-04582</v>
      </c>
      <c r="C102" s="5" t="str">
        <f t="shared" si="69"/>
        <v>9210</v>
      </c>
      <c r="D102" s="1">
        <f>SUM($F102:K102)</f>
        <v>136369.28999999998</v>
      </c>
      <c r="E102" s="2">
        <f t="shared" si="70"/>
        <v>5.5370101315713231E-2</v>
      </c>
      <c r="F102" s="22">
        <f>'Div 2 history'!B103</f>
        <v>51890.37</v>
      </c>
      <c r="G102" s="22">
        <f>'Div 2 history'!C103</f>
        <v>19683.599999999999</v>
      </c>
      <c r="H102" s="22">
        <f>'Div 2 history'!D103</f>
        <v>19814</v>
      </c>
      <c r="I102" s="22">
        <f>'Div 2 history'!E103</f>
        <v>13489.95</v>
      </c>
      <c r="J102" s="22">
        <f>'Div 2 history'!F103</f>
        <v>18808.82</v>
      </c>
      <c r="K102" s="22">
        <f>'Div 2 history'!G103</f>
        <v>12682.55</v>
      </c>
      <c r="L102" s="1">
        <f t="shared" si="71"/>
        <v>28085.168852489289</v>
      </c>
      <c r="M102" s="1">
        <f t="shared" si="71"/>
        <v>28085.168852489289</v>
      </c>
      <c r="N102" s="1">
        <f t="shared" si="71"/>
        <v>28085.501073097184</v>
      </c>
      <c r="O102" s="1">
        <f t="shared" si="71"/>
        <v>30558.980396547395</v>
      </c>
      <c r="P102" s="1">
        <f t="shared" si="71"/>
        <v>30558.980396547395</v>
      </c>
      <c r="Q102" s="1">
        <f t="shared" si="71"/>
        <v>28698.54499233943</v>
      </c>
      <c r="R102" s="1">
        <f t="shared" si="71"/>
        <v>28698.54499233943</v>
      </c>
      <c r="S102" s="1">
        <f t="shared" si="71"/>
        <v>28698.54499233943</v>
      </c>
      <c r="T102" s="1">
        <f t="shared" si="71"/>
        <v>28698.600362440746</v>
      </c>
      <c r="U102" s="1">
        <f t="shared" si="71"/>
        <v>28698.600362440746</v>
      </c>
      <c r="V102" s="1">
        <f t="shared" si="71"/>
        <v>28715.211392835459</v>
      </c>
      <c r="W102" s="1">
        <f t="shared" si="71"/>
        <v>28715.211392835459</v>
      </c>
      <c r="X102" s="1">
        <f t="shared" si="72"/>
        <v>28715.211392835459</v>
      </c>
      <c r="Y102" s="1">
        <f t="shared" si="72"/>
        <v>28715.211392835459</v>
      </c>
      <c r="Z102" s="1">
        <f t="shared" si="72"/>
        <v>28715.543613443355</v>
      </c>
      <c r="AA102" s="1">
        <f t="shared" si="72"/>
        <v>30558.980396547395</v>
      </c>
      <c r="AB102" s="1">
        <f t="shared" si="72"/>
        <v>30558.980396547395</v>
      </c>
      <c r="AC102" s="1">
        <f t="shared" si="72"/>
        <v>28698.54499233943</v>
      </c>
      <c r="AD102" s="1">
        <f t="shared" si="72"/>
        <v>28698.54499233943</v>
      </c>
      <c r="AE102" s="1">
        <f t="shared" si="72"/>
        <v>28698.54499233943</v>
      </c>
      <c r="AF102" s="1">
        <f t="shared" si="72"/>
        <v>28698.600362440746</v>
      </c>
    </row>
    <row r="103" spans="1:38">
      <c r="A103" s="5" t="s">
        <v>336</v>
      </c>
      <c r="B103" s="5" t="str">
        <f t="shared" ref="B103:B104" si="73">RIGHT(A103,10)</f>
        <v>9310-04582</v>
      </c>
      <c r="C103" s="5" t="str">
        <f t="shared" si="69"/>
        <v>9310</v>
      </c>
      <c r="D103" s="1">
        <f>SUM($F103:K103)</f>
        <v>218688.66999999998</v>
      </c>
      <c r="E103" s="2">
        <f t="shared" si="70"/>
        <v>8.8794286561868718E-2</v>
      </c>
      <c r="F103" s="22">
        <f>'Div 2 history'!B104</f>
        <v>41918.35</v>
      </c>
      <c r="G103" s="22">
        <f>'Div 2 history'!C104</f>
        <v>48729.51</v>
      </c>
      <c r="H103" s="22">
        <f>'Div 2 history'!D104</f>
        <v>18908.080000000002</v>
      </c>
      <c r="I103" s="22">
        <f>'Div 2 history'!E104</f>
        <v>30377.81</v>
      </c>
      <c r="J103" s="22">
        <f>'Div 2 history'!F104</f>
        <v>52301.49</v>
      </c>
      <c r="K103" s="22">
        <f>'Div 2 history'!G104</f>
        <v>26453.43</v>
      </c>
      <c r="L103" s="1">
        <f t="shared" si="71"/>
        <v>45038.792994202064</v>
      </c>
      <c r="M103" s="1">
        <f t="shared" si="71"/>
        <v>45038.792994202064</v>
      </c>
      <c r="N103" s="1">
        <f t="shared" si="71"/>
        <v>45039.325759921434</v>
      </c>
      <c r="O103" s="1">
        <f t="shared" si="71"/>
        <v>49005.921930641591</v>
      </c>
      <c r="P103" s="1">
        <f t="shared" si="71"/>
        <v>49005.921930641591</v>
      </c>
      <c r="Q103" s="1">
        <f t="shared" si="71"/>
        <v>46022.433902162804</v>
      </c>
      <c r="R103" s="1">
        <f t="shared" si="71"/>
        <v>46022.433902162804</v>
      </c>
      <c r="S103" s="1">
        <f t="shared" si="71"/>
        <v>46022.433902162804</v>
      </c>
      <c r="T103" s="1">
        <f t="shared" si="71"/>
        <v>46022.522696449363</v>
      </c>
      <c r="U103" s="1">
        <f t="shared" si="71"/>
        <v>46022.522696449363</v>
      </c>
      <c r="V103" s="1">
        <f t="shared" si="71"/>
        <v>46049.160982417925</v>
      </c>
      <c r="W103" s="1">
        <f t="shared" si="71"/>
        <v>46049.160982417925</v>
      </c>
      <c r="X103" s="1">
        <f t="shared" si="72"/>
        <v>46049.160982417925</v>
      </c>
      <c r="Y103" s="1">
        <f t="shared" si="72"/>
        <v>46049.160982417925</v>
      </c>
      <c r="Z103" s="1">
        <f t="shared" si="72"/>
        <v>46049.693748137295</v>
      </c>
      <c r="AA103" s="1">
        <f t="shared" si="72"/>
        <v>49005.921930641591</v>
      </c>
      <c r="AB103" s="1">
        <f t="shared" si="72"/>
        <v>49005.921930641591</v>
      </c>
      <c r="AC103" s="1">
        <f t="shared" si="72"/>
        <v>46022.433902162804</v>
      </c>
      <c r="AD103" s="1">
        <f t="shared" si="72"/>
        <v>46022.433902162804</v>
      </c>
      <c r="AE103" s="1">
        <f t="shared" si="72"/>
        <v>46022.433902162804</v>
      </c>
      <c r="AF103" s="1">
        <f t="shared" si="72"/>
        <v>46022.522696449363</v>
      </c>
    </row>
    <row r="104" spans="1:38">
      <c r="A104" s="5" t="s">
        <v>477</v>
      </c>
      <c r="B104" s="5" t="str">
        <f t="shared" si="73"/>
        <v>9320-04582</v>
      </c>
      <c r="C104" s="5" t="str">
        <f t="shared" si="69"/>
        <v>9320</v>
      </c>
      <c r="D104" s="1">
        <f>SUM($F104:K104)</f>
        <v>30450.829999999998</v>
      </c>
      <c r="E104" s="2">
        <f t="shared" si="70"/>
        <v>1.2363968033034125E-2</v>
      </c>
      <c r="F104" s="22">
        <f>'Div 2 history'!B105</f>
        <v>3906.65</v>
      </c>
      <c r="G104" s="22">
        <f>'Div 2 history'!C105</f>
        <v>11395.9</v>
      </c>
      <c r="H104" s="22">
        <f>'Div 2 history'!D105</f>
        <v>1647.44</v>
      </c>
      <c r="I104" s="22">
        <f>'Div 2 history'!E105</f>
        <v>1312.15</v>
      </c>
      <c r="J104" s="22">
        <f>'Div 2 history'!F105</f>
        <v>11061.35</v>
      </c>
      <c r="K104" s="22">
        <f>'Div 2 history'!G105</f>
        <v>1127.3399999999999</v>
      </c>
      <c r="L104" s="1">
        <f t="shared" si="71"/>
        <v>6271.3291405157752</v>
      </c>
      <c r="M104" s="1">
        <f t="shared" si="71"/>
        <v>6271.3291405157752</v>
      </c>
      <c r="N104" s="1">
        <f t="shared" si="71"/>
        <v>6271.4033243239737</v>
      </c>
      <c r="O104" s="1">
        <f t="shared" si="71"/>
        <v>6823.7234133036654</v>
      </c>
      <c r="P104" s="1">
        <f t="shared" si="71"/>
        <v>6823.7234133036654</v>
      </c>
      <c r="Q104" s="1">
        <f t="shared" si="71"/>
        <v>6408.2940873937196</v>
      </c>
      <c r="R104" s="1">
        <f t="shared" si="71"/>
        <v>6408.2940873937196</v>
      </c>
      <c r="S104" s="1">
        <f t="shared" si="71"/>
        <v>6408.2940873937196</v>
      </c>
      <c r="T104" s="1">
        <f t="shared" si="71"/>
        <v>6408.3064513617519</v>
      </c>
      <c r="U104" s="1">
        <f t="shared" si="71"/>
        <v>6408.3064513617519</v>
      </c>
      <c r="V104" s="1">
        <f t="shared" si="71"/>
        <v>6412.0156417716626</v>
      </c>
      <c r="W104" s="1">
        <f t="shared" si="71"/>
        <v>6412.0156417716626</v>
      </c>
      <c r="X104" s="1">
        <f t="shared" si="72"/>
        <v>6412.0156417716626</v>
      </c>
      <c r="Y104" s="1">
        <f t="shared" si="72"/>
        <v>6412.0156417716626</v>
      </c>
      <c r="Z104" s="1">
        <f t="shared" si="72"/>
        <v>6412.0898255798611</v>
      </c>
      <c r="AA104" s="1">
        <f t="shared" si="72"/>
        <v>6823.7234133036654</v>
      </c>
      <c r="AB104" s="1">
        <f t="shared" si="72"/>
        <v>6823.7234133036654</v>
      </c>
      <c r="AC104" s="1">
        <f t="shared" si="72"/>
        <v>6408.2940873937196</v>
      </c>
      <c r="AD104" s="1">
        <f t="shared" si="72"/>
        <v>6408.2940873937196</v>
      </c>
      <c r="AE104" s="1">
        <f t="shared" si="72"/>
        <v>6408.2940873937196</v>
      </c>
      <c r="AF104" s="1">
        <f t="shared" si="72"/>
        <v>6408.3064513617519</v>
      </c>
    </row>
    <row r="105" spans="1:38">
      <c r="A105" s="5" t="s">
        <v>366</v>
      </c>
      <c r="B105" s="5" t="str">
        <f t="shared" si="54"/>
        <v>9210-04590</v>
      </c>
      <c r="C105" s="5" t="str">
        <f t="shared" si="69"/>
        <v>9210</v>
      </c>
      <c r="D105" s="1">
        <f>SUM($F105:K105)</f>
        <v>23672.41</v>
      </c>
      <c r="E105" s="2">
        <f t="shared" si="70"/>
        <v>9.6117222586339143E-3</v>
      </c>
      <c r="F105" s="22">
        <f>'Div 2 history'!B106</f>
        <v>4326.2</v>
      </c>
      <c r="G105" s="22">
        <f>'Div 2 history'!C106</f>
        <v>3662.79</v>
      </c>
      <c r="H105" s="22">
        <f>'Div 2 history'!D106</f>
        <v>3739.92</v>
      </c>
      <c r="I105" s="22">
        <f>'Div 2 history'!E106</f>
        <v>3896.89</v>
      </c>
      <c r="J105" s="22">
        <f>'Div 2 history'!F106</f>
        <v>3907.02</v>
      </c>
      <c r="K105" s="22">
        <f>'Div 2 history'!G106</f>
        <v>4139.59</v>
      </c>
      <c r="L105" s="1">
        <f t="shared" si="71"/>
        <v>4875.3178372884104</v>
      </c>
      <c r="M105" s="1">
        <f t="shared" si="71"/>
        <v>4875.3178372884104</v>
      </c>
      <c r="N105" s="1">
        <f t="shared" si="71"/>
        <v>4875.3755076219622</v>
      </c>
      <c r="O105" s="1">
        <f t="shared" si="71"/>
        <v>5304.7479614290914</v>
      </c>
      <c r="P105" s="1">
        <f t="shared" si="71"/>
        <v>5304.7479614290914</v>
      </c>
      <c r="Q105" s="1">
        <f t="shared" si="71"/>
        <v>4981.7940935389925</v>
      </c>
      <c r="R105" s="1">
        <f t="shared" si="71"/>
        <v>4981.7940935389925</v>
      </c>
      <c r="S105" s="1">
        <f t="shared" si="71"/>
        <v>4981.7940935389925</v>
      </c>
      <c r="T105" s="1">
        <f t="shared" si="71"/>
        <v>4981.8037052612508</v>
      </c>
      <c r="U105" s="1">
        <f t="shared" si="71"/>
        <v>4981.8037052612508</v>
      </c>
      <c r="V105" s="1">
        <f t="shared" si="71"/>
        <v>4984.6872219388415</v>
      </c>
      <c r="W105" s="1">
        <f t="shared" si="71"/>
        <v>4984.6872219388415</v>
      </c>
      <c r="X105" s="1">
        <f t="shared" si="72"/>
        <v>4984.6872219388415</v>
      </c>
      <c r="Y105" s="1">
        <f t="shared" si="72"/>
        <v>4984.6872219388415</v>
      </c>
      <c r="Z105" s="1">
        <f t="shared" si="72"/>
        <v>4984.7448922723925</v>
      </c>
      <c r="AA105" s="1">
        <f t="shared" si="72"/>
        <v>5304.7479614290914</v>
      </c>
      <c r="AB105" s="1">
        <f t="shared" si="72"/>
        <v>5304.7479614290914</v>
      </c>
      <c r="AC105" s="1">
        <f t="shared" si="72"/>
        <v>4981.7940935389925</v>
      </c>
      <c r="AD105" s="1">
        <f t="shared" si="72"/>
        <v>4981.7940935389925</v>
      </c>
      <c r="AE105" s="1">
        <f t="shared" si="72"/>
        <v>4981.7940935389925</v>
      </c>
      <c r="AF105" s="1">
        <f t="shared" si="72"/>
        <v>4981.8037052612508</v>
      </c>
    </row>
    <row r="106" spans="1:38">
      <c r="A106" s="5" t="s">
        <v>367</v>
      </c>
      <c r="B106" s="5" t="str">
        <f t="shared" si="54"/>
        <v>9310-04590</v>
      </c>
      <c r="C106" s="5" t="str">
        <f t="shared" si="69"/>
        <v>9310</v>
      </c>
      <c r="D106" s="1">
        <f>SUM($F106:K106)</f>
        <v>58306.93</v>
      </c>
      <c r="E106" s="2">
        <f t="shared" si="70"/>
        <v>2.3674396350587438E-2</v>
      </c>
      <c r="F106" s="22">
        <f>'Div 2 history'!B107</f>
        <v>5132.42</v>
      </c>
      <c r="G106" s="22">
        <f>'Div 2 history'!C107</f>
        <v>15728.95</v>
      </c>
      <c r="H106" s="22">
        <f>'Div 2 history'!D107</f>
        <v>13726.88</v>
      </c>
      <c r="I106" s="22">
        <f>'Div 2 history'!E107</f>
        <v>2424.94</v>
      </c>
      <c r="J106" s="22">
        <f>'Div 2 history'!F107</f>
        <v>5547.53</v>
      </c>
      <c r="K106" s="22">
        <f>'Div 2 history'!G107</f>
        <v>15746.21</v>
      </c>
      <c r="L106" s="1">
        <f t="shared" si="71"/>
        <v>12008.275281922151</v>
      </c>
      <c r="M106" s="1">
        <f t="shared" si="71"/>
        <v>12008.275281922151</v>
      </c>
      <c r="N106" s="1">
        <f t="shared" si="71"/>
        <v>12008.417328300255</v>
      </c>
      <c r="O106" s="1">
        <f t="shared" si="71"/>
        <v>13065.994043474609</v>
      </c>
      <c r="P106" s="1">
        <f t="shared" si="71"/>
        <v>13065.994043474609</v>
      </c>
      <c r="Q106" s="1">
        <f t="shared" si="71"/>
        <v>12270.534326094872</v>
      </c>
      <c r="R106" s="1">
        <f t="shared" si="71"/>
        <v>12270.534326094872</v>
      </c>
      <c r="S106" s="1">
        <f t="shared" si="71"/>
        <v>12270.534326094872</v>
      </c>
      <c r="T106" s="1">
        <f t="shared" si="71"/>
        <v>12270.558000491223</v>
      </c>
      <c r="U106" s="1">
        <f t="shared" si="71"/>
        <v>12270.558000491223</v>
      </c>
      <c r="V106" s="1">
        <f t="shared" si="71"/>
        <v>12277.660319396398</v>
      </c>
      <c r="W106" s="1">
        <f t="shared" si="71"/>
        <v>12277.660319396398</v>
      </c>
      <c r="X106" s="1">
        <f t="shared" si="72"/>
        <v>12277.660319396398</v>
      </c>
      <c r="Y106" s="1">
        <f t="shared" si="72"/>
        <v>12277.660319396398</v>
      </c>
      <c r="Z106" s="1">
        <f t="shared" si="72"/>
        <v>12277.802365774502</v>
      </c>
      <c r="AA106" s="1">
        <f t="shared" si="72"/>
        <v>13065.994043474609</v>
      </c>
      <c r="AB106" s="1">
        <f t="shared" si="72"/>
        <v>13065.994043474609</v>
      </c>
      <c r="AC106" s="1">
        <f t="shared" si="72"/>
        <v>12270.534326094872</v>
      </c>
      <c r="AD106" s="1">
        <f t="shared" si="72"/>
        <v>12270.534326094872</v>
      </c>
      <c r="AE106" s="1">
        <f t="shared" si="72"/>
        <v>12270.534326094872</v>
      </c>
      <c r="AF106" s="1">
        <f t="shared" si="72"/>
        <v>12270.558000491223</v>
      </c>
    </row>
    <row r="107" spans="1:38">
      <c r="A107" s="5" t="s">
        <v>690</v>
      </c>
      <c r="B107" s="5" t="str">
        <f t="shared" si="54"/>
        <v>9310-04592</v>
      </c>
      <c r="C107" s="5" t="str">
        <f t="shared" si="69"/>
        <v>9310</v>
      </c>
      <c r="D107" s="1">
        <f>SUM($F107:K107)</f>
        <v>0</v>
      </c>
      <c r="E107" s="2">
        <f t="shared" si="70"/>
        <v>0</v>
      </c>
      <c r="F107" s="22">
        <f>'Div 2 history'!B108</f>
        <v>0</v>
      </c>
      <c r="G107" s="22">
        <f>'Div 2 history'!C108</f>
        <v>0</v>
      </c>
      <c r="H107" s="22">
        <f>'Div 2 history'!D108</f>
        <v>0</v>
      </c>
      <c r="I107" s="22">
        <f>'Div 2 history'!E108</f>
        <v>0</v>
      </c>
      <c r="J107" s="22">
        <f>'Div 2 history'!F108</f>
        <v>0</v>
      </c>
      <c r="K107" s="22">
        <f>'Div 2 history'!G108</f>
        <v>0</v>
      </c>
      <c r="L107" s="1">
        <f t="shared" si="71"/>
        <v>0</v>
      </c>
      <c r="M107" s="1">
        <f t="shared" si="71"/>
        <v>0</v>
      </c>
      <c r="N107" s="1">
        <f t="shared" si="71"/>
        <v>0</v>
      </c>
      <c r="O107" s="1">
        <f t="shared" si="71"/>
        <v>0</v>
      </c>
      <c r="P107" s="1">
        <f t="shared" si="71"/>
        <v>0</v>
      </c>
      <c r="Q107" s="1">
        <f t="shared" si="71"/>
        <v>0</v>
      </c>
      <c r="R107" s="1">
        <f t="shared" si="71"/>
        <v>0</v>
      </c>
      <c r="S107" s="1">
        <f t="shared" si="71"/>
        <v>0</v>
      </c>
      <c r="T107" s="1">
        <f t="shared" si="71"/>
        <v>0</v>
      </c>
      <c r="U107" s="1">
        <f t="shared" si="71"/>
        <v>0</v>
      </c>
      <c r="V107" s="1">
        <f t="shared" si="71"/>
        <v>0</v>
      </c>
      <c r="W107" s="1">
        <f t="shared" si="71"/>
        <v>0</v>
      </c>
      <c r="X107" s="1">
        <f t="shared" si="72"/>
        <v>0</v>
      </c>
      <c r="Y107" s="1">
        <f t="shared" si="72"/>
        <v>0</v>
      </c>
      <c r="Z107" s="1">
        <f t="shared" si="72"/>
        <v>0</v>
      </c>
      <c r="AA107" s="1">
        <f t="shared" si="72"/>
        <v>0</v>
      </c>
      <c r="AB107" s="1">
        <f t="shared" si="72"/>
        <v>0</v>
      </c>
      <c r="AC107" s="1">
        <f t="shared" si="72"/>
        <v>0</v>
      </c>
      <c r="AD107" s="1">
        <f t="shared" si="72"/>
        <v>0</v>
      </c>
      <c r="AE107" s="1">
        <f t="shared" si="72"/>
        <v>0</v>
      </c>
      <c r="AF107" s="1">
        <f t="shared" si="72"/>
        <v>0</v>
      </c>
    </row>
    <row r="108" spans="1:38">
      <c r="A108" s="9" t="s">
        <v>31</v>
      </c>
      <c r="B108" s="5"/>
      <c r="C108" s="5"/>
      <c r="D108" s="31">
        <f t="shared" ref="D108:K108" si="74">SUM(D100:D107)</f>
        <v>2462868.7100000004</v>
      </c>
      <c r="E108" s="32">
        <f t="shared" si="74"/>
        <v>0.99999999999999978</v>
      </c>
      <c r="F108" s="31">
        <f t="shared" si="74"/>
        <v>490297.98</v>
      </c>
      <c r="G108" s="31">
        <f t="shared" si="74"/>
        <v>538218.31999999995</v>
      </c>
      <c r="H108" s="31">
        <f t="shared" si="74"/>
        <v>441741.33</v>
      </c>
      <c r="I108" s="31">
        <f t="shared" si="74"/>
        <v>111770.67</v>
      </c>
      <c r="J108" s="31">
        <f t="shared" si="74"/>
        <v>423308.33</v>
      </c>
      <c r="K108" s="31">
        <f t="shared" si="74"/>
        <v>457532.08000000007</v>
      </c>
      <c r="L108" s="31">
        <f>'Div 2 history'!H109</f>
        <v>507226.25</v>
      </c>
      <c r="M108" s="31">
        <f>'Div 2 history'!I109</f>
        <v>507226.25</v>
      </c>
      <c r="N108" s="31">
        <f>'Div 2 history'!J109</f>
        <v>507232.25</v>
      </c>
      <c r="O108" s="31">
        <f>'Div 002 FY19 Budget '!C70</f>
        <v>551904</v>
      </c>
      <c r="P108" s="31">
        <f>'Div 002 FY19 Budget '!D70</f>
        <v>551904</v>
      </c>
      <c r="Q108" s="31">
        <f>'Div 002 FY19 Budget '!E70</f>
        <v>518304</v>
      </c>
      <c r="R108" s="31">
        <f>'Div 002 FY19 Budget '!F70</f>
        <v>518304</v>
      </c>
      <c r="S108" s="31">
        <f>'Div 002 FY19 Budget '!G70</f>
        <v>518304</v>
      </c>
      <c r="T108" s="31">
        <f>'Div 002 FY19 Budget '!H70</f>
        <v>518305</v>
      </c>
      <c r="U108" s="31">
        <f>'Div 002 FY19 Budget '!I70</f>
        <v>518305</v>
      </c>
      <c r="V108" s="31">
        <f>'Div 002 FY19 Budget '!J70</f>
        <v>518605</v>
      </c>
      <c r="W108" s="31">
        <f>'Div 002 FY19 Budget '!K70</f>
        <v>518605</v>
      </c>
      <c r="X108" s="31">
        <f>'Div 002 FY19 Budget '!L70</f>
        <v>518605</v>
      </c>
      <c r="Y108" s="31">
        <f>'Div 002 FY19 Budget '!M70</f>
        <v>518605</v>
      </c>
      <c r="Z108" s="31">
        <f>'Div 002 FY19 Budget '!N70</f>
        <v>518611</v>
      </c>
      <c r="AA108" s="37">
        <f t="shared" ref="AA108:AF108" si="75">O108</f>
        <v>551904</v>
      </c>
      <c r="AB108" s="37">
        <f t="shared" si="75"/>
        <v>551904</v>
      </c>
      <c r="AC108" s="37">
        <f t="shared" si="75"/>
        <v>518304</v>
      </c>
      <c r="AD108" s="37">
        <f t="shared" si="75"/>
        <v>518304</v>
      </c>
      <c r="AE108" s="37">
        <f t="shared" si="75"/>
        <v>518304</v>
      </c>
      <c r="AF108" s="37">
        <f t="shared" si="75"/>
        <v>518305</v>
      </c>
      <c r="AH108" s="15">
        <f>SUM(F108:Q108)</f>
        <v>5606665.46</v>
      </c>
      <c r="AI108" s="15">
        <f>SUM(U108:AF108)</f>
        <v>6288361</v>
      </c>
      <c r="AK108" s="15">
        <f>AH108*$AK$6</f>
        <v>308227.410189719</v>
      </c>
      <c r="AL108" s="15">
        <f>AI108*$AL$6</f>
        <v>325555.99500319996</v>
      </c>
    </row>
    <row r="109" spans="1:38">
      <c r="B109" s="5" t="str">
        <f t="shared" si="54"/>
        <v/>
      </c>
      <c r="C109" s="5" t="s">
        <v>462</v>
      </c>
      <c r="F109" s="1">
        <f>F108-'Div 2 history'!B109</f>
        <v>0</v>
      </c>
      <c r="G109" s="1">
        <f>G108-'Div 2 history'!C109</f>
        <v>0</v>
      </c>
      <c r="H109" s="1">
        <f>H108-'Div 2 history'!D109</f>
        <v>0</v>
      </c>
      <c r="I109" s="1">
        <f>I108-'Div 2 history'!E109</f>
        <v>0</v>
      </c>
      <c r="J109" s="1">
        <f>J108-'Div 2 history'!F109</f>
        <v>0</v>
      </c>
      <c r="K109" s="1">
        <f>K108-'Div 2 history'!G109</f>
        <v>0</v>
      </c>
      <c r="L109" s="1">
        <f>L108-'Div 2 history'!H109</f>
        <v>0</v>
      </c>
      <c r="M109" s="1">
        <f>M108-'Div 2 history'!I109</f>
        <v>0</v>
      </c>
      <c r="N109" s="1">
        <f>N108-'Div 2 history'!J109</f>
        <v>0</v>
      </c>
      <c r="O109" s="1">
        <f t="shared" ref="O109:AF109" si="76">O108-SUM(O100:O107)</f>
        <v>0</v>
      </c>
      <c r="P109" s="1">
        <f t="shared" si="76"/>
        <v>0</v>
      </c>
      <c r="Q109" s="1">
        <f t="shared" si="76"/>
        <v>0</v>
      </c>
      <c r="R109" s="1">
        <f t="shared" si="76"/>
        <v>0</v>
      </c>
      <c r="S109" s="1">
        <f t="shared" si="76"/>
        <v>0</v>
      </c>
      <c r="T109" s="1">
        <f t="shared" si="76"/>
        <v>0</v>
      </c>
      <c r="U109" s="1">
        <f t="shared" si="76"/>
        <v>0</v>
      </c>
      <c r="V109" s="1">
        <f t="shared" si="76"/>
        <v>0</v>
      </c>
      <c r="W109" s="1">
        <f t="shared" si="76"/>
        <v>0</v>
      </c>
      <c r="X109" s="1">
        <f t="shared" si="76"/>
        <v>0</v>
      </c>
      <c r="Y109" s="1">
        <f t="shared" si="76"/>
        <v>0</v>
      </c>
      <c r="Z109" s="1">
        <f t="shared" si="76"/>
        <v>0</v>
      </c>
      <c r="AA109" s="1">
        <f t="shared" si="76"/>
        <v>0</v>
      </c>
      <c r="AB109" s="1">
        <f t="shared" si="76"/>
        <v>0</v>
      </c>
      <c r="AC109" s="1">
        <f t="shared" si="76"/>
        <v>0</v>
      </c>
      <c r="AD109" s="1">
        <f t="shared" si="76"/>
        <v>0</v>
      </c>
      <c r="AE109" s="1">
        <f t="shared" si="76"/>
        <v>0</v>
      </c>
      <c r="AF109" s="1">
        <f t="shared" si="76"/>
        <v>0</v>
      </c>
    </row>
    <row r="110" spans="1:38">
      <c r="A110" s="5" t="s">
        <v>162</v>
      </c>
      <c r="B110" s="5" t="str">
        <f t="shared" si="54"/>
        <v>8740-03002</v>
      </c>
      <c r="C110" s="5" t="str">
        <f t="shared" ref="C110:C116" si="77">LEFT(B110,4)</f>
        <v>8740</v>
      </c>
      <c r="D110" s="1">
        <f>SUM($F110:K110)</f>
        <v>-2836.4800000000005</v>
      </c>
      <c r="E110" s="2">
        <f t="shared" ref="E110:E116" si="78">D110/$D$117</f>
        <v>-0.16978637234027907</v>
      </c>
      <c r="F110" s="22">
        <f>'Div 2 history'!B111</f>
        <v>-2453.4699999999998</v>
      </c>
      <c r="G110" s="22">
        <f>'Div 2 history'!C111</f>
        <v>1956.25</v>
      </c>
      <c r="H110" s="22">
        <f>'Div 2 history'!D111</f>
        <v>1651.39</v>
      </c>
      <c r="I110" s="22">
        <f>'Div 2 history'!E111</f>
        <v>-9030.61</v>
      </c>
      <c r="J110" s="22">
        <f>'Div 2 history'!F111</f>
        <v>2302.42</v>
      </c>
      <c r="K110" s="22">
        <f>'Div 2 history'!G111</f>
        <v>2737.54</v>
      </c>
      <c r="L110" s="1">
        <f t="shared" ref="L110:V116" si="79">$E110*L$117</f>
        <v>-1037.3947349991051</v>
      </c>
      <c r="M110" s="1">
        <f t="shared" si="79"/>
        <v>-1037.3947349991051</v>
      </c>
      <c r="N110" s="1">
        <f t="shared" si="79"/>
        <v>-1038.0738804884663</v>
      </c>
      <c r="O110" s="1">
        <f t="shared" si="79"/>
        <v>-1062.5231181054664</v>
      </c>
      <c r="P110" s="1">
        <f t="shared" si="79"/>
        <v>-1062.5231181054664</v>
      </c>
      <c r="Q110" s="1">
        <f t="shared" si="79"/>
        <v>-1062.5231181054664</v>
      </c>
      <c r="R110" s="1">
        <f t="shared" si="79"/>
        <v>-1062.5231181054664</v>
      </c>
      <c r="S110" s="1">
        <f t="shared" si="79"/>
        <v>-1062.5231181054664</v>
      </c>
      <c r="T110" s="1">
        <f t="shared" si="79"/>
        <v>-1062.5231181054664</v>
      </c>
      <c r="U110" s="1">
        <f t="shared" si="79"/>
        <v>-1062.5231181054664</v>
      </c>
      <c r="V110" s="1">
        <f t="shared" si="79"/>
        <v>-1062.5231181054664</v>
      </c>
      <c r="W110" s="1">
        <f t="shared" ref="W110:AF116" si="80">$E110*W$117</f>
        <v>-1062.5231181054664</v>
      </c>
      <c r="X110" s="1">
        <f t="shared" si="80"/>
        <v>-1062.5231181054664</v>
      </c>
      <c r="Y110" s="1">
        <f t="shared" si="80"/>
        <v>-1062.5231181054664</v>
      </c>
      <c r="Z110" s="1">
        <f t="shared" si="80"/>
        <v>-1063.2022635948276</v>
      </c>
      <c r="AA110" s="1">
        <f t="shared" si="80"/>
        <v>-1062.5231181054664</v>
      </c>
      <c r="AB110" s="1">
        <f t="shared" si="80"/>
        <v>-1062.5231181054664</v>
      </c>
      <c r="AC110" s="1">
        <f t="shared" si="80"/>
        <v>-1062.5231181054664</v>
      </c>
      <c r="AD110" s="1">
        <f t="shared" si="80"/>
        <v>-1062.5231181054664</v>
      </c>
      <c r="AE110" s="1">
        <f t="shared" si="80"/>
        <v>-1062.5231181054664</v>
      </c>
      <c r="AF110" s="1">
        <f t="shared" si="80"/>
        <v>-1062.5231181054664</v>
      </c>
    </row>
    <row r="111" spans="1:38">
      <c r="A111" s="5" t="s">
        <v>368</v>
      </c>
      <c r="B111" s="5" t="str">
        <f t="shared" si="54"/>
        <v>9210-03004</v>
      </c>
      <c r="C111" s="5" t="str">
        <f t="shared" si="77"/>
        <v>9210</v>
      </c>
      <c r="D111" s="1">
        <f>SUM($F111:K111)</f>
        <v>81.48</v>
      </c>
      <c r="E111" s="2">
        <f t="shared" si="78"/>
        <v>4.8772399658329824E-3</v>
      </c>
      <c r="F111" s="22">
        <f>'Div 2 history'!B112</f>
        <v>0</v>
      </c>
      <c r="G111" s="22">
        <f>'Div 2 history'!C112</f>
        <v>81.48</v>
      </c>
      <c r="H111" s="22">
        <f>'Div 2 history'!D112</f>
        <v>0</v>
      </c>
      <c r="I111" s="22">
        <f>'Div 2 history'!E112</f>
        <v>0</v>
      </c>
      <c r="J111" s="22">
        <f>'Div 2 history'!F112</f>
        <v>0</v>
      </c>
      <c r="K111" s="22">
        <f>'Div 2 history'!G112</f>
        <v>0</v>
      </c>
      <c r="L111" s="1">
        <f t="shared" si="79"/>
        <v>29.799936191239521</v>
      </c>
      <c r="M111" s="1">
        <f t="shared" si="79"/>
        <v>29.799936191239521</v>
      </c>
      <c r="N111" s="1">
        <f t="shared" si="79"/>
        <v>29.819445151102855</v>
      </c>
      <c r="O111" s="1">
        <f t="shared" si="79"/>
        <v>30.521767706182803</v>
      </c>
      <c r="P111" s="1">
        <f t="shared" si="79"/>
        <v>30.521767706182803</v>
      </c>
      <c r="Q111" s="1">
        <f t="shared" si="79"/>
        <v>30.521767706182803</v>
      </c>
      <c r="R111" s="1">
        <f t="shared" si="79"/>
        <v>30.521767706182803</v>
      </c>
      <c r="S111" s="1">
        <f t="shared" si="79"/>
        <v>30.521767706182803</v>
      </c>
      <c r="T111" s="1">
        <f t="shared" si="79"/>
        <v>30.521767706182803</v>
      </c>
      <c r="U111" s="1">
        <f t="shared" si="79"/>
        <v>30.521767706182803</v>
      </c>
      <c r="V111" s="1">
        <f t="shared" si="79"/>
        <v>30.521767706182803</v>
      </c>
      <c r="W111" s="1">
        <f t="shared" si="80"/>
        <v>30.521767706182803</v>
      </c>
      <c r="X111" s="1">
        <f t="shared" si="80"/>
        <v>30.521767706182803</v>
      </c>
      <c r="Y111" s="1">
        <f t="shared" si="80"/>
        <v>30.521767706182803</v>
      </c>
      <c r="Z111" s="1">
        <f t="shared" si="80"/>
        <v>30.541276666046137</v>
      </c>
      <c r="AA111" s="1">
        <f t="shared" si="80"/>
        <v>30.521767706182803</v>
      </c>
      <c r="AB111" s="1">
        <f t="shared" si="80"/>
        <v>30.521767706182803</v>
      </c>
      <c r="AC111" s="1">
        <f t="shared" si="80"/>
        <v>30.521767706182803</v>
      </c>
      <c r="AD111" s="1">
        <f t="shared" si="80"/>
        <v>30.521767706182803</v>
      </c>
      <c r="AE111" s="1">
        <f t="shared" si="80"/>
        <v>30.521767706182803</v>
      </c>
      <c r="AF111" s="1">
        <f t="shared" si="80"/>
        <v>30.521767706182803</v>
      </c>
    </row>
    <row r="112" spans="1:38">
      <c r="A112" s="5" t="s">
        <v>171</v>
      </c>
      <c r="B112" s="5" t="str">
        <f t="shared" si="54"/>
        <v>8740-03004</v>
      </c>
      <c r="C112" s="5" t="str">
        <f t="shared" si="77"/>
        <v>8740</v>
      </c>
      <c r="D112" s="1">
        <f>SUM($F112:K112)</f>
        <v>16269.68</v>
      </c>
      <c r="E112" s="2">
        <f t="shared" si="78"/>
        <v>0.97387252733570884</v>
      </c>
      <c r="F112" s="22">
        <f>'Div 2 history'!B113</f>
        <v>8916.34</v>
      </c>
      <c r="G112" s="22">
        <f>'Div 2 history'!C113</f>
        <v>1584.41</v>
      </c>
      <c r="H112" s="22">
        <f>'Div 2 history'!D113</f>
        <v>1758.91</v>
      </c>
      <c r="I112" s="22">
        <f>'Div 2 history'!E113</f>
        <v>1752.19</v>
      </c>
      <c r="J112" s="22">
        <f>'Div 2 history'!F113</f>
        <v>1974.54</v>
      </c>
      <c r="K112" s="22">
        <f>'Div 2 history'!G113</f>
        <v>283.29000000000002</v>
      </c>
      <c r="L112" s="1">
        <f t="shared" si="79"/>
        <v>5950.361142021181</v>
      </c>
      <c r="M112" s="1">
        <f t="shared" si="79"/>
        <v>5950.361142021181</v>
      </c>
      <c r="N112" s="1">
        <f t="shared" si="79"/>
        <v>5954.2566321305239</v>
      </c>
      <c r="O112" s="1">
        <f t="shared" si="79"/>
        <v>6094.4942760668655</v>
      </c>
      <c r="P112" s="1">
        <f t="shared" si="79"/>
        <v>6094.4942760668655</v>
      </c>
      <c r="Q112" s="1">
        <f t="shared" si="79"/>
        <v>6094.4942760668655</v>
      </c>
      <c r="R112" s="1">
        <f t="shared" si="79"/>
        <v>6094.4942760668655</v>
      </c>
      <c r="S112" s="1">
        <f t="shared" si="79"/>
        <v>6094.4942760668655</v>
      </c>
      <c r="T112" s="1">
        <f t="shared" si="79"/>
        <v>6094.4942760668655</v>
      </c>
      <c r="U112" s="1">
        <f t="shared" si="79"/>
        <v>6094.4942760668655</v>
      </c>
      <c r="V112" s="1">
        <f t="shared" si="79"/>
        <v>6094.4942760668655</v>
      </c>
      <c r="W112" s="1">
        <f t="shared" si="80"/>
        <v>6094.4942760668655</v>
      </c>
      <c r="X112" s="1">
        <f t="shared" si="80"/>
        <v>6094.4942760668655</v>
      </c>
      <c r="Y112" s="1">
        <f t="shared" si="80"/>
        <v>6094.4942760668655</v>
      </c>
      <c r="Z112" s="1">
        <f t="shared" si="80"/>
        <v>6098.3897661762085</v>
      </c>
      <c r="AA112" s="1">
        <f t="shared" si="80"/>
        <v>6094.4942760668655</v>
      </c>
      <c r="AB112" s="1">
        <f t="shared" si="80"/>
        <v>6094.4942760668655</v>
      </c>
      <c r="AC112" s="1">
        <f t="shared" si="80"/>
        <v>6094.4942760668655</v>
      </c>
      <c r="AD112" s="1">
        <f t="shared" si="80"/>
        <v>6094.4942760668655</v>
      </c>
      <c r="AE112" s="1">
        <f t="shared" si="80"/>
        <v>6094.4942760668655</v>
      </c>
      <c r="AF112" s="1">
        <f t="shared" si="80"/>
        <v>6094.4942760668655</v>
      </c>
    </row>
    <row r="113" spans="1:38">
      <c r="A113" s="5" t="s">
        <v>406</v>
      </c>
      <c r="B113" s="5" t="str">
        <f t="shared" si="54"/>
        <v>9210-04301</v>
      </c>
      <c r="C113" s="5" t="str">
        <f t="shared" si="77"/>
        <v>9210</v>
      </c>
      <c r="D113" s="1">
        <f>SUM($F113:K113)</f>
        <v>0</v>
      </c>
      <c r="E113" s="2">
        <f t="shared" si="78"/>
        <v>0</v>
      </c>
      <c r="F113" s="22">
        <f>'Div 2 history'!B114</f>
        <v>0</v>
      </c>
      <c r="G113" s="22">
        <f>'Div 2 history'!C114</f>
        <v>0</v>
      </c>
      <c r="H113" s="22">
        <f>'Div 2 history'!D114</f>
        <v>0</v>
      </c>
      <c r="I113" s="22">
        <f>'Div 2 history'!E114</f>
        <v>0</v>
      </c>
      <c r="J113" s="22">
        <f>'Div 2 history'!F114</f>
        <v>0</v>
      </c>
      <c r="K113" s="22">
        <f>'Div 2 history'!G114</f>
        <v>0</v>
      </c>
      <c r="L113" s="1">
        <f t="shared" si="79"/>
        <v>0</v>
      </c>
      <c r="M113" s="1">
        <f t="shared" si="79"/>
        <v>0</v>
      </c>
      <c r="N113" s="1">
        <f t="shared" si="79"/>
        <v>0</v>
      </c>
      <c r="O113" s="1">
        <f t="shared" si="79"/>
        <v>0</v>
      </c>
      <c r="P113" s="1">
        <f t="shared" si="79"/>
        <v>0</v>
      </c>
      <c r="Q113" s="1">
        <f t="shared" si="79"/>
        <v>0</v>
      </c>
      <c r="R113" s="1">
        <f t="shared" si="79"/>
        <v>0</v>
      </c>
      <c r="S113" s="1">
        <f t="shared" si="79"/>
        <v>0</v>
      </c>
      <c r="T113" s="1">
        <f t="shared" si="79"/>
        <v>0</v>
      </c>
      <c r="U113" s="1">
        <f t="shared" si="79"/>
        <v>0</v>
      </c>
      <c r="V113" s="1">
        <f t="shared" si="79"/>
        <v>0</v>
      </c>
      <c r="W113" s="1">
        <f t="shared" si="80"/>
        <v>0</v>
      </c>
      <c r="X113" s="1">
        <f t="shared" si="80"/>
        <v>0</v>
      </c>
      <c r="Y113" s="1">
        <f t="shared" si="80"/>
        <v>0</v>
      </c>
      <c r="Z113" s="1">
        <f t="shared" si="80"/>
        <v>0</v>
      </c>
      <c r="AA113" s="1">
        <f t="shared" si="80"/>
        <v>0</v>
      </c>
      <c r="AB113" s="1">
        <f t="shared" si="80"/>
        <v>0</v>
      </c>
      <c r="AC113" s="1">
        <f t="shared" si="80"/>
        <v>0</v>
      </c>
      <c r="AD113" s="1">
        <f t="shared" si="80"/>
        <v>0</v>
      </c>
      <c r="AE113" s="1">
        <f t="shared" si="80"/>
        <v>0</v>
      </c>
      <c r="AF113" s="1">
        <f t="shared" si="80"/>
        <v>0</v>
      </c>
    </row>
    <row r="114" spans="1:38">
      <c r="A114" s="5" t="s">
        <v>175</v>
      </c>
      <c r="B114" s="5" t="str">
        <f t="shared" si="54"/>
        <v>8740-04301</v>
      </c>
      <c r="C114" s="5" t="str">
        <f t="shared" si="77"/>
        <v>8740</v>
      </c>
      <c r="D114" s="1">
        <f>SUM($F114:K114)</f>
        <v>721.8599999999999</v>
      </c>
      <c r="E114" s="2">
        <f t="shared" si="78"/>
        <v>4.3209185588318558E-2</v>
      </c>
      <c r="F114" s="22">
        <f>'Div 2 history'!B115</f>
        <v>120.31</v>
      </c>
      <c r="G114" s="22">
        <f>'Div 2 history'!C115</f>
        <v>120.31</v>
      </c>
      <c r="H114" s="22">
        <f>'Div 2 history'!D115</f>
        <v>120.31</v>
      </c>
      <c r="I114" s="22">
        <f>'Div 2 history'!E115</f>
        <v>120.31</v>
      </c>
      <c r="J114" s="22">
        <f>'Div 2 history'!F115</f>
        <v>120.31</v>
      </c>
      <c r="K114" s="22">
        <f>'Div 2 history'!G115</f>
        <v>120.31</v>
      </c>
      <c r="L114" s="1">
        <f t="shared" si="79"/>
        <v>264.00812394462639</v>
      </c>
      <c r="M114" s="1">
        <f t="shared" si="79"/>
        <v>264.00812394462639</v>
      </c>
      <c r="N114" s="1">
        <f t="shared" si="79"/>
        <v>264.18096068697969</v>
      </c>
      <c r="O114" s="1">
        <f t="shared" si="79"/>
        <v>270.40308341169754</v>
      </c>
      <c r="P114" s="1">
        <f t="shared" si="79"/>
        <v>270.40308341169754</v>
      </c>
      <c r="Q114" s="1">
        <f t="shared" si="79"/>
        <v>270.40308341169754</v>
      </c>
      <c r="R114" s="1">
        <f t="shared" si="79"/>
        <v>270.40308341169754</v>
      </c>
      <c r="S114" s="1">
        <f t="shared" si="79"/>
        <v>270.40308341169754</v>
      </c>
      <c r="T114" s="1">
        <f t="shared" si="79"/>
        <v>270.40308341169754</v>
      </c>
      <c r="U114" s="1">
        <f t="shared" si="79"/>
        <v>270.40308341169754</v>
      </c>
      <c r="V114" s="1">
        <f t="shared" si="79"/>
        <v>270.40308341169754</v>
      </c>
      <c r="W114" s="1">
        <f t="shared" si="80"/>
        <v>270.40308341169754</v>
      </c>
      <c r="X114" s="1">
        <f t="shared" si="80"/>
        <v>270.40308341169754</v>
      </c>
      <c r="Y114" s="1">
        <f t="shared" si="80"/>
        <v>270.40308341169754</v>
      </c>
      <c r="Z114" s="1">
        <f t="shared" si="80"/>
        <v>270.57592015405083</v>
      </c>
      <c r="AA114" s="1">
        <f t="shared" si="80"/>
        <v>270.40308341169754</v>
      </c>
      <c r="AB114" s="1">
        <f t="shared" si="80"/>
        <v>270.40308341169754</v>
      </c>
      <c r="AC114" s="1">
        <f t="shared" si="80"/>
        <v>270.40308341169754</v>
      </c>
      <c r="AD114" s="1">
        <f t="shared" si="80"/>
        <v>270.40308341169754</v>
      </c>
      <c r="AE114" s="1">
        <f t="shared" si="80"/>
        <v>270.40308341169754</v>
      </c>
      <c r="AF114" s="1">
        <f t="shared" si="80"/>
        <v>270.40308341169754</v>
      </c>
    </row>
    <row r="115" spans="1:38">
      <c r="A115" s="5" t="s">
        <v>407</v>
      </c>
      <c r="B115" s="5" t="str">
        <f t="shared" si="54"/>
        <v>9210-04302</v>
      </c>
      <c r="C115" s="5" t="str">
        <f t="shared" si="77"/>
        <v>9210</v>
      </c>
      <c r="D115" s="1">
        <f>SUM($F115:K115)</f>
        <v>0</v>
      </c>
      <c r="E115" s="2">
        <f t="shared" si="78"/>
        <v>0</v>
      </c>
      <c r="F115" s="22">
        <f>'Div 2 history'!B116</f>
        <v>0</v>
      </c>
      <c r="G115" s="22">
        <f>'Div 2 history'!C116</f>
        <v>0</v>
      </c>
      <c r="H115" s="22">
        <f>'Div 2 history'!D116</f>
        <v>0</v>
      </c>
      <c r="I115" s="22">
        <f>'Div 2 history'!E116</f>
        <v>0</v>
      </c>
      <c r="J115" s="22">
        <f>'Div 2 history'!F116</f>
        <v>0</v>
      </c>
      <c r="K115" s="22">
        <f>'Div 2 history'!G116</f>
        <v>0</v>
      </c>
      <c r="L115" s="1">
        <f t="shared" si="79"/>
        <v>0</v>
      </c>
      <c r="M115" s="1">
        <f t="shared" si="79"/>
        <v>0</v>
      </c>
      <c r="N115" s="1">
        <f t="shared" si="79"/>
        <v>0</v>
      </c>
      <c r="O115" s="1">
        <f t="shared" si="79"/>
        <v>0</v>
      </c>
      <c r="P115" s="1">
        <f t="shared" si="79"/>
        <v>0</v>
      </c>
      <c r="Q115" s="1">
        <f t="shared" si="79"/>
        <v>0</v>
      </c>
      <c r="R115" s="1">
        <f t="shared" si="79"/>
        <v>0</v>
      </c>
      <c r="S115" s="1">
        <f t="shared" si="79"/>
        <v>0</v>
      </c>
      <c r="T115" s="1">
        <f t="shared" si="79"/>
        <v>0</v>
      </c>
      <c r="U115" s="1">
        <f t="shared" si="79"/>
        <v>0</v>
      </c>
      <c r="V115" s="1">
        <f t="shared" si="79"/>
        <v>0</v>
      </c>
      <c r="W115" s="1">
        <f t="shared" si="80"/>
        <v>0</v>
      </c>
      <c r="X115" s="1">
        <f t="shared" si="80"/>
        <v>0</v>
      </c>
      <c r="Y115" s="1">
        <f t="shared" si="80"/>
        <v>0</v>
      </c>
      <c r="Z115" s="1">
        <f t="shared" si="80"/>
        <v>0</v>
      </c>
      <c r="AA115" s="1">
        <f t="shared" si="80"/>
        <v>0</v>
      </c>
      <c r="AB115" s="1">
        <f t="shared" si="80"/>
        <v>0</v>
      </c>
      <c r="AC115" s="1">
        <f t="shared" si="80"/>
        <v>0</v>
      </c>
      <c r="AD115" s="1">
        <f t="shared" si="80"/>
        <v>0</v>
      </c>
      <c r="AE115" s="1">
        <f t="shared" si="80"/>
        <v>0</v>
      </c>
      <c r="AF115" s="1">
        <f t="shared" si="80"/>
        <v>0</v>
      </c>
    </row>
    <row r="116" spans="1:38">
      <c r="A116" s="5" t="s">
        <v>176</v>
      </c>
      <c r="B116" s="5" t="str">
        <f t="shared" si="54"/>
        <v>8740-04302</v>
      </c>
      <c r="C116" s="5" t="str">
        <f t="shared" si="77"/>
        <v>8740</v>
      </c>
      <c r="D116" s="1">
        <f>SUM($F116:K116)</f>
        <v>2469.6299999999997</v>
      </c>
      <c r="E116" s="2">
        <f t="shared" si="78"/>
        <v>0.14782741945041858</v>
      </c>
      <c r="F116" s="22">
        <f>'Div 2 history'!B117</f>
        <v>32</v>
      </c>
      <c r="G116" s="22">
        <f>'Div 2 history'!C117</f>
        <v>32</v>
      </c>
      <c r="H116" s="22">
        <f>'Div 2 history'!D117</f>
        <v>641.21</v>
      </c>
      <c r="I116" s="22">
        <f>'Div 2 history'!E117</f>
        <v>200.25</v>
      </c>
      <c r="J116" s="22">
        <f>'Div 2 history'!F117</f>
        <v>1375.86</v>
      </c>
      <c r="K116" s="22">
        <f>'Div 2 history'!G117</f>
        <v>188.31</v>
      </c>
      <c r="L116" s="1">
        <f t="shared" si="79"/>
        <v>903.22553284205753</v>
      </c>
      <c r="M116" s="1">
        <f t="shared" si="79"/>
        <v>903.22553284205753</v>
      </c>
      <c r="N116" s="1">
        <f t="shared" si="79"/>
        <v>903.81684251985916</v>
      </c>
      <c r="O116" s="1">
        <f t="shared" si="79"/>
        <v>925.10399092071941</v>
      </c>
      <c r="P116" s="1">
        <f t="shared" si="79"/>
        <v>925.10399092071941</v>
      </c>
      <c r="Q116" s="1">
        <f t="shared" si="79"/>
        <v>925.10399092071941</v>
      </c>
      <c r="R116" s="1">
        <f t="shared" si="79"/>
        <v>925.10399092071941</v>
      </c>
      <c r="S116" s="1">
        <f t="shared" si="79"/>
        <v>925.10399092071941</v>
      </c>
      <c r="T116" s="1">
        <f t="shared" si="79"/>
        <v>925.10399092071941</v>
      </c>
      <c r="U116" s="1">
        <f t="shared" si="79"/>
        <v>925.10399092071941</v>
      </c>
      <c r="V116" s="1">
        <f t="shared" si="79"/>
        <v>925.10399092071941</v>
      </c>
      <c r="W116" s="1">
        <f t="shared" si="80"/>
        <v>925.10399092071941</v>
      </c>
      <c r="X116" s="1">
        <f t="shared" si="80"/>
        <v>925.10399092071941</v>
      </c>
      <c r="Y116" s="1">
        <f t="shared" si="80"/>
        <v>925.10399092071941</v>
      </c>
      <c r="Z116" s="1">
        <f t="shared" si="80"/>
        <v>925.69530059852116</v>
      </c>
      <c r="AA116" s="1">
        <f t="shared" si="80"/>
        <v>925.10399092071941</v>
      </c>
      <c r="AB116" s="1">
        <f t="shared" si="80"/>
        <v>925.10399092071941</v>
      </c>
      <c r="AC116" s="1">
        <f t="shared" si="80"/>
        <v>925.10399092071941</v>
      </c>
      <c r="AD116" s="1">
        <f t="shared" si="80"/>
        <v>925.10399092071941</v>
      </c>
      <c r="AE116" s="1">
        <f t="shared" si="80"/>
        <v>925.10399092071941</v>
      </c>
      <c r="AF116" s="1">
        <f t="shared" si="80"/>
        <v>925.10399092071941</v>
      </c>
    </row>
    <row r="117" spans="1:38">
      <c r="A117" s="9" t="s">
        <v>25</v>
      </c>
      <c r="B117" s="5"/>
      <c r="C117" s="5"/>
      <c r="D117" s="31">
        <f>SUM(D110:D116)</f>
        <v>16706.170000000002</v>
      </c>
      <c r="E117" s="32">
        <f>SUM(E110:E116)</f>
        <v>0.99999999999999978</v>
      </c>
      <c r="F117" s="31">
        <f>SUM(F110:F116)</f>
        <v>6615.1800000000012</v>
      </c>
      <c r="G117" s="31">
        <f t="shared" ref="G117:K117" si="81">SUM(G110:G116)</f>
        <v>3774.4500000000003</v>
      </c>
      <c r="H117" s="31">
        <f t="shared" si="81"/>
        <v>4171.82</v>
      </c>
      <c r="I117" s="31">
        <f t="shared" si="81"/>
        <v>-6957.86</v>
      </c>
      <c r="J117" s="31">
        <f t="shared" si="81"/>
        <v>5773.13</v>
      </c>
      <c r="K117" s="31">
        <f t="shared" si="81"/>
        <v>3329.45</v>
      </c>
      <c r="L117" s="31">
        <f>'Div 2 history'!H118</f>
        <v>6110</v>
      </c>
      <c r="M117" s="31">
        <f>'Div 2 history'!I118</f>
        <v>6110</v>
      </c>
      <c r="N117" s="31">
        <f>'Div 2 history'!J118</f>
        <v>6114</v>
      </c>
      <c r="O117" s="31">
        <f>'Div 002 FY19 Budget '!C32</f>
        <v>6258</v>
      </c>
      <c r="P117" s="31">
        <f>'Div 002 FY19 Budget '!D32</f>
        <v>6258</v>
      </c>
      <c r="Q117" s="31">
        <f>'Div 002 FY19 Budget '!E32</f>
        <v>6258</v>
      </c>
      <c r="R117" s="31">
        <f>'Div 002 FY19 Budget '!F32</f>
        <v>6258</v>
      </c>
      <c r="S117" s="31">
        <f>'Div 002 FY19 Budget '!G32</f>
        <v>6258</v>
      </c>
      <c r="T117" s="31">
        <f>'Div 002 FY19 Budget '!H32</f>
        <v>6258</v>
      </c>
      <c r="U117" s="31">
        <f>'Div 002 FY19 Budget '!I32</f>
        <v>6258</v>
      </c>
      <c r="V117" s="31">
        <f>'Div 002 FY19 Budget '!J32</f>
        <v>6258</v>
      </c>
      <c r="W117" s="31">
        <f>'Div 002 FY19 Budget '!K32</f>
        <v>6258</v>
      </c>
      <c r="X117" s="31">
        <f>'Div 002 FY19 Budget '!L32</f>
        <v>6258</v>
      </c>
      <c r="Y117" s="31">
        <f>'Div 002 FY19 Budget '!M32</f>
        <v>6258</v>
      </c>
      <c r="Z117" s="31">
        <f>'Div 002 FY19 Budget '!N32</f>
        <v>6262</v>
      </c>
      <c r="AA117" s="37">
        <f t="shared" ref="AA117" si="82">O117*(1+AA$3)</f>
        <v>6258</v>
      </c>
      <c r="AB117" s="37">
        <f t="shared" ref="AB117" si="83">P117*(1+AB$3)</f>
        <v>6258</v>
      </c>
      <c r="AC117" s="37">
        <f t="shared" ref="AC117" si="84">Q117*(1+AC$3)</f>
        <v>6258</v>
      </c>
      <c r="AD117" s="37">
        <f t="shared" ref="AD117" si="85">R117*(1+AD$3)</f>
        <v>6258</v>
      </c>
      <c r="AE117" s="37">
        <f t="shared" ref="AE117" si="86">S117*(1+AE$3)</f>
        <v>6258</v>
      </c>
      <c r="AF117" s="37">
        <f t="shared" ref="AF117" si="87">T117*(1+AF$3)</f>
        <v>6258</v>
      </c>
      <c r="AH117" s="15">
        <f>SUM(F117:Q117)</f>
        <v>53814.17</v>
      </c>
      <c r="AI117" s="15">
        <f>SUM(U117:AF117)</f>
        <v>75100</v>
      </c>
      <c r="AK117" s="15">
        <f>AH117*$AK$6</f>
        <v>2958.4433686916054</v>
      </c>
      <c r="AL117" s="15">
        <f>AI117*$AL$6</f>
        <v>3888.0171199999995</v>
      </c>
    </row>
    <row r="118" spans="1:38">
      <c r="B118" s="5" t="str">
        <f t="shared" si="54"/>
        <v/>
      </c>
      <c r="C118" s="5" t="s">
        <v>462</v>
      </c>
      <c r="F118" s="1">
        <f>F117-'Div 2 history'!B118</f>
        <v>0</v>
      </c>
      <c r="G118" s="1">
        <f>G117-'Div 2 history'!C118</f>
        <v>0</v>
      </c>
      <c r="H118" s="1">
        <f>H117-'Div 2 history'!D118</f>
        <v>0</v>
      </c>
      <c r="I118" s="1">
        <f>I117-'Div 2 history'!E118</f>
        <v>0</v>
      </c>
      <c r="J118" s="1">
        <f>J117-'Div 2 history'!F118</f>
        <v>0</v>
      </c>
      <c r="K118" s="1">
        <f>K117-'Div 2 history'!G118</f>
        <v>0</v>
      </c>
      <c r="L118" s="1">
        <f>L117-'Div 2 history'!H118</f>
        <v>0</v>
      </c>
      <c r="M118" s="1">
        <f>M117-'Div 2 history'!I118</f>
        <v>0</v>
      </c>
      <c r="N118" s="1">
        <f>N117-'Div 2 history'!J118</f>
        <v>0</v>
      </c>
      <c r="O118" s="1">
        <f t="shared" ref="O118:AF118" si="88">O117-SUM(O110:O116)</f>
        <v>0</v>
      </c>
      <c r="P118" s="1">
        <f t="shared" si="88"/>
        <v>0</v>
      </c>
      <c r="Q118" s="1">
        <f t="shared" si="88"/>
        <v>0</v>
      </c>
      <c r="R118" s="1">
        <f t="shared" si="88"/>
        <v>0</v>
      </c>
      <c r="S118" s="1">
        <f t="shared" si="88"/>
        <v>0</v>
      </c>
      <c r="T118" s="1">
        <f t="shared" si="88"/>
        <v>0</v>
      </c>
      <c r="U118" s="1">
        <f t="shared" si="88"/>
        <v>0</v>
      </c>
      <c r="V118" s="1">
        <f t="shared" si="88"/>
        <v>0</v>
      </c>
      <c r="W118" s="1">
        <f t="shared" si="88"/>
        <v>0</v>
      </c>
      <c r="X118" s="1">
        <f t="shared" si="88"/>
        <v>0</v>
      </c>
      <c r="Y118" s="1">
        <f t="shared" si="88"/>
        <v>0</v>
      </c>
      <c r="Z118" s="1">
        <f t="shared" si="88"/>
        <v>0</v>
      </c>
      <c r="AA118" s="1">
        <f t="shared" si="88"/>
        <v>0</v>
      </c>
      <c r="AB118" s="1">
        <f t="shared" si="88"/>
        <v>0</v>
      </c>
      <c r="AC118" s="1">
        <f t="shared" si="88"/>
        <v>0</v>
      </c>
      <c r="AD118" s="1">
        <f t="shared" si="88"/>
        <v>0</v>
      </c>
      <c r="AE118" s="1">
        <f t="shared" si="88"/>
        <v>0</v>
      </c>
      <c r="AF118" s="1">
        <f t="shared" si="88"/>
        <v>0</v>
      </c>
    </row>
    <row r="119" spans="1:38">
      <c r="A119" s="5" t="s">
        <v>408</v>
      </c>
      <c r="B119" s="5" t="str">
        <f t="shared" si="54"/>
        <v>9210-02001</v>
      </c>
      <c r="C119" s="5" t="str">
        <f t="shared" ref="C119:C134" si="89">LEFT(B119,4)</f>
        <v>9210</v>
      </c>
      <c r="D119" s="1">
        <f>SUM($F119:K119)</f>
        <v>70288.260000000009</v>
      </c>
      <c r="E119" s="2">
        <f>D119/$D$135</f>
        <v>0.16956994944427495</v>
      </c>
      <c r="F119" s="22">
        <f>'Div 2 history'!B120</f>
        <v>11150.41</v>
      </c>
      <c r="G119" s="22">
        <f>'Div 2 history'!C120</f>
        <v>4605.05</v>
      </c>
      <c r="H119" s="22">
        <f>'Div 2 history'!D120</f>
        <v>10661.4</v>
      </c>
      <c r="I119" s="22">
        <f>'Div 2 history'!E120</f>
        <v>15491.27</v>
      </c>
      <c r="J119" s="22">
        <f>'Div 2 history'!F120</f>
        <v>8638.4</v>
      </c>
      <c r="K119" s="22">
        <f>'Div 2 history'!G120</f>
        <v>19741.73</v>
      </c>
      <c r="L119" s="1">
        <f t="shared" ref="L119:U130" si="90">$E119*L$135</f>
        <v>15141.139879508028</v>
      </c>
      <c r="M119" s="1">
        <f t="shared" si="90"/>
        <v>15226.09442417961</v>
      </c>
      <c r="N119" s="1">
        <f t="shared" si="90"/>
        <v>15047.028557566455</v>
      </c>
      <c r="O119" s="1">
        <f t="shared" si="90"/>
        <v>16394.941221817659</v>
      </c>
      <c r="P119" s="1">
        <f t="shared" si="90"/>
        <v>14572.403405190589</v>
      </c>
      <c r="Q119" s="1">
        <f t="shared" si="90"/>
        <v>14579.694913016694</v>
      </c>
      <c r="R119" s="1">
        <f t="shared" si="90"/>
        <v>14685.676131419366</v>
      </c>
      <c r="S119" s="1">
        <f t="shared" si="90"/>
        <v>14575.794804179475</v>
      </c>
      <c r="T119" s="1">
        <f t="shared" si="90"/>
        <v>14507.966824401765</v>
      </c>
      <c r="U119" s="1">
        <f t="shared" si="90"/>
        <v>14507.797254452322</v>
      </c>
      <c r="V119" s="1">
        <f t="shared" ref="V119:AF130" si="91">$E119*V$135</f>
        <v>14474.05283451291</v>
      </c>
      <c r="W119" s="1">
        <f t="shared" si="91"/>
        <v>14507.966824401765</v>
      </c>
      <c r="X119" s="1">
        <f t="shared" si="91"/>
        <v>14507.797254452322</v>
      </c>
      <c r="Y119" s="1">
        <f t="shared" si="91"/>
        <v>14592.751799123904</v>
      </c>
      <c r="Z119" s="1">
        <f t="shared" si="91"/>
        <v>14482.870471884013</v>
      </c>
      <c r="AA119" s="1">
        <f t="shared" si="91"/>
        <v>16394.941221817659</v>
      </c>
      <c r="AB119" s="1">
        <f t="shared" si="91"/>
        <v>14572.403405190589</v>
      </c>
      <c r="AC119" s="1">
        <f t="shared" si="91"/>
        <v>14579.694913016694</v>
      </c>
      <c r="AD119" s="1">
        <f t="shared" si="91"/>
        <v>14685.676131419366</v>
      </c>
      <c r="AE119" s="1">
        <f t="shared" si="91"/>
        <v>14575.794804179475</v>
      </c>
      <c r="AF119" s="1">
        <f t="shared" si="91"/>
        <v>14507.966824401765</v>
      </c>
    </row>
    <row r="120" spans="1:38">
      <c r="A120" s="5" t="s">
        <v>370</v>
      </c>
      <c r="B120" s="5" t="str">
        <f t="shared" si="54"/>
        <v>9310-02005</v>
      </c>
      <c r="C120" s="5" t="str">
        <f t="shared" si="89"/>
        <v>9310</v>
      </c>
      <c r="D120" s="1">
        <f>SUM($F120:K120)</f>
        <v>0</v>
      </c>
      <c r="E120" s="2">
        <f>D120/$D$135</f>
        <v>0</v>
      </c>
      <c r="F120" s="22">
        <f>'Div 2 history'!B121</f>
        <v>0</v>
      </c>
      <c r="G120" s="22">
        <f>'Div 2 history'!C121</f>
        <v>0</v>
      </c>
      <c r="H120" s="22">
        <f>'Div 2 history'!D121</f>
        <v>0</v>
      </c>
      <c r="I120" s="22">
        <f>'Div 2 history'!E121</f>
        <v>0</v>
      </c>
      <c r="J120" s="22">
        <f>'Div 2 history'!F121</f>
        <v>0</v>
      </c>
      <c r="K120" s="22">
        <f>'Div 2 history'!G121</f>
        <v>0</v>
      </c>
      <c r="L120" s="1">
        <f t="shared" si="90"/>
        <v>0</v>
      </c>
      <c r="M120" s="1">
        <f t="shared" si="90"/>
        <v>0</v>
      </c>
      <c r="N120" s="1">
        <f t="shared" si="90"/>
        <v>0</v>
      </c>
      <c r="O120" s="1">
        <f t="shared" si="90"/>
        <v>0</v>
      </c>
      <c r="P120" s="1">
        <f t="shared" si="90"/>
        <v>0</v>
      </c>
      <c r="Q120" s="1">
        <f t="shared" si="90"/>
        <v>0</v>
      </c>
      <c r="R120" s="1">
        <f t="shared" si="90"/>
        <v>0</v>
      </c>
      <c r="S120" s="1">
        <f t="shared" si="90"/>
        <v>0</v>
      </c>
      <c r="T120" s="1">
        <f t="shared" si="90"/>
        <v>0</v>
      </c>
      <c r="U120" s="1">
        <f t="shared" si="90"/>
        <v>0</v>
      </c>
      <c r="V120" s="1">
        <f t="shared" si="91"/>
        <v>0</v>
      </c>
      <c r="W120" s="1">
        <f t="shared" si="91"/>
        <v>0</v>
      </c>
      <c r="X120" s="1">
        <f t="shared" si="91"/>
        <v>0</v>
      </c>
      <c r="Y120" s="1">
        <f t="shared" si="91"/>
        <v>0</v>
      </c>
      <c r="Z120" s="1">
        <f t="shared" si="91"/>
        <v>0</v>
      </c>
      <c r="AA120" s="1">
        <f t="shared" si="91"/>
        <v>0</v>
      </c>
      <c r="AB120" s="1">
        <f t="shared" si="91"/>
        <v>0</v>
      </c>
      <c r="AC120" s="1">
        <f t="shared" si="91"/>
        <v>0</v>
      </c>
      <c r="AD120" s="1">
        <f t="shared" si="91"/>
        <v>0</v>
      </c>
      <c r="AE120" s="1">
        <f t="shared" si="91"/>
        <v>0</v>
      </c>
      <c r="AF120" s="1">
        <f t="shared" si="91"/>
        <v>0</v>
      </c>
    </row>
    <row r="121" spans="1:38">
      <c r="A121" s="5" t="s">
        <v>369</v>
      </c>
      <c r="B121" s="5" t="str">
        <f t="shared" si="54"/>
        <v>9210-02005</v>
      </c>
      <c r="C121" s="5" t="str">
        <f t="shared" si="89"/>
        <v>9210</v>
      </c>
      <c r="D121" s="1">
        <f>SUM($F121:K121)</f>
        <v>128194.65000000001</v>
      </c>
      <c r="E121" s="2">
        <f>D121/$D$135</f>
        <v>0.30926872168305947</v>
      </c>
      <c r="F121" s="22">
        <f>'Div 2 history'!B122</f>
        <v>19487.29</v>
      </c>
      <c r="G121" s="22">
        <f>'Div 2 history'!C122</f>
        <v>15279.83</v>
      </c>
      <c r="H121" s="22">
        <f>'Div 2 history'!D122</f>
        <v>22772.43</v>
      </c>
      <c r="I121" s="22">
        <f>'Div 2 history'!E122</f>
        <v>9849.93</v>
      </c>
      <c r="J121" s="22">
        <f>'Div 2 history'!F122</f>
        <v>29612.61</v>
      </c>
      <c r="K121" s="22">
        <f>'Div 2 history'!G122</f>
        <v>31192.560000000001</v>
      </c>
      <c r="L121" s="1">
        <f t="shared" si="90"/>
        <v>27615.040227977956</v>
      </c>
      <c r="M121" s="1">
        <f t="shared" si="90"/>
        <v>27769.983857541167</v>
      </c>
      <c r="N121" s="1">
        <f t="shared" si="90"/>
        <v>27443.396087443856</v>
      </c>
      <c r="O121" s="1">
        <f t="shared" si="90"/>
        <v>29901.775228202929</v>
      </c>
      <c r="P121" s="1">
        <f t="shared" si="90"/>
        <v>26577.755007553405</v>
      </c>
      <c r="Q121" s="1">
        <f t="shared" si="90"/>
        <v>26591.053562585777</v>
      </c>
      <c r="R121" s="1">
        <f t="shared" si="90"/>
        <v>26784.346513637691</v>
      </c>
      <c r="S121" s="1">
        <f t="shared" si="90"/>
        <v>26583.940381987068</v>
      </c>
      <c r="T121" s="1">
        <f t="shared" si="90"/>
        <v>26460.232893313845</v>
      </c>
      <c r="U121" s="1">
        <f t="shared" si="90"/>
        <v>26459.92362459216</v>
      </c>
      <c r="V121" s="1">
        <f t="shared" si="91"/>
        <v>26398.379148977234</v>
      </c>
      <c r="W121" s="1">
        <f t="shared" si="91"/>
        <v>26460.232893313845</v>
      </c>
      <c r="X121" s="1">
        <f t="shared" si="91"/>
        <v>26459.92362459216</v>
      </c>
      <c r="Y121" s="1">
        <f t="shared" si="91"/>
        <v>26614.867254155375</v>
      </c>
      <c r="Z121" s="1">
        <f t="shared" si="91"/>
        <v>26414.461122504752</v>
      </c>
      <c r="AA121" s="1">
        <f t="shared" si="91"/>
        <v>29901.775228202929</v>
      </c>
      <c r="AB121" s="1">
        <f t="shared" si="91"/>
        <v>26577.755007553405</v>
      </c>
      <c r="AC121" s="1">
        <f t="shared" si="91"/>
        <v>26591.053562585777</v>
      </c>
      <c r="AD121" s="1">
        <f t="shared" si="91"/>
        <v>26784.346513637691</v>
      </c>
      <c r="AE121" s="1">
        <f t="shared" si="91"/>
        <v>26583.940381987068</v>
      </c>
      <c r="AF121" s="1">
        <f t="shared" si="91"/>
        <v>26460.232893313845</v>
      </c>
    </row>
    <row r="122" spans="1:38">
      <c r="A122" s="5" t="s">
        <v>708</v>
      </c>
      <c r="B122" s="5" t="str">
        <f t="shared" si="54"/>
        <v>9240-02005</v>
      </c>
      <c r="C122" s="5" t="str">
        <f t="shared" si="89"/>
        <v>9240</v>
      </c>
      <c r="D122" s="1">
        <f>SUM($F122:K122)</f>
        <v>0</v>
      </c>
      <c r="E122" s="2">
        <f>D122/$D$135</f>
        <v>0</v>
      </c>
      <c r="F122" s="22">
        <f>'Div 2 history'!B123</f>
        <v>0</v>
      </c>
      <c r="G122" s="22">
        <f>'Div 2 history'!C123</f>
        <v>0</v>
      </c>
      <c r="H122" s="22">
        <f>'Div 2 history'!D123</f>
        <v>0</v>
      </c>
      <c r="I122" s="22">
        <f>'Div 2 history'!E123</f>
        <v>0</v>
      </c>
      <c r="J122" s="22">
        <f>'Div 2 history'!F123</f>
        <v>0</v>
      </c>
      <c r="K122" s="22">
        <f>'Div 2 history'!G123</f>
        <v>0</v>
      </c>
      <c r="L122" s="1">
        <f t="shared" si="90"/>
        <v>0</v>
      </c>
      <c r="M122" s="1">
        <f t="shared" si="90"/>
        <v>0</v>
      </c>
      <c r="N122" s="1">
        <f t="shared" si="90"/>
        <v>0</v>
      </c>
      <c r="O122" s="1">
        <f t="shared" si="90"/>
        <v>0</v>
      </c>
      <c r="P122" s="1">
        <f t="shared" si="90"/>
        <v>0</v>
      </c>
      <c r="Q122" s="1">
        <f t="shared" si="90"/>
        <v>0</v>
      </c>
      <c r="R122" s="1">
        <f t="shared" si="90"/>
        <v>0</v>
      </c>
      <c r="S122" s="1">
        <f t="shared" si="90"/>
        <v>0</v>
      </c>
      <c r="T122" s="1">
        <f t="shared" si="90"/>
        <v>0</v>
      </c>
      <c r="U122" s="1">
        <f t="shared" si="90"/>
        <v>0</v>
      </c>
      <c r="V122" s="1">
        <f t="shared" si="91"/>
        <v>0</v>
      </c>
      <c r="W122" s="1">
        <f t="shared" si="91"/>
        <v>0</v>
      </c>
      <c r="X122" s="1">
        <f t="shared" si="91"/>
        <v>0</v>
      </c>
      <c r="Y122" s="1">
        <f t="shared" si="91"/>
        <v>0</v>
      </c>
      <c r="Z122" s="1">
        <f t="shared" si="91"/>
        <v>0</v>
      </c>
      <c r="AA122" s="1">
        <f t="shared" si="91"/>
        <v>0</v>
      </c>
      <c r="AB122" s="1">
        <f t="shared" si="91"/>
        <v>0</v>
      </c>
      <c r="AC122" s="1">
        <f t="shared" si="91"/>
        <v>0</v>
      </c>
      <c r="AD122" s="1">
        <f t="shared" si="91"/>
        <v>0</v>
      </c>
      <c r="AE122" s="1">
        <f t="shared" si="91"/>
        <v>0</v>
      </c>
      <c r="AF122" s="1">
        <f t="shared" si="91"/>
        <v>0</v>
      </c>
    </row>
    <row r="123" spans="1:38">
      <c r="A123" s="5" t="s">
        <v>193</v>
      </c>
      <c r="B123" s="5" t="str">
        <f t="shared" si="54"/>
        <v>8800-02005</v>
      </c>
      <c r="C123" s="5" t="str">
        <f t="shared" si="89"/>
        <v>8800</v>
      </c>
      <c r="D123" s="1">
        <f>SUM($F123:K123)</f>
        <v>0</v>
      </c>
      <c r="E123" s="2">
        <f>D123/$D$135</f>
        <v>0</v>
      </c>
      <c r="F123" s="22">
        <f>'Div 2 history'!B124</f>
        <v>0</v>
      </c>
      <c r="G123" s="22">
        <f>'Div 2 history'!C124</f>
        <v>0</v>
      </c>
      <c r="H123" s="22">
        <f>'Div 2 history'!D124</f>
        <v>0</v>
      </c>
      <c r="I123" s="22">
        <f>'Div 2 history'!E124</f>
        <v>0</v>
      </c>
      <c r="J123" s="22">
        <f>'Div 2 history'!F124</f>
        <v>0</v>
      </c>
      <c r="K123" s="22">
        <f>'Div 2 history'!G124</f>
        <v>0</v>
      </c>
      <c r="L123" s="1">
        <f t="shared" si="90"/>
        <v>0</v>
      </c>
      <c r="M123" s="1">
        <f t="shared" si="90"/>
        <v>0</v>
      </c>
      <c r="N123" s="1">
        <f t="shared" si="90"/>
        <v>0</v>
      </c>
      <c r="O123" s="1">
        <f t="shared" si="90"/>
        <v>0</v>
      </c>
      <c r="P123" s="1">
        <f t="shared" si="90"/>
        <v>0</v>
      </c>
      <c r="Q123" s="1">
        <f t="shared" si="90"/>
        <v>0</v>
      </c>
      <c r="R123" s="1">
        <f t="shared" si="90"/>
        <v>0</v>
      </c>
      <c r="S123" s="1">
        <f t="shared" si="90"/>
        <v>0</v>
      </c>
      <c r="T123" s="1">
        <f t="shared" si="90"/>
        <v>0</v>
      </c>
      <c r="U123" s="1">
        <f t="shared" si="90"/>
        <v>0</v>
      </c>
      <c r="V123" s="1">
        <f t="shared" si="91"/>
        <v>0</v>
      </c>
      <c r="W123" s="1">
        <f t="shared" si="91"/>
        <v>0</v>
      </c>
      <c r="X123" s="1">
        <f t="shared" si="91"/>
        <v>0</v>
      </c>
      <c r="Y123" s="1">
        <f t="shared" si="91"/>
        <v>0</v>
      </c>
      <c r="Z123" s="1">
        <f t="shared" si="91"/>
        <v>0</v>
      </c>
      <c r="AA123" s="1">
        <f t="shared" si="91"/>
        <v>0</v>
      </c>
      <c r="AB123" s="1">
        <f t="shared" si="91"/>
        <v>0</v>
      </c>
      <c r="AC123" s="1">
        <f t="shared" si="91"/>
        <v>0</v>
      </c>
      <c r="AD123" s="1">
        <f t="shared" si="91"/>
        <v>0</v>
      </c>
      <c r="AE123" s="1">
        <f t="shared" si="91"/>
        <v>0</v>
      </c>
      <c r="AF123" s="1">
        <f t="shared" si="91"/>
        <v>0</v>
      </c>
    </row>
    <row r="124" spans="1:38">
      <c r="A124" s="5" t="s">
        <v>858</v>
      </c>
      <c r="B124" s="5" t="str">
        <f t="shared" ref="B124:B130" si="92">RIGHT(A124,10)</f>
        <v>8900-02005</v>
      </c>
      <c r="C124" s="5" t="str">
        <f t="shared" ref="C124:C130" si="93">LEFT(B124,4)</f>
        <v>8900</v>
      </c>
      <c r="D124" s="1">
        <f>SUM($F124:K124)</f>
        <v>0</v>
      </c>
      <c r="E124" s="2">
        <f t="shared" ref="E124:E130" si="94">D124/$D$135</f>
        <v>0</v>
      </c>
      <c r="F124" s="22">
        <f>'Div 2 history'!B125</f>
        <v>0</v>
      </c>
      <c r="G124" s="22">
        <f>'Div 2 history'!C125</f>
        <v>0</v>
      </c>
      <c r="H124" s="22">
        <f>'Div 2 history'!D125</f>
        <v>0</v>
      </c>
      <c r="I124" s="22">
        <f>'Div 2 history'!E125</f>
        <v>0</v>
      </c>
      <c r="J124" s="22">
        <f>'Div 2 history'!F125</f>
        <v>0</v>
      </c>
      <c r="K124" s="22">
        <f>'Div 2 history'!G125</f>
        <v>0</v>
      </c>
      <c r="L124" s="1">
        <f t="shared" si="90"/>
        <v>0</v>
      </c>
      <c r="M124" s="1">
        <f t="shared" si="90"/>
        <v>0</v>
      </c>
      <c r="N124" s="1">
        <f t="shared" si="90"/>
        <v>0</v>
      </c>
      <c r="O124" s="1">
        <f t="shared" si="90"/>
        <v>0</v>
      </c>
      <c r="P124" s="1">
        <f t="shared" si="90"/>
        <v>0</v>
      </c>
      <c r="Q124" s="1">
        <f t="shared" si="90"/>
        <v>0</v>
      </c>
      <c r="R124" s="1">
        <f t="shared" si="90"/>
        <v>0</v>
      </c>
      <c r="S124" s="1">
        <f t="shared" si="90"/>
        <v>0</v>
      </c>
      <c r="T124" s="1">
        <f t="shared" si="90"/>
        <v>0</v>
      </c>
      <c r="U124" s="1">
        <f t="shared" si="90"/>
        <v>0</v>
      </c>
      <c r="V124" s="1">
        <f t="shared" si="91"/>
        <v>0</v>
      </c>
      <c r="W124" s="1">
        <f t="shared" si="91"/>
        <v>0</v>
      </c>
      <c r="X124" s="1">
        <f t="shared" si="91"/>
        <v>0</v>
      </c>
      <c r="Y124" s="1">
        <f t="shared" si="91"/>
        <v>0</v>
      </c>
      <c r="Z124" s="1">
        <f t="shared" si="91"/>
        <v>0</v>
      </c>
      <c r="AA124" s="1">
        <f t="shared" si="91"/>
        <v>0</v>
      </c>
      <c r="AB124" s="1">
        <f t="shared" si="91"/>
        <v>0</v>
      </c>
      <c r="AC124" s="1">
        <f t="shared" si="91"/>
        <v>0</v>
      </c>
      <c r="AD124" s="1">
        <f t="shared" si="91"/>
        <v>0</v>
      </c>
      <c r="AE124" s="1">
        <f t="shared" si="91"/>
        <v>0</v>
      </c>
      <c r="AF124" s="1">
        <f t="shared" si="91"/>
        <v>0</v>
      </c>
    </row>
    <row r="125" spans="1:38">
      <c r="A125" s="5" t="s">
        <v>859</v>
      </c>
      <c r="B125" s="5" t="str">
        <f t="shared" si="92"/>
        <v>9302-02005</v>
      </c>
      <c r="C125" s="5" t="str">
        <f t="shared" si="93"/>
        <v>9302</v>
      </c>
      <c r="D125" s="1">
        <f>SUM($F125:K125)</f>
        <v>1493.6</v>
      </c>
      <c r="E125" s="2">
        <f t="shared" si="94"/>
        <v>3.603299846801856E-3</v>
      </c>
      <c r="F125" s="22">
        <f>'Div 2 history'!B126</f>
        <v>314.35000000000002</v>
      </c>
      <c r="G125" s="22">
        <f>'Div 2 history'!C126</f>
        <v>278.43</v>
      </c>
      <c r="H125" s="22">
        <f>'Div 2 history'!D126</f>
        <v>900.82</v>
      </c>
      <c r="I125" s="22">
        <f>'Div 2 history'!E126</f>
        <v>0</v>
      </c>
      <c r="J125" s="22">
        <f>'Div 2 history'!F126</f>
        <v>0</v>
      </c>
      <c r="K125" s="22">
        <f>'Div 2 history'!G126</f>
        <v>0</v>
      </c>
      <c r="L125" s="1">
        <f t="shared" si="90"/>
        <v>321.74372397372173</v>
      </c>
      <c r="M125" s="1">
        <f t="shared" si="90"/>
        <v>323.54897719696947</v>
      </c>
      <c r="N125" s="1">
        <f t="shared" si="90"/>
        <v>319.74389255874667</v>
      </c>
      <c r="O125" s="1">
        <f t="shared" si="90"/>
        <v>348.38654718308362</v>
      </c>
      <c r="P125" s="1">
        <f t="shared" si="90"/>
        <v>309.65828042965728</v>
      </c>
      <c r="Q125" s="1">
        <f t="shared" si="90"/>
        <v>309.81322232306974</v>
      </c>
      <c r="R125" s="1">
        <f t="shared" si="90"/>
        <v>312.06528472732089</v>
      </c>
      <c r="S125" s="1">
        <f t="shared" si="90"/>
        <v>309.73034642659331</v>
      </c>
      <c r="T125" s="1">
        <f t="shared" si="90"/>
        <v>308.28902648787255</v>
      </c>
      <c r="U125" s="1">
        <f t="shared" si="90"/>
        <v>308.28542318802573</v>
      </c>
      <c r="V125" s="1">
        <f t="shared" si="91"/>
        <v>307.56836651851216</v>
      </c>
      <c r="W125" s="1">
        <f t="shared" si="91"/>
        <v>308.28902648787255</v>
      </c>
      <c r="X125" s="1">
        <f t="shared" si="91"/>
        <v>308.28542318802573</v>
      </c>
      <c r="Y125" s="1">
        <f t="shared" si="91"/>
        <v>310.09067641127348</v>
      </c>
      <c r="Z125" s="1">
        <f t="shared" si="91"/>
        <v>307.75573811054591</v>
      </c>
      <c r="AA125" s="1">
        <f t="shared" si="91"/>
        <v>348.38654718308362</v>
      </c>
      <c r="AB125" s="1">
        <f t="shared" si="91"/>
        <v>309.65828042965728</v>
      </c>
      <c r="AC125" s="1">
        <f t="shared" si="91"/>
        <v>309.81322232306974</v>
      </c>
      <c r="AD125" s="1">
        <f t="shared" si="91"/>
        <v>312.06528472732089</v>
      </c>
      <c r="AE125" s="1">
        <f t="shared" si="91"/>
        <v>309.73034642659331</v>
      </c>
      <c r="AF125" s="1">
        <f t="shared" si="91"/>
        <v>308.28902648787255</v>
      </c>
    </row>
    <row r="126" spans="1:38">
      <c r="A126" s="5" t="s">
        <v>371</v>
      </c>
      <c r="B126" s="5" t="str">
        <f t="shared" si="92"/>
        <v>9210-02006</v>
      </c>
      <c r="C126" s="5" t="str">
        <f t="shared" si="93"/>
        <v>9210</v>
      </c>
      <c r="D126" s="1">
        <f>SUM($F126:K126)</f>
        <v>3.9968028886505635E-13</v>
      </c>
      <c r="E126" s="2">
        <f t="shared" si="94"/>
        <v>9.6422597993919328E-19</v>
      </c>
      <c r="F126" s="22">
        <f>'Div 2 history'!B127</f>
        <v>0</v>
      </c>
      <c r="G126" s="22">
        <f>'Div 2 history'!C127</f>
        <v>0</v>
      </c>
      <c r="H126" s="22">
        <f>'Div 2 history'!D127</f>
        <v>0</v>
      </c>
      <c r="I126" s="22">
        <f>'Div 2 history'!E127</f>
        <v>3849.53</v>
      </c>
      <c r="J126" s="22">
        <f>'Div 2 history'!F127</f>
        <v>-3835.47</v>
      </c>
      <c r="K126" s="22">
        <f>'Div 2 history'!G127</f>
        <v>-14.06</v>
      </c>
      <c r="L126" s="1">
        <f t="shared" si="90"/>
        <v>8.6097097307402288E-14</v>
      </c>
      <c r="M126" s="1">
        <f t="shared" si="90"/>
        <v>8.6580174523351822E-14</v>
      </c>
      <c r="N126" s="1">
        <f t="shared" si="90"/>
        <v>8.556195188853603E-14</v>
      </c>
      <c r="O126" s="1">
        <f t="shared" si="90"/>
        <v>9.322659066338674E-14</v>
      </c>
      <c r="P126" s="1">
        <f t="shared" si="90"/>
        <v>8.2863089831000295E-14</v>
      </c>
      <c r="Q126" s="1">
        <f t="shared" si="90"/>
        <v>8.2904551548137678E-14</v>
      </c>
      <c r="R126" s="1">
        <f t="shared" si="90"/>
        <v>8.3507192785599681E-14</v>
      </c>
      <c r="S126" s="1">
        <f t="shared" si="90"/>
        <v>8.2882374350599079E-14</v>
      </c>
      <c r="T126" s="1">
        <f t="shared" si="90"/>
        <v>8.2496683958623406E-14</v>
      </c>
      <c r="U126" s="1">
        <f t="shared" si="90"/>
        <v>8.2495719732643468E-14</v>
      </c>
      <c r="V126" s="1">
        <f t="shared" si="91"/>
        <v>8.2303838762635562E-14</v>
      </c>
      <c r="W126" s="1">
        <f t="shared" si="91"/>
        <v>8.2496683958623406E-14</v>
      </c>
      <c r="X126" s="1">
        <f t="shared" si="91"/>
        <v>8.2495719732643468E-14</v>
      </c>
      <c r="Y126" s="1">
        <f t="shared" si="91"/>
        <v>8.2978796948593001E-14</v>
      </c>
      <c r="Z126" s="1">
        <f t="shared" si="91"/>
        <v>8.2353978513592399E-14</v>
      </c>
      <c r="AA126" s="1">
        <f t="shared" si="91"/>
        <v>9.322659066338674E-14</v>
      </c>
      <c r="AB126" s="1">
        <f t="shared" si="91"/>
        <v>8.2863089831000295E-14</v>
      </c>
      <c r="AC126" s="1">
        <f t="shared" si="91"/>
        <v>8.2904551548137678E-14</v>
      </c>
      <c r="AD126" s="1">
        <f t="shared" si="91"/>
        <v>8.3507192785599681E-14</v>
      </c>
      <c r="AE126" s="1">
        <f t="shared" si="91"/>
        <v>8.2882374350599079E-14</v>
      </c>
      <c r="AF126" s="1">
        <f t="shared" si="91"/>
        <v>8.2496683958623406E-14</v>
      </c>
    </row>
    <row r="127" spans="1:38">
      <c r="A127" s="5" t="s">
        <v>210</v>
      </c>
      <c r="B127" s="5" t="str">
        <f t="shared" si="92"/>
        <v>9010-05010</v>
      </c>
      <c r="C127" s="5" t="str">
        <f t="shared" si="93"/>
        <v>9010</v>
      </c>
      <c r="D127" s="1">
        <f>SUM($F127:K127)</f>
        <v>0</v>
      </c>
      <c r="E127" s="2">
        <f t="shared" si="94"/>
        <v>0</v>
      </c>
      <c r="F127" s="22">
        <f>'Div 2 history'!B128</f>
        <v>0</v>
      </c>
      <c r="G127" s="22">
        <f>'Div 2 history'!C128</f>
        <v>0</v>
      </c>
      <c r="H127" s="22">
        <f>'Div 2 history'!D128</f>
        <v>0</v>
      </c>
      <c r="I127" s="22">
        <f>'Div 2 history'!E128</f>
        <v>0</v>
      </c>
      <c r="J127" s="22">
        <f>'Div 2 history'!F128</f>
        <v>0</v>
      </c>
      <c r="K127" s="22">
        <f>'Div 2 history'!G128</f>
        <v>0</v>
      </c>
      <c r="L127" s="1">
        <f t="shared" si="90"/>
        <v>0</v>
      </c>
      <c r="M127" s="1">
        <f t="shared" si="90"/>
        <v>0</v>
      </c>
      <c r="N127" s="1">
        <f t="shared" si="90"/>
        <v>0</v>
      </c>
      <c r="O127" s="1">
        <f t="shared" si="90"/>
        <v>0</v>
      </c>
      <c r="P127" s="1">
        <f t="shared" si="90"/>
        <v>0</v>
      </c>
      <c r="Q127" s="1">
        <f t="shared" si="90"/>
        <v>0</v>
      </c>
      <c r="R127" s="1">
        <f t="shared" si="90"/>
        <v>0</v>
      </c>
      <c r="S127" s="1">
        <f t="shared" si="90"/>
        <v>0</v>
      </c>
      <c r="T127" s="1">
        <f t="shared" si="90"/>
        <v>0</v>
      </c>
      <c r="U127" s="1">
        <f t="shared" si="90"/>
        <v>0</v>
      </c>
      <c r="V127" s="1">
        <f t="shared" si="91"/>
        <v>0</v>
      </c>
      <c r="W127" s="1">
        <f t="shared" si="91"/>
        <v>0</v>
      </c>
      <c r="X127" s="1">
        <f t="shared" si="91"/>
        <v>0</v>
      </c>
      <c r="Y127" s="1">
        <f t="shared" si="91"/>
        <v>0</v>
      </c>
      <c r="Z127" s="1">
        <f t="shared" si="91"/>
        <v>0</v>
      </c>
      <c r="AA127" s="1">
        <f t="shared" si="91"/>
        <v>0</v>
      </c>
      <c r="AB127" s="1">
        <f t="shared" si="91"/>
        <v>0</v>
      </c>
      <c r="AC127" s="1">
        <f t="shared" si="91"/>
        <v>0</v>
      </c>
      <c r="AD127" s="1">
        <f t="shared" si="91"/>
        <v>0</v>
      </c>
      <c r="AE127" s="1">
        <f t="shared" si="91"/>
        <v>0</v>
      </c>
      <c r="AF127" s="1">
        <f t="shared" si="91"/>
        <v>0</v>
      </c>
    </row>
    <row r="128" spans="1:38">
      <c r="A128" s="5" t="s">
        <v>861</v>
      </c>
      <c r="B128" s="5" t="str">
        <f t="shared" si="92"/>
        <v>9030-05010</v>
      </c>
      <c r="C128" s="5" t="str">
        <f t="shared" si="93"/>
        <v>9030</v>
      </c>
      <c r="D128" s="1">
        <f>SUM($F128:K128)</f>
        <v>0</v>
      </c>
      <c r="E128" s="2">
        <f t="shared" si="94"/>
        <v>0</v>
      </c>
      <c r="F128" s="22">
        <f>'Div 2 history'!B129</f>
        <v>0</v>
      </c>
      <c r="G128" s="22">
        <f>'Div 2 history'!C129</f>
        <v>0</v>
      </c>
      <c r="H128" s="22">
        <f>'Div 2 history'!D129</f>
        <v>0</v>
      </c>
      <c r="I128" s="22">
        <f>'Div 2 history'!E129</f>
        <v>0</v>
      </c>
      <c r="J128" s="22">
        <f>'Div 2 history'!F129</f>
        <v>0</v>
      </c>
      <c r="K128" s="22">
        <f>'Div 2 history'!G129</f>
        <v>0</v>
      </c>
      <c r="L128" s="1">
        <f t="shared" si="90"/>
        <v>0</v>
      </c>
      <c r="M128" s="1">
        <f t="shared" si="90"/>
        <v>0</v>
      </c>
      <c r="N128" s="1">
        <f t="shared" si="90"/>
        <v>0</v>
      </c>
      <c r="O128" s="1">
        <f t="shared" si="90"/>
        <v>0</v>
      </c>
      <c r="P128" s="1">
        <f t="shared" si="90"/>
        <v>0</v>
      </c>
      <c r="Q128" s="1">
        <f t="shared" si="90"/>
        <v>0</v>
      </c>
      <c r="R128" s="1">
        <f t="shared" si="90"/>
        <v>0</v>
      </c>
      <c r="S128" s="1">
        <f t="shared" si="90"/>
        <v>0</v>
      </c>
      <c r="T128" s="1">
        <f t="shared" si="90"/>
        <v>0</v>
      </c>
      <c r="U128" s="1">
        <f t="shared" si="90"/>
        <v>0</v>
      </c>
      <c r="V128" s="1">
        <f t="shared" si="91"/>
        <v>0</v>
      </c>
      <c r="W128" s="1">
        <f t="shared" si="91"/>
        <v>0</v>
      </c>
      <c r="X128" s="1">
        <f t="shared" si="91"/>
        <v>0</v>
      </c>
      <c r="Y128" s="1">
        <f t="shared" si="91"/>
        <v>0</v>
      </c>
      <c r="Z128" s="1">
        <f t="shared" si="91"/>
        <v>0</v>
      </c>
      <c r="AA128" s="1">
        <f t="shared" si="91"/>
        <v>0</v>
      </c>
      <c r="AB128" s="1">
        <f t="shared" si="91"/>
        <v>0</v>
      </c>
      <c r="AC128" s="1">
        <f t="shared" si="91"/>
        <v>0</v>
      </c>
      <c r="AD128" s="1">
        <f t="shared" si="91"/>
        <v>0</v>
      </c>
      <c r="AE128" s="1">
        <f t="shared" si="91"/>
        <v>0</v>
      </c>
      <c r="AF128" s="1">
        <f t="shared" si="91"/>
        <v>0</v>
      </c>
    </row>
    <row r="129" spans="1:38">
      <c r="A129" s="5" t="s">
        <v>714</v>
      </c>
      <c r="B129" s="5" t="str">
        <f t="shared" si="92"/>
        <v>9100-05010</v>
      </c>
      <c r="C129" s="5" t="str">
        <f t="shared" si="93"/>
        <v>9100</v>
      </c>
      <c r="D129" s="1">
        <f>SUM($F129:K129)</f>
        <v>0</v>
      </c>
      <c r="E129" s="2">
        <f t="shared" si="94"/>
        <v>0</v>
      </c>
      <c r="F129" s="22">
        <f>'Div 2 history'!B130</f>
        <v>0</v>
      </c>
      <c r="G129" s="22">
        <f>'Div 2 history'!C130</f>
        <v>0</v>
      </c>
      <c r="H129" s="22">
        <f>'Div 2 history'!D130</f>
        <v>0</v>
      </c>
      <c r="I129" s="22">
        <f>'Div 2 history'!E130</f>
        <v>0</v>
      </c>
      <c r="J129" s="22">
        <f>'Div 2 history'!F130</f>
        <v>0</v>
      </c>
      <c r="K129" s="22">
        <f>'Div 2 history'!G130</f>
        <v>0</v>
      </c>
      <c r="L129" s="1">
        <f t="shared" si="90"/>
        <v>0</v>
      </c>
      <c r="M129" s="1">
        <f t="shared" si="90"/>
        <v>0</v>
      </c>
      <c r="N129" s="1">
        <f t="shared" si="90"/>
        <v>0</v>
      </c>
      <c r="O129" s="1">
        <f t="shared" si="90"/>
        <v>0</v>
      </c>
      <c r="P129" s="1">
        <f t="shared" si="90"/>
        <v>0</v>
      </c>
      <c r="Q129" s="1">
        <f t="shared" si="90"/>
        <v>0</v>
      </c>
      <c r="R129" s="1">
        <f t="shared" si="90"/>
        <v>0</v>
      </c>
      <c r="S129" s="1">
        <f t="shared" si="90"/>
        <v>0</v>
      </c>
      <c r="T129" s="1">
        <f t="shared" si="90"/>
        <v>0</v>
      </c>
      <c r="U129" s="1">
        <f t="shared" si="90"/>
        <v>0</v>
      </c>
      <c r="V129" s="1">
        <f t="shared" si="91"/>
        <v>0</v>
      </c>
      <c r="W129" s="1">
        <f t="shared" si="91"/>
        <v>0</v>
      </c>
      <c r="X129" s="1">
        <f t="shared" si="91"/>
        <v>0</v>
      </c>
      <c r="Y129" s="1">
        <f t="shared" si="91"/>
        <v>0</v>
      </c>
      <c r="Z129" s="1">
        <f t="shared" si="91"/>
        <v>0</v>
      </c>
      <c r="AA129" s="1">
        <f t="shared" si="91"/>
        <v>0</v>
      </c>
      <c r="AB129" s="1">
        <f t="shared" si="91"/>
        <v>0</v>
      </c>
      <c r="AC129" s="1">
        <f t="shared" si="91"/>
        <v>0</v>
      </c>
      <c r="AD129" s="1">
        <f t="shared" si="91"/>
        <v>0</v>
      </c>
      <c r="AE129" s="1">
        <f t="shared" si="91"/>
        <v>0</v>
      </c>
      <c r="AF129" s="1">
        <f t="shared" si="91"/>
        <v>0</v>
      </c>
    </row>
    <row r="130" spans="1:38">
      <c r="A130" s="5" t="s">
        <v>862</v>
      </c>
      <c r="B130" s="5" t="str">
        <f t="shared" si="92"/>
        <v>9120-05010</v>
      </c>
      <c r="C130" s="5" t="str">
        <f t="shared" si="93"/>
        <v>9120</v>
      </c>
      <c r="D130" s="1">
        <f>SUM($F130:K130)</f>
        <v>0</v>
      </c>
      <c r="E130" s="2">
        <f t="shared" si="94"/>
        <v>0</v>
      </c>
      <c r="F130" s="22">
        <f>'Div 2 history'!B131</f>
        <v>0</v>
      </c>
      <c r="G130" s="22">
        <f>'Div 2 history'!C131</f>
        <v>0</v>
      </c>
      <c r="H130" s="22">
        <f>'Div 2 history'!D131</f>
        <v>0</v>
      </c>
      <c r="I130" s="22">
        <f>'Div 2 history'!E131</f>
        <v>0</v>
      </c>
      <c r="J130" s="22">
        <f>'Div 2 history'!F131</f>
        <v>0</v>
      </c>
      <c r="K130" s="22">
        <f>'Div 2 history'!G131</f>
        <v>0</v>
      </c>
      <c r="L130" s="1">
        <f t="shared" si="90"/>
        <v>0</v>
      </c>
      <c r="M130" s="1">
        <f t="shared" si="90"/>
        <v>0</v>
      </c>
      <c r="N130" s="1">
        <f t="shared" si="90"/>
        <v>0</v>
      </c>
      <c r="O130" s="1">
        <f t="shared" si="90"/>
        <v>0</v>
      </c>
      <c r="P130" s="1">
        <f t="shared" si="90"/>
        <v>0</v>
      </c>
      <c r="Q130" s="1">
        <f t="shared" si="90"/>
        <v>0</v>
      </c>
      <c r="R130" s="1">
        <f t="shared" si="90"/>
        <v>0</v>
      </c>
      <c r="S130" s="1">
        <f t="shared" si="90"/>
        <v>0</v>
      </c>
      <c r="T130" s="1">
        <f t="shared" si="90"/>
        <v>0</v>
      </c>
      <c r="U130" s="1">
        <f t="shared" si="90"/>
        <v>0</v>
      </c>
      <c r="V130" s="1">
        <f t="shared" si="91"/>
        <v>0</v>
      </c>
      <c r="W130" s="1">
        <f t="shared" si="91"/>
        <v>0</v>
      </c>
      <c r="X130" s="1">
        <f t="shared" si="91"/>
        <v>0</v>
      </c>
      <c r="Y130" s="1">
        <f t="shared" si="91"/>
        <v>0</v>
      </c>
      <c r="Z130" s="1">
        <f t="shared" si="91"/>
        <v>0</v>
      </c>
      <c r="AA130" s="1">
        <f t="shared" si="91"/>
        <v>0</v>
      </c>
      <c r="AB130" s="1">
        <f t="shared" si="91"/>
        <v>0</v>
      </c>
      <c r="AC130" s="1">
        <f t="shared" si="91"/>
        <v>0</v>
      </c>
      <c r="AD130" s="1">
        <f t="shared" si="91"/>
        <v>0</v>
      </c>
      <c r="AE130" s="1">
        <f t="shared" si="91"/>
        <v>0</v>
      </c>
      <c r="AF130" s="1">
        <f t="shared" si="91"/>
        <v>0</v>
      </c>
    </row>
    <row r="131" spans="1:38">
      <c r="A131" s="5" t="s">
        <v>214</v>
      </c>
      <c r="B131" s="5" t="str">
        <f t="shared" si="54"/>
        <v>9210-05010</v>
      </c>
      <c r="C131" s="5" t="str">
        <f t="shared" si="89"/>
        <v>9210</v>
      </c>
      <c r="D131" s="1">
        <f>SUM($F131:K131)</f>
        <v>211969.04</v>
      </c>
      <c r="E131" s="2">
        <f>D131/$D$135</f>
        <v>0.51137386807628316</v>
      </c>
      <c r="F131" s="22">
        <f>'Div 2 history'!B132</f>
        <v>73552.72</v>
      </c>
      <c r="G131" s="22">
        <f>'Div 2 history'!C132</f>
        <v>18828.62</v>
      </c>
      <c r="H131" s="22">
        <f>'Div 2 history'!D132</f>
        <v>22057.38</v>
      </c>
      <c r="I131" s="22">
        <f>'Div 2 history'!E132</f>
        <v>61282.23</v>
      </c>
      <c r="J131" s="22">
        <f>'Div 2 history'!F132</f>
        <v>22244.9</v>
      </c>
      <c r="K131" s="22">
        <f>'Div 2 history'!G132</f>
        <v>14003.19</v>
      </c>
      <c r="L131" s="1">
        <f t="shared" ref="L131:U134" si="95">$E131*L$135</f>
        <v>45661.293717685316</v>
      </c>
      <c r="M131" s="1">
        <f t="shared" si="95"/>
        <v>45917.492025591528</v>
      </c>
      <c r="N131" s="1">
        <f t="shared" si="95"/>
        <v>45377.481220902977</v>
      </c>
      <c r="O131" s="1">
        <f t="shared" si="95"/>
        <v>49442.395524446263</v>
      </c>
      <c r="P131" s="1">
        <f t="shared" si="95"/>
        <v>43946.149190362376</v>
      </c>
      <c r="Q131" s="1">
        <f t="shared" si="95"/>
        <v>43968.138266689653</v>
      </c>
      <c r="R131" s="1">
        <f t="shared" si="95"/>
        <v>44287.74693423733</v>
      </c>
      <c r="S131" s="1">
        <f t="shared" si="95"/>
        <v>43956.376667723896</v>
      </c>
      <c r="T131" s="1">
        <f t="shared" si="95"/>
        <v>43751.827120493384</v>
      </c>
      <c r="U131" s="1">
        <f t="shared" si="95"/>
        <v>43751.315746625311</v>
      </c>
      <c r="V131" s="1">
        <f t="shared" ref="V131:AF134" si="96">$E131*V$135</f>
        <v>43649.552346878132</v>
      </c>
      <c r="W131" s="1">
        <f t="shared" si="96"/>
        <v>43751.827120493384</v>
      </c>
      <c r="X131" s="1">
        <f t="shared" si="96"/>
        <v>43751.315746625311</v>
      </c>
      <c r="Y131" s="1">
        <f t="shared" si="96"/>
        <v>44007.51405453153</v>
      </c>
      <c r="Z131" s="1">
        <f t="shared" si="96"/>
        <v>43676.143788018097</v>
      </c>
      <c r="AA131" s="1">
        <f t="shared" si="96"/>
        <v>49442.395524446263</v>
      </c>
      <c r="AB131" s="1">
        <f t="shared" si="96"/>
        <v>43946.149190362376</v>
      </c>
      <c r="AC131" s="1">
        <f t="shared" si="96"/>
        <v>43968.138266689653</v>
      </c>
      <c r="AD131" s="1">
        <f t="shared" si="96"/>
        <v>44287.74693423733</v>
      </c>
      <c r="AE131" s="1">
        <f t="shared" si="96"/>
        <v>43956.376667723896</v>
      </c>
      <c r="AF131" s="1">
        <f t="shared" si="96"/>
        <v>43751.827120493384</v>
      </c>
    </row>
    <row r="132" spans="1:38">
      <c r="A132" s="5" t="s">
        <v>409</v>
      </c>
      <c r="B132" s="5" t="str">
        <f t="shared" si="54"/>
        <v>9302-05010</v>
      </c>
      <c r="C132" s="5" t="str">
        <f t="shared" si="89"/>
        <v>9302</v>
      </c>
      <c r="D132" s="1">
        <f>SUM($F132:K132)</f>
        <v>630.57000000000005</v>
      </c>
      <c r="E132" s="2">
        <f>D132/$D$135</f>
        <v>1.5212458385095383E-3</v>
      </c>
      <c r="F132" s="22">
        <f>'Div 2 history'!B133</f>
        <v>45.95</v>
      </c>
      <c r="G132" s="22">
        <f>'Div 2 history'!C133</f>
        <v>255.03</v>
      </c>
      <c r="H132" s="22">
        <f>'Div 2 history'!D133</f>
        <v>138.38999999999999</v>
      </c>
      <c r="I132" s="22">
        <f>'Div 2 history'!E133</f>
        <v>0</v>
      </c>
      <c r="J132" s="22">
        <f>'Div 2 history'!F133</f>
        <v>21.43</v>
      </c>
      <c r="K132" s="22">
        <f>'Div 2 history'!G133</f>
        <v>169.77</v>
      </c>
      <c r="L132" s="1">
        <f t="shared" si="95"/>
        <v>135.83418587714897</v>
      </c>
      <c r="M132" s="1">
        <f t="shared" si="95"/>
        <v>136.59633004224227</v>
      </c>
      <c r="N132" s="1">
        <f t="shared" si="95"/>
        <v>134.98989443677618</v>
      </c>
      <c r="O132" s="1">
        <f t="shared" si="95"/>
        <v>147.08228779943562</v>
      </c>
      <c r="P132" s="1">
        <f t="shared" si="95"/>
        <v>130.7319375271351</v>
      </c>
      <c r="Q132" s="1">
        <f t="shared" si="95"/>
        <v>130.79735109819103</v>
      </c>
      <c r="R132" s="1">
        <f t="shared" si="95"/>
        <v>131.74812974725947</v>
      </c>
      <c r="S132" s="1">
        <f t="shared" si="95"/>
        <v>130.76236244390529</v>
      </c>
      <c r="T132" s="1">
        <f t="shared" si="95"/>
        <v>130.15386410850149</v>
      </c>
      <c r="U132" s="1">
        <f t="shared" si="95"/>
        <v>130.15234286266298</v>
      </c>
      <c r="V132" s="1">
        <f t="shared" si="96"/>
        <v>129.84961494079957</v>
      </c>
      <c r="W132" s="1">
        <f t="shared" si="96"/>
        <v>130.15386410850149</v>
      </c>
      <c r="X132" s="1">
        <f t="shared" si="96"/>
        <v>130.15234286266298</v>
      </c>
      <c r="Y132" s="1">
        <f t="shared" si="96"/>
        <v>130.91448702775625</v>
      </c>
      <c r="Z132" s="1">
        <f t="shared" si="96"/>
        <v>129.92871972440207</v>
      </c>
      <c r="AA132" s="1">
        <f t="shared" si="96"/>
        <v>147.08228779943562</v>
      </c>
      <c r="AB132" s="1">
        <f t="shared" si="96"/>
        <v>130.7319375271351</v>
      </c>
      <c r="AC132" s="1">
        <f t="shared" si="96"/>
        <v>130.79735109819103</v>
      </c>
      <c r="AD132" s="1">
        <f t="shared" si="96"/>
        <v>131.74812974725947</v>
      </c>
      <c r="AE132" s="1">
        <f t="shared" si="96"/>
        <v>130.76236244390529</v>
      </c>
      <c r="AF132" s="1">
        <f t="shared" si="96"/>
        <v>130.15386410850149</v>
      </c>
    </row>
    <row r="133" spans="1:38">
      <c r="A133" s="5" t="s">
        <v>410</v>
      </c>
      <c r="B133" s="5" t="str">
        <f t="shared" si="54"/>
        <v>9310-05010</v>
      </c>
      <c r="C133" s="5" t="str">
        <f t="shared" si="89"/>
        <v>9310</v>
      </c>
      <c r="D133" s="1">
        <f>SUM($F133:K133)</f>
        <v>1932.82</v>
      </c>
      <c r="E133" s="2">
        <f t="shared" ref="E133:E134" si="97">D133/$D$135</f>
        <v>4.6629151110709451E-3</v>
      </c>
      <c r="F133" s="22">
        <f>'Div 2 history'!B134</f>
        <v>5.89</v>
      </c>
      <c r="G133" s="22">
        <f>'Div 2 history'!C134</f>
        <v>76.430000000000007</v>
      </c>
      <c r="H133" s="22">
        <f>'Div 2 history'!D134</f>
        <v>1574.97</v>
      </c>
      <c r="I133" s="22">
        <f>'Div 2 history'!E134</f>
        <v>193.24</v>
      </c>
      <c r="J133" s="22">
        <f>'Div 2 history'!F134</f>
        <v>48.48</v>
      </c>
      <c r="K133" s="22">
        <f>'Div 2 history'!G134</f>
        <v>33.81</v>
      </c>
      <c r="L133" s="1">
        <f t="shared" si="95"/>
        <v>416.35826497783131</v>
      </c>
      <c r="M133" s="1">
        <f t="shared" si="95"/>
        <v>418.69438544847787</v>
      </c>
      <c r="N133" s="1">
        <f t="shared" si="95"/>
        <v>413.77034709118692</v>
      </c>
      <c r="O133" s="1">
        <f t="shared" si="95"/>
        <v>450.83589055062112</v>
      </c>
      <c r="P133" s="1">
        <f t="shared" si="95"/>
        <v>400.71887893683061</v>
      </c>
      <c r="Q133" s="1">
        <f t="shared" si="95"/>
        <v>400.91938428660666</v>
      </c>
      <c r="R133" s="1">
        <f t="shared" si="95"/>
        <v>403.83370623102599</v>
      </c>
      <c r="S133" s="1">
        <f t="shared" si="95"/>
        <v>400.81213723905199</v>
      </c>
      <c r="T133" s="1">
        <f t="shared" si="95"/>
        <v>398.94697119462364</v>
      </c>
      <c r="U133" s="1">
        <f t="shared" si="95"/>
        <v>398.94230827951259</v>
      </c>
      <c r="V133" s="1">
        <f t="shared" si="96"/>
        <v>398.01438817240944</v>
      </c>
      <c r="W133" s="1">
        <f t="shared" si="96"/>
        <v>398.94697119462364</v>
      </c>
      <c r="X133" s="1">
        <f t="shared" si="96"/>
        <v>398.94230827951259</v>
      </c>
      <c r="Y133" s="1">
        <f t="shared" si="96"/>
        <v>401.27842875015909</v>
      </c>
      <c r="Z133" s="1">
        <f t="shared" si="96"/>
        <v>398.25685975818516</v>
      </c>
      <c r="AA133" s="1">
        <f t="shared" si="96"/>
        <v>450.83589055062112</v>
      </c>
      <c r="AB133" s="1">
        <f t="shared" si="96"/>
        <v>400.71887893683061</v>
      </c>
      <c r="AC133" s="1">
        <f t="shared" si="96"/>
        <v>400.91938428660666</v>
      </c>
      <c r="AD133" s="1">
        <f t="shared" si="96"/>
        <v>403.83370623102599</v>
      </c>
      <c r="AE133" s="1">
        <f t="shared" si="96"/>
        <v>400.81213723905199</v>
      </c>
      <c r="AF133" s="1">
        <f t="shared" si="96"/>
        <v>398.94697119462364</v>
      </c>
    </row>
    <row r="134" spans="1:38">
      <c r="A134" s="5" t="s">
        <v>516</v>
      </c>
      <c r="B134" s="5" t="str">
        <f t="shared" si="54"/>
        <v>8560-05010</v>
      </c>
      <c r="C134" s="5" t="str">
        <f t="shared" si="89"/>
        <v>8560</v>
      </c>
      <c r="D134" s="1">
        <f>SUM($F134:K134)</f>
        <v>0</v>
      </c>
      <c r="E134" s="2">
        <f t="shared" si="97"/>
        <v>0</v>
      </c>
      <c r="F134" s="22">
        <f>'Div 2 history'!B135</f>
        <v>0</v>
      </c>
      <c r="G134" s="22">
        <f>'Div 2 history'!C135</f>
        <v>0</v>
      </c>
      <c r="H134" s="22">
        <f>'Div 2 history'!D135</f>
        <v>0</v>
      </c>
      <c r="I134" s="22">
        <f>'Div 2 history'!E135</f>
        <v>0</v>
      </c>
      <c r="J134" s="22">
        <f>'Div 2 history'!F135</f>
        <v>0</v>
      </c>
      <c r="K134" s="22">
        <f>'Div 2 history'!G135</f>
        <v>0</v>
      </c>
      <c r="L134" s="1">
        <f t="shared" si="95"/>
        <v>0</v>
      </c>
      <c r="M134" s="1">
        <f t="shared" si="95"/>
        <v>0</v>
      </c>
      <c r="N134" s="1">
        <f t="shared" si="95"/>
        <v>0</v>
      </c>
      <c r="O134" s="1">
        <f t="shared" si="95"/>
        <v>0</v>
      </c>
      <c r="P134" s="1">
        <f t="shared" si="95"/>
        <v>0</v>
      </c>
      <c r="Q134" s="1">
        <f t="shared" si="95"/>
        <v>0</v>
      </c>
      <c r="R134" s="1">
        <f t="shared" si="95"/>
        <v>0</v>
      </c>
      <c r="S134" s="1">
        <f t="shared" si="95"/>
        <v>0</v>
      </c>
      <c r="T134" s="1">
        <f t="shared" si="95"/>
        <v>0</v>
      </c>
      <c r="U134" s="1">
        <f t="shared" si="95"/>
        <v>0</v>
      </c>
      <c r="V134" s="1">
        <f t="shared" si="96"/>
        <v>0</v>
      </c>
      <c r="W134" s="1">
        <f t="shared" si="96"/>
        <v>0</v>
      </c>
      <c r="X134" s="1">
        <f t="shared" si="96"/>
        <v>0</v>
      </c>
      <c r="Y134" s="1">
        <f t="shared" si="96"/>
        <v>0</v>
      </c>
      <c r="Z134" s="1">
        <f t="shared" si="96"/>
        <v>0</v>
      </c>
      <c r="AA134" s="1">
        <f t="shared" si="96"/>
        <v>0</v>
      </c>
      <c r="AB134" s="1">
        <f t="shared" si="96"/>
        <v>0</v>
      </c>
      <c r="AC134" s="1">
        <f t="shared" si="96"/>
        <v>0</v>
      </c>
      <c r="AD134" s="1">
        <f t="shared" si="96"/>
        <v>0</v>
      </c>
      <c r="AE134" s="1">
        <f t="shared" si="96"/>
        <v>0</v>
      </c>
      <c r="AF134" s="1">
        <f t="shared" si="96"/>
        <v>0</v>
      </c>
    </row>
    <row r="135" spans="1:38">
      <c r="A135" s="9" t="s">
        <v>24</v>
      </c>
      <c r="B135" s="5"/>
      <c r="C135" s="5"/>
      <c r="D135" s="31">
        <f>SUM(D119:D134)</f>
        <v>414508.94000000006</v>
      </c>
      <c r="E135" s="32">
        <f>SUM(E119:E134)</f>
        <v>1</v>
      </c>
      <c r="F135" s="31">
        <f>SUM(F119:F134)</f>
        <v>104556.61</v>
      </c>
      <c r="G135" s="31">
        <f t="shared" ref="G135:K135" si="98">SUM(G119:G134)</f>
        <v>39323.39</v>
      </c>
      <c r="H135" s="31">
        <f t="shared" si="98"/>
        <v>58105.39</v>
      </c>
      <c r="I135" s="31">
        <f t="shared" si="98"/>
        <v>90666.200000000012</v>
      </c>
      <c r="J135" s="31">
        <f t="shared" si="98"/>
        <v>56730.350000000006</v>
      </c>
      <c r="K135" s="31">
        <f t="shared" si="98"/>
        <v>65127</v>
      </c>
      <c r="L135" s="31">
        <f>'Div 2 history'!H136</f>
        <v>89291.41</v>
      </c>
      <c r="M135" s="31">
        <f>'Div 2 history'!I136</f>
        <v>89792.41</v>
      </c>
      <c r="N135" s="31">
        <f>'Div 2 history'!J136</f>
        <v>88736.41</v>
      </c>
      <c r="O135" s="31">
        <f>'Div 002 FY19 Budget '!C28</f>
        <v>96685.416700000002</v>
      </c>
      <c r="P135" s="31">
        <f>'Div 002 FY19 Budget '!D28</f>
        <v>85937.416700000002</v>
      </c>
      <c r="Q135" s="31">
        <f>'Div 002 FY19 Budget '!E28</f>
        <v>85980.416700000002</v>
      </c>
      <c r="R135" s="31">
        <f>'Div 002 FY19 Budget '!F28</f>
        <v>86605.416700000002</v>
      </c>
      <c r="S135" s="31">
        <f>'Div 002 FY19 Budget '!G28</f>
        <v>85957.416700000002</v>
      </c>
      <c r="T135" s="31">
        <f>'Div 002 FY19 Budget '!H28</f>
        <v>85557.416700000002</v>
      </c>
      <c r="U135" s="31">
        <f>'Div 002 FY19 Budget '!I28</f>
        <v>85556.416700000002</v>
      </c>
      <c r="V135" s="31">
        <f>'Div 002 FY19 Budget '!J28</f>
        <v>85357.416700000002</v>
      </c>
      <c r="W135" s="31">
        <f>'Div 002 FY19 Budget '!K28</f>
        <v>85557.416700000002</v>
      </c>
      <c r="X135" s="31">
        <f>'Div 002 FY19 Budget '!L28</f>
        <v>85556.416700000002</v>
      </c>
      <c r="Y135" s="31">
        <f>'Div 002 FY19 Budget '!M28</f>
        <v>86057.416700000002</v>
      </c>
      <c r="Z135" s="31">
        <f>'Div 002 FY19 Budget '!N28</f>
        <v>85409.416700000002</v>
      </c>
      <c r="AA135" s="37">
        <f t="shared" ref="AA135" si="99">O135*(1+AA$3)</f>
        <v>96685.416700000002</v>
      </c>
      <c r="AB135" s="37">
        <f t="shared" ref="AB135" si="100">P135*(1+AB$3)</f>
        <v>85937.416700000002</v>
      </c>
      <c r="AC135" s="37">
        <f t="shared" ref="AC135" si="101">Q135*(1+AC$3)</f>
        <v>85980.416700000002</v>
      </c>
      <c r="AD135" s="37">
        <f t="shared" ref="AD135" si="102">R135*(1+AD$3)</f>
        <v>86605.416700000002</v>
      </c>
      <c r="AE135" s="37">
        <f t="shared" ref="AE135" si="103">S135*(1+AE$3)</f>
        <v>85957.416700000002</v>
      </c>
      <c r="AF135" s="37">
        <f t="shared" ref="AF135" si="104">T135*(1+AF$3)</f>
        <v>85557.416700000002</v>
      </c>
      <c r="AH135" s="15">
        <f>SUM(F135:Q135)</f>
        <v>950932.42009999999</v>
      </c>
      <c r="AI135" s="15">
        <f>SUM(U135:AF135)</f>
        <v>1040218.0003999998</v>
      </c>
      <c r="AK135" s="15">
        <f>AH135*$AK$6</f>
        <v>52277.675421152177</v>
      </c>
      <c r="AL135" s="15">
        <f>AI135*$AL$6</f>
        <v>53853.334142308464</v>
      </c>
    </row>
    <row r="136" spans="1:38">
      <c r="B136" s="5" t="str">
        <f t="shared" si="54"/>
        <v/>
      </c>
      <c r="C136" s="5" t="s">
        <v>462</v>
      </c>
      <c r="F136" s="1">
        <f>F135-'Div 2 history'!B136</f>
        <v>0</v>
      </c>
      <c r="G136" s="1">
        <f>G135-'Div 2 history'!C136</f>
        <v>0</v>
      </c>
      <c r="H136" s="1">
        <f>H135-'Div 2 history'!D136</f>
        <v>0</v>
      </c>
      <c r="I136" s="1">
        <f>I135-'Div 2 history'!E136</f>
        <v>0</v>
      </c>
      <c r="J136" s="1">
        <f>J135-'Div 2 history'!F136</f>
        <v>0</v>
      </c>
      <c r="K136" s="1">
        <f>K135-'Div 2 history'!G136</f>
        <v>0</v>
      </c>
      <c r="L136" s="1">
        <f>L135-'Div 2 history'!H136</f>
        <v>0</v>
      </c>
      <c r="M136" s="1">
        <f>M135-'Div 2 history'!I136</f>
        <v>0</v>
      </c>
      <c r="N136" s="1">
        <f>N135-'Div 2 history'!J136</f>
        <v>0</v>
      </c>
      <c r="O136" s="1">
        <f t="shared" ref="O136:AF136" si="105">O135-SUM(O119:O134)</f>
        <v>0</v>
      </c>
      <c r="P136" s="1">
        <f t="shared" si="105"/>
        <v>0</v>
      </c>
      <c r="Q136" s="1">
        <f t="shared" si="105"/>
        <v>0</v>
      </c>
      <c r="R136" s="1">
        <f t="shared" si="105"/>
        <v>0</v>
      </c>
      <c r="S136" s="1">
        <f t="shared" si="105"/>
        <v>0</v>
      </c>
      <c r="T136" s="1">
        <f t="shared" si="105"/>
        <v>0</v>
      </c>
      <c r="U136" s="1">
        <f t="shared" si="105"/>
        <v>0</v>
      </c>
      <c r="V136" s="1">
        <f t="shared" si="105"/>
        <v>0</v>
      </c>
      <c r="W136" s="1">
        <f t="shared" si="105"/>
        <v>0</v>
      </c>
      <c r="X136" s="1">
        <f t="shared" si="105"/>
        <v>0</v>
      </c>
      <c r="Y136" s="1">
        <f t="shared" si="105"/>
        <v>0</v>
      </c>
      <c r="Z136" s="1">
        <f t="shared" si="105"/>
        <v>0</v>
      </c>
      <c r="AA136" s="1">
        <f t="shared" si="105"/>
        <v>0</v>
      </c>
      <c r="AB136" s="1">
        <f t="shared" si="105"/>
        <v>0</v>
      </c>
      <c r="AC136" s="1">
        <f t="shared" si="105"/>
        <v>0</v>
      </c>
      <c r="AD136" s="1">
        <f t="shared" si="105"/>
        <v>0</v>
      </c>
      <c r="AE136" s="1">
        <f t="shared" si="105"/>
        <v>0</v>
      </c>
      <c r="AF136" s="1">
        <f t="shared" si="105"/>
        <v>0</v>
      </c>
    </row>
    <row r="137" spans="1:38">
      <c r="A137" s="5" t="s">
        <v>340</v>
      </c>
      <c r="B137" s="5" t="str">
        <f t="shared" si="54"/>
        <v>9320-04065</v>
      </c>
      <c r="C137" s="5" t="str">
        <f t="shared" ref="C137:C148" si="106">LEFT(B137,4)</f>
        <v>9320</v>
      </c>
      <c r="D137" s="1">
        <f>SUM($F137:K137)</f>
        <v>82723.75</v>
      </c>
      <c r="E137" s="2">
        <f t="shared" ref="E137:E142" si="107">D137/$D$149</f>
        <v>1.0436603751231836E-2</v>
      </c>
      <c r="F137" s="22">
        <f>'Div 2 history'!B138</f>
        <v>15452.91</v>
      </c>
      <c r="G137" s="22">
        <f>'Div 2 history'!C138</f>
        <v>16920.91</v>
      </c>
      <c r="H137" s="22">
        <f>'Div 2 history'!D138</f>
        <v>0</v>
      </c>
      <c r="I137" s="22">
        <f>'Div 2 history'!E138</f>
        <v>16396.54</v>
      </c>
      <c r="J137" s="22">
        <f>'Div 2 history'!F138</f>
        <v>16175.8</v>
      </c>
      <c r="K137" s="22">
        <f>'Div 2 history'!G138</f>
        <v>17777.59</v>
      </c>
      <c r="L137" s="1">
        <f t="shared" ref="L137:U144" si="108">$E137*L$149</f>
        <v>17965.36722725771</v>
      </c>
      <c r="M137" s="1">
        <f t="shared" si="108"/>
        <v>17639.799147460672</v>
      </c>
      <c r="N137" s="1">
        <f t="shared" si="108"/>
        <v>17905.714939928868</v>
      </c>
      <c r="O137" s="1">
        <f t="shared" si="108"/>
        <v>21814.964878559829</v>
      </c>
      <c r="P137" s="1">
        <f t="shared" si="108"/>
        <v>20138.470598376953</v>
      </c>
      <c r="Q137" s="1">
        <f t="shared" si="108"/>
        <v>21656.443304182369</v>
      </c>
      <c r="R137" s="1">
        <f t="shared" si="108"/>
        <v>20980.120071291291</v>
      </c>
      <c r="S137" s="1">
        <f t="shared" si="108"/>
        <v>21061.243792249617</v>
      </c>
      <c r="T137" s="1">
        <f t="shared" si="108"/>
        <v>21382.649441372552</v>
      </c>
      <c r="U137" s="1">
        <f t="shared" si="108"/>
        <v>22501.92301067341</v>
      </c>
      <c r="V137" s="1">
        <f t="shared" ref="V137:AF144" si="109">$E137*V$149</f>
        <v>21605.564860895112</v>
      </c>
      <c r="W137" s="1">
        <f t="shared" si="109"/>
        <v>21656.725092483652</v>
      </c>
      <c r="X137" s="1">
        <f t="shared" si="109"/>
        <v>23599.43626115295</v>
      </c>
      <c r="Y137" s="1">
        <f t="shared" si="109"/>
        <v>23620.497327522935</v>
      </c>
      <c r="Z137" s="1">
        <f t="shared" si="109"/>
        <v>23334.513511531681</v>
      </c>
      <c r="AA137" s="1">
        <f t="shared" si="109"/>
        <v>21814.964878559829</v>
      </c>
      <c r="AB137" s="1">
        <f t="shared" si="109"/>
        <v>20138.470598376953</v>
      </c>
      <c r="AC137" s="1">
        <f t="shared" si="109"/>
        <v>21656.443304182369</v>
      </c>
      <c r="AD137" s="1">
        <f t="shared" si="109"/>
        <v>20980.120071291291</v>
      </c>
      <c r="AE137" s="1">
        <f t="shared" si="109"/>
        <v>21061.243792249617</v>
      </c>
      <c r="AF137" s="1">
        <f t="shared" si="109"/>
        <v>21382.649441372552</v>
      </c>
    </row>
    <row r="138" spans="1:38">
      <c r="A138" s="5" t="s">
        <v>411</v>
      </c>
      <c r="B138" s="5" t="str">
        <f t="shared" si="54"/>
        <v>9210-04065</v>
      </c>
      <c r="C138" s="5" t="str">
        <f t="shared" si="106"/>
        <v>9210</v>
      </c>
      <c r="D138" s="1">
        <f>SUM($F138:K138)</f>
        <v>3266.0099999999998</v>
      </c>
      <c r="E138" s="2">
        <f t="shared" si="107"/>
        <v>4.1204674857656581E-4</v>
      </c>
      <c r="F138" s="22">
        <f>'Div 2 history'!B139</f>
        <v>948.71</v>
      </c>
      <c r="G138" s="22">
        <f>'Div 2 history'!C139</f>
        <v>1211.28</v>
      </c>
      <c r="H138" s="22">
        <f>'Div 2 history'!D139</f>
        <v>504.63</v>
      </c>
      <c r="I138" s="22">
        <f>'Div 2 history'!E139</f>
        <v>601.39</v>
      </c>
      <c r="J138" s="22">
        <f>'Div 2 history'!F139</f>
        <v>0</v>
      </c>
      <c r="K138" s="22">
        <f>'Div 2 history'!G139</f>
        <v>0</v>
      </c>
      <c r="L138" s="1">
        <f t="shared" si="108"/>
        <v>709.28927929277802</v>
      </c>
      <c r="M138" s="1">
        <f t="shared" si="108"/>
        <v>696.43555101887932</v>
      </c>
      <c r="N138" s="1">
        <f t="shared" si="108"/>
        <v>706.93415193287387</v>
      </c>
      <c r="O138" s="1">
        <f t="shared" si="108"/>
        <v>861.27494755768657</v>
      </c>
      <c r="P138" s="1">
        <f t="shared" si="108"/>
        <v>795.08540605334144</v>
      </c>
      <c r="Q138" s="1">
        <f t="shared" si="108"/>
        <v>855.01636949355714</v>
      </c>
      <c r="R138" s="1">
        <f t="shared" si="108"/>
        <v>828.31450404554994</v>
      </c>
      <c r="S138" s="1">
        <f t="shared" si="108"/>
        <v>831.51734342223563</v>
      </c>
      <c r="T138" s="1">
        <f t="shared" si="108"/>
        <v>844.20673509139954</v>
      </c>
      <c r="U138" s="1">
        <f t="shared" si="108"/>
        <v>888.39668864249336</v>
      </c>
      <c r="V138" s="1">
        <f t="shared" si="109"/>
        <v>853.00764159424637</v>
      </c>
      <c r="W138" s="1">
        <f t="shared" si="109"/>
        <v>855.02749475576877</v>
      </c>
      <c r="X138" s="1">
        <f t="shared" si="109"/>
        <v>931.72752472280501</v>
      </c>
      <c r="Y138" s="1">
        <f t="shared" si="109"/>
        <v>932.5590350614325</v>
      </c>
      <c r="Z138" s="1">
        <f t="shared" si="109"/>
        <v>921.26813005693748</v>
      </c>
      <c r="AA138" s="1">
        <f t="shared" si="109"/>
        <v>861.27494755768657</v>
      </c>
      <c r="AB138" s="1">
        <f t="shared" si="109"/>
        <v>795.08540605334144</v>
      </c>
      <c r="AC138" s="1">
        <f t="shared" si="109"/>
        <v>855.01636949355714</v>
      </c>
      <c r="AD138" s="1">
        <f t="shared" si="109"/>
        <v>828.31450404554994</v>
      </c>
      <c r="AE138" s="1">
        <f t="shared" si="109"/>
        <v>831.51734342223563</v>
      </c>
      <c r="AF138" s="1">
        <f t="shared" si="109"/>
        <v>844.20673509139954</v>
      </c>
    </row>
    <row r="139" spans="1:38">
      <c r="A139" s="5" t="s">
        <v>1135</v>
      </c>
      <c r="B139" s="5" t="str">
        <f t="shared" si="54"/>
        <v>9310-04065</v>
      </c>
      <c r="C139" s="5" t="str">
        <f t="shared" si="106"/>
        <v>9310</v>
      </c>
      <c r="D139" s="1">
        <f>SUM($F139:K139)</f>
        <v>391.25</v>
      </c>
      <c r="E139" s="2">
        <f t="shared" si="107"/>
        <v>4.9360929813620103E-5</v>
      </c>
      <c r="F139" s="22">
        <f>'Div 2 history'!B140</f>
        <v>0</v>
      </c>
      <c r="G139" s="22">
        <f>'Div 2 history'!C140</f>
        <v>0</v>
      </c>
      <c r="H139" s="22">
        <f>'Div 2 history'!D140</f>
        <v>0</v>
      </c>
      <c r="I139" s="22">
        <f>'Div 2 history'!E140</f>
        <v>0</v>
      </c>
      <c r="J139" s="22">
        <f>'Div 2 history'!F140</f>
        <v>391.25</v>
      </c>
      <c r="K139" s="22">
        <f>'Div 2 history'!G140</f>
        <v>0</v>
      </c>
      <c r="L139" s="1">
        <f t="shared" si="108"/>
        <v>84.968946979127267</v>
      </c>
      <c r="M139" s="1">
        <f t="shared" si="108"/>
        <v>83.429141164949456</v>
      </c>
      <c r="N139" s="1">
        <f t="shared" si="108"/>
        <v>84.68681569981014</v>
      </c>
      <c r="O139" s="1">
        <f t="shared" si="108"/>
        <v>103.17599248990203</v>
      </c>
      <c r="P139" s="1">
        <f t="shared" si="108"/>
        <v>95.246850168361348</v>
      </c>
      <c r="Q139" s="1">
        <f t="shared" si="108"/>
        <v>102.42624932696296</v>
      </c>
      <c r="R139" s="1">
        <f t="shared" si="108"/>
        <v>99.227512992250936</v>
      </c>
      <c r="S139" s="1">
        <f t="shared" si="108"/>
        <v>99.611195499692201</v>
      </c>
      <c r="T139" s="1">
        <f t="shared" si="108"/>
        <v>101.13131469423244</v>
      </c>
      <c r="U139" s="1">
        <f t="shared" si="108"/>
        <v>106.42502761209413</v>
      </c>
      <c r="V139" s="1">
        <f t="shared" si="109"/>
        <v>102.18561479412155</v>
      </c>
      <c r="W139" s="1">
        <f t="shared" si="109"/>
        <v>102.42758207206792</v>
      </c>
      <c r="X139" s="1">
        <f t="shared" si="109"/>
        <v>111.61582299129442</v>
      </c>
      <c r="Y139" s="1">
        <f t="shared" si="109"/>
        <v>111.7154333476583</v>
      </c>
      <c r="Z139" s="1">
        <f t="shared" si="109"/>
        <v>110.36284514890549</v>
      </c>
      <c r="AA139" s="1">
        <f t="shared" si="109"/>
        <v>103.17599248990203</v>
      </c>
      <c r="AB139" s="1">
        <f t="shared" si="109"/>
        <v>95.246850168361348</v>
      </c>
      <c r="AC139" s="1">
        <f t="shared" si="109"/>
        <v>102.42624932696296</v>
      </c>
      <c r="AD139" s="1">
        <f t="shared" si="109"/>
        <v>99.227512992250936</v>
      </c>
      <c r="AE139" s="1">
        <f t="shared" si="109"/>
        <v>99.611195499692201</v>
      </c>
      <c r="AF139" s="1">
        <f t="shared" si="109"/>
        <v>101.13131469423244</v>
      </c>
    </row>
    <row r="140" spans="1:38">
      <c r="A140" s="5" t="s">
        <v>1134</v>
      </c>
      <c r="B140" s="5" t="str">
        <f t="shared" ref="B140:B146" si="110">RIGHT(A140,10)</f>
        <v>9230-04065</v>
      </c>
      <c r="C140" s="5" t="str">
        <f t="shared" si="106"/>
        <v>9230</v>
      </c>
      <c r="D140" s="1">
        <f>SUM($F140:K140)</f>
        <v>16509.060000000001</v>
      </c>
      <c r="E140" s="2">
        <f t="shared" si="107"/>
        <v>2.082818024150398E-3</v>
      </c>
      <c r="F140" s="22">
        <f>'Div 2 history'!B141</f>
        <v>0</v>
      </c>
      <c r="G140" s="22">
        <f>'Div 2 history'!C141</f>
        <v>0</v>
      </c>
      <c r="H140" s="22">
        <f>'Div 2 history'!D141</f>
        <v>16509.060000000001</v>
      </c>
      <c r="I140" s="22">
        <f>'Div 2 history'!E141</f>
        <v>0</v>
      </c>
      <c r="J140" s="22">
        <f>'Div 2 history'!F141</f>
        <v>0</v>
      </c>
      <c r="K140" s="22">
        <f>'Div 2 history'!G141</f>
        <v>0</v>
      </c>
      <c r="L140" s="1">
        <f t="shared" si="108"/>
        <v>3585.3225401028267</v>
      </c>
      <c r="M140" s="1">
        <f t="shared" si="108"/>
        <v>3520.3493859185191</v>
      </c>
      <c r="N140" s="1">
        <f t="shared" si="108"/>
        <v>3573.4178187785506</v>
      </c>
      <c r="O140" s="1">
        <f t="shared" si="108"/>
        <v>4353.581215528031</v>
      </c>
      <c r="P140" s="1">
        <f t="shared" si="108"/>
        <v>4019.0056594006078</v>
      </c>
      <c r="Q140" s="1">
        <f t="shared" si="108"/>
        <v>4321.9452925592113</v>
      </c>
      <c r="R140" s="1">
        <f t="shared" si="108"/>
        <v>4186.9724361401923</v>
      </c>
      <c r="S140" s="1">
        <f t="shared" si="108"/>
        <v>4203.1621806419134</v>
      </c>
      <c r="T140" s="1">
        <f t="shared" si="108"/>
        <v>4267.3046445136497</v>
      </c>
      <c r="U140" s="1">
        <f t="shared" si="108"/>
        <v>4490.6764635136587</v>
      </c>
      <c r="V140" s="1">
        <f t="shared" si="109"/>
        <v>4311.7915546914774</v>
      </c>
      <c r="W140" s="1">
        <f t="shared" si="109"/>
        <v>4322.0015286458629</v>
      </c>
      <c r="X140" s="1">
        <f t="shared" si="109"/>
        <v>4709.7056069333148</v>
      </c>
      <c r="Y140" s="1">
        <f t="shared" si="109"/>
        <v>4713.90873370605</v>
      </c>
      <c r="Z140" s="1">
        <f t="shared" si="109"/>
        <v>4656.8353542082814</v>
      </c>
      <c r="AA140" s="1">
        <f t="shared" si="109"/>
        <v>4353.581215528031</v>
      </c>
      <c r="AB140" s="1">
        <f t="shared" si="109"/>
        <v>4019.0056594006078</v>
      </c>
      <c r="AC140" s="1">
        <f t="shared" si="109"/>
        <v>4321.9452925592113</v>
      </c>
      <c r="AD140" s="1">
        <f t="shared" si="109"/>
        <v>4186.9724361401923</v>
      </c>
      <c r="AE140" s="1">
        <f t="shared" si="109"/>
        <v>4203.1621806419134</v>
      </c>
      <c r="AF140" s="1">
        <f t="shared" si="109"/>
        <v>4267.3046445136497</v>
      </c>
    </row>
    <row r="141" spans="1:38">
      <c r="A141" s="5" t="s">
        <v>372</v>
      </c>
      <c r="B141" s="5" t="str">
        <f t="shared" si="110"/>
        <v>9320-04201</v>
      </c>
      <c r="C141" s="5" t="str">
        <f t="shared" si="106"/>
        <v>9320</v>
      </c>
      <c r="D141" s="1">
        <f>SUM($F141:K141)</f>
        <v>17805.810000000001</v>
      </c>
      <c r="E141" s="2">
        <f t="shared" si="107"/>
        <v>2.2464187544655721E-3</v>
      </c>
      <c r="F141" s="22">
        <f>'Div 2 history'!B142</f>
        <v>1790.1</v>
      </c>
      <c r="G141" s="22">
        <f>'Div 2 history'!C142</f>
        <v>5939.99</v>
      </c>
      <c r="H141" s="22">
        <f>'Div 2 history'!D142</f>
        <v>1641.24</v>
      </c>
      <c r="I141" s="22">
        <f>'Div 2 history'!E142</f>
        <v>4169.84</v>
      </c>
      <c r="J141" s="22">
        <f>'Div 2 history'!F142</f>
        <v>2246.67</v>
      </c>
      <c r="K141" s="22">
        <f>'Div 2 history'!G142</f>
        <v>2017.97</v>
      </c>
      <c r="L141" s="1">
        <f t="shared" si="108"/>
        <v>3866.9416634131994</v>
      </c>
      <c r="M141" s="1">
        <f t="shared" si="108"/>
        <v>3796.8650122588338</v>
      </c>
      <c r="N141" s="1">
        <f t="shared" si="108"/>
        <v>3854.1018526666753</v>
      </c>
      <c r="O141" s="1">
        <f t="shared" si="108"/>
        <v>4695.5453516590997</v>
      </c>
      <c r="P141" s="1">
        <f t="shared" si="108"/>
        <v>4334.6896286167675</v>
      </c>
      <c r="Q141" s="1">
        <f t="shared" si="108"/>
        <v>4661.4244971975222</v>
      </c>
      <c r="R141" s="1">
        <f t="shared" si="108"/>
        <v>4515.8498226518896</v>
      </c>
      <c r="S141" s="1">
        <f t="shared" si="108"/>
        <v>4533.31123563035</v>
      </c>
      <c r="T141" s="1">
        <f t="shared" si="108"/>
        <v>4602.4919475928718</v>
      </c>
      <c r="U141" s="1">
        <f t="shared" si="108"/>
        <v>4843.4091269155324</v>
      </c>
      <c r="V141" s="1">
        <f t="shared" si="109"/>
        <v>4650.4732057695019</v>
      </c>
      <c r="W141" s="1">
        <f t="shared" si="109"/>
        <v>4661.4851505038923</v>
      </c>
      <c r="X141" s="1">
        <f t="shared" si="109"/>
        <v>5079.6425231351323</v>
      </c>
      <c r="Y141" s="1">
        <f t="shared" si="109"/>
        <v>5084.1757961816438</v>
      </c>
      <c r="Z141" s="1">
        <f t="shared" si="109"/>
        <v>5022.6194294717779</v>
      </c>
      <c r="AA141" s="1">
        <f t="shared" si="109"/>
        <v>4695.5453516590997</v>
      </c>
      <c r="AB141" s="1">
        <f t="shared" si="109"/>
        <v>4334.6896286167675</v>
      </c>
      <c r="AC141" s="1">
        <f t="shared" si="109"/>
        <v>4661.4244971975222</v>
      </c>
      <c r="AD141" s="1">
        <f t="shared" si="109"/>
        <v>4515.8498226518896</v>
      </c>
      <c r="AE141" s="1">
        <f t="shared" si="109"/>
        <v>4533.31123563035</v>
      </c>
      <c r="AF141" s="1">
        <f t="shared" si="109"/>
        <v>4602.4919475928718</v>
      </c>
    </row>
    <row r="142" spans="1:38">
      <c r="A142" s="5" t="s">
        <v>412</v>
      </c>
      <c r="B142" s="5" t="str">
        <f t="shared" si="110"/>
        <v>9310-04201</v>
      </c>
      <c r="C142" s="5" t="str">
        <f t="shared" si="106"/>
        <v>9310</v>
      </c>
      <c r="D142" s="1">
        <f>SUM($F142:K142)</f>
        <v>11816.300000000001</v>
      </c>
      <c r="E142" s="2">
        <f t="shared" si="107"/>
        <v>1.4907694695378384E-3</v>
      </c>
      <c r="F142" s="22">
        <f>'Div 2 history'!B143</f>
        <v>1938.96</v>
      </c>
      <c r="G142" s="22">
        <f>'Div 2 history'!C143</f>
        <v>1940.68</v>
      </c>
      <c r="H142" s="22">
        <f>'Div 2 history'!D143</f>
        <v>1940.06</v>
      </c>
      <c r="I142" s="22">
        <f>'Div 2 history'!E143</f>
        <v>1942.77</v>
      </c>
      <c r="J142" s="22">
        <f>'Div 2 history'!F143</f>
        <v>1948.06</v>
      </c>
      <c r="K142" s="22">
        <f>'Div 2 history'!G143</f>
        <v>2105.77</v>
      </c>
      <c r="L142" s="1">
        <f t="shared" si="108"/>
        <v>2566.1816439347263</v>
      </c>
      <c r="M142" s="1">
        <f t="shared" si="108"/>
        <v>2519.6773437633028</v>
      </c>
      <c r="N142" s="1">
        <f t="shared" si="108"/>
        <v>2557.6608826930778</v>
      </c>
      <c r="O142" s="1">
        <f t="shared" si="108"/>
        <v>3116.0600129288932</v>
      </c>
      <c r="P142" s="1">
        <f t="shared" si="108"/>
        <v>2876.588768420213</v>
      </c>
      <c r="Q142" s="1">
        <f t="shared" si="108"/>
        <v>3093.4167154560828</v>
      </c>
      <c r="R142" s="1">
        <f t="shared" si="108"/>
        <v>2996.8103815216223</v>
      </c>
      <c r="S142" s="1">
        <f t="shared" si="108"/>
        <v>3008.3981326083399</v>
      </c>
      <c r="T142" s="1">
        <f t="shared" si="108"/>
        <v>3054.3078691922274</v>
      </c>
      <c r="U142" s="1">
        <f t="shared" si="108"/>
        <v>3214.1854409528128</v>
      </c>
      <c r="V142" s="1">
        <f t="shared" si="109"/>
        <v>3086.1492142920861</v>
      </c>
      <c r="W142" s="1">
        <f t="shared" si="109"/>
        <v>3093.4569662317604</v>
      </c>
      <c r="X142" s="1">
        <f t="shared" si="109"/>
        <v>3370.9547583694116</v>
      </c>
      <c r="Y142" s="1">
        <f t="shared" si="109"/>
        <v>3373.9631311589392</v>
      </c>
      <c r="Z142" s="1">
        <f t="shared" si="109"/>
        <v>3333.1130661546631</v>
      </c>
      <c r="AA142" s="1">
        <f t="shared" si="109"/>
        <v>3116.0600129288932</v>
      </c>
      <c r="AB142" s="1">
        <f t="shared" si="109"/>
        <v>2876.588768420213</v>
      </c>
      <c r="AC142" s="1">
        <f t="shared" si="109"/>
        <v>3093.4167154560828</v>
      </c>
      <c r="AD142" s="1">
        <f t="shared" si="109"/>
        <v>2996.8103815216223</v>
      </c>
      <c r="AE142" s="1">
        <f t="shared" si="109"/>
        <v>3008.3981326083399</v>
      </c>
      <c r="AF142" s="1">
        <f t="shared" si="109"/>
        <v>3054.3078691922274</v>
      </c>
    </row>
    <row r="143" spans="1:38">
      <c r="A143" s="5" t="s">
        <v>413</v>
      </c>
      <c r="B143" s="5" t="str">
        <f t="shared" ref="B143:B144" si="111">RIGHT(A143,10)</f>
        <v>9302-04201</v>
      </c>
      <c r="C143" s="5" t="str">
        <f t="shared" ref="C143:C144" si="112">LEFT(B143,4)</f>
        <v>9302</v>
      </c>
      <c r="D143" s="1">
        <f>SUM($F143:K143)</f>
        <v>93665.290000000008</v>
      </c>
      <c r="E143" s="2">
        <f t="shared" ref="E143:E144" si="113">D143/$D$149</f>
        <v>1.1817011643865491E-2</v>
      </c>
      <c r="F143" s="22">
        <f>'Div 2 history'!B144</f>
        <v>12155.7</v>
      </c>
      <c r="G143" s="22">
        <f>'Div 2 history'!C144</f>
        <v>2795.51</v>
      </c>
      <c r="H143" s="22">
        <f>'Div 2 history'!D144</f>
        <v>30482.75</v>
      </c>
      <c r="I143" s="22">
        <f>'Div 2 history'!E144</f>
        <v>12157.56</v>
      </c>
      <c r="J143" s="22">
        <f>'Div 2 history'!F144</f>
        <v>28406.95</v>
      </c>
      <c r="K143" s="22">
        <f>'Div 2 history'!G144</f>
        <v>7666.82</v>
      </c>
      <c r="L143" s="1">
        <f t="shared" si="108"/>
        <v>20341.574593724166</v>
      </c>
      <c r="M143" s="1">
        <f t="shared" si="108"/>
        <v>19972.94492438576</v>
      </c>
      <c r="N143" s="1">
        <f t="shared" si="108"/>
        <v>20274.032336611555</v>
      </c>
      <c r="O143" s="1">
        <f t="shared" si="108"/>
        <v>24700.34315042683</v>
      </c>
      <c r="P143" s="1">
        <f t="shared" si="108"/>
        <v>22802.105668002852</v>
      </c>
      <c r="Q143" s="1">
        <f t="shared" si="108"/>
        <v>24520.854560568154</v>
      </c>
      <c r="R143" s="1">
        <f t="shared" si="108"/>
        <v>23755.076755010741</v>
      </c>
      <c r="S143" s="1">
        <f t="shared" si="108"/>
        <v>23846.930386518507</v>
      </c>
      <c r="T143" s="1">
        <f t="shared" si="108"/>
        <v>24210.84707710299</v>
      </c>
      <c r="U143" s="1">
        <f t="shared" si="108"/>
        <v>25478.162490849343</v>
      </c>
      <c r="V143" s="1">
        <f t="shared" si="109"/>
        <v>24463.246628804311</v>
      </c>
      <c r="W143" s="1">
        <f t="shared" si="109"/>
        <v>24521.173619882538</v>
      </c>
      <c r="X143" s="1">
        <f t="shared" si="109"/>
        <v>26720.839435318238</v>
      </c>
      <c r="Y143" s="1">
        <f t="shared" si="109"/>
        <v>26744.686164815557</v>
      </c>
      <c r="Z143" s="1">
        <f t="shared" si="109"/>
        <v>26420.876411750356</v>
      </c>
      <c r="AA143" s="1">
        <f t="shared" si="109"/>
        <v>24700.34315042683</v>
      </c>
      <c r="AB143" s="1">
        <f t="shared" si="109"/>
        <v>22802.105668002852</v>
      </c>
      <c r="AC143" s="1">
        <f t="shared" si="109"/>
        <v>24520.854560568154</v>
      </c>
      <c r="AD143" s="1">
        <f t="shared" si="109"/>
        <v>23755.076755010741</v>
      </c>
      <c r="AE143" s="1">
        <f t="shared" si="109"/>
        <v>23846.930386518507</v>
      </c>
      <c r="AF143" s="1">
        <f t="shared" si="109"/>
        <v>24210.84707710299</v>
      </c>
    </row>
    <row r="144" spans="1:38">
      <c r="A144" s="5" t="s">
        <v>480</v>
      </c>
      <c r="B144" s="5" t="str">
        <f t="shared" si="111"/>
        <v>9230-04201</v>
      </c>
      <c r="C144" s="5" t="str">
        <f t="shared" si="112"/>
        <v>9230</v>
      </c>
      <c r="D144" s="1">
        <f>SUM($F144:K144)</f>
        <v>18328.59</v>
      </c>
      <c r="E144" s="2">
        <f t="shared" si="113"/>
        <v>2.3123737880450333E-3</v>
      </c>
      <c r="F144" s="22">
        <f>'Div 2 history'!B145</f>
        <v>13374.03</v>
      </c>
      <c r="G144" s="22">
        <f>'Div 2 history'!C145</f>
        <v>0</v>
      </c>
      <c r="H144" s="22">
        <f>'Div 2 history'!D145</f>
        <v>0</v>
      </c>
      <c r="I144" s="22">
        <f>'Div 2 history'!E145</f>
        <v>0</v>
      </c>
      <c r="J144" s="22">
        <f>'Div 2 history'!F145</f>
        <v>0</v>
      </c>
      <c r="K144" s="22">
        <f>'Div 2 history'!G145</f>
        <v>4954.5600000000004</v>
      </c>
      <c r="L144" s="1">
        <f t="shared" si="108"/>
        <v>3980.4753786892325</v>
      </c>
      <c r="M144" s="1">
        <f t="shared" si="108"/>
        <v>3908.3412714747114</v>
      </c>
      <c r="N144" s="1">
        <f t="shared" si="108"/>
        <v>3967.2585900763788</v>
      </c>
      <c r="O144" s="1">
        <f t="shared" si="108"/>
        <v>4833.4069372280983</v>
      </c>
      <c r="P144" s="1">
        <f t="shared" si="108"/>
        <v>4461.9564614116962</v>
      </c>
      <c r="Q144" s="1">
        <f t="shared" si="108"/>
        <v>4798.2842917614826</v>
      </c>
      <c r="R144" s="1">
        <f t="shared" si="108"/>
        <v>4648.4355331748002</v>
      </c>
      <c r="S144" s="1">
        <f t="shared" si="108"/>
        <v>4666.4096146292741</v>
      </c>
      <c r="T144" s="1">
        <f t="shared" si="108"/>
        <v>4737.6214778059084</v>
      </c>
      <c r="U144" s="1">
        <f t="shared" si="108"/>
        <v>4985.612004704798</v>
      </c>
      <c r="V144" s="1">
        <f t="shared" si="109"/>
        <v>4787.0114695447628</v>
      </c>
      <c r="W144" s="1">
        <f t="shared" si="109"/>
        <v>4798.3467258537594</v>
      </c>
      <c r="X144" s="1">
        <f t="shared" si="109"/>
        <v>5228.7812322556138</v>
      </c>
      <c r="Y144" s="1">
        <f t="shared" si="109"/>
        <v>5233.4476025598888</v>
      </c>
      <c r="Z144" s="1">
        <f t="shared" si="109"/>
        <v>5170.0839360198788</v>
      </c>
      <c r="AA144" s="1">
        <f t="shared" si="109"/>
        <v>4833.4069372280983</v>
      </c>
      <c r="AB144" s="1">
        <f t="shared" si="109"/>
        <v>4461.9564614116962</v>
      </c>
      <c r="AC144" s="1">
        <f t="shared" si="109"/>
        <v>4798.2842917614826</v>
      </c>
      <c r="AD144" s="1">
        <f t="shared" si="109"/>
        <v>4648.4355331748002</v>
      </c>
      <c r="AE144" s="1">
        <f t="shared" si="109"/>
        <v>4666.4096146292741</v>
      </c>
      <c r="AF144" s="1">
        <f t="shared" si="109"/>
        <v>4737.6214778059084</v>
      </c>
    </row>
    <row r="145" spans="1:38">
      <c r="A145" s="5" t="s">
        <v>863</v>
      </c>
      <c r="B145" s="5" t="str">
        <f t="shared" ref="B145" si="114">RIGHT(A145,10)</f>
        <v>9240-04201</v>
      </c>
      <c r="C145" s="5" t="str">
        <f t="shared" ref="C145" si="115">LEFT(B145,4)</f>
        <v>9240</v>
      </c>
      <c r="D145" s="1">
        <f>SUM($F145:K145)</f>
        <v>0</v>
      </c>
      <c r="E145" s="2">
        <f>D145/$D$149</f>
        <v>0</v>
      </c>
      <c r="F145" s="22">
        <f>'Div 2 history'!B146</f>
        <v>0</v>
      </c>
      <c r="G145" s="22">
        <f>'Div 2 history'!C146</f>
        <v>0</v>
      </c>
      <c r="H145" s="22">
        <f>'Div 2 history'!D146</f>
        <v>0</v>
      </c>
      <c r="I145" s="22">
        <f>'Div 2 history'!E146</f>
        <v>0</v>
      </c>
      <c r="J145" s="22">
        <f>'Div 2 history'!F146</f>
        <v>0</v>
      </c>
      <c r="K145" s="22">
        <f>'Div 2 history'!G146</f>
        <v>0</v>
      </c>
      <c r="L145" s="1">
        <f t="shared" ref="L145:AF145" si="116">$E145*L$149</f>
        <v>0</v>
      </c>
      <c r="M145" s="1">
        <f t="shared" si="116"/>
        <v>0</v>
      </c>
      <c r="N145" s="1">
        <f t="shared" si="116"/>
        <v>0</v>
      </c>
      <c r="O145" s="1">
        <f t="shared" si="116"/>
        <v>0</v>
      </c>
      <c r="P145" s="1">
        <f t="shared" si="116"/>
        <v>0</v>
      </c>
      <c r="Q145" s="1">
        <f t="shared" si="116"/>
        <v>0</v>
      </c>
      <c r="R145" s="1">
        <f t="shared" si="116"/>
        <v>0</v>
      </c>
      <c r="S145" s="1">
        <f t="shared" si="116"/>
        <v>0</v>
      </c>
      <c r="T145" s="1">
        <f t="shared" si="116"/>
        <v>0</v>
      </c>
      <c r="U145" s="1">
        <f t="shared" si="116"/>
        <v>0</v>
      </c>
      <c r="V145" s="1">
        <f t="shared" si="116"/>
        <v>0</v>
      </c>
      <c r="W145" s="1">
        <f t="shared" si="116"/>
        <v>0</v>
      </c>
      <c r="X145" s="1">
        <f t="shared" si="116"/>
        <v>0</v>
      </c>
      <c r="Y145" s="1">
        <f t="shared" si="116"/>
        <v>0</v>
      </c>
      <c r="Z145" s="1">
        <f t="shared" si="116"/>
        <v>0</v>
      </c>
      <c r="AA145" s="1">
        <f t="shared" si="116"/>
        <v>0</v>
      </c>
      <c r="AB145" s="1">
        <f t="shared" si="116"/>
        <v>0</v>
      </c>
      <c r="AC145" s="1">
        <f t="shared" si="116"/>
        <v>0</v>
      </c>
      <c r="AD145" s="1">
        <f t="shared" si="116"/>
        <v>0</v>
      </c>
      <c r="AE145" s="1">
        <f t="shared" si="116"/>
        <v>0</v>
      </c>
      <c r="AF145" s="1">
        <f t="shared" si="116"/>
        <v>0</v>
      </c>
    </row>
    <row r="146" spans="1:38">
      <c r="A146" s="5" t="s">
        <v>373</v>
      </c>
      <c r="B146" s="5" t="str">
        <f t="shared" si="110"/>
        <v>9210-04201</v>
      </c>
      <c r="C146" s="5" t="str">
        <f t="shared" si="106"/>
        <v>9210</v>
      </c>
      <c r="D146" s="1">
        <f>SUM($F146:K146)</f>
        <v>6743367.879999999</v>
      </c>
      <c r="E146" s="2">
        <f>D146/$D$149</f>
        <v>0.85075759394785977</v>
      </c>
      <c r="F146" s="22">
        <f>'Div 2 history'!B147</f>
        <v>1185457.28</v>
      </c>
      <c r="G146" s="22">
        <f>'Div 2 history'!C147</f>
        <v>1110392.3999999999</v>
      </c>
      <c r="H146" s="22">
        <f>'Div 2 history'!D147</f>
        <v>906499.07</v>
      </c>
      <c r="I146" s="22">
        <f>'Div 2 history'!E147</f>
        <v>1246810.3500000001</v>
      </c>
      <c r="J146" s="22">
        <f>'Div 2 history'!F147</f>
        <v>911883.84</v>
      </c>
      <c r="K146" s="22">
        <f>'Div 2 history'!G147</f>
        <v>1382324.94</v>
      </c>
      <c r="L146" s="1">
        <f t="shared" ref="L146:U148" si="117">$E146*L$149</f>
        <v>1464477.6175245233</v>
      </c>
      <c r="M146" s="1">
        <f t="shared" si="117"/>
        <v>1437938.3790101106</v>
      </c>
      <c r="N146" s="1">
        <f t="shared" si="117"/>
        <v>1459614.9593599474</v>
      </c>
      <c r="O146" s="1">
        <f t="shared" si="117"/>
        <v>1778284.1501431987</v>
      </c>
      <c r="P146" s="1">
        <f t="shared" si="117"/>
        <v>1641621.8532817902</v>
      </c>
      <c r="Q146" s="1">
        <f t="shared" si="117"/>
        <v>1765361.9930487245</v>
      </c>
      <c r="R146" s="1">
        <f t="shared" si="117"/>
        <v>1710230.3486881214</v>
      </c>
      <c r="S146" s="1">
        <f t="shared" si="117"/>
        <v>1716843.2874658781</v>
      </c>
      <c r="T146" s="1">
        <f t="shared" si="117"/>
        <v>1743043.2183290964</v>
      </c>
      <c r="U146" s="1">
        <f t="shared" si="117"/>
        <v>1834282.7164920347</v>
      </c>
      <c r="V146" s="1">
        <f t="shared" ref="V146:AF148" si="118">$E146*V$149</f>
        <v>1761214.5497782289</v>
      </c>
      <c r="W146" s="1">
        <f t="shared" si="118"/>
        <v>1765384.9635037612</v>
      </c>
      <c r="X146" s="1">
        <f t="shared" si="118"/>
        <v>1923748.3850715915</v>
      </c>
      <c r="Y146" s="1">
        <f t="shared" si="118"/>
        <v>1925465.2138961784</v>
      </c>
      <c r="Z146" s="1">
        <f t="shared" si="118"/>
        <v>1902152.7543068191</v>
      </c>
      <c r="AA146" s="1">
        <f t="shared" si="118"/>
        <v>1778284.1501431987</v>
      </c>
      <c r="AB146" s="1">
        <f t="shared" si="118"/>
        <v>1641621.8532817902</v>
      </c>
      <c r="AC146" s="1">
        <f t="shared" si="118"/>
        <v>1765361.9930487245</v>
      </c>
      <c r="AD146" s="1">
        <f t="shared" si="118"/>
        <v>1710230.3486881214</v>
      </c>
      <c r="AE146" s="1">
        <f t="shared" si="118"/>
        <v>1716843.2874658781</v>
      </c>
      <c r="AF146" s="1">
        <f t="shared" si="118"/>
        <v>1743043.2183290964</v>
      </c>
    </row>
    <row r="147" spans="1:38">
      <c r="A147" s="5" t="s">
        <v>374</v>
      </c>
      <c r="B147" s="5" t="str">
        <f t="shared" si="54"/>
        <v>9210-04212</v>
      </c>
      <c r="C147" s="5" t="str">
        <f t="shared" si="106"/>
        <v>9210</v>
      </c>
      <c r="D147" s="1">
        <f>SUM($F147:K147)</f>
        <v>929701.05</v>
      </c>
      <c r="E147" s="2">
        <f>D147/$D$149</f>
        <v>0.11729305629827198</v>
      </c>
      <c r="F147" s="22">
        <f>'Div 2 history'!B148</f>
        <v>199688.54</v>
      </c>
      <c r="G147" s="22">
        <f>'Div 2 history'!C148</f>
        <v>175968.26</v>
      </c>
      <c r="H147" s="22">
        <f>'Div 2 history'!D148</f>
        <v>127413.19</v>
      </c>
      <c r="I147" s="22">
        <f>'Div 2 history'!E148</f>
        <v>157588.74</v>
      </c>
      <c r="J147" s="22">
        <f>'Div 2 history'!F148</f>
        <v>97695.65</v>
      </c>
      <c r="K147" s="22">
        <f>'Div 2 history'!G148</f>
        <v>171346.67</v>
      </c>
      <c r="L147" s="1">
        <f t="shared" si="117"/>
        <v>201905.99162655321</v>
      </c>
      <c r="M147" s="1">
        <f t="shared" si="117"/>
        <v>198247.05467514819</v>
      </c>
      <c r="N147" s="1">
        <f t="shared" si="117"/>
        <v>201235.5820505303</v>
      </c>
      <c r="O147" s="1">
        <f t="shared" si="117"/>
        <v>245170.16882467482</v>
      </c>
      <c r="P147" s="1">
        <f t="shared" si="117"/>
        <v>226328.68143314563</v>
      </c>
      <c r="Q147" s="1">
        <f t="shared" si="117"/>
        <v>243388.60459256038</v>
      </c>
      <c r="R147" s="1">
        <f t="shared" si="117"/>
        <v>235787.66266526346</v>
      </c>
      <c r="S147" s="1">
        <f t="shared" si="117"/>
        <v>236699.38159186993</v>
      </c>
      <c r="T147" s="1">
        <f t="shared" si="117"/>
        <v>240311.53855363152</v>
      </c>
      <c r="U147" s="1">
        <f t="shared" si="117"/>
        <v>252890.63237633969</v>
      </c>
      <c r="V147" s="1">
        <f t="shared" si="118"/>
        <v>242816.8009431063</v>
      </c>
      <c r="W147" s="1">
        <f t="shared" si="118"/>
        <v>243391.77150508043</v>
      </c>
      <c r="X147" s="1">
        <f t="shared" si="118"/>
        <v>265225.170176666</v>
      </c>
      <c r="Y147" s="1">
        <f t="shared" si="118"/>
        <v>265461.86756427592</v>
      </c>
      <c r="Z147" s="1">
        <f t="shared" si="118"/>
        <v>262247.80323559063</v>
      </c>
      <c r="AA147" s="1">
        <f t="shared" si="118"/>
        <v>245170.16882467482</v>
      </c>
      <c r="AB147" s="1">
        <f t="shared" si="118"/>
        <v>226328.68143314563</v>
      </c>
      <c r="AC147" s="1">
        <f t="shared" si="118"/>
        <v>243388.60459256038</v>
      </c>
      <c r="AD147" s="1">
        <f t="shared" si="118"/>
        <v>235787.66266526346</v>
      </c>
      <c r="AE147" s="1">
        <f t="shared" si="118"/>
        <v>236699.38159186993</v>
      </c>
      <c r="AF147" s="1">
        <f t="shared" si="118"/>
        <v>240311.53855363152</v>
      </c>
    </row>
    <row r="148" spans="1:38">
      <c r="A148" s="5" t="s">
        <v>375</v>
      </c>
      <c r="B148" s="5" t="str">
        <f t="shared" si="54"/>
        <v>9320-04212</v>
      </c>
      <c r="C148" s="5" t="str">
        <f t="shared" si="106"/>
        <v>9320</v>
      </c>
      <c r="D148" s="1">
        <f>SUM($F148:K148)</f>
        <v>8734.3700000000008</v>
      </c>
      <c r="E148" s="2">
        <f>D148/$D$149</f>
        <v>1.1019466441819529E-3</v>
      </c>
      <c r="F148" s="22">
        <f>'Div 2 history'!B149</f>
        <v>2890.57</v>
      </c>
      <c r="G148" s="22">
        <f>'Div 2 history'!C149</f>
        <v>929.38</v>
      </c>
      <c r="H148" s="22">
        <f>'Div 2 history'!D149</f>
        <v>1078.17</v>
      </c>
      <c r="I148" s="22">
        <f>'Div 2 history'!E149</f>
        <v>1573.5</v>
      </c>
      <c r="J148" s="22">
        <f>'Div 2 history'!F149</f>
        <v>1275.51</v>
      </c>
      <c r="K148" s="22">
        <f>'Div 2 history'!G149</f>
        <v>987.24</v>
      </c>
      <c r="L148" s="1">
        <f t="shared" si="117"/>
        <v>1896.8695755299168</v>
      </c>
      <c r="M148" s="1">
        <f t="shared" si="117"/>
        <v>1862.4945372955901</v>
      </c>
      <c r="N148" s="1">
        <f t="shared" si="117"/>
        <v>1890.5712011346986</v>
      </c>
      <c r="O148" s="1">
        <f t="shared" si="117"/>
        <v>2303.3285457483084</v>
      </c>
      <c r="P148" s="1">
        <f t="shared" si="117"/>
        <v>2126.3162446134966</v>
      </c>
      <c r="Q148" s="1">
        <f t="shared" si="117"/>
        <v>2286.591078169829</v>
      </c>
      <c r="R148" s="1">
        <f t="shared" si="117"/>
        <v>2215.1816297869059</v>
      </c>
      <c r="S148" s="1">
        <f t="shared" si="117"/>
        <v>2223.7470610521323</v>
      </c>
      <c r="T148" s="1">
        <f t="shared" si="117"/>
        <v>2257.6826099063596</v>
      </c>
      <c r="U148" s="1">
        <f t="shared" si="117"/>
        <v>2375.8608777616532</v>
      </c>
      <c r="V148" s="1">
        <f t="shared" si="118"/>
        <v>2281.2190882794416</v>
      </c>
      <c r="W148" s="1">
        <f t="shared" si="118"/>
        <v>2286.6208307292218</v>
      </c>
      <c r="X148" s="1">
        <f t="shared" si="118"/>
        <v>2491.7415868638273</v>
      </c>
      <c r="Y148" s="1">
        <f t="shared" si="118"/>
        <v>2493.9653151917864</v>
      </c>
      <c r="Z148" s="1">
        <f t="shared" si="118"/>
        <v>2463.7697732479123</v>
      </c>
      <c r="AA148" s="1">
        <f t="shared" si="118"/>
        <v>2303.3285457483084</v>
      </c>
      <c r="AB148" s="1">
        <f t="shared" si="118"/>
        <v>2126.3162446134966</v>
      </c>
      <c r="AC148" s="1">
        <f t="shared" si="118"/>
        <v>2286.591078169829</v>
      </c>
      <c r="AD148" s="1">
        <f t="shared" si="118"/>
        <v>2215.1816297869059</v>
      </c>
      <c r="AE148" s="1">
        <f t="shared" si="118"/>
        <v>2223.7470610521323</v>
      </c>
      <c r="AF148" s="1">
        <f t="shared" si="118"/>
        <v>2257.6826099063596</v>
      </c>
    </row>
    <row r="149" spans="1:38">
      <c r="A149" s="9" t="s">
        <v>30</v>
      </c>
      <c r="B149" s="5"/>
      <c r="C149" s="5"/>
      <c r="D149" s="31">
        <f t="shared" ref="D149:K149" si="119">SUM(D137:D148)</f>
        <v>7926309.3599999985</v>
      </c>
      <c r="E149" s="32">
        <f t="shared" si="119"/>
        <v>1.0000000000000002</v>
      </c>
      <c r="F149" s="31">
        <f t="shared" si="119"/>
        <v>1433696.8</v>
      </c>
      <c r="G149" s="31">
        <f t="shared" si="119"/>
        <v>1316098.4099999999</v>
      </c>
      <c r="H149" s="31">
        <f t="shared" si="119"/>
        <v>1086068.17</v>
      </c>
      <c r="I149" s="31">
        <f t="shared" si="119"/>
        <v>1441240.6900000002</v>
      </c>
      <c r="J149" s="31">
        <f t="shared" si="119"/>
        <v>1060023.73</v>
      </c>
      <c r="K149" s="31">
        <f t="shared" si="119"/>
        <v>1589181.5599999998</v>
      </c>
      <c r="L149" s="31">
        <f>'Div 2 history'!H150</f>
        <v>1721380.6</v>
      </c>
      <c r="M149" s="31">
        <f>'Div 2 history'!I150</f>
        <v>1690185.77</v>
      </c>
      <c r="N149" s="31">
        <f>'Div 2 history'!J150</f>
        <v>1715664.92</v>
      </c>
      <c r="O149" s="31">
        <f>'Div 002 FY19 Budget '!C66</f>
        <v>2090236</v>
      </c>
      <c r="P149" s="31">
        <f>'Div 002 FY19 Budget '!D66</f>
        <v>1929600</v>
      </c>
      <c r="Q149" s="31">
        <f>'Div 002 FY19 Budget '!E66</f>
        <v>2075047</v>
      </c>
      <c r="R149" s="31">
        <f>'Div 002 FY19 Budget '!F66</f>
        <v>2010244</v>
      </c>
      <c r="S149" s="31">
        <f>'Div 002 FY19 Budget '!G66</f>
        <v>2018017</v>
      </c>
      <c r="T149" s="31">
        <f>'Div 002 FY19 Budget '!H66</f>
        <v>2048813</v>
      </c>
      <c r="U149" s="31">
        <f>'Div 002 FY19 Budget '!I66</f>
        <v>2156058</v>
      </c>
      <c r="V149" s="31">
        <f>'Div 002 FY19 Budget '!J66</f>
        <v>2070172</v>
      </c>
      <c r="W149" s="31">
        <f>'Div 002 FY19 Budget '!K66</f>
        <v>2075074</v>
      </c>
      <c r="X149" s="31">
        <f>'Div 002 FY19 Budget '!L66</f>
        <v>2261218</v>
      </c>
      <c r="Y149" s="31">
        <f>'Div 002 FY19 Budget '!M66</f>
        <v>2263236</v>
      </c>
      <c r="Z149" s="31">
        <f>'Div 002 FY19 Budget '!N66</f>
        <v>2235834</v>
      </c>
      <c r="AA149" s="37">
        <f t="shared" ref="AA149" si="120">O149*(1+AA$3)</f>
        <v>2090236</v>
      </c>
      <c r="AB149" s="37">
        <f t="shared" ref="AB149" si="121">P149*(1+AB$3)</f>
        <v>1929600</v>
      </c>
      <c r="AC149" s="37">
        <f t="shared" ref="AC149" si="122">Q149*(1+AC$3)</f>
        <v>2075047</v>
      </c>
      <c r="AD149" s="37">
        <f t="shared" ref="AD149" si="123">R149*(1+AD$3)</f>
        <v>2010244</v>
      </c>
      <c r="AE149" s="37">
        <f t="shared" ref="AE149" si="124">S149*(1+AE$3)</f>
        <v>2018017</v>
      </c>
      <c r="AF149" s="37">
        <f t="shared" ref="AF149" si="125">T149*(1+AF$3)</f>
        <v>2048813</v>
      </c>
      <c r="AH149" s="15">
        <f>SUM(F149:Q149)</f>
        <v>19148423.649999999</v>
      </c>
      <c r="AI149" s="15">
        <f>SUM(U149:AF149)</f>
        <v>25233549</v>
      </c>
      <c r="AK149" s="15">
        <f>AH149*$AK$6</f>
        <v>1052687.9252851063</v>
      </c>
      <c r="AL149" s="15">
        <f>AI149*$AL$6</f>
        <v>1306371.1119887999</v>
      </c>
    </row>
    <row r="150" spans="1:38">
      <c r="B150" s="5" t="str">
        <f t="shared" si="54"/>
        <v/>
      </c>
      <c r="C150" s="5" t="s">
        <v>462</v>
      </c>
      <c r="F150" s="1">
        <f>F149-'Div 2 history'!B150</f>
        <v>0</v>
      </c>
      <c r="G150" s="1">
        <f>G149-'Div 2 history'!C150</f>
        <v>0</v>
      </c>
      <c r="H150" s="1">
        <f>H149-'Div 2 history'!D150</f>
        <v>0</v>
      </c>
      <c r="I150" s="1">
        <f>I149-'Div 2 history'!E150</f>
        <v>0</v>
      </c>
      <c r="J150" s="1">
        <f>J149-'Div 2 history'!F150</f>
        <v>0</v>
      </c>
      <c r="K150" s="1">
        <f>K149-'Div 2 history'!G150</f>
        <v>0</v>
      </c>
      <c r="L150" s="1">
        <f>L149-'Div 2 history'!H150</f>
        <v>0</v>
      </c>
      <c r="M150" s="1">
        <f>M149-'Div 2 history'!I150</f>
        <v>0</v>
      </c>
      <c r="N150" s="1">
        <f>N149-'Div 2 history'!J150</f>
        <v>0</v>
      </c>
      <c r="O150" s="1">
        <f t="shared" ref="O150:AF150" si="126">O149-SUM(O137:O148)</f>
        <v>0</v>
      </c>
      <c r="P150" s="1">
        <f t="shared" si="126"/>
        <v>0</v>
      </c>
      <c r="Q150" s="1">
        <f t="shared" si="126"/>
        <v>0</v>
      </c>
      <c r="R150" s="1">
        <f t="shared" si="126"/>
        <v>0</v>
      </c>
      <c r="S150" s="1">
        <f t="shared" si="126"/>
        <v>0</v>
      </c>
      <c r="T150" s="1">
        <f t="shared" si="126"/>
        <v>0</v>
      </c>
      <c r="U150" s="1">
        <f t="shared" si="126"/>
        <v>0</v>
      </c>
      <c r="V150" s="1">
        <f t="shared" si="126"/>
        <v>0</v>
      </c>
      <c r="W150" s="1">
        <f t="shared" si="126"/>
        <v>0</v>
      </c>
      <c r="X150" s="1">
        <f t="shared" si="126"/>
        <v>0</v>
      </c>
      <c r="Y150" s="1">
        <f t="shared" si="126"/>
        <v>0</v>
      </c>
      <c r="Z150" s="1">
        <f t="shared" si="126"/>
        <v>0</v>
      </c>
      <c r="AA150" s="1">
        <f t="shared" si="126"/>
        <v>0</v>
      </c>
      <c r="AB150" s="1">
        <f t="shared" si="126"/>
        <v>0</v>
      </c>
      <c r="AC150" s="1">
        <f t="shared" si="126"/>
        <v>0</v>
      </c>
      <c r="AD150" s="1">
        <f t="shared" si="126"/>
        <v>0</v>
      </c>
      <c r="AE150" s="1">
        <f t="shared" si="126"/>
        <v>0</v>
      </c>
      <c r="AF150" s="1">
        <f t="shared" si="126"/>
        <v>0</v>
      </c>
    </row>
    <row r="151" spans="1:38">
      <c r="A151" s="5" t="s">
        <v>376</v>
      </c>
      <c r="B151" s="5" t="str">
        <f t="shared" si="54"/>
        <v>9210-05310</v>
      </c>
      <c r="C151" s="5" t="str">
        <f t="shared" ref="C151:C163" si="127">LEFT(B151,4)</f>
        <v>9210</v>
      </c>
      <c r="D151" s="1">
        <f>SUM($F151:K151)</f>
        <v>86149.529999999984</v>
      </c>
      <c r="E151" s="2">
        <f t="shared" ref="E151:E163" si="128">D151/$D$164</f>
        <v>0.14405459770941403</v>
      </c>
      <c r="F151" s="22">
        <f>'Div 2 history'!B152</f>
        <v>14584.56</v>
      </c>
      <c r="G151" s="22">
        <f>'Div 2 history'!C152</f>
        <v>13878.39</v>
      </c>
      <c r="H151" s="22">
        <f>'Div 2 history'!D152</f>
        <v>15408.25</v>
      </c>
      <c r="I151" s="22">
        <f>'Div 2 history'!E152</f>
        <v>12620.09</v>
      </c>
      <c r="J151" s="22">
        <f>'Div 2 history'!F152</f>
        <v>12466.65</v>
      </c>
      <c r="K151" s="22">
        <f>'Div 2 history'!G152</f>
        <v>17191.59</v>
      </c>
      <c r="L151" s="1">
        <f t="shared" ref="L151:U160" si="129">$E151*L$164</f>
        <v>32449.309397321431</v>
      </c>
      <c r="M151" s="1">
        <f t="shared" si="129"/>
        <v>32185.113265122363</v>
      </c>
      <c r="N151" s="1">
        <f t="shared" si="129"/>
        <v>32725.598912998201</v>
      </c>
      <c r="O151" s="1">
        <f t="shared" si="129"/>
        <v>27422.941493204613</v>
      </c>
      <c r="P151" s="1">
        <f t="shared" si="129"/>
        <v>28054.909013355813</v>
      </c>
      <c r="Q151" s="1">
        <f t="shared" si="129"/>
        <v>27994.11797312244</v>
      </c>
      <c r="R151" s="1">
        <f t="shared" si="129"/>
        <v>28178.36380359278</v>
      </c>
      <c r="S151" s="1">
        <f t="shared" si="129"/>
        <v>28106.192450140363</v>
      </c>
      <c r="T151" s="1">
        <f t="shared" si="129"/>
        <v>27992.533372547638</v>
      </c>
      <c r="U151" s="1">
        <f t="shared" si="129"/>
        <v>28286.980970265678</v>
      </c>
      <c r="V151" s="1">
        <f t="shared" ref="V151:AF160" si="130">$E151*V$164</f>
        <v>27965.883271971394</v>
      </c>
      <c r="W151" s="1">
        <f t="shared" si="130"/>
        <v>27991.813099559091</v>
      </c>
      <c r="X151" s="1">
        <f t="shared" si="130"/>
        <v>28212.93690704304</v>
      </c>
      <c r="Y151" s="1">
        <f t="shared" si="130"/>
        <v>27978.127912776694</v>
      </c>
      <c r="Z151" s="1">
        <f t="shared" si="130"/>
        <v>28139.32500761353</v>
      </c>
      <c r="AA151" s="1">
        <f t="shared" si="130"/>
        <v>27422.941493204613</v>
      </c>
      <c r="AB151" s="1">
        <f t="shared" si="130"/>
        <v>28054.909013355813</v>
      </c>
      <c r="AC151" s="1">
        <f t="shared" si="130"/>
        <v>27994.11797312244</v>
      </c>
      <c r="AD151" s="1">
        <f t="shared" si="130"/>
        <v>28178.36380359278</v>
      </c>
      <c r="AE151" s="1">
        <f t="shared" si="130"/>
        <v>28106.192450140363</v>
      </c>
      <c r="AF151" s="1">
        <f t="shared" si="130"/>
        <v>27992.533372547638</v>
      </c>
    </row>
    <row r="152" spans="1:38">
      <c r="A152" s="5" t="s">
        <v>377</v>
      </c>
      <c r="B152" s="5" t="str">
        <f t="shared" si="54"/>
        <v>9210-05312</v>
      </c>
      <c r="C152" s="5" t="str">
        <f t="shared" si="127"/>
        <v>9210</v>
      </c>
      <c r="D152" s="1">
        <f>SUM($F152:K152)</f>
        <v>-1889.92</v>
      </c>
      <c r="E152" s="2">
        <f t="shared" si="128"/>
        <v>-3.1602222937603471E-3</v>
      </c>
      <c r="F152" s="22">
        <f>'Div 2 history'!B153</f>
        <v>-679.44</v>
      </c>
      <c r="G152" s="22">
        <f>'Div 2 history'!C153</f>
        <v>-338.82</v>
      </c>
      <c r="H152" s="22">
        <f>'Div 2 history'!D153</f>
        <v>-630.88</v>
      </c>
      <c r="I152" s="22">
        <f>'Div 2 history'!E153</f>
        <v>-932.34</v>
      </c>
      <c r="J152" s="22">
        <f>'Div 2 history'!F153</f>
        <v>266.58</v>
      </c>
      <c r="K152" s="22">
        <f>'Div 2 history'!G153</f>
        <v>424.98</v>
      </c>
      <c r="L152" s="1">
        <f t="shared" si="129"/>
        <v>-711.86225643002035</v>
      </c>
      <c r="M152" s="1">
        <f t="shared" si="129"/>
        <v>-706.06640874326388</v>
      </c>
      <c r="N152" s="1">
        <f t="shared" si="129"/>
        <v>-717.92340477833807</v>
      </c>
      <c r="O152" s="1">
        <f t="shared" si="129"/>
        <v>-601.59545370517139</v>
      </c>
      <c r="P152" s="1">
        <f t="shared" si="129"/>
        <v>-615.45934890789806</v>
      </c>
      <c r="Q152" s="1">
        <f t="shared" si="129"/>
        <v>-614.12573509993115</v>
      </c>
      <c r="R152" s="1">
        <f t="shared" si="129"/>
        <v>-618.16765941365065</v>
      </c>
      <c r="S152" s="1">
        <f t="shared" si="129"/>
        <v>-616.58438804447678</v>
      </c>
      <c r="T152" s="1">
        <f t="shared" si="129"/>
        <v>-614.09097265469984</v>
      </c>
      <c r="U152" s="1">
        <f t="shared" si="129"/>
        <v>-620.55046702314598</v>
      </c>
      <c r="V152" s="1">
        <f t="shared" si="130"/>
        <v>-613.50633153035415</v>
      </c>
      <c r="W152" s="1">
        <f t="shared" si="130"/>
        <v>-614.07517154323102</v>
      </c>
      <c r="X152" s="1">
        <f t="shared" si="130"/>
        <v>-618.92611276415312</v>
      </c>
      <c r="Y152" s="1">
        <f t="shared" si="130"/>
        <v>-613.77495042532382</v>
      </c>
      <c r="Z152" s="1">
        <f t="shared" si="130"/>
        <v>-617.31123917204161</v>
      </c>
      <c r="AA152" s="1">
        <f t="shared" si="130"/>
        <v>-601.59545370517139</v>
      </c>
      <c r="AB152" s="1">
        <f t="shared" si="130"/>
        <v>-615.45934890789806</v>
      </c>
      <c r="AC152" s="1">
        <f t="shared" si="130"/>
        <v>-614.12573509993115</v>
      </c>
      <c r="AD152" s="1">
        <f t="shared" si="130"/>
        <v>-618.16765941365065</v>
      </c>
      <c r="AE152" s="1">
        <f t="shared" si="130"/>
        <v>-616.58438804447678</v>
      </c>
      <c r="AF152" s="1">
        <f t="shared" si="130"/>
        <v>-614.09097265469984</v>
      </c>
    </row>
    <row r="153" spans="1:38">
      <c r="A153" s="5" t="s">
        <v>717</v>
      </c>
      <c r="B153" s="5" t="str">
        <f t="shared" si="54"/>
        <v>9302-05312</v>
      </c>
      <c r="C153" s="5" t="str">
        <f t="shared" si="127"/>
        <v>9302</v>
      </c>
      <c r="D153" s="1">
        <f>SUM($F153:K153)</f>
        <v>0</v>
      </c>
      <c r="E153" s="2">
        <f t="shared" si="128"/>
        <v>0</v>
      </c>
      <c r="F153" s="22">
        <f>'Div 2 history'!B154</f>
        <v>0</v>
      </c>
      <c r="G153" s="22">
        <f>'Div 2 history'!C154</f>
        <v>0</v>
      </c>
      <c r="H153" s="22">
        <f>'Div 2 history'!D154</f>
        <v>0</v>
      </c>
      <c r="I153" s="22">
        <f>'Div 2 history'!E154</f>
        <v>0</v>
      </c>
      <c r="J153" s="22">
        <f>'Div 2 history'!F154</f>
        <v>0</v>
      </c>
      <c r="K153" s="22">
        <f>'Div 2 history'!G154</f>
        <v>0</v>
      </c>
      <c r="L153" s="1">
        <f t="shared" si="129"/>
        <v>0</v>
      </c>
      <c r="M153" s="1">
        <f t="shared" si="129"/>
        <v>0</v>
      </c>
      <c r="N153" s="1">
        <f t="shared" si="129"/>
        <v>0</v>
      </c>
      <c r="O153" s="1">
        <f t="shared" si="129"/>
        <v>0</v>
      </c>
      <c r="P153" s="1">
        <f t="shared" si="129"/>
        <v>0</v>
      </c>
      <c r="Q153" s="1">
        <f t="shared" si="129"/>
        <v>0</v>
      </c>
      <c r="R153" s="1">
        <f t="shared" si="129"/>
        <v>0</v>
      </c>
      <c r="S153" s="1">
        <f t="shared" si="129"/>
        <v>0</v>
      </c>
      <c r="T153" s="1">
        <f t="shared" si="129"/>
        <v>0</v>
      </c>
      <c r="U153" s="1">
        <f t="shared" si="129"/>
        <v>0</v>
      </c>
      <c r="V153" s="1">
        <f t="shared" si="130"/>
        <v>0</v>
      </c>
      <c r="W153" s="1">
        <f t="shared" si="130"/>
        <v>0</v>
      </c>
      <c r="X153" s="1">
        <f t="shared" si="130"/>
        <v>0</v>
      </c>
      <c r="Y153" s="1">
        <f t="shared" si="130"/>
        <v>0</v>
      </c>
      <c r="Z153" s="1">
        <f t="shared" si="130"/>
        <v>0</v>
      </c>
      <c r="AA153" s="1">
        <f t="shared" si="130"/>
        <v>0</v>
      </c>
      <c r="AB153" s="1">
        <f t="shared" si="130"/>
        <v>0</v>
      </c>
      <c r="AC153" s="1">
        <f t="shared" si="130"/>
        <v>0</v>
      </c>
      <c r="AD153" s="1">
        <f t="shared" si="130"/>
        <v>0</v>
      </c>
      <c r="AE153" s="1">
        <f t="shared" si="130"/>
        <v>0</v>
      </c>
      <c r="AF153" s="1">
        <f t="shared" si="130"/>
        <v>0</v>
      </c>
    </row>
    <row r="154" spans="1:38">
      <c r="A154" s="5" t="s">
        <v>378</v>
      </c>
      <c r="B154" s="5" t="str">
        <f t="shared" si="54"/>
        <v>9210-05314</v>
      </c>
      <c r="C154" s="5" t="str">
        <f t="shared" si="127"/>
        <v>9210</v>
      </c>
      <c r="D154" s="1">
        <f>SUM($F154:K154)</f>
        <v>5233.6200000000008</v>
      </c>
      <c r="E154" s="2">
        <f t="shared" si="128"/>
        <v>8.7513770958929631E-3</v>
      </c>
      <c r="F154" s="22">
        <f>'Div 2 history'!B155</f>
        <v>865.34</v>
      </c>
      <c r="G154" s="22">
        <f>'Div 2 history'!C155</f>
        <v>884.18</v>
      </c>
      <c r="H154" s="22">
        <f>'Div 2 history'!D155</f>
        <v>872.7</v>
      </c>
      <c r="I154" s="22">
        <f>'Div 2 history'!E155</f>
        <v>851.72</v>
      </c>
      <c r="J154" s="22">
        <f>'Div 2 history'!F155</f>
        <v>876.09</v>
      </c>
      <c r="K154" s="22">
        <f>'Div 2 history'!G155</f>
        <v>883.59</v>
      </c>
      <c r="L154" s="1">
        <f t="shared" si="129"/>
        <v>1971.309125517103</v>
      </c>
      <c r="M154" s="1">
        <f t="shared" si="129"/>
        <v>1955.2590999232352</v>
      </c>
      <c r="N154" s="1">
        <f t="shared" si="129"/>
        <v>1988.0938292181711</v>
      </c>
      <c r="O154" s="1">
        <f t="shared" si="129"/>
        <v>1665.9551718699518</v>
      </c>
      <c r="P154" s="1">
        <f t="shared" si="129"/>
        <v>1704.3474631896343</v>
      </c>
      <c r="Q154" s="1">
        <f t="shared" si="129"/>
        <v>1700.6543820551674</v>
      </c>
      <c r="R154" s="1">
        <f t="shared" si="129"/>
        <v>1711.8473933608145</v>
      </c>
      <c r="S154" s="1">
        <f t="shared" si="129"/>
        <v>1707.4629534357721</v>
      </c>
      <c r="T154" s="1">
        <f t="shared" si="129"/>
        <v>1700.5581169071127</v>
      </c>
      <c r="U154" s="1">
        <f t="shared" si="129"/>
        <v>1718.4459316911179</v>
      </c>
      <c r="V154" s="1">
        <f t="shared" si="130"/>
        <v>1698.9391121443725</v>
      </c>
      <c r="W154" s="1">
        <f t="shared" si="130"/>
        <v>1700.5143600216331</v>
      </c>
      <c r="X154" s="1">
        <f t="shared" si="130"/>
        <v>1713.947723863829</v>
      </c>
      <c r="Y154" s="1">
        <f t="shared" si="130"/>
        <v>1699.6829791975233</v>
      </c>
      <c r="Z154" s="1">
        <f t="shared" si="130"/>
        <v>1709.4757701678275</v>
      </c>
      <c r="AA154" s="1">
        <f t="shared" si="130"/>
        <v>1665.9551718699518</v>
      </c>
      <c r="AB154" s="1">
        <f t="shared" si="130"/>
        <v>1704.3474631896343</v>
      </c>
      <c r="AC154" s="1">
        <f t="shared" si="130"/>
        <v>1700.6543820551674</v>
      </c>
      <c r="AD154" s="1">
        <f t="shared" si="130"/>
        <v>1711.8473933608145</v>
      </c>
      <c r="AE154" s="1">
        <f t="shared" si="130"/>
        <v>1707.4629534357721</v>
      </c>
      <c r="AF154" s="1">
        <f t="shared" si="130"/>
        <v>1700.5581169071127</v>
      </c>
    </row>
    <row r="155" spans="1:38">
      <c r="A155" s="5" t="s">
        <v>379</v>
      </c>
      <c r="B155" s="5" t="str">
        <f t="shared" si="54"/>
        <v>9210-05316</v>
      </c>
      <c r="C155" s="5" t="str">
        <f t="shared" si="127"/>
        <v>9210</v>
      </c>
      <c r="D155" s="1">
        <f>SUM($F155:K155)</f>
        <v>61054.389999999992</v>
      </c>
      <c r="E155" s="2">
        <f t="shared" si="128"/>
        <v>0.1020918580733252</v>
      </c>
      <c r="F155" s="22">
        <f>'Div 2 history'!B156</f>
        <v>9444.2800000000007</v>
      </c>
      <c r="G155" s="22">
        <f>'Div 2 history'!C156</f>
        <v>8267.75</v>
      </c>
      <c r="H155" s="22">
        <f>'Div 2 history'!D156</f>
        <v>13824.85</v>
      </c>
      <c r="I155" s="22">
        <f>'Div 2 history'!E156</f>
        <v>14279.24</v>
      </c>
      <c r="J155" s="22">
        <f>'Div 2 history'!F156</f>
        <v>12325.14</v>
      </c>
      <c r="K155" s="22">
        <f>'Div 2 history'!G156</f>
        <v>2913.13</v>
      </c>
      <c r="L155" s="1">
        <f t="shared" si="129"/>
        <v>22996.907715860176</v>
      </c>
      <c r="M155" s="1">
        <f t="shared" si="129"/>
        <v>22809.671248153696</v>
      </c>
      <c r="N155" s="1">
        <f t="shared" si="129"/>
        <v>23192.71479505191</v>
      </c>
      <c r="O155" s="1">
        <f t="shared" si="129"/>
        <v>19434.708057876775</v>
      </c>
      <c r="P155" s="1">
        <f t="shared" si="129"/>
        <v>19882.585039244452</v>
      </c>
      <c r="Q155" s="1">
        <f t="shared" si="129"/>
        <v>19839.502275137507</v>
      </c>
      <c r="R155" s="1">
        <f t="shared" si="129"/>
        <v>19970.077761613291</v>
      </c>
      <c r="S155" s="1">
        <f t="shared" si="129"/>
        <v>19918.929740718555</v>
      </c>
      <c r="T155" s="1">
        <f t="shared" si="129"/>
        <v>19838.379264698702</v>
      </c>
      <c r="U155" s="1">
        <f t="shared" si="129"/>
        <v>20047.05502260058</v>
      </c>
      <c r="V155" s="1">
        <f t="shared" si="130"/>
        <v>19819.492270955136</v>
      </c>
      <c r="W155" s="1">
        <f t="shared" si="130"/>
        <v>19837.868805408336</v>
      </c>
      <c r="X155" s="1">
        <f t="shared" si="130"/>
        <v>19994.57980755089</v>
      </c>
      <c r="Y155" s="1">
        <f t="shared" si="130"/>
        <v>19828.170078891369</v>
      </c>
      <c r="Z155" s="1">
        <f t="shared" si="130"/>
        <v>19942.410868075422</v>
      </c>
      <c r="AA155" s="1">
        <f t="shared" si="130"/>
        <v>19434.708057876775</v>
      </c>
      <c r="AB155" s="1">
        <f t="shared" si="130"/>
        <v>19882.585039244452</v>
      </c>
      <c r="AC155" s="1">
        <f t="shared" si="130"/>
        <v>19839.502275137507</v>
      </c>
      <c r="AD155" s="1">
        <f t="shared" si="130"/>
        <v>19970.077761613291</v>
      </c>
      <c r="AE155" s="1">
        <f t="shared" si="130"/>
        <v>19918.929740718555</v>
      </c>
      <c r="AF155" s="1">
        <f t="shared" si="130"/>
        <v>19838.379264698702</v>
      </c>
    </row>
    <row r="156" spans="1:38">
      <c r="A156" s="5" t="s">
        <v>380</v>
      </c>
      <c r="B156" s="5" t="str">
        <f t="shared" si="54"/>
        <v>9210-05331</v>
      </c>
      <c r="C156" s="5" t="str">
        <f t="shared" si="127"/>
        <v>9210</v>
      </c>
      <c r="D156" s="1">
        <f>SUM($F156:K156)</f>
        <v>235486.36</v>
      </c>
      <c r="E156" s="2">
        <f t="shared" si="128"/>
        <v>0.39376759055858168</v>
      </c>
      <c r="F156" s="22">
        <f>'Div 2 history'!B157</f>
        <v>18894.89</v>
      </c>
      <c r="G156" s="22">
        <f>'Div 2 history'!C157</f>
        <v>33187.9</v>
      </c>
      <c r="H156" s="22">
        <f>'Div 2 history'!D157</f>
        <v>41788.32</v>
      </c>
      <c r="I156" s="22">
        <f>'Div 2 history'!E157</f>
        <v>51648.63</v>
      </c>
      <c r="J156" s="22">
        <f>'Div 2 history'!F157</f>
        <v>43960.25</v>
      </c>
      <c r="K156" s="22">
        <f>'Div 2 history'!G157</f>
        <v>46006.37</v>
      </c>
      <c r="L156" s="1">
        <f t="shared" si="129"/>
        <v>88698.914021806238</v>
      </c>
      <c r="M156" s="1">
        <f t="shared" si="129"/>
        <v>87976.744260721796</v>
      </c>
      <c r="N156" s="1">
        <f t="shared" si="129"/>
        <v>89454.140572118078</v>
      </c>
      <c r="O156" s="1">
        <f t="shared" si="129"/>
        <v>74959.534575844111</v>
      </c>
      <c r="P156" s="1">
        <f t="shared" si="129"/>
        <v>76686.992995624605</v>
      </c>
      <c r="Q156" s="1">
        <f t="shared" si="129"/>
        <v>76520.823072408879</v>
      </c>
      <c r="R156" s="1">
        <f t="shared" si="129"/>
        <v>77024.451820733317</v>
      </c>
      <c r="S156" s="1">
        <f t="shared" si="129"/>
        <v>76827.174257863458</v>
      </c>
      <c r="T156" s="1">
        <f t="shared" si="129"/>
        <v>76516.491628912743</v>
      </c>
      <c r="U156" s="1">
        <f t="shared" si="129"/>
        <v>77321.352584014487</v>
      </c>
      <c r="V156" s="1">
        <f t="shared" si="130"/>
        <v>76443.644624659399</v>
      </c>
      <c r="W156" s="1">
        <f t="shared" si="130"/>
        <v>76514.522790959949</v>
      </c>
      <c r="X156" s="1">
        <f t="shared" si="130"/>
        <v>77118.956042467369</v>
      </c>
      <c r="Y156" s="1">
        <f t="shared" si="130"/>
        <v>76477.114869856887</v>
      </c>
      <c r="Z156" s="1">
        <f t="shared" si="130"/>
        <v>76917.740803691937</v>
      </c>
      <c r="AA156" s="1">
        <f t="shared" si="130"/>
        <v>74959.534575844111</v>
      </c>
      <c r="AB156" s="1">
        <f t="shared" si="130"/>
        <v>76686.992995624605</v>
      </c>
      <c r="AC156" s="1">
        <f t="shared" si="130"/>
        <v>76520.823072408879</v>
      </c>
      <c r="AD156" s="1">
        <f t="shared" si="130"/>
        <v>77024.451820733317</v>
      </c>
      <c r="AE156" s="1">
        <f t="shared" si="130"/>
        <v>76827.174257863458</v>
      </c>
      <c r="AF156" s="1">
        <f t="shared" si="130"/>
        <v>76516.491628912743</v>
      </c>
    </row>
    <row r="157" spans="1:38">
      <c r="A157" s="5" t="s">
        <v>226</v>
      </c>
      <c r="B157" s="5" t="str">
        <f t="shared" ref="B157" si="131">RIGHT(A157,10)</f>
        <v>8700-05331</v>
      </c>
      <c r="C157" s="5" t="str">
        <f t="shared" si="127"/>
        <v>8700</v>
      </c>
      <c r="D157" s="1">
        <f>SUM($F157:K157)</f>
        <v>883.81000000000006</v>
      </c>
      <c r="E157" s="2">
        <f t="shared" si="128"/>
        <v>1.4778594149214422E-3</v>
      </c>
      <c r="F157" s="22">
        <f>'Div 2 history'!B158</f>
        <v>146.99</v>
      </c>
      <c r="G157" s="22">
        <f>'Div 2 history'!C158</f>
        <v>146.79</v>
      </c>
      <c r="H157" s="22">
        <f>'Div 2 history'!D158</f>
        <v>148.79</v>
      </c>
      <c r="I157" s="22">
        <f>'Div 2 history'!E158</f>
        <v>147.08000000000001</v>
      </c>
      <c r="J157" s="22">
        <f>'Div 2 history'!F158</f>
        <v>147.08000000000001</v>
      </c>
      <c r="K157" s="22">
        <f>'Div 2 history'!G158</f>
        <v>147.08000000000001</v>
      </c>
      <c r="L157" s="1">
        <f t="shared" si="129"/>
        <v>332.89820778414759</v>
      </c>
      <c r="M157" s="1">
        <f t="shared" si="129"/>
        <v>330.18781361718169</v>
      </c>
      <c r="N157" s="1">
        <f t="shared" si="129"/>
        <v>335.73266824899622</v>
      </c>
      <c r="O157" s="1">
        <f t="shared" si="129"/>
        <v>281.33258441583109</v>
      </c>
      <c r="P157" s="1">
        <f t="shared" si="129"/>
        <v>287.81595366909147</v>
      </c>
      <c r="Q157" s="1">
        <f t="shared" si="129"/>
        <v>287.19229699599464</v>
      </c>
      <c r="R157" s="1">
        <f t="shared" si="129"/>
        <v>289.08247918767916</v>
      </c>
      <c r="S157" s="1">
        <f t="shared" si="129"/>
        <v>288.34207162080349</v>
      </c>
      <c r="T157" s="1">
        <f t="shared" si="129"/>
        <v>287.17604054243048</v>
      </c>
      <c r="U157" s="1">
        <f t="shared" si="129"/>
        <v>290.19678518652989</v>
      </c>
      <c r="V157" s="1">
        <f t="shared" si="130"/>
        <v>286.90263655067002</v>
      </c>
      <c r="W157" s="1">
        <f t="shared" si="130"/>
        <v>287.16865124535587</v>
      </c>
      <c r="X157" s="1">
        <f t="shared" si="130"/>
        <v>289.43716544726027</v>
      </c>
      <c r="Y157" s="1">
        <f t="shared" si="130"/>
        <v>287.02825460093834</v>
      </c>
      <c r="Z157" s="1">
        <f t="shared" si="130"/>
        <v>288.68197928623545</v>
      </c>
      <c r="AA157" s="1">
        <f t="shared" si="130"/>
        <v>281.33258441583109</v>
      </c>
      <c r="AB157" s="1">
        <f t="shared" si="130"/>
        <v>287.81595366909147</v>
      </c>
      <c r="AC157" s="1">
        <f t="shared" si="130"/>
        <v>287.19229699599464</v>
      </c>
      <c r="AD157" s="1">
        <f t="shared" si="130"/>
        <v>289.08247918767916</v>
      </c>
      <c r="AE157" s="1">
        <f t="shared" si="130"/>
        <v>288.34207162080349</v>
      </c>
      <c r="AF157" s="1">
        <f t="shared" si="130"/>
        <v>287.17604054243048</v>
      </c>
    </row>
    <row r="158" spans="1:38">
      <c r="A158" s="5" t="s">
        <v>227</v>
      </c>
      <c r="B158" s="5" t="str">
        <f t="shared" ref="B158:B255" si="132">RIGHT(A158,10)</f>
        <v>8700-05364</v>
      </c>
      <c r="C158" s="5" t="str">
        <f t="shared" si="127"/>
        <v>8700</v>
      </c>
      <c r="D158" s="1">
        <f>SUM($F158:K158)</f>
        <v>0</v>
      </c>
      <c r="E158" s="2">
        <f t="shared" si="128"/>
        <v>0</v>
      </c>
      <c r="F158" s="22">
        <f>'Div 2 history'!B159</f>
        <v>0</v>
      </c>
      <c r="G158" s="22">
        <f>'Div 2 history'!C159</f>
        <v>0</v>
      </c>
      <c r="H158" s="22">
        <f>'Div 2 history'!D159</f>
        <v>0</v>
      </c>
      <c r="I158" s="22">
        <f>'Div 2 history'!E159</f>
        <v>0</v>
      </c>
      <c r="J158" s="22">
        <f>'Div 2 history'!F159</f>
        <v>0</v>
      </c>
      <c r="K158" s="22">
        <f>'Div 2 history'!G159</f>
        <v>0</v>
      </c>
      <c r="L158" s="1">
        <f t="shared" si="129"/>
        <v>0</v>
      </c>
      <c r="M158" s="1">
        <f t="shared" si="129"/>
        <v>0</v>
      </c>
      <c r="N158" s="1">
        <f t="shared" si="129"/>
        <v>0</v>
      </c>
      <c r="O158" s="1">
        <f t="shared" si="129"/>
        <v>0</v>
      </c>
      <c r="P158" s="1">
        <f t="shared" si="129"/>
        <v>0</v>
      </c>
      <c r="Q158" s="1">
        <f t="shared" si="129"/>
        <v>0</v>
      </c>
      <c r="R158" s="1">
        <f t="shared" si="129"/>
        <v>0</v>
      </c>
      <c r="S158" s="1">
        <f t="shared" si="129"/>
        <v>0</v>
      </c>
      <c r="T158" s="1">
        <f t="shared" si="129"/>
        <v>0</v>
      </c>
      <c r="U158" s="1">
        <f t="shared" si="129"/>
        <v>0</v>
      </c>
      <c r="V158" s="1">
        <f t="shared" si="130"/>
        <v>0</v>
      </c>
      <c r="W158" s="1">
        <f t="shared" si="130"/>
        <v>0</v>
      </c>
      <c r="X158" s="1">
        <f t="shared" si="130"/>
        <v>0</v>
      </c>
      <c r="Y158" s="1">
        <f t="shared" si="130"/>
        <v>0</v>
      </c>
      <c r="Z158" s="1">
        <f t="shared" si="130"/>
        <v>0</v>
      </c>
      <c r="AA158" s="1">
        <f t="shared" si="130"/>
        <v>0</v>
      </c>
      <c r="AB158" s="1">
        <f t="shared" si="130"/>
        <v>0</v>
      </c>
      <c r="AC158" s="1">
        <f t="shared" si="130"/>
        <v>0</v>
      </c>
      <c r="AD158" s="1">
        <f t="shared" si="130"/>
        <v>0</v>
      </c>
      <c r="AE158" s="1">
        <f t="shared" si="130"/>
        <v>0</v>
      </c>
      <c r="AF158" s="1">
        <f t="shared" si="130"/>
        <v>0</v>
      </c>
    </row>
    <row r="159" spans="1:38">
      <c r="A159" s="5" t="s">
        <v>381</v>
      </c>
      <c r="B159" s="5" t="str">
        <f t="shared" si="132"/>
        <v>9210-05364</v>
      </c>
      <c r="C159" s="5" t="str">
        <f t="shared" si="127"/>
        <v>9210</v>
      </c>
      <c r="D159" s="1">
        <f>SUM($F159:K159)</f>
        <v>139453.72999999998</v>
      </c>
      <c r="E159" s="2">
        <f t="shared" si="128"/>
        <v>0.23318700606059306</v>
      </c>
      <c r="F159" s="22">
        <f>'Div 2 history'!B160</f>
        <v>22995.33</v>
      </c>
      <c r="G159" s="22">
        <f>'Div 2 history'!C160</f>
        <v>23110.45</v>
      </c>
      <c r="H159" s="22">
        <f>'Div 2 history'!D160</f>
        <v>23576.91</v>
      </c>
      <c r="I159" s="22">
        <f>'Div 2 history'!E160</f>
        <v>23749.42</v>
      </c>
      <c r="J159" s="22">
        <f>'Div 2 history'!F160</f>
        <v>25633.48</v>
      </c>
      <c r="K159" s="22">
        <f>'Div 2 history'!G160</f>
        <v>20388.14</v>
      </c>
      <c r="L159" s="1">
        <f t="shared" si="129"/>
        <v>52527.010087931129</v>
      </c>
      <c r="M159" s="1">
        <f t="shared" si="129"/>
        <v>52099.345118816003</v>
      </c>
      <c r="N159" s="1">
        <f t="shared" si="129"/>
        <v>52974.251106205047</v>
      </c>
      <c r="O159" s="1">
        <f t="shared" si="129"/>
        <v>44390.624984247195</v>
      </c>
      <c r="P159" s="1">
        <f t="shared" si="129"/>
        <v>45413.616379835017</v>
      </c>
      <c r="Q159" s="1">
        <f t="shared" si="129"/>
        <v>45315.211463277446</v>
      </c>
      <c r="R159" s="1">
        <f t="shared" si="129"/>
        <v>45613.457644028946</v>
      </c>
      <c r="S159" s="1">
        <f t="shared" si="129"/>
        <v>45496.630953992586</v>
      </c>
      <c r="T159" s="1">
        <f t="shared" si="129"/>
        <v>45312.646406210777</v>
      </c>
      <c r="U159" s="1">
        <f t="shared" si="129"/>
        <v>45789.280646598629</v>
      </c>
      <c r="V159" s="1">
        <f t="shared" si="130"/>
        <v>45269.506810089566</v>
      </c>
      <c r="W159" s="1">
        <f t="shared" si="130"/>
        <v>45311.480471180475</v>
      </c>
      <c r="X159" s="1">
        <f t="shared" si="130"/>
        <v>45669.422525483489</v>
      </c>
      <c r="Y159" s="1">
        <f t="shared" si="130"/>
        <v>45289.327705604723</v>
      </c>
      <c r="Z159" s="1">
        <f t="shared" si="130"/>
        <v>45550.263965386526</v>
      </c>
      <c r="AA159" s="1">
        <f t="shared" si="130"/>
        <v>44390.624984247195</v>
      </c>
      <c r="AB159" s="1">
        <f t="shared" si="130"/>
        <v>45413.616379835017</v>
      </c>
      <c r="AC159" s="1">
        <f t="shared" si="130"/>
        <v>45315.211463277446</v>
      </c>
      <c r="AD159" s="1">
        <f t="shared" si="130"/>
        <v>45613.457644028946</v>
      </c>
      <c r="AE159" s="1">
        <f t="shared" si="130"/>
        <v>45496.630953992586</v>
      </c>
      <c r="AF159" s="1">
        <f t="shared" si="130"/>
        <v>45312.646406210777</v>
      </c>
    </row>
    <row r="160" spans="1:38">
      <c r="A160" s="5" t="s">
        <v>1136</v>
      </c>
      <c r="B160" s="5" t="str">
        <f t="shared" ref="B160" si="133">RIGHT(A160,10)</f>
        <v>9230-05364</v>
      </c>
      <c r="C160" s="5" t="str">
        <f t="shared" ref="C160" si="134">LEFT(B160,4)</f>
        <v>9230</v>
      </c>
      <c r="D160" s="1">
        <f>SUM($F160:K160)</f>
        <v>426.2</v>
      </c>
      <c r="E160" s="2">
        <f t="shared" si="128"/>
        <v>7.1266865348832743E-4</v>
      </c>
      <c r="F160" s="22">
        <f>'Div 2 history'!B161</f>
        <v>71.069999999999993</v>
      </c>
      <c r="G160" s="22">
        <f>'Div 2 history'!C161</f>
        <v>72.510000000000005</v>
      </c>
      <c r="H160" s="22">
        <f>'Div 2 history'!D161</f>
        <v>73.91</v>
      </c>
      <c r="I160" s="22">
        <f>'Div 2 history'!E161</f>
        <v>73.67</v>
      </c>
      <c r="J160" s="22">
        <f>'Div 2 history'!F161</f>
        <v>72.42</v>
      </c>
      <c r="K160" s="22">
        <f>'Div 2 history'!G161</f>
        <v>62.62</v>
      </c>
      <c r="L160" s="1">
        <f t="shared" si="129"/>
        <v>160.53361713219323</v>
      </c>
      <c r="M160" s="1">
        <f t="shared" si="129"/>
        <v>159.22658282169564</v>
      </c>
      <c r="N160" s="1">
        <f t="shared" si="129"/>
        <v>161.90047997615119</v>
      </c>
      <c r="O160" s="1">
        <f t="shared" si="129"/>
        <v>135.66710885600662</v>
      </c>
      <c r="P160" s="1">
        <f t="shared" si="129"/>
        <v>138.79358623885992</v>
      </c>
      <c r="Q160" s="1">
        <f t="shared" si="129"/>
        <v>138.49284006708783</v>
      </c>
      <c r="R160" s="1">
        <f t="shared" si="129"/>
        <v>139.40434327489942</v>
      </c>
      <c r="S160" s="1">
        <f t="shared" si="129"/>
        <v>139.04729627950175</v>
      </c>
      <c r="T160" s="1">
        <f t="shared" si="129"/>
        <v>138.48500071189946</v>
      </c>
      <c r="U160" s="1">
        <f t="shared" si="129"/>
        <v>139.9416954396296</v>
      </c>
      <c r="V160" s="1">
        <f t="shared" si="130"/>
        <v>138.35315701100413</v>
      </c>
      <c r="W160" s="1">
        <f t="shared" si="130"/>
        <v>138.48143736863202</v>
      </c>
      <c r="X160" s="1">
        <f t="shared" si="130"/>
        <v>139.57538375173661</v>
      </c>
      <c r="Y160" s="1">
        <f t="shared" si="130"/>
        <v>138.41373384655063</v>
      </c>
      <c r="Z160" s="1">
        <f t="shared" si="130"/>
        <v>139.21121006980408</v>
      </c>
      <c r="AA160" s="1">
        <f t="shared" si="130"/>
        <v>135.66710885600662</v>
      </c>
      <c r="AB160" s="1">
        <f t="shared" si="130"/>
        <v>138.79358623885992</v>
      </c>
      <c r="AC160" s="1">
        <f t="shared" si="130"/>
        <v>138.49284006708783</v>
      </c>
      <c r="AD160" s="1">
        <f t="shared" si="130"/>
        <v>139.40434327489942</v>
      </c>
      <c r="AE160" s="1">
        <f t="shared" si="130"/>
        <v>139.04729627950175</v>
      </c>
      <c r="AF160" s="1">
        <f t="shared" si="130"/>
        <v>138.48500071189946</v>
      </c>
    </row>
    <row r="161" spans="1:38">
      <c r="A161" s="5" t="s">
        <v>864</v>
      </c>
      <c r="B161" s="5" t="str">
        <f t="shared" si="132"/>
        <v>9210-05376</v>
      </c>
      <c r="C161" s="5" t="str">
        <f t="shared" si="127"/>
        <v>9210</v>
      </c>
      <c r="D161" s="1">
        <f>SUM($F161:K161)</f>
        <v>15373.859999999999</v>
      </c>
      <c r="E161" s="2">
        <f t="shared" si="128"/>
        <v>2.5707339523974793E-2</v>
      </c>
      <c r="F161" s="22">
        <f>'Div 2 history'!B162</f>
        <v>2535.91</v>
      </c>
      <c r="G161" s="22">
        <f>'Div 2 history'!C162</f>
        <v>2436.8200000000002</v>
      </c>
      <c r="H161" s="22">
        <f>'Div 2 history'!D162</f>
        <v>2724.02</v>
      </c>
      <c r="I161" s="22">
        <f>'Div 2 history'!E162</f>
        <v>2686.58</v>
      </c>
      <c r="J161" s="22">
        <f>'Div 2 history'!F162</f>
        <v>2698.31</v>
      </c>
      <c r="K161" s="22">
        <f>'Div 2 history'!G162</f>
        <v>2292.2199999999998</v>
      </c>
      <c r="L161" s="1">
        <f t="shared" ref="L161:U163" si="135">$E161*L$164</f>
        <v>5790.7586932987806</v>
      </c>
      <c r="M161" s="1">
        <f t="shared" si="135"/>
        <v>5743.6114326118104</v>
      </c>
      <c r="N161" s="1">
        <f t="shared" si="135"/>
        <v>5840.064085138788</v>
      </c>
      <c r="O161" s="1">
        <f t="shared" si="135"/>
        <v>4893.7755470600796</v>
      </c>
      <c r="P161" s="1">
        <f t="shared" si="135"/>
        <v>5006.5536455517567</v>
      </c>
      <c r="Q161" s="1">
        <f t="shared" si="135"/>
        <v>4995.7051482726392</v>
      </c>
      <c r="R161" s="1">
        <f t="shared" si="135"/>
        <v>5028.5848355238031</v>
      </c>
      <c r="S161" s="1">
        <f t="shared" si="135"/>
        <v>5015.7054584222915</v>
      </c>
      <c r="T161" s="1">
        <f t="shared" si="135"/>
        <v>4995.4223675378753</v>
      </c>
      <c r="U161" s="1">
        <f t="shared" si="135"/>
        <v>5047.9681695248801</v>
      </c>
      <c r="V161" s="1">
        <f t="shared" ref="V161:AF163" si="136">$E161*V$164</f>
        <v>4990.6665097259402</v>
      </c>
      <c r="W161" s="1">
        <f t="shared" si="136"/>
        <v>4995.2938308402554</v>
      </c>
      <c r="X161" s="1">
        <f t="shared" si="136"/>
        <v>5034.7545970095571</v>
      </c>
      <c r="Y161" s="1">
        <f t="shared" si="136"/>
        <v>4992.8516335854783</v>
      </c>
      <c r="Z161" s="1">
        <f t="shared" si="136"/>
        <v>5021.6181465128057</v>
      </c>
      <c r="AA161" s="1">
        <f t="shared" si="136"/>
        <v>4893.7755470600796</v>
      </c>
      <c r="AB161" s="1">
        <f t="shared" si="136"/>
        <v>5006.5536455517567</v>
      </c>
      <c r="AC161" s="1">
        <f t="shared" si="136"/>
        <v>4995.7051482726392</v>
      </c>
      <c r="AD161" s="1">
        <f t="shared" si="136"/>
        <v>5028.5848355238031</v>
      </c>
      <c r="AE161" s="1">
        <f t="shared" si="136"/>
        <v>5015.7054584222915</v>
      </c>
      <c r="AF161" s="1">
        <f t="shared" si="136"/>
        <v>4995.4223675378753</v>
      </c>
    </row>
    <row r="162" spans="1:38">
      <c r="A162" s="5" t="s">
        <v>382</v>
      </c>
      <c r="B162" s="5" t="str">
        <f t="shared" si="132"/>
        <v>9210-05377</v>
      </c>
      <c r="C162" s="5" t="str">
        <f t="shared" si="127"/>
        <v>9210</v>
      </c>
      <c r="D162" s="1">
        <f>SUM($F162:K162)</f>
        <v>38032.510000000009</v>
      </c>
      <c r="E162" s="2">
        <f t="shared" si="128"/>
        <v>6.3595911990805623E-2</v>
      </c>
      <c r="F162" s="22">
        <f>'Div 2 history'!B163</f>
        <v>8021.09</v>
      </c>
      <c r="G162" s="22">
        <f>'Div 2 history'!C163</f>
        <v>5323.47</v>
      </c>
      <c r="H162" s="22">
        <f>'Div 2 history'!D163</f>
        <v>5148.92</v>
      </c>
      <c r="I162" s="22">
        <f>'Div 2 history'!E163</f>
        <v>8547.5400000000009</v>
      </c>
      <c r="J162" s="22">
        <f>'Div 2 history'!F163</f>
        <v>7565.62</v>
      </c>
      <c r="K162" s="22">
        <f>'Div 2 history'!G163</f>
        <v>3425.87</v>
      </c>
      <c r="L162" s="1">
        <f t="shared" si="135"/>
        <v>14325.425619231142</v>
      </c>
      <c r="M162" s="1">
        <f t="shared" si="135"/>
        <v>14208.790716640004</v>
      </c>
      <c r="N162" s="1">
        <f t="shared" si="135"/>
        <v>14447.399398633908</v>
      </c>
      <c r="O162" s="1">
        <f t="shared" si="135"/>
        <v>12106.430488590244</v>
      </c>
      <c r="P162" s="1">
        <f t="shared" si="135"/>
        <v>12385.425754493908</v>
      </c>
      <c r="Q162" s="1">
        <f t="shared" si="135"/>
        <v>12358.588279633788</v>
      </c>
      <c r="R162" s="1">
        <f t="shared" si="135"/>
        <v>12439.927451070029</v>
      </c>
      <c r="S162" s="1">
        <f t="shared" si="135"/>
        <v>12408.065899162635</v>
      </c>
      <c r="T162" s="1">
        <f t="shared" si="135"/>
        <v>12357.888724601889</v>
      </c>
      <c r="U162" s="1">
        <f t="shared" si="135"/>
        <v>12487.878768711096</v>
      </c>
      <c r="V162" s="1">
        <f t="shared" si="136"/>
        <v>12346.123480883591</v>
      </c>
      <c r="W162" s="1">
        <f t="shared" si="136"/>
        <v>12357.570745041936</v>
      </c>
      <c r="X162" s="1">
        <f t="shared" si="136"/>
        <v>12455.190469947822</v>
      </c>
      <c r="Y162" s="1">
        <f t="shared" si="136"/>
        <v>12351.529133402808</v>
      </c>
      <c r="Z162" s="1">
        <f t="shared" si="136"/>
        <v>12422.692958920519</v>
      </c>
      <c r="AA162" s="1">
        <f t="shared" si="136"/>
        <v>12106.430488590244</v>
      </c>
      <c r="AB162" s="1">
        <f t="shared" si="136"/>
        <v>12385.425754493908</v>
      </c>
      <c r="AC162" s="1">
        <f t="shared" si="136"/>
        <v>12358.588279633788</v>
      </c>
      <c r="AD162" s="1">
        <f t="shared" si="136"/>
        <v>12439.927451070029</v>
      </c>
      <c r="AE162" s="1">
        <f t="shared" si="136"/>
        <v>12408.065899162635</v>
      </c>
      <c r="AF162" s="1">
        <f t="shared" si="136"/>
        <v>12357.888724601889</v>
      </c>
    </row>
    <row r="163" spans="1:38">
      <c r="A163" s="5" t="s">
        <v>414</v>
      </c>
      <c r="B163" s="5" t="str">
        <f t="shared" si="132"/>
        <v>9210-05390</v>
      </c>
      <c r="C163" s="5" t="str">
        <f t="shared" si="127"/>
        <v>9210</v>
      </c>
      <c r="D163" s="1">
        <f>SUM($F163:K163)</f>
        <v>17829.79</v>
      </c>
      <c r="E163" s="2">
        <f t="shared" si="128"/>
        <v>2.981401321276313E-2</v>
      </c>
      <c r="F163" s="22">
        <f>'Div 2 history'!B164</f>
        <v>2048.16</v>
      </c>
      <c r="G163" s="22">
        <f>'Div 2 history'!C164</f>
        <v>3666.88</v>
      </c>
      <c r="H163" s="22">
        <f>'Div 2 history'!D164</f>
        <v>3144.45</v>
      </c>
      <c r="I163" s="22">
        <f>'Div 2 history'!E164</f>
        <v>2649.68</v>
      </c>
      <c r="J163" s="22">
        <f>'Div 2 history'!F164</f>
        <v>3072.18</v>
      </c>
      <c r="K163" s="22">
        <f>'Div 2 history'!G164</f>
        <v>3248.44</v>
      </c>
      <c r="L163" s="1">
        <f t="shared" si="135"/>
        <v>6715.8157705476488</v>
      </c>
      <c r="M163" s="1">
        <f t="shared" si="135"/>
        <v>6661.1368703154412</v>
      </c>
      <c r="N163" s="1">
        <f t="shared" si="135"/>
        <v>6772.9975571890682</v>
      </c>
      <c r="O163" s="1">
        <f t="shared" si="135"/>
        <v>5675.5421417403531</v>
      </c>
      <c r="P163" s="1">
        <f t="shared" si="135"/>
        <v>5806.3362177047447</v>
      </c>
      <c r="Q163" s="1">
        <f t="shared" si="135"/>
        <v>5793.7547041289581</v>
      </c>
      <c r="R163" s="1">
        <f t="shared" si="135"/>
        <v>5831.8868270280827</v>
      </c>
      <c r="S163" s="1">
        <f t="shared" si="135"/>
        <v>5816.9500064084887</v>
      </c>
      <c r="T163" s="1">
        <f t="shared" si="135"/>
        <v>5793.4267499836178</v>
      </c>
      <c r="U163" s="1">
        <f t="shared" si="135"/>
        <v>5854.3665929905064</v>
      </c>
      <c r="V163" s="1">
        <f t="shared" si="136"/>
        <v>5787.9111575392571</v>
      </c>
      <c r="W163" s="1">
        <f t="shared" si="136"/>
        <v>5793.2776799175545</v>
      </c>
      <c r="X163" s="1">
        <f t="shared" si="136"/>
        <v>5839.0421901991458</v>
      </c>
      <c r="Y163" s="1">
        <f t="shared" si="136"/>
        <v>5790.4453486623415</v>
      </c>
      <c r="Z163" s="1">
        <f t="shared" si="136"/>
        <v>5823.8072294474241</v>
      </c>
      <c r="AA163" s="1">
        <f t="shared" si="136"/>
        <v>5675.5421417403531</v>
      </c>
      <c r="AB163" s="1">
        <f t="shared" si="136"/>
        <v>5806.3362177047447</v>
      </c>
      <c r="AC163" s="1">
        <f t="shared" si="136"/>
        <v>5793.7547041289581</v>
      </c>
      <c r="AD163" s="1">
        <f t="shared" si="136"/>
        <v>5831.8868270280827</v>
      </c>
      <c r="AE163" s="1">
        <f t="shared" si="136"/>
        <v>5816.9500064084887</v>
      </c>
      <c r="AF163" s="1">
        <f t="shared" si="136"/>
        <v>5793.4267499836178</v>
      </c>
    </row>
    <row r="164" spans="1:38">
      <c r="A164" s="9" t="s">
        <v>33</v>
      </c>
      <c r="B164" s="5"/>
      <c r="C164" s="5"/>
      <c r="D164" s="31">
        <f t="shared" ref="D164:K164" si="137">SUM(D151:D163)</f>
        <v>598033.88</v>
      </c>
      <c r="E164" s="32">
        <f t="shared" si="137"/>
        <v>0.99999999999999978</v>
      </c>
      <c r="F164" s="31">
        <f t="shared" si="137"/>
        <v>78928.180000000008</v>
      </c>
      <c r="G164" s="31">
        <f t="shared" si="137"/>
        <v>90636.32</v>
      </c>
      <c r="H164" s="31">
        <f t="shared" si="137"/>
        <v>106080.24</v>
      </c>
      <c r="I164" s="31">
        <f t="shared" si="137"/>
        <v>116321.31</v>
      </c>
      <c r="J164" s="31">
        <f t="shared" si="137"/>
        <v>109083.79999999997</v>
      </c>
      <c r="K164" s="31">
        <f t="shared" si="137"/>
        <v>96984.03</v>
      </c>
      <c r="L164" s="31">
        <f>'Div 2 history'!H165</f>
        <v>225257.02</v>
      </c>
      <c r="M164" s="31">
        <f>'Div 2 history'!I165</f>
        <v>223423.02</v>
      </c>
      <c r="N164" s="31">
        <f>'Div 2 history'!J165</f>
        <v>227174.97</v>
      </c>
      <c r="O164" s="31">
        <f>'Div 002 FY19 Budget '!C97</f>
        <v>190364.9167</v>
      </c>
      <c r="P164" s="31">
        <f>'Div 002 FY19 Budget '!D97</f>
        <v>194751.9167</v>
      </c>
      <c r="Q164" s="31">
        <f>'Div 002 FY19 Budget '!E97</f>
        <v>194329.9167</v>
      </c>
      <c r="R164" s="31">
        <f>'Div 002 FY19 Budget '!F97</f>
        <v>195608.9167</v>
      </c>
      <c r="S164" s="31">
        <f>'Div 002 FY19 Budget '!G97</f>
        <v>195107.9167</v>
      </c>
      <c r="T164" s="31">
        <f>'Div 002 FY19 Budget '!H97</f>
        <v>194318.9167</v>
      </c>
      <c r="U164" s="31">
        <f>'Div 002 FY19 Budget '!I97</f>
        <v>196362.9167</v>
      </c>
      <c r="V164" s="31">
        <f>'Div 002 FY19 Budget '!J97</f>
        <v>194133.9167</v>
      </c>
      <c r="W164" s="31">
        <f>'Div 002 FY19 Budget '!K97</f>
        <v>194313.9167</v>
      </c>
      <c r="X164" s="31">
        <f>'Div 002 FY19 Budget '!L97</f>
        <v>195848.9167</v>
      </c>
      <c r="Y164" s="31">
        <f>'Div 002 FY19 Budget '!M97</f>
        <v>194218.9167</v>
      </c>
      <c r="Z164" s="31">
        <f>'Div 002 FY19 Budget '!N97</f>
        <v>195337.9167</v>
      </c>
      <c r="AA164" s="37">
        <f t="shared" ref="AA164" si="138">O164*(1+AA$3)</f>
        <v>190364.9167</v>
      </c>
      <c r="AB164" s="37">
        <f t="shared" ref="AB164" si="139">P164*(1+AB$3)</f>
        <v>194751.9167</v>
      </c>
      <c r="AC164" s="37">
        <f t="shared" ref="AC164" si="140">Q164*(1+AC$3)</f>
        <v>194329.9167</v>
      </c>
      <c r="AD164" s="37">
        <f t="shared" ref="AD164" si="141">R164*(1+AD$3)</f>
        <v>195608.9167</v>
      </c>
      <c r="AE164" s="37">
        <f t="shared" ref="AE164" si="142">S164*(1+AE$3)</f>
        <v>195107.9167</v>
      </c>
      <c r="AF164" s="37">
        <f t="shared" ref="AF164" si="143">T164*(1+AF$3)</f>
        <v>194318.9167</v>
      </c>
      <c r="AH164" s="15">
        <f>SUM(F164:Q164)</f>
        <v>1853335.6401</v>
      </c>
      <c r="AI164" s="15">
        <f>SUM(U164:AF164)</f>
        <v>2334699.0003999998</v>
      </c>
      <c r="AK164" s="15">
        <f>AH164*$AK$6</f>
        <v>101887.44961436099</v>
      </c>
      <c r="AL164" s="15">
        <f>AI164*$AL$6</f>
        <v>120870.16888950847</v>
      </c>
    </row>
    <row r="165" spans="1:38">
      <c r="B165" s="5" t="str">
        <f t="shared" si="132"/>
        <v/>
      </c>
      <c r="C165" s="5" t="s">
        <v>462</v>
      </c>
      <c r="F165" s="1">
        <f>F164-'Div 2 history'!B165</f>
        <v>0</v>
      </c>
      <c r="G165" s="1">
        <f>G164-'Div 2 history'!C165</f>
        <v>0</v>
      </c>
      <c r="H165" s="1">
        <f>H164-'Div 2 history'!D165</f>
        <v>0</v>
      </c>
      <c r="I165" s="1">
        <f>I164-'Div 2 history'!E165</f>
        <v>0</v>
      </c>
      <c r="J165" s="1">
        <f>J164-'Div 2 history'!F165</f>
        <v>0</v>
      </c>
      <c r="K165" s="1">
        <f>K164-'Div 2 history'!G165</f>
        <v>0</v>
      </c>
      <c r="L165" s="1">
        <f>L164-'Div 2 history'!H165</f>
        <v>0</v>
      </c>
      <c r="M165" s="1">
        <f>M164-'Div 2 history'!I165</f>
        <v>0</v>
      </c>
      <c r="N165" s="1">
        <f>N164-'Div 2 history'!J165</f>
        <v>0</v>
      </c>
      <c r="O165" s="1">
        <f t="shared" ref="O165:AF165" si="144">O164-SUM(O151:O163)</f>
        <v>0</v>
      </c>
      <c r="P165" s="1">
        <f t="shared" si="144"/>
        <v>0</v>
      </c>
      <c r="Q165" s="1">
        <f t="shared" si="144"/>
        <v>0</v>
      </c>
      <c r="R165" s="1">
        <f t="shared" si="144"/>
        <v>0</v>
      </c>
      <c r="S165" s="1">
        <f t="shared" si="144"/>
        <v>0</v>
      </c>
      <c r="T165" s="1">
        <f t="shared" si="144"/>
        <v>0</v>
      </c>
      <c r="U165" s="1">
        <f t="shared" si="144"/>
        <v>0</v>
      </c>
      <c r="V165" s="1">
        <f t="shared" si="144"/>
        <v>0</v>
      </c>
      <c r="W165" s="1">
        <f t="shared" si="144"/>
        <v>0</v>
      </c>
      <c r="X165" s="1">
        <f t="shared" si="144"/>
        <v>0</v>
      </c>
      <c r="Y165" s="1">
        <f t="shared" si="144"/>
        <v>0</v>
      </c>
      <c r="Z165" s="1">
        <f t="shared" si="144"/>
        <v>0</v>
      </c>
      <c r="AA165" s="1">
        <f t="shared" si="144"/>
        <v>0</v>
      </c>
      <c r="AB165" s="1">
        <f t="shared" si="144"/>
        <v>0</v>
      </c>
      <c r="AC165" s="1">
        <f t="shared" si="144"/>
        <v>0</v>
      </c>
      <c r="AD165" s="1">
        <f t="shared" si="144"/>
        <v>0</v>
      </c>
      <c r="AE165" s="1">
        <f t="shared" si="144"/>
        <v>0</v>
      </c>
      <c r="AF165" s="1">
        <f t="shared" si="144"/>
        <v>0</v>
      </c>
    </row>
    <row r="166" spans="1:38">
      <c r="A166" s="5" t="s">
        <v>589</v>
      </c>
      <c r="B166" s="5" t="str">
        <f t="shared" ref="B166" si="145">RIGHT(A166,10)</f>
        <v>9210-04018</v>
      </c>
      <c r="C166" s="5" t="str">
        <f t="shared" ref="C166" si="146">LEFT(B166,4)</f>
        <v>9210</v>
      </c>
      <c r="D166" s="1">
        <f>SUM($F166:K166)</f>
        <v>0</v>
      </c>
      <c r="E166" s="2">
        <f t="shared" ref="E166" si="147">D166/$D$176</f>
        <v>0</v>
      </c>
      <c r="F166" s="22">
        <f>'Div 2 history'!B167</f>
        <v>0</v>
      </c>
      <c r="G166" s="22">
        <f>'Div 2 history'!C167</f>
        <v>0</v>
      </c>
      <c r="H166" s="22">
        <f>'Div 2 history'!D167</f>
        <v>0</v>
      </c>
      <c r="I166" s="22">
        <f>'Div 2 history'!E167</f>
        <v>0</v>
      </c>
      <c r="J166" s="22">
        <f>'Div 2 history'!F167</f>
        <v>0</v>
      </c>
      <c r="K166" s="22">
        <f>'Div 2 history'!G167</f>
        <v>0</v>
      </c>
      <c r="L166" s="1">
        <f t="shared" ref="L166:U170" si="148">$E166*L$176</f>
        <v>0</v>
      </c>
      <c r="M166" s="1">
        <f t="shared" si="148"/>
        <v>0</v>
      </c>
      <c r="N166" s="1">
        <f t="shared" si="148"/>
        <v>0</v>
      </c>
      <c r="O166" s="1">
        <f t="shared" si="148"/>
        <v>0</v>
      </c>
      <c r="P166" s="1">
        <f t="shared" si="148"/>
        <v>0</v>
      </c>
      <c r="Q166" s="1">
        <f t="shared" si="148"/>
        <v>0</v>
      </c>
      <c r="R166" s="1">
        <f t="shared" si="148"/>
        <v>0</v>
      </c>
      <c r="S166" s="1">
        <f t="shared" si="148"/>
        <v>0</v>
      </c>
      <c r="T166" s="1">
        <f t="shared" si="148"/>
        <v>0</v>
      </c>
      <c r="U166" s="1">
        <f t="shared" si="148"/>
        <v>0</v>
      </c>
      <c r="V166" s="1">
        <f t="shared" ref="V166:AF170" si="149">$E166*V$176</f>
        <v>0</v>
      </c>
      <c r="W166" s="1">
        <f t="shared" si="149"/>
        <v>0</v>
      </c>
      <c r="X166" s="1">
        <f t="shared" si="149"/>
        <v>0</v>
      </c>
      <c r="Y166" s="1">
        <f t="shared" si="149"/>
        <v>0</v>
      </c>
      <c r="Z166" s="1">
        <f t="shared" si="149"/>
        <v>0</v>
      </c>
      <c r="AA166" s="1">
        <f t="shared" si="149"/>
        <v>0</v>
      </c>
      <c r="AB166" s="1">
        <f t="shared" si="149"/>
        <v>0</v>
      </c>
      <c r="AC166" s="1">
        <f t="shared" si="149"/>
        <v>0</v>
      </c>
      <c r="AD166" s="1">
        <f t="shared" si="149"/>
        <v>0</v>
      </c>
      <c r="AE166" s="1">
        <f t="shared" si="149"/>
        <v>0</v>
      </c>
      <c r="AF166" s="1">
        <f t="shared" si="149"/>
        <v>0</v>
      </c>
    </row>
    <row r="167" spans="1:38">
      <c r="A167" s="5" t="s">
        <v>1137</v>
      </c>
      <c r="B167" s="5" t="str">
        <f t="shared" ref="B167" si="150">RIGHT(A167,10)</f>
        <v>9200-04018</v>
      </c>
      <c r="C167" s="5" t="str">
        <f t="shared" ref="C167" si="151">LEFT(B167,4)</f>
        <v>9200</v>
      </c>
      <c r="D167" s="1">
        <f>SUM($F167:K167)</f>
        <v>36.24</v>
      </c>
      <c r="E167" s="2">
        <f t="shared" ref="E167" si="152">D167/$D$176</f>
        <v>3.4485764344993147E-4</v>
      </c>
      <c r="F167" s="22">
        <f>'Div 2 history'!B168</f>
        <v>0</v>
      </c>
      <c r="G167" s="22">
        <f>'Div 2 history'!C168</f>
        <v>0</v>
      </c>
      <c r="H167" s="22">
        <f>'Div 2 history'!D168</f>
        <v>0</v>
      </c>
      <c r="I167" s="22">
        <f>'Div 2 history'!E168</f>
        <v>36.24</v>
      </c>
      <c r="J167" s="22">
        <f>'Div 2 history'!F168</f>
        <v>0</v>
      </c>
      <c r="K167" s="22">
        <f>'Div 2 history'!G168</f>
        <v>0</v>
      </c>
      <c r="L167" s="1">
        <f t="shared" si="148"/>
        <v>6.9457777967250696</v>
      </c>
      <c r="M167" s="1">
        <f t="shared" si="148"/>
        <v>6.9457777967250696</v>
      </c>
      <c r="N167" s="1">
        <f t="shared" si="148"/>
        <v>8.2176127857684165</v>
      </c>
      <c r="O167" s="1">
        <f t="shared" si="148"/>
        <v>8.394179899214782</v>
      </c>
      <c r="P167" s="1">
        <f t="shared" si="148"/>
        <v>7.3596069688649877</v>
      </c>
      <c r="Q167" s="1">
        <f t="shared" si="148"/>
        <v>11.066826635951751</v>
      </c>
      <c r="R167" s="1">
        <f t="shared" si="148"/>
        <v>8.2907226061798021</v>
      </c>
      <c r="S167" s="1">
        <f t="shared" si="148"/>
        <v>7.3423640866924913</v>
      </c>
      <c r="T167" s="1">
        <f t="shared" si="148"/>
        <v>7.1871781471400222</v>
      </c>
      <c r="U167" s="1">
        <f t="shared" si="148"/>
        <v>6.6698916819651251</v>
      </c>
      <c r="V167" s="1">
        <f t="shared" si="149"/>
        <v>7.5320357905899531</v>
      </c>
      <c r="W167" s="1">
        <f t="shared" si="149"/>
        <v>7.0147493254150559</v>
      </c>
      <c r="X167" s="1">
        <f t="shared" si="149"/>
        <v>6.6698916819651251</v>
      </c>
      <c r="Y167" s="1">
        <f t="shared" si="149"/>
        <v>10.463325759914371</v>
      </c>
      <c r="Z167" s="1">
        <f t="shared" si="149"/>
        <v>7.0106110336936567</v>
      </c>
      <c r="AA167" s="1">
        <f t="shared" si="149"/>
        <v>8.394179899214782</v>
      </c>
      <c r="AB167" s="1">
        <f t="shared" si="149"/>
        <v>7.3596069688649877</v>
      </c>
      <c r="AC167" s="1">
        <f t="shared" si="149"/>
        <v>11.066826635951751</v>
      </c>
      <c r="AD167" s="1">
        <f t="shared" si="149"/>
        <v>8.2907226061798021</v>
      </c>
      <c r="AE167" s="1">
        <f t="shared" si="149"/>
        <v>7.3423640866924913</v>
      </c>
      <c r="AF167" s="1">
        <f t="shared" si="149"/>
        <v>7.1871781471400222</v>
      </c>
    </row>
    <row r="168" spans="1:38">
      <c r="A168" s="5" t="s">
        <v>866</v>
      </c>
      <c r="B168" s="5" t="str">
        <f t="shared" si="132"/>
        <v>9120-04021</v>
      </c>
      <c r="C168" s="5" t="str">
        <f t="shared" ref="C168:C175" si="153">LEFT(B168,4)</f>
        <v>9120</v>
      </c>
      <c r="D168" s="1">
        <f>SUM($F168:K168)</f>
        <v>300.52999999999997</v>
      </c>
      <c r="E168" s="2">
        <f t="shared" ref="E168:E175" si="154">D168/$D$176</f>
        <v>2.8598252645145668E-3</v>
      </c>
      <c r="F168" s="22">
        <f>'Div 2 history'!B169</f>
        <v>0</v>
      </c>
      <c r="G168" s="22">
        <f>'Div 2 history'!C169</f>
        <v>0</v>
      </c>
      <c r="H168" s="22">
        <f>'Div 2 history'!D169</f>
        <v>300.52999999999997</v>
      </c>
      <c r="I168" s="22">
        <f>'Div 2 history'!E169</f>
        <v>0</v>
      </c>
      <c r="J168" s="22">
        <f>'Div 2 history'!F169</f>
        <v>0</v>
      </c>
      <c r="K168" s="22">
        <f>'Div 2 history'!G169</f>
        <v>0</v>
      </c>
      <c r="L168" s="1">
        <f t="shared" si="148"/>
        <v>57.59974065258789</v>
      </c>
      <c r="M168" s="1">
        <f t="shared" si="148"/>
        <v>57.59974065258789</v>
      </c>
      <c r="N168" s="1">
        <f t="shared" si="148"/>
        <v>68.146776228117616</v>
      </c>
      <c r="O168" s="1">
        <f t="shared" si="148"/>
        <v>69.611006763549071</v>
      </c>
      <c r="P168" s="1">
        <f t="shared" si="148"/>
        <v>61.03153097000537</v>
      </c>
      <c r="Q168" s="1">
        <f t="shared" si="148"/>
        <v>91.774652563536961</v>
      </c>
      <c r="R168" s="1">
        <f t="shared" si="148"/>
        <v>68.753059184194697</v>
      </c>
      <c r="S168" s="1">
        <f t="shared" si="148"/>
        <v>60.888539706779639</v>
      </c>
      <c r="T168" s="1">
        <f t="shared" si="148"/>
        <v>59.601618337748086</v>
      </c>
      <c r="U168" s="1">
        <f t="shared" si="148"/>
        <v>55.311880440976239</v>
      </c>
      <c r="V168" s="1">
        <f t="shared" si="149"/>
        <v>62.461443602262655</v>
      </c>
      <c r="W168" s="1">
        <f t="shared" si="149"/>
        <v>58.171705705490801</v>
      </c>
      <c r="X168" s="1">
        <f t="shared" si="149"/>
        <v>55.311880440976239</v>
      </c>
      <c r="Y168" s="1">
        <f t="shared" si="149"/>
        <v>86.769958350636472</v>
      </c>
      <c r="Z168" s="1">
        <f t="shared" si="149"/>
        <v>58.137387802316631</v>
      </c>
      <c r="AA168" s="1">
        <f t="shared" si="149"/>
        <v>69.611006763549071</v>
      </c>
      <c r="AB168" s="1">
        <f t="shared" si="149"/>
        <v>61.03153097000537</v>
      </c>
      <c r="AC168" s="1">
        <f t="shared" si="149"/>
        <v>91.774652563536961</v>
      </c>
      <c r="AD168" s="1">
        <f t="shared" si="149"/>
        <v>68.753059184194697</v>
      </c>
      <c r="AE168" s="1">
        <f t="shared" si="149"/>
        <v>60.888539706779639</v>
      </c>
      <c r="AF168" s="1">
        <f t="shared" si="149"/>
        <v>59.601618337748086</v>
      </c>
    </row>
    <row r="169" spans="1:38">
      <c r="A169" s="5" t="s">
        <v>415</v>
      </c>
      <c r="B169" s="5" t="str">
        <f t="shared" si="132"/>
        <v>9210-04021</v>
      </c>
      <c r="C169" s="5" t="str">
        <f t="shared" si="153"/>
        <v>9210</v>
      </c>
      <c r="D169" s="1">
        <f>SUM($F169:K169)</f>
        <v>1379.24</v>
      </c>
      <c r="E169" s="2">
        <f t="shared" si="154"/>
        <v>1.3124764242601641E-2</v>
      </c>
      <c r="F169" s="22">
        <f>'Div 2 history'!B170</f>
        <v>0</v>
      </c>
      <c r="G169" s="22">
        <f>'Div 2 history'!C170</f>
        <v>1000</v>
      </c>
      <c r="H169" s="22">
        <f>'Div 2 history'!D170</f>
        <v>0</v>
      </c>
      <c r="I169" s="22">
        <f>'Div 2 history'!E170</f>
        <v>0</v>
      </c>
      <c r="J169" s="22">
        <f>'Div 2 history'!F170</f>
        <v>0</v>
      </c>
      <c r="K169" s="22">
        <f>'Div 2 history'!G170</f>
        <v>379.24</v>
      </c>
      <c r="L169" s="1">
        <f t="shared" si="148"/>
        <v>264.34587661023966</v>
      </c>
      <c r="M169" s="1">
        <f t="shared" si="148"/>
        <v>264.34587661023966</v>
      </c>
      <c r="N169" s="1">
        <f t="shared" si="148"/>
        <v>312.75000713695448</v>
      </c>
      <c r="O169" s="1">
        <f t="shared" si="148"/>
        <v>319.46988642916654</v>
      </c>
      <c r="P169" s="1">
        <f t="shared" si="148"/>
        <v>280.09559370136162</v>
      </c>
      <c r="Q169" s="1">
        <f t="shared" si="148"/>
        <v>421.18680930932925</v>
      </c>
      <c r="R169" s="1">
        <f t="shared" si="148"/>
        <v>315.53245715638604</v>
      </c>
      <c r="S169" s="1">
        <f t="shared" si="148"/>
        <v>279.43935548923156</v>
      </c>
      <c r="T169" s="1">
        <f t="shared" si="148"/>
        <v>273.53321158006082</v>
      </c>
      <c r="U169" s="1">
        <f t="shared" si="148"/>
        <v>253.84606521615834</v>
      </c>
      <c r="V169" s="1">
        <f t="shared" si="149"/>
        <v>286.65797582266242</v>
      </c>
      <c r="W169" s="1">
        <f t="shared" si="149"/>
        <v>266.97082945875997</v>
      </c>
      <c r="X169" s="1">
        <f t="shared" si="149"/>
        <v>253.84606521615834</v>
      </c>
      <c r="Y169" s="1">
        <f t="shared" si="149"/>
        <v>398.21847188477636</v>
      </c>
      <c r="Z169" s="1">
        <f t="shared" si="149"/>
        <v>266.81333228784877</v>
      </c>
      <c r="AA169" s="1">
        <f t="shared" si="149"/>
        <v>319.46988642916654</v>
      </c>
      <c r="AB169" s="1">
        <f t="shared" si="149"/>
        <v>280.09559370136162</v>
      </c>
      <c r="AC169" s="1">
        <f t="shared" si="149"/>
        <v>421.18680930932925</v>
      </c>
      <c r="AD169" s="1">
        <f t="shared" si="149"/>
        <v>315.53245715638604</v>
      </c>
      <c r="AE169" s="1">
        <f t="shared" si="149"/>
        <v>279.43935548923156</v>
      </c>
      <c r="AF169" s="1">
        <f t="shared" si="149"/>
        <v>273.53321158006082</v>
      </c>
    </row>
    <row r="170" spans="1:38">
      <c r="A170" s="5" t="s">
        <v>416</v>
      </c>
      <c r="B170" s="5" t="str">
        <f t="shared" ref="B170" si="155">RIGHT(A170,10)</f>
        <v>9210-04040</v>
      </c>
      <c r="C170" s="5" t="str">
        <f t="shared" ref="C170" si="156">LEFT(B170,4)</f>
        <v>9210</v>
      </c>
      <c r="D170" s="1">
        <f>SUM($F170:K170)</f>
        <v>11446.49</v>
      </c>
      <c r="E170" s="2">
        <f t="shared" si="154"/>
        <v>0.10892410505444829</v>
      </c>
      <c r="F170" s="22">
        <f>'Div 2 history'!B171</f>
        <v>3192.05</v>
      </c>
      <c r="G170" s="22">
        <f>'Div 2 history'!C171</f>
        <v>3001.72</v>
      </c>
      <c r="H170" s="22">
        <f>'Div 2 history'!D171</f>
        <v>3096.57</v>
      </c>
      <c r="I170" s="22">
        <f>'Div 2 history'!E171</f>
        <v>0</v>
      </c>
      <c r="J170" s="22">
        <f>'Div 2 history'!F171</f>
        <v>1560.77</v>
      </c>
      <c r="K170" s="22">
        <f>'Div 2 history'!G171</f>
        <v>595.38</v>
      </c>
      <c r="L170" s="1">
        <f t="shared" si="148"/>
        <v>2193.8403999016427</v>
      </c>
      <c r="M170" s="1">
        <f t="shared" si="148"/>
        <v>2193.8403999016427</v>
      </c>
      <c r="N170" s="1">
        <f t="shared" si="148"/>
        <v>2595.5524993424483</v>
      </c>
      <c r="O170" s="1">
        <f t="shared" si="148"/>
        <v>2651.3216411303256</v>
      </c>
      <c r="P170" s="1">
        <f t="shared" si="148"/>
        <v>2324.5493259669811</v>
      </c>
      <c r="Q170" s="1">
        <f t="shared" si="148"/>
        <v>3495.4834553023002</v>
      </c>
      <c r="R170" s="1">
        <f t="shared" si="148"/>
        <v>2618.6444096139912</v>
      </c>
      <c r="S170" s="1">
        <f t="shared" si="148"/>
        <v>2319.1031207142582</v>
      </c>
      <c r="T170" s="1">
        <f t="shared" si="148"/>
        <v>2270.0872734397567</v>
      </c>
      <c r="U170" s="1">
        <f t="shared" si="148"/>
        <v>2106.7011158580844</v>
      </c>
      <c r="V170" s="1">
        <f t="shared" si="149"/>
        <v>2379.011378494205</v>
      </c>
      <c r="W170" s="1">
        <f t="shared" si="149"/>
        <v>2215.6252209125328</v>
      </c>
      <c r="X170" s="1">
        <f t="shared" si="149"/>
        <v>2106.7011158580844</v>
      </c>
      <c r="Y170" s="1">
        <f t="shared" si="149"/>
        <v>3304.8662714570155</v>
      </c>
      <c r="Z170" s="1">
        <f t="shared" si="149"/>
        <v>2214.3181316518794</v>
      </c>
      <c r="AA170" s="1">
        <f t="shared" si="149"/>
        <v>2651.3216411303256</v>
      </c>
      <c r="AB170" s="1">
        <f t="shared" si="149"/>
        <v>2324.5493259669811</v>
      </c>
      <c r="AC170" s="1">
        <f t="shared" si="149"/>
        <v>3495.4834553023002</v>
      </c>
      <c r="AD170" s="1">
        <f t="shared" si="149"/>
        <v>2618.6444096139912</v>
      </c>
      <c r="AE170" s="1">
        <f t="shared" si="149"/>
        <v>2319.1031207142582</v>
      </c>
      <c r="AF170" s="1">
        <f t="shared" si="149"/>
        <v>2270.0872734397567</v>
      </c>
    </row>
    <row r="171" spans="1:38">
      <c r="A171" s="5" t="s">
        <v>865</v>
      </c>
      <c r="B171" s="5" t="str">
        <f t="shared" ref="B171" si="157">RIGHT(A171,10)</f>
        <v>9210-04041</v>
      </c>
      <c r="C171" s="5" t="str">
        <f t="shared" ref="C171" si="158">LEFT(B171,4)</f>
        <v>9210</v>
      </c>
      <c r="D171" s="1">
        <f>SUM($F171:K171)</f>
        <v>0</v>
      </c>
      <c r="E171" s="2">
        <f t="shared" si="154"/>
        <v>0</v>
      </c>
      <c r="F171" s="22">
        <f>'Div 2 history'!B172</f>
        <v>0</v>
      </c>
      <c r="G171" s="22">
        <f>'Div 2 history'!C172</f>
        <v>0</v>
      </c>
      <c r="H171" s="22">
        <f>'Div 2 history'!D172</f>
        <v>0</v>
      </c>
      <c r="I171" s="22">
        <f>'Div 2 history'!E172</f>
        <v>0</v>
      </c>
      <c r="J171" s="22">
        <f>'Div 2 history'!F172</f>
        <v>0</v>
      </c>
      <c r="K171" s="22">
        <f>'Div 2 history'!G172</f>
        <v>0</v>
      </c>
      <c r="L171" s="1">
        <f t="shared" ref="L171:AF171" si="159">$E171*L$176</f>
        <v>0</v>
      </c>
      <c r="M171" s="1">
        <f t="shared" si="159"/>
        <v>0</v>
      </c>
      <c r="N171" s="1">
        <f t="shared" si="159"/>
        <v>0</v>
      </c>
      <c r="O171" s="1">
        <f t="shared" si="159"/>
        <v>0</v>
      </c>
      <c r="P171" s="1">
        <f t="shared" si="159"/>
        <v>0</v>
      </c>
      <c r="Q171" s="1">
        <f t="shared" si="159"/>
        <v>0</v>
      </c>
      <c r="R171" s="1">
        <f t="shared" si="159"/>
        <v>0</v>
      </c>
      <c r="S171" s="1">
        <f t="shared" si="159"/>
        <v>0</v>
      </c>
      <c r="T171" s="1">
        <f t="shared" si="159"/>
        <v>0</v>
      </c>
      <c r="U171" s="1">
        <f t="shared" si="159"/>
        <v>0</v>
      </c>
      <c r="V171" s="1">
        <f t="shared" si="159"/>
        <v>0</v>
      </c>
      <c r="W171" s="1">
        <f t="shared" si="159"/>
        <v>0</v>
      </c>
      <c r="X171" s="1">
        <f t="shared" si="159"/>
        <v>0</v>
      </c>
      <c r="Y171" s="1">
        <f t="shared" si="159"/>
        <v>0</v>
      </c>
      <c r="Z171" s="1">
        <f t="shared" si="159"/>
        <v>0</v>
      </c>
      <c r="AA171" s="1">
        <f t="shared" si="159"/>
        <v>0</v>
      </c>
      <c r="AB171" s="1">
        <f t="shared" si="159"/>
        <v>0</v>
      </c>
      <c r="AC171" s="1">
        <f t="shared" si="159"/>
        <v>0</v>
      </c>
      <c r="AD171" s="1">
        <f t="shared" si="159"/>
        <v>0</v>
      </c>
      <c r="AE171" s="1">
        <f t="shared" si="159"/>
        <v>0</v>
      </c>
      <c r="AF171" s="1">
        <f t="shared" si="159"/>
        <v>0</v>
      </c>
    </row>
    <row r="172" spans="1:38">
      <c r="A172" s="5" t="s">
        <v>417</v>
      </c>
      <c r="B172" s="5" t="str">
        <f t="shared" si="132"/>
        <v>9120-04044</v>
      </c>
      <c r="C172" s="5" t="str">
        <f t="shared" si="153"/>
        <v>9120</v>
      </c>
      <c r="D172" s="1">
        <f>SUM($F172:K172)</f>
        <v>8334.24</v>
      </c>
      <c r="E172" s="2">
        <f t="shared" si="154"/>
        <v>7.9308122691670993E-2</v>
      </c>
      <c r="F172" s="22">
        <f>'Div 2 history'!B173</f>
        <v>8288.11</v>
      </c>
      <c r="G172" s="22">
        <f>'Div 2 history'!C173</f>
        <v>0</v>
      </c>
      <c r="H172" s="22">
        <f>'Div 2 history'!D173</f>
        <v>46.13</v>
      </c>
      <c r="I172" s="22">
        <f>'Div 2 history'!E173</f>
        <v>0</v>
      </c>
      <c r="J172" s="22">
        <f>'Div 2 history'!F173</f>
        <v>0</v>
      </c>
      <c r="K172" s="22">
        <f>'Div 2 history'!G173</f>
        <v>0</v>
      </c>
      <c r="L172" s="1">
        <f t="shared" ref="L172:U175" si="160">$E172*L$176</f>
        <v>1597.3448991329456</v>
      </c>
      <c r="M172" s="1">
        <f t="shared" si="160"/>
        <v>1597.3448991329456</v>
      </c>
      <c r="N172" s="1">
        <f t="shared" si="160"/>
        <v>1889.8332556198282</v>
      </c>
      <c r="O172" s="1">
        <f t="shared" si="160"/>
        <v>1930.4390144379636</v>
      </c>
      <c r="P172" s="1">
        <f t="shared" si="160"/>
        <v>1692.5146463629508</v>
      </c>
      <c r="Q172" s="1">
        <f t="shared" si="160"/>
        <v>2545.0769652984141</v>
      </c>
      <c r="R172" s="1">
        <f t="shared" si="160"/>
        <v>1906.6465776304624</v>
      </c>
      <c r="S172" s="1">
        <f t="shared" si="160"/>
        <v>1688.5492402283671</v>
      </c>
      <c r="T172" s="1">
        <f t="shared" si="160"/>
        <v>1652.8605850171152</v>
      </c>
      <c r="U172" s="1">
        <f t="shared" si="160"/>
        <v>1533.8984009796086</v>
      </c>
      <c r="V172" s="1">
        <f t="shared" ref="V172:AF175" si="161">$E172*V$176</f>
        <v>1732.1687077087861</v>
      </c>
      <c r="W172" s="1">
        <f t="shared" si="161"/>
        <v>1613.2065236712797</v>
      </c>
      <c r="X172" s="1">
        <f t="shared" si="161"/>
        <v>1533.8984009796086</v>
      </c>
      <c r="Y172" s="1">
        <f t="shared" si="161"/>
        <v>2406.2877505879896</v>
      </c>
      <c r="Z172" s="1">
        <f t="shared" si="161"/>
        <v>1612.2548261989796</v>
      </c>
      <c r="AA172" s="1">
        <f t="shared" si="161"/>
        <v>1930.4390144379636</v>
      </c>
      <c r="AB172" s="1">
        <f t="shared" si="161"/>
        <v>1692.5146463629508</v>
      </c>
      <c r="AC172" s="1">
        <f t="shared" si="161"/>
        <v>2545.0769652984141</v>
      </c>
      <c r="AD172" s="1">
        <f t="shared" si="161"/>
        <v>1906.6465776304624</v>
      </c>
      <c r="AE172" s="1">
        <f t="shared" si="161"/>
        <v>1688.5492402283671</v>
      </c>
      <c r="AF172" s="1">
        <f t="shared" si="161"/>
        <v>1652.8605850171152</v>
      </c>
    </row>
    <row r="173" spans="1:38">
      <c r="A173" s="5" t="s">
        <v>418</v>
      </c>
      <c r="B173" s="5" t="str">
        <f t="shared" si="132"/>
        <v>9210-04044</v>
      </c>
      <c r="C173" s="5" t="str">
        <f t="shared" si="153"/>
        <v>9210</v>
      </c>
      <c r="D173" s="1">
        <f>SUM($F173:K173)</f>
        <v>55546.14</v>
      </c>
      <c r="E173" s="2">
        <f t="shared" si="154"/>
        <v>0.5285737015215225</v>
      </c>
      <c r="F173" s="22">
        <f>'Div 2 history'!B174</f>
        <v>960</v>
      </c>
      <c r="G173" s="22">
        <f>'Div 2 history'!C174</f>
        <v>11363.47</v>
      </c>
      <c r="H173" s="22">
        <f>'Div 2 history'!D174</f>
        <v>11363.47</v>
      </c>
      <c r="I173" s="22">
        <f>'Div 2 history'!E174</f>
        <v>11434.91</v>
      </c>
      <c r="J173" s="22">
        <f>'Div 2 history'!F174</f>
        <v>3075.36</v>
      </c>
      <c r="K173" s="22">
        <f>'Div 2 history'!G174</f>
        <v>17348.93</v>
      </c>
      <c r="L173" s="1">
        <f t="shared" si="160"/>
        <v>10646.002922344984</v>
      </c>
      <c r="M173" s="1">
        <f t="shared" si="160"/>
        <v>10646.002922344984</v>
      </c>
      <c r="N173" s="1">
        <f t="shared" si="160"/>
        <v>12595.38273355636</v>
      </c>
      <c r="O173" s="1">
        <f t="shared" si="160"/>
        <v>12866.01246873538</v>
      </c>
      <c r="P173" s="1">
        <f t="shared" si="160"/>
        <v>11280.291364170811</v>
      </c>
      <c r="Q173" s="1">
        <f t="shared" si="160"/>
        <v>16962.458655527178</v>
      </c>
      <c r="R173" s="1">
        <f t="shared" si="160"/>
        <v>12707.440358278922</v>
      </c>
      <c r="S173" s="1">
        <f t="shared" si="160"/>
        <v>11253.862679094735</v>
      </c>
      <c r="T173" s="1">
        <f t="shared" si="160"/>
        <v>11016.004513410051</v>
      </c>
      <c r="U173" s="1">
        <f t="shared" si="160"/>
        <v>10223.143961127767</v>
      </c>
      <c r="V173" s="1">
        <f t="shared" si="161"/>
        <v>11544.578214931573</v>
      </c>
      <c r="W173" s="1">
        <f t="shared" si="161"/>
        <v>10751.717662649289</v>
      </c>
      <c r="X173" s="1">
        <f t="shared" si="161"/>
        <v>10223.143961127767</v>
      </c>
      <c r="Y173" s="1">
        <f t="shared" si="161"/>
        <v>16037.454677864514</v>
      </c>
      <c r="Z173" s="1">
        <f t="shared" si="161"/>
        <v>10745.374778231031</v>
      </c>
      <c r="AA173" s="1">
        <f t="shared" si="161"/>
        <v>12866.01246873538</v>
      </c>
      <c r="AB173" s="1">
        <f t="shared" si="161"/>
        <v>11280.291364170811</v>
      </c>
      <c r="AC173" s="1">
        <f t="shared" si="161"/>
        <v>16962.458655527178</v>
      </c>
      <c r="AD173" s="1">
        <f t="shared" si="161"/>
        <v>12707.440358278922</v>
      </c>
      <c r="AE173" s="1">
        <f t="shared" si="161"/>
        <v>11253.862679094735</v>
      </c>
      <c r="AF173" s="1">
        <f t="shared" si="161"/>
        <v>11016.004513410051</v>
      </c>
    </row>
    <row r="174" spans="1:38">
      <c r="A174" s="5" t="s">
        <v>245</v>
      </c>
      <c r="B174" s="5" t="str">
        <f t="shared" si="132"/>
        <v>9120-04046</v>
      </c>
      <c r="C174" s="5" t="str">
        <f t="shared" si="153"/>
        <v>9120</v>
      </c>
      <c r="D174" s="1">
        <f>SUM($F174:K174)</f>
        <v>19.329999999999998</v>
      </c>
      <c r="E174" s="2">
        <f t="shared" si="154"/>
        <v>1.8394310838540769E-4</v>
      </c>
      <c r="F174" s="22">
        <f>'Div 2 history'!B175</f>
        <v>0</v>
      </c>
      <c r="G174" s="22">
        <f>'Div 2 history'!C175</f>
        <v>0</v>
      </c>
      <c r="H174" s="22">
        <f>'Div 2 history'!D175</f>
        <v>0</v>
      </c>
      <c r="I174" s="22">
        <f>'Div 2 history'!E175</f>
        <v>0</v>
      </c>
      <c r="J174" s="22">
        <f>'Div 2 history'!F175</f>
        <v>0</v>
      </c>
      <c r="K174" s="22">
        <f>'Div 2 history'!G175</f>
        <v>19.329999999999998</v>
      </c>
      <c r="L174" s="1">
        <f t="shared" si="160"/>
        <v>3.7047981459904964</v>
      </c>
      <c r="M174" s="1">
        <f t="shared" si="160"/>
        <v>3.7047981459904964</v>
      </c>
      <c r="N174" s="1">
        <f t="shared" si="160"/>
        <v>4.3831803297158798</v>
      </c>
      <c r="O174" s="1">
        <f t="shared" si="160"/>
        <v>4.4773592012092083</v>
      </c>
      <c r="P174" s="1">
        <f t="shared" si="160"/>
        <v>3.9255298760529853</v>
      </c>
      <c r="Q174" s="1">
        <f t="shared" si="160"/>
        <v>5.9029182911961184</v>
      </c>
      <c r="R174" s="1">
        <f t="shared" si="160"/>
        <v>4.4221762686935859</v>
      </c>
      <c r="S174" s="1">
        <f t="shared" si="160"/>
        <v>3.9163327206337151</v>
      </c>
      <c r="T174" s="1">
        <f t="shared" si="160"/>
        <v>3.8335583218602816</v>
      </c>
      <c r="U174" s="1">
        <f t="shared" si="160"/>
        <v>3.5576436592821703</v>
      </c>
      <c r="V174" s="1">
        <f t="shared" si="161"/>
        <v>4.0175014302456891</v>
      </c>
      <c r="W174" s="1">
        <f t="shared" si="161"/>
        <v>3.7415867676675778</v>
      </c>
      <c r="X174" s="1">
        <f t="shared" si="161"/>
        <v>3.5576436592821703</v>
      </c>
      <c r="Y174" s="1">
        <f t="shared" si="161"/>
        <v>5.5810178515216551</v>
      </c>
      <c r="Z174" s="1">
        <f t="shared" si="161"/>
        <v>3.7393794503669531</v>
      </c>
      <c r="AA174" s="1">
        <f t="shared" si="161"/>
        <v>4.4773592012092083</v>
      </c>
      <c r="AB174" s="1">
        <f t="shared" si="161"/>
        <v>3.9255298760529853</v>
      </c>
      <c r="AC174" s="1">
        <f t="shared" si="161"/>
        <v>5.9029182911961184</v>
      </c>
      <c r="AD174" s="1">
        <f t="shared" si="161"/>
        <v>4.4221762686935859</v>
      </c>
      <c r="AE174" s="1">
        <f t="shared" si="161"/>
        <v>3.9163327206337151</v>
      </c>
      <c r="AF174" s="1">
        <f t="shared" si="161"/>
        <v>3.8335583218602816</v>
      </c>
    </row>
    <row r="175" spans="1:38">
      <c r="A175" s="5" t="s">
        <v>419</v>
      </c>
      <c r="B175" s="5" t="str">
        <f t="shared" si="132"/>
        <v>9210-04046</v>
      </c>
      <c r="C175" s="5" t="str">
        <f t="shared" si="153"/>
        <v>9210</v>
      </c>
      <c r="D175" s="1">
        <f>SUM($F175:K175)</f>
        <v>28024.63</v>
      </c>
      <c r="E175" s="2">
        <f t="shared" si="154"/>
        <v>0.26668068047340654</v>
      </c>
      <c r="F175" s="22">
        <f>'Div 2 history'!B176</f>
        <v>14219.89</v>
      </c>
      <c r="G175" s="22">
        <f>'Div 2 history'!C176</f>
        <v>6713.07</v>
      </c>
      <c r="H175" s="22">
        <f>'Div 2 history'!D176</f>
        <v>2907.57</v>
      </c>
      <c r="I175" s="22">
        <f>'Div 2 history'!E176</f>
        <v>2948.65</v>
      </c>
      <c r="J175" s="22">
        <f>'Div 2 history'!F176</f>
        <v>611.80999999999995</v>
      </c>
      <c r="K175" s="22">
        <f>'Div 2 history'!G176</f>
        <v>623.64</v>
      </c>
      <c r="L175" s="1">
        <f t="shared" si="160"/>
        <v>5371.2155854148814</v>
      </c>
      <c r="M175" s="1">
        <f t="shared" si="160"/>
        <v>5371.2155854148814</v>
      </c>
      <c r="N175" s="1">
        <f t="shared" si="160"/>
        <v>6354.7339350008042</v>
      </c>
      <c r="O175" s="1">
        <f t="shared" si="160"/>
        <v>6491.2744434031883</v>
      </c>
      <c r="P175" s="1">
        <f t="shared" si="160"/>
        <v>5691.2324019829693</v>
      </c>
      <c r="Q175" s="1">
        <f t="shared" si="160"/>
        <v>8558.0497170720901</v>
      </c>
      <c r="R175" s="1">
        <f t="shared" si="160"/>
        <v>6411.2702392611664</v>
      </c>
      <c r="S175" s="1">
        <f t="shared" si="160"/>
        <v>5677.8983679592984</v>
      </c>
      <c r="T175" s="1">
        <f t="shared" si="160"/>
        <v>5557.8920617462654</v>
      </c>
      <c r="U175" s="1">
        <f t="shared" si="160"/>
        <v>5157.8710410361555</v>
      </c>
      <c r="V175" s="1">
        <f t="shared" si="161"/>
        <v>5824.5727422196724</v>
      </c>
      <c r="W175" s="1">
        <f t="shared" si="161"/>
        <v>5424.5517215095624</v>
      </c>
      <c r="X175" s="1">
        <f t="shared" si="161"/>
        <v>5157.8710410361555</v>
      </c>
      <c r="Y175" s="1">
        <f t="shared" si="161"/>
        <v>8091.3585262436281</v>
      </c>
      <c r="Z175" s="1">
        <f t="shared" si="161"/>
        <v>5421.3515533438813</v>
      </c>
      <c r="AA175" s="1">
        <f t="shared" si="161"/>
        <v>6491.2744434031883</v>
      </c>
      <c r="AB175" s="1">
        <f t="shared" si="161"/>
        <v>5691.2324019829693</v>
      </c>
      <c r="AC175" s="1">
        <f t="shared" si="161"/>
        <v>8558.0497170720901</v>
      </c>
      <c r="AD175" s="1">
        <f t="shared" si="161"/>
        <v>6411.2702392611664</v>
      </c>
      <c r="AE175" s="1">
        <f t="shared" si="161"/>
        <v>5677.8983679592984</v>
      </c>
      <c r="AF175" s="1">
        <f t="shared" si="161"/>
        <v>5557.8920617462654</v>
      </c>
    </row>
    <row r="176" spans="1:38">
      <c r="A176" s="9" t="s">
        <v>28</v>
      </c>
      <c r="B176" s="5"/>
      <c r="C176" s="5"/>
      <c r="D176" s="31">
        <f>SUM(D166:D175)</f>
        <v>105086.84000000001</v>
      </c>
      <c r="E176" s="32">
        <f>SUM(E166:E175)</f>
        <v>0.99999999999999989</v>
      </c>
      <c r="F176" s="31">
        <f>SUM(F166:F175)</f>
        <v>26660.05</v>
      </c>
      <c r="G176" s="31">
        <f t="shared" ref="G176:K176" si="162">SUM(G166:G175)</f>
        <v>22078.26</v>
      </c>
      <c r="H176" s="31">
        <f t="shared" si="162"/>
        <v>17714.27</v>
      </c>
      <c r="I176" s="31">
        <f t="shared" si="162"/>
        <v>14419.8</v>
      </c>
      <c r="J176" s="31">
        <f t="shared" si="162"/>
        <v>5247.9400000000005</v>
      </c>
      <c r="K176" s="31">
        <f t="shared" si="162"/>
        <v>18966.52</v>
      </c>
      <c r="L176" s="31">
        <f>'Div 2 history'!H177</f>
        <v>20141</v>
      </c>
      <c r="M176" s="31">
        <f>'Div 2 history'!I177</f>
        <v>20141</v>
      </c>
      <c r="N176" s="31">
        <f>'Div 2 history'!J177</f>
        <v>23829</v>
      </c>
      <c r="O176" s="31">
        <f>'Div 002 FY19 Budget '!C47</f>
        <v>24341</v>
      </c>
      <c r="P176" s="31">
        <f>'Div 002 FY19 Budget '!D47</f>
        <v>21341</v>
      </c>
      <c r="Q176" s="31">
        <f>'Div 002 FY19 Budget '!E47</f>
        <v>32091</v>
      </c>
      <c r="R176" s="31">
        <f>'Div 002 FY19 Budget '!F47</f>
        <v>24041</v>
      </c>
      <c r="S176" s="31">
        <f>'Div 002 FY19 Budget '!G47</f>
        <v>21291</v>
      </c>
      <c r="T176" s="31">
        <f>'Div 002 FY19 Budget '!H47</f>
        <v>20841</v>
      </c>
      <c r="U176" s="31">
        <f>'Div 002 FY19 Budget '!I47</f>
        <v>19341</v>
      </c>
      <c r="V176" s="31">
        <f>'Div 002 FY19 Budget '!J47</f>
        <v>21841</v>
      </c>
      <c r="W176" s="31">
        <f>'Div 002 FY19 Budget '!K47</f>
        <v>20341</v>
      </c>
      <c r="X176" s="31">
        <f>'Div 002 FY19 Budget '!L47</f>
        <v>19341</v>
      </c>
      <c r="Y176" s="31">
        <f>'Div 002 FY19 Budget '!M47</f>
        <v>30341</v>
      </c>
      <c r="Z176" s="31">
        <f>'Div 002 FY19 Budget '!N47</f>
        <v>20329</v>
      </c>
      <c r="AA176" s="37">
        <f t="shared" ref="AA176" si="163">O176*(1+AA$3)</f>
        <v>24341</v>
      </c>
      <c r="AB176" s="37">
        <f t="shared" ref="AB176" si="164">P176*(1+AB$3)</f>
        <v>21341</v>
      </c>
      <c r="AC176" s="37">
        <f t="shared" ref="AC176" si="165">Q176*(1+AC$3)</f>
        <v>32091</v>
      </c>
      <c r="AD176" s="37">
        <f t="shared" ref="AD176" si="166">R176*(1+AD$3)</f>
        <v>24041</v>
      </c>
      <c r="AE176" s="37">
        <f t="shared" ref="AE176" si="167">S176*(1+AE$3)</f>
        <v>21291</v>
      </c>
      <c r="AF176" s="37">
        <f t="shared" ref="AF176" si="168">T176*(1+AF$3)</f>
        <v>20841</v>
      </c>
      <c r="AH176" s="15">
        <f>SUM(F176:Q176)</f>
        <v>246970.84000000003</v>
      </c>
      <c r="AI176" s="15">
        <f>SUM(U176:AF176)</f>
        <v>275480</v>
      </c>
      <c r="AK176" s="15">
        <f>AH176*$AK$6</f>
        <v>13577.264944496879</v>
      </c>
      <c r="AL176" s="15">
        <f>AI176*$AL$6</f>
        <v>14261.930176</v>
      </c>
    </row>
    <row r="177" spans="1:32">
      <c r="B177" s="5" t="str">
        <f t="shared" si="132"/>
        <v/>
      </c>
      <c r="C177" s="5" t="s">
        <v>462</v>
      </c>
      <c r="F177" s="1">
        <f>F176-'Div 2 history'!B177</f>
        <v>0</v>
      </c>
      <c r="G177" s="1">
        <f>G176-'Div 2 history'!C177</f>
        <v>0</v>
      </c>
      <c r="H177" s="1">
        <f>H176-'Div 2 history'!D177</f>
        <v>0</v>
      </c>
      <c r="I177" s="1">
        <f>I176-'Div 2 history'!E177</f>
        <v>0</v>
      </c>
      <c r="J177" s="1">
        <f>J176-'Div 2 history'!F177</f>
        <v>0</v>
      </c>
      <c r="K177" s="1">
        <f>K176-'Div 2 history'!G177</f>
        <v>0</v>
      </c>
      <c r="L177" s="1">
        <f>L176-'Div 2 history'!H177</f>
        <v>0</v>
      </c>
      <c r="M177" s="1">
        <f>M176-'Div 2 history'!I177</f>
        <v>0</v>
      </c>
      <c r="N177" s="1">
        <f>N176-'Div 2 history'!J177</f>
        <v>0</v>
      </c>
      <c r="O177" s="1">
        <f t="shared" ref="O177:AF177" si="169">O176-SUM(O166:O175)</f>
        <v>0</v>
      </c>
      <c r="P177" s="1">
        <f t="shared" si="169"/>
        <v>0</v>
      </c>
      <c r="Q177" s="1">
        <f t="shared" si="169"/>
        <v>0</v>
      </c>
      <c r="R177" s="1">
        <f t="shared" si="169"/>
        <v>0</v>
      </c>
      <c r="S177" s="1">
        <f t="shared" si="169"/>
        <v>0</v>
      </c>
      <c r="T177" s="1">
        <f t="shared" si="169"/>
        <v>0</v>
      </c>
      <c r="U177" s="1">
        <f t="shared" si="169"/>
        <v>0</v>
      </c>
      <c r="V177" s="1">
        <f t="shared" si="169"/>
        <v>0</v>
      </c>
      <c r="W177" s="1">
        <f t="shared" si="169"/>
        <v>0</v>
      </c>
      <c r="X177" s="1">
        <f t="shared" si="169"/>
        <v>0</v>
      </c>
      <c r="Y177" s="1">
        <f t="shared" si="169"/>
        <v>0</v>
      </c>
      <c r="Z177" s="1">
        <f t="shared" si="169"/>
        <v>0</v>
      </c>
      <c r="AA177" s="1">
        <f t="shared" si="169"/>
        <v>0</v>
      </c>
      <c r="AB177" s="1">
        <f t="shared" si="169"/>
        <v>0</v>
      </c>
      <c r="AC177" s="1">
        <f t="shared" si="169"/>
        <v>0</v>
      </c>
      <c r="AD177" s="1">
        <f t="shared" si="169"/>
        <v>0</v>
      </c>
      <c r="AE177" s="1">
        <f t="shared" si="169"/>
        <v>0</v>
      </c>
      <c r="AF177" s="1">
        <f t="shared" si="169"/>
        <v>0</v>
      </c>
    </row>
    <row r="178" spans="1:32">
      <c r="A178" s="5" t="s">
        <v>420</v>
      </c>
      <c r="B178" s="5" t="str">
        <f t="shared" si="132"/>
        <v>9302-04111</v>
      </c>
      <c r="C178" s="5" t="str">
        <f t="shared" ref="C178:C180" si="170">LEFT(B178,4)</f>
        <v>9302</v>
      </c>
      <c r="D178" s="1">
        <f>SUM($F178:K178)</f>
        <v>460392.15</v>
      </c>
      <c r="E178" s="2">
        <f>D178/$D$200</f>
        <v>0.10043244518132324</v>
      </c>
      <c r="F178" s="22">
        <f>'Div 2 history'!B179</f>
        <v>227657.54</v>
      </c>
      <c r="G178" s="22">
        <f>'Div 2 history'!C179</f>
        <v>3041.36</v>
      </c>
      <c r="H178" s="22">
        <f>'Div 2 history'!D179</f>
        <v>0</v>
      </c>
      <c r="I178" s="22">
        <f>'Div 2 history'!E179</f>
        <v>229693.25</v>
      </c>
      <c r="J178" s="22">
        <f>'Div 2 history'!F179</f>
        <v>0</v>
      </c>
      <c r="K178" s="22">
        <f>'Div 2 history'!G179</f>
        <v>0</v>
      </c>
      <c r="L178" s="1">
        <f t="shared" ref="L178:U184" si="171">$E178*L$200</f>
        <v>23107.429697580577</v>
      </c>
      <c r="M178" s="1">
        <f t="shared" si="171"/>
        <v>22801.713334448632</v>
      </c>
      <c r="N178" s="1">
        <f t="shared" si="171"/>
        <v>42321.408853359128</v>
      </c>
      <c r="O178" s="1">
        <f t="shared" si="171"/>
        <v>20986.698516558827</v>
      </c>
      <c r="P178" s="1">
        <f t="shared" si="171"/>
        <v>19706.385705387318</v>
      </c>
      <c r="Q178" s="1">
        <f t="shared" si="171"/>
        <v>46735.446284563361</v>
      </c>
      <c r="R178" s="1">
        <f t="shared" si="171"/>
        <v>32698.728543824018</v>
      </c>
      <c r="S178" s="1">
        <f t="shared" si="171"/>
        <v>32412.496075057246</v>
      </c>
      <c r="T178" s="1">
        <f t="shared" si="171"/>
        <v>336489.7806108325</v>
      </c>
      <c r="U178" s="1">
        <f t="shared" si="171"/>
        <v>27766.290296078871</v>
      </c>
      <c r="V178" s="1">
        <f t="shared" ref="V178:AF184" si="172">$E178*V$200</f>
        <v>22485.25103110935</v>
      </c>
      <c r="W178" s="1">
        <f t="shared" si="172"/>
        <v>53406.421378944251</v>
      </c>
      <c r="X178" s="1">
        <f t="shared" si="172"/>
        <v>23107.43002900765</v>
      </c>
      <c r="Y178" s="1">
        <f t="shared" si="172"/>
        <v>22801.713665875701</v>
      </c>
      <c r="Z178" s="1">
        <f t="shared" si="172"/>
        <v>44372.655505711868</v>
      </c>
      <c r="AA178" s="1">
        <f t="shared" si="172"/>
        <v>20986.698516558827</v>
      </c>
      <c r="AB178" s="1">
        <f t="shared" si="172"/>
        <v>19706.385705387318</v>
      </c>
      <c r="AC178" s="1">
        <f t="shared" si="172"/>
        <v>46735.446284563361</v>
      </c>
      <c r="AD178" s="1">
        <f t="shared" si="172"/>
        <v>32698.728543824018</v>
      </c>
      <c r="AE178" s="1">
        <f t="shared" si="172"/>
        <v>32412.496075057246</v>
      </c>
      <c r="AF178" s="1">
        <f t="shared" si="172"/>
        <v>336489.7806108325</v>
      </c>
    </row>
    <row r="179" spans="1:32">
      <c r="A179" s="5" t="s">
        <v>421</v>
      </c>
      <c r="B179" s="5" t="str">
        <f t="shared" si="132"/>
        <v>9302-04112</v>
      </c>
      <c r="C179" s="5" t="str">
        <f t="shared" si="170"/>
        <v>9302</v>
      </c>
      <c r="D179" s="1">
        <f>SUM($F179:K179)</f>
        <v>0</v>
      </c>
      <c r="E179" s="2">
        <f>D179/$D$200</f>
        <v>0</v>
      </c>
      <c r="F179" s="22">
        <f>'Div 2 history'!B180</f>
        <v>0</v>
      </c>
      <c r="G179" s="22">
        <f>'Div 2 history'!C180</f>
        <v>0</v>
      </c>
      <c r="H179" s="22">
        <f>'Div 2 history'!D180</f>
        <v>0</v>
      </c>
      <c r="I179" s="22">
        <f>'Div 2 history'!E180</f>
        <v>0</v>
      </c>
      <c r="J179" s="22">
        <f>'Div 2 history'!F180</f>
        <v>0</v>
      </c>
      <c r="K179" s="22">
        <f>'Div 2 history'!G180</f>
        <v>0</v>
      </c>
      <c r="L179" s="1">
        <f t="shared" si="171"/>
        <v>0</v>
      </c>
      <c r="M179" s="1">
        <f t="shared" si="171"/>
        <v>0</v>
      </c>
      <c r="N179" s="1">
        <f t="shared" si="171"/>
        <v>0</v>
      </c>
      <c r="O179" s="1">
        <f t="shared" si="171"/>
        <v>0</v>
      </c>
      <c r="P179" s="1">
        <f t="shared" si="171"/>
        <v>0</v>
      </c>
      <c r="Q179" s="1">
        <f t="shared" si="171"/>
        <v>0</v>
      </c>
      <c r="R179" s="1">
        <f t="shared" si="171"/>
        <v>0</v>
      </c>
      <c r="S179" s="1">
        <f t="shared" si="171"/>
        <v>0</v>
      </c>
      <c r="T179" s="1">
        <f t="shared" si="171"/>
        <v>0</v>
      </c>
      <c r="U179" s="1">
        <f t="shared" si="171"/>
        <v>0</v>
      </c>
      <c r="V179" s="1">
        <f t="shared" si="172"/>
        <v>0</v>
      </c>
      <c r="W179" s="1">
        <f t="shared" si="172"/>
        <v>0</v>
      </c>
      <c r="X179" s="1">
        <f t="shared" si="172"/>
        <v>0</v>
      </c>
      <c r="Y179" s="1">
        <f t="shared" si="172"/>
        <v>0</v>
      </c>
      <c r="Z179" s="1">
        <f t="shared" si="172"/>
        <v>0</v>
      </c>
      <c r="AA179" s="1">
        <f t="shared" si="172"/>
        <v>0</v>
      </c>
      <c r="AB179" s="1">
        <f t="shared" si="172"/>
        <v>0</v>
      </c>
      <c r="AC179" s="1">
        <f t="shared" si="172"/>
        <v>0</v>
      </c>
      <c r="AD179" s="1">
        <f t="shared" si="172"/>
        <v>0</v>
      </c>
      <c r="AE179" s="1">
        <f t="shared" si="172"/>
        <v>0</v>
      </c>
      <c r="AF179" s="1">
        <f t="shared" si="172"/>
        <v>0</v>
      </c>
    </row>
    <row r="180" spans="1:32">
      <c r="A180" s="5" t="s">
        <v>725</v>
      </c>
      <c r="B180" s="5" t="str">
        <f t="shared" si="132"/>
        <v>9210-04112</v>
      </c>
      <c r="C180" s="5" t="str">
        <f t="shared" si="170"/>
        <v>9210</v>
      </c>
      <c r="D180" s="1">
        <f>SUM($F180:K180)</f>
        <v>0</v>
      </c>
      <c r="E180" s="2">
        <f>D180/$D$200</f>
        <v>0</v>
      </c>
      <c r="F180" s="22">
        <f>'Div 2 history'!B181</f>
        <v>0</v>
      </c>
      <c r="G180" s="22">
        <f>'Div 2 history'!C181</f>
        <v>0</v>
      </c>
      <c r="H180" s="22">
        <f>'Div 2 history'!D181</f>
        <v>0</v>
      </c>
      <c r="I180" s="22">
        <f>'Div 2 history'!E181</f>
        <v>0</v>
      </c>
      <c r="J180" s="22">
        <f>'Div 2 history'!F181</f>
        <v>0</v>
      </c>
      <c r="K180" s="22">
        <f>'Div 2 history'!G181</f>
        <v>0</v>
      </c>
      <c r="L180" s="1">
        <f t="shared" si="171"/>
        <v>0</v>
      </c>
      <c r="M180" s="1">
        <f t="shared" si="171"/>
        <v>0</v>
      </c>
      <c r="N180" s="1">
        <f t="shared" si="171"/>
        <v>0</v>
      </c>
      <c r="O180" s="1">
        <f t="shared" si="171"/>
        <v>0</v>
      </c>
      <c r="P180" s="1">
        <f t="shared" si="171"/>
        <v>0</v>
      </c>
      <c r="Q180" s="1">
        <f t="shared" si="171"/>
        <v>0</v>
      </c>
      <c r="R180" s="1">
        <f t="shared" si="171"/>
        <v>0</v>
      </c>
      <c r="S180" s="1">
        <f t="shared" si="171"/>
        <v>0</v>
      </c>
      <c r="T180" s="1">
        <f t="shared" si="171"/>
        <v>0</v>
      </c>
      <c r="U180" s="1">
        <f t="shared" si="171"/>
        <v>0</v>
      </c>
      <c r="V180" s="1">
        <f t="shared" si="172"/>
        <v>0</v>
      </c>
      <c r="W180" s="1">
        <f t="shared" si="172"/>
        <v>0</v>
      </c>
      <c r="X180" s="1">
        <f t="shared" si="172"/>
        <v>0</v>
      </c>
      <c r="Y180" s="1">
        <f t="shared" si="172"/>
        <v>0</v>
      </c>
      <c r="Z180" s="1">
        <f t="shared" si="172"/>
        <v>0</v>
      </c>
      <c r="AA180" s="1">
        <f t="shared" si="172"/>
        <v>0</v>
      </c>
      <c r="AB180" s="1">
        <f t="shared" si="172"/>
        <v>0</v>
      </c>
      <c r="AC180" s="1">
        <f t="shared" si="172"/>
        <v>0</v>
      </c>
      <c r="AD180" s="1">
        <f t="shared" si="172"/>
        <v>0</v>
      </c>
      <c r="AE180" s="1">
        <f t="shared" si="172"/>
        <v>0</v>
      </c>
      <c r="AF180" s="1">
        <f t="shared" si="172"/>
        <v>0</v>
      </c>
    </row>
    <row r="181" spans="1:32">
      <c r="A181" s="5" t="s">
        <v>867</v>
      </c>
      <c r="B181" s="5" t="str">
        <f t="shared" ref="B181:B199" si="173">RIGHT(A181,10)</f>
        <v>9210-04122</v>
      </c>
      <c r="C181" s="5" t="str">
        <f t="shared" ref="C181:C199" si="174">LEFT(B181,4)</f>
        <v>9210</v>
      </c>
      <c r="D181" s="1">
        <f>SUM($F181:K181)</f>
        <v>57736.6</v>
      </c>
      <c r="E181" s="2">
        <f>D181/$D$200</f>
        <v>1.259497564077925E-2</v>
      </c>
      <c r="F181" s="22">
        <f>'Div 2 history'!B182</f>
        <v>57736.6</v>
      </c>
      <c r="G181" s="22">
        <f>'Div 2 history'!C182</f>
        <v>0</v>
      </c>
      <c r="H181" s="22">
        <f>'Div 2 history'!D182</f>
        <v>0</v>
      </c>
      <c r="I181" s="22">
        <f>'Div 2 history'!E182</f>
        <v>0</v>
      </c>
      <c r="J181" s="22">
        <f>'Div 2 history'!F182</f>
        <v>0</v>
      </c>
      <c r="K181" s="22">
        <f>'Div 2 history'!G182</f>
        <v>0</v>
      </c>
      <c r="L181" s="1">
        <f t="shared" si="171"/>
        <v>2897.8435567968104</v>
      </c>
      <c r="M181" s="1">
        <f t="shared" si="171"/>
        <v>2859.5044509462782</v>
      </c>
      <c r="N181" s="1">
        <f t="shared" si="171"/>
        <v>5307.4194562241219</v>
      </c>
      <c r="O181" s="1">
        <f t="shared" si="171"/>
        <v>2631.8880927295354</v>
      </c>
      <c r="P181" s="1">
        <f t="shared" si="171"/>
        <v>2471.3273432608817</v>
      </c>
      <c r="Q181" s="1">
        <f t="shared" si="171"/>
        <v>5860.9725816422388</v>
      </c>
      <c r="R181" s="1">
        <f t="shared" si="171"/>
        <v>4100.6637720546487</v>
      </c>
      <c r="S181" s="1">
        <f t="shared" si="171"/>
        <v>4064.7680914784278</v>
      </c>
      <c r="T181" s="1">
        <f t="shared" si="171"/>
        <v>42198.321294608068</v>
      </c>
      <c r="U181" s="1">
        <f t="shared" si="171"/>
        <v>3482.0993283846979</v>
      </c>
      <c r="V181" s="1">
        <f t="shared" si="172"/>
        <v>2819.8177242656029</v>
      </c>
      <c r="W181" s="1">
        <f t="shared" si="172"/>
        <v>6697.5624770916538</v>
      </c>
      <c r="X181" s="1">
        <f t="shared" si="172"/>
        <v>2897.8435983602303</v>
      </c>
      <c r="Y181" s="1">
        <f t="shared" si="172"/>
        <v>2859.5044925096981</v>
      </c>
      <c r="Z181" s="1">
        <f t="shared" si="172"/>
        <v>5564.6610435714065</v>
      </c>
      <c r="AA181" s="1">
        <f t="shared" si="172"/>
        <v>2631.8880927295354</v>
      </c>
      <c r="AB181" s="1">
        <f t="shared" si="172"/>
        <v>2471.3273432608817</v>
      </c>
      <c r="AC181" s="1">
        <f t="shared" si="172"/>
        <v>5860.9725816422388</v>
      </c>
      <c r="AD181" s="1">
        <f t="shared" si="172"/>
        <v>4100.6637720546487</v>
      </c>
      <c r="AE181" s="1">
        <f t="shared" si="172"/>
        <v>4064.7680914784278</v>
      </c>
      <c r="AF181" s="1">
        <f t="shared" si="172"/>
        <v>42198.321294608068</v>
      </c>
    </row>
    <row r="182" spans="1:32">
      <c r="A182" s="5" t="s">
        <v>422</v>
      </c>
      <c r="B182" s="5" t="str">
        <f t="shared" si="173"/>
        <v>9302-04113</v>
      </c>
      <c r="C182" s="5" t="str">
        <f t="shared" si="174"/>
        <v>9302</v>
      </c>
      <c r="D182" s="1">
        <f>SUM($F182:K182)</f>
        <v>3048455.45</v>
      </c>
      <c r="E182" s="2">
        <f>D182/$D$200</f>
        <v>0.66500663590773879</v>
      </c>
      <c r="F182" s="22">
        <f>'Div 2 history'!B183</f>
        <v>0</v>
      </c>
      <c r="G182" s="22">
        <f>'Div 2 history'!C183</f>
        <v>0</v>
      </c>
      <c r="H182" s="22">
        <f>'Div 2 history'!D183</f>
        <v>2854124.47</v>
      </c>
      <c r="I182" s="22">
        <f>'Div 2 history'!E183</f>
        <v>0</v>
      </c>
      <c r="J182" s="22">
        <f>'Div 2 history'!F183</f>
        <v>0</v>
      </c>
      <c r="K182" s="22">
        <f>'Div 2 history'!G183</f>
        <v>194330.98</v>
      </c>
      <c r="L182" s="1">
        <f t="shared" si="171"/>
        <v>153004.28123520646</v>
      </c>
      <c r="M182" s="1">
        <f t="shared" si="171"/>
        <v>150980.00103550332</v>
      </c>
      <c r="N182" s="1">
        <f t="shared" si="171"/>
        <v>280228.34331710666</v>
      </c>
      <c r="O182" s="1">
        <f t="shared" si="171"/>
        <v>138962.00330590058</v>
      </c>
      <c r="P182" s="1">
        <f t="shared" si="171"/>
        <v>130484.49871134872</v>
      </c>
      <c r="Q182" s="1">
        <f t="shared" si="171"/>
        <v>309455.59331183083</v>
      </c>
      <c r="R182" s="1">
        <f t="shared" si="171"/>
        <v>216512.41715891744</v>
      </c>
      <c r="S182" s="1">
        <f t="shared" si="171"/>
        <v>214617.14824658039</v>
      </c>
      <c r="T182" s="1">
        <f t="shared" si="171"/>
        <v>2228044.3000003295</v>
      </c>
      <c r="U182" s="1">
        <f t="shared" si="171"/>
        <v>183852.61125621657</v>
      </c>
      <c r="V182" s="1">
        <f t="shared" si="172"/>
        <v>148884.56732027995</v>
      </c>
      <c r="W182" s="1">
        <f t="shared" si="172"/>
        <v>353627.00323547894</v>
      </c>
      <c r="X182" s="1">
        <f t="shared" si="172"/>
        <v>153004.28342972838</v>
      </c>
      <c r="Y182" s="1">
        <f t="shared" si="172"/>
        <v>150980.00323002524</v>
      </c>
      <c r="Z182" s="1">
        <f t="shared" si="172"/>
        <v>293810.53414433723</v>
      </c>
      <c r="AA182" s="1">
        <f t="shared" si="172"/>
        <v>138962.00330590058</v>
      </c>
      <c r="AB182" s="1">
        <f t="shared" si="172"/>
        <v>130484.49871134872</v>
      </c>
      <c r="AC182" s="1">
        <f t="shared" si="172"/>
        <v>309455.59331183083</v>
      </c>
      <c r="AD182" s="1">
        <f t="shared" si="172"/>
        <v>216512.41715891744</v>
      </c>
      <c r="AE182" s="1">
        <f t="shared" si="172"/>
        <v>214617.14824658039</v>
      </c>
      <c r="AF182" s="1">
        <f t="shared" si="172"/>
        <v>2228044.3000003295</v>
      </c>
    </row>
    <row r="183" spans="1:32">
      <c r="A183" s="5" t="s">
        <v>868</v>
      </c>
      <c r="B183" s="5" t="str">
        <f t="shared" ref="B183:B184" si="175">RIGHT(A183,10)</f>
        <v>9210-04120</v>
      </c>
      <c r="C183" s="5" t="str">
        <f t="shared" ref="C183:C184" si="176">LEFT(B183,4)</f>
        <v>9210</v>
      </c>
      <c r="D183" s="1">
        <f>SUM($F183:K183)</f>
        <v>1998.75</v>
      </c>
      <c r="E183" s="2">
        <f t="shared" ref="E183:E184" si="177">D183/$D$200</f>
        <v>4.3601818537994147E-4</v>
      </c>
      <c r="F183" s="22">
        <f>'Div 2 history'!B184</f>
        <v>0</v>
      </c>
      <c r="G183" s="22">
        <f>'Div 2 history'!C184</f>
        <v>0</v>
      </c>
      <c r="H183" s="22">
        <f>'Div 2 history'!D184</f>
        <v>0</v>
      </c>
      <c r="I183" s="22">
        <f>'Div 2 history'!E184</f>
        <v>0</v>
      </c>
      <c r="J183" s="22">
        <f>'Div 2 history'!F184</f>
        <v>1998.75</v>
      </c>
      <c r="K183" s="22">
        <f>'Div 2 history'!G184</f>
        <v>0</v>
      </c>
      <c r="L183" s="1">
        <f t="shared" si="171"/>
        <v>100.31877196003272</v>
      </c>
      <c r="M183" s="1">
        <f t="shared" si="171"/>
        <v>98.991532603736175</v>
      </c>
      <c r="N183" s="1">
        <f t="shared" si="171"/>
        <v>183.73448796998721</v>
      </c>
      <c r="O183" s="1">
        <f t="shared" si="171"/>
        <v>91.1118133964099</v>
      </c>
      <c r="P183" s="1">
        <f t="shared" si="171"/>
        <v>85.553453569186402</v>
      </c>
      <c r="Q183" s="1">
        <f t="shared" si="171"/>
        <v>202.89762382193314</v>
      </c>
      <c r="R183" s="1">
        <f t="shared" si="171"/>
        <v>141.95851010267714</v>
      </c>
      <c r="S183" s="1">
        <f t="shared" si="171"/>
        <v>140.71585827434433</v>
      </c>
      <c r="T183" s="1">
        <f t="shared" si="171"/>
        <v>1460.8393062216667</v>
      </c>
      <c r="U183" s="1">
        <f t="shared" si="171"/>
        <v>120.54478498229747</v>
      </c>
      <c r="V183" s="1">
        <f t="shared" si="172"/>
        <v>97.617640740463997</v>
      </c>
      <c r="W183" s="1">
        <f t="shared" si="172"/>
        <v>231.85904610051412</v>
      </c>
      <c r="X183" s="1">
        <f t="shared" si="172"/>
        <v>100.31877339889274</v>
      </c>
      <c r="Y183" s="1">
        <f t="shared" si="172"/>
        <v>98.9915340425962</v>
      </c>
      <c r="Z183" s="1">
        <f t="shared" si="172"/>
        <v>192.63978586959311</v>
      </c>
      <c r="AA183" s="1">
        <f t="shared" si="172"/>
        <v>91.1118133964099</v>
      </c>
      <c r="AB183" s="1">
        <f t="shared" si="172"/>
        <v>85.553453569186402</v>
      </c>
      <c r="AC183" s="1">
        <f t="shared" si="172"/>
        <v>202.89762382193314</v>
      </c>
      <c r="AD183" s="1">
        <f t="shared" si="172"/>
        <v>141.95851010267714</v>
      </c>
      <c r="AE183" s="1">
        <f t="shared" si="172"/>
        <v>140.71585827434433</v>
      </c>
      <c r="AF183" s="1">
        <f t="shared" si="172"/>
        <v>1460.8393062216667</v>
      </c>
    </row>
    <row r="184" spans="1:32">
      <c r="A184" s="5" t="s">
        <v>423</v>
      </c>
      <c r="B184" s="5" t="str">
        <f t="shared" si="175"/>
        <v>9302-04120</v>
      </c>
      <c r="C184" s="5" t="str">
        <f t="shared" si="176"/>
        <v>9302</v>
      </c>
      <c r="D184" s="1">
        <f>SUM($F184:K184)</f>
        <v>5737.09</v>
      </c>
      <c r="E184" s="2">
        <f t="shared" si="177"/>
        <v>1.2515199855716865E-3</v>
      </c>
      <c r="F184" s="22">
        <f>'Div 2 history'!B185</f>
        <v>294.20999999999998</v>
      </c>
      <c r="G184" s="22">
        <f>'Div 2 history'!C185</f>
        <v>2177.15</v>
      </c>
      <c r="H184" s="22">
        <f>'Div 2 history'!D185</f>
        <v>0</v>
      </c>
      <c r="I184" s="22">
        <f>'Div 2 history'!E185</f>
        <v>294.20999999999998</v>
      </c>
      <c r="J184" s="22">
        <f>'Div 2 history'!F185</f>
        <v>2971.52</v>
      </c>
      <c r="K184" s="22">
        <f>'Div 2 history'!G185</f>
        <v>0</v>
      </c>
      <c r="L184" s="1">
        <f t="shared" si="171"/>
        <v>287.94887976194326</v>
      </c>
      <c r="M184" s="1">
        <f t="shared" si="171"/>
        <v>284.13925292586305</v>
      </c>
      <c r="N184" s="1">
        <f t="shared" si="171"/>
        <v>527.38025945602703</v>
      </c>
      <c r="O184" s="1">
        <f t="shared" si="171"/>
        <v>261.52178787662751</v>
      </c>
      <c r="P184" s="1">
        <f t="shared" si="171"/>
        <v>245.56741110055967</v>
      </c>
      <c r="Q184" s="1">
        <f t="shared" si="171"/>
        <v>582.38495492311415</v>
      </c>
      <c r="R184" s="1">
        <f t="shared" si="171"/>
        <v>407.46904251405533</v>
      </c>
      <c r="S184" s="1">
        <f t="shared" si="171"/>
        <v>403.902210555176</v>
      </c>
      <c r="T184" s="1">
        <f t="shared" si="171"/>
        <v>4193.1039776516627</v>
      </c>
      <c r="U184" s="1">
        <f t="shared" si="171"/>
        <v>346.00439298265866</v>
      </c>
      <c r="V184" s="1">
        <f t="shared" si="172"/>
        <v>280.19571758134265</v>
      </c>
      <c r="W184" s="1">
        <f t="shared" si="172"/>
        <v>665.51405367994926</v>
      </c>
      <c r="X184" s="1">
        <f t="shared" si="172"/>
        <v>287.94888389195927</v>
      </c>
      <c r="Y184" s="1">
        <f t="shared" si="172"/>
        <v>284.13925705587906</v>
      </c>
      <c r="Z184" s="1">
        <f t="shared" si="172"/>
        <v>552.94148298415701</v>
      </c>
      <c r="AA184" s="1">
        <f t="shared" si="172"/>
        <v>261.52178787662751</v>
      </c>
      <c r="AB184" s="1">
        <f t="shared" si="172"/>
        <v>245.56741110055967</v>
      </c>
      <c r="AC184" s="1">
        <f t="shared" si="172"/>
        <v>582.38495492311415</v>
      </c>
      <c r="AD184" s="1">
        <f t="shared" si="172"/>
        <v>407.46904251405533</v>
      </c>
      <c r="AE184" s="1">
        <f t="shared" si="172"/>
        <v>403.902210555176</v>
      </c>
      <c r="AF184" s="1">
        <f t="shared" si="172"/>
        <v>4193.1039776516627</v>
      </c>
    </row>
    <row r="185" spans="1:32">
      <c r="A185" s="5" t="s">
        <v>1138</v>
      </c>
      <c r="B185" s="5" t="str">
        <f t="shared" si="173"/>
        <v>9210-04121</v>
      </c>
      <c r="C185" s="5" t="str">
        <f t="shared" si="174"/>
        <v>9210</v>
      </c>
      <c r="D185" s="1">
        <f>SUM($F185:K185)</f>
        <v>17427.07</v>
      </c>
      <c r="E185" s="2">
        <f t="shared" ref="E185:E199" si="178">D185/$D$200</f>
        <v>3.8016357412829099E-3</v>
      </c>
      <c r="F185" s="22">
        <f>'Div 2 history'!B186</f>
        <v>0</v>
      </c>
      <c r="G185" s="22">
        <f>'Div 2 history'!C186</f>
        <v>0</v>
      </c>
      <c r="H185" s="22">
        <f>'Div 2 history'!D186</f>
        <v>0</v>
      </c>
      <c r="I185" s="22">
        <f>'Div 2 history'!E186</f>
        <v>0</v>
      </c>
      <c r="J185" s="22">
        <f>'Div 2 history'!F186</f>
        <v>0</v>
      </c>
      <c r="K185" s="22">
        <f>'Div 2 history'!G186</f>
        <v>17427.07</v>
      </c>
      <c r="L185" s="1">
        <f t="shared" ref="L185:AF185" si="179">$E185*L$200</f>
        <v>874.67780425842523</v>
      </c>
      <c r="M185" s="1">
        <f t="shared" si="179"/>
        <v>863.10562506196004</v>
      </c>
      <c r="N185" s="1">
        <f t="shared" si="179"/>
        <v>1601.9781279635397</v>
      </c>
      <c r="O185" s="1">
        <f t="shared" si="179"/>
        <v>794.40247649089326</v>
      </c>
      <c r="P185" s="1">
        <f t="shared" si="179"/>
        <v>745.93922406101876</v>
      </c>
      <c r="Q185" s="1">
        <f t="shared" si="179"/>
        <v>1769.0612098454014</v>
      </c>
      <c r="R185" s="1">
        <f t="shared" si="179"/>
        <v>1237.734030096341</v>
      </c>
      <c r="S185" s="1">
        <f t="shared" si="179"/>
        <v>1226.8993682336848</v>
      </c>
      <c r="T185" s="1">
        <f t="shared" si="179"/>
        <v>12737.03507105762</v>
      </c>
      <c r="U185" s="1">
        <f t="shared" si="179"/>
        <v>1051.0280955704548</v>
      </c>
      <c r="V185" s="1">
        <f t="shared" si="179"/>
        <v>851.12668338657556</v>
      </c>
      <c r="W185" s="1">
        <f t="shared" si="179"/>
        <v>2021.5753978871228</v>
      </c>
      <c r="X185" s="1">
        <f t="shared" si="179"/>
        <v>874.67781680382313</v>
      </c>
      <c r="Y185" s="1">
        <f t="shared" si="179"/>
        <v>863.10563760735806</v>
      </c>
      <c r="Z185" s="1">
        <f t="shared" si="179"/>
        <v>1679.6232811179036</v>
      </c>
      <c r="AA185" s="1">
        <f t="shared" si="179"/>
        <v>794.40247649089326</v>
      </c>
      <c r="AB185" s="1">
        <f t="shared" si="179"/>
        <v>745.93922406101876</v>
      </c>
      <c r="AC185" s="1">
        <f t="shared" si="179"/>
        <v>1769.0612098454014</v>
      </c>
      <c r="AD185" s="1">
        <f t="shared" si="179"/>
        <v>1237.734030096341</v>
      </c>
      <c r="AE185" s="1">
        <f t="shared" si="179"/>
        <v>1226.8993682336848</v>
      </c>
      <c r="AF185" s="1">
        <f t="shared" si="179"/>
        <v>12737.03507105762</v>
      </c>
    </row>
    <row r="186" spans="1:32">
      <c r="A186" s="5" t="s">
        <v>1139</v>
      </c>
      <c r="B186" s="5" t="str">
        <f t="shared" si="173"/>
        <v>9030-04130</v>
      </c>
      <c r="C186" s="5" t="str">
        <f t="shared" si="174"/>
        <v>9030</v>
      </c>
      <c r="D186" s="1">
        <f>SUM($F186:K186)</f>
        <v>205.28</v>
      </c>
      <c r="E186" s="2">
        <f t="shared" si="178"/>
        <v>4.478089460652627E-5</v>
      </c>
      <c r="F186" s="22">
        <f>'Div 2 history'!B187</f>
        <v>0</v>
      </c>
      <c r="G186" s="22">
        <f>'Div 2 history'!C187</f>
        <v>0</v>
      </c>
      <c r="H186" s="22">
        <f>'Div 2 history'!D187</f>
        <v>0</v>
      </c>
      <c r="I186" s="22">
        <f>'Div 2 history'!E187</f>
        <v>0</v>
      </c>
      <c r="J186" s="22">
        <f>'Div 2 history'!F187</f>
        <v>0</v>
      </c>
      <c r="K186" s="22">
        <f>'Div 2 history'!G187</f>
        <v>205.28</v>
      </c>
      <c r="L186" s="1">
        <f t="shared" ref="L186:U190" si="180">$E186*L$200</f>
        <v>10.303158227870178</v>
      </c>
      <c r="M186" s="1">
        <f t="shared" si="180"/>
        <v>10.166845184687912</v>
      </c>
      <c r="N186" s="1">
        <f t="shared" si="180"/>
        <v>18.870301783854398</v>
      </c>
      <c r="O186" s="1">
        <f t="shared" si="180"/>
        <v>9.3575650051357204</v>
      </c>
      <c r="P186" s="1">
        <f t="shared" si="180"/>
        <v>8.7866981606917243</v>
      </c>
      <c r="Q186" s="1">
        <f t="shared" si="180"/>
        <v>20.838436131665507</v>
      </c>
      <c r="R186" s="1">
        <f t="shared" si="180"/>
        <v>14.579733810570389</v>
      </c>
      <c r="S186" s="1">
        <f t="shared" si="180"/>
        <v>14.452108260941788</v>
      </c>
      <c r="T186" s="1">
        <f t="shared" si="180"/>
        <v>150.0343178392414</v>
      </c>
      <c r="U186" s="1">
        <f t="shared" si="180"/>
        <v>12.380454514654671</v>
      </c>
      <c r="V186" s="1">
        <f t="shared" ref="V186:AF190" si="181">$E186*V$200</f>
        <v>10.025740733559699</v>
      </c>
      <c r="W186" s="1">
        <f t="shared" si="181"/>
        <v>23.812895551476444</v>
      </c>
      <c r="X186" s="1">
        <f t="shared" si="181"/>
        <v>10.303158375647129</v>
      </c>
      <c r="Y186" s="1">
        <f t="shared" si="181"/>
        <v>10.166845332464865</v>
      </c>
      <c r="Z186" s="1">
        <f t="shared" si="181"/>
        <v>19.784913192400285</v>
      </c>
      <c r="AA186" s="1">
        <f t="shared" si="181"/>
        <v>9.3575650051357204</v>
      </c>
      <c r="AB186" s="1">
        <f t="shared" si="181"/>
        <v>8.7866981606917243</v>
      </c>
      <c r="AC186" s="1">
        <f t="shared" si="181"/>
        <v>20.838436131665507</v>
      </c>
      <c r="AD186" s="1">
        <f t="shared" si="181"/>
        <v>14.579733810570389</v>
      </c>
      <c r="AE186" s="1">
        <f t="shared" si="181"/>
        <v>14.452108260941788</v>
      </c>
      <c r="AF186" s="1">
        <f t="shared" si="181"/>
        <v>150.0343178392414</v>
      </c>
    </row>
    <row r="187" spans="1:32">
      <c r="A187" s="5" t="s">
        <v>424</v>
      </c>
      <c r="B187" s="5" t="str">
        <f t="shared" si="173"/>
        <v>9302-04121</v>
      </c>
      <c r="C187" s="5" t="str">
        <f t="shared" si="174"/>
        <v>9302</v>
      </c>
      <c r="D187" s="1">
        <f>SUM($F187:K187)</f>
        <v>61064.49</v>
      </c>
      <c r="E187" s="2">
        <f t="shared" si="178"/>
        <v>1.3320939647755638E-2</v>
      </c>
      <c r="F187" s="22">
        <f>'Div 2 history'!B188</f>
        <v>0</v>
      </c>
      <c r="G187" s="22">
        <f>'Div 2 history'!C188</f>
        <v>0</v>
      </c>
      <c r="H187" s="22">
        <f>'Div 2 history'!D188</f>
        <v>0</v>
      </c>
      <c r="I187" s="22">
        <f>'Div 2 history'!E188</f>
        <v>57500</v>
      </c>
      <c r="J187" s="22">
        <f>'Div 2 history'!F188</f>
        <v>0</v>
      </c>
      <c r="K187" s="22">
        <f>'Div 2 history'!G188</f>
        <v>3564.49</v>
      </c>
      <c r="L187" s="1">
        <f t="shared" si="180"/>
        <v>3064.872869126053</v>
      </c>
      <c r="M187" s="1">
        <f t="shared" si="180"/>
        <v>3024.3239288382847</v>
      </c>
      <c r="N187" s="1">
        <f t="shared" si="180"/>
        <v>5613.3347358591136</v>
      </c>
      <c r="O187" s="1">
        <f t="shared" si="180"/>
        <v>2783.5879514831458</v>
      </c>
      <c r="P187" s="1">
        <f t="shared" si="180"/>
        <v>2613.7726128535569</v>
      </c>
      <c r="Q187" s="1">
        <f t="shared" si="180"/>
        <v>6198.7942068283664</v>
      </c>
      <c r="R187" s="1">
        <f t="shared" si="180"/>
        <v>4337.0226494458175</v>
      </c>
      <c r="S187" s="1">
        <f t="shared" si="180"/>
        <v>4299.0579714497135</v>
      </c>
      <c r="T187" s="1">
        <f t="shared" si="180"/>
        <v>44630.597726769178</v>
      </c>
      <c r="U187" s="1">
        <f t="shared" si="180"/>
        <v>3682.8046614652426</v>
      </c>
      <c r="V187" s="1">
        <f t="shared" si="181"/>
        <v>2982.349691967308</v>
      </c>
      <c r="W187" s="1">
        <f t="shared" si="181"/>
        <v>7083.604453790811</v>
      </c>
      <c r="X187" s="1">
        <f t="shared" si="181"/>
        <v>3064.8729130851539</v>
      </c>
      <c r="Y187" s="1">
        <f t="shared" si="181"/>
        <v>3024.323972797386</v>
      </c>
      <c r="Z187" s="1">
        <f t="shared" si="181"/>
        <v>5885.4035161155261</v>
      </c>
      <c r="AA187" s="1">
        <f t="shared" si="181"/>
        <v>2783.5879514831458</v>
      </c>
      <c r="AB187" s="1">
        <f t="shared" si="181"/>
        <v>2613.7726128535569</v>
      </c>
      <c r="AC187" s="1">
        <f t="shared" si="181"/>
        <v>6198.7942068283664</v>
      </c>
      <c r="AD187" s="1">
        <f t="shared" si="181"/>
        <v>4337.0226494458175</v>
      </c>
      <c r="AE187" s="1">
        <f t="shared" si="181"/>
        <v>4299.0579714497135</v>
      </c>
      <c r="AF187" s="1">
        <f t="shared" si="181"/>
        <v>44630.597726769178</v>
      </c>
    </row>
    <row r="188" spans="1:32">
      <c r="A188" s="5" t="s">
        <v>425</v>
      </c>
      <c r="B188" s="5" t="str">
        <f t="shared" si="173"/>
        <v>9302-04125</v>
      </c>
      <c r="C188" s="5" t="str">
        <f t="shared" si="174"/>
        <v>9302</v>
      </c>
      <c r="D188" s="1">
        <f>SUM($F188:K188)</f>
        <v>255096.35</v>
      </c>
      <c r="E188" s="2">
        <f t="shared" si="178"/>
        <v>5.5648103876946312E-2</v>
      </c>
      <c r="F188" s="22">
        <f>'Div 2 history'!B189</f>
        <v>215867.33</v>
      </c>
      <c r="G188" s="22">
        <f>'Div 2 history'!C189</f>
        <v>25349.91</v>
      </c>
      <c r="H188" s="22">
        <f>'Div 2 history'!D189</f>
        <v>4465.12</v>
      </c>
      <c r="I188" s="22">
        <f>'Div 2 history'!E189</f>
        <v>7732.94</v>
      </c>
      <c r="J188" s="22">
        <f>'Div 2 history'!F189</f>
        <v>850.7</v>
      </c>
      <c r="K188" s="22">
        <f>'Div 2 history'!G189</f>
        <v>830.35</v>
      </c>
      <c r="L188" s="1">
        <f t="shared" si="180"/>
        <v>12803.47845577821</v>
      </c>
      <c r="M188" s="1">
        <f t="shared" si="180"/>
        <v>12634.085627576784</v>
      </c>
      <c r="N188" s="1">
        <f t="shared" si="180"/>
        <v>23449.654659293385</v>
      </c>
      <c r="O188" s="1">
        <f t="shared" si="180"/>
        <v>11628.413277951355</v>
      </c>
      <c r="P188" s="1">
        <f t="shared" si="180"/>
        <v>10919.011249728042</v>
      </c>
      <c r="Q188" s="1">
        <f t="shared" si="180"/>
        <v>25895.406259236122</v>
      </c>
      <c r="R188" s="1">
        <f t="shared" si="180"/>
        <v>18117.872559665324</v>
      </c>
      <c r="S188" s="1">
        <f t="shared" si="180"/>
        <v>17959.275463616028</v>
      </c>
      <c r="T188" s="1">
        <f t="shared" si="180"/>
        <v>186443.91492366703</v>
      </c>
      <c r="U188" s="1">
        <f t="shared" si="180"/>
        <v>15384.882882060738</v>
      </c>
      <c r="V188" s="1">
        <f t="shared" si="181"/>
        <v>12458.73863589927</v>
      </c>
      <c r="W188" s="1">
        <f t="shared" si="181"/>
        <v>29591.692995483623</v>
      </c>
      <c r="X188" s="1">
        <f t="shared" si="181"/>
        <v>12803.478639416953</v>
      </c>
      <c r="Y188" s="1">
        <f t="shared" si="181"/>
        <v>12634.085811215527</v>
      </c>
      <c r="Z188" s="1">
        <f t="shared" si="181"/>
        <v>24586.219507249421</v>
      </c>
      <c r="AA188" s="1">
        <f t="shared" si="181"/>
        <v>11628.413277951355</v>
      </c>
      <c r="AB188" s="1">
        <f t="shared" si="181"/>
        <v>10919.011249728042</v>
      </c>
      <c r="AC188" s="1">
        <f t="shared" si="181"/>
        <v>25895.406259236122</v>
      </c>
      <c r="AD188" s="1">
        <f t="shared" si="181"/>
        <v>18117.872559665324</v>
      </c>
      <c r="AE188" s="1">
        <f t="shared" si="181"/>
        <v>17959.275463616028</v>
      </c>
      <c r="AF188" s="1">
        <f t="shared" si="181"/>
        <v>186443.91492366703</v>
      </c>
    </row>
    <row r="189" spans="1:32">
      <c r="A189" s="5" t="s">
        <v>426</v>
      </c>
      <c r="B189" s="5" t="str">
        <f t="shared" si="173"/>
        <v>9302-04126</v>
      </c>
      <c r="C189" s="5" t="str">
        <f t="shared" si="174"/>
        <v>9302</v>
      </c>
      <c r="D189" s="1">
        <f>SUM($F189:K189)</f>
        <v>55437.049999999996</v>
      </c>
      <c r="E189" s="2">
        <f t="shared" si="178"/>
        <v>1.2093339308976651E-2</v>
      </c>
      <c r="F189" s="22">
        <f>'Div 2 history'!B190</f>
        <v>4761.6000000000004</v>
      </c>
      <c r="G189" s="22">
        <f>'Div 2 history'!C190</f>
        <v>10931.59</v>
      </c>
      <c r="H189" s="22">
        <f>'Div 2 history'!D190</f>
        <v>15040.52</v>
      </c>
      <c r="I189" s="22">
        <f>'Div 2 history'!E190</f>
        <v>9055.5</v>
      </c>
      <c r="J189" s="22">
        <f>'Div 2 history'!F190</f>
        <v>4351.49</v>
      </c>
      <c r="K189" s="22">
        <f>'Div 2 history'!G190</f>
        <v>11296.35</v>
      </c>
      <c r="L189" s="1">
        <f t="shared" si="180"/>
        <v>2782.427405672011</v>
      </c>
      <c r="M189" s="1">
        <f t="shared" si="180"/>
        <v>2745.6152808154857</v>
      </c>
      <c r="N189" s="1">
        <f t="shared" si="180"/>
        <v>5096.0340194204273</v>
      </c>
      <c r="O189" s="1">
        <f t="shared" si="180"/>
        <v>2527.0644927316798</v>
      </c>
      <c r="P189" s="1">
        <f t="shared" si="180"/>
        <v>2372.8986032208454</v>
      </c>
      <c r="Q189" s="1">
        <f t="shared" si="180"/>
        <v>5627.5400708931566</v>
      </c>
      <c r="R189" s="1">
        <f t="shared" si="180"/>
        <v>3937.341349587301</v>
      </c>
      <c r="S189" s="1">
        <f t="shared" si="180"/>
        <v>3902.8753325567172</v>
      </c>
      <c r="T189" s="1">
        <f t="shared" si="180"/>
        <v>40517.634351957895</v>
      </c>
      <c r="U189" s="1">
        <f t="shared" si="180"/>
        <v>3343.4132694448394</v>
      </c>
      <c r="V189" s="1">
        <f t="shared" si="181"/>
        <v>2707.5092085609203</v>
      </c>
      <c r="W189" s="1">
        <f t="shared" si="181"/>
        <v>6430.8100220770511</v>
      </c>
      <c r="X189" s="1">
        <f t="shared" si="181"/>
        <v>2782.4274455800305</v>
      </c>
      <c r="Y189" s="1">
        <f t="shared" si="181"/>
        <v>2745.6153207235056</v>
      </c>
      <c r="Z189" s="1">
        <f t="shared" si="181"/>
        <v>5343.0301144424893</v>
      </c>
      <c r="AA189" s="1">
        <f t="shared" si="181"/>
        <v>2527.0644927316798</v>
      </c>
      <c r="AB189" s="1">
        <f t="shared" si="181"/>
        <v>2372.8986032208454</v>
      </c>
      <c r="AC189" s="1">
        <f t="shared" si="181"/>
        <v>5627.5400708931566</v>
      </c>
      <c r="AD189" s="1">
        <f t="shared" si="181"/>
        <v>3937.341349587301</v>
      </c>
      <c r="AE189" s="1">
        <f t="shared" si="181"/>
        <v>3902.8753325567172</v>
      </c>
      <c r="AF189" s="1">
        <f t="shared" si="181"/>
        <v>40517.634351957895</v>
      </c>
    </row>
    <row r="190" spans="1:32">
      <c r="A190" s="5" t="s">
        <v>726</v>
      </c>
      <c r="B190" s="5" t="str">
        <f t="shared" si="173"/>
        <v>9301-04127</v>
      </c>
      <c r="C190" s="5" t="str">
        <f t="shared" si="174"/>
        <v>9301</v>
      </c>
      <c r="D190" s="1">
        <f>SUM($F190:K190)</f>
        <v>0</v>
      </c>
      <c r="E190" s="2">
        <f t="shared" si="178"/>
        <v>0</v>
      </c>
      <c r="F190" s="22">
        <f>'Div 2 history'!B191</f>
        <v>0</v>
      </c>
      <c r="G190" s="22">
        <f>'Div 2 history'!C191</f>
        <v>0</v>
      </c>
      <c r="H190" s="22">
        <f>'Div 2 history'!D191</f>
        <v>0</v>
      </c>
      <c r="I190" s="22">
        <f>'Div 2 history'!E191</f>
        <v>0</v>
      </c>
      <c r="J190" s="22">
        <f>'Div 2 history'!F191</f>
        <v>0</v>
      </c>
      <c r="K190" s="22">
        <f>'Div 2 history'!G191</f>
        <v>0</v>
      </c>
      <c r="L190" s="1">
        <f t="shared" si="180"/>
        <v>0</v>
      </c>
      <c r="M190" s="1">
        <f t="shared" si="180"/>
        <v>0</v>
      </c>
      <c r="N190" s="1">
        <f t="shared" si="180"/>
        <v>0</v>
      </c>
      <c r="O190" s="1">
        <f t="shared" si="180"/>
        <v>0</v>
      </c>
      <c r="P190" s="1">
        <f t="shared" si="180"/>
        <v>0</v>
      </c>
      <c r="Q190" s="1">
        <f t="shared" si="180"/>
        <v>0</v>
      </c>
      <c r="R190" s="1">
        <f t="shared" si="180"/>
        <v>0</v>
      </c>
      <c r="S190" s="1">
        <f t="shared" si="180"/>
        <v>0</v>
      </c>
      <c r="T190" s="1">
        <f t="shared" si="180"/>
        <v>0</v>
      </c>
      <c r="U190" s="1">
        <f t="shared" si="180"/>
        <v>0</v>
      </c>
      <c r="V190" s="1">
        <f t="shared" si="181"/>
        <v>0</v>
      </c>
      <c r="W190" s="1">
        <f t="shared" si="181"/>
        <v>0</v>
      </c>
      <c r="X190" s="1">
        <f t="shared" si="181"/>
        <v>0</v>
      </c>
      <c r="Y190" s="1">
        <f t="shared" si="181"/>
        <v>0</v>
      </c>
      <c r="Z190" s="1">
        <f t="shared" si="181"/>
        <v>0</v>
      </c>
      <c r="AA190" s="1">
        <f t="shared" si="181"/>
        <v>0</v>
      </c>
      <c r="AB190" s="1">
        <f t="shared" si="181"/>
        <v>0</v>
      </c>
      <c r="AC190" s="1">
        <f t="shared" si="181"/>
        <v>0</v>
      </c>
      <c r="AD190" s="1">
        <f t="shared" si="181"/>
        <v>0</v>
      </c>
      <c r="AE190" s="1">
        <f t="shared" si="181"/>
        <v>0</v>
      </c>
      <c r="AF190" s="1">
        <f t="shared" si="181"/>
        <v>0</v>
      </c>
    </row>
    <row r="191" spans="1:32">
      <c r="A191" s="5" t="s">
        <v>427</v>
      </c>
      <c r="B191" s="5" t="str">
        <f t="shared" si="173"/>
        <v>9302-04127</v>
      </c>
      <c r="C191" s="5" t="str">
        <f t="shared" si="174"/>
        <v>9302</v>
      </c>
      <c r="D191" s="1">
        <f>SUM($F191:K191)</f>
        <v>395694.07</v>
      </c>
      <c r="E191" s="2">
        <f t="shared" si="178"/>
        <v>8.631885446754399E-2</v>
      </c>
      <c r="F191" s="22">
        <f>'Div 2 history'!B192</f>
        <v>30208.32</v>
      </c>
      <c r="G191" s="22">
        <f>'Div 2 history'!C192</f>
        <v>159511.51</v>
      </c>
      <c r="H191" s="22">
        <f>'Div 2 history'!D192</f>
        <v>30208.32</v>
      </c>
      <c r="I191" s="22">
        <f>'Div 2 history'!E192</f>
        <v>30208.32</v>
      </c>
      <c r="J191" s="22">
        <f>'Div 2 history'!F192</f>
        <v>115349.28</v>
      </c>
      <c r="K191" s="22">
        <f>'Div 2 history'!G192</f>
        <v>30208.32</v>
      </c>
      <c r="L191" s="1">
        <f t="shared" ref="L191:V199" si="182">$E191*L$200</f>
        <v>19860.184202260029</v>
      </c>
      <c r="M191" s="1">
        <f t="shared" si="182"/>
        <v>19597.429609260824</v>
      </c>
      <c r="N191" s="1">
        <f t="shared" si="182"/>
        <v>36374.057458016403</v>
      </c>
      <c r="O191" s="1">
        <f t="shared" si="182"/>
        <v>18037.475556175588</v>
      </c>
      <c r="P191" s="1">
        <f t="shared" si="182"/>
        <v>16937.082799423337</v>
      </c>
      <c r="Q191" s="1">
        <f t="shared" si="182"/>
        <v>40167.798155562072</v>
      </c>
      <c r="R191" s="1">
        <f t="shared" si="182"/>
        <v>28103.635088762698</v>
      </c>
      <c r="S191" s="1">
        <f t="shared" si="182"/>
        <v>27857.626353530199</v>
      </c>
      <c r="T191" s="1">
        <f t="shared" si="182"/>
        <v>289203.47752086434</v>
      </c>
      <c r="U191" s="1">
        <f t="shared" si="182"/>
        <v>23864.343508152677</v>
      </c>
      <c r="V191" s="1">
        <f t="shared" si="182"/>
        <v>19325.439183685812</v>
      </c>
      <c r="W191" s="1">
        <f t="shared" ref="W191:AF199" si="183">$E191*W$200</f>
        <v>45901.313129621049</v>
      </c>
      <c r="X191" s="1">
        <f t="shared" si="183"/>
        <v>19860.184487112248</v>
      </c>
      <c r="Y191" s="1">
        <f t="shared" si="183"/>
        <v>19597.429894113044</v>
      </c>
      <c r="Z191" s="1">
        <f t="shared" si="183"/>
        <v>38137.046111153366</v>
      </c>
      <c r="AA191" s="1">
        <f t="shared" si="183"/>
        <v>18037.475556175588</v>
      </c>
      <c r="AB191" s="1">
        <f t="shared" si="183"/>
        <v>16937.082799423337</v>
      </c>
      <c r="AC191" s="1">
        <f t="shared" si="183"/>
        <v>40167.798155562072</v>
      </c>
      <c r="AD191" s="1">
        <f t="shared" si="183"/>
        <v>28103.635088762698</v>
      </c>
      <c r="AE191" s="1">
        <f t="shared" si="183"/>
        <v>27857.626353530199</v>
      </c>
      <c r="AF191" s="1">
        <f t="shared" si="183"/>
        <v>289203.47752086434</v>
      </c>
    </row>
    <row r="192" spans="1:32">
      <c r="A192" s="5" t="s">
        <v>428</v>
      </c>
      <c r="B192" s="5" t="str">
        <f t="shared" si="173"/>
        <v>9302-04129</v>
      </c>
      <c r="C192" s="5" t="str">
        <f t="shared" si="174"/>
        <v>9302</v>
      </c>
      <c r="D192" s="1">
        <f>SUM($F192:K192)</f>
        <v>171837.30999999997</v>
      </c>
      <c r="E192" s="2">
        <f t="shared" si="178"/>
        <v>3.7485524496195348E-2</v>
      </c>
      <c r="F192" s="22">
        <f>'Div 2 history'!B193</f>
        <v>164.17</v>
      </c>
      <c r="G192" s="22">
        <f>'Div 2 history'!C193</f>
        <v>153591.10999999999</v>
      </c>
      <c r="H192" s="22">
        <f>'Div 2 history'!D193</f>
        <v>139.65</v>
      </c>
      <c r="I192" s="22">
        <f>'Div 2 history'!E193</f>
        <v>139.65</v>
      </c>
      <c r="J192" s="22">
        <f>'Div 2 history'!F193</f>
        <v>17663.080000000002</v>
      </c>
      <c r="K192" s="22">
        <f>'Div 2 history'!G193</f>
        <v>139.65</v>
      </c>
      <c r="L192" s="1">
        <f t="shared" si="182"/>
        <v>8624.6443607832134</v>
      </c>
      <c r="M192" s="1">
        <f t="shared" si="182"/>
        <v>8510.5384242167947</v>
      </c>
      <c r="N192" s="1">
        <f t="shared" si="182"/>
        <v>15796.09264139585</v>
      </c>
      <c r="O192" s="1">
        <f t="shared" si="182"/>
        <v>7833.1001492237829</v>
      </c>
      <c r="P192" s="1">
        <f t="shared" si="182"/>
        <v>7355.2346829462849</v>
      </c>
      <c r="Q192" s="1">
        <f t="shared" si="182"/>
        <v>17443.593187218463</v>
      </c>
      <c r="R192" s="1">
        <f t="shared" si="182"/>
        <v>12204.5120738721</v>
      </c>
      <c r="S192" s="1">
        <f t="shared" si="182"/>
        <v>12097.678329057942</v>
      </c>
      <c r="T192" s="1">
        <f t="shared" si="182"/>
        <v>125591.84326373853</v>
      </c>
      <c r="U192" s="1">
        <f t="shared" si="182"/>
        <v>10363.522994814954</v>
      </c>
      <c r="V192" s="1">
        <f t="shared" si="182"/>
        <v>8392.4216602315137</v>
      </c>
      <c r="W192" s="1">
        <f t="shared" si="183"/>
        <v>19933.475812922239</v>
      </c>
      <c r="X192" s="1">
        <f t="shared" si="183"/>
        <v>8624.6444844854432</v>
      </c>
      <c r="Y192" s="1">
        <f t="shared" si="183"/>
        <v>8510.5385479190245</v>
      </c>
      <c r="Z192" s="1">
        <f t="shared" si="183"/>
        <v>16561.702365381803</v>
      </c>
      <c r="AA192" s="1">
        <f t="shared" si="183"/>
        <v>7833.1001492237829</v>
      </c>
      <c r="AB192" s="1">
        <f t="shared" si="183"/>
        <v>7355.2346829462849</v>
      </c>
      <c r="AC192" s="1">
        <f t="shared" si="183"/>
        <v>17443.593187218463</v>
      </c>
      <c r="AD192" s="1">
        <f t="shared" si="183"/>
        <v>12204.5120738721</v>
      </c>
      <c r="AE192" s="1">
        <f t="shared" si="183"/>
        <v>12097.678329057942</v>
      </c>
      <c r="AF192" s="1">
        <f t="shared" si="183"/>
        <v>125591.84326373853</v>
      </c>
    </row>
    <row r="193" spans="1:38">
      <c r="A193" s="5" t="s">
        <v>727</v>
      </c>
      <c r="B193" s="5" t="str">
        <f t="shared" si="173"/>
        <v>9302-04135</v>
      </c>
      <c r="C193" s="5" t="str">
        <f t="shared" si="174"/>
        <v>9302</v>
      </c>
      <c r="D193" s="1">
        <f>SUM($F193:K193)</f>
        <v>138.93000000000029</v>
      </c>
      <c r="E193" s="2">
        <f t="shared" si="178"/>
        <v>3.0306945088097758E-5</v>
      </c>
      <c r="F193" s="22">
        <f>'Div 2 history'!B194</f>
        <v>5536.47</v>
      </c>
      <c r="G193" s="22">
        <f>'Div 2 history'!C194</f>
        <v>0</v>
      </c>
      <c r="H193" s="22">
        <f>'Div 2 history'!D194</f>
        <v>2.46</v>
      </c>
      <c r="I193" s="22">
        <f>'Div 2 history'!E194</f>
        <v>-5400</v>
      </c>
      <c r="J193" s="22">
        <f>'Div 2 history'!F194</f>
        <v>0</v>
      </c>
      <c r="K193" s="22">
        <f>'Div 2 history'!G194</f>
        <v>0</v>
      </c>
      <c r="L193" s="1">
        <f t="shared" si="182"/>
        <v>6.9730016202163227</v>
      </c>
      <c r="M193" s="1">
        <f t="shared" si="182"/>
        <v>6.880747279368153</v>
      </c>
      <c r="N193" s="1">
        <f t="shared" si="182"/>
        <v>12.771098143174672</v>
      </c>
      <c r="O193" s="1">
        <f t="shared" si="182"/>
        <v>6.3330402677489692</v>
      </c>
      <c r="P193" s="1">
        <f t="shared" si="182"/>
        <v>5.946687331765899</v>
      </c>
      <c r="Q193" s="1">
        <f t="shared" si="182"/>
        <v>14.103097874962467</v>
      </c>
      <c r="R193" s="1">
        <f t="shared" si="182"/>
        <v>9.8673149761425787</v>
      </c>
      <c r="S193" s="1">
        <f t="shared" si="182"/>
        <v>9.7809401826414994</v>
      </c>
      <c r="T193" s="1">
        <f t="shared" si="182"/>
        <v>101.54066532251485</v>
      </c>
      <c r="U193" s="1">
        <f t="shared" si="182"/>
        <v>8.3788802889759211</v>
      </c>
      <c r="V193" s="1">
        <f t="shared" si="182"/>
        <v>6.7852501954084765</v>
      </c>
      <c r="W193" s="1">
        <f t="shared" si="183"/>
        <v>16.116161238146088</v>
      </c>
      <c r="X193" s="1">
        <f t="shared" si="183"/>
        <v>6.9730017202292416</v>
      </c>
      <c r="Y193" s="1">
        <f t="shared" si="183"/>
        <v>6.8807473793810727</v>
      </c>
      <c r="Z193" s="1">
        <f t="shared" si="183"/>
        <v>13.390091532639213</v>
      </c>
      <c r="AA193" s="1">
        <f t="shared" si="183"/>
        <v>6.3330402677489692</v>
      </c>
      <c r="AB193" s="1">
        <f t="shared" si="183"/>
        <v>5.946687331765899</v>
      </c>
      <c r="AC193" s="1">
        <f t="shared" si="183"/>
        <v>14.103097874962467</v>
      </c>
      <c r="AD193" s="1">
        <f t="shared" si="183"/>
        <v>9.8673149761425787</v>
      </c>
      <c r="AE193" s="1">
        <f t="shared" si="183"/>
        <v>9.7809401826414994</v>
      </c>
      <c r="AF193" s="1">
        <f t="shared" si="183"/>
        <v>101.54066532251485</v>
      </c>
    </row>
    <row r="194" spans="1:38">
      <c r="A194" s="5" t="s">
        <v>430</v>
      </c>
      <c r="B194" s="5" t="str">
        <f t="shared" si="173"/>
        <v>9210-04140</v>
      </c>
      <c r="C194" s="5" t="str">
        <f t="shared" si="174"/>
        <v>9210</v>
      </c>
      <c r="D194" s="1">
        <f>SUM($F194:K194)</f>
        <v>1602.3400000000001</v>
      </c>
      <c r="E194" s="2">
        <f t="shared" si="178"/>
        <v>3.4954315405213033E-4</v>
      </c>
      <c r="F194" s="22">
        <f>'Div 2 history'!B195</f>
        <v>0</v>
      </c>
      <c r="G194" s="22">
        <f>'Div 2 history'!C195</f>
        <v>0</v>
      </c>
      <c r="H194" s="22">
        <f>'Div 2 history'!D195</f>
        <v>0</v>
      </c>
      <c r="I194" s="22">
        <f>'Div 2 history'!E195</f>
        <v>0</v>
      </c>
      <c r="J194" s="22">
        <f>'Div 2 history'!F195</f>
        <v>895</v>
      </c>
      <c r="K194" s="22">
        <f>'Div 2 history'!G195</f>
        <v>707.34</v>
      </c>
      <c r="L194" s="1">
        <f t="shared" si="182"/>
        <v>80.422654690400933</v>
      </c>
      <c r="M194" s="1">
        <f t="shared" si="182"/>
        <v>79.358645329466242</v>
      </c>
      <c r="N194" s="1">
        <f t="shared" si="182"/>
        <v>147.2946188637045</v>
      </c>
      <c r="O194" s="1">
        <f t="shared" si="182"/>
        <v>73.041702602928552</v>
      </c>
      <c r="P194" s="1">
        <f t="shared" si="182"/>
        <v>68.585726475071993</v>
      </c>
      <c r="Q194" s="1">
        <f t="shared" si="182"/>
        <v>162.6571499961658</v>
      </c>
      <c r="R194" s="1">
        <f t="shared" si="182"/>
        <v>113.80402705587179</v>
      </c>
      <c r="S194" s="1">
        <f t="shared" si="182"/>
        <v>112.80782906682322</v>
      </c>
      <c r="T194" s="1">
        <f t="shared" si="182"/>
        <v>1171.1125723233149</v>
      </c>
      <c r="U194" s="1">
        <f t="shared" si="182"/>
        <v>96.637263674063561</v>
      </c>
      <c r="V194" s="1">
        <f t="shared" si="182"/>
        <v>78.257236004540388</v>
      </c>
      <c r="W194" s="1">
        <f t="shared" si="183"/>
        <v>185.87468364162496</v>
      </c>
      <c r="X194" s="1">
        <f t="shared" si="183"/>
        <v>80.422655843893338</v>
      </c>
      <c r="Y194" s="1">
        <f t="shared" si="183"/>
        <v>79.358646482958648</v>
      </c>
      <c r="Z194" s="1">
        <f t="shared" si="183"/>
        <v>154.43373833159919</v>
      </c>
      <c r="AA194" s="1">
        <f t="shared" si="183"/>
        <v>73.041702602928552</v>
      </c>
      <c r="AB194" s="1">
        <f t="shared" si="183"/>
        <v>68.585726475071993</v>
      </c>
      <c r="AC194" s="1">
        <f t="shared" si="183"/>
        <v>162.6571499961658</v>
      </c>
      <c r="AD194" s="1">
        <f t="shared" si="183"/>
        <v>113.80402705587179</v>
      </c>
      <c r="AE194" s="1">
        <f t="shared" si="183"/>
        <v>112.80782906682322</v>
      </c>
      <c r="AF194" s="1">
        <f t="shared" si="183"/>
        <v>1171.1125723233149</v>
      </c>
    </row>
    <row r="195" spans="1:38">
      <c r="A195" s="5" t="s">
        <v>429</v>
      </c>
      <c r="B195" s="5" t="str">
        <f t="shared" si="173"/>
        <v>9302-04140</v>
      </c>
      <c r="C195" s="5" t="str">
        <f t="shared" si="174"/>
        <v>9302</v>
      </c>
      <c r="D195" s="1">
        <f>SUM($F195:K195)</f>
        <v>11428.980000000001</v>
      </c>
      <c r="E195" s="2">
        <f t="shared" si="178"/>
        <v>2.4931797975452879E-3</v>
      </c>
      <c r="F195" s="22">
        <f>'Div 2 history'!B196</f>
        <v>3745.19</v>
      </c>
      <c r="G195" s="22">
        <f>'Div 2 history'!C196</f>
        <v>717.59</v>
      </c>
      <c r="H195" s="22">
        <f>'Div 2 history'!D196</f>
        <v>1298.23</v>
      </c>
      <c r="I195" s="22">
        <f>'Div 2 history'!E196</f>
        <v>3745.19</v>
      </c>
      <c r="J195" s="22">
        <f>'Div 2 history'!F196</f>
        <v>0</v>
      </c>
      <c r="K195" s="22">
        <f>'Div 2 history'!G196</f>
        <v>1922.78</v>
      </c>
      <c r="L195" s="1">
        <f t="shared" si="182"/>
        <v>573.62913738875545</v>
      </c>
      <c r="M195" s="1">
        <f t="shared" si="182"/>
        <v>566.03989808502763</v>
      </c>
      <c r="N195" s="1">
        <f t="shared" si="182"/>
        <v>1050.6055226112444</v>
      </c>
      <c r="O195" s="1">
        <f t="shared" si="182"/>
        <v>520.9831610112825</v>
      </c>
      <c r="P195" s="1">
        <f t="shared" si="182"/>
        <v>489.2001049521752</v>
      </c>
      <c r="Q195" s="1">
        <f t="shared" si="182"/>
        <v>1160.1815558265905</v>
      </c>
      <c r="R195" s="1">
        <f t="shared" si="182"/>
        <v>811.72781628182383</v>
      </c>
      <c r="S195" s="1">
        <f t="shared" si="182"/>
        <v>804.6222538588197</v>
      </c>
      <c r="T195" s="1">
        <f t="shared" si="182"/>
        <v>8353.1723397229798</v>
      </c>
      <c r="U195" s="1">
        <f t="shared" si="182"/>
        <v>689.28277006477958</v>
      </c>
      <c r="V195" s="1">
        <f t="shared" si="182"/>
        <v>558.18389677045582</v>
      </c>
      <c r="W195" s="1">
        <f t="shared" si="183"/>
        <v>1325.7848158608404</v>
      </c>
      <c r="X195" s="1">
        <f t="shared" si="183"/>
        <v>573.62914561624882</v>
      </c>
      <c r="Y195" s="1">
        <f t="shared" si="183"/>
        <v>566.039906312521</v>
      </c>
      <c r="Z195" s="1">
        <f t="shared" si="183"/>
        <v>1101.5265840689744</v>
      </c>
      <c r="AA195" s="1">
        <f t="shared" si="183"/>
        <v>520.9831610112825</v>
      </c>
      <c r="AB195" s="1">
        <f t="shared" si="183"/>
        <v>489.2001049521752</v>
      </c>
      <c r="AC195" s="1">
        <f t="shared" si="183"/>
        <v>1160.1815558265905</v>
      </c>
      <c r="AD195" s="1">
        <f t="shared" si="183"/>
        <v>811.72781628182383</v>
      </c>
      <c r="AE195" s="1">
        <f t="shared" si="183"/>
        <v>804.6222538588197</v>
      </c>
      <c r="AF195" s="1">
        <f t="shared" si="183"/>
        <v>8353.1723397229798</v>
      </c>
    </row>
    <row r="196" spans="1:38">
      <c r="A196" s="5" t="s">
        <v>432</v>
      </c>
      <c r="B196" s="5" t="str">
        <f t="shared" si="173"/>
        <v>9210-04141</v>
      </c>
      <c r="C196" s="5" t="str">
        <f t="shared" si="174"/>
        <v>9210</v>
      </c>
      <c r="D196" s="1">
        <f>SUM($F196:K196)</f>
        <v>360</v>
      </c>
      <c r="E196" s="2">
        <f t="shared" si="178"/>
        <v>7.8532356090946307E-5</v>
      </c>
      <c r="F196" s="22">
        <f>'Div 2 history'!B197</f>
        <v>0</v>
      </c>
      <c r="G196" s="22">
        <f>'Div 2 history'!C197</f>
        <v>0</v>
      </c>
      <c r="H196" s="22">
        <f>'Div 2 history'!D197</f>
        <v>160</v>
      </c>
      <c r="I196" s="22">
        <f>'Div 2 history'!E197</f>
        <v>0</v>
      </c>
      <c r="J196" s="22">
        <f>'Div 2 history'!F197</f>
        <v>100</v>
      </c>
      <c r="K196" s="22">
        <f>'Div 2 history'!G197</f>
        <v>100</v>
      </c>
      <c r="L196" s="1">
        <f t="shared" si="182"/>
        <v>18.068671872726345</v>
      </c>
      <c r="M196" s="1">
        <f t="shared" si="182"/>
        <v>17.829619380785505</v>
      </c>
      <c r="N196" s="1">
        <f t="shared" si="182"/>
        <v>33.092890891404828</v>
      </c>
      <c r="O196" s="1">
        <f t="shared" si="182"/>
        <v>16.410382900666697</v>
      </c>
      <c r="P196" s="1">
        <f t="shared" si="182"/>
        <v>15.409252425219314</v>
      </c>
      <c r="Q196" s="1">
        <f t="shared" si="182"/>
        <v>36.544412545789086</v>
      </c>
      <c r="R196" s="1">
        <f t="shared" si="182"/>
        <v>25.568512138568494</v>
      </c>
      <c r="S196" s="1">
        <f t="shared" si="182"/>
        <v>25.344694923709294</v>
      </c>
      <c r="T196" s="1">
        <f t="shared" si="182"/>
        <v>263.11552232135085</v>
      </c>
      <c r="U196" s="1">
        <f t="shared" si="182"/>
        <v>21.711631066229938</v>
      </c>
      <c r="V196" s="1">
        <f t="shared" si="182"/>
        <v>17.582164185899707</v>
      </c>
      <c r="W196" s="1">
        <f t="shared" si="183"/>
        <v>41.760728753563519</v>
      </c>
      <c r="X196" s="1">
        <f t="shared" si="183"/>
        <v>18.068672131883119</v>
      </c>
      <c r="Y196" s="1">
        <f t="shared" si="183"/>
        <v>17.82961963994228</v>
      </c>
      <c r="Z196" s="1">
        <f t="shared" si="183"/>
        <v>34.69684698589294</v>
      </c>
      <c r="AA196" s="1">
        <f t="shared" si="183"/>
        <v>16.410382900666697</v>
      </c>
      <c r="AB196" s="1">
        <f t="shared" si="183"/>
        <v>15.409252425219314</v>
      </c>
      <c r="AC196" s="1">
        <f t="shared" si="183"/>
        <v>36.544412545789086</v>
      </c>
      <c r="AD196" s="1">
        <f t="shared" si="183"/>
        <v>25.568512138568494</v>
      </c>
      <c r="AE196" s="1">
        <f t="shared" si="183"/>
        <v>25.344694923709294</v>
      </c>
      <c r="AF196" s="1">
        <f t="shared" si="183"/>
        <v>263.11552232135085</v>
      </c>
    </row>
    <row r="197" spans="1:38">
      <c r="A197" s="5" t="s">
        <v>431</v>
      </c>
      <c r="B197" s="5" t="str">
        <f t="shared" si="173"/>
        <v>9302-04141</v>
      </c>
      <c r="C197" s="5" t="str">
        <f t="shared" si="174"/>
        <v>9302</v>
      </c>
      <c r="D197" s="1">
        <f>SUM($F197:K197)</f>
        <v>4818.08</v>
      </c>
      <c r="E197" s="2">
        <f t="shared" si="178"/>
        <v>1.0510421506518515E-3</v>
      </c>
      <c r="F197" s="22">
        <f>'Div 2 history'!B198</f>
        <v>640.70000000000005</v>
      </c>
      <c r="G197" s="22">
        <f>'Div 2 history'!C198</f>
        <v>640.70000000000005</v>
      </c>
      <c r="H197" s="22">
        <f>'Div 2 history'!D198</f>
        <v>768.84</v>
      </c>
      <c r="I197" s="22">
        <f>'Div 2 history'!E198</f>
        <v>1366.96</v>
      </c>
      <c r="J197" s="22">
        <f>'Div 2 history'!F198</f>
        <v>708.92</v>
      </c>
      <c r="K197" s="22">
        <f>'Div 2 history'!G198</f>
        <v>691.96</v>
      </c>
      <c r="L197" s="1">
        <f t="shared" si="182"/>
        <v>241.82307382373705</v>
      </c>
      <c r="M197" s="1">
        <f t="shared" si="182"/>
        <v>238.62370151715282</v>
      </c>
      <c r="N197" s="1">
        <f t="shared" si="182"/>
        <v>442.90054373905485</v>
      </c>
      <c r="O197" s="1">
        <f t="shared" si="182"/>
        <v>219.62927123901167</v>
      </c>
      <c r="P197" s="1">
        <f t="shared" si="182"/>
        <v>206.23058590250187</v>
      </c>
      <c r="Q197" s="1">
        <f t="shared" si="182"/>
        <v>489.09417555170961</v>
      </c>
      <c r="R197" s="1">
        <f t="shared" si="182"/>
        <v>342.19760267942797</v>
      </c>
      <c r="S197" s="1">
        <f t="shared" si="182"/>
        <v>339.20213255007019</v>
      </c>
      <c r="T197" s="1">
        <f t="shared" si="182"/>
        <v>3521.4212105168167</v>
      </c>
      <c r="U197" s="1">
        <f t="shared" si="182"/>
        <v>290.57882057661425</v>
      </c>
      <c r="V197" s="1">
        <f t="shared" si="182"/>
        <v>235.31187116888793</v>
      </c>
      <c r="W197" s="1">
        <f t="shared" si="183"/>
        <v>558.90703331380371</v>
      </c>
      <c r="X197" s="1">
        <f t="shared" si="183"/>
        <v>241.82307729217615</v>
      </c>
      <c r="Y197" s="1">
        <f t="shared" si="183"/>
        <v>238.62370498559193</v>
      </c>
      <c r="Z197" s="1">
        <f t="shared" si="183"/>
        <v>464.36717923830849</v>
      </c>
      <c r="AA197" s="1">
        <f t="shared" si="183"/>
        <v>219.62927123901167</v>
      </c>
      <c r="AB197" s="1">
        <f t="shared" si="183"/>
        <v>206.23058590250187</v>
      </c>
      <c r="AC197" s="1">
        <f t="shared" si="183"/>
        <v>489.09417555170961</v>
      </c>
      <c r="AD197" s="1">
        <f t="shared" si="183"/>
        <v>342.19760267942797</v>
      </c>
      <c r="AE197" s="1">
        <f t="shared" si="183"/>
        <v>339.20213255007019</v>
      </c>
      <c r="AF197" s="1">
        <f t="shared" si="183"/>
        <v>3521.4212105168167</v>
      </c>
    </row>
    <row r="198" spans="1:38">
      <c r="A198" s="5" t="s">
        <v>433</v>
      </c>
      <c r="B198" s="5" t="str">
        <f t="shared" si="173"/>
        <v>9302-04145</v>
      </c>
      <c r="C198" s="5" t="str">
        <f t="shared" si="174"/>
        <v>9302</v>
      </c>
      <c r="D198" s="1">
        <f>SUM($F198:K198)</f>
        <v>34261.15</v>
      </c>
      <c r="E198" s="2">
        <f t="shared" si="178"/>
        <v>7.4739134219036808E-3</v>
      </c>
      <c r="F198" s="22">
        <f>'Div 2 history'!B199</f>
        <v>33376.93</v>
      </c>
      <c r="G198" s="22">
        <f>'Div 2 history'!C199</f>
        <v>0</v>
      </c>
      <c r="H198" s="22">
        <f>'Div 2 history'!D199</f>
        <v>0</v>
      </c>
      <c r="I198" s="22">
        <f>'Div 2 history'!E199</f>
        <v>0</v>
      </c>
      <c r="J198" s="22">
        <f>'Div 2 history'!F199</f>
        <v>884.22</v>
      </c>
      <c r="K198" s="22">
        <f>'Div 2 history'!G199</f>
        <v>0</v>
      </c>
      <c r="L198" s="1">
        <f t="shared" si="182"/>
        <v>1719.5929925896062</v>
      </c>
      <c r="M198" s="1">
        <f t="shared" si="182"/>
        <v>1696.8424001333312</v>
      </c>
      <c r="N198" s="1">
        <f t="shared" si="182"/>
        <v>3149.4458299001512</v>
      </c>
      <c r="O198" s="1">
        <f t="shared" si="182"/>
        <v>1561.7738614366024</v>
      </c>
      <c r="P198" s="1">
        <f t="shared" si="182"/>
        <v>1466.4964131341742</v>
      </c>
      <c r="Q198" s="1">
        <f t="shared" si="182"/>
        <v>3477.9266663698936</v>
      </c>
      <c r="R198" s="1">
        <f t="shared" si="182"/>
        <v>2433.3517490453219</v>
      </c>
      <c r="S198" s="1">
        <f t="shared" si="182"/>
        <v>2412.0510957928964</v>
      </c>
      <c r="T198" s="1">
        <f t="shared" si="182"/>
        <v>25040.667715500414</v>
      </c>
      <c r="U198" s="1">
        <f t="shared" si="182"/>
        <v>2066.2929130687885</v>
      </c>
      <c r="V198" s="1">
        <f t="shared" si="182"/>
        <v>1673.2921236048271</v>
      </c>
      <c r="W198" s="1">
        <f t="shared" si="183"/>
        <v>3974.3627553754245</v>
      </c>
      <c r="X198" s="1">
        <f t="shared" si="183"/>
        <v>1719.5930172535204</v>
      </c>
      <c r="Y198" s="1">
        <f t="shared" si="183"/>
        <v>1696.8424247972457</v>
      </c>
      <c r="Z198" s="1">
        <f t="shared" si="183"/>
        <v>3302.0941086409057</v>
      </c>
      <c r="AA198" s="1">
        <f t="shared" si="183"/>
        <v>1561.7738614366024</v>
      </c>
      <c r="AB198" s="1">
        <f t="shared" si="183"/>
        <v>1466.4964131341742</v>
      </c>
      <c r="AC198" s="1">
        <f t="shared" si="183"/>
        <v>3477.9266663698936</v>
      </c>
      <c r="AD198" s="1">
        <f t="shared" si="183"/>
        <v>2433.3517490453219</v>
      </c>
      <c r="AE198" s="1">
        <f t="shared" si="183"/>
        <v>2412.0510957928964</v>
      </c>
      <c r="AF198" s="1">
        <f t="shared" si="183"/>
        <v>25040.667715500414</v>
      </c>
    </row>
    <row r="199" spans="1:38">
      <c r="A199" s="5" t="s">
        <v>384</v>
      </c>
      <c r="B199" s="5" t="str">
        <f t="shared" si="173"/>
        <v>9210-04146</v>
      </c>
      <c r="C199" s="5" t="str">
        <f t="shared" si="174"/>
        <v>9210</v>
      </c>
      <c r="D199" s="1">
        <f>SUM($F199:K199)</f>
        <v>406.65</v>
      </c>
      <c r="E199" s="2">
        <f t="shared" si="178"/>
        <v>8.8708840567731432E-5</v>
      </c>
      <c r="F199" s="22">
        <f>'Div 2 history'!B200</f>
        <v>406.65</v>
      </c>
      <c r="G199" s="22">
        <f>'Div 2 history'!C200</f>
        <v>0</v>
      </c>
      <c r="H199" s="22">
        <f>'Div 2 history'!D200</f>
        <v>0</v>
      </c>
      <c r="I199" s="22">
        <f>'Div 2 history'!E200</f>
        <v>0</v>
      </c>
      <c r="J199" s="22">
        <f>'Div 2 history'!F200</f>
        <v>0</v>
      </c>
      <c r="K199" s="22">
        <f>'Div 2 history'!G200</f>
        <v>0</v>
      </c>
      <c r="L199" s="1">
        <f t="shared" si="182"/>
        <v>20.410070602900465</v>
      </c>
      <c r="M199" s="1">
        <f t="shared" si="182"/>
        <v>20.140040892212291</v>
      </c>
      <c r="N199" s="1">
        <f t="shared" si="182"/>
        <v>37.381178002749373</v>
      </c>
      <c r="O199" s="1">
        <f t="shared" si="182"/>
        <v>18.536895018211425</v>
      </c>
      <c r="P199" s="1">
        <f t="shared" si="182"/>
        <v>17.406034718653984</v>
      </c>
      <c r="Q199" s="1">
        <f t="shared" si="182"/>
        <v>41.279959338180916</v>
      </c>
      <c r="R199" s="1">
        <f t="shared" si="182"/>
        <v>28.881765169857992</v>
      </c>
      <c r="S199" s="1">
        <f t="shared" si="182"/>
        <v>28.628944974239957</v>
      </c>
      <c r="T199" s="1">
        <f t="shared" si="182"/>
        <v>297.21090875549254</v>
      </c>
      <c r="U199" s="1">
        <f t="shared" si="182"/>
        <v>24.525096591895569</v>
      </c>
      <c r="V199" s="1">
        <f t="shared" si="182"/>
        <v>19.860519628322546</v>
      </c>
      <c r="W199" s="1">
        <f t="shared" si="183"/>
        <v>47.17222318787946</v>
      </c>
      <c r="X199" s="1">
        <f t="shared" si="183"/>
        <v>20.410070895639642</v>
      </c>
      <c r="Y199" s="1">
        <f t="shared" si="183"/>
        <v>20.140041184951468</v>
      </c>
      <c r="Z199" s="1">
        <f t="shared" si="183"/>
        <v>39.192980074481568</v>
      </c>
      <c r="AA199" s="1">
        <f t="shared" si="183"/>
        <v>18.536895018211425</v>
      </c>
      <c r="AB199" s="1">
        <f t="shared" si="183"/>
        <v>17.406034718653984</v>
      </c>
      <c r="AC199" s="1">
        <f t="shared" si="183"/>
        <v>41.279959338180916</v>
      </c>
      <c r="AD199" s="1">
        <f t="shared" si="183"/>
        <v>28.881765169857992</v>
      </c>
      <c r="AE199" s="1">
        <f t="shared" si="183"/>
        <v>28.628944974239957</v>
      </c>
      <c r="AF199" s="1">
        <f t="shared" si="183"/>
        <v>297.21090875549254</v>
      </c>
    </row>
    <row r="200" spans="1:38">
      <c r="A200" s="9" t="s">
        <v>32</v>
      </c>
      <c r="B200" s="5"/>
      <c r="C200" s="5"/>
      <c r="D200" s="31">
        <f t="shared" ref="D200:K200" si="184">SUM(D178:D199)</f>
        <v>4584097.79</v>
      </c>
      <c r="E200" s="32">
        <f t="shared" si="184"/>
        <v>1</v>
      </c>
      <c r="F200" s="31">
        <f t="shared" si="184"/>
        <v>580395.71</v>
      </c>
      <c r="G200" s="31">
        <f t="shared" si="184"/>
        <v>355960.92000000004</v>
      </c>
      <c r="H200" s="31">
        <f t="shared" si="184"/>
        <v>2906207.61</v>
      </c>
      <c r="I200" s="31">
        <f t="shared" si="184"/>
        <v>334336.02</v>
      </c>
      <c r="J200" s="31">
        <f t="shared" si="184"/>
        <v>145772.96000000002</v>
      </c>
      <c r="K200" s="31">
        <f t="shared" si="184"/>
        <v>261424.57</v>
      </c>
      <c r="L200" s="31">
        <f>'Div 2 history'!H201</f>
        <v>230079.33</v>
      </c>
      <c r="M200" s="31">
        <f>'Div 2 history'!I201</f>
        <v>227035.33</v>
      </c>
      <c r="N200" s="31">
        <f>'Div 2 history'!J201</f>
        <v>421391.8</v>
      </c>
      <c r="O200" s="31">
        <f>'Div 002 FY19 Budget '!C86</f>
        <v>208963.3333</v>
      </c>
      <c r="P200" s="31">
        <f>'Div 002 FY19 Budget '!D86</f>
        <v>196215.3333</v>
      </c>
      <c r="Q200" s="31">
        <f>'Div 002 FY19 Budget '!E86</f>
        <v>465342.11330000003</v>
      </c>
      <c r="R200" s="31">
        <f>'Div 002 FY19 Budget '!F86</f>
        <v>325579.3333</v>
      </c>
      <c r="S200" s="31">
        <f>'Div 002 FY19 Budget '!G86</f>
        <v>322729.3333</v>
      </c>
      <c r="T200" s="31">
        <f>'Div 002 FY19 Budget '!H86</f>
        <v>3350409.1233000001</v>
      </c>
      <c r="U200" s="31">
        <f>'Div 002 FY19 Budget '!I86</f>
        <v>276467.3333</v>
      </c>
      <c r="V200" s="31">
        <f>'Div 002 FY19 Budget '!J86</f>
        <v>223884.3333</v>
      </c>
      <c r="W200" s="31">
        <f>'Div 002 FY19 Budget '!K86</f>
        <v>531764.62329999998</v>
      </c>
      <c r="X200" s="31">
        <f>'Div 002 FY19 Budget '!L86</f>
        <v>230079.3333</v>
      </c>
      <c r="Y200" s="31">
        <f>'Div 002 FY19 Budget '!M86</f>
        <v>227035.3333</v>
      </c>
      <c r="Z200" s="31">
        <f>'Div 002 FY19 Budget '!N86</f>
        <v>441815.94329999998</v>
      </c>
      <c r="AA200" s="37">
        <f t="shared" ref="AA200" si="185">O200*(1+AA$3)</f>
        <v>208963.3333</v>
      </c>
      <c r="AB200" s="37">
        <f t="shared" ref="AB200" si="186">P200*(1+AB$3)</f>
        <v>196215.3333</v>
      </c>
      <c r="AC200" s="37">
        <f t="shared" ref="AC200" si="187">Q200*(1+AC$3)</f>
        <v>465342.11330000003</v>
      </c>
      <c r="AD200" s="37">
        <f t="shared" ref="AD200" si="188">R200*(1+AD$3)</f>
        <v>325579.3333</v>
      </c>
      <c r="AE200" s="37">
        <f t="shared" ref="AE200" si="189">S200*(1+AE$3)</f>
        <v>322729.3333</v>
      </c>
      <c r="AF200" s="37">
        <f t="shared" ref="AF200" si="190">T200*(1+AF$3)</f>
        <v>3350409.1233000001</v>
      </c>
      <c r="AH200" s="15">
        <f>SUM(F200:Q200)</f>
        <v>6333125.0299000004</v>
      </c>
      <c r="AI200" s="15">
        <f>SUM(U200:AF200)</f>
        <v>6800285.4695999995</v>
      </c>
      <c r="AK200" s="15">
        <f>AH200*$AK$6</f>
        <v>348164.65157415753</v>
      </c>
      <c r="AL200" s="15">
        <f>AI200*$AL$6</f>
        <v>352058.93910375546</v>
      </c>
    </row>
    <row r="201" spans="1:38">
      <c r="B201" s="5" t="str">
        <f t="shared" si="132"/>
        <v/>
      </c>
      <c r="C201" s="5" t="s">
        <v>462</v>
      </c>
      <c r="F201" s="1">
        <f>F200-'Div 2 history'!B201</f>
        <v>0</v>
      </c>
      <c r="G201" s="1">
        <f>G200-'Div 2 history'!C201</f>
        <v>0</v>
      </c>
      <c r="H201" s="1">
        <f>H200-'Div 2 history'!D201</f>
        <v>0</v>
      </c>
      <c r="I201" s="1">
        <f>I200-'Div 2 history'!E201</f>
        <v>0</v>
      </c>
      <c r="J201" s="1">
        <f>J200-'Div 2 history'!F201</f>
        <v>0</v>
      </c>
      <c r="K201" s="1">
        <f>K200-'Div 2 history'!G201</f>
        <v>0</v>
      </c>
      <c r="L201" s="1">
        <f>L200-'Div 2 history'!H201</f>
        <v>0</v>
      </c>
      <c r="M201" s="1">
        <f>M200-'Div 2 history'!I201</f>
        <v>0</v>
      </c>
      <c r="N201" s="1">
        <f>N200-'Div 2 history'!J201</f>
        <v>0</v>
      </c>
      <c r="O201" s="1">
        <f t="shared" ref="O201:AF201" si="191">O200-SUM(O178:O199)</f>
        <v>0</v>
      </c>
      <c r="P201" s="1">
        <f t="shared" si="191"/>
        <v>0</v>
      </c>
      <c r="Q201" s="1">
        <f t="shared" si="191"/>
        <v>0</v>
      </c>
      <c r="R201" s="1">
        <f t="shared" si="191"/>
        <v>0</v>
      </c>
      <c r="S201" s="1">
        <f t="shared" si="191"/>
        <v>0</v>
      </c>
      <c r="T201" s="1">
        <f t="shared" si="191"/>
        <v>0</v>
      </c>
      <c r="U201" s="1">
        <f t="shared" si="191"/>
        <v>0</v>
      </c>
      <c r="V201" s="1">
        <f t="shared" si="191"/>
        <v>0</v>
      </c>
      <c r="W201" s="1">
        <f t="shared" si="191"/>
        <v>0</v>
      </c>
      <c r="X201" s="1">
        <f t="shared" si="191"/>
        <v>0</v>
      </c>
      <c r="Y201" s="1">
        <f t="shared" si="191"/>
        <v>0</v>
      </c>
      <c r="Z201" s="1">
        <f t="shared" si="191"/>
        <v>0</v>
      </c>
      <c r="AA201" s="1">
        <f t="shared" si="191"/>
        <v>0</v>
      </c>
      <c r="AB201" s="1">
        <f t="shared" si="191"/>
        <v>0</v>
      </c>
      <c r="AC201" s="1">
        <f t="shared" si="191"/>
        <v>0</v>
      </c>
      <c r="AD201" s="1">
        <f t="shared" si="191"/>
        <v>0</v>
      </c>
      <c r="AE201" s="1">
        <f t="shared" si="191"/>
        <v>0</v>
      </c>
      <c r="AF201" s="1">
        <f t="shared" si="191"/>
        <v>0</v>
      </c>
    </row>
    <row r="202" spans="1:38">
      <c r="A202" s="5" t="s">
        <v>434</v>
      </c>
      <c r="B202" s="5" t="str">
        <f t="shared" si="132"/>
        <v>9302-05415</v>
      </c>
      <c r="C202" s="5" t="str">
        <f t="shared" ref="C202:C203" si="192">LEFT(B202,4)</f>
        <v>9302</v>
      </c>
      <c r="D202" s="1">
        <f>SUM($F202:K202)</f>
        <v>3739.7799999999997</v>
      </c>
      <c r="E202" s="2">
        <f>D202/$D$209</f>
        <v>1.8523107375607167E-2</v>
      </c>
      <c r="F202" s="22">
        <f>'Div 2 history'!B203</f>
        <v>540</v>
      </c>
      <c r="G202" s="22">
        <f>'Div 2 history'!C203</f>
        <v>0</v>
      </c>
      <c r="H202" s="22">
        <f>'Div 2 history'!D203</f>
        <v>0</v>
      </c>
      <c r="I202" s="22">
        <f>'Div 2 history'!E203</f>
        <v>540</v>
      </c>
      <c r="J202" s="22">
        <f>'Div 2 history'!F203</f>
        <v>907.78</v>
      </c>
      <c r="K202" s="22">
        <f>'Div 2 history'!G203</f>
        <v>1752</v>
      </c>
      <c r="L202" s="1">
        <f t="shared" ref="L202:U205" si="193">$E202*L$209</f>
        <v>642.49120581279396</v>
      </c>
      <c r="M202" s="1">
        <f t="shared" si="193"/>
        <v>2112.7628537516125</v>
      </c>
      <c r="N202" s="1">
        <f t="shared" si="193"/>
        <v>676.01803016264284</v>
      </c>
      <c r="O202" s="1">
        <f t="shared" si="193"/>
        <v>1273.4435659907729</v>
      </c>
      <c r="P202" s="1">
        <f t="shared" si="193"/>
        <v>921.18963302885129</v>
      </c>
      <c r="Q202" s="1">
        <f t="shared" si="193"/>
        <v>740.14478153966684</v>
      </c>
      <c r="R202" s="1">
        <f t="shared" si="193"/>
        <v>945.32524193926747</v>
      </c>
      <c r="S202" s="1">
        <f t="shared" si="193"/>
        <v>691.26230117543957</v>
      </c>
      <c r="T202" s="1">
        <f t="shared" si="193"/>
        <v>715.6387104817386</v>
      </c>
      <c r="U202" s="1">
        <f t="shared" si="193"/>
        <v>1126.1478161399446</v>
      </c>
      <c r="V202" s="1">
        <f t="shared" ref="V202:AF205" si="194">$E202*V$209</f>
        <v>1722.5177812049928</v>
      </c>
      <c r="W202" s="1">
        <f t="shared" si="194"/>
        <v>778.32090584079322</v>
      </c>
      <c r="X202" s="1">
        <f t="shared" si="194"/>
        <v>939.93501769296574</v>
      </c>
      <c r="Y202" s="1">
        <f t="shared" si="194"/>
        <v>2335.9104819482245</v>
      </c>
      <c r="Z202" s="1">
        <f t="shared" si="194"/>
        <v>829.31502044583976</v>
      </c>
      <c r="AA202" s="1">
        <f t="shared" si="194"/>
        <v>1273.4435659907729</v>
      </c>
      <c r="AB202" s="1">
        <f t="shared" si="194"/>
        <v>921.18963302885129</v>
      </c>
      <c r="AC202" s="1">
        <f t="shared" si="194"/>
        <v>740.14478153966684</v>
      </c>
      <c r="AD202" s="1">
        <f t="shared" si="194"/>
        <v>945.32524193926747</v>
      </c>
      <c r="AE202" s="1">
        <f t="shared" si="194"/>
        <v>691.26230117543957</v>
      </c>
      <c r="AF202" s="1">
        <f t="shared" si="194"/>
        <v>715.6387104817386</v>
      </c>
    </row>
    <row r="203" spans="1:38">
      <c r="A203" s="5" t="s">
        <v>385</v>
      </c>
      <c r="B203" s="5" t="str">
        <f t="shared" si="132"/>
        <v>9210-05415</v>
      </c>
      <c r="C203" s="5" t="str">
        <f t="shared" si="192"/>
        <v>9210</v>
      </c>
      <c r="D203" s="1">
        <f>SUM($F203:K203)</f>
        <v>82577.58</v>
      </c>
      <c r="E203" s="2">
        <f>D203/$D$209</f>
        <v>0.40900624666632557</v>
      </c>
      <c r="F203" s="22">
        <f>'Div 2 history'!B204</f>
        <v>36841.589999999997</v>
      </c>
      <c r="G203" s="22">
        <f>'Div 2 history'!C204</f>
        <v>1453.55</v>
      </c>
      <c r="H203" s="22">
        <f>'Div 2 history'!D204</f>
        <v>8283.41</v>
      </c>
      <c r="I203" s="22">
        <f>'Div 2 history'!E204</f>
        <v>27318.28</v>
      </c>
      <c r="J203" s="22">
        <f>'Div 2 history'!F204</f>
        <v>3559.95</v>
      </c>
      <c r="K203" s="22">
        <f>'Div 2 history'!G204</f>
        <v>5120.8</v>
      </c>
      <c r="L203" s="1">
        <f t="shared" si="193"/>
        <v>14186.762041430902</v>
      </c>
      <c r="M203" s="1">
        <f t="shared" si="193"/>
        <v>46651.632870570495</v>
      </c>
      <c r="N203" s="1">
        <f t="shared" si="193"/>
        <v>14927.063347896952</v>
      </c>
      <c r="O203" s="1">
        <f t="shared" si="193"/>
        <v>28118.736381842871</v>
      </c>
      <c r="P203" s="1">
        <f t="shared" si="193"/>
        <v>20340.664588989355</v>
      </c>
      <c r="Q203" s="1">
        <f t="shared" si="193"/>
        <v>16343.03753407269</v>
      </c>
      <c r="R203" s="1">
        <f t="shared" si="193"/>
        <v>20873.59972839558</v>
      </c>
      <c r="S203" s="1">
        <f t="shared" si="193"/>
        <v>15263.670049120257</v>
      </c>
      <c r="T203" s="1">
        <f t="shared" si="193"/>
        <v>15801.922269733142</v>
      </c>
      <c r="U203" s="1">
        <f t="shared" si="193"/>
        <v>24866.31870835225</v>
      </c>
      <c r="V203" s="1">
        <f t="shared" si="194"/>
        <v>38034.683826021268</v>
      </c>
      <c r="W203" s="1">
        <f t="shared" si="194"/>
        <v>17185.999408451986</v>
      </c>
      <c r="X203" s="1">
        <f t="shared" si="194"/>
        <v>20754.578910615677</v>
      </c>
      <c r="Y203" s="1">
        <f t="shared" si="194"/>
        <v>51578.925684376642</v>
      </c>
      <c r="Z203" s="1">
        <f t="shared" si="194"/>
        <v>18311.993605524382</v>
      </c>
      <c r="AA203" s="1">
        <f t="shared" si="194"/>
        <v>28118.736381842871</v>
      </c>
      <c r="AB203" s="1">
        <f t="shared" si="194"/>
        <v>20340.664588989355</v>
      </c>
      <c r="AC203" s="1">
        <f t="shared" si="194"/>
        <v>16343.03753407269</v>
      </c>
      <c r="AD203" s="1">
        <f t="shared" si="194"/>
        <v>20873.59972839558</v>
      </c>
      <c r="AE203" s="1">
        <f t="shared" si="194"/>
        <v>15263.670049120257</v>
      </c>
      <c r="AF203" s="1">
        <f t="shared" si="194"/>
        <v>15801.922269733142</v>
      </c>
    </row>
    <row r="204" spans="1:38">
      <c r="A204" s="5" t="s">
        <v>843</v>
      </c>
      <c r="B204" s="5" t="str">
        <f t="shared" ref="B204:B208" si="195">RIGHT(A204,10)</f>
        <v>9030-05415</v>
      </c>
      <c r="C204" s="5" t="str">
        <f t="shared" ref="C204:C208" si="196">LEFT(B204,4)</f>
        <v>9030</v>
      </c>
      <c r="D204" s="1">
        <f>SUM($F204:K204)</f>
        <v>0</v>
      </c>
      <c r="E204" s="2">
        <f t="shared" ref="E204:E208" si="197">D204/$D$209</f>
        <v>0</v>
      </c>
      <c r="F204" s="22">
        <f>'Div 2 history'!B205</f>
        <v>0</v>
      </c>
      <c r="G204" s="22">
        <f>'Div 2 history'!C205</f>
        <v>0</v>
      </c>
      <c r="H204" s="22">
        <f>'Div 2 history'!D205</f>
        <v>0</v>
      </c>
      <c r="I204" s="22">
        <f>'Div 2 history'!E205</f>
        <v>0</v>
      </c>
      <c r="J204" s="22">
        <f>'Div 2 history'!F205</f>
        <v>0</v>
      </c>
      <c r="K204" s="22">
        <f>'Div 2 history'!G205</f>
        <v>0</v>
      </c>
      <c r="L204" s="1">
        <f t="shared" si="193"/>
        <v>0</v>
      </c>
      <c r="M204" s="1">
        <f t="shared" si="193"/>
        <v>0</v>
      </c>
      <c r="N204" s="1">
        <f t="shared" si="193"/>
        <v>0</v>
      </c>
      <c r="O204" s="1">
        <f t="shared" si="193"/>
        <v>0</v>
      </c>
      <c r="P204" s="1">
        <f t="shared" si="193"/>
        <v>0</v>
      </c>
      <c r="Q204" s="1">
        <f t="shared" si="193"/>
        <v>0</v>
      </c>
      <c r="R204" s="1">
        <f t="shared" si="193"/>
        <v>0</v>
      </c>
      <c r="S204" s="1">
        <f t="shared" si="193"/>
        <v>0</v>
      </c>
      <c r="T204" s="1">
        <f t="shared" si="193"/>
        <v>0</v>
      </c>
      <c r="U204" s="1">
        <f t="shared" si="193"/>
        <v>0</v>
      </c>
      <c r="V204" s="1">
        <f t="shared" si="194"/>
        <v>0</v>
      </c>
      <c r="W204" s="1">
        <f t="shared" si="194"/>
        <v>0</v>
      </c>
      <c r="X204" s="1">
        <f t="shared" si="194"/>
        <v>0</v>
      </c>
      <c r="Y204" s="1">
        <f t="shared" si="194"/>
        <v>0</v>
      </c>
      <c r="Z204" s="1">
        <f t="shared" si="194"/>
        <v>0</v>
      </c>
      <c r="AA204" s="1">
        <f t="shared" si="194"/>
        <v>0</v>
      </c>
      <c r="AB204" s="1">
        <f t="shared" si="194"/>
        <v>0</v>
      </c>
      <c r="AC204" s="1">
        <f t="shared" si="194"/>
        <v>0</v>
      </c>
      <c r="AD204" s="1">
        <f t="shared" si="194"/>
        <v>0</v>
      </c>
      <c r="AE204" s="1">
        <f t="shared" si="194"/>
        <v>0</v>
      </c>
      <c r="AF204" s="1">
        <f t="shared" si="194"/>
        <v>0</v>
      </c>
    </row>
    <row r="205" spans="1:38">
      <c r="A205" s="5" t="s">
        <v>842</v>
      </c>
      <c r="B205" s="5" t="str">
        <f t="shared" si="195"/>
        <v>9210-05416</v>
      </c>
      <c r="C205" s="5" t="str">
        <f t="shared" si="196"/>
        <v>9210</v>
      </c>
      <c r="D205" s="1">
        <f>SUM($F205:K205)</f>
        <v>821.16000000000008</v>
      </c>
      <c r="E205" s="2">
        <f t="shared" si="197"/>
        <v>4.0672004376069142E-3</v>
      </c>
      <c r="F205" s="22">
        <f>'Div 2 history'!B206</f>
        <v>0</v>
      </c>
      <c r="G205" s="22">
        <f>'Div 2 history'!C206</f>
        <v>19.95</v>
      </c>
      <c r="H205" s="22">
        <f>'Div 2 history'!D206</f>
        <v>234.29</v>
      </c>
      <c r="I205" s="22">
        <f>'Div 2 history'!E206</f>
        <v>527.02</v>
      </c>
      <c r="J205" s="22">
        <f>'Div 2 history'!F206</f>
        <v>19.95</v>
      </c>
      <c r="K205" s="22">
        <f>'Div 2 history'!G206</f>
        <v>19.95</v>
      </c>
      <c r="L205" s="1">
        <f t="shared" si="193"/>
        <v>141.07462967480279</v>
      </c>
      <c r="M205" s="1">
        <f t="shared" si="193"/>
        <v>463.90866440985161</v>
      </c>
      <c r="N205" s="1">
        <f t="shared" si="193"/>
        <v>148.43626246687131</v>
      </c>
      <c r="O205" s="1">
        <f t="shared" si="193"/>
        <v>279.61562408724132</v>
      </c>
      <c r="P205" s="1">
        <f t="shared" si="193"/>
        <v>202.26967336527062</v>
      </c>
      <c r="Q205" s="1">
        <f t="shared" si="193"/>
        <v>162.51685628810063</v>
      </c>
      <c r="R205" s="1">
        <f t="shared" si="193"/>
        <v>207.56923553547242</v>
      </c>
      <c r="S205" s="1">
        <f t="shared" si="193"/>
        <v>151.78351433325599</v>
      </c>
      <c r="T205" s="1">
        <f t="shared" si="193"/>
        <v>157.13595010914668</v>
      </c>
      <c r="U205" s="1">
        <f t="shared" si="193"/>
        <v>247.27324620739111</v>
      </c>
      <c r="V205" s="1">
        <f t="shared" si="194"/>
        <v>378.22083149658334</v>
      </c>
      <c r="W205" s="1">
        <f t="shared" si="194"/>
        <v>170.89935639000848</v>
      </c>
      <c r="X205" s="1">
        <f t="shared" si="194"/>
        <v>206.3856802081288</v>
      </c>
      <c r="Y205" s="1">
        <f t="shared" si="194"/>
        <v>512.90617398793631</v>
      </c>
      <c r="Z205" s="1">
        <f t="shared" si="194"/>
        <v>182.09635919474033</v>
      </c>
      <c r="AA205" s="1">
        <f t="shared" si="194"/>
        <v>279.61562408724132</v>
      </c>
      <c r="AB205" s="1">
        <f t="shared" si="194"/>
        <v>202.26967336527062</v>
      </c>
      <c r="AC205" s="1">
        <f t="shared" si="194"/>
        <v>162.51685628810063</v>
      </c>
      <c r="AD205" s="1">
        <f t="shared" si="194"/>
        <v>207.56923553547242</v>
      </c>
      <c r="AE205" s="1">
        <f t="shared" si="194"/>
        <v>151.78351433325599</v>
      </c>
      <c r="AF205" s="1">
        <f t="shared" si="194"/>
        <v>157.13595010914668</v>
      </c>
    </row>
    <row r="206" spans="1:38">
      <c r="A206" s="5" t="s">
        <v>386</v>
      </c>
      <c r="B206" s="5" t="str">
        <f t="shared" si="195"/>
        <v>9210-05417</v>
      </c>
      <c r="C206" s="5" t="str">
        <f t="shared" si="196"/>
        <v>9210</v>
      </c>
      <c r="D206" s="1">
        <f>SUM($F206:K206)</f>
        <v>3355.36</v>
      </c>
      <c r="E206" s="2">
        <f t="shared" si="197"/>
        <v>1.6619077476166318E-2</v>
      </c>
      <c r="F206" s="22">
        <f>'Div 2 history'!B207</f>
        <v>0</v>
      </c>
      <c r="G206" s="22">
        <f>'Div 2 history'!C207</f>
        <v>66</v>
      </c>
      <c r="H206" s="22">
        <f>'Div 2 history'!D207</f>
        <v>3075.36</v>
      </c>
      <c r="I206" s="22">
        <f>'Div 2 history'!E207</f>
        <v>20</v>
      </c>
      <c r="J206" s="22">
        <f>'Div 2 history'!F207</f>
        <v>0</v>
      </c>
      <c r="K206" s="22">
        <f>'Div 2 history'!G207</f>
        <v>194</v>
      </c>
      <c r="L206" s="1">
        <f t="shared" ref="L206:U208" si="198">$E206*L$209</f>
        <v>576.44815800288154</v>
      </c>
      <c r="M206" s="1">
        <f t="shared" si="198"/>
        <v>1895.587432673583</v>
      </c>
      <c r="N206" s="1">
        <f t="shared" si="198"/>
        <v>606.52868823474262</v>
      </c>
      <c r="O206" s="1">
        <f t="shared" si="198"/>
        <v>1142.5435730398044</v>
      </c>
      <c r="P206" s="1">
        <f t="shared" si="198"/>
        <v>826.49857667554954</v>
      </c>
      <c r="Q206" s="1">
        <f t="shared" si="198"/>
        <v>664.06371342349996</v>
      </c>
      <c r="R206" s="1">
        <f t="shared" si="198"/>
        <v>848.15323462699428</v>
      </c>
      <c r="S206" s="1">
        <f t="shared" si="198"/>
        <v>620.20596796389702</v>
      </c>
      <c r="T206" s="1">
        <f t="shared" si="198"/>
        <v>642.076673922532</v>
      </c>
      <c r="U206" s="1">
        <f t="shared" si="198"/>
        <v>1010.3886689493298</v>
      </c>
      <c r="V206" s="1">
        <f t="shared" ref="V206:AF208" si="199">$E206*V$209</f>
        <v>1545.4564873719805</v>
      </c>
      <c r="W206" s="1">
        <f t="shared" si="199"/>
        <v>698.3156321018788</v>
      </c>
      <c r="X206" s="1">
        <f t="shared" si="199"/>
        <v>843.31708308142993</v>
      </c>
      <c r="Y206" s="1">
        <f t="shared" si="199"/>
        <v>2095.7972379952284</v>
      </c>
      <c r="Z206" s="1">
        <f t="shared" si="199"/>
        <v>744.06795239376459</v>
      </c>
      <c r="AA206" s="1">
        <f t="shared" si="199"/>
        <v>1142.5435730398044</v>
      </c>
      <c r="AB206" s="1">
        <f t="shared" si="199"/>
        <v>826.49857667554954</v>
      </c>
      <c r="AC206" s="1">
        <f t="shared" si="199"/>
        <v>664.06371342349996</v>
      </c>
      <c r="AD206" s="1">
        <f t="shared" si="199"/>
        <v>848.15323462699428</v>
      </c>
      <c r="AE206" s="1">
        <f t="shared" si="199"/>
        <v>620.20596796389702</v>
      </c>
      <c r="AF206" s="1">
        <f t="shared" si="199"/>
        <v>642.076673922532</v>
      </c>
    </row>
    <row r="207" spans="1:38">
      <c r="A207" s="5" t="s">
        <v>435</v>
      </c>
      <c r="B207" s="5" t="str">
        <f t="shared" si="195"/>
        <v>9210-07510</v>
      </c>
      <c r="C207" s="5" t="str">
        <f t="shared" si="196"/>
        <v>9210</v>
      </c>
      <c r="D207" s="1">
        <f>SUM($F207:K207)</f>
        <v>90704.209999999992</v>
      </c>
      <c r="E207" s="2">
        <f t="shared" si="197"/>
        <v>0.44925739515415919</v>
      </c>
      <c r="F207" s="22">
        <f>'Div 2 history'!B208</f>
        <v>25628.04</v>
      </c>
      <c r="G207" s="22">
        <f>'Div 2 history'!C208</f>
        <v>325</v>
      </c>
      <c r="H207" s="22">
        <f>'Div 2 history'!D208</f>
        <v>66</v>
      </c>
      <c r="I207" s="22">
        <f>'Div 2 history'!E208</f>
        <v>0</v>
      </c>
      <c r="J207" s="22">
        <f>'Div 2 history'!F208</f>
        <v>64685.17</v>
      </c>
      <c r="K207" s="22">
        <f>'Div 2 history'!G208</f>
        <v>0</v>
      </c>
      <c r="L207" s="1">
        <f t="shared" si="198"/>
        <v>15582.910560299504</v>
      </c>
      <c r="M207" s="1">
        <f t="shared" si="198"/>
        <v>51242.71630066089</v>
      </c>
      <c r="N207" s="1">
        <f t="shared" si="198"/>
        <v>16396.066445528533</v>
      </c>
      <c r="O207" s="1">
        <f t="shared" si="198"/>
        <v>30885.959236312276</v>
      </c>
      <c r="P207" s="1">
        <f t="shared" si="198"/>
        <v>22342.43135266563</v>
      </c>
      <c r="Q207" s="1">
        <f t="shared" si="198"/>
        <v>17951.389572428878</v>
      </c>
      <c r="R207" s="1">
        <f t="shared" si="198"/>
        <v>22927.8137385515</v>
      </c>
      <c r="S207" s="1">
        <f t="shared" si="198"/>
        <v>16765.799306617053</v>
      </c>
      <c r="T207" s="1">
        <f t="shared" si="198"/>
        <v>17357.022038639923</v>
      </c>
      <c r="U207" s="1">
        <f t="shared" si="198"/>
        <v>27313.464430046402</v>
      </c>
      <c r="V207" s="1">
        <f t="shared" si="199"/>
        <v>41777.755524429711</v>
      </c>
      <c r="W207" s="1">
        <f t="shared" si="199"/>
        <v>18877.3090638416</v>
      </c>
      <c r="X207" s="1">
        <f t="shared" si="199"/>
        <v>22797.079836561639</v>
      </c>
      <c r="Y207" s="1">
        <f t="shared" si="199"/>
        <v>56654.914164959693</v>
      </c>
      <c r="Z207" s="1">
        <f t="shared" si="199"/>
        <v>20114.114672700998</v>
      </c>
      <c r="AA207" s="1">
        <f t="shared" si="199"/>
        <v>30885.959236312276</v>
      </c>
      <c r="AB207" s="1">
        <f t="shared" si="199"/>
        <v>22342.43135266563</v>
      </c>
      <c r="AC207" s="1">
        <f t="shared" si="199"/>
        <v>17951.389572428878</v>
      </c>
      <c r="AD207" s="1">
        <f t="shared" si="199"/>
        <v>22927.8137385515</v>
      </c>
      <c r="AE207" s="1">
        <f t="shared" si="199"/>
        <v>16765.799306617053</v>
      </c>
      <c r="AF207" s="1">
        <f t="shared" si="199"/>
        <v>17357.022038639923</v>
      </c>
    </row>
    <row r="208" spans="1:38">
      <c r="A208" s="5" t="s">
        <v>247</v>
      </c>
      <c r="B208" s="5" t="str">
        <f t="shared" si="195"/>
        <v>9302-07510</v>
      </c>
      <c r="C208" s="5" t="str">
        <f t="shared" si="196"/>
        <v>9302</v>
      </c>
      <c r="D208" s="1">
        <f>SUM($F208:K208)</f>
        <v>20700</v>
      </c>
      <c r="E208" s="2">
        <f t="shared" si="197"/>
        <v>0.10252697289013482</v>
      </c>
      <c r="F208" s="22">
        <f>'Div 2 history'!B209</f>
        <v>3450</v>
      </c>
      <c r="G208" s="22">
        <f>'Div 2 history'!C209</f>
        <v>3450</v>
      </c>
      <c r="H208" s="22">
        <f>'Div 2 history'!D209</f>
        <v>3450</v>
      </c>
      <c r="I208" s="22">
        <f>'Div 2 history'!E209</f>
        <v>3450</v>
      </c>
      <c r="J208" s="22">
        <f>'Div 2 history'!F209</f>
        <v>3450</v>
      </c>
      <c r="K208" s="22">
        <f>'Div 2 history'!G209</f>
        <v>3450</v>
      </c>
      <c r="L208" s="1">
        <f t="shared" si="198"/>
        <v>3556.2434047791139</v>
      </c>
      <c r="M208" s="1">
        <f t="shared" si="198"/>
        <v>11694.321877933564</v>
      </c>
      <c r="N208" s="1">
        <f t="shared" si="198"/>
        <v>3741.8172257102583</v>
      </c>
      <c r="O208" s="1">
        <f t="shared" si="198"/>
        <v>7048.6183187270371</v>
      </c>
      <c r="P208" s="1">
        <f t="shared" si="198"/>
        <v>5098.862875275343</v>
      </c>
      <c r="Q208" s="1">
        <f t="shared" si="198"/>
        <v>4096.7642422471654</v>
      </c>
      <c r="R208" s="1">
        <f t="shared" si="198"/>
        <v>5232.4555209511891</v>
      </c>
      <c r="S208" s="1">
        <f t="shared" si="198"/>
        <v>3826.1955607901</v>
      </c>
      <c r="T208" s="1">
        <f t="shared" si="198"/>
        <v>3961.1210571135171</v>
      </c>
      <c r="U208" s="1">
        <f t="shared" si="198"/>
        <v>6233.3238303046855</v>
      </c>
      <c r="V208" s="1">
        <f t="shared" si="199"/>
        <v>9534.2822494754655</v>
      </c>
      <c r="W208" s="1">
        <f t="shared" si="199"/>
        <v>4308.0723333737333</v>
      </c>
      <c r="X208" s="1">
        <f t="shared" si="199"/>
        <v>5202.6201718401599</v>
      </c>
      <c r="Y208" s="1">
        <f t="shared" si="199"/>
        <v>12929.462956732281</v>
      </c>
      <c r="Z208" s="1">
        <f t="shared" si="199"/>
        <v>4590.3290897402749</v>
      </c>
      <c r="AA208" s="1">
        <f t="shared" si="199"/>
        <v>7048.6183187270371</v>
      </c>
      <c r="AB208" s="1">
        <f t="shared" si="199"/>
        <v>5098.862875275343</v>
      </c>
      <c r="AC208" s="1">
        <f t="shared" si="199"/>
        <v>4096.7642422471654</v>
      </c>
      <c r="AD208" s="1">
        <f t="shared" si="199"/>
        <v>5232.4555209511891</v>
      </c>
      <c r="AE208" s="1">
        <f t="shared" si="199"/>
        <v>3826.1955607901</v>
      </c>
      <c r="AF208" s="1">
        <f t="shared" si="199"/>
        <v>3961.1210571135171</v>
      </c>
    </row>
    <row r="209" spans="1:16384">
      <c r="A209" s="9" t="s">
        <v>35</v>
      </c>
      <c r="B209" s="5"/>
      <c r="C209" s="5"/>
      <c r="D209" s="31">
        <f t="shared" ref="D209:K209" si="200">SUM(D202:D208)</f>
        <v>201898.09</v>
      </c>
      <c r="E209" s="32">
        <f t="shared" si="200"/>
        <v>0.99999999999999989</v>
      </c>
      <c r="F209" s="31">
        <f t="shared" si="200"/>
        <v>66459.63</v>
      </c>
      <c r="G209" s="31">
        <f t="shared" si="200"/>
        <v>5314.5</v>
      </c>
      <c r="H209" s="31">
        <f t="shared" si="200"/>
        <v>15109.060000000001</v>
      </c>
      <c r="I209" s="31">
        <f t="shared" si="200"/>
        <v>31855.3</v>
      </c>
      <c r="J209" s="31">
        <f t="shared" si="200"/>
        <v>72622.849999999991</v>
      </c>
      <c r="K209" s="31">
        <f t="shared" si="200"/>
        <v>10536.75</v>
      </c>
      <c r="L209" s="31">
        <f>'Div 2 history'!H210</f>
        <v>34685.93</v>
      </c>
      <c r="M209" s="31">
        <f>'Div 2 history'!I210</f>
        <v>114060.93</v>
      </c>
      <c r="N209" s="31">
        <f>'Div 2 history'!J210</f>
        <v>36495.93</v>
      </c>
      <c r="O209" s="31">
        <f>'Div 002 FY19 Budget '!C108</f>
        <v>68748.916700000002</v>
      </c>
      <c r="P209" s="31">
        <f>'Div 002 FY19 Budget '!D108</f>
        <v>49731.916700000002</v>
      </c>
      <c r="Q209" s="31">
        <f>'Div 002 FY19 Budget '!E108</f>
        <v>39957.916700000002</v>
      </c>
      <c r="R209" s="31">
        <f>'Div 002 FY19 Budget '!F108</f>
        <v>51034.916700000002</v>
      </c>
      <c r="S209" s="31">
        <f>'Div 002 FY19 Budget '!G108</f>
        <v>37318.916700000002</v>
      </c>
      <c r="T209" s="31">
        <f>'Div 002 FY19 Budget '!H108</f>
        <v>38634.916700000002</v>
      </c>
      <c r="U209" s="31">
        <f>'Div 002 FY19 Budget '!I108</f>
        <v>60796.916700000002</v>
      </c>
      <c r="V209" s="31">
        <f>'Div 002 FY19 Budget '!J108</f>
        <v>92992.916700000002</v>
      </c>
      <c r="W209" s="31">
        <f>'Div 002 FY19 Budget '!K108</f>
        <v>42018.916700000002</v>
      </c>
      <c r="X209" s="31">
        <f>'Div 002 FY19 Budget '!L108</f>
        <v>50743.916700000002</v>
      </c>
      <c r="Y209" s="31">
        <f>'Div 002 FY19 Budget '!M108</f>
        <v>126107.9167</v>
      </c>
      <c r="Z209" s="31">
        <f>'Div 002 FY19 Budget '!N108</f>
        <v>44771.916700000002</v>
      </c>
      <c r="AA209" s="37">
        <f t="shared" ref="AA209" si="201">O209*(1+AA$3)</f>
        <v>68748.916700000002</v>
      </c>
      <c r="AB209" s="37">
        <f t="shared" ref="AB209" si="202">P209*(1+AB$3)</f>
        <v>49731.916700000002</v>
      </c>
      <c r="AC209" s="37">
        <f t="shared" ref="AC209" si="203">Q209*(1+AC$3)</f>
        <v>39957.916700000002</v>
      </c>
      <c r="AD209" s="37">
        <f t="shared" ref="AD209" si="204">R209*(1+AD$3)</f>
        <v>51034.916700000002</v>
      </c>
      <c r="AE209" s="37">
        <f t="shared" ref="AE209" si="205">S209*(1+AE$3)</f>
        <v>37318.916700000002</v>
      </c>
      <c r="AF209" s="37">
        <f t="shared" ref="AF209" si="206">T209*(1+AF$3)</f>
        <v>38634.916700000002</v>
      </c>
      <c r="AH209" s="15">
        <f>SUM(F209:Q209)</f>
        <v>545579.63009999995</v>
      </c>
      <c r="AI209" s="15">
        <f>SUM(U209:AF209)</f>
        <v>702860.00039999979</v>
      </c>
      <c r="AK209" s="15">
        <f>AH209*$AK$6</f>
        <v>29993.335189645477</v>
      </c>
      <c r="AL209" s="15">
        <f>AI209*$AL$6</f>
        <v>36387.905652708469</v>
      </c>
    </row>
    <row r="210" spans="1:16384">
      <c r="B210" s="5" t="str">
        <f t="shared" si="132"/>
        <v/>
      </c>
      <c r="C210" s="5" t="s">
        <v>462</v>
      </c>
      <c r="F210" s="1">
        <f>F209-'Div 2 history'!B210</f>
        <v>0</v>
      </c>
      <c r="G210" s="1">
        <f>G209-'Div 2 history'!C210</f>
        <v>0</v>
      </c>
      <c r="H210" s="1">
        <f>H209-'Div 2 history'!D210</f>
        <v>0</v>
      </c>
      <c r="I210" s="1">
        <f>I209-'Div 2 history'!E210</f>
        <v>0</v>
      </c>
      <c r="J210" s="1">
        <f>J209-'Div 2 history'!F210</f>
        <v>0</v>
      </c>
      <c r="K210" s="1">
        <f>K209-'Div 2 history'!G210</f>
        <v>0</v>
      </c>
      <c r="L210" s="1">
        <f>L209-'Div 2 history'!H210</f>
        <v>0</v>
      </c>
      <c r="M210" s="1">
        <f>M209-'Div 2 history'!I210</f>
        <v>0</v>
      </c>
      <c r="N210" s="1">
        <f>N209-'Div 2 history'!J210</f>
        <v>0</v>
      </c>
      <c r="O210" s="1">
        <f t="shared" ref="O210:AF210" si="207">O209-SUM(O202:O208)</f>
        <v>0</v>
      </c>
      <c r="P210" s="1">
        <f t="shared" si="207"/>
        <v>0</v>
      </c>
      <c r="Q210" s="1">
        <f t="shared" si="207"/>
        <v>0</v>
      </c>
      <c r="R210" s="1">
        <f t="shared" si="207"/>
        <v>0</v>
      </c>
      <c r="S210" s="1">
        <f t="shared" si="207"/>
        <v>0</v>
      </c>
      <c r="T210" s="1">
        <f t="shared" si="207"/>
        <v>0</v>
      </c>
      <c r="U210" s="1">
        <f t="shared" si="207"/>
        <v>0</v>
      </c>
      <c r="V210" s="1">
        <f t="shared" si="207"/>
        <v>0</v>
      </c>
      <c r="W210" s="1">
        <f t="shared" si="207"/>
        <v>0</v>
      </c>
      <c r="X210" s="1">
        <f t="shared" si="207"/>
        <v>0</v>
      </c>
      <c r="Y210" s="1">
        <f t="shared" si="207"/>
        <v>0</v>
      </c>
      <c r="Z210" s="1">
        <f t="shared" si="207"/>
        <v>0</v>
      </c>
      <c r="AA210" s="1">
        <f t="shared" si="207"/>
        <v>0</v>
      </c>
      <c r="AB210" s="1">
        <f t="shared" si="207"/>
        <v>0</v>
      </c>
      <c r="AC210" s="1">
        <f t="shared" si="207"/>
        <v>0</v>
      </c>
      <c r="AD210" s="1">
        <f t="shared" si="207"/>
        <v>0</v>
      </c>
      <c r="AE210" s="1">
        <f t="shared" si="207"/>
        <v>0</v>
      </c>
      <c r="AF210" s="1">
        <f t="shared" si="207"/>
        <v>0</v>
      </c>
    </row>
    <row r="211" spans="1:16384">
      <c r="A211" s="5" t="s">
        <v>524</v>
      </c>
      <c r="B211" s="5" t="str">
        <f t="shared" si="132"/>
        <v>8800-05111</v>
      </c>
      <c r="C211" s="5" t="str">
        <f t="shared" ref="C211:C215" si="208">LEFT(B211,4)</f>
        <v>8800</v>
      </c>
      <c r="D211" s="1">
        <f>SUM($F211:K211)</f>
        <v>0</v>
      </c>
      <c r="E211" s="2">
        <f>D211/$D$216</f>
        <v>0</v>
      </c>
      <c r="F211" s="22">
        <f>'Div 2 history'!B212</f>
        <v>0</v>
      </c>
      <c r="G211" s="22">
        <f>'Div 2 history'!C212</f>
        <v>0</v>
      </c>
      <c r="H211" s="22">
        <f>'Div 2 history'!D212</f>
        <v>0</v>
      </c>
      <c r="I211" s="22">
        <f>'Div 2 history'!E212</f>
        <v>0</v>
      </c>
      <c r="J211" s="22">
        <f>'Div 2 history'!F212</f>
        <v>0</v>
      </c>
      <c r="K211" s="22">
        <f>'Div 2 history'!G212</f>
        <v>0</v>
      </c>
      <c r="L211" s="1">
        <f t="shared" ref="L211:W215" si="209">$E211*L$216</f>
        <v>0</v>
      </c>
      <c r="M211" s="1">
        <f t="shared" si="209"/>
        <v>0</v>
      </c>
      <c r="N211" s="1">
        <f t="shared" si="209"/>
        <v>0</v>
      </c>
      <c r="O211" s="1">
        <f t="shared" si="209"/>
        <v>0</v>
      </c>
      <c r="P211" s="1">
        <f t="shared" si="209"/>
        <v>0</v>
      </c>
      <c r="Q211" s="1">
        <f t="shared" si="209"/>
        <v>0</v>
      </c>
      <c r="R211" s="1">
        <f t="shared" si="209"/>
        <v>0</v>
      </c>
      <c r="S211" s="1">
        <f t="shared" si="209"/>
        <v>0</v>
      </c>
      <c r="T211" s="1">
        <f t="shared" si="209"/>
        <v>0</v>
      </c>
      <c r="U211" s="1">
        <f t="shared" si="209"/>
        <v>0</v>
      </c>
      <c r="V211" s="1">
        <f t="shared" si="209"/>
        <v>0</v>
      </c>
      <c r="W211" s="1">
        <f t="shared" si="209"/>
        <v>0</v>
      </c>
      <c r="X211" s="1">
        <f t="shared" ref="X211:AF215" si="210">$E211*X$216</f>
        <v>0</v>
      </c>
      <c r="Y211" s="1">
        <f t="shared" si="210"/>
        <v>0</v>
      </c>
      <c r="Z211" s="1">
        <f t="shared" si="210"/>
        <v>0</v>
      </c>
      <c r="AA211" s="1">
        <f t="shared" si="210"/>
        <v>0</v>
      </c>
      <c r="AB211" s="1">
        <f t="shared" si="210"/>
        <v>0</v>
      </c>
      <c r="AC211" s="1">
        <f t="shared" si="210"/>
        <v>0</v>
      </c>
      <c r="AD211" s="1">
        <f t="shared" si="210"/>
        <v>0</v>
      </c>
      <c r="AE211" s="1">
        <f t="shared" si="210"/>
        <v>0</v>
      </c>
      <c r="AF211" s="1">
        <f t="shared" si="210"/>
        <v>0</v>
      </c>
    </row>
    <row r="212" spans="1:16384">
      <c r="A212" s="5" t="s">
        <v>253</v>
      </c>
      <c r="B212" s="5" t="str">
        <f t="shared" si="132"/>
        <v>9210-05111</v>
      </c>
      <c r="C212" s="5" t="str">
        <f t="shared" si="208"/>
        <v>9210</v>
      </c>
      <c r="D212" s="1">
        <f>SUM($F212:K212)</f>
        <v>85957.33</v>
      </c>
      <c r="E212" s="2">
        <f>D212/$D$216</f>
        <v>0.9793027571601205</v>
      </c>
      <c r="F212" s="22">
        <f>'Div 2 history'!B213</f>
        <v>16097.86</v>
      </c>
      <c r="G212" s="22">
        <f>'Div 2 history'!C213</f>
        <v>12468.51</v>
      </c>
      <c r="H212" s="22">
        <f>'Div 2 history'!D213</f>
        <v>4814.91</v>
      </c>
      <c r="I212" s="22">
        <f>'Div 2 history'!E213</f>
        <v>26674.29</v>
      </c>
      <c r="J212" s="22">
        <f>'Div 2 history'!F213</f>
        <v>11625.76</v>
      </c>
      <c r="K212" s="22">
        <f>'Div 2 history'!G213</f>
        <v>14276</v>
      </c>
      <c r="L212" s="1">
        <f t="shared" si="209"/>
        <v>19388.079297814918</v>
      </c>
      <c r="M212" s="1">
        <f t="shared" si="209"/>
        <v>19387.099995057761</v>
      </c>
      <c r="N212" s="1">
        <f t="shared" si="209"/>
        <v>19395.913719872202</v>
      </c>
      <c r="O212" s="1">
        <f t="shared" si="209"/>
        <v>19659.339600219799</v>
      </c>
      <c r="P212" s="1">
        <f t="shared" si="209"/>
        <v>19664.236114005598</v>
      </c>
      <c r="Q212" s="1">
        <f t="shared" si="209"/>
        <v>20271.403823444874</v>
      </c>
      <c r="R212" s="1">
        <f t="shared" si="209"/>
        <v>20829.606395026141</v>
      </c>
      <c r="S212" s="1">
        <f t="shared" si="209"/>
        <v>19786.648958650614</v>
      </c>
      <c r="T212" s="1">
        <f t="shared" si="209"/>
        <v>20168.57703394306</v>
      </c>
      <c r="U212" s="1">
        <f t="shared" si="209"/>
        <v>19757.26987593581</v>
      </c>
      <c r="V212" s="1">
        <f t="shared" si="209"/>
        <v>19811.131527579619</v>
      </c>
      <c r="W212" s="1">
        <f t="shared" si="209"/>
        <v>19727.890793221006</v>
      </c>
      <c r="X212" s="1">
        <f t="shared" si="210"/>
        <v>19654.443086433999</v>
      </c>
      <c r="Y212" s="1">
        <f t="shared" si="210"/>
        <v>19811.131527579619</v>
      </c>
      <c r="Z212" s="1">
        <f t="shared" si="210"/>
        <v>19738.66312354977</v>
      </c>
      <c r="AA212" s="1">
        <f t="shared" si="210"/>
        <v>19659.339600219799</v>
      </c>
      <c r="AB212" s="1">
        <f t="shared" si="210"/>
        <v>19664.236114005598</v>
      </c>
      <c r="AC212" s="1">
        <f t="shared" si="210"/>
        <v>20271.403823444874</v>
      </c>
      <c r="AD212" s="1">
        <f t="shared" si="210"/>
        <v>20829.606395026141</v>
      </c>
      <c r="AE212" s="1">
        <f t="shared" si="210"/>
        <v>19786.648958650614</v>
      </c>
      <c r="AF212" s="1">
        <f t="shared" si="210"/>
        <v>20168.57703394306</v>
      </c>
    </row>
    <row r="213" spans="1:16384">
      <c r="A213" s="5" t="s">
        <v>735</v>
      </c>
      <c r="B213" s="5" t="str">
        <f t="shared" si="132"/>
        <v>9230-05111</v>
      </c>
      <c r="C213" s="5" t="str">
        <f t="shared" si="208"/>
        <v>9230</v>
      </c>
      <c r="D213" s="1">
        <f>SUM($F213:K213)</f>
        <v>0</v>
      </c>
      <c r="E213" s="2">
        <f t="shared" ref="E213:E215" si="211">D213/$D$216</f>
        <v>0</v>
      </c>
      <c r="F213" s="22">
        <f>'Div 2 history'!B214</f>
        <v>0</v>
      </c>
      <c r="G213" s="22">
        <f>'Div 2 history'!C214</f>
        <v>0</v>
      </c>
      <c r="H213" s="22">
        <f>'Div 2 history'!D214</f>
        <v>0</v>
      </c>
      <c r="I213" s="22">
        <f>'Div 2 history'!E214</f>
        <v>0</v>
      </c>
      <c r="J213" s="22">
        <f>'Div 2 history'!F214</f>
        <v>0</v>
      </c>
      <c r="K213" s="22">
        <f>'Div 2 history'!G214</f>
        <v>0</v>
      </c>
      <c r="L213" s="1">
        <f t="shared" si="209"/>
        <v>0</v>
      </c>
      <c r="M213" s="1">
        <f t="shared" si="209"/>
        <v>0</v>
      </c>
      <c r="N213" s="1">
        <f t="shared" si="209"/>
        <v>0</v>
      </c>
      <c r="O213" s="1">
        <f t="shared" si="209"/>
        <v>0</v>
      </c>
      <c r="P213" s="1">
        <f t="shared" si="209"/>
        <v>0</v>
      </c>
      <c r="Q213" s="1">
        <f t="shared" si="209"/>
        <v>0</v>
      </c>
      <c r="R213" s="1">
        <f t="shared" si="209"/>
        <v>0</v>
      </c>
      <c r="S213" s="1">
        <f t="shared" si="209"/>
        <v>0</v>
      </c>
      <c r="T213" s="1">
        <f t="shared" si="209"/>
        <v>0</v>
      </c>
      <c r="U213" s="1">
        <f t="shared" si="209"/>
        <v>0</v>
      </c>
      <c r="V213" s="1">
        <f t="shared" si="209"/>
        <v>0</v>
      </c>
      <c r="W213" s="1">
        <f t="shared" si="209"/>
        <v>0</v>
      </c>
      <c r="X213" s="1">
        <f t="shared" si="210"/>
        <v>0</v>
      </c>
      <c r="Y213" s="1">
        <f t="shared" si="210"/>
        <v>0</v>
      </c>
      <c r="Z213" s="1">
        <f t="shared" si="210"/>
        <v>0</v>
      </c>
      <c r="AA213" s="1">
        <f t="shared" si="210"/>
        <v>0</v>
      </c>
      <c r="AB213" s="1">
        <f t="shared" si="210"/>
        <v>0</v>
      </c>
      <c r="AC213" s="1">
        <f t="shared" si="210"/>
        <v>0</v>
      </c>
      <c r="AD213" s="1">
        <f t="shared" si="210"/>
        <v>0</v>
      </c>
      <c r="AE213" s="1">
        <f t="shared" si="210"/>
        <v>0</v>
      </c>
      <c r="AF213" s="1">
        <f t="shared" si="210"/>
        <v>0</v>
      </c>
    </row>
    <row r="214" spans="1:16384">
      <c r="A214" s="5" t="s">
        <v>436</v>
      </c>
      <c r="B214" s="5" t="str">
        <f t="shared" si="132"/>
        <v>9302-05111</v>
      </c>
      <c r="C214" s="5" t="str">
        <f t="shared" si="208"/>
        <v>9302</v>
      </c>
      <c r="D214" s="1">
        <f>SUM($F214:K214)</f>
        <v>493.27000000000004</v>
      </c>
      <c r="E214" s="2">
        <f t="shared" si="211"/>
        <v>5.6197728689847942E-3</v>
      </c>
      <c r="F214" s="22">
        <f>'Div 2 history'!B215</f>
        <v>172.46</v>
      </c>
      <c r="G214" s="22">
        <f>'Div 2 history'!C215</f>
        <v>140.34</v>
      </c>
      <c r="H214" s="22">
        <f>'Div 2 history'!D215</f>
        <v>81.8</v>
      </c>
      <c r="I214" s="22">
        <f>'Div 2 history'!E215</f>
        <v>52.43</v>
      </c>
      <c r="J214" s="22">
        <f>'Div 2 history'!F215</f>
        <v>0</v>
      </c>
      <c r="K214" s="22">
        <f>'Div 2 history'!G215</f>
        <v>46.24</v>
      </c>
      <c r="L214" s="1">
        <f t="shared" si="209"/>
        <v>111.25936409650191</v>
      </c>
      <c r="M214" s="1">
        <f t="shared" si="209"/>
        <v>111.25374432363293</v>
      </c>
      <c r="N214" s="1">
        <f t="shared" si="209"/>
        <v>111.3043222794538</v>
      </c>
      <c r="O214" s="1">
        <f t="shared" si="209"/>
        <v>112.81600352873248</v>
      </c>
      <c r="P214" s="1">
        <f t="shared" si="209"/>
        <v>112.84410239307739</v>
      </c>
      <c r="Q214" s="1">
        <f t="shared" si="209"/>
        <v>116.32836157184796</v>
      </c>
      <c r="R214" s="1">
        <f t="shared" si="209"/>
        <v>119.5316321071693</v>
      </c>
      <c r="S214" s="1">
        <f t="shared" si="209"/>
        <v>113.54657400170049</v>
      </c>
      <c r="T214" s="1">
        <f t="shared" si="209"/>
        <v>115.73828542060457</v>
      </c>
      <c r="U214" s="1">
        <f t="shared" si="209"/>
        <v>113.37798081563095</v>
      </c>
      <c r="V214" s="1">
        <f t="shared" si="209"/>
        <v>113.68706832342512</v>
      </c>
      <c r="W214" s="1">
        <f t="shared" si="209"/>
        <v>113.20938762956141</v>
      </c>
      <c r="X214" s="1">
        <f t="shared" si="210"/>
        <v>112.78790466438755</v>
      </c>
      <c r="Y214" s="1">
        <f t="shared" si="210"/>
        <v>113.68706832342512</v>
      </c>
      <c r="Z214" s="1">
        <f t="shared" si="210"/>
        <v>113.27120513112024</v>
      </c>
      <c r="AA214" s="1">
        <f t="shared" si="210"/>
        <v>112.81600352873248</v>
      </c>
      <c r="AB214" s="1">
        <f t="shared" si="210"/>
        <v>112.84410239307739</v>
      </c>
      <c r="AC214" s="1">
        <f t="shared" si="210"/>
        <v>116.32836157184796</v>
      </c>
      <c r="AD214" s="1">
        <f t="shared" si="210"/>
        <v>119.5316321071693</v>
      </c>
      <c r="AE214" s="1">
        <f t="shared" si="210"/>
        <v>113.54657400170049</v>
      </c>
      <c r="AF214" s="1">
        <f t="shared" si="210"/>
        <v>115.73828542060457</v>
      </c>
    </row>
    <row r="215" spans="1:16384">
      <c r="A215" s="5" t="s">
        <v>736</v>
      </c>
      <c r="B215" s="5" t="str">
        <f t="shared" si="132"/>
        <v>9310-05111</v>
      </c>
      <c r="C215" s="5" t="str">
        <f t="shared" si="208"/>
        <v>9310</v>
      </c>
      <c r="D215" s="1">
        <f>SUM($F215:K215)</f>
        <v>1323.41</v>
      </c>
      <c r="E215" s="2">
        <f t="shared" si="211"/>
        <v>1.5077469970894573E-2</v>
      </c>
      <c r="F215" s="22">
        <f>'Div 2 history'!B216</f>
        <v>1323.41</v>
      </c>
      <c r="G215" s="22">
        <f>'Div 2 history'!C216</f>
        <v>0</v>
      </c>
      <c r="H215" s="22">
        <f>'Div 2 history'!D216</f>
        <v>0</v>
      </c>
      <c r="I215" s="22">
        <f>'Div 2 history'!E216</f>
        <v>0</v>
      </c>
      <c r="J215" s="22">
        <f>'Div 2 history'!F216</f>
        <v>0</v>
      </c>
      <c r="K215" s="22">
        <f>'Div 2 history'!G216</f>
        <v>0</v>
      </c>
      <c r="L215" s="1">
        <f t="shared" si="209"/>
        <v>298.50133808857538</v>
      </c>
      <c r="M215" s="1">
        <f t="shared" si="209"/>
        <v>298.48626061860449</v>
      </c>
      <c r="N215" s="1">
        <f t="shared" si="209"/>
        <v>298.62195784834256</v>
      </c>
      <c r="O215" s="1">
        <f t="shared" si="209"/>
        <v>302.6776962514644</v>
      </c>
      <c r="P215" s="1">
        <f t="shared" si="209"/>
        <v>302.75308360131885</v>
      </c>
      <c r="Q215" s="1">
        <f t="shared" si="209"/>
        <v>312.10111498327348</v>
      </c>
      <c r="R215" s="1">
        <f t="shared" si="209"/>
        <v>320.69527286668341</v>
      </c>
      <c r="S215" s="1">
        <f t="shared" si="209"/>
        <v>304.63776734768066</v>
      </c>
      <c r="T215" s="1">
        <f t="shared" si="209"/>
        <v>310.51798063632953</v>
      </c>
      <c r="U215" s="1">
        <f t="shared" si="209"/>
        <v>304.18544324855384</v>
      </c>
      <c r="V215" s="1">
        <f t="shared" si="209"/>
        <v>305.01470409695304</v>
      </c>
      <c r="W215" s="1">
        <f t="shared" si="209"/>
        <v>303.73311914942701</v>
      </c>
      <c r="X215" s="1">
        <f t="shared" si="210"/>
        <v>302.60230890160989</v>
      </c>
      <c r="Y215" s="1">
        <f t="shared" si="210"/>
        <v>305.01470409695304</v>
      </c>
      <c r="Z215" s="1">
        <f t="shared" si="210"/>
        <v>303.89897131910681</v>
      </c>
      <c r="AA215" s="1">
        <f t="shared" si="210"/>
        <v>302.6776962514644</v>
      </c>
      <c r="AB215" s="1">
        <f t="shared" si="210"/>
        <v>302.75308360131885</v>
      </c>
      <c r="AC215" s="1">
        <f t="shared" si="210"/>
        <v>312.10111498327348</v>
      </c>
      <c r="AD215" s="1">
        <f t="shared" si="210"/>
        <v>320.69527286668341</v>
      </c>
      <c r="AE215" s="1">
        <f t="shared" si="210"/>
        <v>304.63776734768066</v>
      </c>
      <c r="AF215" s="1">
        <f t="shared" si="210"/>
        <v>310.51798063632953</v>
      </c>
    </row>
    <row r="216" spans="1:16384">
      <c r="A216" s="9" t="s">
        <v>26</v>
      </c>
      <c r="B216" s="5"/>
      <c r="C216" s="5"/>
      <c r="D216" s="31">
        <f>SUM(D211:D215)</f>
        <v>87774.010000000009</v>
      </c>
      <c r="E216" s="32">
        <f>SUM(E211:E215)</f>
        <v>0.99999999999999978</v>
      </c>
      <c r="F216" s="31">
        <f>SUM(F211:F215)</f>
        <v>17593.73</v>
      </c>
      <c r="G216" s="31">
        <f t="shared" ref="G216:J216" si="212">SUM(G211:G215)</f>
        <v>12608.85</v>
      </c>
      <c r="H216" s="31">
        <f t="shared" si="212"/>
        <v>4896.71</v>
      </c>
      <c r="I216" s="31">
        <f t="shared" si="212"/>
        <v>26726.720000000001</v>
      </c>
      <c r="J216" s="31">
        <f t="shared" si="212"/>
        <v>11625.76</v>
      </c>
      <c r="K216" s="31">
        <f>SUM(K211:K215)</f>
        <v>14322.24</v>
      </c>
      <c r="L216" s="31">
        <f>'Div 2 history'!H217</f>
        <v>19797.84</v>
      </c>
      <c r="M216" s="31">
        <f>'Div 2 history'!I217</f>
        <v>19796.84</v>
      </c>
      <c r="N216" s="31">
        <f>'Div 2 history'!J217</f>
        <v>19805.84</v>
      </c>
      <c r="O216" s="31">
        <f>'Div 002 FY19 Budget '!C34</f>
        <v>20074.833299999998</v>
      </c>
      <c r="P216" s="31">
        <f>'Div 002 FY19 Budget '!D34</f>
        <v>20079.833299999998</v>
      </c>
      <c r="Q216" s="31">
        <f>'Div 002 FY19 Budget '!E34</f>
        <v>20699.833299999998</v>
      </c>
      <c r="R216" s="31">
        <f>'Div 002 FY19 Budget '!F34</f>
        <v>21269.833299999998</v>
      </c>
      <c r="S216" s="31">
        <f>'Div 002 FY19 Budget '!G34</f>
        <v>20204.833299999998</v>
      </c>
      <c r="T216" s="31">
        <f>'Div 002 FY19 Budget '!H34</f>
        <v>20594.833299999998</v>
      </c>
      <c r="U216" s="31">
        <f>'Div 002 FY19 Budget '!I34</f>
        <v>20174.833299999998</v>
      </c>
      <c r="V216" s="31">
        <f>'Div 002 FY19 Budget '!J34</f>
        <v>20229.833299999998</v>
      </c>
      <c r="W216" s="31">
        <f>'Div 002 FY19 Budget '!K34</f>
        <v>20144.833299999998</v>
      </c>
      <c r="X216" s="31">
        <f>'Div 002 FY19 Budget '!L34</f>
        <v>20069.833299999998</v>
      </c>
      <c r="Y216" s="31">
        <f>'Div 002 FY19 Budget '!M34</f>
        <v>20229.833299999998</v>
      </c>
      <c r="Z216" s="31">
        <f>'Div 002 FY19 Budget '!N34</f>
        <v>20155.833299999998</v>
      </c>
      <c r="AA216" s="37">
        <f t="shared" ref="AA216" si="213">O216*(1+AA$3)</f>
        <v>20074.833299999998</v>
      </c>
      <c r="AB216" s="37">
        <f t="shared" ref="AB216" si="214">P216*(1+AB$3)</f>
        <v>20079.833299999998</v>
      </c>
      <c r="AC216" s="37">
        <f t="shared" ref="AC216" si="215">Q216*(1+AC$3)</f>
        <v>20699.833299999998</v>
      </c>
      <c r="AD216" s="37">
        <f t="shared" ref="AD216" si="216">R216*(1+AD$3)</f>
        <v>21269.833299999998</v>
      </c>
      <c r="AE216" s="37">
        <f t="shared" ref="AE216" si="217">S216*(1+AE$3)</f>
        <v>20204.833299999998</v>
      </c>
      <c r="AF216" s="37">
        <f t="shared" ref="AF216" si="218">T216*(1+AF$3)</f>
        <v>20594.833299999998</v>
      </c>
      <c r="AH216" s="15">
        <f>SUM(F216:Q216)</f>
        <v>208029.02989999999</v>
      </c>
      <c r="AI216" s="15">
        <f>SUM(U216:AF216)</f>
        <v>243928.99959999998</v>
      </c>
      <c r="AK216" s="15">
        <f>AH216*$AK$6</f>
        <v>11436.432151661964</v>
      </c>
      <c r="AL216" s="15">
        <f>AI216*$AL$6</f>
        <v>12628.497024091517</v>
      </c>
    </row>
    <row r="217" spans="1:16384">
      <c r="B217" s="5" t="str">
        <f t="shared" si="132"/>
        <v/>
      </c>
      <c r="C217" s="5" t="s">
        <v>462</v>
      </c>
      <c r="F217" s="1">
        <f>F216-'Div 2 history'!B217</f>
        <v>0</v>
      </c>
      <c r="G217" s="1">
        <f>G216-'Div 2 history'!C217</f>
        <v>0</v>
      </c>
      <c r="H217" s="1">
        <f>H216-'Div 2 history'!D217</f>
        <v>0</v>
      </c>
      <c r="I217" s="1">
        <f>I216-'Div 2 history'!E217</f>
        <v>0</v>
      </c>
      <c r="J217" s="1">
        <f>J216-'Div 2 history'!F217</f>
        <v>0</v>
      </c>
      <c r="K217" s="1">
        <f>K216-'Div 2 history'!G217</f>
        <v>0</v>
      </c>
      <c r="L217" s="1">
        <f>L216-'Div 2 history'!H217</f>
        <v>0</v>
      </c>
      <c r="M217" s="1">
        <f>M216-'Div 2 history'!I217</f>
        <v>0</v>
      </c>
      <c r="N217" s="1">
        <f>N216-'Div 2 history'!J217</f>
        <v>0</v>
      </c>
      <c r="O217" s="1">
        <f t="shared" ref="O217:AF217" si="219">O216-SUM(O211:O215)</f>
        <v>0</v>
      </c>
      <c r="P217" s="1">
        <f t="shared" si="219"/>
        <v>0</v>
      </c>
      <c r="Q217" s="1">
        <f t="shared" si="219"/>
        <v>0</v>
      </c>
      <c r="R217" s="1">
        <f t="shared" si="219"/>
        <v>0</v>
      </c>
      <c r="S217" s="1">
        <f t="shared" si="219"/>
        <v>0</v>
      </c>
      <c r="T217" s="1">
        <f t="shared" si="219"/>
        <v>0</v>
      </c>
      <c r="U217" s="1">
        <f t="shared" si="219"/>
        <v>0</v>
      </c>
      <c r="V217" s="1">
        <f t="shared" si="219"/>
        <v>0</v>
      </c>
      <c r="W217" s="1">
        <f t="shared" si="219"/>
        <v>0</v>
      </c>
      <c r="X217" s="1">
        <f t="shared" si="219"/>
        <v>0</v>
      </c>
      <c r="Y217" s="1">
        <f t="shared" si="219"/>
        <v>0</v>
      </c>
      <c r="Z217" s="1">
        <f t="shared" si="219"/>
        <v>0</v>
      </c>
      <c r="AA217" s="1">
        <f t="shared" si="219"/>
        <v>0</v>
      </c>
      <c r="AB217" s="1">
        <f t="shared" si="219"/>
        <v>0</v>
      </c>
      <c r="AC217" s="1">
        <f t="shared" si="219"/>
        <v>0</v>
      </c>
      <c r="AD217" s="1">
        <f t="shared" si="219"/>
        <v>0</v>
      </c>
      <c r="AE217" s="1">
        <f t="shared" si="219"/>
        <v>0</v>
      </c>
      <c r="AF217" s="1">
        <f t="shared" si="219"/>
        <v>0</v>
      </c>
    </row>
    <row r="218" spans="1:16384">
      <c r="A218" s="5" t="s">
        <v>387</v>
      </c>
      <c r="B218" s="5" t="str">
        <f t="shared" si="132"/>
        <v>9010-05411</v>
      </c>
      <c r="C218" s="5" t="str">
        <f t="shared" ref="C218:C255" si="220">LEFT(B218,4)</f>
        <v>9010</v>
      </c>
      <c r="D218" s="1">
        <f>SUM($F218:K218)</f>
        <v>0</v>
      </c>
      <c r="E218" s="2">
        <f t="shared" ref="E218:E234" si="221">D218/$D$256</f>
        <v>0</v>
      </c>
      <c r="F218" s="22">
        <f>'Div 2 history'!B219</f>
        <v>0</v>
      </c>
      <c r="G218" s="22">
        <f>'Div 2 history'!C219</f>
        <v>0</v>
      </c>
      <c r="H218" s="22">
        <f>'Div 2 history'!D219</f>
        <v>0</v>
      </c>
      <c r="I218" s="22">
        <f>'Div 2 history'!E219</f>
        <v>0</v>
      </c>
      <c r="J218" s="22">
        <f>'Div 2 history'!F219</f>
        <v>0</v>
      </c>
      <c r="K218" s="22">
        <f>'Div 2 history'!G219</f>
        <v>0</v>
      </c>
      <c r="L218" s="1">
        <f t="shared" ref="L218:U227" si="222">$E218*L$256</f>
        <v>0</v>
      </c>
      <c r="M218" s="1">
        <f t="shared" si="222"/>
        <v>0</v>
      </c>
      <c r="N218" s="1">
        <f t="shared" si="222"/>
        <v>0</v>
      </c>
      <c r="O218" s="1">
        <f t="shared" si="222"/>
        <v>0</v>
      </c>
      <c r="P218" s="1">
        <f t="shared" si="222"/>
        <v>0</v>
      </c>
      <c r="Q218" s="1">
        <f t="shared" si="222"/>
        <v>0</v>
      </c>
      <c r="R218" s="1">
        <f t="shared" si="222"/>
        <v>0</v>
      </c>
      <c r="S218" s="1">
        <f t="shared" si="222"/>
        <v>0</v>
      </c>
      <c r="T218" s="1">
        <f t="shared" si="222"/>
        <v>0</v>
      </c>
      <c r="U218" s="1">
        <f t="shared" si="222"/>
        <v>0</v>
      </c>
      <c r="V218" s="1">
        <f t="shared" ref="V218:AF227" si="223">$E218*V$256</f>
        <v>0</v>
      </c>
      <c r="W218" s="1">
        <f t="shared" si="223"/>
        <v>0</v>
      </c>
      <c r="X218" s="1">
        <f t="shared" si="223"/>
        <v>0</v>
      </c>
      <c r="Y218" s="1">
        <f t="shared" si="223"/>
        <v>0</v>
      </c>
      <c r="Z218" s="1">
        <f t="shared" si="223"/>
        <v>0</v>
      </c>
      <c r="AA218" s="1">
        <f t="shared" si="223"/>
        <v>0</v>
      </c>
      <c r="AB218" s="1">
        <f t="shared" si="223"/>
        <v>0</v>
      </c>
      <c r="AC218" s="1">
        <f t="shared" si="223"/>
        <v>0</v>
      </c>
      <c r="AD218" s="1">
        <f t="shared" si="223"/>
        <v>0</v>
      </c>
      <c r="AE218" s="1">
        <f t="shared" si="223"/>
        <v>0</v>
      </c>
      <c r="AF218" s="1">
        <f t="shared" si="223"/>
        <v>0</v>
      </c>
    </row>
    <row r="219" spans="1:16384">
      <c r="A219" s="5" t="s">
        <v>482</v>
      </c>
      <c r="B219" s="5" t="str">
        <f t="shared" ref="B219" si="224">RIGHT(A219,10)</f>
        <v>9200-05411</v>
      </c>
      <c r="C219" s="5" t="str">
        <f t="shared" si="220"/>
        <v>9200</v>
      </c>
      <c r="D219" s="1">
        <f>SUM($F219:K219)</f>
        <v>0</v>
      </c>
      <c r="E219" s="2">
        <f t="shared" si="221"/>
        <v>0</v>
      </c>
      <c r="F219" s="22">
        <f>'Div 2 history'!B220</f>
        <v>0</v>
      </c>
      <c r="G219" s="22">
        <f>'Div 2 history'!C220</f>
        <v>0</v>
      </c>
      <c r="H219" s="22">
        <f>'Div 2 history'!D220</f>
        <v>0</v>
      </c>
      <c r="I219" s="22">
        <f>'Div 2 history'!E220</f>
        <v>0</v>
      </c>
      <c r="J219" s="22">
        <f>'Div 2 history'!F220</f>
        <v>0</v>
      </c>
      <c r="K219" s="22">
        <f>'Div 2 history'!G220</f>
        <v>0</v>
      </c>
      <c r="L219" s="1">
        <f t="shared" si="222"/>
        <v>0</v>
      </c>
      <c r="M219" s="1">
        <f t="shared" si="222"/>
        <v>0</v>
      </c>
      <c r="N219" s="1">
        <f t="shared" si="222"/>
        <v>0</v>
      </c>
      <c r="O219" s="1">
        <f t="shared" si="222"/>
        <v>0</v>
      </c>
      <c r="P219" s="1">
        <f t="shared" si="222"/>
        <v>0</v>
      </c>
      <c r="Q219" s="1">
        <f t="shared" si="222"/>
        <v>0</v>
      </c>
      <c r="R219" s="1">
        <f t="shared" si="222"/>
        <v>0</v>
      </c>
      <c r="S219" s="1">
        <f t="shared" si="222"/>
        <v>0</v>
      </c>
      <c r="T219" s="1">
        <f t="shared" si="222"/>
        <v>0</v>
      </c>
      <c r="U219" s="1">
        <f t="shared" si="222"/>
        <v>0</v>
      </c>
      <c r="V219" s="1">
        <f t="shared" si="223"/>
        <v>0</v>
      </c>
      <c r="W219" s="1">
        <f t="shared" si="223"/>
        <v>0</v>
      </c>
      <c r="X219" s="1">
        <f t="shared" si="223"/>
        <v>0</v>
      </c>
      <c r="Y219" s="1">
        <f t="shared" si="223"/>
        <v>0</v>
      </c>
      <c r="Z219" s="1">
        <f t="shared" si="223"/>
        <v>0</v>
      </c>
      <c r="AA219" s="1">
        <f t="shared" si="223"/>
        <v>0</v>
      </c>
      <c r="AB219" s="1">
        <f t="shared" si="223"/>
        <v>0</v>
      </c>
      <c r="AC219" s="1">
        <f t="shared" si="223"/>
        <v>0</v>
      </c>
      <c r="AD219" s="1">
        <f t="shared" si="223"/>
        <v>0</v>
      </c>
      <c r="AE219" s="1">
        <f t="shared" si="223"/>
        <v>0</v>
      </c>
      <c r="AF219" s="1">
        <f t="shared" si="223"/>
        <v>0</v>
      </c>
    </row>
    <row r="220" spans="1:16384">
      <c r="A220" s="5" t="s">
        <v>869</v>
      </c>
      <c r="B220" s="5" t="str">
        <f t="shared" ref="B220:B253" si="225">RIGHT(A220,10)</f>
        <v>9030-05411</v>
      </c>
      <c r="C220" s="5" t="str">
        <f t="shared" ref="C220:C253" si="226">LEFT(B220,4)</f>
        <v>9030</v>
      </c>
      <c r="D220" s="1">
        <f>SUM($F220:K220)</f>
        <v>0</v>
      </c>
      <c r="E220" s="2">
        <f t="shared" si="221"/>
        <v>0</v>
      </c>
      <c r="F220" s="22">
        <f>'Div 2 history'!B221</f>
        <v>0</v>
      </c>
      <c r="G220" s="22">
        <f>'Div 2 history'!C221</f>
        <v>0</v>
      </c>
      <c r="H220" s="22">
        <f>'Div 2 history'!D221</f>
        <v>0</v>
      </c>
      <c r="I220" s="22">
        <f>'Div 2 history'!E221</f>
        <v>0</v>
      </c>
      <c r="J220" s="22">
        <f>'Div 2 history'!F221</f>
        <v>0</v>
      </c>
      <c r="K220" s="22">
        <f>'Div 2 history'!G221</f>
        <v>0</v>
      </c>
      <c r="L220" s="1">
        <f t="shared" si="222"/>
        <v>0</v>
      </c>
      <c r="M220" s="1">
        <f t="shared" si="222"/>
        <v>0</v>
      </c>
      <c r="N220" s="1">
        <f t="shared" si="222"/>
        <v>0</v>
      </c>
      <c r="O220" s="1">
        <f t="shared" si="222"/>
        <v>0</v>
      </c>
      <c r="P220" s="1">
        <f t="shared" si="222"/>
        <v>0</v>
      </c>
      <c r="Q220" s="1">
        <f t="shared" si="222"/>
        <v>0</v>
      </c>
      <c r="R220" s="1">
        <f t="shared" si="222"/>
        <v>0</v>
      </c>
      <c r="S220" s="1">
        <f t="shared" si="222"/>
        <v>0</v>
      </c>
      <c r="T220" s="1">
        <f t="shared" si="222"/>
        <v>0</v>
      </c>
      <c r="U220" s="1">
        <f t="shared" si="222"/>
        <v>0</v>
      </c>
      <c r="V220" s="1">
        <f t="shared" si="223"/>
        <v>0</v>
      </c>
      <c r="W220" s="1">
        <f t="shared" si="223"/>
        <v>0</v>
      </c>
      <c r="X220" s="1">
        <f t="shared" si="223"/>
        <v>0</v>
      </c>
      <c r="Y220" s="1">
        <f t="shared" si="223"/>
        <v>0</v>
      </c>
      <c r="Z220" s="1">
        <f t="shared" si="223"/>
        <v>0</v>
      </c>
      <c r="AA220" s="1">
        <f t="shared" si="223"/>
        <v>0</v>
      </c>
      <c r="AB220" s="1">
        <f t="shared" si="223"/>
        <v>0</v>
      </c>
      <c r="AC220" s="1">
        <f t="shared" si="223"/>
        <v>0</v>
      </c>
      <c r="AD220" s="1">
        <f t="shared" si="223"/>
        <v>0</v>
      </c>
      <c r="AE220" s="1">
        <f t="shared" si="223"/>
        <v>0</v>
      </c>
      <c r="AF220" s="1">
        <f t="shared" si="223"/>
        <v>0</v>
      </c>
    </row>
    <row r="221" spans="1:16384">
      <c r="A221" s="5" t="s">
        <v>870</v>
      </c>
      <c r="B221" s="5" t="str">
        <f t="shared" si="225"/>
        <v>9100-05411</v>
      </c>
      <c r="C221" s="5" t="str">
        <f t="shared" si="226"/>
        <v>9100</v>
      </c>
      <c r="D221" s="1">
        <f>SUM($F221:K221)</f>
        <v>0</v>
      </c>
      <c r="E221" s="2">
        <f t="shared" si="221"/>
        <v>0</v>
      </c>
      <c r="F221" s="22">
        <f>'Div 2 history'!B222</f>
        <v>0</v>
      </c>
      <c r="G221" s="22">
        <f>'Div 2 history'!C222</f>
        <v>0</v>
      </c>
      <c r="H221" s="22">
        <f>'Div 2 history'!D222</f>
        <v>0</v>
      </c>
      <c r="I221" s="22">
        <f>'Div 2 history'!E222</f>
        <v>0</v>
      </c>
      <c r="J221" s="22">
        <f>'Div 2 history'!F222</f>
        <v>0</v>
      </c>
      <c r="K221" s="22">
        <f>'Div 2 history'!G222</f>
        <v>0</v>
      </c>
      <c r="L221" s="1">
        <f t="shared" si="222"/>
        <v>0</v>
      </c>
      <c r="M221" s="1">
        <f t="shared" si="222"/>
        <v>0</v>
      </c>
      <c r="N221" s="1">
        <f t="shared" si="222"/>
        <v>0</v>
      </c>
      <c r="O221" s="1">
        <f t="shared" si="222"/>
        <v>0</v>
      </c>
      <c r="P221" s="1">
        <f t="shared" si="222"/>
        <v>0</v>
      </c>
      <c r="Q221" s="1">
        <f t="shared" si="222"/>
        <v>0</v>
      </c>
      <c r="R221" s="1">
        <f t="shared" si="222"/>
        <v>0</v>
      </c>
      <c r="S221" s="1">
        <f t="shared" si="222"/>
        <v>0</v>
      </c>
      <c r="T221" s="1">
        <f t="shared" si="222"/>
        <v>0</v>
      </c>
      <c r="U221" s="1">
        <f t="shared" si="222"/>
        <v>0</v>
      </c>
      <c r="V221" s="1">
        <f t="shared" si="223"/>
        <v>0</v>
      </c>
      <c r="W221" s="1">
        <f t="shared" si="223"/>
        <v>0</v>
      </c>
      <c r="X221" s="1">
        <f t="shared" si="223"/>
        <v>0</v>
      </c>
      <c r="Y221" s="1">
        <f t="shared" si="223"/>
        <v>0</v>
      </c>
      <c r="Z221" s="1">
        <f t="shared" si="223"/>
        <v>0</v>
      </c>
      <c r="AA221" s="1">
        <f t="shared" si="223"/>
        <v>0</v>
      </c>
      <c r="AB221" s="1">
        <f t="shared" si="223"/>
        <v>0</v>
      </c>
      <c r="AC221" s="1">
        <f t="shared" si="223"/>
        <v>0</v>
      </c>
      <c r="AD221" s="1">
        <f t="shared" si="223"/>
        <v>0</v>
      </c>
      <c r="AE221" s="1">
        <f t="shared" si="223"/>
        <v>0</v>
      </c>
      <c r="AF221" s="1">
        <f t="shared" si="223"/>
        <v>0</v>
      </c>
    </row>
    <row r="222" spans="1:16384">
      <c r="A222" s="5" t="s">
        <v>258</v>
      </c>
      <c r="B222" s="5" t="str">
        <f t="shared" si="225"/>
        <v>9210-05411</v>
      </c>
      <c r="C222" s="5" t="str">
        <f t="shared" si="226"/>
        <v>9210</v>
      </c>
      <c r="D222" s="1">
        <f>SUM($F222:K222)</f>
        <v>341849.25</v>
      </c>
      <c r="E222" s="2">
        <f t="shared" si="221"/>
        <v>0.3361593198657496</v>
      </c>
      <c r="F222" s="22">
        <f>'Div 2 history'!B223</f>
        <v>48518.49</v>
      </c>
      <c r="G222" s="22">
        <f>'Div 2 history'!C223</f>
        <v>47097.51</v>
      </c>
      <c r="H222" s="22">
        <f>'Div 2 history'!D223</f>
        <v>42984.18</v>
      </c>
      <c r="I222" s="22">
        <f>'Div 2 history'!E223</f>
        <v>55651.6</v>
      </c>
      <c r="J222" s="22">
        <f>'Div 2 history'!F223</f>
        <v>81757.350000000006</v>
      </c>
      <c r="K222" s="22">
        <f>'Div 2 history'!G223</f>
        <v>65840.12</v>
      </c>
      <c r="L222" s="1">
        <f t="shared" si="222"/>
        <v>88527.536717085968</v>
      </c>
      <c r="M222" s="1">
        <f t="shared" si="222"/>
        <v>82183.874191899406</v>
      </c>
      <c r="N222" s="1">
        <f t="shared" si="222"/>
        <v>102229.39059481391</v>
      </c>
      <c r="O222" s="1">
        <f t="shared" si="222"/>
        <v>100408.92218481212</v>
      </c>
      <c r="P222" s="1">
        <f t="shared" si="222"/>
        <v>97085.987307939184</v>
      </c>
      <c r="Q222" s="1">
        <f t="shared" si="222"/>
        <v>93711.283895806919</v>
      </c>
      <c r="R222" s="1">
        <f t="shared" si="222"/>
        <v>92402.95182288943</v>
      </c>
      <c r="S222" s="1">
        <f t="shared" si="222"/>
        <v>93564.718432345457</v>
      </c>
      <c r="T222" s="1">
        <f t="shared" si="222"/>
        <v>96626.79367700257</v>
      </c>
      <c r="U222" s="1">
        <f t="shared" si="222"/>
        <v>92943.832168553417</v>
      </c>
      <c r="V222" s="1">
        <f t="shared" si="223"/>
        <v>97389.539173777957</v>
      </c>
      <c r="W222" s="1">
        <f t="shared" si="223"/>
        <v>96213.65387288756</v>
      </c>
      <c r="X222" s="1">
        <f t="shared" si="223"/>
        <v>99741.309775558737</v>
      </c>
      <c r="Y222" s="1">
        <f t="shared" si="223"/>
        <v>93693.803611173906</v>
      </c>
      <c r="Z222" s="1">
        <f t="shared" si="223"/>
        <v>105249.61639087892</v>
      </c>
      <c r="AA222" s="1">
        <f t="shared" si="223"/>
        <v>100408.92218481212</v>
      </c>
      <c r="AB222" s="1">
        <f t="shared" si="223"/>
        <v>97085.987307939184</v>
      </c>
      <c r="AC222" s="1">
        <f t="shared" si="223"/>
        <v>93711.283895806919</v>
      </c>
      <c r="AD222" s="1">
        <f t="shared" si="223"/>
        <v>92402.95182288943</v>
      </c>
      <c r="AE222" s="1">
        <f t="shared" si="223"/>
        <v>93564.718432345457</v>
      </c>
      <c r="AF222" s="1">
        <f t="shared" si="223"/>
        <v>96626.79367700257</v>
      </c>
    </row>
    <row r="223" spans="1:16384" s="47" customFormat="1" ht="15">
      <c r="A223" s="53" t="s">
        <v>871</v>
      </c>
      <c r="B223" s="53" t="str">
        <f t="shared" si="225"/>
        <v>9230-05411</v>
      </c>
      <c r="C223" s="53" t="str">
        <f t="shared" si="226"/>
        <v>9230</v>
      </c>
      <c r="D223" s="50">
        <f>SUM($F223:K223)</f>
        <v>5962.73</v>
      </c>
      <c r="E223" s="69">
        <f t="shared" si="221"/>
        <v>5.8634829865594294E-3</v>
      </c>
      <c r="F223" s="48">
        <f>'Div 2 history'!B224</f>
        <v>0</v>
      </c>
      <c r="G223" s="48">
        <f>'Div 2 history'!C224</f>
        <v>0</v>
      </c>
      <c r="H223" s="48">
        <f>'Div 2 history'!D224</f>
        <v>0</v>
      </c>
      <c r="I223" s="48">
        <f>'Div 2 history'!E224</f>
        <v>0</v>
      </c>
      <c r="J223" s="48">
        <f>'Div 2 history'!F224</f>
        <v>5962.73</v>
      </c>
      <c r="K223" s="48">
        <f>'Div 2 history'!G224</f>
        <v>0</v>
      </c>
      <c r="L223" s="50">
        <f t="shared" si="222"/>
        <v>1544.1478927014466</v>
      </c>
      <c r="M223" s="50">
        <f t="shared" si="222"/>
        <v>1433.4981052620835</v>
      </c>
      <c r="N223" s="50">
        <f t="shared" si="222"/>
        <v>1783.1434592336088</v>
      </c>
      <c r="O223" s="50">
        <f t="shared" si="222"/>
        <v>1751.3898087506254</v>
      </c>
      <c r="P223" s="50">
        <f t="shared" si="222"/>
        <v>1693.4292794284854</v>
      </c>
      <c r="Q223" s="50">
        <f t="shared" si="222"/>
        <v>1634.5657737264153</v>
      </c>
      <c r="R223" s="50">
        <f t="shared" si="222"/>
        <v>1611.745097942726</v>
      </c>
      <c r="S223" s="50">
        <f t="shared" si="222"/>
        <v>1632.0092951442755</v>
      </c>
      <c r="T223" s="50">
        <f t="shared" si="222"/>
        <v>1685.4197616688452</v>
      </c>
      <c r="U223" s="50">
        <f t="shared" si="222"/>
        <v>1621.1794420681001</v>
      </c>
      <c r="V223" s="50">
        <f t="shared" si="223"/>
        <v>1698.7240045653487</v>
      </c>
      <c r="W223" s="50">
        <f t="shared" si="223"/>
        <v>1678.2135410783637</v>
      </c>
      <c r="X223" s="50">
        <f t="shared" si="223"/>
        <v>1739.7449315393185</v>
      </c>
      <c r="Y223" s="50">
        <f t="shared" si="223"/>
        <v>1634.2608726111143</v>
      </c>
      <c r="Z223" s="50">
        <f t="shared" si="223"/>
        <v>1835.8239637570812</v>
      </c>
      <c r="AA223" s="50">
        <f t="shared" si="223"/>
        <v>1751.3898087506254</v>
      </c>
      <c r="AB223" s="50">
        <f t="shared" si="223"/>
        <v>1693.4292794284854</v>
      </c>
      <c r="AC223" s="50">
        <f t="shared" si="223"/>
        <v>1634.5657737264153</v>
      </c>
      <c r="AD223" s="50">
        <f t="shared" si="223"/>
        <v>1611.745097942726</v>
      </c>
      <c r="AE223" s="50">
        <f t="shared" si="223"/>
        <v>1632.0092951442755</v>
      </c>
      <c r="AF223" s="50">
        <f t="shared" si="223"/>
        <v>1685.4197616688452</v>
      </c>
      <c r="AG223" s="215"/>
      <c r="AH223" s="215"/>
      <c r="AI223" s="215"/>
      <c r="AJ223" s="215"/>
      <c r="AK223" s="215"/>
      <c r="AL223" s="215"/>
      <c r="AM223" s="215"/>
      <c r="AN223" s="215"/>
      <c r="AO223" s="215"/>
      <c r="AP223" s="215"/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G223" s="215"/>
      <c r="BH223" s="215"/>
      <c r="BI223" s="215"/>
      <c r="BJ223" s="215"/>
      <c r="BK223" s="215"/>
      <c r="BL223" s="215"/>
      <c r="BM223" s="215"/>
      <c r="BN223" s="215"/>
      <c r="BO223" s="215"/>
      <c r="BP223" s="215"/>
      <c r="BQ223" s="215"/>
      <c r="BR223" s="215"/>
      <c r="BS223" s="215"/>
      <c r="BT223" s="215"/>
      <c r="BU223" s="215"/>
      <c r="BV223" s="215"/>
      <c r="BW223" s="215"/>
      <c r="BX223" s="215"/>
      <c r="BY223" s="215"/>
      <c r="BZ223" s="215"/>
      <c r="CA223" s="215"/>
      <c r="CB223" s="215"/>
      <c r="CC223" s="215"/>
      <c r="CD223" s="215"/>
      <c r="CE223" s="215"/>
      <c r="CF223" s="215"/>
      <c r="CG223" s="215"/>
      <c r="CH223" s="215"/>
      <c r="CI223" s="215"/>
      <c r="CJ223" s="215"/>
      <c r="CK223" s="215"/>
      <c r="CL223" s="215"/>
      <c r="CM223" s="215"/>
      <c r="CN223" s="215"/>
      <c r="CO223" s="215"/>
      <c r="CP223" s="215"/>
      <c r="CQ223" s="215"/>
      <c r="CR223" s="215"/>
      <c r="CS223" s="215"/>
      <c r="CT223" s="215"/>
      <c r="CU223" s="215"/>
      <c r="CV223" s="215"/>
      <c r="CW223" s="215"/>
      <c r="CX223" s="215"/>
      <c r="CY223" s="215"/>
      <c r="CZ223" s="215"/>
      <c r="DA223" s="215"/>
      <c r="DB223" s="215"/>
      <c r="DC223" s="215"/>
      <c r="DD223" s="215"/>
      <c r="DE223" s="215"/>
      <c r="DF223" s="215"/>
      <c r="DG223" s="215"/>
      <c r="DH223" s="215"/>
      <c r="DI223" s="215"/>
      <c r="DJ223" s="215"/>
      <c r="DK223" s="215"/>
      <c r="DL223" s="215"/>
      <c r="DM223" s="215"/>
      <c r="DN223" s="215"/>
      <c r="DO223" s="215"/>
      <c r="DP223" s="215"/>
      <c r="DQ223" s="215"/>
      <c r="DR223" s="215"/>
      <c r="DS223" s="215"/>
      <c r="DT223" s="215"/>
      <c r="DU223" s="215"/>
      <c r="DV223" s="215"/>
      <c r="DW223" s="215"/>
      <c r="DX223" s="215"/>
      <c r="DY223" s="215"/>
      <c r="DZ223" s="215"/>
      <c r="EA223" s="215"/>
      <c r="EB223" s="215"/>
      <c r="EC223" s="215"/>
      <c r="ED223" s="215"/>
      <c r="EE223" s="215"/>
      <c r="EF223" s="215"/>
      <c r="EG223" s="215"/>
      <c r="EH223" s="215"/>
      <c r="EI223" s="215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  <c r="EY223" s="215"/>
      <c r="EZ223" s="215"/>
      <c r="FA223" s="215"/>
      <c r="FB223" s="215"/>
      <c r="FC223" s="215"/>
      <c r="FD223" s="215"/>
      <c r="FE223" s="215"/>
      <c r="FF223" s="215"/>
      <c r="FG223" s="215"/>
      <c r="FH223" s="215"/>
      <c r="FI223" s="215"/>
      <c r="FJ223" s="215"/>
      <c r="FK223" s="215"/>
      <c r="FL223" s="215"/>
      <c r="FM223" s="215"/>
      <c r="FN223" s="215"/>
      <c r="FO223" s="215"/>
      <c r="FP223" s="215"/>
      <c r="FQ223" s="215"/>
      <c r="FR223" s="215"/>
      <c r="FS223" s="215"/>
      <c r="FT223" s="215"/>
      <c r="FU223" s="215"/>
      <c r="FV223" s="215"/>
      <c r="FW223" s="215"/>
      <c r="FX223" s="215"/>
      <c r="FY223" s="215"/>
      <c r="FZ223" s="215"/>
      <c r="GA223" s="215"/>
      <c r="GB223" s="215"/>
      <c r="GC223" s="215"/>
      <c r="GD223" s="215"/>
      <c r="GE223" s="215"/>
      <c r="GF223" s="215"/>
      <c r="GG223" s="215"/>
      <c r="GH223" s="215"/>
      <c r="GI223" s="215"/>
      <c r="GJ223" s="215"/>
      <c r="GK223" s="215"/>
      <c r="GL223" s="215"/>
      <c r="GM223" s="215"/>
      <c r="GN223" s="215"/>
      <c r="GO223" s="215"/>
      <c r="GP223" s="215"/>
      <c r="GQ223" s="215"/>
      <c r="GR223" s="215"/>
      <c r="GS223" s="215"/>
      <c r="GT223" s="215"/>
      <c r="GU223" s="215"/>
      <c r="GV223" s="215"/>
      <c r="GW223" s="215"/>
      <c r="GX223" s="215"/>
      <c r="GY223" s="215"/>
      <c r="GZ223" s="215"/>
      <c r="HA223" s="215"/>
      <c r="HB223" s="215"/>
      <c r="HC223" s="215"/>
      <c r="HD223" s="215"/>
      <c r="HE223" s="215"/>
      <c r="HF223" s="215"/>
      <c r="HG223" s="215"/>
      <c r="HH223" s="215"/>
      <c r="HI223" s="215"/>
      <c r="HJ223" s="215"/>
      <c r="HK223" s="215"/>
      <c r="HL223" s="215"/>
      <c r="HM223" s="215"/>
      <c r="HN223" s="215"/>
      <c r="HO223" s="215"/>
      <c r="HP223" s="215"/>
      <c r="HQ223" s="215"/>
      <c r="HR223" s="215"/>
      <c r="HS223" s="215"/>
      <c r="HT223" s="215"/>
      <c r="HU223" s="215"/>
      <c r="HV223" s="215"/>
      <c r="HW223" s="215"/>
      <c r="HX223" s="215"/>
      <c r="HY223" s="215"/>
      <c r="HZ223" s="215"/>
      <c r="IA223" s="215"/>
      <c r="IB223" s="215"/>
      <c r="IC223" s="215"/>
      <c r="ID223" s="215"/>
      <c r="IE223" s="215"/>
      <c r="IF223" s="215"/>
      <c r="IG223" s="215"/>
      <c r="IH223" s="215"/>
      <c r="II223" s="215"/>
      <c r="IJ223" s="215"/>
      <c r="IK223" s="215"/>
      <c r="IL223" s="215"/>
      <c r="IM223" s="215"/>
      <c r="IN223" s="215"/>
      <c r="IO223" s="215"/>
      <c r="IP223" s="215"/>
      <c r="IQ223" s="215"/>
      <c r="IR223" s="215"/>
      <c r="IS223" s="215"/>
      <c r="IT223" s="215"/>
      <c r="IU223" s="215"/>
      <c r="IV223" s="215"/>
      <c r="IW223" s="215"/>
      <c r="IX223" s="215"/>
      <c r="IY223" s="215"/>
      <c r="IZ223" s="215"/>
      <c r="JA223" s="215"/>
      <c r="JB223" s="215"/>
      <c r="JC223" s="215"/>
      <c r="JD223" s="215"/>
      <c r="JE223" s="215"/>
      <c r="JF223" s="215"/>
      <c r="JG223" s="215"/>
      <c r="JH223" s="215"/>
      <c r="JI223" s="215"/>
      <c r="JJ223" s="215"/>
      <c r="JK223" s="215"/>
      <c r="JL223" s="215"/>
      <c r="JM223" s="215"/>
      <c r="JN223" s="215"/>
      <c r="JO223" s="215"/>
      <c r="JP223" s="215"/>
      <c r="JQ223" s="215"/>
      <c r="JR223" s="215"/>
      <c r="JS223" s="215"/>
      <c r="JT223" s="215"/>
      <c r="JU223" s="215"/>
      <c r="JV223" s="215"/>
      <c r="JW223" s="215"/>
      <c r="JX223" s="215"/>
      <c r="JY223" s="215"/>
      <c r="JZ223" s="215"/>
      <c r="KA223" s="215"/>
      <c r="KB223" s="215"/>
      <c r="KC223" s="215"/>
      <c r="KD223" s="215"/>
      <c r="KE223" s="215"/>
      <c r="KF223" s="215"/>
      <c r="KG223" s="215"/>
      <c r="KH223" s="215"/>
      <c r="KI223" s="215"/>
      <c r="KJ223" s="215"/>
      <c r="KK223" s="215"/>
      <c r="KL223" s="215"/>
      <c r="KM223" s="215"/>
      <c r="KN223" s="215"/>
      <c r="KO223" s="215"/>
      <c r="KP223" s="215"/>
      <c r="KQ223" s="215"/>
      <c r="KR223" s="215"/>
      <c r="KS223" s="215"/>
      <c r="KT223" s="215"/>
      <c r="KU223" s="215"/>
      <c r="KV223" s="215"/>
      <c r="KW223" s="215"/>
      <c r="KX223" s="215"/>
      <c r="KY223" s="215"/>
      <c r="KZ223" s="215"/>
      <c r="LA223" s="215"/>
      <c r="LB223" s="215"/>
      <c r="LC223" s="215"/>
      <c r="LD223" s="215"/>
      <c r="LE223" s="215"/>
      <c r="LF223" s="215"/>
      <c r="LG223" s="215"/>
      <c r="LH223" s="215"/>
      <c r="LI223" s="215"/>
      <c r="LJ223" s="215"/>
      <c r="LK223" s="215"/>
      <c r="LL223" s="215"/>
      <c r="LM223" s="215"/>
      <c r="LN223" s="215"/>
      <c r="LO223" s="215"/>
      <c r="LP223" s="215"/>
      <c r="LQ223" s="215"/>
      <c r="LR223" s="215"/>
      <c r="LS223" s="215"/>
      <c r="LT223" s="215"/>
      <c r="LU223" s="215"/>
      <c r="LV223" s="215"/>
      <c r="LW223" s="215"/>
      <c r="LX223" s="215"/>
      <c r="LY223" s="215"/>
      <c r="LZ223" s="215"/>
      <c r="MA223" s="215"/>
      <c r="MB223" s="215"/>
      <c r="MC223" s="215"/>
      <c r="MD223" s="215"/>
      <c r="ME223" s="215"/>
      <c r="MF223" s="215"/>
      <c r="MG223" s="215"/>
      <c r="MH223" s="215"/>
      <c r="MI223" s="215"/>
      <c r="MJ223" s="215"/>
      <c r="MK223" s="215"/>
      <c r="ML223" s="215"/>
      <c r="MM223" s="215"/>
      <c r="MN223" s="215"/>
      <c r="MO223" s="215"/>
      <c r="MP223" s="215"/>
      <c r="MQ223" s="215"/>
      <c r="MR223" s="215"/>
      <c r="MS223" s="215"/>
      <c r="MT223" s="215"/>
      <c r="MU223" s="215"/>
      <c r="MV223" s="215"/>
      <c r="MW223" s="215"/>
      <c r="MX223" s="215"/>
      <c r="MY223" s="215"/>
      <c r="MZ223" s="215"/>
      <c r="NA223" s="215"/>
      <c r="NB223" s="215"/>
      <c r="NC223" s="215"/>
      <c r="ND223" s="215"/>
      <c r="NE223" s="215"/>
      <c r="NF223" s="215"/>
      <c r="NG223" s="215"/>
      <c r="NH223" s="215"/>
      <c r="NI223" s="215"/>
      <c r="NJ223" s="215"/>
      <c r="NK223" s="215"/>
      <c r="NL223" s="215"/>
      <c r="NM223" s="215"/>
      <c r="NN223" s="215"/>
      <c r="NO223" s="215"/>
      <c r="NP223" s="215"/>
      <c r="NQ223" s="215"/>
      <c r="NR223" s="215"/>
      <c r="NS223" s="215"/>
      <c r="NT223" s="215"/>
      <c r="NU223" s="215"/>
      <c r="NV223" s="215"/>
      <c r="NW223" s="215"/>
      <c r="NX223" s="215"/>
      <c r="NY223" s="215"/>
      <c r="NZ223" s="215"/>
      <c r="OA223" s="215"/>
      <c r="OB223" s="215"/>
      <c r="OC223" s="215"/>
      <c r="OD223" s="215"/>
      <c r="OE223" s="215"/>
      <c r="OF223" s="215"/>
      <c r="OG223" s="215"/>
      <c r="OH223" s="215"/>
      <c r="OI223" s="215"/>
      <c r="OJ223" s="215"/>
      <c r="OK223" s="215"/>
      <c r="OL223" s="215"/>
      <c r="OM223" s="215"/>
      <c r="ON223" s="215"/>
      <c r="OO223" s="215"/>
      <c r="OP223" s="215"/>
      <c r="OQ223" s="215"/>
      <c r="OR223" s="215"/>
      <c r="OS223" s="215"/>
      <c r="OT223" s="215"/>
      <c r="OU223" s="215"/>
      <c r="OV223" s="215"/>
      <c r="OW223" s="215"/>
      <c r="OX223" s="215"/>
      <c r="OY223" s="215"/>
      <c r="OZ223" s="215"/>
      <c r="PA223" s="215"/>
      <c r="PB223" s="215"/>
      <c r="PC223" s="215"/>
      <c r="PD223" s="215"/>
      <c r="PE223" s="215"/>
      <c r="PF223" s="215"/>
      <c r="PG223" s="215"/>
      <c r="PH223" s="215"/>
      <c r="PI223" s="215"/>
      <c r="PJ223" s="215"/>
      <c r="PK223" s="215"/>
      <c r="PL223" s="215"/>
      <c r="PM223" s="215"/>
      <c r="PN223" s="215"/>
      <c r="PO223" s="215"/>
      <c r="PP223" s="215"/>
      <c r="PQ223" s="215"/>
      <c r="PR223" s="215"/>
      <c r="PS223" s="215"/>
      <c r="PT223" s="215"/>
      <c r="PU223" s="215"/>
      <c r="PV223" s="215"/>
      <c r="PW223" s="215"/>
      <c r="PX223" s="215"/>
      <c r="PY223" s="215"/>
      <c r="PZ223" s="215"/>
      <c r="QA223" s="215"/>
      <c r="QB223" s="215"/>
      <c r="QC223" s="215"/>
      <c r="QD223" s="215"/>
      <c r="QE223" s="215"/>
      <c r="QF223" s="215"/>
      <c r="QG223" s="215"/>
      <c r="QH223" s="215"/>
      <c r="QI223" s="215"/>
      <c r="QJ223" s="215"/>
      <c r="QK223" s="215"/>
      <c r="QL223" s="215"/>
      <c r="QM223" s="215"/>
      <c r="QN223" s="215"/>
      <c r="QO223" s="215"/>
      <c r="QP223" s="215"/>
      <c r="QQ223" s="215"/>
      <c r="QR223" s="215"/>
      <c r="QS223" s="215"/>
      <c r="QT223" s="215"/>
      <c r="QU223" s="215"/>
      <c r="QV223" s="215"/>
      <c r="QW223" s="215"/>
      <c r="QX223" s="215"/>
      <c r="QY223" s="215"/>
      <c r="QZ223" s="215"/>
      <c r="RA223" s="215"/>
      <c r="RB223" s="215"/>
      <c r="RC223" s="215"/>
      <c r="RD223" s="215"/>
      <c r="RE223" s="215"/>
      <c r="RF223" s="215"/>
      <c r="RG223" s="215"/>
      <c r="RH223" s="215"/>
      <c r="RI223" s="215"/>
      <c r="RJ223" s="215"/>
      <c r="RK223" s="215"/>
      <c r="RL223" s="215"/>
      <c r="RM223" s="215"/>
      <c r="RN223" s="215"/>
      <c r="RO223" s="215"/>
      <c r="RP223" s="215"/>
      <c r="RQ223" s="215"/>
      <c r="RR223" s="215"/>
      <c r="RS223" s="215"/>
      <c r="RT223" s="215"/>
      <c r="RU223" s="215"/>
      <c r="RV223" s="215"/>
      <c r="RW223" s="215"/>
      <c r="RX223" s="215"/>
      <c r="RY223" s="215"/>
      <c r="RZ223" s="215"/>
      <c r="SA223" s="215"/>
      <c r="SB223" s="215"/>
      <c r="SC223" s="215"/>
      <c r="SD223" s="215"/>
      <c r="SE223" s="215"/>
      <c r="SF223" s="215"/>
      <c r="SG223" s="215"/>
      <c r="SH223" s="215"/>
      <c r="SI223" s="215"/>
      <c r="SJ223" s="215"/>
      <c r="SK223" s="215"/>
      <c r="SL223" s="215"/>
      <c r="SM223" s="215"/>
      <c r="SN223" s="215"/>
      <c r="SO223" s="215"/>
      <c r="SP223" s="215"/>
      <c r="SQ223" s="215"/>
      <c r="SR223" s="215"/>
      <c r="SS223" s="215"/>
      <c r="ST223" s="215"/>
      <c r="SU223" s="215"/>
      <c r="SV223" s="215"/>
      <c r="SW223" s="215"/>
      <c r="SX223" s="215"/>
      <c r="SY223" s="215"/>
      <c r="SZ223" s="215"/>
      <c r="TA223" s="215"/>
      <c r="TB223" s="215"/>
      <c r="TC223" s="215"/>
      <c r="TD223" s="215"/>
      <c r="TE223" s="215"/>
      <c r="TF223" s="215"/>
      <c r="TG223" s="215"/>
      <c r="TH223" s="215"/>
      <c r="TI223" s="215"/>
      <c r="TJ223" s="215"/>
      <c r="TK223" s="215"/>
      <c r="TL223" s="215"/>
      <c r="TM223" s="215"/>
      <c r="TN223" s="215"/>
      <c r="TO223" s="215"/>
      <c r="TP223" s="215"/>
      <c r="TQ223" s="215"/>
      <c r="TR223" s="215"/>
      <c r="TS223" s="215"/>
      <c r="TT223" s="215"/>
      <c r="TU223" s="215"/>
      <c r="TV223" s="215"/>
      <c r="TW223" s="215"/>
      <c r="TX223" s="215"/>
      <c r="TY223" s="215"/>
      <c r="TZ223" s="215"/>
      <c r="UA223" s="215"/>
      <c r="UB223" s="215"/>
      <c r="UC223" s="215"/>
      <c r="UD223" s="215"/>
      <c r="UE223" s="215"/>
      <c r="UF223" s="215"/>
      <c r="UG223" s="215"/>
      <c r="UH223" s="215"/>
      <c r="UI223" s="215"/>
      <c r="UJ223" s="215"/>
      <c r="UK223" s="215"/>
      <c r="UL223" s="215"/>
      <c r="UM223" s="215"/>
      <c r="UN223" s="215"/>
      <c r="UO223" s="215"/>
      <c r="UP223" s="215"/>
      <c r="UQ223" s="215"/>
      <c r="UR223" s="215"/>
      <c r="US223" s="215"/>
      <c r="UT223" s="215"/>
      <c r="UU223" s="215"/>
      <c r="UV223" s="215"/>
      <c r="UW223" s="215"/>
      <c r="UX223" s="215"/>
      <c r="UY223" s="215"/>
      <c r="UZ223" s="215"/>
      <c r="VA223" s="215"/>
      <c r="VB223" s="215"/>
      <c r="VC223" s="215"/>
      <c r="VD223" s="215"/>
      <c r="VE223" s="215"/>
      <c r="VF223" s="215"/>
      <c r="VG223" s="215"/>
      <c r="VH223" s="215"/>
      <c r="VI223" s="215"/>
      <c r="VJ223" s="215"/>
      <c r="VK223" s="215"/>
      <c r="VL223" s="215"/>
      <c r="VM223" s="215"/>
      <c r="VN223" s="215"/>
      <c r="VO223" s="215"/>
      <c r="VP223" s="215"/>
      <c r="VQ223" s="215"/>
      <c r="VR223" s="215"/>
      <c r="VS223" s="215"/>
      <c r="VT223" s="215"/>
      <c r="VU223" s="215"/>
      <c r="VV223" s="215"/>
      <c r="VW223" s="215"/>
      <c r="VX223" s="215"/>
      <c r="VY223" s="215"/>
      <c r="VZ223" s="215"/>
      <c r="WA223" s="215"/>
      <c r="WB223" s="215"/>
      <c r="WC223" s="215"/>
      <c r="WD223" s="215"/>
      <c r="WE223" s="215"/>
      <c r="WF223" s="215"/>
      <c r="WG223" s="215"/>
      <c r="WH223" s="215"/>
      <c r="WI223" s="215"/>
      <c r="WJ223" s="215"/>
      <c r="WK223" s="215"/>
      <c r="WL223" s="215"/>
      <c r="WM223" s="215"/>
      <c r="WN223" s="215"/>
      <c r="WO223" s="215"/>
      <c r="WP223" s="215"/>
      <c r="WQ223" s="215"/>
      <c r="WR223" s="215"/>
      <c r="WS223" s="215"/>
      <c r="WT223" s="215"/>
      <c r="WU223" s="215"/>
      <c r="WV223" s="215"/>
      <c r="WW223" s="215"/>
      <c r="WX223" s="215"/>
      <c r="WY223" s="215"/>
      <c r="WZ223" s="215"/>
      <c r="XA223" s="215"/>
      <c r="XB223" s="215"/>
      <c r="XC223" s="215"/>
      <c r="XD223" s="215"/>
      <c r="XE223" s="215"/>
      <c r="XF223" s="215"/>
      <c r="XG223" s="215"/>
      <c r="XH223" s="215"/>
      <c r="XI223" s="215"/>
      <c r="XJ223" s="215"/>
      <c r="XK223" s="215"/>
      <c r="XL223" s="215"/>
      <c r="XM223" s="215"/>
      <c r="XN223" s="215"/>
      <c r="XO223" s="215"/>
      <c r="XP223" s="215"/>
      <c r="XQ223" s="215"/>
      <c r="XR223" s="215"/>
      <c r="XS223" s="215"/>
      <c r="XT223" s="215"/>
      <c r="XU223" s="215"/>
      <c r="XV223" s="215"/>
      <c r="XW223" s="215"/>
      <c r="XX223" s="215"/>
      <c r="XY223" s="215"/>
      <c r="XZ223" s="215"/>
      <c r="YA223" s="215"/>
      <c r="YB223" s="215"/>
      <c r="YC223" s="215"/>
      <c r="YD223" s="215"/>
      <c r="YE223" s="215"/>
      <c r="YF223" s="215"/>
      <c r="YG223" s="215"/>
      <c r="YH223" s="215"/>
      <c r="YI223" s="215"/>
      <c r="YJ223" s="215"/>
      <c r="YK223" s="215"/>
      <c r="YL223" s="215"/>
      <c r="YM223" s="215"/>
      <c r="YN223" s="215"/>
      <c r="YO223" s="215"/>
      <c r="YP223" s="215"/>
      <c r="YQ223" s="215"/>
      <c r="YR223" s="215"/>
      <c r="YS223" s="215"/>
      <c r="YT223" s="215"/>
      <c r="YU223" s="215"/>
      <c r="YV223" s="215"/>
      <c r="YW223" s="215"/>
      <c r="YX223" s="215"/>
      <c r="YY223" s="215"/>
      <c r="YZ223" s="215"/>
      <c r="ZA223" s="215"/>
      <c r="ZB223" s="215"/>
      <c r="ZC223" s="215"/>
      <c r="ZD223" s="215"/>
      <c r="ZE223" s="215"/>
      <c r="ZF223" s="215"/>
      <c r="ZG223" s="215"/>
      <c r="ZH223" s="215"/>
      <c r="ZI223" s="215"/>
      <c r="ZJ223" s="215"/>
      <c r="ZK223" s="215"/>
      <c r="ZL223" s="215"/>
      <c r="ZM223" s="215"/>
      <c r="ZN223" s="215"/>
      <c r="ZO223" s="215"/>
      <c r="ZP223" s="215"/>
      <c r="ZQ223" s="215"/>
      <c r="ZR223" s="215"/>
      <c r="ZS223" s="215"/>
      <c r="ZT223" s="215"/>
      <c r="ZU223" s="215"/>
      <c r="ZV223" s="215"/>
      <c r="ZW223" s="215"/>
      <c r="ZX223" s="215"/>
      <c r="ZY223" s="215"/>
      <c r="ZZ223" s="215"/>
      <c r="AAA223" s="215"/>
      <c r="AAB223" s="215"/>
      <c r="AAC223" s="215"/>
      <c r="AAD223" s="215"/>
      <c r="AAE223" s="215"/>
      <c r="AAF223" s="215"/>
      <c r="AAG223" s="215"/>
      <c r="AAH223" s="215"/>
      <c r="AAI223" s="215"/>
      <c r="AAJ223" s="215"/>
      <c r="AAK223" s="215"/>
      <c r="AAL223" s="215"/>
      <c r="AAM223" s="215"/>
      <c r="AAN223" s="215"/>
      <c r="AAO223" s="215"/>
      <c r="AAP223" s="215"/>
      <c r="AAQ223" s="215"/>
      <c r="AAR223" s="215"/>
      <c r="AAS223" s="215"/>
      <c r="AAT223" s="215"/>
      <c r="AAU223" s="215"/>
      <c r="AAV223" s="215"/>
      <c r="AAW223" s="215"/>
      <c r="AAX223" s="215"/>
      <c r="AAY223" s="215"/>
      <c r="AAZ223" s="215"/>
      <c r="ABA223" s="215"/>
      <c r="ABB223" s="215"/>
      <c r="ABC223" s="215"/>
      <c r="ABD223" s="215"/>
      <c r="ABE223" s="215"/>
      <c r="ABF223" s="215"/>
      <c r="ABG223" s="215"/>
      <c r="ABH223" s="215"/>
      <c r="ABI223" s="215"/>
      <c r="ABJ223" s="215"/>
      <c r="ABK223" s="215"/>
      <c r="ABL223" s="215"/>
      <c r="ABM223" s="215"/>
      <c r="ABN223" s="215"/>
      <c r="ABO223" s="215"/>
      <c r="ABP223" s="215"/>
      <c r="ABQ223" s="215"/>
      <c r="ABR223" s="215"/>
      <c r="ABS223" s="215"/>
      <c r="ABT223" s="215"/>
      <c r="ABU223" s="215"/>
      <c r="ABV223" s="215"/>
      <c r="ABW223" s="215"/>
      <c r="ABX223" s="215"/>
      <c r="ABY223" s="215"/>
      <c r="ABZ223" s="215"/>
      <c r="ACA223" s="215"/>
      <c r="ACB223" s="215"/>
      <c r="ACC223" s="215"/>
      <c r="ACD223" s="215"/>
      <c r="ACE223" s="215"/>
      <c r="ACF223" s="215"/>
      <c r="ACG223" s="215"/>
      <c r="ACH223" s="215"/>
      <c r="ACI223" s="215"/>
      <c r="ACJ223" s="215"/>
      <c r="ACK223" s="215"/>
      <c r="ACL223" s="215"/>
      <c r="ACM223" s="215"/>
      <c r="ACN223" s="215"/>
      <c r="ACO223" s="215"/>
      <c r="ACP223" s="215"/>
      <c r="ACQ223" s="215"/>
      <c r="ACR223" s="215"/>
      <c r="ACS223" s="215"/>
      <c r="ACT223" s="215"/>
      <c r="ACU223" s="215"/>
      <c r="ACV223" s="215"/>
      <c r="ACW223" s="215"/>
      <c r="ACX223" s="215"/>
      <c r="ACY223" s="215"/>
      <c r="ACZ223" s="215"/>
      <c r="ADA223" s="215"/>
      <c r="ADB223" s="215"/>
      <c r="ADC223" s="215"/>
      <c r="ADD223" s="215"/>
      <c r="ADE223" s="215"/>
      <c r="ADF223" s="215"/>
      <c r="ADG223" s="215"/>
      <c r="ADH223" s="215"/>
      <c r="ADI223" s="215"/>
      <c r="ADJ223" s="215"/>
      <c r="ADK223" s="215"/>
      <c r="ADL223" s="215"/>
      <c r="ADM223" s="215"/>
      <c r="ADN223" s="215"/>
      <c r="ADO223" s="215"/>
      <c r="ADP223" s="215"/>
      <c r="ADQ223" s="215"/>
      <c r="ADR223" s="215"/>
      <c r="ADS223" s="215"/>
      <c r="ADT223" s="215"/>
      <c r="ADU223" s="215"/>
      <c r="ADV223" s="215"/>
      <c r="ADW223" s="215"/>
      <c r="ADX223" s="215"/>
      <c r="ADY223" s="215"/>
      <c r="ADZ223" s="215"/>
      <c r="AEA223" s="215"/>
      <c r="AEB223" s="215"/>
      <c r="AEC223" s="215"/>
      <c r="AED223" s="215"/>
      <c r="AEE223" s="215"/>
      <c r="AEF223" s="215"/>
      <c r="AEG223" s="215"/>
      <c r="AEH223" s="215"/>
      <c r="AEI223" s="215"/>
      <c r="AEJ223" s="215"/>
      <c r="AEK223" s="215"/>
      <c r="AEL223" s="215"/>
      <c r="AEM223" s="215"/>
      <c r="AEN223" s="215"/>
      <c r="AEO223" s="215"/>
      <c r="AEP223" s="215"/>
      <c r="AEQ223" s="215"/>
      <c r="AER223" s="215"/>
      <c r="AES223" s="215"/>
      <c r="AET223" s="215"/>
      <c r="AEU223" s="215"/>
      <c r="AEV223" s="215"/>
      <c r="AEW223" s="215"/>
      <c r="AEX223" s="215"/>
      <c r="AEY223" s="215"/>
      <c r="AEZ223" s="215"/>
      <c r="AFA223" s="215"/>
      <c r="AFB223" s="215"/>
      <c r="AFC223" s="215"/>
      <c r="AFD223" s="215"/>
      <c r="AFE223" s="215"/>
      <c r="AFF223" s="215"/>
      <c r="AFG223" s="215"/>
      <c r="AFH223" s="215"/>
      <c r="AFI223" s="215"/>
      <c r="AFJ223" s="215"/>
      <c r="AFK223" s="215"/>
      <c r="AFL223" s="215"/>
      <c r="AFM223" s="215"/>
      <c r="AFN223" s="215"/>
      <c r="AFO223" s="215"/>
      <c r="AFP223" s="215"/>
      <c r="AFQ223" s="215"/>
      <c r="AFR223" s="215"/>
      <c r="AFS223" s="215"/>
      <c r="AFT223" s="215"/>
      <c r="AFU223" s="215"/>
      <c r="AFV223" s="215"/>
      <c r="AFW223" s="215"/>
      <c r="AFX223" s="215"/>
      <c r="AFY223" s="215"/>
      <c r="AFZ223" s="215"/>
      <c r="AGA223" s="215"/>
      <c r="AGB223" s="215"/>
      <c r="AGC223" s="215"/>
      <c r="AGD223" s="215"/>
      <c r="AGE223" s="215"/>
      <c r="AGF223" s="215"/>
      <c r="AGG223" s="215"/>
      <c r="AGH223" s="215"/>
      <c r="AGI223" s="215"/>
      <c r="AGJ223" s="215"/>
      <c r="AGK223" s="215"/>
      <c r="AGL223" s="215"/>
      <c r="AGM223" s="215"/>
      <c r="AGN223" s="215"/>
      <c r="AGO223" s="215"/>
      <c r="AGP223" s="215"/>
      <c r="AGQ223" s="215"/>
      <c r="AGR223" s="215"/>
      <c r="AGS223" s="215"/>
      <c r="AGT223" s="215"/>
      <c r="AGU223" s="215"/>
      <c r="AGV223" s="215"/>
      <c r="AGW223" s="215"/>
      <c r="AGX223" s="215"/>
      <c r="AGY223" s="215"/>
      <c r="AGZ223" s="215"/>
      <c r="AHA223" s="215"/>
      <c r="AHB223" s="215"/>
      <c r="AHC223" s="215"/>
      <c r="AHD223" s="215"/>
      <c r="AHE223" s="215"/>
      <c r="AHF223" s="215"/>
      <c r="AHG223" s="215"/>
      <c r="AHH223" s="215"/>
      <c r="AHI223" s="215"/>
      <c r="AHJ223" s="215"/>
      <c r="AHK223" s="215"/>
      <c r="AHL223" s="215"/>
      <c r="AHM223" s="215"/>
      <c r="AHN223" s="215"/>
      <c r="AHO223" s="215"/>
      <c r="AHP223" s="215"/>
      <c r="AHQ223" s="215"/>
      <c r="AHR223" s="215"/>
      <c r="AHS223" s="215"/>
      <c r="AHT223" s="215"/>
      <c r="AHU223" s="215"/>
      <c r="AHV223" s="215"/>
      <c r="AHW223" s="215"/>
      <c r="AHX223" s="215"/>
      <c r="AHY223" s="215"/>
      <c r="AHZ223" s="215"/>
      <c r="AIA223" s="215"/>
      <c r="AIB223" s="215"/>
      <c r="AIC223" s="215"/>
      <c r="AID223" s="215"/>
      <c r="AIE223" s="215"/>
      <c r="AIF223" s="215"/>
      <c r="AIG223" s="215"/>
      <c r="AIH223" s="215"/>
      <c r="AII223" s="215"/>
      <c r="AIJ223" s="215"/>
      <c r="AIK223" s="215"/>
      <c r="AIL223" s="215"/>
      <c r="AIM223" s="215"/>
      <c r="AIN223" s="215"/>
      <c r="AIO223" s="215"/>
      <c r="AIP223" s="215"/>
      <c r="AIQ223" s="215"/>
      <c r="AIR223" s="215"/>
      <c r="AIS223" s="215"/>
      <c r="AIT223" s="215"/>
      <c r="AIU223" s="215"/>
      <c r="AIV223" s="215"/>
      <c r="AIW223" s="215"/>
      <c r="AIX223" s="215"/>
      <c r="AIY223" s="215"/>
      <c r="AIZ223" s="215"/>
      <c r="AJA223" s="215"/>
      <c r="AJB223" s="215"/>
      <c r="AJC223" s="215"/>
      <c r="AJD223" s="215"/>
      <c r="AJE223" s="215"/>
      <c r="AJF223" s="215"/>
      <c r="AJG223" s="215"/>
      <c r="AJH223" s="215"/>
      <c r="AJI223" s="215"/>
      <c r="AJJ223" s="215"/>
      <c r="AJK223" s="215"/>
      <c r="AJL223" s="215"/>
      <c r="AJM223" s="215"/>
      <c r="AJN223" s="215"/>
      <c r="AJO223" s="215"/>
      <c r="AJP223" s="215"/>
      <c r="AJQ223" s="215"/>
      <c r="AJR223" s="215"/>
      <c r="AJS223" s="215"/>
      <c r="AJT223" s="215"/>
      <c r="AJU223" s="215"/>
      <c r="AJV223" s="215"/>
      <c r="AJW223" s="215"/>
      <c r="AJX223" s="215"/>
      <c r="AJY223" s="215"/>
      <c r="AJZ223" s="215"/>
      <c r="AKA223" s="215"/>
      <c r="AKB223" s="215"/>
      <c r="AKC223" s="215"/>
      <c r="AKD223" s="215"/>
      <c r="AKE223" s="215"/>
      <c r="AKF223" s="215"/>
      <c r="AKG223" s="215"/>
      <c r="AKH223" s="215"/>
      <c r="AKI223" s="215"/>
      <c r="AKJ223" s="215"/>
      <c r="AKK223" s="215"/>
      <c r="AKL223" s="215"/>
      <c r="AKM223" s="215"/>
      <c r="AKN223" s="215"/>
      <c r="AKO223" s="215"/>
      <c r="AKP223" s="215"/>
      <c r="AKQ223" s="215"/>
      <c r="AKR223" s="215"/>
      <c r="AKS223" s="215"/>
      <c r="AKT223" s="215"/>
      <c r="AKU223" s="215"/>
      <c r="AKV223" s="215"/>
      <c r="AKW223" s="215"/>
      <c r="AKX223" s="215"/>
      <c r="AKY223" s="215"/>
      <c r="AKZ223" s="215"/>
      <c r="ALA223" s="215"/>
      <c r="ALB223" s="215"/>
      <c r="ALC223" s="215"/>
      <c r="ALD223" s="215"/>
      <c r="ALE223" s="215"/>
      <c r="ALF223" s="215"/>
      <c r="ALG223" s="215"/>
      <c r="ALH223" s="215"/>
      <c r="ALI223" s="215"/>
      <c r="ALJ223" s="215"/>
      <c r="ALK223" s="215"/>
      <c r="ALL223" s="215"/>
      <c r="ALM223" s="215"/>
      <c r="ALN223" s="215"/>
      <c r="ALO223" s="215"/>
      <c r="ALP223" s="215"/>
      <c r="ALQ223" s="215"/>
      <c r="ALR223" s="215"/>
      <c r="ALS223" s="215"/>
      <c r="ALT223" s="215"/>
      <c r="ALU223" s="215"/>
      <c r="ALV223" s="215"/>
      <c r="ALW223" s="215"/>
      <c r="ALX223" s="215"/>
      <c r="ALY223" s="215"/>
      <c r="ALZ223" s="215"/>
      <c r="AMA223" s="215"/>
      <c r="AMB223" s="215"/>
      <c r="AMC223" s="215"/>
      <c r="AMD223" s="215"/>
      <c r="AME223" s="215"/>
      <c r="AMF223" s="215"/>
      <c r="AMG223" s="215"/>
      <c r="AMH223" s="215"/>
      <c r="AMI223" s="215"/>
      <c r="AMJ223" s="215"/>
      <c r="AMK223" s="215"/>
      <c r="AML223" s="215"/>
      <c r="AMM223" s="215"/>
      <c r="AMN223" s="215"/>
      <c r="AMO223" s="215"/>
      <c r="AMP223" s="215"/>
      <c r="AMQ223" s="215"/>
      <c r="AMR223" s="215"/>
      <c r="AMS223" s="215"/>
      <c r="AMT223" s="215"/>
      <c r="AMU223" s="215"/>
      <c r="AMV223" s="215"/>
      <c r="AMW223" s="215"/>
      <c r="AMX223" s="215"/>
      <c r="AMY223" s="215"/>
      <c r="AMZ223" s="215"/>
      <c r="ANA223" s="215"/>
      <c r="ANB223" s="215"/>
      <c r="ANC223" s="215"/>
      <c r="AND223" s="215"/>
      <c r="ANE223" s="215"/>
      <c r="ANF223" s="215"/>
      <c r="ANG223" s="215"/>
      <c r="ANH223" s="215"/>
      <c r="ANI223" s="215"/>
      <c r="ANJ223" s="215"/>
      <c r="ANK223" s="215"/>
      <c r="ANL223" s="215"/>
      <c r="ANM223" s="215"/>
      <c r="ANN223" s="215"/>
      <c r="ANO223" s="215"/>
      <c r="ANP223" s="215"/>
      <c r="ANQ223" s="215"/>
      <c r="ANR223" s="215"/>
      <c r="ANS223" s="215"/>
      <c r="ANT223" s="215"/>
      <c r="ANU223" s="215"/>
      <c r="ANV223" s="215"/>
      <c r="ANW223" s="215"/>
      <c r="ANX223" s="215"/>
      <c r="ANY223" s="215"/>
      <c r="ANZ223" s="215"/>
      <c r="AOA223" s="215"/>
      <c r="AOB223" s="215"/>
      <c r="AOC223" s="215"/>
      <c r="AOD223" s="215"/>
      <c r="AOE223" s="215"/>
      <c r="AOF223" s="215"/>
      <c r="AOG223" s="215"/>
      <c r="AOH223" s="215"/>
      <c r="AOI223" s="215"/>
      <c r="AOJ223" s="215"/>
      <c r="AOK223" s="215"/>
      <c r="AOL223" s="215"/>
      <c r="AOM223" s="215"/>
      <c r="AON223" s="215"/>
      <c r="AOO223" s="215"/>
      <c r="AOP223" s="215"/>
      <c r="AOQ223" s="215"/>
      <c r="AOR223" s="215"/>
      <c r="AOS223" s="215"/>
      <c r="AOT223" s="215"/>
      <c r="AOU223" s="215"/>
      <c r="AOV223" s="215"/>
      <c r="AOW223" s="215"/>
      <c r="AOX223" s="215"/>
      <c r="AOY223" s="215"/>
      <c r="AOZ223" s="215"/>
      <c r="APA223" s="215"/>
      <c r="APB223" s="215"/>
      <c r="APC223" s="215"/>
      <c r="APD223" s="215"/>
      <c r="APE223" s="215"/>
      <c r="APF223" s="215"/>
      <c r="APG223" s="215"/>
      <c r="APH223" s="215"/>
      <c r="API223" s="215"/>
      <c r="APJ223" s="215"/>
      <c r="APK223" s="215"/>
      <c r="APL223" s="215"/>
      <c r="APM223" s="215"/>
      <c r="APN223" s="215"/>
      <c r="APO223" s="215"/>
      <c r="APP223" s="215"/>
      <c r="APQ223" s="215"/>
      <c r="APR223" s="215"/>
      <c r="APS223" s="215"/>
      <c r="APT223" s="215"/>
      <c r="APU223" s="215"/>
      <c r="APV223" s="215"/>
      <c r="APW223" s="215"/>
      <c r="APX223" s="215"/>
      <c r="APY223" s="215"/>
      <c r="APZ223" s="215"/>
      <c r="AQA223" s="215"/>
      <c r="AQB223" s="215"/>
      <c r="AQC223" s="215"/>
      <c r="AQD223" s="215"/>
      <c r="AQE223" s="215"/>
      <c r="AQF223" s="215"/>
      <c r="AQG223" s="215"/>
      <c r="AQH223" s="215"/>
      <c r="AQI223" s="215"/>
      <c r="AQJ223" s="215"/>
      <c r="AQK223" s="215"/>
      <c r="AQL223" s="215"/>
      <c r="AQM223" s="215"/>
      <c r="AQN223" s="215"/>
      <c r="AQO223" s="215"/>
      <c r="AQP223" s="215"/>
      <c r="AQQ223" s="215"/>
      <c r="AQR223" s="215"/>
      <c r="AQS223" s="215"/>
      <c r="AQT223" s="215"/>
      <c r="AQU223" s="215"/>
      <c r="AQV223" s="215"/>
      <c r="AQW223" s="215"/>
      <c r="AQX223" s="215"/>
      <c r="AQY223" s="215"/>
      <c r="AQZ223" s="215"/>
      <c r="ARA223" s="215"/>
      <c r="ARB223" s="215"/>
      <c r="ARC223" s="215"/>
      <c r="ARD223" s="215"/>
      <c r="ARE223" s="215"/>
      <c r="ARF223" s="215"/>
      <c r="ARG223" s="215"/>
      <c r="ARH223" s="215"/>
      <c r="ARI223" s="215"/>
      <c r="ARJ223" s="215"/>
      <c r="ARK223" s="215"/>
      <c r="ARL223" s="215"/>
      <c r="ARM223" s="215"/>
      <c r="ARN223" s="215"/>
      <c r="ARO223" s="215"/>
      <c r="ARP223" s="215"/>
      <c r="ARQ223" s="215"/>
      <c r="ARR223" s="215"/>
      <c r="ARS223" s="215"/>
      <c r="ART223" s="215"/>
      <c r="ARU223" s="215"/>
      <c r="ARV223" s="215"/>
      <c r="ARW223" s="215"/>
      <c r="ARX223" s="215"/>
      <c r="ARY223" s="215"/>
      <c r="ARZ223" s="215"/>
      <c r="ASA223" s="215"/>
      <c r="ASB223" s="215"/>
      <c r="ASC223" s="215"/>
      <c r="ASD223" s="215"/>
      <c r="ASE223" s="215"/>
      <c r="ASF223" s="215"/>
      <c r="ASG223" s="215"/>
      <c r="ASH223" s="215"/>
      <c r="ASI223" s="215"/>
      <c r="ASJ223" s="215"/>
      <c r="ASK223" s="215"/>
      <c r="ASL223" s="215"/>
      <c r="ASM223" s="215"/>
      <c r="ASN223" s="215"/>
      <c r="ASO223" s="215"/>
      <c r="ASP223" s="215"/>
      <c r="ASQ223" s="215"/>
      <c r="ASR223" s="215"/>
      <c r="ASS223" s="215"/>
      <c r="AST223" s="215"/>
      <c r="ASU223" s="215"/>
      <c r="ASV223" s="215"/>
      <c r="ASW223" s="215"/>
      <c r="ASX223" s="215"/>
      <c r="ASY223" s="215"/>
      <c r="ASZ223" s="215"/>
      <c r="ATA223" s="215"/>
      <c r="ATB223" s="215"/>
      <c r="ATC223" s="215"/>
      <c r="ATD223" s="215"/>
      <c r="ATE223" s="215"/>
      <c r="ATF223" s="215"/>
      <c r="ATG223" s="215"/>
      <c r="ATH223" s="215"/>
      <c r="ATI223" s="215"/>
      <c r="ATJ223" s="215"/>
      <c r="ATK223" s="215"/>
      <c r="ATL223" s="215"/>
      <c r="ATM223" s="215"/>
      <c r="ATN223" s="215"/>
      <c r="ATO223" s="215"/>
      <c r="ATP223" s="215"/>
      <c r="ATQ223" s="215"/>
      <c r="ATR223" s="215"/>
      <c r="ATS223" s="215"/>
      <c r="ATT223" s="215"/>
      <c r="ATU223" s="215"/>
      <c r="ATV223" s="215"/>
      <c r="ATW223" s="215"/>
      <c r="ATX223" s="215"/>
      <c r="ATY223" s="215"/>
      <c r="ATZ223" s="215"/>
      <c r="AUA223" s="215"/>
      <c r="AUB223" s="215"/>
      <c r="AUC223" s="215"/>
      <c r="AUD223" s="215"/>
      <c r="AUE223" s="215"/>
      <c r="AUF223" s="215"/>
      <c r="AUG223" s="215"/>
      <c r="AUH223" s="215"/>
      <c r="AUI223" s="215"/>
      <c r="AUJ223" s="215"/>
      <c r="AUK223" s="215"/>
      <c r="AUL223" s="215"/>
      <c r="AUM223" s="215"/>
      <c r="AUN223" s="215"/>
      <c r="AUO223" s="215"/>
      <c r="AUP223" s="215"/>
      <c r="AUQ223" s="215"/>
      <c r="AUR223" s="215"/>
      <c r="AUS223" s="215"/>
      <c r="AUT223" s="215"/>
      <c r="AUU223" s="215"/>
      <c r="AUV223" s="215"/>
      <c r="AUW223" s="215"/>
      <c r="AUX223" s="215"/>
      <c r="AUY223" s="215"/>
      <c r="AUZ223" s="215"/>
      <c r="AVA223" s="215"/>
      <c r="AVB223" s="215"/>
      <c r="AVC223" s="215"/>
      <c r="AVD223" s="215"/>
      <c r="AVE223" s="215"/>
      <c r="AVF223" s="215"/>
      <c r="AVG223" s="215"/>
      <c r="AVH223" s="215"/>
      <c r="AVI223" s="215"/>
      <c r="AVJ223" s="215"/>
      <c r="AVK223" s="215"/>
      <c r="AVL223" s="215"/>
      <c r="AVM223" s="215"/>
      <c r="AVN223" s="215"/>
      <c r="AVO223" s="215"/>
      <c r="AVP223" s="215"/>
      <c r="AVQ223" s="215"/>
      <c r="AVR223" s="215"/>
      <c r="AVS223" s="215"/>
      <c r="AVT223" s="215"/>
      <c r="AVU223" s="215"/>
      <c r="AVV223" s="215"/>
      <c r="AVW223" s="215"/>
      <c r="AVX223" s="215"/>
      <c r="AVY223" s="215"/>
      <c r="AVZ223" s="215"/>
      <c r="AWA223" s="215"/>
      <c r="AWB223" s="215"/>
      <c r="AWC223" s="215"/>
      <c r="AWD223" s="215"/>
      <c r="AWE223" s="215"/>
      <c r="AWF223" s="215"/>
      <c r="AWG223" s="215"/>
      <c r="AWH223" s="215"/>
      <c r="AWI223" s="215"/>
      <c r="AWJ223" s="215"/>
      <c r="AWK223" s="215"/>
      <c r="AWL223" s="215"/>
      <c r="AWM223" s="215"/>
      <c r="AWN223" s="215"/>
      <c r="AWO223" s="215"/>
      <c r="AWP223" s="215"/>
      <c r="AWQ223" s="215"/>
      <c r="AWR223" s="215"/>
      <c r="AWS223" s="215"/>
      <c r="AWT223" s="215"/>
      <c r="AWU223" s="215"/>
      <c r="AWV223" s="215"/>
      <c r="AWW223" s="215"/>
      <c r="AWX223" s="215"/>
      <c r="AWY223" s="215"/>
      <c r="AWZ223" s="215"/>
      <c r="AXA223" s="215"/>
      <c r="AXB223" s="215"/>
      <c r="AXC223" s="215"/>
      <c r="AXD223" s="215"/>
      <c r="AXE223" s="215"/>
      <c r="AXF223" s="215"/>
      <c r="AXG223" s="215"/>
      <c r="AXH223" s="215"/>
      <c r="AXI223" s="215"/>
      <c r="AXJ223" s="215"/>
      <c r="AXK223" s="215"/>
      <c r="AXL223" s="215"/>
      <c r="AXM223" s="215"/>
      <c r="AXN223" s="215"/>
      <c r="AXO223" s="215"/>
      <c r="AXP223" s="215"/>
      <c r="AXQ223" s="215"/>
      <c r="AXR223" s="215"/>
      <c r="AXS223" s="215"/>
      <c r="AXT223" s="215"/>
      <c r="AXU223" s="215"/>
      <c r="AXV223" s="215"/>
      <c r="AXW223" s="215"/>
      <c r="AXX223" s="215"/>
      <c r="AXY223" s="215"/>
      <c r="AXZ223" s="215"/>
      <c r="AYA223" s="215"/>
      <c r="AYB223" s="215"/>
      <c r="AYC223" s="215"/>
      <c r="AYD223" s="215"/>
      <c r="AYE223" s="215"/>
      <c r="AYF223" s="215"/>
      <c r="AYG223" s="215"/>
      <c r="AYH223" s="215"/>
      <c r="AYI223" s="215"/>
      <c r="AYJ223" s="215"/>
      <c r="AYK223" s="215"/>
      <c r="AYL223" s="215"/>
      <c r="AYM223" s="215"/>
      <c r="AYN223" s="215"/>
      <c r="AYO223" s="215"/>
      <c r="AYP223" s="215"/>
      <c r="AYQ223" s="215"/>
      <c r="AYR223" s="215"/>
      <c r="AYS223" s="215"/>
      <c r="AYT223" s="215"/>
      <c r="AYU223" s="215"/>
      <c r="AYV223" s="215"/>
      <c r="AYW223" s="215"/>
      <c r="AYX223" s="215"/>
      <c r="AYY223" s="215"/>
      <c r="AYZ223" s="215"/>
      <c r="AZA223" s="215"/>
      <c r="AZB223" s="215"/>
      <c r="AZC223" s="215"/>
      <c r="AZD223" s="215"/>
      <c r="AZE223" s="215"/>
      <c r="AZF223" s="215"/>
      <c r="AZG223" s="215"/>
      <c r="AZH223" s="215"/>
      <c r="AZI223" s="215"/>
      <c r="AZJ223" s="215"/>
      <c r="AZK223" s="215"/>
      <c r="AZL223" s="215"/>
      <c r="AZM223" s="215"/>
      <c r="AZN223" s="215"/>
      <c r="AZO223" s="215"/>
      <c r="AZP223" s="215"/>
      <c r="AZQ223" s="215"/>
      <c r="AZR223" s="215"/>
      <c r="AZS223" s="215"/>
      <c r="AZT223" s="215"/>
      <c r="AZU223" s="215"/>
      <c r="AZV223" s="215"/>
      <c r="AZW223" s="215"/>
      <c r="AZX223" s="215"/>
      <c r="AZY223" s="215"/>
      <c r="AZZ223" s="215"/>
      <c r="BAA223" s="215"/>
      <c r="BAB223" s="215"/>
      <c r="BAC223" s="215"/>
      <c r="BAD223" s="215"/>
      <c r="BAE223" s="215"/>
      <c r="BAF223" s="215"/>
      <c r="BAG223" s="215"/>
      <c r="BAH223" s="215"/>
      <c r="BAI223" s="215"/>
      <c r="BAJ223" s="215"/>
      <c r="BAK223" s="215"/>
      <c r="BAL223" s="215"/>
      <c r="BAM223" s="215"/>
      <c r="BAN223" s="215"/>
      <c r="BAO223" s="215"/>
      <c r="BAP223" s="215"/>
      <c r="BAQ223" s="215"/>
      <c r="BAR223" s="215"/>
      <c r="BAS223" s="215"/>
      <c r="BAT223" s="215"/>
      <c r="BAU223" s="215"/>
      <c r="BAV223" s="215"/>
      <c r="BAW223" s="215"/>
      <c r="BAX223" s="215"/>
      <c r="BAY223" s="215"/>
      <c r="BAZ223" s="215"/>
      <c r="BBA223" s="215"/>
      <c r="BBB223" s="215"/>
      <c r="BBC223" s="215"/>
      <c r="BBD223" s="215"/>
      <c r="BBE223" s="215"/>
      <c r="BBF223" s="215"/>
      <c r="BBG223" s="215"/>
      <c r="BBH223" s="215"/>
      <c r="BBI223" s="215"/>
      <c r="BBJ223" s="215"/>
      <c r="BBK223" s="215"/>
      <c r="BBL223" s="215"/>
      <c r="BBM223" s="215"/>
      <c r="BBN223" s="215"/>
      <c r="BBO223" s="215"/>
      <c r="BBP223" s="215"/>
      <c r="BBQ223" s="215"/>
      <c r="BBR223" s="215"/>
      <c r="BBS223" s="215"/>
      <c r="BBT223" s="215"/>
      <c r="BBU223" s="215"/>
      <c r="BBV223" s="215"/>
      <c r="BBW223" s="215"/>
      <c r="BBX223" s="215"/>
      <c r="BBY223" s="215"/>
      <c r="BBZ223" s="215"/>
      <c r="BCA223" s="215"/>
      <c r="BCB223" s="215"/>
      <c r="BCC223" s="215"/>
      <c r="BCD223" s="215"/>
      <c r="BCE223" s="215"/>
      <c r="BCF223" s="215"/>
      <c r="BCG223" s="215"/>
      <c r="BCH223" s="215"/>
      <c r="BCI223" s="215"/>
      <c r="BCJ223" s="215"/>
      <c r="BCK223" s="215"/>
      <c r="BCL223" s="215"/>
      <c r="BCM223" s="215"/>
      <c r="BCN223" s="215"/>
      <c r="BCO223" s="215"/>
      <c r="BCP223" s="215"/>
      <c r="BCQ223" s="215"/>
      <c r="BCR223" s="215"/>
      <c r="BCS223" s="215"/>
      <c r="BCT223" s="215"/>
      <c r="BCU223" s="215"/>
      <c r="BCV223" s="215"/>
      <c r="BCW223" s="215"/>
      <c r="BCX223" s="215"/>
      <c r="BCY223" s="215"/>
      <c r="BCZ223" s="215"/>
      <c r="BDA223" s="215"/>
      <c r="BDB223" s="215"/>
      <c r="BDC223" s="215"/>
      <c r="BDD223" s="215"/>
      <c r="BDE223" s="215"/>
      <c r="BDF223" s="215"/>
      <c r="BDG223" s="215"/>
      <c r="BDH223" s="215"/>
      <c r="BDI223" s="215"/>
      <c r="BDJ223" s="215"/>
      <c r="BDK223" s="215"/>
      <c r="BDL223" s="215"/>
      <c r="BDM223" s="215"/>
      <c r="BDN223" s="215"/>
      <c r="BDO223" s="215"/>
      <c r="BDP223" s="215"/>
      <c r="BDQ223" s="215"/>
      <c r="BDR223" s="215"/>
      <c r="BDS223" s="215"/>
      <c r="BDT223" s="215"/>
      <c r="BDU223" s="215"/>
      <c r="BDV223" s="215"/>
      <c r="BDW223" s="215"/>
      <c r="BDX223" s="215"/>
      <c r="BDY223" s="215"/>
      <c r="BDZ223" s="215"/>
      <c r="BEA223" s="215"/>
      <c r="BEB223" s="215"/>
      <c r="BEC223" s="215"/>
      <c r="BED223" s="215"/>
      <c r="BEE223" s="215"/>
      <c r="BEF223" s="215"/>
      <c r="BEG223" s="215"/>
      <c r="BEH223" s="215"/>
      <c r="BEI223" s="215"/>
      <c r="BEJ223" s="215"/>
      <c r="BEK223" s="215"/>
      <c r="BEL223" s="215"/>
      <c r="BEM223" s="215"/>
      <c r="BEN223" s="215"/>
      <c r="BEO223" s="215"/>
      <c r="BEP223" s="215"/>
      <c r="BEQ223" s="215"/>
      <c r="BER223" s="215"/>
      <c r="BES223" s="215"/>
      <c r="BET223" s="215"/>
      <c r="BEU223" s="215"/>
      <c r="BEV223" s="215"/>
      <c r="BEW223" s="215"/>
      <c r="BEX223" s="215"/>
      <c r="BEY223" s="215"/>
      <c r="BEZ223" s="215"/>
      <c r="BFA223" s="215"/>
      <c r="BFB223" s="215"/>
      <c r="BFC223" s="215"/>
      <c r="BFD223" s="215"/>
      <c r="BFE223" s="215"/>
      <c r="BFF223" s="215"/>
      <c r="BFG223" s="215"/>
      <c r="BFH223" s="215"/>
      <c r="BFI223" s="215"/>
      <c r="BFJ223" s="215"/>
      <c r="BFK223" s="215"/>
      <c r="BFL223" s="215"/>
      <c r="BFM223" s="215"/>
      <c r="BFN223" s="215"/>
      <c r="BFO223" s="215"/>
      <c r="BFP223" s="215"/>
      <c r="BFQ223" s="215"/>
      <c r="BFR223" s="215"/>
      <c r="BFS223" s="215"/>
      <c r="BFT223" s="215"/>
      <c r="BFU223" s="215"/>
      <c r="BFV223" s="215"/>
      <c r="BFW223" s="215"/>
      <c r="BFX223" s="215"/>
      <c r="BFY223" s="215"/>
      <c r="BFZ223" s="215"/>
      <c r="BGA223" s="215"/>
      <c r="BGB223" s="215"/>
      <c r="BGC223" s="215"/>
      <c r="BGD223" s="215"/>
      <c r="BGE223" s="215"/>
      <c r="BGF223" s="215"/>
      <c r="BGG223" s="215"/>
      <c r="BGH223" s="215"/>
      <c r="BGI223" s="215"/>
      <c r="BGJ223" s="215"/>
      <c r="BGK223" s="215"/>
      <c r="BGL223" s="215"/>
      <c r="BGM223" s="215"/>
      <c r="BGN223" s="215"/>
      <c r="BGO223" s="215"/>
      <c r="BGP223" s="215"/>
      <c r="BGQ223" s="215"/>
      <c r="BGR223" s="215"/>
      <c r="BGS223" s="215"/>
      <c r="BGT223" s="215"/>
      <c r="BGU223" s="215"/>
      <c r="BGV223" s="215"/>
      <c r="BGW223" s="215"/>
      <c r="BGX223" s="215"/>
      <c r="BGY223" s="215"/>
      <c r="BGZ223" s="215"/>
      <c r="BHA223" s="215"/>
      <c r="BHB223" s="215"/>
      <c r="BHC223" s="215"/>
      <c r="BHD223" s="215"/>
      <c r="BHE223" s="215"/>
      <c r="BHF223" s="215"/>
      <c r="BHG223" s="215"/>
      <c r="BHH223" s="215"/>
      <c r="BHI223" s="215"/>
      <c r="BHJ223" s="215"/>
      <c r="BHK223" s="215"/>
      <c r="BHL223" s="215"/>
      <c r="BHM223" s="215"/>
      <c r="BHN223" s="215"/>
      <c r="BHO223" s="215"/>
      <c r="BHP223" s="215"/>
      <c r="BHQ223" s="215"/>
      <c r="BHR223" s="215"/>
      <c r="BHS223" s="215"/>
      <c r="BHT223" s="215"/>
      <c r="BHU223" s="215"/>
      <c r="BHV223" s="215"/>
      <c r="BHW223" s="215"/>
      <c r="BHX223" s="215"/>
      <c r="BHY223" s="215"/>
      <c r="BHZ223" s="215"/>
      <c r="BIA223" s="215"/>
      <c r="BIB223" s="215"/>
      <c r="BIC223" s="215"/>
      <c r="BID223" s="215"/>
      <c r="BIE223" s="215"/>
      <c r="BIF223" s="215"/>
      <c r="BIG223" s="215"/>
      <c r="BIH223" s="215"/>
      <c r="BII223" s="215"/>
      <c r="BIJ223" s="215"/>
      <c r="BIK223" s="215"/>
      <c r="BIL223" s="215"/>
      <c r="BIM223" s="215"/>
      <c r="BIN223" s="215"/>
      <c r="BIO223" s="215"/>
      <c r="BIP223" s="215"/>
      <c r="BIQ223" s="215"/>
      <c r="BIR223" s="215"/>
      <c r="BIS223" s="215"/>
      <c r="BIT223" s="215"/>
      <c r="BIU223" s="215"/>
      <c r="BIV223" s="215"/>
      <c r="BIW223" s="215"/>
      <c r="BIX223" s="215"/>
      <c r="BIY223" s="215"/>
      <c r="BIZ223" s="215"/>
      <c r="BJA223" s="215"/>
      <c r="BJB223" s="215"/>
      <c r="BJC223" s="215"/>
      <c r="BJD223" s="215"/>
      <c r="BJE223" s="215"/>
      <c r="BJF223" s="215"/>
      <c r="BJG223" s="215"/>
      <c r="BJH223" s="215"/>
      <c r="BJI223" s="215"/>
      <c r="BJJ223" s="215"/>
      <c r="BJK223" s="215"/>
      <c r="BJL223" s="215"/>
      <c r="BJM223" s="215"/>
      <c r="BJN223" s="215"/>
      <c r="BJO223" s="215"/>
      <c r="BJP223" s="215"/>
      <c r="BJQ223" s="215"/>
      <c r="BJR223" s="215"/>
      <c r="BJS223" s="215"/>
      <c r="BJT223" s="215"/>
      <c r="BJU223" s="215"/>
      <c r="BJV223" s="215"/>
      <c r="BJW223" s="215"/>
      <c r="BJX223" s="215"/>
      <c r="BJY223" s="215"/>
      <c r="BJZ223" s="215"/>
      <c r="BKA223" s="215"/>
      <c r="BKB223" s="215"/>
      <c r="BKC223" s="215"/>
      <c r="BKD223" s="215"/>
      <c r="BKE223" s="215"/>
      <c r="BKF223" s="215"/>
      <c r="BKG223" s="215"/>
      <c r="BKH223" s="215"/>
      <c r="BKI223" s="215"/>
      <c r="BKJ223" s="215"/>
      <c r="BKK223" s="215"/>
      <c r="BKL223" s="215"/>
      <c r="BKM223" s="215"/>
      <c r="BKN223" s="215"/>
      <c r="BKO223" s="215"/>
      <c r="BKP223" s="215"/>
      <c r="BKQ223" s="215"/>
      <c r="BKR223" s="215"/>
      <c r="BKS223" s="215"/>
      <c r="BKT223" s="215"/>
      <c r="BKU223" s="215"/>
      <c r="BKV223" s="215"/>
      <c r="BKW223" s="215"/>
      <c r="BKX223" s="215"/>
      <c r="BKY223" s="215"/>
      <c r="BKZ223" s="215"/>
      <c r="BLA223" s="215"/>
      <c r="BLB223" s="215"/>
      <c r="BLC223" s="215"/>
      <c r="BLD223" s="215"/>
      <c r="BLE223" s="215"/>
      <c r="BLF223" s="215"/>
      <c r="BLG223" s="215"/>
      <c r="BLH223" s="215"/>
      <c r="BLI223" s="215"/>
      <c r="BLJ223" s="215"/>
      <c r="BLK223" s="215"/>
      <c r="BLL223" s="215"/>
      <c r="BLM223" s="215"/>
      <c r="BLN223" s="215"/>
      <c r="BLO223" s="215"/>
      <c r="BLP223" s="215"/>
      <c r="BLQ223" s="215"/>
      <c r="BLR223" s="215"/>
      <c r="BLS223" s="215"/>
      <c r="BLT223" s="215"/>
      <c r="BLU223" s="215"/>
      <c r="BLV223" s="215"/>
      <c r="BLW223" s="215"/>
      <c r="BLX223" s="215"/>
      <c r="BLY223" s="215"/>
      <c r="BLZ223" s="215"/>
      <c r="BMA223" s="215"/>
      <c r="BMB223" s="215"/>
      <c r="BMC223" s="215"/>
      <c r="BMD223" s="215"/>
      <c r="BME223" s="215"/>
      <c r="BMF223" s="215"/>
      <c r="BMG223" s="215"/>
      <c r="BMH223" s="215"/>
      <c r="BMI223" s="215"/>
      <c r="BMJ223" s="215"/>
      <c r="BMK223" s="215"/>
      <c r="BML223" s="215"/>
      <c r="BMM223" s="215"/>
      <c r="BMN223" s="215"/>
      <c r="BMO223" s="215"/>
      <c r="BMP223" s="215"/>
      <c r="BMQ223" s="215"/>
      <c r="BMR223" s="215"/>
      <c r="BMS223" s="215"/>
      <c r="BMT223" s="215"/>
      <c r="BMU223" s="215"/>
      <c r="BMV223" s="215"/>
      <c r="BMW223" s="215"/>
      <c r="BMX223" s="215"/>
      <c r="BMY223" s="215"/>
      <c r="BMZ223" s="215"/>
      <c r="BNA223" s="215"/>
      <c r="BNB223" s="215"/>
      <c r="BNC223" s="215"/>
      <c r="BND223" s="215"/>
      <c r="BNE223" s="215"/>
      <c r="BNF223" s="215"/>
      <c r="BNG223" s="215"/>
      <c r="BNH223" s="215"/>
      <c r="BNI223" s="215"/>
      <c r="BNJ223" s="215"/>
      <c r="BNK223" s="215"/>
      <c r="BNL223" s="215"/>
      <c r="BNM223" s="215"/>
      <c r="BNN223" s="215"/>
      <c r="BNO223" s="215"/>
      <c r="BNP223" s="215"/>
      <c r="BNQ223" s="215"/>
      <c r="BNR223" s="215"/>
      <c r="BNS223" s="215"/>
      <c r="BNT223" s="215"/>
      <c r="BNU223" s="215"/>
      <c r="BNV223" s="215"/>
      <c r="BNW223" s="215"/>
      <c r="BNX223" s="215"/>
      <c r="BNY223" s="215"/>
      <c r="BNZ223" s="215"/>
      <c r="BOA223" s="215"/>
      <c r="BOB223" s="215"/>
      <c r="BOC223" s="215"/>
      <c r="BOD223" s="215"/>
      <c r="BOE223" s="215"/>
      <c r="BOF223" s="215"/>
      <c r="BOG223" s="215"/>
      <c r="BOH223" s="215"/>
      <c r="BOI223" s="215"/>
      <c r="BOJ223" s="215"/>
      <c r="BOK223" s="215"/>
      <c r="BOL223" s="215"/>
      <c r="BOM223" s="215"/>
      <c r="BON223" s="215"/>
      <c r="BOO223" s="215"/>
      <c r="BOP223" s="215"/>
      <c r="BOQ223" s="215"/>
      <c r="BOR223" s="215"/>
      <c r="BOS223" s="215"/>
      <c r="BOT223" s="215"/>
      <c r="BOU223" s="215"/>
      <c r="BOV223" s="215"/>
      <c r="BOW223" s="215"/>
      <c r="BOX223" s="215"/>
      <c r="BOY223" s="215"/>
      <c r="BOZ223" s="215"/>
      <c r="BPA223" s="215"/>
      <c r="BPB223" s="215"/>
      <c r="BPC223" s="215"/>
      <c r="BPD223" s="215"/>
      <c r="BPE223" s="215"/>
      <c r="BPF223" s="215"/>
      <c r="BPG223" s="215"/>
      <c r="BPH223" s="215"/>
      <c r="BPI223" s="215"/>
      <c r="BPJ223" s="215"/>
      <c r="BPK223" s="215"/>
      <c r="BPL223" s="215"/>
      <c r="BPM223" s="215"/>
      <c r="BPN223" s="215"/>
      <c r="BPO223" s="215"/>
      <c r="BPP223" s="215"/>
      <c r="BPQ223" s="215"/>
      <c r="BPR223" s="215"/>
      <c r="BPS223" s="215"/>
      <c r="BPT223" s="215"/>
      <c r="BPU223" s="215"/>
      <c r="BPV223" s="215"/>
      <c r="BPW223" s="215"/>
      <c r="BPX223" s="215"/>
      <c r="BPY223" s="215"/>
      <c r="BPZ223" s="215"/>
      <c r="BQA223" s="215"/>
      <c r="BQB223" s="215"/>
      <c r="BQC223" s="215"/>
      <c r="BQD223" s="215"/>
      <c r="BQE223" s="215"/>
      <c r="BQF223" s="215"/>
      <c r="BQG223" s="215"/>
      <c r="BQH223" s="215"/>
      <c r="BQI223" s="215"/>
      <c r="BQJ223" s="215"/>
      <c r="BQK223" s="215"/>
      <c r="BQL223" s="215"/>
      <c r="BQM223" s="215"/>
      <c r="BQN223" s="215"/>
      <c r="BQO223" s="215"/>
      <c r="BQP223" s="215"/>
      <c r="BQQ223" s="215"/>
      <c r="BQR223" s="215"/>
      <c r="BQS223" s="215"/>
      <c r="BQT223" s="215"/>
      <c r="BQU223" s="215"/>
      <c r="BQV223" s="215"/>
      <c r="BQW223" s="215"/>
      <c r="BQX223" s="215"/>
      <c r="BQY223" s="215"/>
      <c r="BQZ223" s="215"/>
      <c r="BRA223" s="215"/>
      <c r="BRB223" s="215"/>
      <c r="BRC223" s="215"/>
      <c r="BRD223" s="215"/>
      <c r="BRE223" s="215"/>
      <c r="BRF223" s="215"/>
      <c r="BRG223" s="215"/>
      <c r="BRH223" s="215"/>
      <c r="BRI223" s="215"/>
      <c r="BRJ223" s="215"/>
      <c r="BRK223" s="215"/>
      <c r="BRL223" s="215"/>
      <c r="BRM223" s="215"/>
      <c r="BRN223" s="215"/>
      <c r="BRO223" s="215"/>
      <c r="BRP223" s="215"/>
      <c r="BRQ223" s="215"/>
      <c r="BRR223" s="215"/>
      <c r="BRS223" s="215"/>
      <c r="BRT223" s="215"/>
      <c r="BRU223" s="215"/>
      <c r="BRV223" s="215"/>
      <c r="BRW223" s="215"/>
      <c r="BRX223" s="215"/>
      <c r="BRY223" s="215"/>
      <c r="BRZ223" s="215"/>
      <c r="BSA223" s="215"/>
      <c r="BSB223" s="215"/>
      <c r="BSC223" s="215"/>
      <c r="BSD223" s="215"/>
      <c r="BSE223" s="215"/>
      <c r="BSF223" s="215"/>
      <c r="BSG223" s="215"/>
      <c r="BSH223" s="215"/>
      <c r="BSI223" s="215"/>
      <c r="BSJ223" s="215"/>
      <c r="BSK223" s="215"/>
      <c r="BSL223" s="215"/>
      <c r="BSM223" s="215"/>
      <c r="BSN223" s="215"/>
      <c r="BSO223" s="215"/>
      <c r="BSP223" s="215"/>
      <c r="BSQ223" s="215"/>
      <c r="BSR223" s="215"/>
      <c r="BSS223" s="215"/>
      <c r="BST223" s="215"/>
      <c r="BSU223" s="215"/>
      <c r="BSV223" s="215"/>
      <c r="BSW223" s="215"/>
      <c r="BSX223" s="215"/>
      <c r="BSY223" s="215"/>
      <c r="BSZ223" s="215"/>
      <c r="BTA223" s="215"/>
      <c r="BTB223" s="215"/>
      <c r="BTC223" s="215"/>
      <c r="BTD223" s="215"/>
      <c r="BTE223" s="215"/>
      <c r="BTF223" s="215"/>
      <c r="BTG223" s="215"/>
      <c r="BTH223" s="215"/>
      <c r="BTI223" s="215"/>
      <c r="BTJ223" s="215"/>
      <c r="BTK223" s="215"/>
      <c r="BTL223" s="215"/>
      <c r="BTM223" s="215"/>
      <c r="BTN223" s="215"/>
      <c r="BTO223" s="215"/>
      <c r="BTP223" s="215"/>
      <c r="BTQ223" s="215"/>
      <c r="BTR223" s="215"/>
      <c r="BTS223" s="215"/>
      <c r="BTT223" s="215"/>
      <c r="BTU223" s="215"/>
      <c r="BTV223" s="215"/>
      <c r="BTW223" s="215"/>
      <c r="BTX223" s="215"/>
      <c r="BTY223" s="215"/>
      <c r="BTZ223" s="215"/>
      <c r="BUA223" s="215"/>
      <c r="BUB223" s="215"/>
      <c r="BUC223" s="215"/>
      <c r="BUD223" s="215"/>
      <c r="BUE223" s="215"/>
      <c r="BUF223" s="215"/>
      <c r="BUG223" s="215"/>
      <c r="BUH223" s="215"/>
      <c r="BUI223" s="215"/>
      <c r="BUJ223" s="215"/>
      <c r="BUK223" s="215"/>
      <c r="BUL223" s="215"/>
      <c r="BUM223" s="215"/>
      <c r="BUN223" s="215"/>
      <c r="BUO223" s="215"/>
      <c r="BUP223" s="215"/>
      <c r="BUQ223" s="215"/>
      <c r="BUR223" s="215"/>
      <c r="BUS223" s="215"/>
      <c r="BUT223" s="215"/>
      <c r="BUU223" s="215"/>
      <c r="BUV223" s="215"/>
      <c r="BUW223" s="215"/>
      <c r="BUX223" s="215"/>
      <c r="BUY223" s="215"/>
      <c r="BUZ223" s="215"/>
      <c r="BVA223" s="215"/>
      <c r="BVB223" s="215"/>
      <c r="BVC223" s="215"/>
      <c r="BVD223" s="215"/>
      <c r="BVE223" s="215"/>
      <c r="BVF223" s="215"/>
      <c r="BVG223" s="215"/>
      <c r="BVH223" s="215"/>
      <c r="BVI223" s="215"/>
      <c r="BVJ223" s="215"/>
      <c r="BVK223" s="215"/>
      <c r="BVL223" s="215"/>
      <c r="BVM223" s="215"/>
      <c r="BVN223" s="215"/>
      <c r="BVO223" s="215"/>
      <c r="BVP223" s="215"/>
      <c r="BVQ223" s="215"/>
      <c r="BVR223" s="215"/>
      <c r="BVS223" s="215"/>
      <c r="BVT223" s="215"/>
      <c r="BVU223" s="215"/>
      <c r="BVV223" s="215"/>
      <c r="BVW223" s="215"/>
      <c r="BVX223" s="215"/>
      <c r="BVY223" s="215"/>
      <c r="BVZ223" s="215"/>
      <c r="BWA223" s="215"/>
      <c r="BWB223" s="215"/>
      <c r="BWC223" s="215"/>
      <c r="BWD223" s="215"/>
      <c r="BWE223" s="215"/>
      <c r="BWF223" s="215"/>
      <c r="BWG223" s="215"/>
      <c r="BWH223" s="215"/>
      <c r="BWI223" s="215"/>
      <c r="BWJ223" s="215"/>
      <c r="BWK223" s="215"/>
      <c r="BWL223" s="215"/>
      <c r="BWM223" s="215"/>
      <c r="BWN223" s="215"/>
      <c r="BWO223" s="215"/>
      <c r="BWP223" s="215"/>
      <c r="BWQ223" s="215"/>
      <c r="BWR223" s="215"/>
      <c r="BWS223" s="215"/>
      <c r="BWT223" s="215"/>
      <c r="BWU223" s="215"/>
      <c r="BWV223" s="215"/>
      <c r="BWW223" s="215"/>
      <c r="BWX223" s="215"/>
      <c r="BWY223" s="215"/>
      <c r="BWZ223" s="215"/>
      <c r="BXA223" s="215"/>
      <c r="BXB223" s="215"/>
      <c r="BXC223" s="215"/>
      <c r="BXD223" s="215"/>
      <c r="BXE223" s="215"/>
      <c r="BXF223" s="215"/>
      <c r="BXG223" s="215"/>
      <c r="BXH223" s="215"/>
      <c r="BXI223" s="215"/>
      <c r="BXJ223" s="215"/>
      <c r="BXK223" s="215"/>
      <c r="BXL223" s="215"/>
      <c r="BXM223" s="215"/>
      <c r="BXN223" s="215"/>
      <c r="BXO223" s="215"/>
      <c r="BXP223" s="215"/>
      <c r="BXQ223" s="215"/>
      <c r="BXR223" s="215"/>
      <c r="BXS223" s="215"/>
      <c r="BXT223" s="215"/>
      <c r="BXU223" s="215"/>
      <c r="BXV223" s="215"/>
      <c r="BXW223" s="215"/>
      <c r="BXX223" s="215"/>
      <c r="BXY223" s="215"/>
      <c r="BXZ223" s="215"/>
      <c r="BYA223" s="215"/>
      <c r="BYB223" s="215"/>
      <c r="BYC223" s="215"/>
      <c r="BYD223" s="215"/>
      <c r="BYE223" s="215"/>
      <c r="BYF223" s="215"/>
      <c r="BYG223" s="215"/>
      <c r="BYH223" s="215"/>
      <c r="BYI223" s="215"/>
      <c r="BYJ223" s="215"/>
      <c r="BYK223" s="215"/>
      <c r="BYL223" s="215"/>
      <c r="BYM223" s="215"/>
      <c r="BYN223" s="215"/>
      <c r="BYO223" s="215"/>
      <c r="BYP223" s="215"/>
      <c r="BYQ223" s="215"/>
      <c r="BYR223" s="215"/>
      <c r="BYS223" s="215"/>
      <c r="BYT223" s="215"/>
      <c r="BYU223" s="215"/>
      <c r="BYV223" s="215"/>
      <c r="BYW223" s="215"/>
      <c r="BYX223" s="215"/>
      <c r="BYY223" s="215"/>
      <c r="BYZ223" s="215"/>
      <c r="BZA223" s="215"/>
      <c r="BZB223" s="215"/>
      <c r="BZC223" s="215"/>
      <c r="BZD223" s="215"/>
      <c r="BZE223" s="215"/>
      <c r="BZF223" s="215"/>
      <c r="BZG223" s="215"/>
      <c r="BZH223" s="215"/>
      <c r="BZI223" s="215"/>
      <c r="BZJ223" s="215"/>
      <c r="BZK223" s="215"/>
      <c r="BZL223" s="215"/>
      <c r="BZM223" s="215"/>
      <c r="BZN223" s="215"/>
      <c r="BZO223" s="215"/>
      <c r="BZP223" s="215"/>
      <c r="BZQ223" s="215"/>
      <c r="BZR223" s="215"/>
      <c r="BZS223" s="215"/>
      <c r="BZT223" s="215"/>
      <c r="BZU223" s="215"/>
      <c r="BZV223" s="215"/>
      <c r="BZW223" s="215"/>
      <c r="BZX223" s="215"/>
      <c r="BZY223" s="215"/>
      <c r="BZZ223" s="215"/>
      <c r="CAA223" s="215"/>
      <c r="CAB223" s="215"/>
      <c r="CAC223" s="215"/>
      <c r="CAD223" s="215"/>
      <c r="CAE223" s="215"/>
      <c r="CAF223" s="215"/>
      <c r="CAG223" s="215"/>
      <c r="CAH223" s="215"/>
      <c r="CAI223" s="215"/>
      <c r="CAJ223" s="215"/>
      <c r="CAK223" s="215"/>
      <c r="CAL223" s="215"/>
      <c r="CAM223" s="215"/>
      <c r="CAN223" s="215"/>
      <c r="CAO223" s="215"/>
      <c r="CAP223" s="215"/>
      <c r="CAQ223" s="215"/>
      <c r="CAR223" s="215"/>
      <c r="CAS223" s="215"/>
      <c r="CAT223" s="215"/>
      <c r="CAU223" s="215"/>
      <c r="CAV223" s="215"/>
      <c r="CAW223" s="215"/>
      <c r="CAX223" s="215"/>
      <c r="CAY223" s="215"/>
      <c r="CAZ223" s="215"/>
      <c r="CBA223" s="215"/>
      <c r="CBB223" s="215"/>
      <c r="CBC223" s="215"/>
      <c r="CBD223" s="215"/>
      <c r="CBE223" s="215"/>
      <c r="CBF223" s="215"/>
      <c r="CBG223" s="215"/>
      <c r="CBH223" s="215"/>
      <c r="CBI223" s="215"/>
      <c r="CBJ223" s="215"/>
      <c r="CBK223" s="215"/>
      <c r="CBL223" s="215"/>
      <c r="CBM223" s="215"/>
      <c r="CBN223" s="215"/>
      <c r="CBO223" s="215"/>
      <c r="CBP223" s="215"/>
      <c r="CBQ223" s="215"/>
      <c r="CBR223" s="215"/>
      <c r="CBS223" s="215"/>
      <c r="CBT223" s="215"/>
      <c r="CBU223" s="215"/>
      <c r="CBV223" s="215"/>
      <c r="CBW223" s="215"/>
      <c r="CBX223" s="215"/>
      <c r="CBY223" s="215"/>
      <c r="CBZ223" s="215"/>
      <c r="CCA223" s="215"/>
      <c r="CCB223" s="215"/>
      <c r="CCC223" s="215"/>
      <c r="CCD223" s="215"/>
      <c r="CCE223" s="215"/>
      <c r="CCF223" s="215"/>
      <c r="CCG223" s="215"/>
      <c r="CCH223" s="215"/>
      <c r="CCI223" s="215"/>
      <c r="CCJ223" s="215"/>
      <c r="CCK223" s="215"/>
      <c r="CCL223" s="215"/>
      <c r="CCM223" s="215"/>
      <c r="CCN223" s="215"/>
      <c r="CCO223" s="215"/>
      <c r="CCP223" s="215"/>
      <c r="CCQ223" s="215"/>
      <c r="CCR223" s="215"/>
      <c r="CCS223" s="215"/>
      <c r="CCT223" s="215"/>
      <c r="CCU223" s="215"/>
      <c r="CCV223" s="215"/>
      <c r="CCW223" s="215"/>
      <c r="CCX223" s="215"/>
      <c r="CCY223" s="215"/>
      <c r="CCZ223" s="215"/>
      <c r="CDA223" s="215"/>
      <c r="CDB223" s="215"/>
      <c r="CDC223" s="215"/>
      <c r="CDD223" s="215"/>
      <c r="CDE223" s="215"/>
      <c r="CDF223" s="215"/>
      <c r="CDG223" s="215"/>
      <c r="CDH223" s="215"/>
      <c r="CDI223" s="215"/>
      <c r="CDJ223" s="215"/>
      <c r="CDK223" s="215"/>
      <c r="CDL223" s="215"/>
      <c r="CDM223" s="215"/>
      <c r="CDN223" s="215"/>
      <c r="CDO223" s="215"/>
      <c r="CDP223" s="215"/>
      <c r="CDQ223" s="215"/>
      <c r="CDR223" s="215"/>
      <c r="CDS223" s="215"/>
      <c r="CDT223" s="215"/>
      <c r="CDU223" s="215"/>
      <c r="CDV223" s="215"/>
      <c r="CDW223" s="215"/>
      <c r="CDX223" s="215"/>
      <c r="CDY223" s="215"/>
      <c r="CDZ223" s="215"/>
      <c r="CEA223" s="215"/>
      <c r="CEB223" s="215"/>
      <c r="CEC223" s="215"/>
      <c r="CED223" s="215"/>
      <c r="CEE223" s="215"/>
      <c r="CEF223" s="215"/>
      <c r="CEG223" s="215"/>
      <c r="CEH223" s="215"/>
      <c r="CEI223" s="215"/>
      <c r="CEJ223" s="215"/>
      <c r="CEK223" s="215"/>
      <c r="CEL223" s="215"/>
      <c r="CEM223" s="215"/>
      <c r="CEN223" s="215"/>
      <c r="CEO223" s="215"/>
      <c r="CEP223" s="215"/>
      <c r="CEQ223" s="215"/>
      <c r="CER223" s="215"/>
      <c r="CES223" s="215"/>
      <c r="CET223" s="215"/>
      <c r="CEU223" s="215"/>
      <c r="CEV223" s="215"/>
      <c r="CEW223" s="215"/>
      <c r="CEX223" s="215"/>
      <c r="CEY223" s="215"/>
      <c r="CEZ223" s="215"/>
      <c r="CFA223" s="215"/>
      <c r="CFB223" s="215"/>
      <c r="CFC223" s="215"/>
      <c r="CFD223" s="215"/>
      <c r="CFE223" s="215"/>
      <c r="CFF223" s="215"/>
      <c r="CFG223" s="215"/>
      <c r="CFH223" s="215"/>
      <c r="CFI223" s="215"/>
      <c r="CFJ223" s="215"/>
      <c r="CFK223" s="215"/>
      <c r="CFL223" s="215"/>
      <c r="CFM223" s="215"/>
      <c r="CFN223" s="215"/>
      <c r="CFO223" s="215"/>
      <c r="CFP223" s="215"/>
      <c r="CFQ223" s="215"/>
      <c r="CFR223" s="215"/>
      <c r="CFS223" s="215"/>
      <c r="CFT223" s="215"/>
      <c r="CFU223" s="215"/>
      <c r="CFV223" s="215"/>
      <c r="CFW223" s="215"/>
      <c r="CFX223" s="215"/>
      <c r="CFY223" s="215"/>
      <c r="CFZ223" s="215"/>
      <c r="CGA223" s="215"/>
      <c r="CGB223" s="215"/>
      <c r="CGC223" s="215"/>
      <c r="CGD223" s="215"/>
      <c r="CGE223" s="215"/>
      <c r="CGF223" s="215"/>
      <c r="CGG223" s="215"/>
      <c r="CGH223" s="215"/>
      <c r="CGI223" s="215"/>
      <c r="CGJ223" s="215"/>
      <c r="CGK223" s="215"/>
      <c r="CGL223" s="215"/>
      <c r="CGM223" s="215"/>
      <c r="CGN223" s="215"/>
      <c r="CGO223" s="215"/>
      <c r="CGP223" s="215"/>
      <c r="CGQ223" s="215"/>
      <c r="CGR223" s="215"/>
      <c r="CGS223" s="215"/>
      <c r="CGT223" s="215"/>
      <c r="CGU223" s="215"/>
      <c r="CGV223" s="215"/>
      <c r="CGW223" s="215"/>
      <c r="CGX223" s="215"/>
      <c r="CGY223" s="215"/>
      <c r="CGZ223" s="215"/>
      <c r="CHA223" s="215"/>
      <c r="CHB223" s="215"/>
      <c r="CHC223" s="215"/>
      <c r="CHD223" s="215"/>
      <c r="CHE223" s="215"/>
      <c r="CHF223" s="215"/>
      <c r="CHG223" s="215"/>
      <c r="CHH223" s="215"/>
      <c r="CHI223" s="215"/>
      <c r="CHJ223" s="215"/>
      <c r="CHK223" s="215"/>
      <c r="CHL223" s="215"/>
      <c r="CHM223" s="215"/>
      <c r="CHN223" s="215"/>
      <c r="CHO223" s="215"/>
      <c r="CHP223" s="215"/>
      <c r="CHQ223" s="215"/>
      <c r="CHR223" s="215"/>
      <c r="CHS223" s="215"/>
      <c r="CHT223" s="215"/>
      <c r="CHU223" s="215"/>
      <c r="CHV223" s="215"/>
      <c r="CHW223" s="215"/>
      <c r="CHX223" s="215"/>
      <c r="CHY223" s="215"/>
      <c r="CHZ223" s="215"/>
      <c r="CIA223" s="215"/>
      <c r="CIB223" s="215"/>
      <c r="CIC223" s="215"/>
      <c r="CID223" s="215"/>
      <c r="CIE223" s="215"/>
      <c r="CIF223" s="215"/>
      <c r="CIG223" s="215"/>
      <c r="CIH223" s="215"/>
      <c r="CII223" s="215"/>
      <c r="CIJ223" s="215"/>
      <c r="CIK223" s="215"/>
      <c r="CIL223" s="215"/>
      <c r="CIM223" s="215"/>
      <c r="CIN223" s="215"/>
      <c r="CIO223" s="215"/>
      <c r="CIP223" s="215"/>
      <c r="CIQ223" s="215"/>
      <c r="CIR223" s="215"/>
      <c r="CIS223" s="215"/>
      <c r="CIT223" s="215"/>
      <c r="CIU223" s="215"/>
      <c r="CIV223" s="215"/>
      <c r="CIW223" s="215"/>
      <c r="CIX223" s="215"/>
      <c r="CIY223" s="215"/>
      <c r="CIZ223" s="215"/>
      <c r="CJA223" s="215"/>
      <c r="CJB223" s="215"/>
      <c r="CJC223" s="215"/>
      <c r="CJD223" s="215"/>
      <c r="CJE223" s="215"/>
      <c r="CJF223" s="215"/>
      <c r="CJG223" s="215"/>
      <c r="CJH223" s="215"/>
      <c r="CJI223" s="215"/>
      <c r="CJJ223" s="215"/>
      <c r="CJK223" s="215"/>
      <c r="CJL223" s="215"/>
      <c r="CJM223" s="215"/>
      <c r="CJN223" s="215"/>
      <c r="CJO223" s="215"/>
      <c r="CJP223" s="215"/>
      <c r="CJQ223" s="215"/>
      <c r="CJR223" s="215"/>
      <c r="CJS223" s="215"/>
      <c r="CJT223" s="215"/>
      <c r="CJU223" s="215"/>
      <c r="CJV223" s="215"/>
      <c r="CJW223" s="215"/>
      <c r="CJX223" s="215"/>
      <c r="CJY223" s="215"/>
      <c r="CJZ223" s="215"/>
      <c r="CKA223" s="215"/>
      <c r="CKB223" s="215"/>
      <c r="CKC223" s="215"/>
      <c r="CKD223" s="215"/>
      <c r="CKE223" s="215"/>
      <c r="CKF223" s="215"/>
      <c r="CKG223" s="215"/>
      <c r="CKH223" s="215"/>
      <c r="CKI223" s="215"/>
      <c r="CKJ223" s="215"/>
      <c r="CKK223" s="215"/>
      <c r="CKL223" s="215"/>
      <c r="CKM223" s="215"/>
      <c r="CKN223" s="215"/>
      <c r="CKO223" s="215"/>
      <c r="CKP223" s="215"/>
      <c r="CKQ223" s="215"/>
      <c r="CKR223" s="215"/>
      <c r="CKS223" s="215"/>
      <c r="CKT223" s="215"/>
      <c r="CKU223" s="215"/>
      <c r="CKV223" s="215"/>
      <c r="CKW223" s="215"/>
      <c r="CKX223" s="215"/>
      <c r="CKY223" s="215"/>
      <c r="CKZ223" s="215"/>
      <c r="CLA223" s="215"/>
      <c r="CLB223" s="215"/>
      <c r="CLC223" s="215"/>
      <c r="CLD223" s="215"/>
      <c r="CLE223" s="215"/>
      <c r="CLF223" s="215"/>
      <c r="CLG223" s="215"/>
      <c r="CLH223" s="215"/>
      <c r="CLI223" s="215"/>
      <c r="CLJ223" s="215"/>
      <c r="CLK223" s="215"/>
      <c r="CLL223" s="215"/>
      <c r="CLM223" s="215"/>
      <c r="CLN223" s="215"/>
      <c r="CLO223" s="215"/>
      <c r="CLP223" s="215"/>
      <c r="CLQ223" s="215"/>
      <c r="CLR223" s="215"/>
      <c r="CLS223" s="215"/>
      <c r="CLT223" s="215"/>
      <c r="CLU223" s="215"/>
      <c r="CLV223" s="215"/>
      <c r="CLW223" s="215"/>
      <c r="CLX223" s="215"/>
      <c r="CLY223" s="215"/>
      <c r="CLZ223" s="215"/>
      <c r="CMA223" s="215"/>
      <c r="CMB223" s="215"/>
      <c r="CMC223" s="215"/>
      <c r="CMD223" s="215"/>
      <c r="CME223" s="215"/>
      <c r="CMF223" s="215"/>
      <c r="CMG223" s="215"/>
      <c r="CMH223" s="215"/>
      <c r="CMI223" s="215"/>
      <c r="CMJ223" s="215"/>
      <c r="CMK223" s="215"/>
      <c r="CML223" s="215"/>
      <c r="CMM223" s="215"/>
      <c r="CMN223" s="215"/>
      <c r="CMO223" s="215"/>
      <c r="CMP223" s="215"/>
      <c r="CMQ223" s="215"/>
      <c r="CMR223" s="215"/>
      <c r="CMS223" s="215"/>
      <c r="CMT223" s="215"/>
      <c r="CMU223" s="215"/>
      <c r="CMV223" s="215"/>
      <c r="CMW223" s="215"/>
      <c r="CMX223" s="215"/>
      <c r="CMY223" s="215"/>
      <c r="CMZ223" s="215"/>
      <c r="CNA223" s="215"/>
      <c r="CNB223" s="215"/>
      <c r="CNC223" s="215"/>
      <c r="CND223" s="215"/>
      <c r="CNE223" s="215"/>
      <c r="CNF223" s="215"/>
      <c r="CNG223" s="215"/>
      <c r="CNH223" s="215"/>
      <c r="CNI223" s="215"/>
      <c r="CNJ223" s="215"/>
      <c r="CNK223" s="215"/>
      <c r="CNL223" s="215"/>
      <c r="CNM223" s="215"/>
      <c r="CNN223" s="215"/>
      <c r="CNO223" s="215"/>
      <c r="CNP223" s="215"/>
      <c r="CNQ223" s="215"/>
      <c r="CNR223" s="215"/>
      <c r="CNS223" s="215"/>
      <c r="CNT223" s="215"/>
      <c r="CNU223" s="215"/>
      <c r="CNV223" s="215"/>
      <c r="CNW223" s="215"/>
      <c r="CNX223" s="215"/>
      <c r="CNY223" s="215"/>
      <c r="CNZ223" s="215"/>
      <c r="COA223" s="215"/>
      <c r="COB223" s="215"/>
      <c r="COC223" s="215"/>
      <c r="COD223" s="215"/>
      <c r="COE223" s="215"/>
      <c r="COF223" s="215"/>
      <c r="COG223" s="215"/>
      <c r="COH223" s="215"/>
      <c r="COI223" s="215"/>
      <c r="COJ223" s="215"/>
      <c r="COK223" s="215"/>
      <c r="COL223" s="215"/>
      <c r="COM223" s="215"/>
      <c r="CON223" s="215"/>
      <c r="COO223" s="215"/>
      <c r="COP223" s="215"/>
      <c r="COQ223" s="215"/>
      <c r="COR223" s="215"/>
      <c r="COS223" s="215"/>
      <c r="COT223" s="215"/>
      <c r="COU223" s="215"/>
      <c r="COV223" s="215"/>
      <c r="COW223" s="215"/>
      <c r="COX223" s="215"/>
      <c r="COY223" s="215"/>
      <c r="COZ223" s="215"/>
      <c r="CPA223" s="215"/>
      <c r="CPB223" s="215"/>
      <c r="CPC223" s="215"/>
      <c r="CPD223" s="215"/>
      <c r="CPE223" s="215"/>
      <c r="CPF223" s="215"/>
      <c r="CPG223" s="215"/>
      <c r="CPH223" s="215"/>
      <c r="CPI223" s="215"/>
      <c r="CPJ223" s="215"/>
      <c r="CPK223" s="215"/>
      <c r="CPL223" s="215"/>
      <c r="CPM223" s="215"/>
      <c r="CPN223" s="215"/>
      <c r="CPO223" s="215"/>
      <c r="CPP223" s="215"/>
      <c r="CPQ223" s="215"/>
      <c r="CPR223" s="215"/>
      <c r="CPS223" s="215"/>
      <c r="CPT223" s="215"/>
      <c r="CPU223" s="215"/>
      <c r="CPV223" s="215"/>
      <c r="CPW223" s="215"/>
      <c r="CPX223" s="215"/>
      <c r="CPY223" s="215"/>
      <c r="CPZ223" s="215"/>
      <c r="CQA223" s="215"/>
      <c r="CQB223" s="215"/>
      <c r="CQC223" s="215"/>
      <c r="CQD223" s="215"/>
      <c r="CQE223" s="215"/>
      <c r="CQF223" s="215"/>
      <c r="CQG223" s="215"/>
      <c r="CQH223" s="215"/>
      <c r="CQI223" s="215"/>
      <c r="CQJ223" s="215"/>
      <c r="CQK223" s="215"/>
      <c r="CQL223" s="215"/>
      <c r="CQM223" s="215"/>
      <c r="CQN223" s="215"/>
      <c r="CQO223" s="215"/>
      <c r="CQP223" s="215"/>
      <c r="CQQ223" s="215"/>
      <c r="CQR223" s="215"/>
      <c r="CQS223" s="215"/>
      <c r="CQT223" s="215"/>
      <c r="CQU223" s="215"/>
      <c r="CQV223" s="215"/>
      <c r="CQW223" s="215"/>
      <c r="CQX223" s="215"/>
      <c r="CQY223" s="215"/>
      <c r="CQZ223" s="215"/>
      <c r="CRA223" s="215"/>
      <c r="CRB223" s="215"/>
      <c r="CRC223" s="215"/>
      <c r="CRD223" s="215"/>
      <c r="CRE223" s="215"/>
      <c r="CRF223" s="215"/>
      <c r="CRG223" s="215"/>
      <c r="CRH223" s="215"/>
      <c r="CRI223" s="215"/>
      <c r="CRJ223" s="215"/>
      <c r="CRK223" s="215"/>
      <c r="CRL223" s="215"/>
      <c r="CRM223" s="215"/>
      <c r="CRN223" s="215"/>
      <c r="CRO223" s="215"/>
      <c r="CRP223" s="215"/>
      <c r="CRQ223" s="215"/>
      <c r="CRR223" s="215"/>
      <c r="CRS223" s="215"/>
      <c r="CRT223" s="215"/>
      <c r="CRU223" s="215"/>
      <c r="CRV223" s="215"/>
      <c r="CRW223" s="215"/>
      <c r="CRX223" s="215"/>
      <c r="CRY223" s="215"/>
      <c r="CRZ223" s="215"/>
      <c r="CSA223" s="215"/>
      <c r="CSB223" s="215"/>
      <c r="CSC223" s="215"/>
      <c r="CSD223" s="215"/>
      <c r="CSE223" s="215"/>
      <c r="CSF223" s="215"/>
      <c r="CSG223" s="215"/>
      <c r="CSH223" s="215"/>
      <c r="CSI223" s="215"/>
      <c r="CSJ223" s="215"/>
      <c r="CSK223" s="215"/>
      <c r="CSL223" s="215"/>
      <c r="CSM223" s="215"/>
      <c r="CSN223" s="215"/>
      <c r="CSO223" s="215"/>
      <c r="CSP223" s="215"/>
      <c r="CSQ223" s="215"/>
      <c r="CSR223" s="215"/>
      <c r="CSS223" s="215"/>
      <c r="CST223" s="215"/>
      <c r="CSU223" s="215"/>
      <c r="CSV223" s="215"/>
      <c r="CSW223" s="215"/>
      <c r="CSX223" s="215"/>
      <c r="CSY223" s="215"/>
      <c r="CSZ223" s="215"/>
      <c r="CTA223" s="215"/>
      <c r="CTB223" s="215"/>
      <c r="CTC223" s="215"/>
      <c r="CTD223" s="215"/>
      <c r="CTE223" s="215"/>
      <c r="CTF223" s="215"/>
      <c r="CTG223" s="215"/>
      <c r="CTH223" s="215"/>
      <c r="CTI223" s="215"/>
      <c r="CTJ223" s="215"/>
      <c r="CTK223" s="215"/>
      <c r="CTL223" s="215"/>
      <c r="CTM223" s="215"/>
      <c r="CTN223" s="215"/>
      <c r="CTO223" s="215"/>
      <c r="CTP223" s="215"/>
      <c r="CTQ223" s="215"/>
      <c r="CTR223" s="215"/>
      <c r="CTS223" s="215"/>
      <c r="CTT223" s="215"/>
      <c r="CTU223" s="215"/>
      <c r="CTV223" s="215"/>
      <c r="CTW223" s="215"/>
      <c r="CTX223" s="215"/>
      <c r="CTY223" s="215"/>
      <c r="CTZ223" s="215"/>
      <c r="CUA223" s="215"/>
      <c r="CUB223" s="215"/>
      <c r="CUC223" s="215"/>
      <c r="CUD223" s="215"/>
      <c r="CUE223" s="215"/>
      <c r="CUF223" s="215"/>
      <c r="CUG223" s="215"/>
      <c r="CUH223" s="215"/>
      <c r="CUI223" s="215"/>
      <c r="CUJ223" s="215"/>
      <c r="CUK223" s="215"/>
      <c r="CUL223" s="215"/>
      <c r="CUM223" s="215"/>
      <c r="CUN223" s="215"/>
      <c r="CUO223" s="215"/>
      <c r="CUP223" s="215"/>
      <c r="CUQ223" s="215"/>
      <c r="CUR223" s="215"/>
      <c r="CUS223" s="215"/>
      <c r="CUT223" s="215"/>
      <c r="CUU223" s="215"/>
      <c r="CUV223" s="215"/>
      <c r="CUW223" s="215"/>
      <c r="CUX223" s="215"/>
      <c r="CUY223" s="215"/>
      <c r="CUZ223" s="215"/>
      <c r="CVA223" s="215"/>
      <c r="CVB223" s="215"/>
      <c r="CVC223" s="215"/>
      <c r="CVD223" s="215"/>
      <c r="CVE223" s="215"/>
      <c r="CVF223" s="215"/>
      <c r="CVG223" s="215"/>
      <c r="CVH223" s="215"/>
      <c r="CVI223" s="215"/>
      <c r="CVJ223" s="215"/>
      <c r="CVK223" s="215"/>
      <c r="CVL223" s="215"/>
      <c r="CVM223" s="215"/>
      <c r="CVN223" s="215"/>
      <c r="CVO223" s="215"/>
      <c r="CVP223" s="215"/>
      <c r="CVQ223" s="215"/>
      <c r="CVR223" s="215"/>
      <c r="CVS223" s="215"/>
      <c r="CVT223" s="215"/>
      <c r="CVU223" s="215"/>
      <c r="CVV223" s="215"/>
      <c r="CVW223" s="215"/>
      <c r="CVX223" s="215"/>
      <c r="CVY223" s="215"/>
      <c r="CVZ223" s="215"/>
      <c r="CWA223" s="215"/>
      <c r="CWB223" s="215"/>
      <c r="CWC223" s="215"/>
      <c r="CWD223" s="215"/>
      <c r="CWE223" s="215"/>
      <c r="CWF223" s="215"/>
      <c r="CWG223" s="215"/>
      <c r="CWH223" s="215"/>
      <c r="CWI223" s="215"/>
      <c r="CWJ223" s="215"/>
      <c r="CWK223" s="215"/>
      <c r="CWL223" s="215"/>
      <c r="CWM223" s="215"/>
      <c r="CWN223" s="215"/>
      <c r="CWO223" s="215"/>
      <c r="CWP223" s="215"/>
      <c r="CWQ223" s="215"/>
      <c r="CWR223" s="215"/>
      <c r="CWS223" s="215"/>
      <c r="CWT223" s="215"/>
      <c r="CWU223" s="215"/>
      <c r="CWV223" s="215"/>
      <c r="CWW223" s="215"/>
      <c r="CWX223" s="215"/>
      <c r="CWY223" s="215"/>
      <c r="CWZ223" s="215"/>
      <c r="CXA223" s="215"/>
      <c r="CXB223" s="215"/>
      <c r="CXC223" s="215"/>
      <c r="CXD223" s="215"/>
      <c r="CXE223" s="215"/>
      <c r="CXF223" s="215"/>
      <c r="CXG223" s="215"/>
      <c r="CXH223" s="215"/>
      <c r="CXI223" s="215"/>
      <c r="CXJ223" s="215"/>
      <c r="CXK223" s="215"/>
      <c r="CXL223" s="215"/>
      <c r="CXM223" s="215"/>
      <c r="CXN223" s="215"/>
      <c r="CXO223" s="215"/>
      <c r="CXP223" s="215"/>
      <c r="CXQ223" s="215"/>
      <c r="CXR223" s="215"/>
      <c r="CXS223" s="215"/>
      <c r="CXT223" s="215"/>
      <c r="CXU223" s="215"/>
      <c r="CXV223" s="215"/>
      <c r="CXW223" s="215"/>
      <c r="CXX223" s="215"/>
      <c r="CXY223" s="215"/>
      <c r="CXZ223" s="215"/>
      <c r="CYA223" s="215"/>
      <c r="CYB223" s="215"/>
      <c r="CYC223" s="215"/>
      <c r="CYD223" s="215"/>
      <c r="CYE223" s="215"/>
      <c r="CYF223" s="215"/>
      <c r="CYG223" s="215"/>
      <c r="CYH223" s="215"/>
      <c r="CYI223" s="215"/>
      <c r="CYJ223" s="215"/>
      <c r="CYK223" s="215"/>
      <c r="CYL223" s="215"/>
      <c r="CYM223" s="215"/>
      <c r="CYN223" s="215"/>
      <c r="CYO223" s="215"/>
      <c r="CYP223" s="215"/>
      <c r="CYQ223" s="215"/>
      <c r="CYR223" s="215"/>
      <c r="CYS223" s="215"/>
      <c r="CYT223" s="215"/>
      <c r="CYU223" s="215"/>
      <c r="CYV223" s="215"/>
      <c r="CYW223" s="215"/>
      <c r="CYX223" s="215"/>
      <c r="CYY223" s="215"/>
      <c r="CYZ223" s="215"/>
      <c r="CZA223" s="215"/>
      <c r="CZB223" s="215"/>
      <c r="CZC223" s="215"/>
      <c r="CZD223" s="215"/>
      <c r="CZE223" s="215"/>
      <c r="CZF223" s="215"/>
      <c r="CZG223" s="215"/>
      <c r="CZH223" s="215"/>
      <c r="CZI223" s="215"/>
      <c r="CZJ223" s="215"/>
      <c r="CZK223" s="215"/>
      <c r="CZL223" s="215"/>
      <c r="CZM223" s="215"/>
      <c r="CZN223" s="215"/>
      <c r="CZO223" s="215"/>
      <c r="CZP223" s="215"/>
      <c r="CZQ223" s="215"/>
      <c r="CZR223" s="215"/>
      <c r="CZS223" s="215"/>
      <c r="CZT223" s="215"/>
      <c r="CZU223" s="215"/>
      <c r="CZV223" s="215"/>
      <c r="CZW223" s="215"/>
      <c r="CZX223" s="215"/>
      <c r="CZY223" s="215"/>
      <c r="CZZ223" s="215"/>
      <c r="DAA223" s="215"/>
      <c r="DAB223" s="215"/>
      <c r="DAC223" s="215"/>
      <c r="DAD223" s="215"/>
      <c r="DAE223" s="215"/>
      <c r="DAF223" s="215"/>
      <c r="DAG223" s="215"/>
      <c r="DAH223" s="215"/>
      <c r="DAI223" s="215"/>
      <c r="DAJ223" s="215"/>
      <c r="DAK223" s="215"/>
      <c r="DAL223" s="215"/>
      <c r="DAM223" s="215"/>
      <c r="DAN223" s="215"/>
      <c r="DAO223" s="215"/>
      <c r="DAP223" s="215"/>
      <c r="DAQ223" s="215"/>
      <c r="DAR223" s="215"/>
      <c r="DAS223" s="215"/>
      <c r="DAT223" s="215"/>
      <c r="DAU223" s="215"/>
      <c r="DAV223" s="215"/>
      <c r="DAW223" s="215"/>
      <c r="DAX223" s="215"/>
      <c r="DAY223" s="215"/>
      <c r="DAZ223" s="215"/>
      <c r="DBA223" s="215"/>
      <c r="DBB223" s="215"/>
      <c r="DBC223" s="215"/>
      <c r="DBD223" s="215"/>
      <c r="DBE223" s="215"/>
      <c r="DBF223" s="215"/>
      <c r="DBG223" s="215"/>
      <c r="DBH223" s="215"/>
      <c r="DBI223" s="215"/>
      <c r="DBJ223" s="215"/>
      <c r="DBK223" s="215"/>
      <c r="DBL223" s="215"/>
      <c r="DBM223" s="215"/>
      <c r="DBN223" s="215"/>
      <c r="DBO223" s="215"/>
      <c r="DBP223" s="215"/>
      <c r="DBQ223" s="215"/>
      <c r="DBR223" s="215"/>
      <c r="DBS223" s="215"/>
      <c r="DBT223" s="215"/>
      <c r="DBU223" s="215"/>
      <c r="DBV223" s="215"/>
      <c r="DBW223" s="215"/>
      <c r="DBX223" s="215"/>
      <c r="DBY223" s="215"/>
      <c r="DBZ223" s="215"/>
      <c r="DCA223" s="215"/>
      <c r="DCB223" s="215"/>
      <c r="DCC223" s="215"/>
      <c r="DCD223" s="215"/>
      <c r="DCE223" s="215"/>
      <c r="DCF223" s="215"/>
      <c r="DCG223" s="215"/>
      <c r="DCH223" s="215"/>
      <c r="DCI223" s="215"/>
      <c r="DCJ223" s="215"/>
      <c r="DCK223" s="215"/>
      <c r="DCL223" s="215"/>
      <c r="DCM223" s="215"/>
      <c r="DCN223" s="215"/>
      <c r="DCO223" s="215"/>
      <c r="DCP223" s="215"/>
      <c r="DCQ223" s="215"/>
      <c r="DCR223" s="215"/>
      <c r="DCS223" s="215"/>
      <c r="DCT223" s="215"/>
      <c r="DCU223" s="215"/>
      <c r="DCV223" s="215"/>
      <c r="DCW223" s="215"/>
      <c r="DCX223" s="215"/>
      <c r="DCY223" s="215"/>
      <c r="DCZ223" s="215"/>
      <c r="DDA223" s="215"/>
      <c r="DDB223" s="215"/>
      <c r="DDC223" s="215"/>
      <c r="DDD223" s="215"/>
      <c r="DDE223" s="215"/>
      <c r="DDF223" s="215"/>
      <c r="DDG223" s="215"/>
      <c r="DDH223" s="215"/>
      <c r="DDI223" s="215"/>
      <c r="DDJ223" s="215"/>
      <c r="DDK223" s="215"/>
      <c r="DDL223" s="215"/>
      <c r="DDM223" s="215"/>
      <c r="DDN223" s="215"/>
      <c r="DDO223" s="215"/>
      <c r="DDP223" s="215"/>
      <c r="DDQ223" s="215"/>
      <c r="DDR223" s="215"/>
      <c r="DDS223" s="215"/>
      <c r="DDT223" s="215"/>
      <c r="DDU223" s="215"/>
      <c r="DDV223" s="215"/>
      <c r="DDW223" s="215"/>
      <c r="DDX223" s="215"/>
      <c r="DDY223" s="215"/>
      <c r="DDZ223" s="215"/>
      <c r="DEA223" s="215"/>
      <c r="DEB223" s="215"/>
      <c r="DEC223" s="215"/>
      <c r="DED223" s="215"/>
      <c r="DEE223" s="215"/>
      <c r="DEF223" s="215"/>
      <c r="DEG223" s="215"/>
      <c r="DEH223" s="215"/>
      <c r="DEI223" s="215"/>
      <c r="DEJ223" s="215"/>
      <c r="DEK223" s="215"/>
      <c r="DEL223" s="215"/>
      <c r="DEM223" s="215"/>
      <c r="DEN223" s="215"/>
      <c r="DEO223" s="215"/>
      <c r="DEP223" s="215"/>
      <c r="DEQ223" s="215"/>
      <c r="DER223" s="215"/>
      <c r="DES223" s="215"/>
      <c r="DET223" s="215"/>
      <c r="DEU223" s="215"/>
      <c r="DEV223" s="215"/>
      <c r="DEW223" s="215"/>
      <c r="DEX223" s="215"/>
      <c r="DEY223" s="215"/>
      <c r="DEZ223" s="215"/>
      <c r="DFA223" s="215"/>
      <c r="DFB223" s="215"/>
      <c r="DFC223" s="215"/>
      <c r="DFD223" s="215"/>
      <c r="DFE223" s="215"/>
      <c r="DFF223" s="215"/>
      <c r="DFG223" s="215"/>
      <c r="DFH223" s="215"/>
      <c r="DFI223" s="215"/>
      <c r="DFJ223" s="215"/>
      <c r="DFK223" s="215"/>
      <c r="DFL223" s="215"/>
      <c r="DFM223" s="215"/>
      <c r="DFN223" s="215"/>
      <c r="DFO223" s="215"/>
      <c r="DFP223" s="215"/>
      <c r="DFQ223" s="215"/>
      <c r="DFR223" s="215"/>
      <c r="DFS223" s="215"/>
      <c r="DFT223" s="215"/>
      <c r="DFU223" s="215"/>
      <c r="DFV223" s="215"/>
      <c r="DFW223" s="215"/>
      <c r="DFX223" s="215"/>
      <c r="DFY223" s="215"/>
      <c r="DFZ223" s="215"/>
      <c r="DGA223" s="215"/>
      <c r="DGB223" s="215"/>
      <c r="DGC223" s="215"/>
      <c r="DGD223" s="215"/>
      <c r="DGE223" s="215"/>
      <c r="DGF223" s="215"/>
      <c r="DGG223" s="215"/>
      <c r="DGH223" s="215"/>
      <c r="DGI223" s="215"/>
      <c r="DGJ223" s="215"/>
      <c r="DGK223" s="215"/>
      <c r="DGL223" s="215"/>
      <c r="DGM223" s="215"/>
      <c r="DGN223" s="215"/>
      <c r="DGO223" s="215"/>
      <c r="DGP223" s="215"/>
      <c r="DGQ223" s="215"/>
      <c r="DGR223" s="215"/>
      <c r="DGS223" s="215"/>
      <c r="DGT223" s="215"/>
      <c r="DGU223" s="215"/>
      <c r="DGV223" s="215"/>
      <c r="DGW223" s="215"/>
      <c r="DGX223" s="215"/>
      <c r="DGY223" s="215"/>
      <c r="DGZ223" s="215"/>
      <c r="DHA223" s="215"/>
      <c r="DHB223" s="215"/>
      <c r="DHC223" s="215"/>
      <c r="DHD223" s="215"/>
      <c r="DHE223" s="215"/>
      <c r="DHF223" s="215"/>
      <c r="DHG223" s="215"/>
      <c r="DHH223" s="215"/>
      <c r="DHI223" s="215"/>
      <c r="DHJ223" s="215"/>
      <c r="DHK223" s="215"/>
      <c r="DHL223" s="215"/>
      <c r="DHM223" s="215"/>
      <c r="DHN223" s="215"/>
      <c r="DHO223" s="215"/>
      <c r="DHP223" s="215"/>
      <c r="DHQ223" s="215"/>
      <c r="DHR223" s="215"/>
      <c r="DHS223" s="215"/>
      <c r="DHT223" s="215"/>
      <c r="DHU223" s="215"/>
      <c r="DHV223" s="215"/>
      <c r="DHW223" s="215"/>
      <c r="DHX223" s="215"/>
      <c r="DHY223" s="215"/>
      <c r="DHZ223" s="215"/>
      <c r="DIA223" s="215"/>
      <c r="DIB223" s="215"/>
      <c r="DIC223" s="215"/>
      <c r="DID223" s="215"/>
      <c r="DIE223" s="215"/>
      <c r="DIF223" s="215"/>
      <c r="DIG223" s="215"/>
      <c r="DIH223" s="215"/>
      <c r="DII223" s="215"/>
      <c r="DIJ223" s="215"/>
      <c r="DIK223" s="215"/>
      <c r="DIL223" s="215"/>
      <c r="DIM223" s="215"/>
      <c r="DIN223" s="215"/>
      <c r="DIO223" s="215"/>
      <c r="DIP223" s="215"/>
      <c r="DIQ223" s="215"/>
      <c r="DIR223" s="215"/>
      <c r="DIS223" s="215"/>
      <c r="DIT223" s="215"/>
      <c r="DIU223" s="215"/>
      <c r="DIV223" s="215"/>
      <c r="DIW223" s="215"/>
      <c r="DIX223" s="215"/>
      <c r="DIY223" s="215"/>
      <c r="DIZ223" s="215"/>
      <c r="DJA223" s="215"/>
      <c r="DJB223" s="215"/>
      <c r="DJC223" s="215"/>
      <c r="DJD223" s="215"/>
      <c r="DJE223" s="215"/>
      <c r="DJF223" s="215"/>
      <c r="DJG223" s="215"/>
      <c r="DJH223" s="215"/>
      <c r="DJI223" s="215"/>
      <c r="DJJ223" s="215"/>
      <c r="DJK223" s="215"/>
      <c r="DJL223" s="215"/>
      <c r="DJM223" s="215"/>
      <c r="DJN223" s="215"/>
      <c r="DJO223" s="215"/>
      <c r="DJP223" s="215"/>
      <c r="DJQ223" s="215"/>
      <c r="DJR223" s="215"/>
      <c r="DJS223" s="215"/>
      <c r="DJT223" s="215"/>
      <c r="DJU223" s="215"/>
      <c r="DJV223" s="215"/>
      <c r="DJW223" s="215"/>
      <c r="DJX223" s="215"/>
      <c r="DJY223" s="215"/>
      <c r="DJZ223" s="215"/>
      <c r="DKA223" s="215"/>
      <c r="DKB223" s="215"/>
      <c r="DKC223" s="215"/>
      <c r="DKD223" s="215"/>
      <c r="DKE223" s="215"/>
      <c r="DKF223" s="215"/>
      <c r="DKG223" s="215"/>
      <c r="DKH223" s="215"/>
      <c r="DKI223" s="215"/>
      <c r="DKJ223" s="215"/>
      <c r="DKK223" s="215"/>
      <c r="DKL223" s="215"/>
      <c r="DKM223" s="215"/>
      <c r="DKN223" s="215"/>
      <c r="DKO223" s="215"/>
      <c r="DKP223" s="215"/>
      <c r="DKQ223" s="215"/>
      <c r="DKR223" s="215"/>
      <c r="DKS223" s="215"/>
      <c r="DKT223" s="215"/>
      <c r="DKU223" s="215"/>
      <c r="DKV223" s="215"/>
      <c r="DKW223" s="215"/>
      <c r="DKX223" s="215"/>
      <c r="DKY223" s="215"/>
      <c r="DKZ223" s="215"/>
      <c r="DLA223" s="215"/>
      <c r="DLB223" s="215"/>
      <c r="DLC223" s="215"/>
      <c r="DLD223" s="215"/>
      <c r="DLE223" s="215"/>
      <c r="DLF223" s="215"/>
      <c r="DLG223" s="215"/>
      <c r="DLH223" s="215"/>
      <c r="DLI223" s="215"/>
      <c r="DLJ223" s="215"/>
      <c r="DLK223" s="215"/>
      <c r="DLL223" s="215"/>
      <c r="DLM223" s="215"/>
      <c r="DLN223" s="215"/>
      <c r="DLO223" s="215"/>
      <c r="DLP223" s="215"/>
      <c r="DLQ223" s="215"/>
      <c r="DLR223" s="215"/>
      <c r="DLS223" s="215"/>
      <c r="DLT223" s="215"/>
      <c r="DLU223" s="215"/>
      <c r="DLV223" s="215"/>
      <c r="DLW223" s="215"/>
      <c r="DLX223" s="215"/>
      <c r="DLY223" s="215"/>
      <c r="DLZ223" s="215"/>
      <c r="DMA223" s="215"/>
      <c r="DMB223" s="215"/>
      <c r="DMC223" s="215"/>
      <c r="DMD223" s="215"/>
      <c r="DME223" s="215"/>
      <c r="DMF223" s="215"/>
      <c r="DMG223" s="215"/>
      <c r="DMH223" s="215"/>
      <c r="DMI223" s="215"/>
      <c r="DMJ223" s="215"/>
      <c r="DMK223" s="215"/>
      <c r="DML223" s="215"/>
      <c r="DMM223" s="215"/>
      <c r="DMN223" s="215"/>
      <c r="DMO223" s="215"/>
      <c r="DMP223" s="215"/>
      <c r="DMQ223" s="215"/>
      <c r="DMR223" s="215"/>
      <c r="DMS223" s="215"/>
      <c r="DMT223" s="215"/>
      <c r="DMU223" s="215"/>
      <c r="DMV223" s="215"/>
      <c r="DMW223" s="215"/>
      <c r="DMX223" s="215"/>
      <c r="DMY223" s="215"/>
      <c r="DMZ223" s="215"/>
      <c r="DNA223" s="215"/>
      <c r="DNB223" s="215"/>
      <c r="DNC223" s="215"/>
      <c r="DND223" s="215"/>
      <c r="DNE223" s="215"/>
      <c r="DNF223" s="215"/>
      <c r="DNG223" s="215"/>
      <c r="DNH223" s="215"/>
      <c r="DNI223" s="215"/>
      <c r="DNJ223" s="215"/>
      <c r="DNK223" s="215"/>
      <c r="DNL223" s="215"/>
      <c r="DNM223" s="215"/>
      <c r="DNN223" s="215"/>
      <c r="DNO223" s="215"/>
      <c r="DNP223" s="215"/>
      <c r="DNQ223" s="215"/>
      <c r="DNR223" s="215"/>
      <c r="DNS223" s="215"/>
      <c r="DNT223" s="215"/>
      <c r="DNU223" s="215"/>
      <c r="DNV223" s="215"/>
      <c r="DNW223" s="215"/>
      <c r="DNX223" s="215"/>
      <c r="DNY223" s="215"/>
      <c r="DNZ223" s="215"/>
      <c r="DOA223" s="215"/>
      <c r="DOB223" s="215"/>
      <c r="DOC223" s="215"/>
      <c r="DOD223" s="215"/>
      <c r="DOE223" s="215"/>
      <c r="DOF223" s="215"/>
      <c r="DOG223" s="215"/>
      <c r="DOH223" s="215"/>
      <c r="DOI223" s="215"/>
      <c r="DOJ223" s="215"/>
      <c r="DOK223" s="215"/>
      <c r="DOL223" s="215"/>
      <c r="DOM223" s="215"/>
      <c r="DON223" s="215"/>
      <c r="DOO223" s="215"/>
      <c r="DOP223" s="215"/>
      <c r="DOQ223" s="215"/>
      <c r="DOR223" s="215"/>
      <c r="DOS223" s="215"/>
      <c r="DOT223" s="215"/>
      <c r="DOU223" s="215"/>
      <c r="DOV223" s="215"/>
      <c r="DOW223" s="215"/>
      <c r="DOX223" s="215"/>
      <c r="DOY223" s="215"/>
      <c r="DOZ223" s="215"/>
      <c r="DPA223" s="215"/>
      <c r="DPB223" s="215"/>
      <c r="DPC223" s="215"/>
      <c r="DPD223" s="215"/>
      <c r="DPE223" s="215"/>
      <c r="DPF223" s="215"/>
      <c r="DPG223" s="215"/>
      <c r="DPH223" s="215"/>
      <c r="DPI223" s="215"/>
      <c r="DPJ223" s="215"/>
      <c r="DPK223" s="215"/>
      <c r="DPL223" s="215"/>
      <c r="DPM223" s="215"/>
      <c r="DPN223" s="215"/>
      <c r="DPO223" s="215"/>
      <c r="DPP223" s="215"/>
      <c r="DPQ223" s="215"/>
      <c r="DPR223" s="215"/>
      <c r="DPS223" s="215"/>
      <c r="DPT223" s="215"/>
      <c r="DPU223" s="215"/>
      <c r="DPV223" s="215"/>
      <c r="DPW223" s="215"/>
      <c r="DPX223" s="215"/>
      <c r="DPY223" s="215"/>
      <c r="DPZ223" s="215"/>
      <c r="DQA223" s="215"/>
      <c r="DQB223" s="215"/>
      <c r="DQC223" s="215"/>
      <c r="DQD223" s="215"/>
      <c r="DQE223" s="215"/>
      <c r="DQF223" s="215"/>
      <c r="DQG223" s="215"/>
      <c r="DQH223" s="215"/>
      <c r="DQI223" s="215"/>
      <c r="DQJ223" s="215"/>
      <c r="DQK223" s="215"/>
      <c r="DQL223" s="215"/>
      <c r="DQM223" s="215"/>
      <c r="DQN223" s="215"/>
      <c r="DQO223" s="215"/>
      <c r="DQP223" s="215"/>
      <c r="DQQ223" s="215"/>
      <c r="DQR223" s="215"/>
      <c r="DQS223" s="215"/>
      <c r="DQT223" s="215"/>
      <c r="DQU223" s="215"/>
      <c r="DQV223" s="215"/>
      <c r="DQW223" s="215"/>
      <c r="DQX223" s="215"/>
      <c r="DQY223" s="215"/>
      <c r="DQZ223" s="215"/>
      <c r="DRA223" s="215"/>
      <c r="DRB223" s="215"/>
      <c r="DRC223" s="215"/>
      <c r="DRD223" s="215"/>
      <c r="DRE223" s="215"/>
      <c r="DRF223" s="215"/>
      <c r="DRG223" s="215"/>
      <c r="DRH223" s="215"/>
      <c r="DRI223" s="215"/>
      <c r="DRJ223" s="215"/>
      <c r="DRK223" s="215"/>
      <c r="DRL223" s="215"/>
      <c r="DRM223" s="215"/>
      <c r="DRN223" s="215"/>
      <c r="DRO223" s="215"/>
      <c r="DRP223" s="215"/>
      <c r="DRQ223" s="215"/>
      <c r="DRR223" s="215"/>
      <c r="DRS223" s="215"/>
      <c r="DRT223" s="215"/>
      <c r="DRU223" s="215"/>
      <c r="DRV223" s="215"/>
      <c r="DRW223" s="215"/>
      <c r="DRX223" s="215"/>
      <c r="DRY223" s="215"/>
      <c r="DRZ223" s="215"/>
      <c r="DSA223" s="215"/>
      <c r="DSB223" s="215"/>
      <c r="DSC223" s="215"/>
      <c r="DSD223" s="215"/>
      <c r="DSE223" s="215"/>
      <c r="DSF223" s="215"/>
      <c r="DSG223" s="215"/>
      <c r="DSH223" s="215"/>
      <c r="DSI223" s="215"/>
      <c r="DSJ223" s="215"/>
      <c r="DSK223" s="215"/>
      <c r="DSL223" s="215"/>
      <c r="DSM223" s="215"/>
      <c r="DSN223" s="215"/>
      <c r="DSO223" s="215"/>
      <c r="DSP223" s="215"/>
      <c r="DSQ223" s="215"/>
      <c r="DSR223" s="215"/>
      <c r="DSS223" s="215"/>
      <c r="DST223" s="215"/>
      <c r="DSU223" s="215"/>
      <c r="DSV223" s="215"/>
      <c r="DSW223" s="215"/>
      <c r="DSX223" s="215"/>
      <c r="DSY223" s="215"/>
      <c r="DSZ223" s="215"/>
      <c r="DTA223" s="215"/>
      <c r="DTB223" s="215"/>
      <c r="DTC223" s="215"/>
      <c r="DTD223" s="215"/>
      <c r="DTE223" s="215"/>
      <c r="DTF223" s="215"/>
      <c r="DTG223" s="215"/>
      <c r="DTH223" s="215"/>
      <c r="DTI223" s="215"/>
      <c r="DTJ223" s="215"/>
      <c r="DTK223" s="215"/>
      <c r="DTL223" s="215"/>
      <c r="DTM223" s="215"/>
      <c r="DTN223" s="215"/>
      <c r="DTO223" s="215"/>
      <c r="DTP223" s="215"/>
      <c r="DTQ223" s="215"/>
      <c r="DTR223" s="215"/>
      <c r="DTS223" s="215"/>
      <c r="DTT223" s="215"/>
      <c r="DTU223" s="215"/>
      <c r="DTV223" s="215"/>
      <c r="DTW223" s="215"/>
      <c r="DTX223" s="215"/>
      <c r="DTY223" s="215"/>
      <c r="DTZ223" s="215"/>
      <c r="DUA223" s="215"/>
      <c r="DUB223" s="215"/>
      <c r="DUC223" s="215"/>
      <c r="DUD223" s="215"/>
      <c r="DUE223" s="215"/>
      <c r="DUF223" s="215"/>
      <c r="DUG223" s="215"/>
      <c r="DUH223" s="215"/>
      <c r="DUI223" s="215"/>
      <c r="DUJ223" s="215"/>
      <c r="DUK223" s="215"/>
      <c r="DUL223" s="215"/>
      <c r="DUM223" s="215"/>
      <c r="DUN223" s="215"/>
      <c r="DUO223" s="215"/>
      <c r="DUP223" s="215"/>
      <c r="DUQ223" s="215"/>
      <c r="DUR223" s="215"/>
      <c r="DUS223" s="215"/>
      <c r="DUT223" s="215"/>
      <c r="DUU223" s="215"/>
      <c r="DUV223" s="215"/>
      <c r="DUW223" s="215"/>
      <c r="DUX223" s="215"/>
      <c r="DUY223" s="215"/>
      <c r="DUZ223" s="215"/>
      <c r="DVA223" s="215"/>
      <c r="DVB223" s="215"/>
      <c r="DVC223" s="215"/>
      <c r="DVD223" s="215"/>
      <c r="DVE223" s="215"/>
      <c r="DVF223" s="215"/>
      <c r="DVG223" s="215"/>
      <c r="DVH223" s="215"/>
      <c r="DVI223" s="215"/>
      <c r="DVJ223" s="215"/>
      <c r="DVK223" s="215"/>
      <c r="DVL223" s="215"/>
      <c r="DVM223" s="215"/>
      <c r="DVN223" s="215"/>
      <c r="DVO223" s="215"/>
      <c r="DVP223" s="215"/>
      <c r="DVQ223" s="215"/>
      <c r="DVR223" s="215"/>
      <c r="DVS223" s="215"/>
      <c r="DVT223" s="215"/>
      <c r="DVU223" s="215"/>
      <c r="DVV223" s="215"/>
      <c r="DVW223" s="215"/>
      <c r="DVX223" s="215"/>
      <c r="DVY223" s="215"/>
      <c r="DVZ223" s="215"/>
      <c r="DWA223" s="215"/>
      <c r="DWB223" s="215"/>
      <c r="DWC223" s="215"/>
      <c r="DWD223" s="215"/>
      <c r="DWE223" s="215"/>
      <c r="DWF223" s="215"/>
      <c r="DWG223" s="215"/>
      <c r="DWH223" s="215"/>
      <c r="DWI223" s="215"/>
      <c r="DWJ223" s="215"/>
      <c r="DWK223" s="215"/>
      <c r="DWL223" s="215"/>
      <c r="DWM223" s="215"/>
      <c r="DWN223" s="215"/>
      <c r="DWO223" s="215"/>
      <c r="DWP223" s="215"/>
      <c r="DWQ223" s="215"/>
      <c r="DWR223" s="215"/>
      <c r="DWS223" s="215"/>
      <c r="DWT223" s="215"/>
      <c r="DWU223" s="215"/>
      <c r="DWV223" s="215"/>
      <c r="DWW223" s="215"/>
      <c r="DWX223" s="215"/>
      <c r="DWY223" s="215"/>
      <c r="DWZ223" s="215"/>
      <c r="DXA223" s="215"/>
      <c r="DXB223" s="215"/>
      <c r="DXC223" s="215"/>
      <c r="DXD223" s="215"/>
      <c r="DXE223" s="215"/>
      <c r="DXF223" s="215"/>
      <c r="DXG223" s="215"/>
      <c r="DXH223" s="215"/>
      <c r="DXI223" s="215"/>
      <c r="DXJ223" s="215"/>
      <c r="DXK223" s="215"/>
      <c r="DXL223" s="215"/>
      <c r="DXM223" s="215"/>
      <c r="DXN223" s="215"/>
      <c r="DXO223" s="215"/>
      <c r="DXP223" s="215"/>
      <c r="DXQ223" s="215"/>
      <c r="DXR223" s="215"/>
      <c r="DXS223" s="215"/>
      <c r="DXT223" s="215"/>
      <c r="DXU223" s="215"/>
      <c r="DXV223" s="215"/>
      <c r="DXW223" s="215"/>
      <c r="DXX223" s="215"/>
      <c r="DXY223" s="215"/>
      <c r="DXZ223" s="215"/>
      <c r="DYA223" s="215"/>
      <c r="DYB223" s="215"/>
      <c r="DYC223" s="215"/>
      <c r="DYD223" s="215"/>
      <c r="DYE223" s="215"/>
      <c r="DYF223" s="215"/>
      <c r="DYG223" s="215"/>
      <c r="DYH223" s="215"/>
      <c r="DYI223" s="215"/>
      <c r="DYJ223" s="215"/>
      <c r="DYK223" s="215"/>
      <c r="DYL223" s="215"/>
      <c r="DYM223" s="215"/>
      <c r="DYN223" s="215"/>
      <c r="DYO223" s="215"/>
      <c r="DYP223" s="215"/>
      <c r="DYQ223" s="215"/>
      <c r="DYR223" s="215"/>
      <c r="DYS223" s="215"/>
      <c r="DYT223" s="215"/>
      <c r="DYU223" s="215"/>
      <c r="DYV223" s="215"/>
      <c r="DYW223" s="215"/>
      <c r="DYX223" s="215"/>
      <c r="DYY223" s="215"/>
      <c r="DYZ223" s="215"/>
      <c r="DZA223" s="215"/>
      <c r="DZB223" s="215"/>
      <c r="DZC223" s="215"/>
      <c r="DZD223" s="215"/>
      <c r="DZE223" s="215"/>
      <c r="DZF223" s="215"/>
      <c r="DZG223" s="215"/>
      <c r="DZH223" s="215"/>
      <c r="DZI223" s="215"/>
      <c r="DZJ223" s="215"/>
      <c r="DZK223" s="215"/>
      <c r="DZL223" s="215"/>
      <c r="DZM223" s="215"/>
      <c r="DZN223" s="215"/>
      <c r="DZO223" s="215"/>
      <c r="DZP223" s="215"/>
      <c r="DZQ223" s="215"/>
      <c r="DZR223" s="215"/>
      <c r="DZS223" s="215"/>
      <c r="DZT223" s="215"/>
      <c r="DZU223" s="215"/>
      <c r="DZV223" s="215"/>
      <c r="DZW223" s="215"/>
      <c r="DZX223" s="215"/>
      <c r="DZY223" s="215"/>
      <c r="DZZ223" s="215"/>
      <c r="EAA223" s="215"/>
      <c r="EAB223" s="215"/>
      <c r="EAC223" s="215"/>
      <c r="EAD223" s="215"/>
      <c r="EAE223" s="215"/>
      <c r="EAF223" s="215"/>
      <c r="EAG223" s="215"/>
      <c r="EAH223" s="215"/>
      <c r="EAI223" s="215"/>
      <c r="EAJ223" s="215"/>
      <c r="EAK223" s="215"/>
      <c r="EAL223" s="215"/>
      <c r="EAM223" s="215"/>
      <c r="EAN223" s="215"/>
      <c r="EAO223" s="215"/>
      <c r="EAP223" s="215"/>
      <c r="EAQ223" s="215"/>
      <c r="EAR223" s="215"/>
      <c r="EAS223" s="215"/>
      <c r="EAT223" s="215"/>
      <c r="EAU223" s="215"/>
      <c r="EAV223" s="215"/>
      <c r="EAW223" s="215"/>
      <c r="EAX223" s="215"/>
      <c r="EAY223" s="215"/>
      <c r="EAZ223" s="215"/>
      <c r="EBA223" s="215"/>
      <c r="EBB223" s="215"/>
      <c r="EBC223" s="215"/>
      <c r="EBD223" s="215"/>
      <c r="EBE223" s="215"/>
      <c r="EBF223" s="215"/>
      <c r="EBG223" s="215"/>
      <c r="EBH223" s="215"/>
      <c r="EBI223" s="215"/>
      <c r="EBJ223" s="215"/>
      <c r="EBK223" s="215"/>
      <c r="EBL223" s="215"/>
      <c r="EBM223" s="215"/>
      <c r="EBN223" s="215"/>
      <c r="EBO223" s="215"/>
      <c r="EBP223" s="215"/>
      <c r="EBQ223" s="215"/>
      <c r="EBR223" s="215"/>
      <c r="EBS223" s="215"/>
      <c r="EBT223" s="215"/>
      <c r="EBU223" s="215"/>
      <c r="EBV223" s="215"/>
      <c r="EBW223" s="215"/>
      <c r="EBX223" s="215"/>
      <c r="EBY223" s="215"/>
      <c r="EBZ223" s="215"/>
      <c r="ECA223" s="215"/>
      <c r="ECB223" s="215"/>
      <c r="ECC223" s="215"/>
      <c r="ECD223" s="215"/>
      <c r="ECE223" s="215"/>
      <c r="ECF223" s="215"/>
      <c r="ECG223" s="215"/>
      <c r="ECH223" s="215"/>
      <c r="ECI223" s="215"/>
      <c r="ECJ223" s="215"/>
      <c r="ECK223" s="215"/>
      <c r="ECL223" s="215"/>
      <c r="ECM223" s="215"/>
      <c r="ECN223" s="215"/>
      <c r="ECO223" s="215"/>
      <c r="ECP223" s="215"/>
      <c r="ECQ223" s="215"/>
      <c r="ECR223" s="215"/>
      <c r="ECS223" s="215"/>
      <c r="ECT223" s="215"/>
      <c r="ECU223" s="215"/>
      <c r="ECV223" s="215"/>
      <c r="ECW223" s="215"/>
      <c r="ECX223" s="215"/>
      <c r="ECY223" s="215"/>
      <c r="ECZ223" s="215"/>
      <c r="EDA223" s="215"/>
      <c r="EDB223" s="215"/>
      <c r="EDC223" s="215"/>
      <c r="EDD223" s="215"/>
      <c r="EDE223" s="215"/>
      <c r="EDF223" s="215"/>
      <c r="EDG223" s="215"/>
      <c r="EDH223" s="215"/>
      <c r="EDI223" s="215"/>
      <c r="EDJ223" s="215"/>
      <c r="EDK223" s="215"/>
      <c r="EDL223" s="215"/>
      <c r="EDM223" s="215"/>
      <c r="EDN223" s="215"/>
      <c r="EDO223" s="215"/>
      <c r="EDP223" s="215"/>
      <c r="EDQ223" s="215"/>
      <c r="EDR223" s="215"/>
      <c r="EDS223" s="215"/>
      <c r="EDT223" s="215"/>
      <c r="EDU223" s="215"/>
      <c r="EDV223" s="215"/>
      <c r="EDW223" s="215"/>
      <c r="EDX223" s="215"/>
      <c r="EDY223" s="215"/>
      <c r="EDZ223" s="215"/>
      <c r="EEA223" s="215"/>
      <c r="EEB223" s="215"/>
      <c r="EEC223" s="215"/>
      <c r="EED223" s="215"/>
      <c r="EEE223" s="215"/>
      <c r="EEF223" s="215"/>
      <c r="EEG223" s="215"/>
      <c r="EEH223" s="215"/>
      <c r="EEI223" s="215"/>
      <c r="EEJ223" s="215"/>
      <c r="EEK223" s="215"/>
      <c r="EEL223" s="215"/>
      <c r="EEM223" s="215"/>
      <c r="EEN223" s="215"/>
      <c r="EEO223" s="215"/>
      <c r="EEP223" s="215"/>
      <c r="EEQ223" s="215"/>
      <c r="EER223" s="215"/>
      <c r="EES223" s="215"/>
      <c r="EET223" s="215"/>
      <c r="EEU223" s="215"/>
      <c r="EEV223" s="215"/>
      <c r="EEW223" s="215"/>
      <c r="EEX223" s="215"/>
      <c r="EEY223" s="215"/>
      <c r="EEZ223" s="215"/>
      <c r="EFA223" s="215"/>
      <c r="EFB223" s="215"/>
      <c r="EFC223" s="215"/>
      <c r="EFD223" s="215"/>
      <c r="EFE223" s="215"/>
      <c r="EFF223" s="215"/>
      <c r="EFG223" s="215"/>
      <c r="EFH223" s="215"/>
      <c r="EFI223" s="215"/>
      <c r="EFJ223" s="215"/>
      <c r="EFK223" s="215"/>
      <c r="EFL223" s="215"/>
      <c r="EFM223" s="215"/>
      <c r="EFN223" s="215"/>
      <c r="EFO223" s="215"/>
      <c r="EFP223" s="215"/>
      <c r="EFQ223" s="215"/>
      <c r="EFR223" s="215"/>
      <c r="EFS223" s="215"/>
      <c r="EFT223" s="215"/>
      <c r="EFU223" s="215"/>
      <c r="EFV223" s="215"/>
      <c r="EFW223" s="215"/>
      <c r="EFX223" s="215"/>
      <c r="EFY223" s="215"/>
      <c r="EFZ223" s="215"/>
      <c r="EGA223" s="215"/>
      <c r="EGB223" s="215"/>
      <c r="EGC223" s="215"/>
      <c r="EGD223" s="215"/>
      <c r="EGE223" s="215"/>
      <c r="EGF223" s="215"/>
      <c r="EGG223" s="215"/>
      <c r="EGH223" s="215"/>
      <c r="EGI223" s="215"/>
      <c r="EGJ223" s="215"/>
      <c r="EGK223" s="215"/>
      <c r="EGL223" s="215"/>
      <c r="EGM223" s="215"/>
      <c r="EGN223" s="215"/>
      <c r="EGO223" s="215"/>
      <c r="EGP223" s="215"/>
      <c r="EGQ223" s="215"/>
      <c r="EGR223" s="215"/>
      <c r="EGS223" s="215"/>
      <c r="EGT223" s="215"/>
      <c r="EGU223" s="215"/>
      <c r="EGV223" s="215"/>
      <c r="EGW223" s="215"/>
      <c r="EGX223" s="215"/>
      <c r="EGY223" s="215"/>
      <c r="EGZ223" s="215"/>
      <c r="EHA223" s="215"/>
      <c r="EHB223" s="215"/>
      <c r="EHC223" s="215"/>
      <c r="EHD223" s="215"/>
      <c r="EHE223" s="215"/>
      <c r="EHF223" s="215"/>
      <c r="EHG223" s="215"/>
      <c r="EHH223" s="215"/>
      <c r="EHI223" s="215"/>
      <c r="EHJ223" s="215"/>
      <c r="EHK223" s="215"/>
      <c r="EHL223" s="215"/>
      <c r="EHM223" s="215"/>
      <c r="EHN223" s="215"/>
      <c r="EHO223" s="215"/>
      <c r="EHP223" s="215"/>
      <c r="EHQ223" s="215"/>
      <c r="EHR223" s="215"/>
      <c r="EHS223" s="215"/>
      <c r="EHT223" s="215"/>
      <c r="EHU223" s="215"/>
      <c r="EHV223" s="215"/>
      <c r="EHW223" s="215"/>
      <c r="EHX223" s="215"/>
      <c r="EHY223" s="215"/>
      <c r="EHZ223" s="215"/>
      <c r="EIA223" s="215"/>
      <c r="EIB223" s="215"/>
      <c r="EIC223" s="215"/>
      <c r="EID223" s="215"/>
      <c r="EIE223" s="215"/>
      <c r="EIF223" s="215"/>
      <c r="EIG223" s="215"/>
      <c r="EIH223" s="215"/>
      <c r="EII223" s="215"/>
      <c r="EIJ223" s="215"/>
      <c r="EIK223" s="215"/>
      <c r="EIL223" s="215"/>
      <c r="EIM223" s="215"/>
      <c r="EIN223" s="215"/>
      <c r="EIO223" s="215"/>
      <c r="EIP223" s="215"/>
      <c r="EIQ223" s="215"/>
      <c r="EIR223" s="215"/>
      <c r="EIS223" s="215"/>
      <c r="EIT223" s="215"/>
      <c r="EIU223" s="215"/>
      <c r="EIV223" s="215"/>
      <c r="EIW223" s="215"/>
      <c r="EIX223" s="215"/>
      <c r="EIY223" s="215"/>
      <c r="EIZ223" s="215"/>
      <c r="EJA223" s="215"/>
      <c r="EJB223" s="215"/>
      <c r="EJC223" s="215"/>
      <c r="EJD223" s="215"/>
      <c r="EJE223" s="215"/>
      <c r="EJF223" s="215"/>
      <c r="EJG223" s="215"/>
      <c r="EJH223" s="215"/>
      <c r="EJI223" s="215"/>
      <c r="EJJ223" s="215"/>
      <c r="EJK223" s="215"/>
      <c r="EJL223" s="215"/>
      <c r="EJM223" s="215"/>
      <c r="EJN223" s="215"/>
      <c r="EJO223" s="215"/>
      <c r="EJP223" s="215"/>
      <c r="EJQ223" s="215"/>
      <c r="EJR223" s="215"/>
      <c r="EJS223" s="215"/>
      <c r="EJT223" s="215"/>
      <c r="EJU223" s="215"/>
      <c r="EJV223" s="215"/>
      <c r="EJW223" s="215"/>
      <c r="EJX223" s="215"/>
      <c r="EJY223" s="215"/>
      <c r="EJZ223" s="215"/>
      <c r="EKA223" s="215"/>
      <c r="EKB223" s="215"/>
      <c r="EKC223" s="215"/>
      <c r="EKD223" s="215"/>
      <c r="EKE223" s="215"/>
      <c r="EKF223" s="215"/>
      <c r="EKG223" s="215"/>
      <c r="EKH223" s="215"/>
      <c r="EKI223" s="215"/>
      <c r="EKJ223" s="215"/>
      <c r="EKK223" s="215"/>
      <c r="EKL223" s="215"/>
      <c r="EKM223" s="215"/>
      <c r="EKN223" s="215"/>
      <c r="EKO223" s="215"/>
      <c r="EKP223" s="215"/>
      <c r="EKQ223" s="215"/>
      <c r="EKR223" s="215"/>
      <c r="EKS223" s="215"/>
      <c r="EKT223" s="215"/>
      <c r="EKU223" s="215"/>
      <c r="EKV223" s="215"/>
      <c r="EKW223" s="215"/>
      <c r="EKX223" s="215"/>
      <c r="EKY223" s="215"/>
      <c r="EKZ223" s="215"/>
      <c r="ELA223" s="215"/>
      <c r="ELB223" s="215"/>
      <c r="ELC223" s="215"/>
      <c r="ELD223" s="215"/>
      <c r="ELE223" s="215"/>
      <c r="ELF223" s="215"/>
      <c r="ELG223" s="215"/>
      <c r="ELH223" s="215"/>
      <c r="ELI223" s="215"/>
      <c r="ELJ223" s="215"/>
      <c r="ELK223" s="215"/>
      <c r="ELL223" s="215"/>
      <c r="ELM223" s="215"/>
      <c r="ELN223" s="215"/>
      <c r="ELO223" s="215"/>
      <c r="ELP223" s="215"/>
      <c r="ELQ223" s="215"/>
      <c r="ELR223" s="215"/>
      <c r="ELS223" s="215"/>
      <c r="ELT223" s="215"/>
      <c r="ELU223" s="215"/>
      <c r="ELV223" s="215"/>
      <c r="ELW223" s="215"/>
      <c r="ELX223" s="215"/>
      <c r="ELY223" s="215"/>
      <c r="ELZ223" s="215"/>
      <c r="EMA223" s="215"/>
      <c r="EMB223" s="215"/>
      <c r="EMC223" s="215"/>
      <c r="EMD223" s="215"/>
      <c r="EME223" s="215"/>
      <c r="EMF223" s="215"/>
      <c r="EMG223" s="215"/>
      <c r="EMH223" s="215"/>
      <c r="EMI223" s="215"/>
      <c r="EMJ223" s="215"/>
      <c r="EMK223" s="215"/>
      <c r="EML223" s="215"/>
      <c r="EMM223" s="215"/>
      <c r="EMN223" s="215"/>
      <c r="EMO223" s="215"/>
      <c r="EMP223" s="215"/>
      <c r="EMQ223" s="215"/>
      <c r="EMR223" s="215"/>
      <c r="EMS223" s="215"/>
      <c r="EMT223" s="215"/>
      <c r="EMU223" s="215"/>
      <c r="EMV223" s="215"/>
      <c r="EMW223" s="215"/>
      <c r="EMX223" s="215"/>
      <c r="EMY223" s="215"/>
      <c r="EMZ223" s="215"/>
      <c r="ENA223" s="215"/>
      <c r="ENB223" s="215"/>
      <c r="ENC223" s="215"/>
      <c r="END223" s="215"/>
      <c r="ENE223" s="215"/>
      <c r="ENF223" s="215"/>
      <c r="ENG223" s="215"/>
      <c r="ENH223" s="215"/>
      <c r="ENI223" s="215"/>
      <c r="ENJ223" s="215"/>
      <c r="ENK223" s="215"/>
      <c r="ENL223" s="215"/>
      <c r="ENM223" s="215"/>
      <c r="ENN223" s="215"/>
      <c r="ENO223" s="215"/>
      <c r="ENP223" s="215"/>
      <c r="ENQ223" s="215"/>
      <c r="ENR223" s="215"/>
      <c r="ENS223" s="215"/>
      <c r="ENT223" s="215"/>
      <c r="ENU223" s="215"/>
      <c r="ENV223" s="215"/>
      <c r="ENW223" s="215"/>
      <c r="ENX223" s="215"/>
      <c r="ENY223" s="215"/>
      <c r="ENZ223" s="215"/>
      <c r="EOA223" s="215"/>
      <c r="EOB223" s="215"/>
      <c r="EOC223" s="215"/>
      <c r="EOD223" s="215"/>
      <c r="EOE223" s="215"/>
      <c r="EOF223" s="215"/>
      <c r="EOG223" s="215"/>
      <c r="EOH223" s="215"/>
      <c r="EOI223" s="215"/>
      <c r="EOJ223" s="215"/>
      <c r="EOK223" s="215"/>
      <c r="EOL223" s="215"/>
      <c r="EOM223" s="215"/>
      <c r="EON223" s="215"/>
      <c r="EOO223" s="215"/>
      <c r="EOP223" s="215"/>
      <c r="EOQ223" s="215"/>
      <c r="EOR223" s="215"/>
      <c r="EOS223" s="215"/>
      <c r="EOT223" s="215"/>
      <c r="EOU223" s="215"/>
      <c r="EOV223" s="215"/>
      <c r="EOW223" s="215"/>
      <c r="EOX223" s="215"/>
      <c r="EOY223" s="215"/>
      <c r="EOZ223" s="215"/>
      <c r="EPA223" s="215"/>
      <c r="EPB223" s="215"/>
      <c r="EPC223" s="215"/>
      <c r="EPD223" s="215"/>
      <c r="EPE223" s="215"/>
      <c r="EPF223" s="215"/>
      <c r="EPG223" s="215"/>
      <c r="EPH223" s="215"/>
      <c r="EPI223" s="215"/>
      <c r="EPJ223" s="215"/>
      <c r="EPK223" s="215"/>
      <c r="EPL223" s="215"/>
      <c r="EPM223" s="215"/>
      <c r="EPN223" s="215"/>
      <c r="EPO223" s="215"/>
      <c r="EPP223" s="215"/>
      <c r="EPQ223" s="215"/>
      <c r="EPR223" s="215"/>
      <c r="EPS223" s="215"/>
      <c r="EPT223" s="215"/>
      <c r="EPU223" s="215"/>
      <c r="EPV223" s="215"/>
      <c r="EPW223" s="215"/>
      <c r="EPX223" s="215"/>
      <c r="EPY223" s="215"/>
      <c r="EPZ223" s="215"/>
      <c r="EQA223" s="215"/>
      <c r="EQB223" s="215"/>
      <c r="EQC223" s="215"/>
      <c r="EQD223" s="215"/>
      <c r="EQE223" s="215"/>
      <c r="EQF223" s="215"/>
      <c r="EQG223" s="215"/>
      <c r="EQH223" s="215"/>
      <c r="EQI223" s="215"/>
      <c r="EQJ223" s="215"/>
      <c r="EQK223" s="215"/>
      <c r="EQL223" s="215"/>
      <c r="EQM223" s="215"/>
      <c r="EQN223" s="215"/>
      <c r="EQO223" s="215"/>
      <c r="EQP223" s="215"/>
      <c r="EQQ223" s="215"/>
      <c r="EQR223" s="215"/>
      <c r="EQS223" s="215"/>
      <c r="EQT223" s="215"/>
      <c r="EQU223" s="215"/>
      <c r="EQV223" s="215"/>
      <c r="EQW223" s="215"/>
      <c r="EQX223" s="215"/>
      <c r="EQY223" s="215"/>
      <c r="EQZ223" s="215"/>
      <c r="ERA223" s="215"/>
      <c r="ERB223" s="215"/>
      <c r="ERC223" s="215"/>
      <c r="ERD223" s="215"/>
      <c r="ERE223" s="215"/>
      <c r="ERF223" s="215"/>
      <c r="ERG223" s="215"/>
      <c r="ERH223" s="215"/>
      <c r="ERI223" s="215"/>
      <c r="ERJ223" s="215"/>
      <c r="ERK223" s="215"/>
      <c r="ERL223" s="215"/>
      <c r="ERM223" s="215"/>
      <c r="ERN223" s="215"/>
      <c r="ERO223" s="215"/>
      <c r="ERP223" s="215"/>
      <c r="ERQ223" s="215"/>
      <c r="ERR223" s="215"/>
      <c r="ERS223" s="215"/>
      <c r="ERT223" s="215"/>
      <c r="ERU223" s="215"/>
      <c r="ERV223" s="215"/>
      <c r="ERW223" s="215"/>
      <c r="ERX223" s="215"/>
      <c r="ERY223" s="215"/>
      <c r="ERZ223" s="215"/>
      <c r="ESA223" s="215"/>
      <c r="ESB223" s="215"/>
      <c r="ESC223" s="215"/>
      <c r="ESD223" s="215"/>
      <c r="ESE223" s="215"/>
      <c r="ESF223" s="215"/>
      <c r="ESG223" s="215"/>
      <c r="ESH223" s="215"/>
      <c r="ESI223" s="215"/>
      <c r="ESJ223" s="215"/>
      <c r="ESK223" s="215"/>
      <c r="ESL223" s="215"/>
      <c r="ESM223" s="215"/>
      <c r="ESN223" s="215"/>
      <c r="ESO223" s="215"/>
      <c r="ESP223" s="215"/>
      <c r="ESQ223" s="215"/>
      <c r="ESR223" s="215"/>
      <c r="ESS223" s="215"/>
      <c r="EST223" s="215"/>
      <c r="ESU223" s="215"/>
      <c r="ESV223" s="215"/>
      <c r="ESW223" s="215"/>
      <c r="ESX223" s="215"/>
      <c r="ESY223" s="215"/>
      <c r="ESZ223" s="215"/>
      <c r="ETA223" s="215"/>
      <c r="ETB223" s="215"/>
      <c r="ETC223" s="215"/>
      <c r="ETD223" s="215"/>
      <c r="ETE223" s="215"/>
      <c r="ETF223" s="215"/>
      <c r="ETG223" s="215"/>
      <c r="ETH223" s="215"/>
      <c r="ETI223" s="215"/>
      <c r="ETJ223" s="215"/>
      <c r="ETK223" s="215"/>
      <c r="ETL223" s="215"/>
      <c r="ETM223" s="215"/>
      <c r="ETN223" s="215"/>
      <c r="ETO223" s="215"/>
      <c r="ETP223" s="215"/>
      <c r="ETQ223" s="215"/>
      <c r="ETR223" s="215"/>
      <c r="ETS223" s="215"/>
      <c r="ETT223" s="215"/>
      <c r="ETU223" s="215"/>
      <c r="ETV223" s="215"/>
      <c r="ETW223" s="215"/>
      <c r="ETX223" s="215"/>
      <c r="ETY223" s="215"/>
      <c r="ETZ223" s="215"/>
      <c r="EUA223" s="215"/>
      <c r="EUB223" s="215"/>
      <c r="EUC223" s="215"/>
      <c r="EUD223" s="215"/>
      <c r="EUE223" s="215"/>
      <c r="EUF223" s="215"/>
      <c r="EUG223" s="215"/>
      <c r="EUH223" s="215"/>
      <c r="EUI223" s="215"/>
      <c r="EUJ223" s="215"/>
      <c r="EUK223" s="215"/>
      <c r="EUL223" s="215"/>
      <c r="EUM223" s="215"/>
      <c r="EUN223" s="215"/>
      <c r="EUO223" s="215"/>
      <c r="EUP223" s="215"/>
      <c r="EUQ223" s="215"/>
      <c r="EUR223" s="215"/>
      <c r="EUS223" s="215"/>
      <c r="EUT223" s="215"/>
      <c r="EUU223" s="215"/>
      <c r="EUV223" s="215"/>
      <c r="EUW223" s="215"/>
      <c r="EUX223" s="215"/>
      <c r="EUY223" s="215"/>
      <c r="EUZ223" s="215"/>
      <c r="EVA223" s="215"/>
      <c r="EVB223" s="215"/>
      <c r="EVC223" s="215"/>
      <c r="EVD223" s="215"/>
      <c r="EVE223" s="215"/>
      <c r="EVF223" s="215"/>
      <c r="EVG223" s="215"/>
      <c r="EVH223" s="215"/>
      <c r="EVI223" s="215"/>
      <c r="EVJ223" s="215"/>
      <c r="EVK223" s="215"/>
      <c r="EVL223" s="215"/>
      <c r="EVM223" s="215"/>
      <c r="EVN223" s="215"/>
      <c r="EVO223" s="215"/>
      <c r="EVP223" s="215"/>
      <c r="EVQ223" s="215"/>
      <c r="EVR223" s="215"/>
      <c r="EVS223" s="215"/>
      <c r="EVT223" s="215"/>
      <c r="EVU223" s="215"/>
      <c r="EVV223" s="215"/>
      <c r="EVW223" s="215"/>
      <c r="EVX223" s="215"/>
      <c r="EVY223" s="215"/>
      <c r="EVZ223" s="215"/>
      <c r="EWA223" s="215"/>
      <c r="EWB223" s="215"/>
      <c r="EWC223" s="215"/>
      <c r="EWD223" s="215"/>
      <c r="EWE223" s="215"/>
      <c r="EWF223" s="215"/>
      <c r="EWG223" s="215"/>
      <c r="EWH223" s="215"/>
      <c r="EWI223" s="215"/>
      <c r="EWJ223" s="215"/>
      <c r="EWK223" s="215"/>
      <c r="EWL223" s="215"/>
      <c r="EWM223" s="215"/>
      <c r="EWN223" s="215"/>
      <c r="EWO223" s="215"/>
      <c r="EWP223" s="215"/>
      <c r="EWQ223" s="215"/>
      <c r="EWR223" s="215"/>
      <c r="EWS223" s="215"/>
      <c r="EWT223" s="215"/>
      <c r="EWU223" s="215"/>
      <c r="EWV223" s="215"/>
      <c r="EWW223" s="215"/>
      <c r="EWX223" s="215"/>
      <c r="EWY223" s="215"/>
      <c r="EWZ223" s="215"/>
      <c r="EXA223" s="215"/>
      <c r="EXB223" s="215"/>
      <c r="EXC223" s="215"/>
      <c r="EXD223" s="215"/>
      <c r="EXE223" s="215"/>
      <c r="EXF223" s="215"/>
      <c r="EXG223" s="215"/>
      <c r="EXH223" s="215"/>
      <c r="EXI223" s="215"/>
      <c r="EXJ223" s="215"/>
      <c r="EXK223" s="215"/>
      <c r="EXL223" s="215"/>
      <c r="EXM223" s="215"/>
      <c r="EXN223" s="215"/>
      <c r="EXO223" s="215"/>
      <c r="EXP223" s="215"/>
      <c r="EXQ223" s="215"/>
      <c r="EXR223" s="215"/>
      <c r="EXS223" s="215"/>
      <c r="EXT223" s="215"/>
      <c r="EXU223" s="215"/>
      <c r="EXV223" s="215"/>
      <c r="EXW223" s="215"/>
      <c r="EXX223" s="215"/>
      <c r="EXY223" s="215"/>
      <c r="EXZ223" s="215"/>
      <c r="EYA223" s="215"/>
      <c r="EYB223" s="215"/>
      <c r="EYC223" s="215"/>
      <c r="EYD223" s="215"/>
      <c r="EYE223" s="215"/>
      <c r="EYF223" s="215"/>
      <c r="EYG223" s="215"/>
      <c r="EYH223" s="215"/>
      <c r="EYI223" s="215"/>
      <c r="EYJ223" s="215"/>
      <c r="EYK223" s="215"/>
      <c r="EYL223" s="215"/>
      <c r="EYM223" s="215"/>
      <c r="EYN223" s="215"/>
      <c r="EYO223" s="215"/>
      <c r="EYP223" s="215"/>
      <c r="EYQ223" s="215"/>
      <c r="EYR223" s="215"/>
      <c r="EYS223" s="215"/>
      <c r="EYT223" s="215"/>
      <c r="EYU223" s="215"/>
      <c r="EYV223" s="215"/>
      <c r="EYW223" s="215"/>
      <c r="EYX223" s="215"/>
      <c r="EYY223" s="215"/>
      <c r="EYZ223" s="215"/>
      <c r="EZA223" s="215"/>
      <c r="EZB223" s="215"/>
      <c r="EZC223" s="215"/>
      <c r="EZD223" s="215"/>
      <c r="EZE223" s="215"/>
      <c r="EZF223" s="215"/>
      <c r="EZG223" s="215"/>
      <c r="EZH223" s="215"/>
      <c r="EZI223" s="215"/>
      <c r="EZJ223" s="215"/>
      <c r="EZK223" s="215"/>
      <c r="EZL223" s="215"/>
      <c r="EZM223" s="215"/>
      <c r="EZN223" s="215"/>
      <c r="EZO223" s="215"/>
      <c r="EZP223" s="215"/>
      <c r="EZQ223" s="215"/>
      <c r="EZR223" s="215"/>
      <c r="EZS223" s="215"/>
      <c r="EZT223" s="215"/>
      <c r="EZU223" s="215"/>
      <c r="EZV223" s="215"/>
      <c r="EZW223" s="215"/>
      <c r="EZX223" s="215"/>
      <c r="EZY223" s="215"/>
      <c r="EZZ223" s="215"/>
      <c r="FAA223" s="215"/>
      <c r="FAB223" s="215"/>
      <c r="FAC223" s="215"/>
      <c r="FAD223" s="215"/>
      <c r="FAE223" s="215"/>
      <c r="FAF223" s="215"/>
      <c r="FAG223" s="215"/>
      <c r="FAH223" s="215"/>
      <c r="FAI223" s="215"/>
      <c r="FAJ223" s="215"/>
      <c r="FAK223" s="215"/>
      <c r="FAL223" s="215"/>
      <c r="FAM223" s="215"/>
      <c r="FAN223" s="215"/>
      <c r="FAO223" s="215"/>
      <c r="FAP223" s="215"/>
      <c r="FAQ223" s="215"/>
      <c r="FAR223" s="215"/>
      <c r="FAS223" s="215"/>
      <c r="FAT223" s="215"/>
      <c r="FAU223" s="215"/>
      <c r="FAV223" s="215"/>
      <c r="FAW223" s="215"/>
      <c r="FAX223" s="215"/>
      <c r="FAY223" s="215"/>
      <c r="FAZ223" s="215"/>
      <c r="FBA223" s="215"/>
      <c r="FBB223" s="215"/>
      <c r="FBC223" s="215"/>
      <c r="FBD223" s="215"/>
      <c r="FBE223" s="215"/>
      <c r="FBF223" s="215"/>
      <c r="FBG223" s="215"/>
      <c r="FBH223" s="215"/>
      <c r="FBI223" s="215"/>
      <c r="FBJ223" s="215"/>
      <c r="FBK223" s="215"/>
      <c r="FBL223" s="215"/>
      <c r="FBM223" s="215"/>
      <c r="FBN223" s="215"/>
      <c r="FBO223" s="215"/>
      <c r="FBP223" s="215"/>
      <c r="FBQ223" s="215"/>
      <c r="FBR223" s="215"/>
      <c r="FBS223" s="215"/>
      <c r="FBT223" s="215"/>
      <c r="FBU223" s="215"/>
      <c r="FBV223" s="215"/>
      <c r="FBW223" s="215"/>
      <c r="FBX223" s="215"/>
      <c r="FBY223" s="215"/>
      <c r="FBZ223" s="215"/>
      <c r="FCA223" s="215"/>
      <c r="FCB223" s="215"/>
      <c r="FCC223" s="215"/>
      <c r="FCD223" s="215"/>
      <c r="FCE223" s="215"/>
      <c r="FCF223" s="215"/>
      <c r="FCG223" s="215"/>
      <c r="FCH223" s="215"/>
      <c r="FCI223" s="215"/>
      <c r="FCJ223" s="215"/>
      <c r="FCK223" s="215"/>
      <c r="FCL223" s="215"/>
      <c r="FCM223" s="215"/>
      <c r="FCN223" s="215"/>
      <c r="FCO223" s="215"/>
      <c r="FCP223" s="215"/>
      <c r="FCQ223" s="215"/>
      <c r="FCR223" s="215"/>
      <c r="FCS223" s="215"/>
      <c r="FCT223" s="215"/>
      <c r="FCU223" s="215"/>
      <c r="FCV223" s="215"/>
      <c r="FCW223" s="215"/>
      <c r="FCX223" s="215"/>
      <c r="FCY223" s="215"/>
      <c r="FCZ223" s="215"/>
      <c r="FDA223" s="215"/>
      <c r="FDB223" s="215"/>
      <c r="FDC223" s="215"/>
      <c r="FDD223" s="215"/>
      <c r="FDE223" s="215"/>
      <c r="FDF223" s="215"/>
      <c r="FDG223" s="215"/>
      <c r="FDH223" s="215"/>
      <c r="FDI223" s="215"/>
      <c r="FDJ223" s="215"/>
      <c r="FDK223" s="215"/>
      <c r="FDL223" s="215"/>
      <c r="FDM223" s="215"/>
      <c r="FDN223" s="215"/>
      <c r="FDO223" s="215"/>
      <c r="FDP223" s="215"/>
      <c r="FDQ223" s="215"/>
      <c r="FDR223" s="215"/>
      <c r="FDS223" s="215"/>
      <c r="FDT223" s="215"/>
      <c r="FDU223" s="215"/>
      <c r="FDV223" s="215"/>
      <c r="FDW223" s="215"/>
      <c r="FDX223" s="215"/>
      <c r="FDY223" s="215"/>
      <c r="FDZ223" s="215"/>
      <c r="FEA223" s="215"/>
      <c r="FEB223" s="215"/>
      <c r="FEC223" s="215"/>
      <c r="FED223" s="215"/>
      <c r="FEE223" s="215"/>
      <c r="FEF223" s="215"/>
      <c r="FEG223" s="215"/>
      <c r="FEH223" s="215"/>
      <c r="FEI223" s="215"/>
      <c r="FEJ223" s="215"/>
      <c r="FEK223" s="215"/>
      <c r="FEL223" s="215"/>
      <c r="FEM223" s="215"/>
      <c r="FEN223" s="215"/>
      <c r="FEO223" s="215"/>
      <c r="FEP223" s="215"/>
      <c r="FEQ223" s="215"/>
      <c r="FER223" s="215"/>
      <c r="FES223" s="215"/>
      <c r="FET223" s="215"/>
      <c r="FEU223" s="215"/>
      <c r="FEV223" s="215"/>
      <c r="FEW223" s="215"/>
      <c r="FEX223" s="215"/>
      <c r="FEY223" s="215"/>
      <c r="FEZ223" s="215"/>
      <c r="FFA223" s="215"/>
      <c r="FFB223" s="215"/>
      <c r="FFC223" s="215"/>
      <c r="FFD223" s="215"/>
      <c r="FFE223" s="215"/>
      <c r="FFF223" s="215"/>
      <c r="FFG223" s="215"/>
      <c r="FFH223" s="215"/>
      <c r="FFI223" s="215"/>
      <c r="FFJ223" s="215"/>
      <c r="FFK223" s="215"/>
      <c r="FFL223" s="215"/>
      <c r="FFM223" s="215"/>
      <c r="FFN223" s="215"/>
      <c r="FFO223" s="215"/>
      <c r="FFP223" s="215"/>
      <c r="FFQ223" s="215"/>
      <c r="FFR223" s="215"/>
      <c r="FFS223" s="215"/>
      <c r="FFT223" s="215"/>
      <c r="FFU223" s="215"/>
      <c r="FFV223" s="215"/>
      <c r="FFW223" s="215"/>
      <c r="FFX223" s="215"/>
      <c r="FFY223" s="215"/>
      <c r="FFZ223" s="215"/>
      <c r="FGA223" s="215"/>
      <c r="FGB223" s="215"/>
      <c r="FGC223" s="215"/>
      <c r="FGD223" s="215"/>
      <c r="FGE223" s="215"/>
      <c r="FGF223" s="215"/>
      <c r="FGG223" s="215"/>
      <c r="FGH223" s="215"/>
      <c r="FGI223" s="215"/>
      <c r="FGJ223" s="215"/>
      <c r="FGK223" s="215"/>
      <c r="FGL223" s="215"/>
      <c r="FGM223" s="215"/>
      <c r="FGN223" s="215"/>
      <c r="FGO223" s="215"/>
      <c r="FGP223" s="215"/>
      <c r="FGQ223" s="215"/>
      <c r="FGR223" s="215"/>
      <c r="FGS223" s="215"/>
      <c r="FGT223" s="215"/>
      <c r="FGU223" s="215"/>
      <c r="FGV223" s="215"/>
      <c r="FGW223" s="215"/>
      <c r="FGX223" s="215"/>
      <c r="FGY223" s="215"/>
      <c r="FGZ223" s="215"/>
      <c r="FHA223" s="215"/>
      <c r="FHB223" s="215"/>
      <c r="FHC223" s="215"/>
      <c r="FHD223" s="215"/>
      <c r="FHE223" s="215"/>
      <c r="FHF223" s="215"/>
      <c r="FHG223" s="215"/>
      <c r="FHH223" s="215"/>
      <c r="FHI223" s="215"/>
      <c r="FHJ223" s="215"/>
      <c r="FHK223" s="215"/>
      <c r="FHL223" s="215"/>
      <c r="FHM223" s="215"/>
      <c r="FHN223" s="215"/>
      <c r="FHO223" s="215"/>
      <c r="FHP223" s="215"/>
      <c r="FHQ223" s="215"/>
      <c r="FHR223" s="215"/>
      <c r="FHS223" s="215"/>
      <c r="FHT223" s="215"/>
      <c r="FHU223" s="215"/>
      <c r="FHV223" s="215"/>
      <c r="FHW223" s="215"/>
      <c r="FHX223" s="215"/>
      <c r="FHY223" s="215"/>
      <c r="FHZ223" s="215"/>
      <c r="FIA223" s="215"/>
      <c r="FIB223" s="215"/>
      <c r="FIC223" s="215"/>
      <c r="FID223" s="215"/>
      <c r="FIE223" s="215"/>
      <c r="FIF223" s="215"/>
      <c r="FIG223" s="215"/>
      <c r="FIH223" s="215"/>
      <c r="FII223" s="215"/>
      <c r="FIJ223" s="215"/>
      <c r="FIK223" s="215"/>
      <c r="FIL223" s="215"/>
      <c r="FIM223" s="215"/>
      <c r="FIN223" s="215"/>
      <c r="FIO223" s="215"/>
      <c r="FIP223" s="215"/>
      <c r="FIQ223" s="215"/>
      <c r="FIR223" s="215"/>
      <c r="FIS223" s="215"/>
      <c r="FIT223" s="215"/>
      <c r="FIU223" s="215"/>
      <c r="FIV223" s="215"/>
      <c r="FIW223" s="215"/>
      <c r="FIX223" s="215"/>
      <c r="FIY223" s="215"/>
      <c r="FIZ223" s="215"/>
      <c r="FJA223" s="215"/>
      <c r="FJB223" s="215"/>
      <c r="FJC223" s="215"/>
      <c r="FJD223" s="215"/>
      <c r="FJE223" s="215"/>
      <c r="FJF223" s="215"/>
      <c r="FJG223" s="215"/>
      <c r="FJH223" s="215"/>
      <c r="FJI223" s="215"/>
      <c r="FJJ223" s="215"/>
      <c r="FJK223" s="215"/>
      <c r="FJL223" s="215"/>
      <c r="FJM223" s="215"/>
      <c r="FJN223" s="215"/>
      <c r="FJO223" s="215"/>
      <c r="FJP223" s="215"/>
      <c r="FJQ223" s="215"/>
      <c r="FJR223" s="215"/>
      <c r="FJS223" s="215"/>
      <c r="FJT223" s="215"/>
      <c r="FJU223" s="215"/>
      <c r="FJV223" s="215"/>
      <c r="FJW223" s="215"/>
      <c r="FJX223" s="215"/>
      <c r="FJY223" s="215"/>
      <c r="FJZ223" s="215"/>
      <c r="FKA223" s="215"/>
      <c r="FKB223" s="215"/>
      <c r="FKC223" s="215"/>
      <c r="FKD223" s="215"/>
      <c r="FKE223" s="215"/>
      <c r="FKF223" s="215"/>
      <c r="FKG223" s="215"/>
      <c r="FKH223" s="215"/>
      <c r="FKI223" s="215"/>
      <c r="FKJ223" s="215"/>
      <c r="FKK223" s="215"/>
      <c r="FKL223" s="215"/>
      <c r="FKM223" s="215"/>
      <c r="FKN223" s="215"/>
      <c r="FKO223" s="215"/>
      <c r="FKP223" s="215"/>
      <c r="FKQ223" s="215"/>
      <c r="FKR223" s="215"/>
      <c r="FKS223" s="215"/>
      <c r="FKT223" s="215"/>
      <c r="FKU223" s="215"/>
      <c r="FKV223" s="215"/>
      <c r="FKW223" s="215"/>
      <c r="FKX223" s="215"/>
      <c r="FKY223" s="215"/>
      <c r="FKZ223" s="215"/>
      <c r="FLA223" s="215"/>
      <c r="FLB223" s="215"/>
      <c r="FLC223" s="215"/>
      <c r="FLD223" s="215"/>
      <c r="FLE223" s="215"/>
      <c r="FLF223" s="215"/>
      <c r="FLG223" s="215"/>
      <c r="FLH223" s="215"/>
      <c r="FLI223" s="215"/>
      <c r="FLJ223" s="215"/>
      <c r="FLK223" s="215"/>
      <c r="FLL223" s="215"/>
      <c r="FLM223" s="215"/>
      <c r="FLN223" s="215"/>
      <c r="FLO223" s="215"/>
      <c r="FLP223" s="215"/>
      <c r="FLQ223" s="215"/>
      <c r="FLR223" s="215"/>
      <c r="FLS223" s="215"/>
      <c r="FLT223" s="215"/>
      <c r="FLU223" s="215"/>
      <c r="FLV223" s="215"/>
      <c r="FLW223" s="215"/>
      <c r="FLX223" s="215"/>
      <c r="FLY223" s="215"/>
      <c r="FLZ223" s="215"/>
      <c r="FMA223" s="215"/>
      <c r="FMB223" s="215"/>
      <c r="FMC223" s="215"/>
      <c r="FMD223" s="215"/>
      <c r="FME223" s="215"/>
      <c r="FMF223" s="215"/>
      <c r="FMG223" s="215"/>
      <c r="FMH223" s="215"/>
      <c r="FMI223" s="215"/>
      <c r="FMJ223" s="215"/>
      <c r="FMK223" s="215"/>
      <c r="FML223" s="215"/>
      <c r="FMM223" s="215"/>
      <c r="FMN223" s="215"/>
      <c r="FMO223" s="215"/>
      <c r="FMP223" s="215"/>
      <c r="FMQ223" s="215"/>
      <c r="FMR223" s="215"/>
      <c r="FMS223" s="215"/>
      <c r="FMT223" s="215"/>
      <c r="FMU223" s="215"/>
      <c r="FMV223" s="215"/>
      <c r="FMW223" s="215"/>
      <c r="FMX223" s="215"/>
      <c r="FMY223" s="215"/>
      <c r="FMZ223" s="215"/>
      <c r="FNA223" s="215"/>
      <c r="FNB223" s="215"/>
      <c r="FNC223" s="215"/>
      <c r="FND223" s="215"/>
      <c r="FNE223" s="215"/>
      <c r="FNF223" s="215"/>
      <c r="FNG223" s="215"/>
      <c r="FNH223" s="215"/>
      <c r="FNI223" s="215"/>
      <c r="FNJ223" s="215"/>
      <c r="FNK223" s="215"/>
      <c r="FNL223" s="215"/>
      <c r="FNM223" s="215"/>
      <c r="FNN223" s="215"/>
      <c r="FNO223" s="215"/>
      <c r="FNP223" s="215"/>
      <c r="FNQ223" s="215"/>
      <c r="FNR223" s="215"/>
      <c r="FNS223" s="215"/>
      <c r="FNT223" s="215"/>
      <c r="FNU223" s="215"/>
      <c r="FNV223" s="215"/>
      <c r="FNW223" s="215"/>
      <c r="FNX223" s="215"/>
      <c r="FNY223" s="215"/>
      <c r="FNZ223" s="215"/>
      <c r="FOA223" s="215"/>
      <c r="FOB223" s="215"/>
      <c r="FOC223" s="215"/>
      <c r="FOD223" s="215"/>
      <c r="FOE223" s="215"/>
      <c r="FOF223" s="215"/>
      <c r="FOG223" s="215"/>
      <c r="FOH223" s="215"/>
      <c r="FOI223" s="215"/>
      <c r="FOJ223" s="215"/>
      <c r="FOK223" s="215"/>
      <c r="FOL223" s="215"/>
      <c r="FOM223" s="215"/>
      <c r="FON223" s="215"/>
      <c r="FOO223" s="215"/>
      <c r="FOP223" s="215"/>
      <c r="FOQ223" s="215"/>
      <c r="FOR223" s="215"/>
      <c r="FOS223" s="215"/>
      <c r="FOT223" s="215"/>
      <c r="FOU223" s="215"/>
      <c r="FOV223" s="215"/>
      <c r="FOW223" s="215"/>
      <c r="FOX223" s="215"/>
      <c r="FOY223" s="215"/>
      <c r="FOZ223" s="215"/>
      <c r="FPA223" s="215"/>
      <c r="FPB223" s="215"/>
      <c r="FPC223" s="215"/>
      <c r="FPD223" s="215"/>
      <c r="FPE223" s="215"/>
      <c r="FPF223" s="215"/>
      <c r="FPG223" s="215"/>
      <c r="FPH223" s="215"/>
      <c r="FPI223" s="215"/>
      <c r="FPJ223" s="215"/>
      <c r="FPK223" s="215"/>
      <c r="FPL223" s="215"/>
      <c r="FPM223" s="215"/>
      <c r="FPN223" s="215"/>
      <c r="FPO223" s="215"/>
      <c r="FPP223" s="215"/>
      <c r="FPQ223" s="215"/>
      <c r="FPR223" s="215"/>
      <c r="FPS223" s="215"/>
      <c r="FPT223" s="215"/>
      <c r="FPU223" s="215"/>
      <c r="FPV223" s="215"/>
      <c r="FPW223" s="215"/>
      <c r="FPX223" s="215"/>
      <c r="FPY223" s="215"/>
      <c r="FPZ223" s="215"/>
      <c r="FQA223" s="215"/>
      <c r="FQB223" s="215"/>
      <c r="FQC223" s="215"/>
      <c r="FQD223" s="215"/>
      <c r="FQE223" s="215"/>
      <c r="FQF223" s="215"/>
      <c r="FQG223" s="215"/>
      <c r="FQH223" s="215"/>
      <c r="FQI223" s="215"/>
      <c r="FQJ223" s="215"/>
      <c r="FQK223" s="215"/>
      <c r="FQL223" s="215"/>
      <c r="FQM223" s="215"/>
      <c r="FQN223" s="215"/>
      <c r="FQO223" s="215"/>
      <c r="FQP223" s="215"/>
      <c r="FQQ223" s="215"/>
      <c r="FQR223" s="215"/>
      <c r="FQS223" s="215"/>
      <c r="FQT223" s="215"/>
      <c r="FQU223" s="215"/>
      <c r="FQV223" s="215"/>
      <c r="FQW223" s="215"/>
      <c r="FQX223" s="215"/>
      <c r="FQY223" s="215"/>
      <c r="FQZ223" s="215"/>
      <c r="FRA223" s="215"/>
      <c r="FRB223" s="215"/>
      <c r="FRC223" s="215"/>
      <c r="FRD223" s="215"/>
      <c r="FRE223" s="215"/>
      <c r="FRF223" s="215"/>
      <c r="FRG223" s="215"/>
      <c r="FRH223" s="215"/>
      <c r="FRI223" s="215"/>
      <c r="FRJ223" s="215"/>
      <c r="FRK223" s="215"/>
      <c r="FRL223" s="215"/>
      <c r="FRM223" s="215"/>
      <c r="FRN223" s="215"/>
      <c r="FRO223" s="215"/>
      <c r="FRP223" s="215"/>
      <c r="FRQ223" s="215"/>
      <c r="FRR223" s="215"/>
      <c r="FRS223" s="215"/>
      <c r="FRT223" s="215"/>
      <c r="FRU223" s="215"/>
      <c r="FRV223" s="215"/>
      <c r="FRW223" s="215"/>
      <c r="FRX223" s="215"/>
      <c r="FRY223" s="215"/>
      <c r="FRZ223" s="215"/>
      <c r="FSA223" s="215"/>
      <c r="FSB223" s="215"/>
      <c r="FSC223" s="215"/>
      <c r="FSD223" s="215"/>
      <c r="FSE223" s="215"/>
      <c r="FSF223" s="215"/>
      <c r="FSG223" s="215"/>
      <c r="FSH223" s="215"/>
      <c r="FSI223" s="215"/>
      <c r="FSJ223" s="215"/>
      <c r="FSK223" s="215"/>
      <c r="FSL223" s="215"/>
      <c r="FSM223" s="215"/>
      <c r="FSN223" s="215"/>
      <c r="FSO223" s="215"/>
      <c r="FSP223" s="215"/>
      <c r="FSQ223" s="215"/>
      <c r="FSR223" s="215"/>
      <c r="FSS223" s="215"/>
      <c r="FST223" s="215"/>
      <c r="FSU223" s="215"/>
      <c r="FSV223" s="215"/>
      <c r="FSW223" s="215"/>
      <c r="FSX223" s="215"/>
      <c r="FSY223" s="215"/>
      <c r="FSZ223" s="215"/>
      <c r="FTA223" s="215"/>
      <c r="FTB223" s="215"/>
      <c r="FTC223" s="215"/>
      <c r="FTD223" s="215"/>
      <c r="FTE223" s="215"/>
      <c r="FTF223" s="215"/>
      <c r="FTG223" s="215"/>
      <c r="FTH223" s="215"/>
      <c r="FTI223" s="215"/>
      <c r="FTJ223" s="215"/>
      <c r="FTK223" s="215"/>
      <c r="FTL223" s="215"/>
      <c r="FTM223" s="215"/>
      <c r="FTN223" s="215"/>
      <c r="FTO223" s="215"/>
      <c r="FTP223" s="215"/>
      <c r="FTQ223" s="215"/>
      <c r="FTR223" s="215"/>
      <c r="FTS223" s="215"/>
      <c r="FTT223" s="215"/>
      <c r="FTU223" s="215"/>
      <c r="FTV223" s="215"/>
      <c r="FTW223" s="215"/>
      <c r="FTX223" s="215"/>
      <c r="FTY223" s="215"/>
      <c r="FTZ223" s="215"/>
      <c r="FUA223" s="215"/>
      <c r="FUB223" s="215"/>
      <c r="FUC223" s="215"/>
      <c r="FUD223" s="215"/>
      <c r="FUE223" s="215"/>
      <c r="FUF223" s="215"/>
      <c r="FUG223" s="215"/>
      <c r="FUH223" s="215"/>
      <c r="FUI223" s="215"/>
      <c r="FUJ223" s="215"/>
      <c r="FUK223" s="215"/>
      <c r="FUL223" s="215"/>
      <c r="FUM223" s="215"/>
      <c r="FUN223" s="215"/>
      <c r="FUO223" s="215"/>
      <c r="FUP223" s="215"/>
      <c r="FUQ223" s="215"/>
      <c r="FUR223" s="215"/>
      <c r="FUS223" s="215"/>
      <c r="FUT223" s="215"/>
      <c r="FUU223" s="215"/>
      <c r="FUV223" s="215"/>
      <c r="FUW223" s="215"/>
      <c r="FUX223" s="215"/>
      <c r="FUY223" s="215"/>
      <c r="FUZ223" s="215"/>
      <c r="FVA223" s="215"/>
      <c r="FVB223" s="215"/>
      <c r="FVC223" s="215"/>
      <c r="FVD223" s="215"/>
      <c r="FVE223" s="215"/>
      <c r="FVF223" s="215"/>
      <c r="FVG223" s="215"/>
      <c r="FVH223" s="215"/>
      <c r="FVI223" s="215"/>
      <c r="FVJ223" s="215"/>
      <c r="FVK223" s="215"/>
      <c r="FVL223" s="215"/>
      <c r="FVM223" s="215"/>
      <c r="FVN223" s="215"/>
      <c r="FVO223" s="215"/>
      <c r="FVP223" s="215"/>
      <c r="FVQ223" s="215"/>
      <c r="FVR223" s="215"/>
      <c r="FVS223" s="215"/>
      <c r="FVT223" s="215"/>
      <c r="FVU223" s="215"/>
      <c r="FVV223" s="215"/>
      <c r="FVW223" s="215"/>
      <c r="FVX223" s="215"/>
      <c r="FVY223" s="215"/>
      <c r="FVZ223" s="215"/>
      <c r="FWA223" s="215"/>
      <c r="FWB223" s="215"/>
      <c r="FWC223" s="215"/>
      <c r="FWD223" s="215"/>
      <c r="FWE223" s="215"/>
      <c r="FWF223" s="215"/>
      <c r="FWG223" s="215"/>
      <c r="FWH223" s="215"/>
      <c r="FWI223" s="215"/>
      <c r="FWJ223" s="215"/>
      <c r="FWK223" s="215"/>
      <c r="FWL223" s="215"/>
      <c r="FWM223" s="215"/>
      <c r="FWN223" s="215"/>
      <c r="FWO223" s="215"/>
      <c r="FWP223" s="215"/>
      <c r="FWQ223" s="215"/>
      <c r="FWR223" s="215"/>
      <c r="FWS223" s="215"/>
      <c r="FWT223" s="215"/>
      <c r="FWU223" s="215"/>
      <c r="FWV223" s="215"/>
      <c r="FWW223" s="215"/>
      <c r="FWX223" s="215"/>
      <c r="FWY223" s="215"/>
      <c r="FWZ223" s="215"/>
      <c r="FXA223" s="215"/>
      <c r="FXB223" s="215"/>
      <c r="FXC223" s="215"/>
      <c r="FXD223" s="215"/>
      <c r="FXE223" s="215"/>
      <c r="FXF223" s="215"/>
      <c r="FXG223" s="215"/>
      <c r="FXH223" s="215"/>
      <c r="FXI223" s="215"/>
      <c r="FXJ223" s="215"/>
      <c r="FXK223" s="215"/>
      <c r="FXL223" s="215"/>
      <c r="FXM223" s="215"/>
      <c r="FXN223" s="215"/>
      <c r="FXO223" s="215"/>
      <c r="FXP223" s="215"/>
      <c r="FXQ223" s="215"/>
      <c r="FXR223" s="215"/>
      <c r="FXS223" s="215"/>
      <c r="FXT223" s="215"/>
      <c r="FXU223" s="215"/>
      <c r="FXV223" s="215"/>
      <c r="FXW223" s="215"/>
      <c r="FXX223" s="215"/>
      <c r="FXY223" s="215"/>
      <c r="FXZ223" s="215"/>
      <c r="FYA223" s="215"/>
      <c r="FYB223" s="215"/>
      <c r="FYC223" s="215"/>
      <c r="FYD223" s="215"/>
      <c r="FYE223" s="215"/>
      <c r="FYF223" s="215"/>
      <c r="FYG223" s="215"/>
      <c r="FYH223" s="215"/>
      <c r="FYI223" s="215"/>
      <c r="FYJ223" s="215"/>
      <c r="FYK223" s="215"/>
      <c r="FYL223" s="215"/>
      <c r="FYM223" s="215"/>
      <c r="FYN223" s="215"/>
      <c r="FYO223" s="215"/>
      <c r="FYP223" s="215"/>
      <c r="FYQ223" s="215"/>
      <c r="FYR223" s="215"/>
      <c r="FYS223" s="215"/>
      <c r="FYT223" s="215"/>
      <c r="FYU223" s="215"/>
      <c r="FYV223" s="215"/>
      <c r="FYW223" s="215"/>
      <c r="FYX223" s="215"/>
      <c r="FYY223" s="215"/>
      <c r="FYZ223" s="215"/>
      <c r="FZA223" s="215"/>
      <c r="FZB223" s="215"/>
      <c r="FZC223" s="215"/>
      <c r="FZD223" s="215"/>
      <c r="FZE223" s="215"/>
      <c r="FZF223" s="215"/>
      <c r="FZG223" s="215"/>
      <c r="FZH223" s="215"/>
      <c r="FZI223" s="215"/>
      <c r="FZJ223" s="215"/>
      <c r="FZK223" s="215"/>
      <c r="FZL223" s="215"/>
      <c r="FZM223" s="215"/>
      <c r="FZN223" s="215"/>
      <c r="FZO223" s="215"/>
      <c r="FZP223" s="215"/>
      <c r="FZQ223" s="215"/>
      <c r="FZR223" s="215"/>
      <c r="FZS223" s="215"/>
      <c r="FZT223" s="215"/>
      <c r="FZU223" s="215"/>
      <c r="FZV223" s="215"/>
      <c r="FZW223" s="215"/>
      <c r="FZX223" s="215"/>
      <c r="FZY223" s="215"/>
      <c r="FZZ223" s="215"/>
      <c r="GAA223" s="215"/>
      <c r="GAB223" s="215"/>
      <c r="GAC223" s="215"/>
      <c r="GAD223" s="215"/>
      <c r="GAE223" s="215"/>
      <c r="GAF223" s="215"/>
      <c r="GAG223" s="215"/>
      <c r="GAH223" s="215"/>
      <c r="GAI223" s="215"/>
      <c r="GAJ223" s="215"/>
      <c r="GAK223" s="215"/>
      <c r="GAL223" s="215"/>
      <c r="GAM223" s="215"/>
      <c r="GAN223" s="215"/>
      <c r="GAO223" s="215"/>
      <c r="GAP223" s="215"/>
      <c r="GAQ223" s="215"/>
      <c r="GAR223" s="215"/>
      <c r="GAS223" s="215"/>
      <c r="GAT223" s="215"/>
      <c r="GAU223" s="215"/>
      <c r="GAV223" s="215"/>
      <c r="GAW223" s="215"/>
      <c r="GAX223" s="215"/>
      <c r="GAY223" s="215"/>
      <c r="GAZ223" s="215"/>
      <c r="GBA223" s="215"/>
      <c r="GBB223" s="215"/>
      <c r="GBC223" s="215"/>
      <c r="GBD223" s="215"/>
      <c r="GBE223" s="215"/>
      <c r="GBF223" s="215"/>
      <c r="GBG223" s="215"/>
      <c r="GBH223" s="215"/>
      <c r="GBI223" s="215"/>
      <c r="GBJ223" s="215"/>
      <c r="GBK223" s="215"/>
      <c r="GBL223" s="215"/>
      <c r="GBM223" s="215"/>
      <c r="GBN223" s="215"/>
      <c r="GBO223" s="215"/>
      <c r="GBP223" s="215"/>
      <c r="GBQ223" s="215"/>
      <c r="GBR223" s="215"/>
      <c r="GBS223" s="215"/>
      <c r="GBT223" s="215"/>
      <c r="GBU223" s="215"/>
      <c r="GBV223" s="215"/>
      <c r="GBW223" s="215"/>
      <c r="GBX223" s="215"/>
      <c r="GBY223" s="215"/>
      <c r="GBZ223" s="215"/>
      <c r="GCA223" s="215"/>
      <c r="GCB223" s="215"/>
      <c r="GCC223" s="215"/>
      <c r="GCD223" s="215"/>
      <c r="GCE223" s="215"/>
      <c r="GCF223" s="215"/>
      <c r="GCG223" s="215"/>
      <c r="GCH223" s="215"/>
      <c r="GCI223" s="215"/>
      <c r="GCJ223" s="215"/>
      <c r="GCK223" s="215"/>
      <c r="GCL223" s="215"/>
      <c r="GCM223" s="215"/>
      <c r="GCN223" s="215"/>
      <c r="GCO223" s="215"/>
      <c r="GCP223" s="215"/>
      <c r="GCQ223" s="215"/>
      <c r="GCR223" s="215"/>
      <c r="GCS223" s="215"/>
      <c r="GCT223" s="215"/>
      <c r="GCU223" s="215"/>
      <c r="GCV223" s="215"/>
      <c r="GCW223" s="215"/>
      <c r="GCX223" s="215"/>
      <c r="GCY223" s="215"/>
      <c r="GCZ223" s="215"/>
      <c r="GDA223" s="215"/>
      <c r="GDB223" s="215"/>
      <c r="GDC223" s="215"/>
      <c r="GDD223" s="215"/>
      <c r="GDE223" s="215"/>
      <c r="GDF223" s="215"/>
      <c r="GDG223" s="215"/>
      <c r="GDH223" s="215"/>
      <c r="GDI223" s="215"/>
      <c r="GDJ223" s="215"/>
      <c r="GDK223" s="215"/>
      <c r="GDL223" s="215"/>
      <c r="GDM223" s="215"/>
      <c r="GDN223" s="215"/>
      <c r="GDO223" s="215"/>
      <c r="GDP223" s="215"/>
      <c r="GDQ223" s="215"/>
      <c r="GDR223" s="215"/>
      <c r="GDS223" s="215"/>
      <c r="GDT223" s="215"/>
      <c r="GDU223" s="215"/>
      <c r="GDV223" s="215"/>
      <c r="GDW223" s="215"/>
      <c r="GDX223" s="215"/>
      <c r="GDY223" s="215"/>
      <c r="GDZ223" s="215"/>
      <c r="GEA223" s="215"/>
      <c r="GEB223" s="215"/>
      <c r="GEC223" s="215"/>
      <c r="GED223" s="215"/>
      <c r="GEE223" s="215"/>
      <c r="GEF223" s="215"/>
      <c r="GEG223" s="215"/>
      <c r="GEH223" s="215"/>
      <c r="GEI223" s="215"/>
      <c r="GEJ223" s="215"/>
      <c r="GEK223" s="215"/>
      <c r="GEL223" s="215"/>
      <c r="GEM223" s="215"/>
      <c r="GEN223" s="215"/>
      <c r="GEO223" s="215"/>
      <c r="GEP223" s="215"/>
      <c r="GEQ223" s="215"/>
      <c r="GER223" s="215"/>
      <c r="GES223" s="215"/>
      <c r="GET223" s="215"/>
      <c r="GEU223" s="215"/>
      <c r="GEV223" s="215"/>
      <c r="GEW223" s="215"/>
      <c r="GEX223" s="215"/>
      <c r="GEY223" s="215"/>
      <c r="GEZ223" s="215"/>
      <c r="GFA223" s="215"/>
      <c r="GFB223" s="215"/>
      <c r="GFC223" s="215"/>
      <c r="GFD223" s="215"/>
      <c r="GFE223" s="215"/>
      <c r="GFF223" s="215"/>
      <c r="GFG223" s="215"/>
      <c r="GFH223" s="215"/>
      <c r="GFI223" s="215"/>
      <c r="GFJ223" s="215"/>
      <c r="GFK223" s="215"/>
      <c r="GFL223" s="215"/>
      <c r="GFM223" s="215"/>
      <c r="GFN223" s="215"/>
      <c r="GFO223" s="215"/>
      <c r="GFP223" s="215"/>
      <c r="GFQ223" s="215"/>
      <c r="GFR223" s="215"/>
      <c r="GFS223" s="215"/>
      <c r="GFT223" s="215"/>
      <c r="GFU223" s="215"/>
      <c r="GFV223" s="215"/>
      <c r="GFW223" s="215"/>
      <c r="GFX223" s="215"/>
      <c r="GFY223" s="215"/>
      <c r="GFZ223" s="215"/>
      <c r="GGA223" s="215"/>
      <c r="GGB223" s="215"/>
      <c r="GGC223" s="215"/>
      <c r="GGD223" s="215"/>
      <c r="GGE223" s="215"/>
      <c r="GGF223" s="215"/>
      <c r="GGG223" s="215"/>
      <c r="GGH223" s="215"/>
      <c r="GGI223" s="215"/>
      <c r="GGJ223" s="215"/>
      <c r="GGK223" s="215"/>
      <c r="GGL223" s="215"/>
      <c r="GGM223" s="215"/>
      <c r="GGN223" s="215"/>
      <c r="GGO223" s="215"/>
      <c r="GGP223" s="215"/>
      <c r="GGQ223" s="215"/>
      <c r="GGR223" s="215"/>
      <c r="GGS223" s="215"/>
      <c r="GGT223" s="215"/>
      <c r="GGU223" s="215"/>
      <c r="GGV223" s="215"/>
      <c r="GGW223" s="215"/>
      <c r="GGX223" s="215"/>
      <c r="GGY223" s="215"/>
      <c r="GGZ223" s="215"/>
      <c r="GHA223" s="215"/>
      <c r="GHB223" s="215"/>
      <c r="GHC223" s="215"/>
      <c r="GHD223" s="215"/>
      <c r="GHE223" s="215"/>
      <c r="GHF223" s="215"/>
      <c r="GHG223" s="215"/>
      <c r="GHH223" s="215"/>
      <c r="GHI223" s="215"/>
      <c r="GHJ223" s="215"/>
      <c r="GHK223" s="215"/>
      <c r="GHL223" s="215"/>
      <c r="GHM223" s="215"/>
      <c r="GHN223" s="215"/>
      <c r="GHO223" s="215"/>
      <c r="GHP223" s="215"/>
      <c r="GHQ223" s="215"/>
      <c r="GHR223" s="215"/>
      <c r="GHS223" s="215"/>
      <c r="GHT223" s="215"/>
      <c r="GHU223" s="215"/>
      <c r="GHV223" s="215"/>
      <c r="GHW223" s="215"/>
      <c r="GHX223" s="215"/>
      <c r="GHY223" s="215"/>
      <c r="GHZ223" s="215"/>
      <c r="GIA223" s="215"/>
      <c r="GIB223" s="215"/>
      <c r="GIC223" s="215"/>
      <c r="GID223" s="215"/>
      <c r="GIE223" s="215"/>
      <c r="GIF223" s="215"/>
      <c r="GIG223" s="215"/>
      <c r="GIH223" s="215"/>
      <c r="GII223" s="215"/>
      <c r="GIJ223" s="215"/>
      <c r="GIK223" s="215"/>
      <c r="GIL223" s="215"/>
      <c r="GIM223" s="215"/>
      <c r="GIN223" s="215"/>
      <c r="GIO223" s="215"/>
      <c r="GIP223" s="215"/>
      <c r="GIQ223" s="215"/>
      <c r="GIR223" s="215"/>
      <c r="GIS223" s="215"/>
      <c r="GIT223" s="215"/>
      <c r="GIU223" s="215"/>
      <c r="GIV223" s="215"/>
      <c r="GIW223" s="215"/>
      <c r="GIX223" s="215"/>
      <c r="GIY223" s="215"/>
      <c r="GIZ223" s="215"/>
      <c r="GJA223" s="215"/>
      <c r="GJB223" s="215"/>
      <c r="GJC223" s="215"/>
      <c r="GJD223" s="215"/>
      <c r="GJE223" s="215"/>
      <c r="GJF223" s="215"/>
      <c r="GJG223" s="215"/>
      <c r="GJH223" s="215"/>
      <c r="GJI223" s="215"/>
      <c r="GJJ223" s="215"/>
      <c r="GJK223" s="215"/>
      <c r="GJL223" s="215"/>
      <c r="GJM223" s="215"/>
      <c r="GJN223" s="215"/>
      <c r="GJO223" s="215"/>
      <c r="GJP223" s="215"/>
      <c r="GJQ223" s="215"/>
      <c r="GJR223" s="215"/>
      <c r="GJS223" s="215"/>
      <c r="GJT223" s="215"/>
      <c r="GJU223" s="215"/>
      <c r="GJV223" s="215"/>
      <c r="GJW223" s="215"/>
      <c r="GJX223" s="215"/>
      <c r="GJY223" s="215"/>
      <c r="GJZ223" s="215"/>
      <c r="GKA223" s="215"/>
      <c r="GKB223" s="215"/>
      <c r="GKC223" s="215"/>
      <c r="GKD223" s="215"/>
      <c r="GKE223" s="215"/>
      <c r="GKF223" s="215"/>
      <c r="GKG223" s="215"/>
      <c r="GKH223" s="215"/>
      <c r="GKI223" s="215"/>
      <c r="GKJ223" s="215"/>
      <c r="GKK223" s="215"/>
      <c r="GKL223" s="215"/>
      <c r="GKM223" s="215"/>
      <c r="GKN223" s="215"/>
      <c r="GKO223" s="215"/>
      <c r="GKP223" s="215"/>
      <c r="GKQ223" s="215"/>
      <c r="GKR223" s="215"/>
      <c r="GKS223" s="215"/>
      <c r="GKT223" s="215"/>
      <c r="GKU223" s="215"/>
      <c r="GKV223" s="215"/>
      <c r="GKW223" s="215"/>
      <c r="GKX223" s="215"/>
      <c r="GKY223" s="215"/>
      <c r="GKZ223" s="215"/>
      <c r="GLA223" s="215"/>
      <c r="GLB223" s="215"/>
      <c r="GLC223" s="215"/>
      <c r="GLD223" s="215"/>
      <c r="GLE223" s="215"/>
      <c r="GLF223" s="215"/>
      <c r="GLG223" s="215"/>
      <c r="GLH223" s="215"/>
      <c r="GLI223" s="215"/>
      <c r="GLJ223" s="215"/>
      <c r="GLK223" s="215"/>
      <c r="GLL223" s="215"/>
      <c r="GLM223" s="215"/>
      <c r="GLN223" s="215"/>
      <c r="GLO223" s="215"/>
      <c r="GLP223" s="215"/>
      <c r="GLQ223" s="215"/>
      <c r="GLR223" s="215"/>
      <c r="GLS223" s="215"/>
      <c r="GLT223" s="215"/>
      <c r="GLU223" s="215"/>
      <c r="GLV223" s="215"/>
      <c r="GLW223" s="215"/>
      <c r="GLX223" s="215"/>
      <c r="GLY223" s="215"/>
      <c r="GLZ223" s="215"/>
      <c r="GMA223" s="215"/>
      <c r="GMB223" s="215"/>
      <c r="GMC223" s="215"/>
      <c r="GMD223" s="215"/>
      <c r="GME223" s="215"/>
      <c r="GMF223" s="215"/>
      <c r="GMG223" s="215"/>
      <c r="GMH223" s="215"/>
      <c r="GMI223" s="215"/>
      <c r="GMJ223" s="215"/>
      <c r="GMK223" s="215"/>
      <c r="GML223" s="215"/>
      <c r="GMM223" s="215"/>
      <c r="GMN223" s="215"/>
      <c r="GMO223" s="215"/>
      <c r="GMP223" s="215"/>
      <c r="GMQ223" s="215"/>
      <c r="GMR223" s="215"/>
      <c r="GMS223" s="215"/>
      <c r="GMT223" s="215"/>
      <c r="GMU223" s="215"/>
      <c r="GMV223" s="215"/>
      <c r="GMW223" s="215"/>
      <c r="GMX223" s="215"/>
      <c r="GMY223" s="215"/>
      <c r="GMZ223" s="215"/>
      <c r="GNA223" s="215"/>
      <c r="GNB223" s="215"/>
      <c r="GNC223" s="215"/>
      <c r="GND223" s="215"/>
      <c r="GNE223" s="215"/>
      <c r="GNF223" s="215"/>
      <c r="GNG223" s="215"/>
      <c r="GNH223" s="215"/>
      <c r="GNI223" s="215"/>
      <c r="GNJ223" s="215"/>
      <c r="GNK223" s="215"/>
      <c r="GNL223" s="215"/>
      <c r="GNM223" s="215"/>
      <c r="GNN223" s="215"/>
      <c r="GNO223" s="215"/>
      <c r="GNP223" s="215"/>
      <c r="GNQ223" s="215"/>
      <c r="GNR223" s="215"/>
      <c r="GNS223" s="215"/>
      <c r="GNT223" s="215"/>
      <c r="GNU223" s="215"/>
      <c r="GNV223" s="215"/>
      <c r="GNW223" s="215"/>
      <c r="GNX223" s="215"/>
      <c r="GNY223" s="215"/>
      <c r="GNZ223" s="215"/>
      <c r="GOA223" s="215"/>
      <c r="GOB223" s="215"/>
      <c r="GOC223" s="215"/>
      <c r="GOD223" s="215"/>
      <c r="GOE223" s="215"/>
      <c r="GOF223" s="215"/>
      <c r="GOG223" s="215"/>
      <c r="GOH223" s="215"/>
      <c r="GOI223" s="215"/>
      <c r="GOJ223" s="215"/>
      <c r="GOK223" s="215"/>
      <c r="GOL223" s="215"/>
      <c r="GOM223" s="215"/>
      <c r="GON223" s="215"/>
      <c r="GOO223" s="215"/>
      <c r="GOP223" s="215"/>
      <c r="GOQ223" s="215"/>
      <c r="GOR223" s="215"/>
      <c r="GOS223" s="215"/>
      <c r="GOT223" s="215"/>
      <c r="GOU223" s="215"/>
      <c r="GOV223" s="215"/>
      <c r="GOW223" s="215"/>
      <c r="GOX223" s="215"/>
      <c r="GOY223" s="215"/>
      <c r="GOZ223" s="215"/>
      <c r="GPA223" s="215"/>
      <c r="GPB223" s="215"/>
      <c r="GPC223" s="215"/>
      <c r="GPD223" s="215"/>
      <c r="GPE223" s="215"/>
      <c r="GPF223" s="215"/>
      <c r="GPG223" s="215"/>
      <c r="GPH223" s="215"/>
      <c r="GPI223" s="215"/>
      <c r="GPJ223" s="215"/>
      <c r="GPK223" s="215"/>
      <c r="GPL223" s="215"/>
      <c r="GPM223" s="215"/>
      <c r="GPN223" s="215"/>
      <c r="GPO223" s="215"/>
      <c r="GPP223" s="215"/>
      <c r="GPQ223" s="215"/>
      <c r="GPR223" s="215"/>
      <c r="GPS223" s="215"/>
      <c r="GPT223" s="215"/>
      <c r="GPU223" s="215"/>
      <c r="GPV223" s="215"/>
      <c r="GPW223" s="215"/>
      <c r="GPX223" s="215"/>
      <c r="GPY223" s="215"/>
      <c r="GPZ223" s="215"/>
      <c r="GQA223" s="215"/>
      <c r="GQB223" s="215"/>
      <c r="GQC223" s="215"/>
      <c r="GQD223" s="215"/>
      <c r="GQE223" s="215"/>
      <c r="GQF223" s="215"/>
      <c r="GQG223" s="215"/>
      <c r="GQH223" s="215"/>
      <c r="GQI223" s="215"/>
      <c r="GQJ223" s="215"/>
      <c r="GQK223" s="215"/>
      <c r="GQL223" s="215"/>
      <c r="GQM223" s="215"/>
      <c r="GQN223" s="215"/>
      <c r="GQO223" s="215"/>
      <c r="GQP223" s="215"/>
      <c r="GQQ223" s="215"/>
      <c r="GQR223" s="215"/>
      <c r="GQS223" s="215"/>
      <c r="GQT223" s="215"/>
      <c r="GQU223" s="215"/>
      <c r="GQV223" s="215"/>
      <c r="GQW223" s="215"/>
      <c r="GQX223" s="215"/>
      <c r="GQY223" s="215"/>
      <c r="GQZ223" s="215"/>
      <c r="GRA223" s="215"/>
      <c r="GRB223" s="215"/>
      <c r="GRC223" s="215"/>
      <c r="GRD223" s="215"/>
      <c r="GRE223" s="215"/>
      <c r="GRF223" s="215"/>
      <c r="GRG223" s="215"/>
      <c r="GRH223" s="215"/>
      <c r="GRI223" s="215"/>
      <c r="GRJ223" s="215"/>
      <c r="GRK223" s="215"/>
      <c r="GRL223" s="215"/>
      <c r="GRM223" s="215"/>
      <c r="GRN223" s="215"/>
      <c r="GRO223" s="215"/>
      <c r="GRP223" s="215"/>
      <c r="GRQ223" s="215"/>
      <c r="GRR223" s="215"/>
      <c r="GRS223" s="215"/>
      <c r="GRT223" s="215"/>
      <c r="GRU223" s="215"/>
      <c r="GRV223" s="215"/>
      <c r="GRW223" s="215"/>
      <c r="GRX223" s="215"/>
      <c r="GRY223" s="215"/>
      <c r="GRZ223" s="215"/>
      <c r="GSA223" s="215"/>
      <c r="GSB223" s="215"/>
      <c r="GSC223" s="215"/>
      <c r="GSD223" s="215"/>
      <c r="GSE223" s="215"/>
      <c r="GSF223" s="215"/>
      <c r="GSG223" s="215"/>
      <c r="GSH223" s="215"/>
      <c r="GSI223" s="215"/>
      <c r="GSJ223" s="215"/>
      <c r="GSK223" s="215"/>
      <c r="GSL223" s="215"/>
      <c r="GSM223" s="215"/>
      <c r="GSN223" s="215"/>
      <c r="GSO223" s="215"/>
      <c r="GSP223" s="215"/>
      <c r="GSQ223" s="215"/>
      <c r="GSR223" s="215"/>
      <c r="GSS223" s="215"/>
      <c r="GST223" s="215"/>
      <c r="GSU223" s="215"/>
      <c r="GSV223" s="215"/>
      <c r="GSW223" s="215"/>
      <c r="GSX223" s="215"/>
      <c r="GSY223" s="215"/>
      <c r="GSZ223" s="215"/>
      <c r="GTA223" s="215"/>
      <c r="GTB223" s="215"/>
      <c r="GTC223" s="215"/>
      <c r="GTD223" s="215"/>
      <c r="GTE223" s="215"/>
      <c r="GTF223" s="215"/>
      <c r="GTG223" s="215"/>
      <c r="GTH223" s="215"/>
      <c r="GTI223" s="215"/>
      <c r="GTJ223" s="215"/>
      <c r="GTK223" s="215"/>
      <c r="GTL223" s="215"/>
      <c r="GTM223" s="215"/>
      <c r="GTN223" s="215"/>
      <c r="GTO223" s="215"/>
      <c r="GTP223" s="215"/>
      <c r="GTQ223" s="215"/>
      <c r="GTR223" s="215"/>
      <c r="GTS223" s="215"/>
      <c r="GTT223" s="215"/>
      <c r="GTU223" s="215"/>
      <c r="GTV223" s="215"/>
      <c r="GTW223" s="215"/>
      <c r="GTX223" s="215"/>
      <c r="GTY223" s="215"/>
      <c r="GTZ223" s="215"/>
      <c r="GUA223" s="215"/>
      <c r="GUB223" s="215"/>
      <c r="GUC223" s="215"/>
      <c r="GUD223" s="215"/>
      <c r="GUE223" s="215"/>
      <c r="GUF223" s="215"/>
      <c r="GUG223" s="215"/>
      <c r="GUH223" s="215"/>
      <c r="GUI223" s="215"/>
      <c r="GUJ223" s="215"/>
      <c r="GUK223" s="215"/>
      <c r="GUL223" s="215"/>
      <c r="GUM223" s="215"/>
      <c r="GUN223" s="215"/>
      <c r="GUO223" s="215"/>
      <c r="GUP223" s="215"/>
      <c r="GUQ223" s="215"/>
      <c r="GUR223" s="215"/>
      <c r="GUS223" s="215"/>
      <c r="GUT223" s="215"/>
      <c r="GUU223" s="215"/>
      <c r="GUV223" s="215"/>
      <c r="GUW223" s="215"/>
      <c r="GUX223" s="215"/>
      <c r="GUY223" s="215"/>
      <c r="GUZ223" s="215"/>
      <c r="GVA223" s="215"/>
      <c r="GVB223" s="215"/>
      <c r="GVC223" s="215"/>
      <c r="GVD223" s="215"/>
      <c r="GVE223" s="215"/>
      <c r="GVF223" s="215"/>
      <c r="GVG223" s="215"/>
      <c r="GVH223" s="215"/>
      <c r="GVI223" s="215"/>
      <c r="GVJ223" s="215"/>
      <c r="GVK223" s="215"/>
      <c r="GVL223" s="215"/>
      <c r="GVM223" s="215"/>
      <c r="GVN223" s="215"/>
      <c r="GVO223" s="215"/>
      <c r="GVP223" s="215"/>
      <c r="GVQ223" s="215"/>
      <c r="GVR223" s="215"/>
      <c r="GVS223" s="215"/>
      <c r="GVT223" s="215"/>
      <c r="GVU223" s="215"/>
      <c r="GVV223" s="215"/>
      <c r="GVW223" s="215"/>
      <c r="GVX223" s="215"/>
      <c r="GVY223" s="215"/>
      <c r="GVZ223" s="215"/>
      <c r="GWA223" s="215"/>
      <c r="GWB223" s="215"/>
      <c r="GWC223" s="215"/>
      <c r="GWD223" s="215"/>
      <c r="GWE223" s="215"/>
      <c r="GWF223" s="215"/>
      <c r="GWG223" s="215"/>
      <c r="GWH223" s="215"/>
      <c r="GWI223" s="215"/>
      <c r="GWJ223" s="215"/>
      <c r="GWK223" s="215"/>
      <c r="GWL223" s="215"/>
      <c r="GWM223" s="215"/>
      <c r="GWN223" s="215"/>
      <c r="GWO223" s="215"/>
      <c r="GWP223" s="215"/>
      <c r="GWQ223" s="215"/>
      <c r="GWR223" s="215"/>
      <c r="GWS223" s="215"/>
      <c r="GWT223" s="215"/>
      <c r="GWU223" s="215"/>
      <c r="GWV223" s="215"/>
      <c r="GWW223" s="215"/>
      <c r="GWX223" s="215"/>
      <c r="GWY223" s="215"/>
      <c r="GWZ223" s="215"/>
      <c r="GXA223" s="215"/>
      <c r="GXB223" s="215"/>
      <c r="GXC223" s="215"/>
      <c r="GXD223" s="215"/>
      <c r="GXE223" s="215"/>
      <c r="GXF223" s="215"/>
      <c r="GXG223" s="215"/>
      <c r="GXH223" s="215"/>
      <c r="GXI223" s="215"/>
      <c r="GXJ223" s="215"/>
      <c r="GXK223" s="215"/>
      <c r="GXL223" s="215"/>
      <c r="GXM223" s="215"/>
      <c r="GXN223" s="215"/>
      <c r="GXO223" s="215"/>
      <c r="GXP223" s="215"/>
      <c r="GXQ223" s="215"/>
      <c r="GXR223" s="215"/>
      <c r="GXS223" s="215"/>
      <c r="GXT223" s="215"/>
      <c r="GXU223" s="215"/>
      <c r="GXV223" s="215"/>
      <c r="GXW223" s="215"/>
      <c r="GXX223" s="215"/>
      <c r="GXY223" s="215"/>
      <c r="GXZ223" s="215"/>
      <c r="GYA223" s="215"/>
      <c r="GYB223" s="215"/>
      <c r="GYC223" s="215"/>
      <c r="GYD223" s="215"/>
      <c r="GYE223" s="215"/>
      <c r="GYF223" s="215"/>
      <c r="GYG223" s="215"/>
      <c r="GYH223" s="215"/>
      <c r="GYI223" s="215"/>
      <c r="GYJ223" s="215"/>
      <c r="GYK223" s="215"/>
      <c r="GYL223" s="215"/>
      <c r="GYM223" s="215"/>
      <c r="GYN223" s="215"/>
      <c r="GYO223" s="215"/>
      <c r="GYP223" s="215"/>
      <c r="GYQ223" s="215"/>
      <c r="GYR223" s="215"/>
      <c r="GYS223" s="215"/>
      <c r="GYT223" s="215"/>
      <c r="GYU223" s="215"/>
      <c r="GYV223" s="215"/>
      <c r="GYW223" s="215"/>
      <c r="GYX223" s="215"/>
      <c r="GYY223" s="215"/>
      <c r="GYZ223" s="215"/>
      <c r="GZA223" s="215"/>
      <c r="GZB223" s="215"/>
      <c r="GZC223" s="215"/>
      <c r="GZD223" s="215"/>
      <c r="GZE223" s="215"/>
      <c r="GZF223" s="215"/>
      <c r="GZG223" s="215"/>
      <c r="GZH223" s="215"/>
      <c r="GZI223" s="215"/>
      <c r="GZJ223" s="215"/>
      <c r="GZK223" s="215"/>
      <c r="GZL223" s="215"/>
      <c r="GZM223" s="215"/>
      <c r="GZN223" s="215"/>
      <c r="GZO223" s="215"/>
      <c r="GZP223" s="215"/>
      <c r="GZQ223" s="215"/>
      <c r="GZR223" s="215"/>
      <c r="GZS223" s="215"/>
      <c r="GZT223" s="215"/>
      <c r="GZU223" s="215"/>
      <c r="GZV223" s="215"/>
      <c r="GZW223" s="215"/>
      <c r="GZX223" s="215"/>
      <c r="GZY223" s="215"/>
      <c r="GZZ223" s="215"/>
      <c r="HAA223" s="215"/>
      <c r="HAB223" s="215"/>
      <c r="HAC223" s="215"/>
      <c r="HAD223" s="215"/>
      <c r="HAE223" s="215"/>
      <c r="HAF223" s="215"/>
      <c r="HAG223" s="215"/>
      <c r="HAH223" s="215"/>
      <c r="HAI223" s="215"/>
      <c r="HAJ223" s="215"/>
      <c r="HAK223" s="215"/>
      <c r="HAL223" s="215"/>
      <c r="HAM223" s="215"/>
      <c r="HAN223" s="215"/>
      <c r="HAO223" s="215"/>
      <c r="HAP223" s="215"/>
      <c r="HAQ223" s="215"/>
      <c r="HAR223" s="215"/>
      <c r="HAS223" s="215"/>
      <c r="HAT223" s="215"/>
      <c r="HAU223" s="215"/>
      <c r="HAV223" s="215"/>
      <c r="HAW223" s="215"/>
      <c r="HAX223" s="215"/>
      <c r="HAY223" s="215"/>
      <c r="HAZ223" s="215"/>
      <c r="HBA223" s="215"/>
      <c r="HBB223" s="215"/>
      <c r="HBC223" s="215"/>
      <c r="HBD223" s="215"/>
      <c r="HBE223" s="215"/>
      <c r="HBF223" s="215"/>
      <c r="HBG223" s="215"/>
      <c r="HBH223" s="215"/>
      <c r="HBI223" s="215"/>
      <c r="HBJ223" s="215"/>
      <c r="HBK223" s="215"/>
      <c r="HBL223" s="215"/>
      <c r="HBM223" s="215"/>
      <c r="HBN223" s="215"/>
      <c r="HBO223" s="215"/>
      <c r="HBP223" s="215"/>
      <c r="HBQ223" s="215"/>
      <c r="HBR223" s="215"/>
      <c r="HBS223" s="215"/>
      <c r="HBT223" s="215"/>
      <c r="HBU223" s="215"/>
      <c r="HBV223" s="215"/>
      <c r="HBW223" s="215"/>
      <c r="HBX223" s="215"/>
      <c r="HBY223" s="215"/>
      <c r="HBZ223" s="215"/>
      <c r="HCA223" s="215"/>
      <c r="HCB223" s="215"/>
      <c r="HCC223" s="215"/>
      <c r="HCD223" s="215"/>
      <c r="HCE223" s="215"/>
      <c r="HCF223" s="215"/>
      <c r="HCG223" s="215"/>
      <c r="HCH223" s="215"/>
      <c r="HCI223" s="215"/>
      <c r="HCJ223" s="215"/>
      <c r="HCK223" s="215"/>
      <c r="HCL223" s="215"/>
      <c r="HCM223" s="215"/>
      <c r="HCN223" s="215"/>
      <c r="HCO223" s="215"/>
      <c r="HCP223" s="215"/>
      <c r="HCQ223" s="215"/>
      <c r="HCR223" s="215"/>
      <c r="HCS223" s="215"/>
      <c r="HCT223" s="215"/>
      <c r="HCU223" s="215"/>
      <c r="HCV223" s="215"/>
      <c r="HCW223" s="215"/>
      <c r="HCX223" s="215"/>
      <c r="HCY223" s="215"/>
      <c r="HCZ223" s="215"/>
      <c r="HDA223" s="215"/>
      <c r="HDB223" s="215"/>
      <c r="HDC223" s="215"/>
      <c r="HDD223" s="215"/>
      <c r="HDE223" s="215"/>
      <c r="HDF223" s="215"/>
      <c r="HDG223" s="215"/>
      <c r="HDH223" s="215"/>
      <c r="HDI223" s="215"/>
      <c r="HDJ223" s="215"/>
      <c r="HDK223" s="215"/>
      <c r="HDL223" s="215"/>
      <c r="HDM223" s="215"/>
      <c r="HDN223" s="215"/>
      <c r="HDO223" s="215"/>
      <c r="HDP223" s="215"/>
      <c r="HDQ223" s="215"/>
      <c r="HDR223" s="215"/>
      <c r="HDS223" s="215"/>
      <c r="HDT223" s="215"/>
      <c r="HDU223" s="215"/>
      <c r="HDV223" s="215"/>
      <c r="HDW223" s="215"/>
      <c r="HDX223" s="215"/>
      <c r="HDY223" s="215"/>
      <c r="HDZ223" s="215"/>
      <c r="HEA223" s="215"/>
      <c r="HEB223" s="215"/>
      <c r="HEC223" s="215"/>
      <c r="HED223" s="215"/>
      <c r="HEE223" s="215"/>
      <c r="HEF223" s="215"/>
      <c r="HEG223" s="215"/>
      <c r="HEH223" s="215"/>
      <c r="HEI223" s="215"/>
      <c r="HEJ223" s="215"/>
      <c r="HEK223" s="215"/>
      <c r="HEL223" s="215"/>
      <c r="HEM223" s="215"/>
      <c r="HEN223" s="215"/>
      <c r="HEO223" s="215"/>
      <c r="HEP223" s="215"/>
      <c r="HEQ223" s="215"/>
      <c r="HER223" s="215"/>
      <c r="HES223" s="215"/>
      <c r="HET223" s="215"/>
      <c r="HEU223" s="215"/>
      <c r="HEV223" s="215"/>
      <c r="HEW223" s="215"/>
      <c r="HEX223" s="215"/>
      <c r="HEY223" s="215"/>
      <c r="HEZ223" s="215"/>
      <c r="HFA223" s="215"/>
      <c r="HFB223" s="215"/>
      <c r="HFC223" s="215"/>
      <c r="HFD223" s="215"/>
      <c r="HFE223" s="215"/>
      <c r="HFF223" s="215"/>
      <c r="HFG223" s="215"/>
      <c r="HFH223" s="215"/>
      <c r="HFI223" s="215"/>
      <c r="HFJ223" s="215"/>
      <c r="HFK223" s="215"/>
      <c r="HFL223" s="215"/>
      <c r="HFM223" s="215"/>
      <c r="HFN223" s="215"/>
      <c r="HFO223" s="215"/>
      <c r="HFP223" s="215"/>
      <c r="HFQ223" s="215"/>
      <c r="HFR223" s="215"/>
      <c r="HFS223" s="215"/>
      <c r="HFT223" s="215"/>
      <c r="HFU223" s="215"/>
      <c r="HFV223" s="215"/>
      <c r="HFW223" s="215"/>
      <c r="HFX223" s="215"/>
      <c r="HFY223" s="215"/>
      <c r="HFZ223" s="215"/>
      <c r="HGA223" s="215"/>
      <c r="HGB223" s="215"/>
      <c r="HGC223" s="215"/>
      <c r="HGD223" s="215"/>
      <c r="HGE223" s="215"/>
      <c r="HGF223" s="215"/>
      <c r="HGG223" s="215"/>
      <c r="HGH223" s="215"/>
      <c r="HGI223" s="215"/>
      <c r="HGJ223" s="215"/>
      <c r="HGK223" s="215"/>
      <c r="HGL223" s="215"/>
      <c r="HGM223" s="215"/>
      <c r="HGN223" s="215"/>
      <c r="HGO223" s="215"/>
      <c r="HGP223" s="215"/>
      <c r="HGQ223" s="215"/>
      <c r="HGR223" s="215"/>
      <c r="HGS223" s="215"/>
      <c r="HGT223" s="215"/>
      <c r="HGU223" s="215"/>
      <c r="HGV223" s="215"/>
      <c r="HGW223" s="215"/>
      <c r="HGX223" s="215"/>
      <c r="HGY223" s="215"/>
      <c r="HGZ223" s="215"/>
      <c r="HHA223" s="215"/>
      <c r="HHB223" s="215"/>
      <c r="HHC223" s="215"/>
      <c r="HHD223" s="215"/>
      <c r="HHE223" s="215"/>
      <c r="HHF223" s="215"/>
      <c r="HHG223" s="215"/>
      <c r="HHH223" s="215"/>
      <c r="HHI223" s="215"/>
      <c r="HHJ223" s="215"/>
      <c r="HHK223" s="215"/>
      <c r="HHL223" s="215"/>
      <c r="HHM223" s="215"/>
      <c r="HHN223" s="215"/>
      <c r="HHO223" s="215"/>
      <c r="HHP223" s="215"/>
      <c r="HHQ223" s="215"/>
      <c r="HHR223" s="215"/>
      <c r="HHS223" s="215"/>
      <c r="HHT223" s="215"/>
      <c r="HHU223" s="215"/>
      <c r="HHV223" s="215"/>
      <c r="HHW223" s="215"/>
      <c r="HHX223" s="215"/>
      <c r="HHY223" s="215"/>
      <c r="HHZ223" s="215"/>
      <c r="HIA223" s="215"/>
      <c r="HIB223" s="215"/>
      <c r="HIC223" s="215"/>
      <c r="HID223" s="215"/>
      <c r="HIE223" s="215"/>
      <c r="HIF223" s="215"/>
      <c r="HIG223" s="215"/>
      <c r="HIH223" s="215"/>
      <c r="HII223" s="215"/>
      <c r="HIJ223" s="215"/>
      <c r="HIK223" s="215"/>
      <c r="HIL223" s="215"/>
      <c r="HIM223" s="215"/>
      <c r="HIN223" s="215"/>
      <c r="HIO223" s="215"/>
      <c r="HIP223" s="215"/>
      <c r="HIQ223" s="215"/>
      <c r="HIR223" s="215"/>
      <c r="HIS223" s="215"/>
      <c r="HIT223" s="215"/>
      <c r="HIU223" s="215"/>
      <c r="HIV223" s="215"/>
      <c r="HIW223" s="215"/>
      <c r="HIX223" s="215"/>
      <c r="HIY223" s="215"/>
      <c r="HIZ223" s="215"/>
      <c r="HJA223" s="215"/>
      <c r="HJB223" s="215"/>
      <c r="HJC223" s="215"/>
      <c r="HJD223" s="215"/>
      <c r="HJE223" s="215"/>
      <c r="HJF223" s="215"/>
      <c r="HJG223" s="215"/>
      <c r="HJH223" s="215"/>
      <c r="HJI223" s="215"/>
      <c r="HJJ223" s="215"/>
      <c r="HJK223" s="215"/>
      <c r="HJL223" s="215"/>
      <c r="HJM223" s="215"/>
      <c r="HJN223" s="215"/>
      <c r="HJO223" s="215"/>
      <c r="HJP223" s="215"/>
      <c r="HJQ223" s="215"/>
      <c r="HJR223" s="215"/>
      <c r="HJS223" s="215"/>
      <c r="HJT223" s="215"/>
      <c r="HJU223" s="215"/>
      <c r="HJV223" s="215"/>
      <c r="HJW223" s="215"/>
      <c r="HJX223" s="215"/>
      <c r="HJY223" s="215"/>
      <c r="HJZ223" s="215"/>
      <c r="HKA223" s="215"/>
      <c r="HKB223" s="215"/>
      <c r="HKC223" s="215"/>
      <c r="HKD223" s="215"/>
      <c r="HKE223" s="215"/>
      <c r="HKF223" s="215"/>
      <c r="HKG223" s="215"/>
      <c r="HKH223" s="215"/>
      <c r="HKI223" s="215"/>
      <c r="HKJ223" s="215"/>
      <c r="HKK223" s="215"/>
      <c r="HKL223" s="215"/>
      <c r="HKM223" s="215"/>
      <c r="HKN223" s="215"/>
      <c r="HKO223" s="215"/>
      <c r="HKP223" s="215"/>
      <c r="HKQ223" s="215"/>
      <c r="HKR223" s="215"/>
      <c r="HKS223" s="215"/>
      <c r="HKT223" s="215"/>
      <c r="HKU223" s="215"/>
      <c r="HKV223" s="215"/>
      <c r="HKW223" s="215"/>
      <c r="HKX223" s="215"/>
      <c r="HKY223" s="215"/>
      <c r="HKZ223" s="215"/>
      <c r="HLA223" s="215"/>
      <c r="HLB223" s="215"/>
      <c r="HLC223" s="215"/>
      <c r="HLD223" s="215"/>
      <c r="HLE223" s="215"/>
      <c r="HLF223" s="215"/>
      <c r="HLG223" s="215"/>
      <c r="HLH223" s="215"/>
      <c r="HLI223" s="215"/>
      <c r="HLJ223" s="215"/>
      <c r="HLK223" s="215"/>
      <c r="HLL223" s="215"/>
      <c r="HLM223" s="215"/>
      <c r="HLN223" s="215"/>
      <c r="HLO223" s="215"/>
      <c r="HLP223" s="215"/>
      <c r="HLQ223" s="215"/>
      <c r="HLR223" s="215"/>
      <c r="HLS223" s="215"/>
      <c r="HLT223" s="215"/>
      <c r="HLU223" s="215"/>
      <c r="HLV223" s="215"/>
      <c r="HLW223" s="215"/>
      <c r="HLX223" s="215"/>
      <c r="HLY223" s="215"/>
      <c r="HLZ223" s="215"/>
      <c r="HMA223" s="215"/>
      <c r="HMB223" s="215"/>
      <c r="HMC223" s="215"/>
      <c r="HMD223" s="215"/>
      <c r="HME223" s="215"/>
      <c r="HMF223" s="215"/>
      <c r="HMG223" s="215"/>
      <c r="HMH223" s="215"/>
      <c r="HMI223" s="215"/>
      <c r="HMJ223" s="215"/>
      <c r="HMK223" s="215"/>
      <c r="HML223" s="215"/>
      <c r="HMM223" s="215"/>
      <c r="HMN223" s="215"/>
      <c r="HMO223" s="215"/>
      <c r="HMP223" s="215"/>
      <c r="HMQ223" s="215"/>
      <c r="HMR223" s="215"/>
      <c r="HMS223" s="215"/>
      <c r="HMT223" s="215"/>
      <c r="HMU223" s="215"/>
      <c r="HMV223" s="215"/>
      <c r="HMW223" s="215"/>
      <c r="HMX223" s="215"/>
      <c r="HMY223" s="215"/>
      <c r="HMZ223" s="215"/>
      <c r="HNA223" s="215"/>
      <c r="HNB223" s="215"/>
      <c r="HNC223" s="215"/>
      <c r="HND223" s="215"/>
      <c r="HNE223" s="215"/>
      <c r="HNF223" s="215"/>
      <c r="HNG223" s="215"/>
      <c r="HNH223" s="215"/>
      <c r="HNI223" s="215"/>
      <c r="HNJ223" s="215"/>
      <c r="HNK223" s="215"/>
      <c r="HNL223" s="215"/>
      <c r="HNM223" s="215"/>
      <c r="HNN223" s="215"/>
      <c r="HNO223" s="215"/>
      <c r="HNP223" s="215"/>
      <c r="HNQ223" s="215"/>
      <c r="HNR223" s="215"/>
      <c r="HNS223" s="215"/>
      <c r="HNT223" s="215"/>
      <c r="HNU223" s="215"/>
      <c r="HNV223" s="215"/>
      <c r="HNW223" s="215"/>
      <c r="HNX223" s="215"/>
      <c r="HNY223" s="215"/>
      <c r="HNZ223" s="215"/>
      <c r="HOA223" s="215"/>
      <c r="HOB223" s="215"/>
      <c r="HOC223" s="215"/>
      <c r="HOD223" s="215"/>
      <c r="HOE223" s="215"/>
      <c r="HOF223" s="215"/>
      <c r="HOG223" s="215"/>
      <c r="HOH223" s="215"/>
      <c r="HOI223" s="215"/>
      <c r="HOJ223" s="215"/>
      <c r="HOK223" s="215"/>
      <c r="HOL223" s="215"/>
      <c r="HOM223" s="215"/>
      <c r="HON223" s="215"/>
      <c r="HOO223" s="215"/>
      <c r="HOP223" s="215"/>
      <c r="HOQ223" s="215"/>
      <c r="HOR223" s="215"/>
      <c r="HOS223" s="215"/>
      <c r="HOT223" s="215"/>
      <c r="HOU223" s="215"/>
      <c r="HOV223" s="215"/>
      <c r="HOW223" s="215"/>
      <c r="HOX223" s="215"/>
      <c r="HOY223" s="215"/>
      <c r="HOZ223" s="215"/>
      <c r="HPA223" s="215"/>
      <c r="HPB223" s="215"/>
      <c r="HPC223" s="215"/>
      <c r="HPD223" s="215"/>
      <c r="HPE223" s="215"/>
      <c r="HPF223" s="215"/>
      <c r="HPG223" s="215"/>
      <c r="HPH223" s="215"/>
      <c r="HPI223" s="215"/>
      <c r="HPJ223" s="215"/>
      <c r="HPK223" s="215"/>
      <c r="HPL223" s="215"/>
      <c r="HPM223" s="215"/>
      <c r="HPN223" s="215"/>
      <c r="HPO223" s="215"/>
      <c r="HPP223" s="215"/>
      <c r="HPQ223" s="215"/>
      <c r="HPR223" s="215"/>
      <c r="HPS223" s="215"/>
      <c r="HPT223" s="215"/>
      <c r="HPU223" s="215"/>
      <c r="HPV223" s="215"/>
      <c r="HPW223" s="215"/>
      <c r="HPX223" s="215"/>
      <c r="HPY223" s="215"/>
      <c r="HPZ223" s="215"/>
      <c r="HQA223" s="215"/>
      <c r="HQB223" s="215"/>
      <c r="HQC223" s="215"/>
      <c r="HQD223" s="215"/>
      <c r="HQE223" s="215"/>
      <c r="HQF223" s="215"/>
      <c r="HQG223" s="215"/>
      <c r="HQH223" s="215"/>
      <c r="HQI223" s="215"/>
      <c r="HQJ223" s="215"/>
      <c r="HQK223" s="215"/>
      <c r="HQL223" s="215"/>
      <c r="HQM223" s="215"/>
      <c r="HQN223" s="215"/>
      <c r="HQO223" s="215"/>
      <c r="HQP223" s="215"/>
      <c r="HQQ223" s="215"/>
      <c r="HQR223" s="215"/>
      <c r="HQS223" s="215"/>
      <c r="HQT223" s="215"/>
      <c r="HQU223" s="215"/>
      <c r="HQV223" s="215"/>
      <c r="HQW223" s="215"/>
      <c r="HQX223" s="215"/>
      <c r="HQY223" s="215"/>
      <c r="HQZ223" s="215"/>
      <c r="HRA223" s="215"/>
      <c r="HRB223" s="215"/>
      <c r="HRC223" s="215"/>
      <c r="HRD223" s="215"/>
      <c r="HRE223" s="215"/>
      <c r="HRF223" s="215"/>
      <c r="HRG223" s="215"/>
      <c r="HRH223" s="215"/>
      <c r="HRI223" s="215"/>
      <c r="HRJ223" s="215"/>
      <c r="HRK223" s="215"/>
      <c r="HRL223" s="215"/>
      <c r="HRM223" s="215"/>
      <c r="HRN223" s="215"/>
      <c r="HRO223" s="215"/>
      <c r="HRP223" s="215"/>
      <c r="HRQ223" s="215"/>
      <c r="HRR223" s="215"/>
      <c r="HRS223" s="215"/>
      <c r="HRT223" s="215"/>
      <c r="HRU223" s="215"/>
      <c r="HRV223" s="215"/>
      <c r="HRW223" s="215"/>
      <c r="HRX223" s="215"/>
      <c r="HRY223" s="215"/>
      <c r="HRZ223" s="215"/>
      <c r="HSA223" s="215"/>
      <c r="HSB223" s="215"/>
      <c r="HSC223" s="215"/>
      <c r="HSD223" s="215"/>
      <c r="HSE223" s="215"/>
      <c r="HSF223" s="215"/>
      <c r="HSG223" s="215"/>
      <c r="HSH223" s="215"/>
      <c r="HSI223" s="215"/>
      <c r="HSJ223" s="215"/>
      <c r="HSK223" s="215"/>
      <c r="HSL223" s="215"/>
      <c r="HSM223" s="215"/>
      <c r="HSN223" s="215"/>
      <c r="HSO223" s="215"/>
      <c r="HSP223" s="215"/>
      <c r="HSQ223" s="215"/>
      <c r="HSR223" s="215"/>
      <c r="HSS223" s="215"/>
      <c r="HST223" s="215"/>
      <c r="HSU223" s="215"/>
      <c r="HSV223" s="215"/>
      <c r="HSW223" s="215"/>
      <c r="HSX223" s="215"/>
      <c r="HSY223" s="215"/>
      <c r="HSZ223" s="215"/>
      <c r="HTA223" s="215"/>
      <c r="HTB223" s="215"/>
      <c r="HTC223" s="215"/>
      <c r="HTD223" s="215"/>
      <c r="HTE223" s="215"/>
      <c r="HTF223" s="215"/>
      <c r="HTG223" s="215"/>
      <c r="HTH223" s="215"/>
      <c r="HTI223" s="215"/>
      <c r="HTJ223" s="215"/>
      <c r="HTK223" s="215"/>
      <c r="HTL223" s="215"/>
      <c r="HTM223" s="215"/>
      <c r="HTN223" s="215"/>
      <c r="HTO223" s="215"/>
      <c r="HTP223" s="215"/>
      <c r="HTQ223" s="215"/>
      <c r="HTR223" s="215"/>
      <c r="HTS223" s="215"/>
      <c r="HTT223" s="215"/>
      <c r="HTU223" s="215"/>
      <c r="HTV223" s="215"/>
      <c r="HTW223" s="215"/>
      <c r="HTX223" s="215"/>
      <c r="HTY223" s="215"/>
      <c r="HTZ223" s="215"/>
      <c r="HUA223" s="215"/>
      <c r="HUB223" s="215"/>
      <c r="HUC223" s="215"/>
      <c r="HUD223" s="215"/>
      <c r="HUE223" s="215"/>
      <c r="HUF223" s="215"/>
      <c r="HUG223" s="215"/>
      <c r="HUH223" s="215"/>
      <c r="HUI223" s="215"/>
      <c r="HUJ223" s="215"/>
      <c r="HUK223" s="215"/>
      <c r="HUL223" s="215"/>
      <c r="HUM223" s="215"/>
      <c r="HUN223" s="215"/>
      <c r="HUO223" s="215"/>
      <c r="HUP223" s="215"/>
      <c r="HUQ223" s="215"/>
      <c r="HUR223" s="215"/>
      <c r="HUS223" s="215"/>
      <c r="HUT223" s="215"/>
      <c r="HUU223" s="215"/>
      <c r="HUV223" s="215"/>
      <c r="HUW223" s="215"/>
      <c r="HUX223" s="215"/>
      <c r="HUY223" s="215"/>
      <c r="HUZ223" s="215"/>
      <c r="HVA223" s="215"/>
      <c r="HVB223" s="215"/>
      <c r="HVC223" s="215"/>
      <c r="HVD223" s="215"/>
      <c r="HVE223" s="215"/>
      <c r="HVF223" s="215"/>
      <c r="HVG223" s="215"/>
      <c r="HVH223" s="215"/>
      <c r="HVI223" s="215"/>
      <c r="HVJ223" s="215"/>
      <c r="HVK223" s="215"/>
      <c r="HVL223" s="215"/>
      <c r="HVM223" s="215"/>
      <c r="HVN223" s="215"/>
      <c r="HVO223" s="215"/>
      <c r="HVP223" s="215"/>
      <c r="HVQ223" s="215"/>
      <c r="HVR223" s="215"/>
      <c r="HVS223" s="215"/>
      <c r="HVT223" s="215"/>
      <c r="HVU223" s="215"/>
      <c r="HVV223" s="215"/>
      <c r="HVW223" s="215"/>
      <c r="HVX223" s="215"/>
      <c r="HVY223" s="215"/>
      <c r="HVZ223" s="215"/>
      <c r="HWA223" s="215"/>
      <c r="HWB223" s="215"/>
      <c r="HWC223" s="215"/>
      <c r="HWD223" s="215"/>
      <c r="HWE223" s="215"/>
      <c r="HWF223" s="215"/>
      <c r="HWG223" s="215"/>
      <c r="HWH223" s="215"/>
      <c r="HWI223" s="215"/>
      <c r="HWJ223" s="215"/>
      <c r="HWK223" s="215"/>
      <c r="HWL223" s="215"/>
      <c r="HWM223" s="215"/>
      <c r="HWN223" s="215"/>
      <c r="HWO223" s="215"/>
      <c r="HWP223" s="215"/>
      <c r="HWQ223" s="215"/>
      <c r="HWR223" s="215"/>
      <c r="HWS223" s="215"/>
      <c r="HWT223" s="215"/>
      <c r="HWU223" s="215"/>
      <c r="HWV223" s="215"/>
      <c r="HWW223" s="215"/>
      <c r="HWX223" s="215"/>
      <c r="HWY223" s="215"/>
      <c r="HWZ223" s="215"/>
      <c r="HXA223" s="215"/>
      <c r="HXB223" s="215"/>
      <c r="HXC223" s="215"/>
      <c r="HXD223" s="215"/>
      <c r="HXE223" s="215"/>
      <c r="HXF223" s="215"/>
      <c r="HXG223" s="215"/>
      <c r="HXH223" s="215"/>
      <c r="HXI223" s="215"/>
      <c r="HXJ223" s="215"/>
      <c r="HXK223" s="215"/>
      <c r="HXL223" s="215"/>
      <c r="HXM223" s="215"/>
      <c r="HXN223" s="215"/>
      <c r="HXO223" s="215"/>
      <c r="HXP223" s="215"/>
      <c r="HXQ223" s="215"/>
      <c r="HXR223" s="215"/>
      <c r="HXS223" s="215"/>
      <c r="HXT223" s="215"/>
      <c r="HXU223" s="215"/>
      <c r="HXV223" s="215"/>
      <c r="HXW223" s="215"/>
      <c r="HXX223" s="215"/>
      <c r="HXY223" s="215"/>
      <c r="HXZ223" s="215"/>
      <c r="HYA223" s="215"/>
      <c r="HYB223" s="215"/>
      <c r="HYC223" s="215"/>
      <c r="HYD223" s="215"/>
      <c r="HYE223" s="215"/>
      <c r="HYF223" s="215"/>
      <c r="HYG223" s="215"/>
      <c r="HYH223" s="215"/>
      <c r="HYI223" s="215"/>
      <c r="HYJ223" s="215"/>
      <c r="HYK223" s="215"/>
      <c r="HYL223" s="215"/>
      <c r="HYM223" s="215"/>
      <c r="HYN223" s="215"/>
      <c r="HYO223" s="215"/>
      <c r="HYP223" s="215"/>
      <c r="HYQ223" s="215"/>
      <c r="HYR223" s="215"/>
      <c r="HYS223" s="215"/>
      <c r="HYT223" s="215"/>
      <c r="HYU223" s="215"/>
      <c r="HYV223" s="215"/>
      <c r="HYW223" s="215"/>
      <c r="HYX223" s="215"/>
      <c r="HYY223" s="215"/>
      <c r="HYZ223" s="215"/>
      <c r="HZA223" s="215"/>
      <c r="HZB223" s="215"/>
      <c r="HZC223" s="215"/>
      <c r="HZD223" s="215"/>
      <c r="HZE223" s="215"/>
      <c r="HZF223" s="215"/>
      <c r="HZG223" s="215"/>
      <c r="HZH223" s="215"/>
      <c r="HZI223" s="215"/>
      <c r="HZJ223" s="215"/>
      <c r="HZK223" s="215"/>
      <c r="HZL223" s="215"/>
      <c r="HZM223" s="215"/>
      <c r="HZN223" s="215"/>
      <c r="HZO223" s="215"/>
      <c r="HZP223" s="215"/>
      <c r="HZQ223" s="215"/>
      <c r="HZR223" s="215"/>
      <c r="HZS223" s="215"/>
      <c r="HZT223" s="215"/>
      <c r="HZU223" s="215"/>
      <c r="HZV223" s="215"/>
      <c r="HZW223" s="215"/>
      <c r="HZX223" s="215"/>
      <c r="HZY223" s="215"/>
      <c r="HZZ223" s="215"/>
      <c r="IAA223" s="215"/>
      <c r="IAB223" s="215"/>
      <c r="IAC223" s="215"/>
      <c r="IAD223" s="215"/>
      <c r="IAE223" s="215"/>
      <c r="IAF223" s="215"/>
      <c r="IAG223" s="215"/>
      <c r="IAH223" s="215"/>
      <c r="IAI223" s="215"/>
      <c r="IAJ223" s="215"/>
      <c r="IAK223" s="215"/>
      <c r="IAL223" s="215"/>
      <c r="IAM223" s="215"/>
      <c r="IAN223" s="215"/>
      <c r="IAO223" s="215"/>
      <c r="IAP223" s="215"/>
      <c r="IAQ223" s="215"/>
      <c r="IAR223" s="215"/>
      <c r="IAS223" s="215"/>
      <c r="IAT223" s="215"/>
      <c r="IAU223" s="215"/>
      <c r="IAV223" s="215"/>
      <c r="IAW223" s="215"/>
      <c r="IAX223" s="215"/>
      <c r="IAY223" s="215"/>
      <c r="IAZ223" s="215"/>
      <c r="IBA223" s="215"/>
      <c r="IBB223" s="215"/>
      <c r="IBC223" s="215"/>
      <c r="IBD223" s="215"/>
      <c r="IBE223" s="215"/>
      <c r="IBF223" s="215"/>
      <c r="IBG223" s="215"/>
      <c r="IBH223" s="215"/>
      <c r="IBI223" s="215"/>
      <c r="IBJ223" s="215"/>
      <c r="IBK223" s="215"/>
      <c r="IBL223" s="215"/>
      <c r="IBM223" s="215"/>
      <c r="IBN223" s="215"/>
      <c r="IBO223" s="215"/>
      <c r="IBP223" s="215"/>
      <c r="IBQ223" s="215"/>
      <c r="IBR223" s="215"/>
      <c r="IBS223" s="215"/>
      <c r="IBT223" s="215"/>
      <c r="IBU223" s="215"/>
      <c r="IBV223" s="215"/>
      <c r="IBW223" s="215"/>
      <c r="IBX223" s="215"/>
      <c r="IBY223" s="215"/>
      <c r="IBZ223" s="215"/>
      <c r="ICA223" s="215"/>
      <c r="ICB223" s="215"/>
      <c r="ICC223" s="215"/>
      <c r="ICD223" s="215"/>
      <c r="ICE223" s="215"/>
      <c r="ICF223" s="215"/>
      <c r="ICG223" s="215"/>
      <c r="ICH223" s="215"/>
      <c r="ICI223" s="215"/>
      <c r="ICJ223" s="215"/>
      <c r="ICK223" s="215"/>
      <c r="ICL223" s="215"/>
      <c r="ICM223" s="215"/>
      <c r="ICN223" s="215"/>
      <c r="ICO223" s="215"/>
      <c r="ICP223" s="215"/>
      <c r="ICQ223" s="215"/>
      <c r="ICR223" s="215"/>
      <c r="ICS223" s="215"/>
      <c r="ICT223" s="215"/>
      <c r="ICU223" s="215"/>
      <c r="ICV223" s="215"/>
      <c r="ICW223" s="215"/>
      <c r="ICX223" s="215"/>
      <c r="ICY223" s="215"/>
      <c r="ICZ223" s="215"/>
      <c r="IDA223" s="215"/>
      <c r="IDB223" s="215"/>
      <c r="IDC223" s="215"/>
      <c r="IDD223" s="215"/>
      <c r="IDE223" s="215"/>
      <c r="IDF223" s="215"/>
      <c r="IDG223" s="215"/>
      <c r="IDH223" s="215"/>
      <c r="IDI223" s="215"/>
      <c r="IDJ223" s="215"/>
      <c r="IDK223" s="215"/>
      <c r="IDL223" s="215"/>
      <c r="IDM223" s="215"/>
      <c r="IDN223" s="215"/>
      <c r="IDO223" s="215"/>
      <c r="IDP223" s="215"/>
      <c r="IDQ223" s="215"/>
      <c r="IDR223" s="215"/>
      <c r="IDS223" s="215"/>
      <c r="IDT223" s="215"/>
      <c r="IDU223" s="215"/>
      <c r="IDV223" s="215"/>
      <c r="IDW223" s="215"/>
      <c r="IDX223" s="215"/>
      <c r="IDY223" s="215"/>
      <c r="IDZ223" s="215"/>
      <c r="IEA223" s="215"/>
      <c r="IEB223" s="215"/>
      <c r="IEC223" s="215"/>
      <c r="IED223" s="215"/>
      <c r="IEE223" s="215"/>
      <c r="IEF223" s="215"/>
      <c r="IEG223" s="215"/>
      <c r="IEH223" s="215"/>
      <c r="IEI223" s="215"/>
      <c r="IEJ223" s="215"/>
      <c r="IEK223" s="215"/>
      <c r="IEL223" s="215"/>
      <c r="IEM223" s="215"/>
      <c r="IEN223" s="215"/>
      <c r="IEO223" s="215"/>
      <c r="IEP223" s="215"/>
      <c r="IEQ223" s="215"/>
      <c r="IER223" s="215"/>
      <c r="IES223" s="215"/>
      <c r="IET223" s="215"/>
      <c r="IEU223" s="215"/>
      <c r="IEV223" s="215"/>
      <c r="IEW223" s="215"/>
      <c r="IEX223" s="215"/>
      <c r="IEY223" s="215"/>
      <c r="IEZ223" s="215"/>
      <c r="IFA223" s="215"/>
      <c r="IFB223" s="215"/>
      <c r="IFC223" s="215"/>
      <c r="IFD223" s="215"/>
      <c r="IFE223" s="215"/>
      <c r="IFF223" s="215"/>
      <c r="IFG223" s="215"/>
      <c r="IFH223" s="215"/>
      <c r="IFI223" s="215"/>
      <c r="IFJ223" s="215"/>
      <c r="IFK223" s="215"/>
      <c r="IFL223" s="215"/>
      <c r="IFM223" s="215"/>
      <c r="IFN223" s="215"/>
      <c r="IFO223" s="215"/>
      <c r="IFP223" s="215"/>
      <c r="IFQ223" s="215"/>
      <c r="IFR223" s="215"/>
      <c r="IFS223" s="215"/>
      <c r="IFT223" s="215"/>
      <c r="IFU223" s="215"/>
      <c r="IFV223" s="215"/>
      <c r="IFW223" s="215"/>
      <c r="IFX223" s="215"/>
      <c r="IFY223" s="215"/>
      <c r="IFZ223" s="215"/>
      <c r="IGA223" s="215"/>
      <c r="IGB223" s="215"/>
      <c r="IGC223" s="215"/>
      <c r="IGD223" s="215"/>
      <c r="IGE223" s="215"/>
      <c r="IGF223" s="215"/>
      <c r="IGG223" s="215"/>
      <c r="IGH223" s="215"/>
      <c r="IGI223" s="215"/>
      <c r="IGJ223" s="215"/>
      <c r="IGK223" s="215"/>
      <c r="IGL223" s="215"/>
      <c r="IGM223" s="215"/>
      <c r="IGN223" s="215"/>
      <c r="IGO223" s="215"/>
      <c r="IGP223" s="215"/>
      <c r="IGQ223" s="215"/>
      <c r="IGR223" s="215"/>
      <c r="IGS223" s="215"/>
      <c r="IGT223" s="215"/>
      <c r="IGU223" s="215"/>
      <c r="IGV223" s="215"/>
      <c r="IGW223" s="215"/>
      <c r="IGX223" s="215"/>
      <c r="IGY223" s="215"/>
      <c r="IGZ223" s="215"/>
      <c r="IHA223" s="215"/>
      <c r="IHB223" s="215"/>
      <c r="IHC223" s="215"/>
      <c r="IHD223" s="215"/>
      <c r="IHE223" s="215"/>
      <c r="IHF223" s="215"/>
      <c r="IHG223" s="215"/>
      <c r="IHH223" s="215"/>
      <c r="IHI223" s="215"/>
      <c r="IHJ223" s="215"/>
      <c r="IHK223" s="215"/>
      <c r="IHL223" s="215"/>
      <c r="IHM223" s="215"/>
      <c r="IHN223" s="215"/>
      <c r="IHO223" s="215"/>
      <c r="IHP223" s="215"/>
      <c r="IHQ223" s="215"/>
      <c r="IHR223" s="215"/>
      <c r="IHS223" s="215"/>
      <c r="IHT223" s="215"/>
      <c r="IHU223" s="215"/>
      <c r="IHV223" s="215"/>
      <c r="IHW223" s="215"/>
      <c r="IHX223" s="215"/>
      <c r="IHY223" s="215"/>
      <c r="IHZ223" s="215"/>
      <c r="IIA223" s="215"/>
      <c r="IIB223" s="215"/>
      <c r="IIC223" s="215"/>
      <c r="IID223" s="215"/>
      <c r="IIE223" s="215"/>
      <c r="IIF223" s="215"/>
      <c r="IIG223" s="215"/>
      <c r="IIH223" s="215"/>
      <c r="III223" s="215"/>
      <c r="IIJ223" s="215"/>
      <c r="IIK223" s="215"/>
      <c r="IIL223" s="215"/>
      <c r="IIM223" s="215"/>
      <c r="IIN223" s="215"/>
      <c r="IIO223" s="215"/>
      <c r="IIP223" s="215"/>
      <c r="IIQ223" s="215"/>
      <c r="IIR223" s="215"/>
      <c r="IIS223" s="215"/>
      <c r="IIT223" s="215"/>
      <c r="IIU223" s="215"/>
      <c r="IIV223" s="215"/>
      <c r="IIW223" s="215"/>
      <c r="IIX223" s="215"/>
      <c r="IIY223" s="215"/>
      <c r="IIZ223" s="215"/>
      <c r="IJA223" s="215"/>
      <c r="IJB223" s="215"/>
      <c r="IJC223" s="215"/>
      <c r="IJD223" s="215"/>
      <c r="IJE223" s="215"/>
      <c r="IJF223" s="215"/>
      <c r="IJG223" s="215"/>
      <c r="IJH223" s="215"/>
      <c r="IJI223" s="215"/>
      <c r="IJJ223" s="215"/>
      <c r="IJK223" s="215"/>
      <c r="IJL223" s="215"/>
      <c r="IJM223" s="215"/>
      <c r="IJN223" s="215"/>
      <c r="IJO223" s="215"/>
      <c r="IJP223" s="215"/>
      <c r="IJQ223" s="215"/>
      <c r="IJR223" s="215"/>
      <c r="IJS223" s="215"/>
      <c r="IJT223" s="215"/>
      <c r="IJU223" s="215"/>
      <c r="IJV223" s="215"/>
      <c r="IJW223" s="215"/>
      <c r="IJX223" s="215"/>
      <c r="IJY223" s="215"/>
      <c r="IJZ223" s="215"/>
      <c r="IKA223" s="215"/>
      <c r="IKB223" s="215"/>
      <c r="IKC223" s="215"/>
      <c r="IKD223" s="215"/>
      <c r="IKE223" s="215"/>
      <c r="IKF223" s="215"/>
      <c r="IKG223" s="215"/>
      <c r="IKH223" s="215"/>
      <c r="IKI223" s="215"/>
      <c r="IKJ223" s="215"/>
      <c r="IKK223" s="215"/>
      <c r="IKL223" s="215"/>
      <c r="IKM223" s="215"/>
      <c r="IKN223" s="215"/>
      <c r="IKO223" s="215"/>
      <c r="IKP223" s="215"/>
      <c r="IKQ223" s="215"/>
      <c r="IKR223" s="215"/>
      <c r="IKS223" s="215"/>
      <c r="IKT223" s="215"/>
      <c r="IKU223" s="215"/>
      <c r="IKV223" s="215"/>
      <c r="IKW223" s="215"/>
      <c r="IKX223" s="215"/>
      <c r="IKY223" s="215"/>
      <c r="IKZ223" s="215"/>
      <c r="ILA223" s="215"/>
      <c r="ILB223" s="215"/>
      <c r="ILC223" s="215"/>
      <c r="ILD223" s="215"/>
      <c r="ILE223" s="215"/>
      <c r="ILF223" s="215"/>
      <c r="ILG223" s="215"/>
      <c r="ILH223" s="215"/>
      <c r="ILI223" s="215"/>
      <c r="ILJ223" s="215"/>
      <c r="ILK223" s="215"/>
      <c r="ILL223" s="215"/>
      <c r="ILM223" s="215"/>
      <c r="ILN223" s="215"/>
      <c r="ILO223" s="215"/>
      <c r="ILP223" s="215"/>
      <c r="ILQ223" s="215"/>
      <c r="ILR223" s="215"/>
      <c r="ILS223" s="215"/>
      <c r="ILT223" s="215"/>
      <c r="ILU223" s="215"/>
      <c r="ILV223" s="215"/>
      <c r="ILW223" s="215"/>
      <c r="ILX223" s="215"/>
      <c r="ILY223" s="215"/>
      <c r="ILZ223" s="215"/>
      <c r="IMA223" s="215"/>
      <c r="IMB223" s="215"/>
      <c r="IMC223" s="215"/>
      <c r="IMD223" s="215"/>
      <c r="IME223" s="215"/>
      <c r="IMF223" s="215"/>
      <c r="IMG223" s="215"/>
      <c r="IMH223" s="215"/>
      <c r="IMI223" s="215"/>
      <c r="IMJ223" s="215"/>
      <c r="IMK223" s="215"/>
      <c r="IML223" s="215"/>
      <c r="IMM223" s="215"/>
      <c r="IMN223" s="215"/>
      <c r="IMO223" s="215"/>
      <c r="IMP223" s="215"/>
      <c r="IMQ223" s="215"/>
      <c r="IMR223" s="215"/>
      <c r="IMS223" s="215"/>
      <c r="IMT223" s="215"/>
      <c r="IMU223" s="215"/>
      <c r="IMV223" s="215"/>
      <c r="IMW223" s="215"/>
      <c r="IMX223" s="215"/>
      <c r="IMY223" s="215"/>
      <c r="IMZ223" s="215"/>
      <c r="INA223" s="215"/>
      <c r="INB223" s="215"/>
      <c r="INC223" s="215"/>
      <c r="IND223" s="215"/>
      <c r="INE223" s="215"/>
      <c r="INF223" s="215"/>
      <c r="ING223" s="215"/>
      <c r="INH223" s="215"/>
      <c r="INI223" s="215"/>
      <c r="INJ223" s="215"/>
      <c r="INK223" s="215"/>
      <c r="INL223" s="215"/>
      <c r="INM223" s="215"/>
      <c r="INN223" s="215"/>
      <c r="INO223" s="215"/>
      <c r="INP223" s="215"/>
      <c r="INQ223" s="215"/>
      <c r="INR223" s="215"/>
      <c r="INS223" s="215"/>
      <c r="INT223" s="215"/>
      <c r="INU223" s="215"/>
      <c r="INV223" s="215"/>
      <c r="INW223" s="215"/>
      <c r="INX223" s="215"/>
      <c r="INY223" s="215"/>
      <c r="INZ223" s="215"/>
      <c r="IOA223" s="215"/>
      <c r="IOB223" s="215"/>
      <c r="IOC223" s="215"/>
      <c r="IOD223" s="215"/>
      <c r="IOE223" s="215"/>
      <c r="IOF223" s="215"/>
      <c r="IOG223" s="215"/>
      <c r="IOH223" s="215"/>
      <c r="IOI223" s="215"/>
      <c r="IOJ223" s="215"/>
      <c r="IOK223" s="215"/>
      <c r="IOL223" s="215"/>
      <c r="IOM223" s="215"/>
      <c r="ION223" s="215"/>
      <c r="IOO223" s="215"/>
      <c r="IOP223" s="215"/>
      <c r="IOQ223" s="215"/>
      <c r="IOR223" s="215"/>
      <c r="IOS223" s="215"/>
      <c r="IOT223" s="215"/>
      <c r="IOU223" s="215"/>
      <c r="IOV223" s="215"/>
      <c r="IOW223" s="215"/>
      <c r="IOX223" s="215"/>
      <c r="IOY223" s="215"/>
      <c r="IOZ223" s="215"/>
      <c r="IPA223" s="215"/>
      <c r="IPB223" s="215"/>
      <c r="IPC223" s="215"/>
      <c r="IPD223" s="215"/>
      <c r="IPE223" s="215"/>
      <c r="IPF223" s="215"/>
      <c r="IPG223" s="215"/>
      <c r="IPH223" s="215"/>
      <c r="IPI223" s="215"/>
      <c r="IPJ223" s="215"/>
      <c r="IPK223" s="215"/>
      <c r="IPL223" s="215"/>
      <c r="IPM223" s="215"/>
      <c r="IPN223" s="215"/>
      <c r="IPO223" s="215"/>
      <c r="IPP223" s="215"/>
      <c r="IPQ223" s="215"/>
      <c r="IPR223" s="215"/>
      <c r="IPS223" s="215"/>
      <c r="IPT223" s="215"/>
      <c r="IPU223" s="215"/>
      <c r="IPV223" s="215"/>
      <c r="IPW223" s="215"/>
      <c r="IPX223" s="215"/>
      <c r="IPY223" s="215"/>
      <c r="IPZ223" s="215"/>
      <c r="IQA223" s="215"/>
      <c r="IQB223" s="215"/>
      <c r="IQC223" s="215"/>
      <c r="IQD223" s="215"/>
      <c r="IQE223" s="215"/>
      <c r="IQF223" s="215"/>
      <c r="IQG223" s="215"/>
      <c r="IQH223" s="215"/>
      <c r="IQI223" s="215"/>
      <c r="IQJ223" s="215"/>
      <c r="IQK223" s="215"/>
      <c r="IQL223" s="215"/>
      <c r="IQM223" s="215"/>
      <c r="IQN223" s="215"/>
      <c r="IQO223" s="215"/>
      <c r="IQP223" s="215"/>
      <c r="IQQ223" s="215"/>
      <c r="IQR223" s="215"/>
      <c r="IQS223" s="215"/>
      <c r="IQT223" s="215"/>
      <c r="IQU223" s="215"/>
      <c r="IQV223" s="215"/>
      <c r="IQW223" s="215"/>
      <c r="IQX223" s="215"/>
      <c r="IQY223" s="215"/>
      <c r="IQZ223" s="215"/>
      <c r="IRA223" s="215"/>
      <c r="IRB223" s="215"/>
      <c r="IRC223" s="215"/>
      <c r="IRD223" s="215"/>
      <c r="IRE223" s="215"/>
      <c r="IRF223" s="215"/>
      <c r="IRG223" s="215"/>
      <c r="IRH223" s="215"/>
      <c r="IRI223" s="215"/>
      <c r="IRJ223" s="215"/>
      <c r="IRK223" s="215"/>
      <c r="IRL223" s="215"/>
      <c r="IRM223" s="215"/>
      <c r="IRN223" s="215"/>
      <c r="IRO223" s="215"/>
      <c r="IRP223" s="215"/>
      <c r="IRQ223" s="215"/>
      <c r="IRR223" s="215"/>
      <c r="IRS223" s="215"/>
      <c r="IRT223" s="215"/>
      <c r="IRU223" s="215"/>
      <c r="IRV223" s="215"/>
      <c r="IRW223" s="215"/>
      <c r="IRX223" s="215"/>
      <c r="IRY223" s="215"/>
      <c r="IRZ223" s="215"/>
      <c r="ISA223" s="215"/>
      <c r="ISB223" s="215"/>
      <c r="ISC223" s="215"/>
      <c r="ISD223" s="215"/>
      <c r="ISE223" s="215"/>
      <c r="ISF223" s="215"/>
      <c r="ISG223" s="215"/>
      <c r="ISH223" s="215"/>
      <c r="ISI223" s="215"/>
      <c r="ISJ223" s="215"/>
      <c r="ISK223" s="215"/>
      <c r="ISL223" s="215"/>
      <c r="ISM223" s="215"/>
      <c r="ISN223" s="215"/>
      <c r="ISO223" s="215"/>
      <c r="ISP223" s="215"/>
      <c r="ISQ223" s="215"/>
      <c r="ISR223" s="215"/>
      <c r="ISS223" s="215"/>
      <c r="IST223" s="215"/>
      <c r="ISU223" s="215"/>
      <c r="ISV223" s="215"/>
      <c r="ISW223" s="215"/>
      <c r="ISX223" s="215"/>
      <c r="ISY223" s="215"/>
      <c r="ISZ223" s="215"/>
      <c r="ITA223" s="215"/>
      <c r="ITB223" s="215"/>
      <c r="ITC223" s="215"/>
      <c r="ITD223" s="215"/>
      <c r="ITE223" s="215"/>
      <c r="ITF223" s="215"/>
      <c r="ITG223" s="215"/>
      <c r="ITH223" s="215"/>
      <c r="ITI223" s="215"/>
      <c r="ITJ223" s="215"/>
      <c r="ITK223" s="215"/>
      <c r="ITL223" s="215"/>
      <c r="ITM223" s="215"/>
      <c r="ITN223" s="215"/>
      <c r="ITO223" s="215"/>
      <c r="ITP223" s="215"/>
      <c r="ITQ223" s="215"/>
      <c r="ITR223" s="215"/>
      <c r="ITS223" s="215"/>
      <c r="ITT223" s="215"/>
      <c r="ITU223" s="215"/>
      <c r="ITV223" s="215"/>
      <c r="ITW223" s="215"/>
      <c r="ITX223" s="215"/>
      <c r="ITY223" s="215"/>
      <c r="ITZ223" s="215"/>
      <c r="IUA223" s="215"/>
      <c r="IUB223" s="215"/>
      <c r="IUC223" s="215"/>
      <c r="IUD223" s="215"/>
      <c r="IUE223" s="215"/>
      <c r="IUF223" s="215"/>
      <c r="IUG223" s="215"/>
      <c r="IUH223" s="215"/>
      <c r="IUI223" s="215"/>
      <c r="IUJ223" s="215"/>
      <c r="IUK223" s="215"/>
      <c r="IUL223" s="215"/>
      <c r="IUM223" s="215"/>
      <c r="IUN223" s="215"/>
      <c r="IUO223" s="215"/>
      <c r="IUP223" s="215"/>
      <c r="IUQ223" s="215"/>
      <c r="IUR223" s="215"/>
      <c r="IUS223" s="215"/>
      <c r="IUT223" s="215"/>
      <c r="IUU223" s="215"/>
      <c r="IUV223" s="215"/>
      <c r="IUW223" s="215"/>
      <c r="IUX223" s="215"/>
      <c r="IUY223" s="215"/>
      <c r="IUZ223" s="215"/>
      <c r="IVA223" s="215"/>
      <c r="IVB223" s="215"/>
      <c r="IVC223" s="215"/>
      <c r="IVD223" s="215"/>
      <c r="IVE223" s="215"/>
      <c r="IVF223" s="215"/>
      <c r="IVG223" s="215"/>
      <c r="IVH223" s="215"/>
      <c r="IVI223" s="215"/>
      <c r="IVJ223" s="215"/>
      <c r="IVK223" s="215"/>
      <c r="IVL223" s="215"/>
      <c r="IVM223" s="215"/>
      <c r="IVN223" s="215"/>
      <c r="IVO223" s="215"/>
      <c r="IVP223" s="215"/>
      <c r="IVQ223" s="215"/>
      <c r="IVR223" s="215"/>
      <c r="IVS223" s="215"/>
      <c r="IVT223" s="215"/>
      <c r="IVU223" s="215"/>
      <c r="IVV223" s="215"/>
      <c r="IVW223" s="215"/>
      <c r="IVX223" s="215"/>
      <c r="IVY223" s="215"/>
      <c r="IVZ223" s="215"/>
      <c r="IWA223" s="215"/>
      <c r="IWB223" s="215"/>
      <c r="IWC223" s="215"/>
      <c r="IWD223" s="215"/>
      <c r="IWE223" s="215"/>
      <c r="IWF223" s="215"/>
      <c r="IWG223" s="215"/>
      <c r="IWH223" s="215"/>
      <c r="IWI223" s="215"/>
      <c r="IWJ223" s="215"/>
      <c r="IWK223" s="215"/>
      <c r="IWL223" s="215"/>
      <c r="IWM223" s="215"/>
      <c r="IWN223" s="215"/>
      <c r="IWO223" s="215"/>
      <c r="IWP223" s="215"/>
      <c r="IWQ223" s="215"/>
      <c r="IWR223" s="215"/>
      <c r="IWS223" s="215"/>
      <c r="IWT223" s="215"/>
      <c r="IWU223" s="215"/>
      <c r="IWV223" s="215"/>
      <c r="IWW223" s="215"/>
      <c r="IWX223" s="215"/>
      <c r="IWY223" s="215"/>
      <c r="IWZ223" s="215"/>
      <c r="IXA223" s="215"/>
      <c r="IXB223" s="215"/>
      <c r="IXC223" s="215"/>
      <c r="IXD223" s="215"/>
      <c r="IXE223" s="215"/>
      <c r="IXF223" s="215"/>
      <c r="IXG223" s="215"/>
      <c r="IXH223" s="215"/>
      <c r="IXI223" s="215"/>
      <c r="IXJ223" s="215"/>
      <c r="IXK223" s="215"/>
      <c r="IXL223" s="215"/>
      <c r="IXM223" s="215"/>
      <c r="IXN223" s="215"/>
      <c r="IXO223" s="215"/>
      <c r="IXP223" s="215"/>
      <c r="IXQ223" s="215"/>
      <c r="IXR223" s="215"/>
      <c r="IXS223" s="215"/>
      <c r="IXT223" s="215"/>
      <c r="IXU223" s="215"/>
      <c r="IXV223" s="215"/>
      <c r="IXW223" s="215"/>
      <c r="IXX223" s="215"/>
      <c r="IXY223" s="215"/>
      <c r="IXZ223" s="215"/>
      <c r="IYA223" s="215"/>
      <c r="IYB223" s="215"/>
      <c r="IYC223" s="215"/>
      <c r="IYD223" s="215"/>
      <c r="IYE223" s="215"/>
      <c r="IYF223" s="215"/>
      <c r="IYG223" s="215"/>
      <c r="IYH223" s="215"/>
      <c r="IYI223" s="215"/>
      <c r="IYJ223" s="215"/>
      <c r="IYK223" s="215"/>
      <c r="IYL223" s="215"/>
      <c r="IYM223" s="215"/>
      <c r="IYN223" s="215"/>
      <c r="IYO223" s="215"/>
      <c r="IYP223" s="215"/>
      <c r="IYQ223" s="215"/>
      <c r="IYR223" s="215"/>
      <c r="IYS223" s="215"/>
      <c r="IYT223" s="215"/>
      <c r="IYU223" s="215"/>
      <c r="IYV223" s="215"/>
      <c r="IYW223" s="215"/>
      <c r="IYX223" s="215"/>
      <c r="IYY223" s="215"/>
      <c r="IYZ223" s="215"/>
      <c r="IZA223" s="215"/>
      <c r="IZB223" s="215"/>
      <c r="IZC223" s="215"/>
      <c r="IZD223" s="215"/>
      <c r="IZE223" s="215"/>
      <c r="IZF223" s="215"/>
      <c r="IZG223" s="215"/>
      <c r="IZH223" s="215"/>
      <c r="IZI223" s="215"/>
      <c r="IZJ223" s="215"/>
      <c r="IZK223" s="215"/>
      <c r="IZL223" s="215"/>
      <c r="IZM223" s="215"/>
      <c r="IZN223" s="215"/>
      <c r="IZO223" s="215"/>
      <c r="IZP223" s="215"/>
      <c r="IZQ223" s="215"/>
      <c r="IZR223" s="215"/>
      <c r="IZS223" s="215"/>
      <c r="IZT223" s="215"/>
      <c r="IZU223" s="215"/>
      <c r="IZV223" s="215"/>
      <c r="IZW223" s="215"/>
      <c r="IZX223" s="215"/>
      <c r="IZY223" s="215"/>
      <c r="IZZ223" s="215"/>
      <c r="JAA223" s="215"/>
      <c r="JAB223" s="215"/>
      <c r="JAC223" s="215"/>
      <c r="JAD223" s="215"/>
      <c r="JAE223" s="215"/>
      <c r="JAF223" s="215"/>
      <c r="JAG223" s="215"/>
      <c r="JAH223" s="215"/>
      <c r="JAI223" s="215"/>
      <c r="JAJ223" s="215"/>
      <c r="JAK223" s="215"/>
      <c r="JAL223" s="215"/>
      <c r="JAM223" s="215"/>
      <c r="JAN223" s="215"/>
      <c r="JAO223" s="215"/>
      <c r="JAP223" s="215"/>
      <c r="JAQ223" s="215"/>
      <c r="JAR223" s="215"/>
      <c r="JAS223" s="215"/>
      <c r="JAT223" s="215"/>
      <c r="JAU223" s="215"/>
      <c r="JAV223" s="215"/>
      <c r="JAW223" s="215"/>
      <c r="JAX223" s="215"/>
      <c r="JAY223" s="215"/>
      <c r="JAZ223" s="215"/>
      <c r="JBA223" s="215"/>
      <c r="JBB223" s="215"/>
      <c r="JBC223" s="215"/>
      <c r="JBD223" s="215"/>
      <c r="JBE223" s="215"/>
      <c r="JBF223" s="215"/>
      <c r="JBG223" s="215"/>
      <c r="JBH223" s="215"/>
      <c r="JBI223" s="215"/>
      <c r="JBJ223" s="215"/>
      <c r="JBK223" s="215"/>
      <c r="JBL223" s="215"/>
      <c r="JBM223" s="215"/>
      <c r="JBN223" s="215"/>
      <c r="JBO223" s="215"/>
      <c r="JBP223" s="215"/>
      <c r="JBQ223" s="215"/>
      <c r="JBR223" s="215"/>
      <c r="JBS223" s="215"/>
      <c r="JBT223" s="215"/>
      <c r="JBU223" s="215"/>
      <c r="JBV223" s="215"/>
      <c r="JBW223" s="215"/>
      <c r="JBX223" s="215"/>
      <c r="JBY223" s="215"/>
      <c r="JBZ223" s="215"/>
      <c r="JCA223" s="215"/>
      <c r="JCB223" s="215"/>
      <c r="JCC223" s="215"/>
      <c r="JCD223" s="215"/>
      <c r="JCE223" s="215"/>
      <c r="JCF223" s="215"/>
      <c r="JCG223" s="215"/>
      <c r="JCH223" s="215"/>
      <c r="JCI223" s="215"/>
      <c r="JCJ223" s="215"/>
      <c r="JCK223" s="215"/>
      <c r="JCL223" s="215"/>
      <c r="JCM223" s="215"/>
      <c r="JCN223" s="215"/>
      <c r="JCO223" s="215"/>
      <c r="JCP223" s="215"/>
      <c r="JCQ223" s="215"/>
      <c r="JCR223" s="215"/>
      <c r="JCS223" s="215"/>
      <c r="JCT223" s="215"/>
      <c r="JCU223" s="215"/>
      <c r="JCV223" s="215"/>
      <c r="JCW223" s="215"/>
      <c r="JCX223" s="215"/>
      <c r="JCY223" s="215"/>
      <c r="JCZ223" s="215"/>
      <c r="JDA223" s="215"/>
      <c r="JDB223" s="215"/>
      <c r="JDC223" s="215"/>
      <c r="JDD223" s="215"/>
      <c r="JDE223" s="215"/>
      <c r="JDF223" s="215"/>
      <c r="JDG223" s="215"/>
      <c r="JDH223" s="215"/>
      <c r="JDI223" s="215"/>
      <c r="JDJ223" s="215"/>
      <c r="JDK223" s="215"/>
      <c r="JDL223" s="215"/>
      <c r="JDM223" s="215"/>
      <c r="JDN223" s="215"/>
      <c r="JDO223" s="215"/>
      <c r="JDP223" s="215"/>
      <c r="JDQ223" s="215"/>
      <c r="JDR223" s="215"/>
      <c r="JDS223" s="215"/>
      <c r="JDT223" s="215"/>
      <c r="JDU223" s="215"/>
      <c r="JDV223" s="215"/>
      <c r="JDW223" s="215"/>
      <c r="JDX223" s="215"/>
      <c r="JDY223" s="215"/>
      <c r="JDZ223" s="215"/>
      <c r="JEA223" s="215"/>
      <c r="JEB223" s="215"/>
      <c r="JEC223" s="215"/>
      <c r="JED223" s="215"/>
      <c r="JEE223" s="215"/>
      <c r="JEF223" s="215"/>
      <c r="JEG223" s="215"/>
      <c r="JEH223" s="215"/>
      <c r="JEI223" s="215"/>
      <c r="JEJ223" s="215"/>
      <c r="JEK223" s="215"/>
      <c r="JEL223" s="215"/>
      <c r="JEM223" s="215"/>
      <c r="JEN223" s="215"/>
      <c r="JEO223" s="215"/>
      <c r="JEP223" s="215"/>
      <c r="JEQ223" s="215"/>
      <c r="JER223" s="215"/>
      <c r="JES223" s="215"/>
      <c r="JET223" s="215"/>
      <c r="JEU223" s="215"/>
      <c r="JEV223" s="215"/>
      <c r="JEW223" s="215"/>
      <c r="JEX223" s="215"/>
      <c r="JEY223" s="215"/>
      <c r="JEZ223" s="215"/>
      <c r="JFA223" s="215"/>
      <c r="JFB223" s="215"/>
      <c r="JFC223" s="215"/>
      <c r="JFD223" s="215"/>
      <c r="JFE223" s="215"/>
      <c r="JFF223" s="215"/>
      <c r="JFG223" s="215"/>
      <c r="JFH223" s="215"/>
      <c r="JFI223" s="215"/>
      <c r="JFJ223" s="215"/>
      <c r="JFK223" s="215"/>
      <c r="JFL223" s="215"/>
      <c r="JFM223" s="215"/>
      <c r="JFN223" s="215"/>
      <c r="JFO223" s="215"/>
      <c r="JFP223" s="215"/>
      <c r="JFQ223" s="215"/>
      <c r="JFR223" s="215"/>
      <c r="JFS223" s="215"/>
      <c r="JFT223" s="215"/>
      <c r="JFU223" s="215"/>
      <c r="JFV223" s="215"/>
      <c r="JFW223" s="215"/>
      <c r="JFX223" s="215"/>
      <c r="JFY223" s="215"/>
      <c r="JFZ223" s="215"/>
      <c r="JGA223" s="215"/>
      <c r="JGB223" s="215"/>
      <c r="JGC223" s="215"/>
      <c r="JGD223" s="215"/>
      <c r="JGE223" s="215"/>
      <c r="JGF223" s="215"/>
      <c r="JGG223" s="215"/>
      <c r="JGH223" s="215"/>
      <c r="JGI223" s="215"/>
      <c r="JGJ223" s="215"/>
      <c r="JGK223" s="215"/>
      <c r="JGL223" s="215"/>
      <c r="JGM223" s="215"/>
      <c r="JGN223" s="215"/>
      <c r="JGO223" s="215"/>
      <c r="JGP223" s="215"/>
      <c r="JGQ223" s="215"/>
      <c r="JGR223" s="215"/>
      <c r="JGS223" s="215"/>
      <c r="JGT223" s="215"/>
      <c r="JGU223" s="215"/>
      <c r="JGV223" s="215"/>
      <c r="JGW223" s="215"/>
      <c r="JGX223" s="215"/>
      <c r="JGY223" s="215"/>
      <c r="JGZ223" s="215"/>
      <c r="JHA223" s="215"/>
      <c r="JHB223" s="215"/>
      <c r="JHC223" s="215"/>
      <c r="JHD223" s="215"/>
      <c r="JHE223" s="215"/>
      <c r="JHF223" s="215"/>
      <c r="JHG223" s="215"/>
      <c r="JHH223" s="215"/>
      <c r="JHI223" s="215"/>
      <c r="JHJ223" s="215"/>
      <c r="JHK223" s="215"/>
      <c r="JHL223" s="215"/>
      <c r="JHM223" s="215"/>
      <c r="JHN223" s="215"/>
      <c r="JHO223" s="215"/>
      <c r="JHP223" s="215"/>
      <c r="JHQ223" s="215"/>
      <c r="JHR223" s="215"/>
      <c r="JHS223" s="215"/>
      <c r="JHT223" s="215"/>
      <c r="JHU223" s="215"/>
      <c r="JHV223" s="215"/>
      <c r="JHW223" s="215"/>
      <c r="JHX223" s="215"/>
      <c r="JHY223" s="215"/>
      <c r="JHZ223" s="215"/>
      <c r="JIA223" s="215"/>
      <c r="JIB223" s="215"/>
      <c r="JIC223" s="215"/>
      <c r="JID223" s="215"/>
      <c r="JIE223" s="215"/>
      <c r="JIF223" s="215"/>
      <c r="JIG223" s="215"/>
      <c r="JIH223" s="215"/>
      <c r="JII223" s="215"/>
      <c r="JIJ223" s="215"/>
      <c r="JIK223" s="215"/>
      <c r="JIL223" s="215"/>
      <c r="JIM223" s="215"/>
      <c r="JIN223" s="215"/>
      <c r="JIO223" s="215"/>
      <c r="JIP223" s="215"/>
      <c r="JIQ223" s="215"/>
      <c r="JIR223" s="215"/>
      <c r="JIS223" s="215"/>
      <c r="JIT223" s="215"/>
      <c r="JIU223" s="215"/>
      <c r="JIV223" s="215"/>
      <c r="JIW223" s="215"/>
      <c r="JIX223" s="215"/>
      <c r="JIY223" s="215"/>
      <c r="JIZ223" s="215"/>
      <c r="JJA223" s="215"/>
      <c r="JJB223" s="215"/>
      <c r="JJC223" s="215"/>
      <c r="JJD223" s="215"/>
      <c r="JJE223" s="215"/>
      <c r="JJF223" s="215"/>
      <c r="JJG223" s="215"/>
      <c r="JJH223" s="215"/>
      <c r="JJI223" s="215"/>
      <c r="JJJ223" s="215"/>
      <c r="JJK223" s="215"/>
      <c r="JJL223" s="215"/>
      <c r="JJM223" s="215"/>
      <c r="JJN223" s="215"/>
      <c r="JJO223" s="215"/>
      <c r="JJP223" s="215"/>
      <c r="JJQ223" s="215"/>
      <c r="JJR223" s="215"/>
      <c r="JJS223" s="215"/>
      <c r="JJT223" s="215"/>
      <c r="JJU223" s="215"/>
      <c r="JJV223" s="215"/>
      <c r="JJW223" s="215"/>
      <c r="JJX223" s="215"/>
      <c r="JJY223" s="215"/>
      <c r="JJZ223" s="215"/>
      <c r="JKA223" s="215"/>
      <c r="JKB223" s="215"/>
      <c r="JKC223" s="215"/>
      <c r="JKD223" s="215"/>
      <c r="JKE223" s="215"/>
      <c r="JKF223" s="215"/>
      <c r="JKG223" s="215"/>
      <c r="JKH223" s="215"/>
      <c r="JKI223" s="215"/>
      <c r="JKJ223" s="215"/>
      <c r="JKK223" s="215"/>
      <c r="JKL223" s="215"/>
      <c r="JKM223" s="215"/>
      <c r="JKN223" s="215"/>
      <c r="JKO223" s="215"/>
      <c r="JKP223" s="215"/>
      <c r="JKQ223" s="215"/>
      <c r="JKR223" s="215"/>
      <c r="JKS223" s="215"/>
      <c r="JKT223" s="215"/>
      <c r="JKU223" s="215"/>
      <c r="JKV223" s="215"/>
      <c r="JKW223" s="215"/>
      <c r="JKX223" s="215"/>
      <c r="JKY223" s="215"/>
      <c r="JKZ223" s="215"/>
      <c r="JLA223" s="215"/>
      <c r="JLB223" s="215"/>
      <c r="JLC223" s="215"/>
      <c r="JLD223" s="215"/>
      <c r="JLE223" s="215"/>
      <c r="JLF223" s="215"/>
      <c r="JLG223" s="215"/>
      <c r="JLH223" s="215"/>
      <c r="JLI223" s="215"/>
      <c r="JLJ223" s="215"/>
      <c r="JLK223" s="215"/>
      <c r="JLL223" s="215"/>
      <c r="JLM223" s="215"/>
      <c r="JLN223" s="215"/>
      <c r="JLO223" s="215"/>
      <c r="JLP223" s="215"/>
      <c r="JLQ223" s="215"/>
      <c r="JLR223" s="215"/>
      <c r="JLS223" s="215"/>
      <c r="JLT223" s="215"/>
      <c r="JLU223" s="215"/>
      <c r="JLV223" s="215"/>
      <c r="JLW223" s="215"/>
      <c r="JLX223" s="215"/>
      <c r="JLY223" s="215"/>
      <c r="JLZ223" s="215"/>
      <c r="JMA223" s="215"/>
      <c r="JMB223" s="215"/>
      <c r="JMC223" s="215"/>
      <c r="JMD223" s="215"/>
      <c r="JME223" s="215"/>
      <c r="JMF223" s="215"/>
      <c r="JMG223" s="215"/>
      <c r="JMH223" s="215"/>
      <c r="JMI223" s="215"/>
      <c r="JMJ223" s="215"/>
      <c r="JMK223" s="215"/>
      <c r="JML223" s="215"/>
      <c r="JMM223" s="215"/>
      <c r="JMN223" s="215"/>
      <c r="JMO223" s="215"/>
      <c r="JMP223" s="215"/>
      <c r="JMQ223" s="215"/>
      <c r="JMR223" s="215"/>
      <c r="JMS223" s="215"/>
      <c r="JMT223" s="215"/>
      <c r="JMU223" s="215"/>
      <c r="JMV223" s="215"/>
      <c r="JMW223" s="215"/>
      <c r="JMX223" s="215"/>
      <c r="JMY223" s="215"/>
      <c r="JMZ223" s="215"/>
      <c r="JNA223" s="215"/>
      <c r="JNB223" s="215"/>
      <c r="JNC223" s="215"/>
      <c r="JND223" s="215"/>
      <c r="JNE223" s="215"/>
      <c r="JNF223" s="215"/>
      <c r="JNG223" s="215"/>
      <c r="JNH223" s="215"/>
      <c r="JNI223" s="215"/>
      <c r="JNJ223" s="215"/>
      <c r="JNK223" s="215"/>
      <c r="JNL223" s="215"/>
      <c r="JNM223" s="215"/>
      <c r="JNN223" s="215"/>
      <c r="JNO223" s="215"/>
      <c r="JNP223" s="215"/>
      <c r="JNQ223" s="215"/>
      <c r="JNR223" s="215"/>
      <c r="JNS223" s="215"/>
      <c r="JNT223" s="215"/>
      <c r="JNU223" s="215"/>
      <c r="JNV223" s="215"/>
      <c r="JNW223" s="215"/>
      <c r="JNX223" s="215"/>
      <c r="JNY223" s="215"/>
      <c r="JNZ223" s="215"/>
      <c r="JOA223" s="215"/>
      <c r="JOB223" s="215"/>
      <c r="JOC223" s="215"/>
      <c r="JOD223" s="215"/>
      <c r="JOE223" s="215"/>
      <c r="JOF223" s="215"/>
      <c r="JOG223" s="215"/>
      <c r="JOH223" s="215"/>
      <c r="JOI223" s="215"/>
      <c r="JOJ223" s="215"/>
      <c r="JOK223" s="215"/>
      <c r="JOL223" s="215"/>
      <c r="JOM223" s="215"/>
      <c r="JON223" s="215"/>
      <c r="JOO223" s="215"/>
      <c r="JOP223" s="215"/>
      <c r="JOQ223" s="215"/>
      <c r="JOR223" s="215"/>
      <c r="JOS223" s="215"/>
      <c r="JOT223" s="215"/>
      <c r="JOU223" s="215"/>
      <c r="JOV223" s="215"/>
      <c r="JOW223" s="215"/>
      <c r="JOX223" s="215"/>
      <c r="JOY223" s="215"/>
      <c r="JOZ223" s="215"/>
      <c r="JPA223" s="215"/>
      <c r="JPB223" s="215"/>
      <c r="JPC223" s="215"/>
      <c r="JPD223" s="215"/>
      <c r="JPE223" s="215"/>
      <c r="JPF223" s="215"/>
      <c r="JPG223" s="215"/>
      <c r="JPH223" s="215"/>
      <c r="JPI223" s="215"/>
      <c r="JPJ223" s="215"/>
      <c r="JPK223" s="215"/>
      <c r="JPL223" s="215"/>
      <c r="JPM223" s="215"/>
      <c r="JPN223" s="215"/>
      <c r="JPO223" s="215"/>
      <c r="JPP223" s="215"/>
      <c r="JPQ223" s="215"/>
      <c r="JPR223" s="215"/>
      <c r="JPS223" s="215"/>
      <c r="JPT223" s="215"/>
      <c r="JPU223" s="215"/>
      <c r="JPV223" s="215"/>
      <c r="JPW223" s="215"/>
      <c r="JPX223" s="215"/>
      <c r="JPY223" s="215"/>
      <c r="JPZ223" s="215"/>
      <c r="JQA223" s="215"/>
      <c r="JQB223" s="215"/>
      <c r="JQC223" s="215"/>
      <c r="JQD223" s="215"/>
      <c r="JQE223" s="215"/>
      <c r="JQF223" s="215"/>
      <c r="JQG223" s="215"/>
      <c r="JQH223" s="215"/>
      <c r="JQI223" s="215"/>
      <c r="JQJ223" s="215"/>
      <c r="JQK223" s="215"/>
      <c r="JQL223" s="215"/>
      <c r="JQM223" s="215"/>
      <c r="JQN223" s="215"/>
      <c r="JQO223" s="215"/>
      <c r="JQP223" s="215"/>
      <c r="JQQ223" s="215"/>
      <c r="JQR223" s="215"/>
      <c r="JQS223" s="215"/>
      <c r="JQT223" s="215"/>
      <c r="JQU223" s="215"/>
      <c r="JQV223" s="215"/>
      <c r="JQW223" s="215"/>
      <c r="JQX223" s="215"/>
      <c r="JQY223" s="215"/>
      <c r="JQZ223" s="215"/>
      <c r="JRA223" s="215"/>
      <c r="JRB223" s="215"/>
      <c r="JRC223" s="215"/>
      <c r="JRD223" s="215"/>
      <c r="JRE223" s="215"/>
      <c r="JRF223" s="215"/>
      <c r="JRG223" s="215"/>
      <c r="JRH223" s="215"/>
      <c r="JRI223" s="215"/>
      <c r="JRJ223" s="215"/>
      <c r="JRK223" s="215"/>
      <c r="JRL223" s="215"/>
      <c r="JRM223" s="215"/>
      <c r="JRN223" s="215"/>
      <c r="JRO223" s="215"/>
      <c r="JRP223" s="215"/>
      <c r="JRQ223" s="215"/>
      <c r="JRR223" s="215"/>
      <c r="JRS223" s="215"/>
      <c r="JRT223" s="215"/>
      <c r="JRU223" s="215"/>
      <c r="JRV223" s="215"/>
      <c r="JRW223" s="215"/>
      <c r="JRX223" s="215"/>
      <c r="JRY223" s="215"/>
      <c r="JRZ223" s="215"/>
      <c r="JSA223" s="215"/>
      <c r="JSB223" s="215"/>
      <c r="JSC223" s="215"/>
      <c r="JSD223" s="215"/>
      <c r="JSE223" s="215"/>
      <c r="JSF223" s="215"/>
      <c r="JSG223" s="215"/>
      <c r="JSH223" s="215"/>
      <c r="JSI223" s="215"/>
      <c r="JSJ223" s="215"/>
      <c r="JSK223" s="215"/>
      <c r="JSL223" s="215"/>
      <c r="JSM223" s="215"/>
      <c r="JSN223" s="215"/>
      <c r="JSO223" s="215"/>
      <c r="JSP223" s="215"/>
      <c r="JSQ223" s="215"/>
      <c r="JSR223" s="215"/>
      <c r="JSS223" s="215"/>
      <c r="JST223" s="215"/>
      <c r="JSU223" s="215"/>
      <c r="JSV223" s="215"/>
      <c r="JSW223" s="215"/>
      <c r="JSX223" s="215"/>
      <c r="JSY223" s="215"/>
      <c r="JSZ223" s="215"/>
      <c r="JTA223" s="215"/>
      <c r="JTB223" s="215"/>
      <c r="JTC223" s="215"/>
      <c r="JTD223" s="215"/>
      <c r="JTE223" s="215"/>
      <c r="JTF223" s="215"/>
      <c r="JTG223" s="215"/>
      <c r="JTH223" s="215"/>
      <c r="JTI223" s="215"/>
      <c r="JTJ223" s="215"/>
      <c r="JTK223" s="215"/>
      <c r="JTL223" s="215"/>
      <c r="JTM223" s="215"/>
      <c r="JTN223" s="215"/>
      <c r="JTO223" s="215"/>
      <c r="JTP223" s="215"/>
      <c r="JTQ223" s="215"/>
      <c r="JTR223" s="215"/>
      <c r="JTS223" s="215"/>
      <c r="JTT223" s="215"/>
      <c r="JTU223" s="215"/>
      <c r="JTV223" s="215"/>
      <c r="JTW223" s="215"/>
      <c r="JTX223" s="215"/>
      <c r="JTY223" s="215"/>
      <c r="JTZ223" s="215"/>
      <c r="JUA223" s="215"/>
      <c r="JUB223" s="215"/>
      <c r="JUC223" s="215"/>
      <c r="JUD223" s="215"/>
      <c r="JUE223" s="215"/>
      <c r="JUF223" s="215"/>
      <c r="JUG223" s="215"/>
      <c r="JUH223" s="215"/>
      <c r="JUI223" s="215"/>
      <c r="JUJ223" s="215"/>
      <c r="JUK223" s="215"/>
      <c r="JUL223" s="215"/>
      <c r="JUM223" s="215"/>
      <c r="JUN223" s="215"/>
      <c r="JUO223" s="215"/>
      <c r="JUP223" s="215"/>
      <c r="JUQ223" s="215"/>
      <c r="JUR223" s="215"/>
      <c r="JUS223" s="215"/>
      <c r="JUT223" s="215"/>
      <c r="JUU223" s="215"/>
      <c r="JUV223" s="215"/>
      <c r="JUW223" s="215"/>
      <c r="JUX223" s="215"/>
      <c r="JUY223" s="215"/>
      <c r="JUZ223" s="215"/>
      <c r="JVA223" s="215"/>
      <c r="JVB223" s="215"/>
      <c r="JVC223" s="215"/>
      <c r="JVD223" s="215"/>
      <c r="JVE223" s="215"/>
      <c r="JVF223" s="215"/>
      <c r="JVG223" s="215"/>
      <c r="JVH223" s="215"/>
      <c r="JVI223" s="215"/>
      <c r="JVJ223" s="215"/>
      <c r="JVK223" s="215"/>
      <c r="JVL223" s="215"/>
      <c r="JVM223" s="215"/>
      <c r="JVN223" s="215"/>
      <c r="JVO223" s="215"/>
      <c r="JVP223" s="215"/>
      <c r="JVQ223" s="215"/>
      <c r="JVR223" s="215"/>
      <c r="JVS223" s="215"/>
      <c r="JVT223" s="215"/>
      <c r="JVU223" s="215"/>
      <c r="JVV223" s="215"/>
      <c r="JVW223" s="215"/>
      <c r="JVX223" s="215"/>
      <c r="JVY223" s="215"/>
      <c r="JVZ223" s="215"/>
      <c r="JWA223" s="215"/>
      <c r="JWB223" s="215"/>
      <c r="JWC223" s="215"/>
      <c r="JWD223" s="215"/>
      <c r="JWE223" s="215"/>
      <c r="JWF223" s="215"/>
      <c r="JWG223" s="215"/>
      <c r="JWH223" s="215"/>
      <c r="JWI223" s="215"/>
      <c r="JWJ223" s="215"/>
      <c r="JWK223" s="215"/>
      <c r="JWL223" s="215"/>
      <c r="JWM223" s="215"/>
      <c r="JWN223" s="215"/>
      <c r="JWO223" s="215"/>
      <c r="JWP223" s="215"/>
      <c r="JWQ223" s="215"/>
      <c r="JWR223" s="215"/>
      <c r="JWS223" s="215"/>
      <c r="JWT223" s="215"/>
      <c r="JWU223" s="215"/>
      <c r="JWV223" s="215"/>
      <c r="JWW223" s="215"/>
      <c r="JWX223" s="215"/>
      <c r="JWY223" s="215"/>
      <c r="JWZ223" s="215"/>
      <c r="JXA223" s="215"/>
      <c r="JXB223" s="215"/>
      <c r="JXC223" s="215"/>
      <c r="JXD223" s="215"/>
      <c r="JXE223" s="215"/>
      <c r="JXF223" s="215"/>
      <c r="JXG223" s="215"/>
      <c r="JXH223" s="215"/>
      <c r="JXI223" s="215"/>
      <c r="JXJ223" s="215"/>
      <c r="JXK223" s="215"/>
      <c r="JXL223" s="215"/>
      <c r="JXM223" s="215"/>
      <c r="JXN223" s="215"/>
      <c r="JXO223" s="215"/>
      <c r="JXP223" s="215"/>
      <c r="JXQ223" s="215"/>
      <c r="JXR223" s="215"/>
      <c r="JXS223" s="215"/>
      <c r="JXT223" s="215"/>
      <c r="JXU223" s="215"/>
      <c r="JXV223" s="215"/>
      <c r="JXW223" s="215"/>
      <c r="JXX223" s="215"/>
      <c r="JXY223" s="215"/>
      <c r="JXZ223" s="215"/>
      <c r="JYA223" s="215"/>
      <c r="JYB223" s="215"/>
      <c r="JYC223" s="215"/>
      <c r="JYD223" s="215"/>
      <c r="JYE223" s="215"/>
      <c r="JYF223" s="215"/>
      <c r="JYG223" s="215"/>
      <c r="JYH223" s="215"/>
      <c r="JYI223" s="215"/>
      <c r="JYJ223" s="215"/>
      <c r="JYK223" s="215"/>
      <c r="JYL223" s="215"/>
      <c r="JYM223" s="215"/>
      <c r="JYN223" s="215"/>
      <c r="JYO223" s="215"/>
      <c r="JYP223" s="215"/>
      <c r="JYQ223" s="215"/>
      <c r="JYR223" s="215"/>
      <c r="JYS223" s="215"/>
      <c r="JYT223" s="215"/>
      <c r="JYU223" s="215"/>
      <c r="JYV223" s="215"/>
      <c r="JYW223" s="215"/>
      <c r="JYX223" s="215"/>
      <c r="JYY223" s="215"/>
      <c r="JYZ223" s="215"/>
      <c r="JZA223" s="215"/>
      <c r="JZB223" s="215"/>
      <c r="JZC223" s="215"/>
      <c r="JZD223" s="215"/>
      <c r="JZE223" s="215"/>
      <c r="JZF223" s="215"/>
      <c r="JZG223" s="215"/>
      <c r="JZH223" s="215"/>
      <c r="JZI223" s="215"/>
      <c r="JZJ223" s="215"/>
      <c r="JZK223" s="215"/>
      <c r="JZL223" s="215"/>
      <c r="JZM223" s="215"/>
      <c r="JZN223" s="215"/>
      <c r="JZO223" s="215"/>
      <c r="JZP223" s="215"/>
      <c r="JZQ223" s="215"/>
      <c r="JZR223" s="215"/>
      <c r="JZS223" s="215"/>
      <c r="JZT223" s="215"/>
      <c r="JZU223" s="215"/>
      <c r="JZV223" s="215"/>
      <c r="JZW223" s="215"/>
      <c r="JZX223" s="215"/>
      <c r="JZY223" s="215"/>
      <c r="JZZ223" s="215"/>
      <c r="KAA223" s="215"/>
      <c r="KAB223" s="215"/>
      <c r="KAC223" s="215"/>
      <c r="KAD223" s="215"/>
      <c r="KAE223" s="215"/>
      <c r="KAF223" s="215"/>
      <c r="KAG223" s="215"/>
      <c r="KAH223" s="215"/>
      <c r="KAI223" s="215"/>
      <c r="KAJ223" s="215"/>
      <c r="KAK223" s="215"/>
      <c r="KAL223" s="215"/>
      <c r="KAM223" s="215"/>
      <c r="KAN223" s="215"/>
      <c r="KAO223" s="215"/>
      <c r="KAP223" s="215"/>
      <c r="KAQ223" s="215"/>
      <c r="KAR223" s="215"/>
      <c r="KAS223" s="215"/>
      <c r="KAT223" s="215"/>
      <c r="KAU223" s="215"/>
      <c r="KAV223" s="215"/>
      <c r="KAW223" s="215"/>
      <c r="KAX223" s="215"/>
      <c r="KAY223" s="215"/>
      <c r="KAZ223" s="215"/>
      <c r="KBA223" s="215"/>
      <c r="KBB223" s="215"/>
      <c r="KBC223" s="215"/>
      <c r="KBD223" s="215"/>
      <c r="KBE223" s="215"/>
      <c r="KBF223" s="215"/>
      <c r="KBG223" s="215"/>
      <c r="KBH223" s="215"/>
      <c r="KBI223" s="215"/>
      <c r="KBJ223" s="215"/>
      <c r="KBK223" s="215"/>
      <c r="KBL223" s="215"/>
      <c r="KBM223" s="215"/>
      <c r="KBN223" s="215"/>
      <c r="KBO223" s="215"/>
      <c r="KBP223" s="215"/>
      <c r="KBQ223" s="215"/>
      <c r="KBR223" s="215"/>
      <c r="KBS223" s="215"/>
      <c r="KBT223" s="215"/>
      <c r="KBU223" s="215"/>
      <c r="KBV223" s="215"/>
      <c r="KBW223" s="215"/>
      <c r="KBX223" s="215"/>
      <c r="KBY223" s="215"/>
      <c r="KBZ223" s="215"/>
      <c r="KCA223" s="215"/>
      <c r="KCB223" s="215"/>
      <c r="KCC223" s="215"/>
      <c r="KCD223" s="215"/>
      <c r="KCE223" s="215"/>
      <c r="KCF223" s="215"/>
      <c r="KCG223" s="215"/>
      <c r="KCH223" s="215"/>
      <c r="KCI223" s="215"/>
      <c r="KCJ223" s="215"/>
      <c r="KCK223" s="215"/>
      <c r="KCL223" s="215"/>
      <c r="KCM223" s="215"/>
      <c r="KCN223" s="215"/>
      <c r="KCO223" s="215"/>
      <c r="KCP223" s="215"/>
      <c r="KCQ223" s="215"/>
      <c r="KCR223" s="215"/>
      <c r="KCS223" s="215"/>
      <c r="KCT223" s="215"/>
      <c r="KCU223" s="215"/>
      <c r="KCV223" s="215"/>
      <c r="KCW223" s="215"/>
      <c r="KCX223" s="215"/>
      <c r="KCY223" s="215"/>
      <c r="KCZ223" s="215"/>
      <c r="KDA223" s="215"/>
      <c r="KDB223" s="215"/>
      <c r="KDC223" s="215"/>
      <c r="KDD223" s="215"/>
      <c r="KDE223" s="215"/>
      <c r="KDF223" s="215"/>
      <c r="KDG223" s="215"/>
      <c r="KDH223" s="215"/>
      <c r="KDI223" s="215"/>
      <c r="KDJ223" s="215"/>
      <c r="KDK223" s="215"/>
      <c r="KDL223" s="215"/>
      <c r="KDM223" s="215"/>
      <c r="KDN223" s="215"/>
      <c r="KDO223" s="215"/>
      <c r="KDP223" s="215"/>
      <c r="KDQ223" s="215"/>
      <c r="KDR223" s="215"/>
      <c r="KDS223" s="215"/>
      <c r="KDT223" s="215"/>
      <c r="KDU223" s="215"/>
      <c r="KDV223" s="215"/>
      <c r="KDW223" s="215"/>
      <c r="KDX223" s="215"/>
      <c r="KDY223" s="215"/>
      <c r="KDZ223" s="215"/>
      <c r="KEA223" s="215"/>
      <c r="KEB223" s="215"/>
      <c r="KEC223" s="215"/>
      <c r="KED223" s="215"/>
      <c r="KEE223" s="215"/>
      <c r="KEF223" s="215"/>
      <c r="KEG223" s="215"/>
      <c r="KEH223" s="215"/>
      <c r="KEI223" s="215"/>
      <c r="KEJ223" s="215"/>
      <c r="KEK223" s="215"/>
      <c r="KEL223" s="215"/>
      <c r="KEM223" s="215"/>
      <c r="KEN223" s="215"/>
      <c r="KEO223" s="215"/>
      <c r="KEP223" s="215"/>
      <c r="KEQ223" s="215"/>
      <c r="KER223" s="215"/>
      <c r="KES223" s="215"/>
      <c r="KET223" s="215"/>
      <c r="KEU223" s="215"/>
      <c r="KEV223" s="215"/>
      <c r="KEW223" s="215"/>
      <c r="KEX223" s="215"/>
      <c r="KEY223" s="215"/>
      <c r="KEZ223" s="215"/>
      <c r="KFA223" s="215"/>
      <c r="KFB223" s="215"/>
      <c r="KFC223" s="215"/>
      <c r="KFD223" s="215"/>
      <c r="KFE223" s="215"/>
      <c r="KFF223" s="215"/>
      <c r="KFG223" s="215"/>
      <c r="KFH223" s="215"/>
      <c r="KFI223" s="215"/>
      <c r="KFJ223" s="215"/>
      <c r="KFK223" s="215"/>
      <c r="KFL223" s="215"/>
      <c r="KFM223" s="215"/>
      <c r="KFN223" s="215"/>
      <c r="KFO223" s="215"/>
      <c r="KFP223" s="215"/>
      <c r="KFQ223" s="215"/>
      <c r="KFR223" s="215"/>
      <c r="KFS223" s="215"/>
      <c r="KFT223" s="215"/>
      <c r="KFU223" s="215"/>
      <c r="KFV223" s="215"/>
      <c r="KFW223" s="215"/>
      <c r="KFX223" s="215"/>
      <c r="KFY223" s="215"/>
      <c r="KFZ223" s="215"/>
      <c r="KGA223" s="215"/>
      <c r="KGB223" s="215"/>
      <c r="KGC223" s="215"/>
      <c r="KGD223" s="215"/>
      <c r="KGE223" s="215"/>
      <c r="KGF223" s="215"/>
      <c r="KGG223" s="215"/>
      <c r="KGH223" s="215"/>
      <c r="KGI223" s="215"/>
      <c r="KGJ223" s="215"/>
      <c r="KGK223" s="215"/>
      <c r="KGL223" s="215"/>
      <c r="KGM223" s="215"/>
      <c r="KGN223" s="215"/>
      <c r="KGO223" s="215"/>
      <c r="KGP223" s="215"/>
      <c r="KGQ223" s="215"/>
      <c r="KGR223" s="215"/>
      <c r="KGS223" s="215"/>
      <c r="KGT223" s="215"/>
      <c r="KGU223" s="215"/>
      <c r="KGV223" s="215"/>
      <c r="KGW223" s="215"/>
      <c r="KGX223" s="215"/>
      <c r="KGY223" s="215"/>
      <c r="KGZ223" s="215"/>
      <c r="KHA223" s="215"/>
      <c r="KHB223" s="215"/>
      <c r="KHC223" s="215"/>
      <c r="KHD223" s="215"/>
      <c r="KHE223" s="215"/>
      <c r="KHF223" s="215"/>
      <c r="KHG223" s="215"/>
      <c r="KHH223" s="215"/>
      <c r="KHI223" s="215"/>
      <c r="KHJ223" s="215"/>
      <c r="KHK223" s="215"/>
      <c r="KHL223" s="215"/>
      <c r="KHM223" s="215"/>
      <c r="KHN223" s="215"/>
      <c r="KHO223" s="215"/>
      <c r="KHP223" s="215"/>
      <c r="KHQ223" s="215"/>
      <c r="KHR223" s="215"/>
      <c r="KHS223" s="215"/>
      <c r="KHT223" s="215"/>
      <c r="KHU223" s="215"/>
      <c r="KHV223" s="215"/>
      <c r="KHW223" s="215"/>
      <c r="KHX223" s="215"/>
      <c r="KHY223" s="215"/>
      <c r="KHZ223" s="215"/>
      <c r="KIA223" s="215"/>
      <c r="KIB223" s="215"/>
      <c r="KIC223" s="215"/>
      <c r="KID223" s="215"/>
      <c r="KIE223" s="215"/>
      <c r="KIF223" s="215"/>
      <c r="KIG223" s="215"/>
      <c r="KIH223" s="215"/>
      <c r="KII223" s="215"/>
      <c r="KIJ223" s="215"/>
      <c r="KIK223" s="215"/>
      <c r="KIL223" s="215"/>
      <c r="KIM223" s="215"/>
      <c r="KIN223" s="215"/>
      <c r="KIO223" s="215"/>
      <c r="KIP223" s="215"/>
      <c r="KIQ223" s="215"/>
      <c r="KIR223" s="215"/>
      <c r="KIS223" s="215"/>
      <c r="KIT223" s="215"/>
      <c r="KIU223" s="215"/>
      <c r="KIV223" s="215"/>
      <c r="KIW223" s="215"/>
      <c r="KIX223" s="215"/>
      <c r="KIY223" s="215"/>
      <c r="KIZ223" s="215"/>
      <c r="KJA223" s="215"/>
      <c r="KJB223" s="215"/>
      <c r="KJC223" s="215"/>
      <c r="KJD223" s="215"/>
      <c r="KJE223" s="215"/>
      <c r="KJF223" s="215"/>
      <c r="KJG223" s="215"/>
      <c r="KJH223" s="215"/>
      <c r="KJI223" s="215"/>
      <c r="KJJ223" s="215"/>
      <c r="KJK223" s="215"/>
      <c r="KJL223" s="215"/>
      <c r="KJM223" s="215"/>
      <c r="KJN223" s="215"/>
      <c r="KJO223" s="215"/>
      <c r="KJP223" s="215"/>
      <c r="KJQ223" s="215"/>
      <c r="KJR223" s="215"/>
      <c r="KJS223" s="215"/>
      <c r="KJT223" s="215"/>
      <c r="KJU223" s="215"/>
      <c r="KJV223" s="215"/>
      <c r="KJW223" s="215"/>
      <c r="KJX223" s="215"/>
      <c r="KJY223" s="215"/>
      <c r="KJZ223" s="215"/>
      <c r="KKA223" s="215"/>
      <c r="KKB223" s="215"/>
      <c r="KKC223" s="215"/>
      <c r="KKD223" s="215"/>
      <c r="KKE223" s="215"/>
      <c r="KKF223" s="215"/>
      <c r="KKG223" s="215"/>
      <c r="KKH223" s="215"/>
      <c r="KKI223" s="215"/>
      <c r="KKJ223" s="215"/>
      <c r="KKK223" s="215"/>
      <c r="KKL223" s="215"/>
      <c r="KKM223" s="215"/>
      <c r="KKN223" s="215"/>
      <c r="KKO223" s="215"/>
      <c r="KKP223" s="215"/>
      <c r="KKQ223" s="215"/>
      <c r="KKR223" s="215"/>
      <c r="KKS223" s="215"/>
      <c r="KKT223" s="215"/>
      <c r="KKU223" s="215"/>
      <c r="KKV223" s="215"/>
      <c r="KKW223" s="215"/>
      <c r="KKX223" s="215"/>
      <c r="KKY223" s="215"/>
      <c r="KKZ223" s="215"/>
      <c r="KLA223" s="215"/>
      <c r="KLB223" s="215"/>
      <c r="KLC223" s="215"/>
      <c r="KLD223" s="215"/>
      <c r="KLE223" s="215"/>
      <c r="KLF223" s="215"/>
      <c r="KLG223" s="215"/>
      <c r="KLH223" s="215"/>
      <c r="KLI223" s="215"/>
      <c r="KLJ223" s="215"/>
      <c r="KLK223" s="215"/>
      <c r="KLL223" s="215"/>
      <c r="KLM223" s="215"/>
      <c r="KLN223" s="215"/>
      <c r="KLO223" s="215"/>
      <c r="KLP223" s="215"/>
      <c r="KLQ223" s="215"/>
      <c r="KLR223" s="215"/>
      <c r="KLS223" s="215"/>
      <c r="KLT223" s="215"/>
      <c r="KLU223" s="215"/>
      <c r="KLV223" s="215"/>
      <c r="KLW223" s="215"/>
      <c r="KLX223" s="215"/>
      <c r="KLY223" s="215"/>
      <c r="KLZ223" s="215"/>
      <c r="KMA223" s="215"/>
      <c r="KMB223" s="215"/>
      <c r="KMC223" s="215"/>
      <c r="KMD223" s="215"/>
      <c r="KME223" s="215"/>
      <c r="KMF223" s="215"/>
      <c r="KMG223" s="215"/>
      <c r="KMH223" s="215"/>
      <c r="KMI223" s="215"/>
      <c r="KMJ223" s="215"/>
      <c r="KMK223" s="215"/>
      <c r="KML223" s="215"/>
      <c r="KMM223" s="215"/>
      <c r="KMN223" s="215"/>
      <c r="KMO223" s="215"/>
      <c r="KMP223" s="215"/>
      <c r="KMQ223" s="215"/>
      <c r="KMR223" s="215"/>
      <c r="KMS223" s="215"/>
      <c r="KMT223" s="215"/>
      <c r="KMU223" s="215"/>
      <c r="KMV223" s="215"/>
      <c r="KMW223" s="215"/>
      <c r="KMX223" s="215"/>
      <c r="KMY223" s="215"/>
      <c r="KMZ223" s="215"/>
      <c r="KNA223" s="215"/>
      <c r="KNB223" s="215"/>
      <c r="KNC223" s="215"/>
      <c r="KND223" s="215"/>
      <c r="KNE223" s="215"/>
      <c r="KNF223" s="215"/>
      <c r="KNG223" s="215"/>
      <c r="KNH223" s="215"/>
      <c r="KNI223" s="215"/>
      <c r="KNJ223" s="215"/>
      <c r="KNK223" s="215"/>
      <c r="KNL223" s="215"/>
      <c r="KNM223" s="215"/>
      <c r="KNN223" s="215"/>
      <c r="KNO223" s="215"/>
      <c r="KNP223" s="215"/>
      <c r="KNQ223" s="215"/>
      <c r="KNR223" s="215"/>
      <c r="KNS223" s="215"/>
      <c r="KNT223" s="215"/>
      <c r="KNU223" s="215"/>
      <c r="KNV223" s="215"/>
      <c r="KNW223" s="215"/>
      <c r="KNX223" s="215"/>
      <c r="KNY223" s="215"/>
      <c r="KNZ223" s="215"/>
      <c r="KOA223" s="215"/>
      <c r="KOB223" s="215"/>
      <c r="KOC223" s="215"/>
      <c r="KOD223" s="215"/>
      <c r="KOE223" s="215"/>
      <c r="KOF223" s="215"/>
      <c r="KOG223" s="215"/>
      <c r="KOH223" s="215"/>
      <c r="KOI223" s="215"/>
      <c r="KOJ223" s="215"/>
      <c r="KOK223" s="215"/>
      <c r="KOL223" s="215"/>
      <c r="KOM223" s="215"/>
      <c r="KON223" s="215"/>
      <c r="KOO223" s="215"/>
      <c r="KOP223" s="215"/>
      <c r="KOQ223" s="215"/>
      <c r="KOR223" s="215"/>
      <c r="KOS223" s="215"/>
      <c r="KOT223" s="215"/>
      <c r="KOU223" s="215"/>
      <c r="KOV223" s="215"/>
      <c r="KOW223" s="215"/>
      <c r="KOX223" s="215"/>
      <c r="KOY223" s="215"/>
      <c r="KOZ223" s="215"/>
      <c r="KPA223" s="215"/>
      <c r="KPB223" s="215"/>
      <c r="KPC223" s="215"/>
      <c r="KPD223" s="215"/>
      <c r="KPE223" s="215"/>
      <c r="KPF223" s="215"/>
      <c r="KPG223" s="215"/>
      <c r="KPH223" s="215"/>
      <c r="KPI223" s="215"/>
      <c r="KPJ223" s="215"/>
      <c r="KPK223" s="215"/>
      <c r="KPL223" s="215"/>
      <c r="KPM223" s="215"/>
      <c r="KPN223" s="215"/>
      <c r="KPO223" s="215"/>
      <c r="KPP223" s="215"/>
      <c r="KPQ223" s="215"/>
      <c r="KPR223" s="215"/>
      <c r="KPS223" s="215"/>
      <c r="KPT223" s="215"/>
      <c r="KPU223" s="215"/>
      <c r="KPV223" s="215"/>
      <c r="KPW223" s="215"/>
      <c r="KPX223" s="215"/>
      <c r="KPY223" s="215"/>
      <c r="KPZ223" s="215"/>
      <c r="KQA223" s="215"/>
      <c r="KQB223" s="215"/>
      <c r="KQC223" s="215"/>
      <c r="KQD223" s="215"/>
      <c r="KQE223" s="215"/>
      <c r="KQF223" s="215"/>
      <c r="KQG223" s="215"/>
      <c r="KQH223" s="215"/>
      <c r="KQI223" s="215"/>
      <c r="KQJ223" s="215"/>
      <c r="KQK223" s="215"/>
      <c r="KQL223" s="215"/>
      <c r="KQM223" s="215"/>
      <c r="KQN223" s="215"/>
      <c r="KQO223" s="215"/>
      <c r="KQP223" s="215"/>
      <c r="KQQ223" s="215"/>
      <c r="KQR223" s="215"/>
      <c r="KQS223" s="215"/>
      <c r="KQT223" s="215"/>
      <c r="KQU223" s="215"/>
      <c r="KQV223" s="215"/>
      <c r="KQW223" s="215"/>
      <c r="KQX223" s="215"/>
      <c r="KQY223" s="215"/>
      <c r="KQZ223" s="215"/>
      <c r="KRA223" s="215"/>
      <c r="KRB223" s="215"/>
      <c r="KRC223" s="215"/>
      <c r="KRD223" s="215"/>
      <c r="KRE223" s="215"/>
      <c r="KRF223" s="215"/>
      <c r="KRG223" s="215"/>
      <c r="KRH223" s="215"/>
      <c r="KRI223" s="215"/>
      <c r="KRJ223" s="215"/>
      <c r="KRK223" s="215"/>
      <c r="KRL223" s="215"/>
      <c r="KRM223" s="215"/>
      <c r="KRN223" s="215"/>
      <c r="KRO223" s="215"/>
      <c r="KRP223" s="215"/>
      <c r="KRQ223" s="215"/>
      <c r="KRR223" s="215"/>
      <c r="KRS223" s="215"/>
      <c r="KRT223" s="215"/>
      <c r="KRU223" s="215"/>
      <c r="KRV223" s="215"/>
      <c r="KRW223" s="215"/>
      <c r="KRX223" s="215"/>
      <c r="KRY223" s="215"/>
      <c r="KRZ223" s="215"/>
      <c r="KSA223" s="215"/>
      <c r="KSB223" s="215"/>
      <c r="KSC223" s="215"/>
      <c r="KSD223" s="215"/>
      <c r="KSE223" s="215"/>
      <c r="KSF223" s="215"/>
      <c r="KSG223" s="215"/>
      <c r="KSH223" s="215"/>
      <c r="KSI223" s="215"/>
      <c r="KSJ223" s="215"/>
      <c r="KSK223" s="215"/>
      <c r="KSL223" s="215"/>
      <c r="KSM223" s="215"/>
      <c r="KSN223" s="215"/>
      <c r="KSO223" s="215"/>
      <c r="KSP223" s="215"/>
      <c r="KSQ223" s="215"/>
      <c r="KSR223" s="215"/>
      <c r="KSS223" s="215"/>
      <c r="KST223" s="215"/>
      <c r="KSU223" s="215"/>
      <c r="KSV223" s="215"/>
      <c r="KSW223" s="215"/>
      <c r="KSX223" s="215"/>
      <c r="KSY223" s="215"/>
      <c r="KSZ223" s="215"/>
      <c r="KTA223" s="215"/>
      <c r="KTB223" s="215"/>
      <c r="KTC223" s="215"/>
      <c r="KTD223" s="215"/>
      <c r="KTE223" s="215"/>
      <c r="KTF223" s="215"/>
      <c r="KTG223" s="215"/>
      <c r="KTH223" s="215"/>
      <c r="KTI223" s="215"/>
      <c r="KTJ223" s="215"/>
      <c r="KTK223" s="215"/>
      <c r="KTL223" s="215"/>
      <c r="KTM223" s="215"/>
      <c r="KTN223" s="215"/>
      <c r="KTO223" s="215"/>
      <c r="KTP223" s="215"/>
      <c r="KTQ223" s="215"/>
      <c r="KTR223" s="215"/>
      <c r="KTS223" s="215"/>
      <c r="KTT223" s="215"/>
      <c r="KTU223" s="215"/>
      <c r="KTV223" s="215"/>
      <c r="KTW223" s="215"/>
      <c r="KTX223" s="215"/>
      <c r="KTY223" s="215"/>
      <c r="KTZ223" s="215"/>
      <c r="KUA223" s="215"/>
      <c r="KUB223" s="215"/>
      <c r="KUC223" s="215"/>
      <c r="KUD223" s="215"/>
      <c r="KUE223" s="215"/>
      <c r="KUF223" s="215"/>
      <c r="KUG223" s="215"/>
      <c r="KUH223" s="215"/>
      <c r="KUI223" s="215"/>
      <c r="KUJ223" s="215"/>
      <c r="KUK223" s="215"/>
      <c r="KUL223" s="215"/>
      <c r="KUM223" s="215"/>
      <c r="KUN223" s="215"/>
      <c r="KUO223" s="215"/>
      <c r="KUP223" s="215"/>
      <c r="KUQ223" s="215"/>
      <c r="KUR223" s="215"/>
      <c r="KUS223" s="215"/>
      <c r="KUT223" s="215"/>
      <c r="KUU223" s="215"/>
      <c r="KUV223" s="215"/>
      <c r="KUW223" s="215"/>
      <c r="KUX223" s="215"/>
      <c r="KUY223" s="215"/>
      <c r="KUZ223" s="215"/>
      <c r="KVA223" s="215"/>
      <c r="KVB223" s="215"/>
      <c r="KVC223" s="215"/>
      <c r="KVD223" s="215"/>
      <c r="KVE223" s="215"/>
      <c r="KVF223" s="215"/>
      <c r="KVG223" s="215"/>
      <c r="KVH223" s="215"/>
      <c r="KVI223" s="215"/>
      <c r="KVJ223" s="215"/>
      <c r="KVK223" s="215"/>
      <c r="KVL223" s="215"/>
      <c r="KVM223" s="215"/>
      <c r="KVN223" s="215"/>
      <c r="KVO223" s="215"/>
      <c r="KVP223" s="215"/>
      <c r="KVQ223" s="215"/>
      <c r="KVR223" s="215"/>
      <c r="KVS223" s="215"/>
      <c r="KVT223" s="215"/>
      <c r="KVU223" s="215"/>
      <c r="KVV223" s="215"/>
      <c r="KVW223" s="215"/>
      <c r="KVX223" s="215"/>
      <c r="KVY223" s="215"/>
      <c r="KVZ223" s="215"/>
      <c r="KWA223" s="215"/>
      <c r="KWB223" s="215"/>
      <c r="KWC223" s="215"/>
      <c r="KWD223" s="215"/>
      <c r="KWE223" s="215"/>
      <c r="KWF223" s="215"/>
      <c r="KWG223" s="215"/>
      <c r="KWH223" s="215"/>
      <c r="KWI223" s="215"/>
      <c r="KWJ223" s="215"/>
      <c r="KWK223" s="215"/>
      <c r="KWL223" s="215"/>
      <c r="KWM223" s="215"/>
      <c r="KWN223" s="215"/>
      <c r="KWO223" s="215"/>
      <c r="KWP223" s="215"/>
      <c r="KWQ223" s="215"/>
      <c r="KWR223" s="215"/>
      <c r="KWS223" s="215"/>
      <c r="KWT223" s="215"/>
      <c r="KWU223" s="215"/>
      <c r="KWV223" s="215"/>
      <c r="KWW223" s="215"/>
      <c r="KWX223" s="215"/>
      <c r="KWY223" s="215"/>
      <c r="KWZ223" s="215"/>
      <c r="KXA223" s="215"/>
      <c r="KXB223" s="215"/>
      <c r="KXC223" s="215"/>
      <c r="KXD223" s="215"/>
      <c r="KXE223" s="215"/>
      <c r="KXF223" s="215"/>
      <c r="KXG223" s="215"/>
      <c r="KXH223" s="215"/>
      <c r="KXI223" s="215"/>
      <c r="KXJ223" s="215"/>
      <c r="KXK223" s="215"/>
      <c r="KXL223" s="215"/>
      <c r="KXM223" s="215"/>
      <c r="KXN223" s="215"/>
      <c r="KXO223" s="215"/>
      <c r="KXP223" s="215"/>
      <c r="KXQ223" s="215"/>
      <c r="KXR223" s="215"/>
      <c r="KXS223" s="215"/>
      <c r="KXT223" s="215"/>
      <c r="KXU223" s="215"/>
      <c r="KXV223" s="215"/>
      <c r="KXW223" s="215"/>
      <c r="KXX223" s="215"/>
      <c r="KXY223" s="215"/>
      <c r="KXZ223" s="215"/>
      <c r="KYA223" s="215"/>
      <c r="KYB223" s="215"/>
      <c r="KYC223" s="215"/>
      <c r="KYD223" s="215"/>
      <c r="KYE223" s="215"/>
      <c r="KYF223" s="215"/>
      <c r="KYG223" s="215"/>
      <c r="KYH223" s="215"/>
      <c r="KYI223" s="215"/>
      <c r="KYJ223" s="215"/>
      <c r="KYK223" s="215"/>
      <c r="KYL223" s="215"/>
      <c r="KYM223" s="215"/>
      <c r="KYN223" s="215"/>
      <c r="KYO223" s="215"/>
      <c r="KYP223" s="215"/>
      <c r="KYQ223" s="215"/>
      <c r="KYR223" s="215"/>
      <c r="KYS223" s="215"/>
      <c r="KYT223" s="215"/>
      <c r="KYU223" s="215"/>
      <c r="KYV223" s="215"/>
      <c r="KYW223" s="215"/>
      <c r="KYX223" s="215"/>
      <c r="KYY223" s="215"/>
      <c r="KYZ223" s="215"/>
      <c r="KZA223" s="215"/>
      <c r="KZB223" s="215"/>
      <c r="KZC223" s="215"/>
      <c r="KZD223" s="215"/>
      <c r="KZE223" s="215"/>
      <c r="KZF223" s="215"/>
      <c r="KZG223" s="215"/>
      <c r="KZH223" s="215"/>
      <c r="KZI223" s="215"/>
      <c r="KZJ223" s="215"/>
      <c r="KZK223" s="215"/>
      <c r="KZL223" s="215"/>
      <c r="KZM223" s="215"/>
      <c r="KZN223" s="215"/>
      <c r="KZO223" s="215"/>
      <c r="KZP223" s="215"/>
      <c r="KZQ223" s="215"/>
      <c r="KZR223" s="215"/>
      <c r="KZS223" s="215"/>
      <c r="KZT223" s="215"/>
      <c r="KZU223" s="215"/>
      <c r="KZV223" s="215"/>
      <c r="KZW223" s="215"/>
      <c r="KZX223" s="215"/>
      <c r="KZY223" s="215"/>
      <c r="KZZ223" s="215"/>
      <c r="LAA223" s="215"/>
      <c r="LAB223" s="215"/>
      <c r="LAC223" s="215"/>
      <c r="LAD223" s="215"/>
      <c r="LAE223" s="215"/>
      <c r="LAF223" s="215"/>
      <c r="LAG223" s="215"/>
      <c r="LAH223" s="215"/>
      <c r="LAI223" s="215"/>
      <c r="LAJ223" s="215"/>
      <c r="LAK223" s="215"/>
      <c r="LAL223" s="215"/>
      <c r="LAM223" s="215"/>
      <c r="LAN223" s="215"/>
      <c r="LAO223" s="215"/>
      <c r="LAP223" s="215"/>
      <c r="LAQ223" s="215"/>
      <c r="LAR223" s="215"/>
      <c r="LAS223" s="215"/>
      <c r="LAT223" s="215"/>
      <c r="LAU223" s="215"/>
      <c r="LAV223" s="215"/>
      <c r="LAW223" s="215"/>
      <c r="LAX223" s="215"/>
      <c r="LAY223" s="215"/>
      <c r="LAZ223" s="215"/>
      <c r="LBA223" s="215"/>
      <c r="LBB223" s="215"/>
      <c r="LBC223" s="215"/>
      <c r="LBD223" s="215"/>
      <c r="LBE223" s="215"/>
      <c r="LBF223" s="215"/>
      <c r="LBG223" s="215"/>
      <c r="LBH223" s="215"/>
      <c r="LBI223" s="215"/>
      <c r="LBJ223" s="215"/>
      <c r="LBK223" s="215"/>
      <c r="LBL223" s="215"/>
      <c r="LBM223" s="215"/>
      <c r="LBN223" s="215"/>
      <c r="LBO223" s="215"/>
      <c r="LBP223" s="215"/>
      <c r="LBQ223" s="215"/>
      <c r="LBR223" s="215"/>
      <c r="LBS223" s="215"/>
      <c r="LBT223" s="215"/>
      <c r="LBU223" s="215"/>
      <c r="LBV223" s="215"/>
      <c r="LBW223" s="215"/>
      <c r="LBX223" s="215"/>
      <c r="LBY223" s="215"/>
      <c r="LBZ223" s="215"/>
      <c r="LCA223" s="215"/>
      <c r="LCB223" s="215"/>
      <c r="LCC223" s="215"/>
      <c r="LCD223" s="215"/>
      <c r="LCE223" s="215"/>
      <c r="LCF223" s="215"/>
      <c r="LCG223" s="215"/>
      <c r="LCH223" s="215"/>
      <c r="LCI223" s="215"/>
      <c r="LCJ223" s="215"/>
      <c r="LCK223" s="215"/>
      <c r="LCL223" s="215"/>
      <c r="LCM223" s="215"/>
      <c r="LCN223" s="215"/>
      <c r="LCO223" s="215"/>
      <c r="LCP223" s="215"/>
      <c r="LCQ223" s="215"/>
      <c r="LCR223" s="215"/>
      <c r="LCS223" s="215"/>
      <c r="LCT223" s="215"/>
      <c r="LCU223" s="215"/>
      <c r="LCV223" s="215"/>
      <c r="LCW223" s="215"/>
      <c r="LCX223" s="215"/>
      <c r="LCY223" s="215"/>
      <c r="LCZ223" s="215"/>
      <c r="LDA223" s="215"/>
      <c r="LDB223" s="215"/>
      <c r="LDC223" s="215"/>
      <c r="LDD223" s="215"/>
      <c r="LDE223" s="215"/>
      <c r="LDF223" s="215"/>
      <c r="LDG223" s="215"/>
      <c r="LDH223" s="215"/>
      <c r="LDI223" s="215"/>
      <c r="LDJ223" s="215"/>
      <c r="LDK223" s="215"/>
      <c r="LDL223" s="215"/>
      <c r="LDM223" s="215"/>
      <c r="LDN223" s="215"/>
      <c r="LDO223" s="215"/>
      <c r="LDP223" s="215"/>
      <c r="LDQ223" s="215"/>
      <c r="LDR223" s="215"/>
      <c r="LDS223" s="215"/>
      <c r="LDT223" s="215"/>
      <c r="LDU223" s="215"/>
      <c r="LDV223" s="215"/>
      <c r="LDW223" s="215"/>
      <c r="LDX223" s="215"/>
      <c r="LDY223" s="215"/>
      <c r="LDZ223" s="215"/>
      <c r="LEA223" s="215"/>
      <c r="LEB223" s="215"/>
      <c r="LEC223" s="215"/>
      <c r="LED223" s="215"/>
      <c r="LEE223" s="215"/>
      <c r="LEF223" s="215"/>
      <c r="LEG223" s="215"/>
      <c r="LEH223" s="215"/>
      <c r="LEI223" s="215"/>
      <c r="LEJ223" s="215"/>
      <c r="LEK223" s="215"/>
      <c r="LEL223" s="215"/>
      <c r="LEM223" s="215"/>
      <c r="LEN223" s="215"/>
      <c r="LEO223" s="215"/>
      <c r="LEP223" s="215"/>
      <c r="LEQ223" s="215"/>
      <c r="LER223" s="215"/>
      <c r="LES223" s="215"/>
      <c r="LET223" s="215"/>
      <c r="LEU223" s="215"/>
      <c r="LEV223" s="215"/>
      <c r="LEW223" s="215"/>
      <c r="LEX223" s="215"/>
      <c r="LEY223" s="215"/>
      <c r="LEZ223" s="215"/>
      <c r="LFA223" s="215"/>
      <c r="LFB223" s="215"/>
      <c r="LFC223" s="215"/>
      <c r="LFD223" s="215"/>
      <c r="LFE223" s="215"/>
      <c r="LFF223" s="215"/>
      <c r="LFG223" s="215"/>
      <c r="LFH223" s="215"/>
      <c r="LFI223" s="215"/>
      <c r="LFJ223" s="215"/>
      <c r="LFK223" s="215"/>
      <c r="LFL223" s="215"/>
      <c r="LFM223" s="215"/>
      <c r="LFN223" s="215"/>
      <c r="LFO223" s="215"/>
      <c r="LFP223" s="215"/>
      <c r="LFQ223" s="215"/>
      <c r="LFR223" s="215"/>
      <c r="LFS223" s="215"/>
      <c r="LFT223" s="215"/>
      <c r="LFU223" s="215"/>
      <c r="LFV223" s="215"/>
      <c r="LFW223" s="215"/>
      <c r="LFX223" s="215"/>
      <c r="LFY223" s="215"/>
      <c r="LFZ223" s="215"/>
      <c r="LGA223" s="215"/>
      <c r="LGB223" s="215"/>
      <c r="LGC223" s="215"/>
      <c r="LGD223" s="215"/>
      <c r="LGE223" s="215"/>
      <c r="LGF223" s="215"/>
      <c r="LGG223" s="215"/>
      <c r="LGH223" s="215"/>
      <c r="LGI223" s="215"/>
      <c r="LGJ223" s="215"/>
      <c r="LGK223" s="215"/>
      <c r="LGL223" s="215"/>
      <c r="LGM223" s="215"/>
      <c r="LGN223" s="215"/>
      <c r="LGO223" s="215"/>
      <c r="LGP223" s="215"/>
      <c r="LGQ223" s="215"/>
      <c r="LGR223" s="215"/>
      <c r="LGS223" s="215"/>
      <c r="LGT223" s="215"/>
      <c r="LGU223" s="215"/>
      <c r="LGV223" s="215"/>
      <c r="LGW223" s="215"/>
      <c r="LGX223" s="215"/>
      <c r="LGY223" s="215"/>
      <c r="LGZ223" s="215"/>
      <c r="LHA223" s="215"/>
      <c r="LHB223" s="215"/>
      <c r="LHC223" s="215"/>
      <c r="LHD223" s="215"/>
      <c r="LHE223" s="215"/>
      <c r="LHF223" s="215"/>
      <c r="LHG223" s="215"/>
      <c r="LHH223" s="215"/>
      <c r="LHI223" s="215"/>
      <c r="LHJ223" s="215"/>
      <c r="LHK223" s="215"/>
      <c r="LHL223" s="215"/>
      <c r="LHM223" s="215"/>
      <c r="LHN223" s="215"/>
      <c r="LHO223" s="215"/>
      <c r="LHP223" s="215"/>
      <c r="LHQ223" s="215"/>
      <c r="LHR223" s="215"/>
      <c r="LHS223" s="215"/>
      <c r="LHT223" s="215"/>
      <c r="LHU223" s="215"/>
      <c r="LHV223" s="215"/>
      <c r="LHW223" s="215"/>
      <c r="LHX223" s="215"/>
      <c r="LHY223" s="215"/>
      <c r="LHZ223" s="215"/>
      <c r="LIA223" s="215"/>
      <c r="LIB223" s="215"/>
      <c r="LIC223" s="215"/>
      <c r="LID223" s="215"/>
      <c r="LIE223" s="215"/>
      <c r="LIF223" s="215"/>
      <c r="LIG223" s="215"/>
      <c r="LIH223" s="215"/>
      <c r="LII223" s="215"/>
      <c r="LIJ223" s="215"/>
      <c r="LIK223" s="215"/>
      <c r="LIL223" s="215"/>
      <c r="LIM223" s="215"/>
      <c r="LIN223" s="215"/>
      <c r="LIO223" s="215"/>
      <c r="LIP223" s="215"/>
      <c r="LIQ223" s="215"/>
      <c r="LIR223" s="215"/>
      <c r="LIS223" s="215"/>
      <c r="LIT223" s="215"/>
      <c r="LIU223" s="215"/>
      <c r="LIV223" s="215"/>
      <c r="LIW223" s="215"/>
      <c r="LIX223" s="215"/>
      <c r="LIY223" s="215"/>
      <c r="LIZ223" s="215"/>
      <c r="LJA223" s="215"/>
      <c r="LJB223" s="215"/>
      <c r="LJC223" s="215"/>
      <c r="LJD223" s="215"/>
      <c r="LJE223" s="215"/>
      <c r="LJF223" s="215"/>
      <c r="LJG223" s="215"/>
      <c r="LJH223" s="215"/>
      <c r="LJI223" s="215"/>
      <c r="LJJ223" s="215"/>
      <c r="LJK223" s="215"/>
      <c r="LJL223" s="215"/>
      <c r="LJM223" s="215"/>
      <c r="LJN223" s="215"/>
      <c r="LJO223" s="215"/>
      <c r="LJP223" s="215"/>
      <c r="LJQ223" s="215"/>
      <c r="LJR223" s="215"/>
      <c r="LJS223" s="215"/>
      <c r="LJT223" s="215"/>
      <c r="LJU223" s="215"/>
      <c r="LJV223" s="215"/>
      <c r="LJW223" s="215"/>
      <c r="LJX223" s="215"/>
      <c r="LJY223" s="215"/>
      <c r="LJZ223" s="215"/>
      <c r="LKA223" s="215"/>
      <c r="LKB223" s="215"/>
      <c r="LKC223" s="215"/>
      <c r="LKD223" s="215"/>
      <c r="LKE223" s="215"/>
      <c r="LKF223" s="215"/>
      <c r="LKG223" s="215"/>
      <c r="LKH223" s="215"/>
      <c r="LKI223" s="215"/>
      <c r="LKJ223" s="215"/>
      <c r="LKK223" s="215"/>
      <c r="LKL223" s="215"/>
      <c r="LKM223" s="215"/>
      <c r="LKN223" s="215"/>
      <c r="LKO223" s="215"/>
      <c r="LKP223" s="215"/>
      <c r="LKQ223" s="215"/>
      <c r="LKR223" s="215"/>
      <c r="LKS223" s="215"/>
      <c r="LKT223" s="215"/>
      <c r="LKU223" s="215"/>
      <c r="LKV223" s="215"/>
      <c r="LKW223" s="215"/>
      <c r="LKX223" s="215"/>
      <c r="LKY223" s="215"/>
      <c r="LKZ223" s="215"/>
      <c r="LLA223" s="215"/>
      <c r="LLB223" s="215"/>
      <c r="LLC223" s="215"/>
      <c r="LLD223" s="215"/>
      <c r="LLE223" s="215"/>
      <c r="LLF223" s="215"/>
      <c r="LLG223" s="215"/>
      <c r="LLH223" s="215"/>
      <c r="LLI223" s="215"/>
      <c r="LLJ223" s="215"/>
      <c r="LLK223" s="215"/>
      <c r="LLL223" s="215"/>
      <c r="LLM223" s="215"/>
      <c r="LLN223" s="215"/>
      <c r="LLO223" s="215"/>
      <c r="LLP223" s="215"/>
      <c r="LLQ223" s="215"/>
      <c r="LLR223" s="215"/>
      <c r="LLS223" s="215"/>
      <c r="LLT223" s="215"/>
      <c r="LLU223" s="215"/>
      <c r="LLV223" s="215"/>
      <c r="LLW223" s="215"/>
      <c r="LLX223" s="215"/>
      <c r="LLY223" s="215"/>
      <c r="LLZ223" s="215"/>
      <c r="LMA223" s="215"/>
      <c r="LMB223" s="215"/>
      <c r="LMC223" s="215"/>
      <c r="LMD223" s="215"/>
      <c r="LME223" s="215"/>
      <c r="LMF223" s="215"/>
      <c r="LMG223" s="215"/>
      <c r="LMH223" s="215"/>
      <c r="LMI223" s="215"/>
      <c r="LMJ223" s="215"/>
      <c r="LMK223" s="215"/>
      <c r="LML223" s="215"/>
      <c r="LMM223" s="215"/>
      <c r="LMN223" s="215"/>
      <c r="LMO223" s="215"/>
      <c r="LMP223" s="215"/>
      <c r="LMQ223" s="215"/>
      <c r="LMR223" s="215"/>
      <c r="LMS223" s="215"/>
      <c r="LMT223" s="215"/>
      <c r="LMU223" s="215"/>
      <c r="LMV223" s="215"/>
      <c r="LMW223" s="215"/>
      <c r="LMX223" s="215"/>
      <c r="LMY223" s="215"/>
      <c r="LMZ223" s="215"/>
      <c r="LNA223" s="215"/>
      <c r="LNB223" s="215"/>
      <c r="LNC223" s="215"/>
      <c r="LND223" s="215"/>
      <c r="LNE223" s="215"/>
      <c r="LNF223" s="215"/>
      <c r="LNG223" s="215"/>
      <c r="LNH223" s="215"/>
      <c r="LNI223" s="215"/>
      <c r="LNJ223" s="215"/>
      <c r="LNK223" s="215"/>
      <c r="LNL223" s="215"/>
      <c r="LNM223" s="215"/>
      <c r="LNN223" s="215"/>
      <c r="LNO223" s="215"/>
      <c r="LNP223" s="215"/>
      <c r="LNQ223" s="215"/>
      <c r="LNR223" s="215"/>
      <c r="LNS223" s="215"/>
      <c r="LNT223" s="215"/>
      <c r="LNU223" s="215"/>
      <c r="LNV223" s="215"/>
      <c r="LNW223" s="215"/>
      <c r="LNX223" s="215"/>
      <c r="LNY223" s="215"/>
      <c r="LNZ223" s="215"/>
      <c r="LOA223" s="215"/>
      <c r="LOB223" s="215"/>
      <c r="LOC223" s="215"/>
      <c r="LOD223" s="215"/>
      <c r="LOE223" s="215"/>
      <c r="LOF223" s="215"/>
      <c r="LOG223" s="215"/>
      <c r="LOH223" s="215"/>
      <c r="LOI223" s="215"/>
      <c r="LOJ223" s="215"/>
      <c r="LOK223" s="215"/>
      <c r="LOL223" s="215"/>
      <c r="LOM223" s="215"/>
      <c r="LON223" s="215"/>
      <c r="LOO223" s="215"/>
      <c r="LOP223" s="215"/>
      <c r="LOQ223" s="215"/>
      <c r="LOR223" s="215"/>
      <c r="LOS223" s="215"/>
      <c r="LOT223" s="215"/>
      <c r="LOU223" s="215"/>
      <c r="LOV223" s="215"/>
      <c r="LOW223" s="215"/>
      <c r="LOX223" s="215"/>
      <c r="LOY223" s="215"/>
      <c r="LOZ223" s="215"/>
      <c r="LPA223" s="215"/>
      <c r="LPB223" s="215"/>
      <c r="LPC223" s="215"/>
      <c r="LPD223" s="215"/>
      <c r="LPE223" s="215"/>
      <c r="LPF223" s="215"/>
      <c r="LPG223" s="215"/>
      <c r="LPH223" s="215"/>
      <c r="LPI223" s="215"/>
      <c r="LPJ223" s="215"/>
      <c r="LPK223" s="215"/>
      <c r="LPL223" s="215"/>
      <c r="LPM223" s="215"/>
      <c r="LPN223" s="215"/>
      <c r="LPO223" s="215"/>
      <c r="LPP223" s="215"/>
      <c r="LPQ223" s="215"/>
      <c r="LPR223" s="215"/>
      <c r="LPS223" s="215"/>
      <c r="LPT223" s="215"/>
      <c r="LPU223" s="215"/>
      <c r="LPV223" s="215"/>
      <c r="LPW223" s="215"/>
      <c r="LPX223" s="215"/>
      <c r="LPY223" s="215"/>
      <c r="LPZ223" s="215"/>
      <c r="LQA223" s="215"/>
      <c r="LQB223" s="215"/>
      <c r="LQC223" s="215"/>
      <c r="LQD223" s="215"/>
      <c r="LQE223" s="215"/>
      <c r="LQF223" s="215"/>
      <c r="LQG223" s="215"/>
      <c r="LQH223" s="215"/>
      <c r="LQI223" s="215"/>
      <c r="LQJ223" s="215"/>
      <c r="LQK223" s="215"/>
      <c r="LQL223" s="215"/>
      <c r="LQM223" s="215"/>
      <c r="LQN223" s="215"/>
      <c r="LQO223" s="215"/>
      <c r="LQP223" s="215"/>
      <c r="LQQ223" s="215"/>
      <c r="LQR223" s="215"/>
      <c r="LQS223" s="215"/>
      <c r="LQT223" s="215"/>
      <c r="LQU223" s="215"/>
      <c r="LQV223" s="215"/>
      <c r="LQW223" s="215"/>
      <c r="LQX223" s="215"/>
      <c r="LQY223" s="215"/>
      <c r="LQZ223" s="215"/>
      <c r="LRA223" s="215"/>
      <c r="LRB223" s="215"/>
      <c r="LRC223" s="215"/>
      <c r="LRD223" s="215"/>
      <c r="LRE223" s="215"/>
      <c r="LRF223" s="215"/>
      <c r="LRG223" s="215"/>
      <c r="LRH223" s="215"/>
      <c r="LRI223" s="215"/>
      <c r="LRJ223" s="215"/>
      <c r="LRK223" s="215"/>
      <c r="LRL223" s="215"/>
      <c r="LRM223" s="215"/>
      <c r="LRN223" s="215"/>
      <c r="LRO223" s="215"/>
      <c r="LRP223" s="215"/>
      <c r="LRQ223" s="215"/>
      <c r="LRR223" s="215"/>
      <c r="LRS223" s="215"/>
      <c r="LRT223" s="215"/>
      <c r="LRU223" s="215"/>
      <c r="LRV223" s="215"/>
      <c r="LRW223" s="215"/>
      <c r="LRX223" s="215"/>
      <c r="LRY223" s="215"/>
      <c r="LRZ223" s="215"/>
      <c r="LSA223" s="215"/>
      <c r="LSB223" s="215"/>
      <c r="LSC223" s="215"/>
      <c r="LSD223" s="215"/>
      <c r="LSE223" s="215"/>
      <c r="LSF223" s="215"/>
      <c r="LSG223" s="215"/>
      <c r="LSH223" s="215"/>
      <c r="LSI223" s="215"/>
      <c r="LSJ223" s="215"/>
      <c r="LSK223" s="215"/>
      <c r="LSL223" s="215"/>
      <c r="LSM223" s="215"/>
      <c r="LSN223" s="215"/>
      <c r="LSO223" s="215"/>
      <c r="LSP223" s="215"/>
      <c r="LSQ223" s="215"/>
      <c r="LSR223" s="215"/>
      <c r="LSS223" s="215"/>
      <c r="LST223" s="215"/>
      <c r="LSU223" s="215"/>
      <c r="LSV223" s="215"/>
      <c r="LSW223" s="215"/>
      <c r="LSX223" s="215"/>
      <c r="LSY223" s="215"/>
      <c r="LSZ223" s="215"/>
      <c r="LTA223" s="215"/>
      <c r="LTB223" s="215"/>
      <c r="LTC223" s="215"/>
      <c r="LTD223" s="215"/>
      <c r="LTE223" s="215"/>
      <c r="LTF223" s="215"/>
      <c r="LTG223" s="215"/>
      <c r="LTH223" s="215"/>
      <c r="LTI223" s="215"/>
      <c r="LTJ223" s="215"/>
      <c r="LTK223" s="215"/>
      <c r="LTL223" s="215"/>
      <c r="LTM223" s="215"/>
      <c r="LTN223" s="215"/>
      <c r="LTO223" s="215"/>
      <c r="LTP223" s="215"/>
      <c r="LTQ223" s="215"/>
      <c r="LTR223" s="215"/>
      <c r="LTS223" s="215"/>
      <c r="LTT223" s="215"/>
      <c r="LTU223" s="215"/>
      <c r="LTV223" s="215"/>
      <c r="LTW223" s="215"/>
      <c r="LTX223" s="215"/>
      <c r="LTY223" s="215"/>
      <c r="LTZ223" s="215"/>
      <c r="LUA223" s="215"/>
      <c r="LUB223" s="215"/>
      <c r="LUC223" s="215"/>
      <c r="LUD223" s="215"/>
      <c r="LUE223" s="215"/>
      <c r="LUF223" s="215"/>
      <c r="LUG223" s="215"/>
      <c r="LUH223" s="215"/>
      <c r="LUI223" s="215"/>
      <c r="LUJ223" s="215"/>
      <c r="LUK223" s="215"/>
      <c r="LUL223" s="215"/>
      <c r="LUM223" s="215"/>
      <c r="LUN223" s="215"/>
      <c r="LUO223" s="215"/>
      <c r="LUP223" s="215"/>
      <c r="LUQ223" s="215"/>
      <c r="LUR223" s="215"/>
      <c r="LUS223" s="215"/>
      <c r="LUT223" s="215"/>
      <c r="LUU223" s="215"/>
      <c r="LUV223" s="215"/>
      <c r="LUW223" s="215"/>
      <c r="LUX223" s="215"/>
      <c r="LUY223" s="215"/>
      <c r="LUZ223" s="215"/>
      <c r="LVA223" s="215"/>
      <c r="LVB223" s="215"/>
      <c r="LVC223" s="215"/>
      <c r="LVD223" s="215"/>
      <c r="LVE223" s="215"/>
      <c r="LVF223" s="215"/>
      <c r="LVG223" s="215"/>
      <c r="LVH223" s="215"/>
      <c r="LVI223" s="215"/>
      <c r="LVJ223" s="215"/>
      <c r="LVK223" s="215"/>
      <c r="LVL223" s="215"/>
      <c r="LVM223" s="215"/>
      <c r="LVN223" s="215"/>
      <c r="LVO223" s="215"/>
      <c r="LVP223" s="215"/>
      <c r="LVQ223" s="215"/>
      <c r="LVR223" s="215"/>
      <c r="LVS223" s="215"/>
      <c r="LVT223" s="215"/>
      <c r="LVU223" s="215"/>
      <c r="LVV223" s="215"/>
      <c r="LVW223" s="215"/>
      <c r="LVX223" s="215"/>
      <c r="LVY223" s="215"/>
      <c r="LVZ223" s="215"/>
      <c r="LWA223" s="215"/>
      <c r="LWB223" s="215"/>
      <c r="LWC223" s="215"/>
      <c r="LWD223" s="215"/>
      <c r="LWE223" s="215"/>
      <c r="LWF223" s="215"/>
      <c r="LWG223" s="215"/>
      <c r="LWH223" s="215"/>
      <c r="LWI223" s="215"/>
      <c r="LWJ223" s="215"/>
      <c r="LWK223" s="215"/>
      <c r="LWL223" s="215"/>
      <c r="LWM223" s="215"/>
      <c r="LWN223" s="215"/>
      <c r="LWO223" s="215"/>
      <c r="LWP223" s="215"/>
      <c r="LWQ223" s="215"/>
      <c r="LWR223" s="215"/>
      <c r="LWS223" s="215"/>
      <c r="LWT223" s="215"/>
      <c r="LWU223" s="215"/>
      <c r="LWV223" s="215"/>
      <c r="LWW223" s="215"/>
      <c r="LWX223" s="215"/>
      <c r="LWY223" s="215"/>
      <c r="LWZ223" s="215"/>
      <c r="LXA223" s="215"/>
      <c r="LXB223" s="215"/>
      <c r="LXC223" s="215"/>
      <c r="LXD223" s="215"/>
      <c r="LXE223" s="215"/>
      <c r="LXF223" s="215"/>
      <c r="LXG223" s="215"/>
      <c r="LXH223" s="215"/>
      <c r="LXI223" s="215"/>
      <c r="LXJ223" s="215"/>
      <c r="LXK223" s="215"/>
      <c r="LXL223" s="215"/>
      <c r="LXM223" s="215"/>
      <c r="LXN223" s="215"/>
      <c r="LXO223" s="215"/>
      <c r="LXP223" s="215"/>
      <c r="LXQ223" s="215"/>
      <c r="LXR223" s="215"/>
      <c r="LXS223" s="215"/>
      <c r="LXT223" s="215"/>
      <c r="LXU223" s="215"/>
      <c r="LXV223" s="215"/>
      <c r="LXW223" s="215"/>
      <c r="LXX223" s="215"/>
      <c r="LXY223" s="215"/>
      <c r="LXZ223" s="215"/>
      <c r="LYA223" s="215"/>
      <c r="LYB223" s="215"/>
      <c r="LYC223" s="215"/>
      <c r="LYD223" s="215"/>
      <c r="LYE223" s="215"/>
      <c r="LYF223" s="215"/>
      <c r="LYG223" s="215"/>
      <c r="LYH223" s="215"/>
      <c r="LYI223" s="215"/>
      <c r="LYJ223" s="215"/>
      <c r="LYK223" s="215"/>
      <c r="LYL223" s="215"/>
      <c r="LYM223" s="215"/>
      <c r="LYN223" s="215"/>
      <c r="LYO223" s="215"/>
      <c r="LYP223" s="215"/>
      <c r="LYQ223" s="215"/>
      <c r="LYR223" s="215"/>
      <c r="LYS223" s="215"/>
      <c r="LYT223" s="215"/>
      <c r="LYU223" s="215"/>
      <c r="LYV223" s="215"/>
      <c r="LYW223" s="215"/>
      <c r="LYX223" s="215"/>
      <c r="LYY223" s="215"/>
      <c r="LYZ223" s="215"/>
      <c r="LZA223" s="215"/>
      <c r="LZB223" s="215"/>
      <c r="LZC223" s="215"/>
      <c r="LZD223" s="215"/>
      <c r="LZE223" s="215"/>
      <c r="LZF223" s="215"/>
      <c r="LZG223" s="215"/>
      <c r="LZH223" s="215"/>
      <c r="LZI223" s="215"/>
      <c r="LZJ223" s="215"/>
      <c r="LZK223" s="215"/>
      <c r="LZL223" s="215"/>
      <c r="LZM223" s="215"/>
      <c r="LZN223" s="215"/>
      <c r="LZO223" s="215"/>
      <c r="LZP223" s="215"/>
      <c r="LZQ223" s="215"/>
      <c r="LZR223" s="215"/>
      <c r="LZS223" s="215"/>
      <c r="LZT223" s="215"/>
      <c r="LZU223" s="215"/>
      <c r="LZV223" s="215"/>
      <c r="LZW223" s="215"/>
      <c r="LZX223" s="215"/>
      <c r="LZY223" s="215"/>
      <c r="LZZ223" s="215"/>
      <c r="MAA223" s="215"/>
      <c r="MAB223" s="215"/>
      <c r="MAC223" s="215"/>
      <c r="MAD223" s="215"/>
      <c r="MAE223" s="215"/>
      <c r="MAF223" s="215"/>
      <c r="MAG223" s="215"/>
      <c r="MAH223" s="215"/>
      <c r="MAI223" s="215"/>
      <c r="MAJ223" s="215"/>
      <c r="MAK223" s="215"/>
      <c r="MAL223" s="215"/>
      <c r="MAM223" s="215"/>
      <c r="MAN223" s="215"/>
      <c r="MAO223" s="215"/>
      <c r="MAP223" s="215"/>
      <c r="MAQ223" s="215"/>
      <c r="MAR223" s="215"/>
      <c r="MAS223" s="215"/>
      <c r="MAT223" s="215"/>
      <c r="MAU223" s="215"/>
      <c r="MAV223" s="215"/>
      <c r="MAW223" s="215"/>
      <c r="MAX223" s="215"/>
      <c r="MAY223" s="215"/>
      <c r="MAZ223" s="215"/>
      <c r="MBA223" s="215"/>
      <c r="MBB223" s="215"/>
      <c r="MBC223" s="215"/>
      <c r="MBD223" s="215"/>
      <c r="MBE223" s="215"/>
      <c r="MBF223" s="215"/>
      <c r="MBG223" s="215"/>
      <c r="MBH223" s="215"/>
      <c r="MBI223" s="215"/>
      <c r="MBJ223" s="215"/>
      <c r="MBK223" s="215"/>
      <c r="MBL223" s="215"/>
      <c r="MBM223" s="215"/>
      <c r="MBN223" s="215"/>
      <c r="MBO223" s="215"/>
      <c r="MBP223" s="215"/>
      <c r="MBQ223" s="215"/>
      <c r="MBR223" s="215"/>
      <c r="MBS223" s="215"/>
      <c r="MBT223" s="215"/>
      <c r="MBU223" s="215"/>
      <c r="MBV223" s="215"/>
      <c r="MBW223" s="215"/>
      <c r="MBX223" s="215"/>
      <c r="MBY223" s="215"/>
      <c r="MBZ223" s="215"/>
      <c r="MCA223" s="215"/>
      <c r="MCB223" s="215"/>
      <c r="MCC223" s="215"/>
      <c r="MCD223" s="215"/>
      <c r="MCE223" s="215"/>
      <c r="MCF223" s="215"/>
      <c r="MCG223" s="215"/>
      <c r="MCH223" s="215"/>
      <c r="MCI223" s="215"/>
      <c r="MCJ223" s="215"/>
      <c r="MCK223" s="215"/>
      <c r="MCL223" s="215"/>
      <c r="MCM223" s="215"/>
      <c r="MCN223" s="215"/>
      <c r="MCO223" s="215"/>
      <c r="MCP223" s="215"/>
      <c r="MCQ223" s="215"/>
      <c r="MCR223" s="215"/>
      <c r="MCS223" s="215"/>
      <c r="MCT223" s="215"/>
      <c r="MCU223" s="215"/>
      <c r="MCV223" s="215"/>
      <c r="MCW223" s="215"/>
      <c r="MCX223" s="215"/>
      <c r="MCY223" s="215"/>
      <c r="MCZ223" s="215"/>
      <c r="MDA223" s="215"/>
      <c r="MDB223" s="215"/>
      <c r="MDC223" s="215"/>
      <c r="MDD223" s="215"/>
      <c r="MDE223" s="215"/>
      <c r="MDF223" s="215"/>
      <c r="MDG223" s="215"/>
      <c r="MDH223" s="215"/>
      <c r="MDI223" s="215"/>
      <c r="MDJ223" s="215"/>
      <c r="MDK223" s="215"/>
      <c r="MDL223" s="215"/>
      <c r="MDM223" s="215"/>
      <c r="MDN223" s="215"/>
      <c r="MDO223" s="215"/>
      <c r="MDP223" s="215"/>
      <c r="MDQ223" s="215"/>
      <c r="MDR223" s="215"/>
      <c r="MDS223" s="215"/>
      <c r="MDT223" s="215"/>
      <c r="MDU223" s="215"/>
      <c r="MDV223" s="215"/>
      <c r="MDW223" s="215"/>
      <c r="MDX223" s="215"/>
      <c r="MDY223" s="215"/>
      <c r="MDZ223" s="215"/>
      <c r="MEA223" s="215"/>
      <c r="MEB223" s="215"/>
      <c r="MEC223" s="215"/>
      <c r="MED223" s="215"/>
      <c r="MEE223" s="215"/>
      <c r="MEF223" s="215"/>
      <c r="MEG223" s="215"/>
      <c r="MEH223" s="215"/>
      <c r="MEI223" s="215"/>
      <c r="MEJ223" s="215"/>
      <c r="MEK223" s="215"/>
      <c r="MEL223" s="215"/>
      <c r="MEM223" s="215"/>
      <c r="MEN223" s="215"/>
      <c r="MEO223" s="215"/>
      <c r="MEP223" s="215"/>
      <c r="MEQ223" s="215"/>
      <c r="MER223" s="215"/>
      <c r="MES223" s="215"/>
      <c r="MET223" s="215"/>
      <c r="MEU223" s="215"/>
      <c r="MEV223" s="215"/>
      <c r="MEW223" s="215"/>
      <c r="MEX223" s="215"/>
      <c r="MEY223" s="215"/>
      <c r="MEZ223" s="215"/>
      <c r="MFA223" s="215"/>
      <c r="MFB223" s="215"/>
      <c r="MFC223" s="215"/>
      <c r="MFD223" s="215"/>
      <c r="MFE223" s="215"/>
      <c r="MFF223" s="215"/>
      <c r="MFG223" s="215"/>
      <c r="MFH223" s="215"/>
      <c r="MFI223" s="215"/>
      <c r="MFJ223" s="215"/>
      <c r="MFK223" s="215"/>
      <c r="MFL223" s="215"/>
      <c r="MFM223" s="215"/>
      <c r="MFN223" s="215"/>
      <c r="MFO223" s="215"/>
      <c r="MFP223" s="215"/>
      <c r="MFQ223" s="215"/>
      <c r="MFR223" s="215"/>
      <c r="MFS223" s="215"/>
      <c r="MFT223" s="215"/>
      <c r="MFU223" s="215"/>
      <c r="MFV223" s="215"/>
      <c r="MFW223" s="215"/>
      <c r="MFX223" s="215"/>
      <c r="MFY223" s="215"/>
      <c r="MFZ223" s="215"/>
      <c r="MGA223" s="215"/>
      <c r="MGB223" s="215"/>
      <c r="MGC223" s="215"/>
      <c r="MGD223" s="215"/>
      <c r="MGE223" s="215"/>
      <c r="MGF223" s="215"/>
      <c r="MGG223" s="215"/>
      <c r="MGH223" s="215"/>
      <c r="MGI223" s="215"/>
      <c r="MGJ223" s="215"/>
      <c r="MGK223" s="215"/>
      <c r="MGL223" s="215"/>
      <c r="MGM223" s="215"/>
      <c r="MGN223" s="215"/>
      <c r="MGO223" s="215"/>
      <c r="MGP223" s="215"/>
      <c r="MGQ223" s="215"/>
      <c r="MGR223" s="215"/>
      <c r="MGS223" s="215"/>
      <c r="MGT223" s="215"/>
      <c r="MGU223" s="215"/>
      <c r="MGV223" s="215"/>
      <c r="MGW223" s="215"/>
      <c r="MGX223" s="215"/>
      <c r="MGY223" s="215"/>
      <c r="MGZ223" s="215"/>
      <c r="MHA223" s="215"/>
      <c r="MHB223" s="215"/>
      <c r="MHC223" s="215"/>
      <c r="MHD223" s="215"/>
      <c r="MHE223" s="215"/>
      <c r="MHF223" s="215"/>
      <c r="MHG223" s="215"/>
      <c r="MHH223" s="215"/>
      <c r="MHI223" s="215"/>
      <c r="MHJ223" s="215"/>
      <c r="MHK223" s="215"/>
      <c r="MHL223" s="215"/>
      <c r="MHM223" s="215"/>
      <c r="MHN223" s="215"/>
      <c r="MHO223" s="215"/>
      <c r="MHP223" s="215"/>
      <c r="MHQ223" s="215"/>
      <c r="MHR223" s="215"/>
      <c r="MHS223" s="215"/>
      <c r="MHT223" s="215"/>
      <c r="MHU223" s="215"/>
      <c r="MHV223" s="215"/>
      <c r="MHW223" s="215"/>
      <c r="MHX223" s="215"/>
      <c r="MHY223" s="215"/>
      <c r="MHZ223" s="215"/>
      <c r="MIA223" s="215"/>
      <c r="MIB223" s="215"/>
      <c r="MIC223" s="215"/>
      <c r="MID223" s="215"/>
      <c r="MIE223" s="215"/>
      <c r="MIF223" s="215"/>
      <c r="MIG223" s="215"/>
      <c r="MIH223" s="215"/>
      <c r="MII223" s="215"/>
      <c r="MIJ223" s="215"/>
      <c r="MIK223" s="215"/>
      <c r="MIL223" s="215"/>
      <c r="MIM223" s="215"/>
      <c r="MIN223" s="215"/>
      <c r="MIO223" s="215"/>
      <c r="MIP223" s="215"/>
      <c r="MIQ223" s="215"/>
      <c r="MIR223" s="215"/>
      <c r="MIS223" s="215"/>
      <c r="MIT223" s="215"/>
      <c r="MIU223" s="215"/>
      <c r="MIV223" s="215"/>
      <c r="MIW223" s="215"/>
      <c r="MIX223" s="215"/>
      <c r="MIY223" s="215"/>
      <c r="MIZ223" s="215"/>
      <c r="MJA223" s="215"/>
      <c r="MJB223" s="215"/>
      <c r="MJC223" s="215"/>
      <c r="MJD223" s="215"/>
      <c r="MJE223" s="215"/>
      <c r="MJF223" s="215"/>
      <c r="MJG223" s="215"/>
      <c r="MJH223" s="215"/>
      <c r="MJI223" s="215"/>
      <c r="MJJ223" s="215"/>
      <c r="MJK223" s="215"/>
      <c r="MJL223" s="215"/>
      <c r="MJM223" s="215"/>
      <c r="MJN223" s="215"/>
      <c r="MJO223" s="215"/>
      <c r="MJP223" s="215"/>
      <c r="MJQ223" s="215"/>
      <c r="MJR223" s="215"/>
      <c r="MJS223" s="215"/>
      <c r="MJT223" s="215"/>
      <c r="MJU223" s="215"/>
      <c r="MJV223" s="215"/>
      <c r="MJW223" s="215"/>
      <c r="MJX223" s="215"/>
      <c r="MJY223" s="215"/>
      <c r="MJZ223" s="215"/>
      <c r="MKA223" s="215"/>
      <c r="MKB223" s="215"/>
      <c r="MKC223" s="215"/>
      <c r="MKD223" s="215"/>
      <c r="MKE223" s="215"/>
      <c r="MKF223" s="215"/>
      <c r="MKG223" s="215"/>
      <c r="MKH223" s="215"/>
      <c r="MKI223" s="215"/>
      <c r="MKJ223" s="215"/>
      <c r="MKK223" s="215"/>
      <c r="MKL223" s="215"/>
      <c r="MKM223" s="215"/>
      <c r="MKN223" s="215"/>
      <c r="MKO223" s="215"/>
      <c r="MKP223" s="215"/>
      <c r="MKQ223" s="215"/>
      <c r="MKR223" s="215"/>
      <c r="MKS223" s="215"/>
      <c r="MKT223" s="215"/>
      <c r="MKU223" s="215"/>
      <c r="MKV223" s="215"/>
      <c r="MKW223" s="215"/>
      <c r="MKX223" s="215"/>
      <c r="MKY223" s="215"/>
      <c r="MKZ223" s="215"/>
      <c r="MLA223" s="215"/>
      <c r="MLB223" s="215"/>
      <c r="MLC223" s="215"/>
      <c r="MLD223" s="215"/>
      <c r="MLE223" s="215"/>
      <c r="MLF223" s="215"/>
      <c r="MLG223" s="215"/>
      <c r="MLH223" s="215"/>
      <c r="MLI223" s="215"/>
      <c r="MLJ223" s="215"/>
      <c r="MLK223" s="215"/>
      <c r="MLL223" s="215"/>
      <c r="MLM223" s="215"/>
      <c r="MLN223" s="215"/>
      <c r="MLO223" s="215"/>
      <c r="MLP223" s="215"/>
      <c r="MLQ223" s="215"/>
      <c r="MLR223" s="215"/>
      <c r="MLS223" s="215"/>
      <c r="MLT223" s="215"/>
      <c r="MLU223" s="215"/>
      <c r="MLV223" s="215"/>
      <c r="MLW223" s="215"/>
      <c r="MLX223" s="215"/>
      <c r="MLY223" s="215"/>
      <c r="MLZ223" s="215"/>
      <c r="MMA223" s="215"/>
      <c r="MMB223" s="215"/>
      <c r="MMC223" s="215"/>
      <c r="MMD223" s="215"/>
      <c r="MME223" s="215"/>
      <c r="MMF223" s="215"/>
      <c r="MMG223" s="215"/>
      <c r="MMH223" s="215"/>
      <c r="MMI223" s="215"/>
      <c r="MMJ223" s="215"/>
      <c r="MMK223" s="215"/>
      <c r="MML223" s="215"/>
      <c r="MMM223" s="215"/>
      <c r="MMN223" s="215"/>
      <c r="MMO223" s="215"/>
      <c r="MMP223" s="215"/>
      <c r="MMQ223" s="215"/>
      <c r="MMR223" s="215"/>
      <c r="MMS223" s="215"/>
      <c r="MMT223" s="215"/>
      <c r="MMU223" s="215"/>
      <c r="MMV223" s="215"/>
      <c r="MMW223" s="215"/>
      <c r="MMX223" s="215"/>
      <c r="MMY223" s="215"/>
      <c r="MMZ223" s="215"/>
      <c r="MNA223" s="215"/>
      <c r="MNB223" s="215"/>
      <c r="MNC223" s="215"/>
      <c r="MND223" s="215"/>
      <c r="MNE223" s="215"/>
      <c r="MNF223" s="215"/>
      <c r="MNG223" s="215"/>
      <c r="MNH223" s="215"/>
      <c r="MNI223" s="215"/>
      <c r="MNJ223" s="215"/>
      <c r="MNK223" s="215"/>
      <c r="MNL223" s="215"/>
      <c r="MNM223" s="215"/>
      <c r="MNN223" s="215"/>
      <c r="MNO223" s="215"/>
      <c r="MNP223" s="215"/>
      <c r="MNQ223" s="215"/>
      <c r="MNR223" s="215"/>
      <c r="MNS223" s="215"/>
      <c r="MNT223" s="215"/>
      <c r="MNU223" s="215"/>
      <c r="MNV223" s="215"/>
      <c r="MNW223" s="215"/>
      <c r="MNX223" s="215"/>
      <c r="MNY223" s="215"/>
      <c r="MNZ223" s="215"/>
      <c r="MOA223" s="215"/>
      <c r="MOB223" s="215"/>
      <c r="MOC223" s="215"/>
      <c r="MOD223" s="215"/>
      <c r="MOE223" s="215"/>
      <c r="MOF223" s="215"/>
      <c r="MOG223" s="215"/>
      <c r="MOH223" s="215"/>
      <c r="MOI223" s="215"/>
      <c r="MOJ223" s="215"/>
      <c r="MOK223" s="215"/>
      <c r="MOL223" s="215"/>
      <c r="MOM223" s="215"/>
      <c r="MON223" s="215"/>
      <c r="MOO223" s="215"/>
      <c r="MOP223" s="215"/>
      <c r="MOQ223" s="215"/>
      <c r="MOR223" s="215"/>
      <c r="MOS223" s="215"/>
      <c r="MOT223" s="215"/>
      <c r="MOU223" s="215"/>
      <c r="MOV223" s="215"/>
      <c r="MOW223" s="215"/>
      <c r="MOX223" s="215"/>
      <c r="MOY223" s="215"/>
      <c r="MOZ223" s="215"/>
      <c r="MPA223" s="215"/>
      <c r="MPB223" s="215"/>
      <c r="MPC223" s="215"/>
      <c r="MPD223" s="215"/>
      <c r="MPE223" s="215"/>
      <c r="MPF223" s="215"/>
      <c r="MPG223" s="215"/>
      <c r="MPH223" s="215"/>
      <c r="MPI223" s="215"/>
      <c r="MPJ223" s="215"/>
      <c r="MPK223" s="215"/>
      <c r="MPL223" s="215"/>
      <c r="MPM223" s="215"/>
      <c r="MPN223" s="215"/>
      <c r="MPO223" s="215"/>
      <c r="MPP223" s="215"/>
      <c r="MPQ223" s="215"/>
      <c r="MPR223" s="215"/>
      <c r="MPS223" s="215"/>
      <c r="MPT223" s="215"/>
      <c r="MPU223" s="215"/>
      <c r="MPV223" s="215"/>
      <c r="MPW223" s="215"/>
      <c r="MPX223" s="215"/>
      <c r="MPY223" s="215"/>
      <c r="MPZ223" s="215"/>
      <c r="MQA223" s="215"/>
      <c r="MQB223" s="215"/>
      <c r="MQC223" s="215"/>
      <c r="MQD223" s="215"/>
      <c r="MQE223" s="215"/>
      <c r="MQF223" s="215"/>
      <c r="MQG223" s="215"/>
      <c r="MQH223" s="215"/>
      <c r="MQI223" s="215"/>
      <c r="MQJ223" s="215"/>
      <c r="MQK223" s="215"/>
      <c r="MQL223" s="215"/>
      <c r="MQM223" s="215"/>
      <c r="MQN223" s="215"/>
      <c r="MQO223" s="215"/>
      <c r="MQP223" s="215"/>
      <c r="MQQ223" s="215"/>
      <c r="MQR223" s="215"/>
      <c r="MQS223" s="215"/>
      <c r="MQT223" s="215"/>
      <c r="MQU223" s="215"/>
      <c r="MQV223" s="215"/>
      <c r="MQW223" s="215"/>
      <c r="MQX223" s="215"/>
      <c r="MQY223" s="215"/>
      <c r="MQZ223" s="215"/>
      <c r="MRA223" s="215"/>
      <c r="MRB223" s="215"/>
      <c r="MRC223" s="215"/>
      <c r="MRD223" s="215"/>
      <c r="MRE223" s="215"/>
      <c r="MRF223" s="215"/>
      <c r="MRG223" s="215"/>
      <c r="MRH223" s="215"/>
      <c r="MRI223" s="215"/>
      <c r="MRJ223" s="215"/>
      <c r="MRK223" s="215"/>
      <c r="MRL223" s="215"/>
      <c r="MRM223" s="215"/>
      <c r="MRN223" s="215"/>
      <c r="MRO223" s="215"/>
      <c r="MRP223" s="215"/>
      <c r="MRQ223" s="215"/>
      <c r="MRR223" s="215"/>
      <c r="MRS223" s="215"/>
      <c r="MRT223" s="215"/>
      <c r="MRU223" s="215"/>
      <c r="MRV223" s="215"/>
      <c r="MRW223" s="215"/>
      <c r="MRX223" s="215"/>
      <c r="MRY223" s="215"/>
      <c r="MRZ223" s="215"/>
      <c r="MSA223" s="215"/>
      <c r="MSB223" s="215"/>
      <c r="MSC223" s="215"/>
      <c r="MSD223" s="215"/>
      <c r="MSE223" s="215"/>
      <c r="MSF223" s="215"/>
      <c r="MSG223" s="215"/>
      <c r="MSH223" s="215"/>
      <c r="MSI223" s="215"/>
      <c r="MSJ223" s="215"/>
      <c r="MSK223" s="215"/>
      <c r="MSL223" s="215"/>
      <c r="MSM223" s="215"/>
      <c r="MSN223" s="215"/>
      <c r="MSO223" s="215"/>
      <c r="MSP223" s="215"/>
      <c r="MSQ223" s="215"/>
      <c r="MSR223" s="215"/>
      <c r="MSS223" s="215"/>
      <c r="MST223" s="215"/>
      <c r="MSU223" s="215"/>
      <c r="MSV223" s="215"/>
      <c r="MSW223" s="215"/>
      <c r="MSX223" s="215"/>
      <c r="MSY223" s="215"/>
      <c r="MSZ223" s="215"/>
      <c r="MTA223" s="215"/>
      <c r="MTB223" s="215"/>
      <c r="MTC223" s="215"/>
      <c r="MTD223" s="215"/>
      <c r="MTE223" s="215"/>
      <c r="MTF223" s="215"/>
      <c r="MTG223" s="215"/>
      <c r="MTH223" s="215"/>
      <c r="MTI223" s="215"/>
      <c r="MTJ223" s="215"/>
      <c r="MTK223" s="215"/>
      <c r="MTL223" s="215"/>
      <c r="MTM223" s="215"/>
      <c r="MTN223" s="215"/>
      <c r="MTO223" s="215"/>
      <c r="MTP223" s="215"/>
      <c r="MTQ223" s="215"/>
      <c r="MTR223" s="215"/>
      <c r="MTS223" s="215"/>
      <c r="MTT223" s="215"/>
      <c r="MTU223" s="215"/>
      <c r="MTV223" s="215"/>
      <c r="MTW223" s="215"/>
      <c r="MTX223" s="215"/>
      <c r="MTY223" s="215"/>
      <c r="MTZ223" s="215"/>
      <c r="MUA223" s="215"/>
      <c r="MUB223" s="215"/>
      <c r="MUC223" s="215"/>
      <c r="MUD223" s="215"/>
      <c r="MUE223" s="215"/>
      <c r="MUF223" s="215"/>
      <c r="MUG223" s="215"/>
      <c r="MUH223" s="215"/>
      <c r="MUI223" s="215"/>
      <c r="MUJ223" s="215"/>
      <c r="MUK223" s="215"/>
      <c r="MUL223" s="215"/>
      <c r="MUM223" s="215"/>
      <c r="MUN223" s="215"/>
      <c r="MUO223" s="215"/>
      <c r="MUP223" s="215"/>
      <c r="MUQ223" s="215"/>
      <c r="MUR223" s="215"/>
      <c r="MUS223" s="215"/>
      <c r="MUT223" s="215"/>
      <c r="MUU223" s="215"/>
      <c r="MUV223" s="215"/>
      <c r="MUW223" s="215"/>
      <c r="MUX223" s="215"/>
      <c r="MUY223" s="215"/>
      <c r="MUZ223" s="215"/>
      <c r="MVA223" s="215"/>
      <c r="MVB223" s="215"/>
      <c r="MVC223" s="215"/>
      <c r="MVD223" s="215"/>
      <c r="MVE223" s="215"/>
      <c r="MVF223" s="215"/>
      <c r="MVG223" s="215"/>
      <c r="MVH223" s="215"/>
      <c r="MVI223" s="215"/>
      <c r="MVJ223" s="215"/>
      <c r="MVK223" s="215"/>
      <c r="MVL223" s="215"/>
      <c r="MVM223" s="215"/>
      <c r="MVN223" s="215"/>
      <c r="MVO223" s="215"/>
      <c r="MVP223" s="215"/>
      <c r="MVQ223" s="215"/>
      <c r="MVR223" s="215"/>
      <c r="MVS223" s="215"/>
      <c r="MVT223" s="215"/>
      <c r="MVU223" s="215"/>
      <c r="MVV223" s="215"/>
      <c r="MVW223" s="215"/>
      <c r="MVX223" s="215"/>
      <c r="MVY223" s="215"/>
      <c r="MVZ223" s="215"/>
      <c r="MWA223" s="215"/>
      <c r="MWB223" s="215"/>
      <c r="MWC223" s="215"/>
      <c r="MWD223" s="215"/>
      <c r="MWE223" s="215"/>
      <c r="MWF223" s="215"/>
      <c r="MWG223" s="215"/>
      <c r="MWH223" s="215"/>
      <c r="MWI223" s="215"/>
      <c r="MWJ223" s="215"/>
      <c r="MWK223" s="215"/>
      <c r="MWL223" s="215"/>
      <c r="MWM223" s="215"/>
      <c r="MWN223" s="215"/>
      <c r="MWO223" s="215"/>
      <c r="MWP223" s="215"/>
      <c r="MWQ223" s="215"/>
      <c r="MWR223" s="215"/>
      <c r="MWS223" s="215"/>
      <c r="MWT223" s="215"/>
      <c r="MWU223" s="215"/>
      <c r="MWV223" s="215"/>
      <c r="MWW223" s="215"/>
      <c r="MWX223" s="215"/>
      <c r="MWY223" s="215"/>
      <c r="MWZ223" s="215"/>
      <c r="MXA223" s="215"/>
      <c r="MXB223" s="215"/>
      <c r="MXC223" s="215"/>
      <c r="MXD223" s="215"/>
      <c r="MXE223" s="215"/>
      <c r="MXF223" s="215"/>
      <c r="MXG223" s="215"/>
      <c r="MXH223" s="215"/>
      <c r="MXI223" s="215"/>
      <c r="MXJ223" s="215"/>
      <c r="MXK223" s="215"/>
      <c r="MXL223" s="215"/>
      <c r="MXM223" s="215"/>
      <c r="MXN223" s="215"/>
      <c r="MXO223" s="215"/>
      <c r="MXP223" s="215"/>
      <c r="MXQ223" s="215"/>
      <c r="MXR223" s="215"/>
      <c r="MXS223" s="215"/>
      <c r="MXT223" s="215"/>
      <c r="MXU223" s="215"/>
      <c r="MXV223" s="215"/>
      <c r="MXW223" s="215"/>
      <c r="MXX223" s="215"/>
      <c r="MXY223" s="215"/>
      <c r="MXZ223" s="215"/>
      <c r="MYA223" s="215"/>
      <c r="MYB223" s="215"/>
      <c r="MYC223" s="215"/>
      <c r="MYD223" s="215"/>
      <c r="MYE223" s="215"/>
      <c r="MYF223" s="215"/>
      <c r="MYG223" s="215"/>
      <c r="MYH223" s="215"/>
      <c r="MYI223" s="215"/>
      <c r="MYJ223" s="215"/>
      <c r="MYK223" s="215"/>
      <c r="MYL223" s="215"/>
      <c r="MYM223" s="215"/>
      <c r="MYN223" s="215"/>
      <c r="MYO223" s="215"/>
      <c r="MYP223" s="215"/>
      <c r="MYQ223" s="215"/>
      <c r="MYR223" s="215"/>
      <c r="MYS223" s="215"/>
      <c r="MYT223" s="215"/>
      <c r="MYU223" s="215"/>
      <c r="MYV223" s="215"/>
      <c r="MYW223" s="215"/>
      <c r="MYX223" s="215"/>
      <c r="MYY223" s="215"/>
      <c r="MYZ223" s="215"/>
      <c r="MZA223" s="215"/>
      <c r="MZB223" s="215"/>
      <c r="MZC223" s="215"/>
      <c r="MZD223" s="215"/>
      <c r="MZE223" s="215"/>
      <c r="MZF223" s="215"/>
      <c r="MZG223" s="215"/>
      <c r="MZH223" s="215"/>
      <c r="MZI223" s="215"/>
      <c r="MZJ223" s="215"/>
      <c r="MZK223" s="215"/>
      <c r="MZL223" s="215"/>
      <c r="MZM223" s="215"/>
      <c r="MZN223" s="215"/>
      <c r="MZO223" s="215"/>
      <c r="MZP223" s="215"/>
      <c r="MZQ223" s="215"/>
      <c r="MZR223" s="215"/>
      <c r="MZS223" s="215"/>
      <c r="MZT223" s="215"/>
      <c r="MZU223" s="215"/>
      <c r="MZV223" s="215"/>
      <c r="MZW223" s="215"/>
      <c r="MZX223" s="215"/>
      <c r="MZY223" s="215"/>
      <c r="MZZ223" s="215"/>
      <c r="NAA223" s="215"/>
      <c r="NAB223" s="215"/>
      <c r="NAC223" s="215"/>
      <c r="NAD223" s="215"/>
      <c r="NAE223" s="215"/>
      <c r="NAF223" s="215"/>
      <c r="NAG223" s="215"/>
      <c r="NAH223" s="215"/>
      <c r="NAI223" s="215"/>
      <c r="NAJ223" s="215"/>
      <c r="NAK223" s="215"/>
      <c r="NAL223" s="215"/>
      <c r="NAM223" s="215"/>
      <c r="NAN223" s="215"/>
      <c r="NAO223" s="215"/>
      <c r="NAP223" s="215"/>
      <c r="NAQ223" s="215"/>
      <c r="NAR223" s="215"/>
      <c r="NAS223" s="215"/>
      <c r="NAT223" s="215"/>
      <c r="NAU223" s="215"/>
      <c r="NAV223" s="215"/>
      <c r="NAW223" s="215"/>
      <c r="NAX223" s="215"/>
      <c r="NAY223" s="215"/>
      <c r="NAZ223" s="215"/>
      <c r="NBA223" s="215"/>
      <c r="NBB223" s="215"/>
      <c r="NBC223" s="215"/>
      <c r="NBD223" s="215"/>
      <c r="NBE223" s="215"/>
      <c r="NBF223" s="215"/>
      <c r="NBG223" s="215"/>
      <c r="NBH223" s="215"/>
      <c r="NBI223" s="215"/>
      <c r="NBJ223" s="215"/>
      <c r="NBK223" s="215"/>
      <c r="NBL223" s="215"/>
      <c r="NBM223" s="215"/>
      <c r="NBN223" s="215"/>
      <c r="NBO223" s="215"/>
      <c r="NBP223" s="215"/>
      <c r="NBQ223" s="215"/>
      <c r="NBR223" s="215"/>
      <c r="NBS223" s="215"/>
      <c r="NBT223" s="215"/>
      <c r="NBU223" s="215"/>
      <c r="NBV223" s="215"/>
      <c r="NBW223" s="215"/>
      <c r="NBX223" s="215"/>
      <c r="NBY223" s="215"/>
      <c r="NBZ223" s="215"/>
      <c r="NCA223" s="215"/>
      <c r="NCB223" s="215"/>
      <c r="NCC223" s="215"/>
      <c r="NCD223" s="215"/>
      <c r="NCE223" s="215"/>
      <c r="NCF223" s="215"/>
      <c r="NCG223" s="215"/>
      <c r="NCH223" s="215"/>
      <c r="NCI223" s="215"/>
      <c r="NCJ223" s="215"/>
      <c r="NCK223" s="215"/>
      <c r="NCL223" s="215"/>
      <c r="NCM223" s="215"/>
      <c r="NCN223" s="215"/>
      <c r="NCO223" s="215"/>
      <c r="NCP223" s="215"/>
      <c r="NCQ223" s="215"/>
      <c r="NCR223" s="215"/>
      <c r="NCS223" s="215"/>
      <c r="NCT223" s="215"/>
      <c r="NCU223" s="215"/>
      <c r="NCV223" s="215"/>
      <c r="NCW223" s="215"/>
      <c r="NCX223" s="215"/>
      <c r="NCY223" s="215"/>
      <c r="NCZ223" s="215"/>
      <c r="NDA223" s="215"/>
      <c r="NDB223" s="215"/>
      <c r="NDC223" s="215"/>
      <c r="NDD223" s="215"/>
      <c r="NDE223" s="215"/>
      <c r="NDF223" s="215"/>
      <c r="NDG223" s="215"/>
      <c r="NDH223" s="215"/>
      <c r="NDI223" s="215"/>
      <c r="NDJ223" s="215"/>
      <c r="NDK223" s="215"/>
      <c r="NDL223" s="215"/>
      <c r="NDM223" s="215"/>
      <c r="NDN223" s="215"/>
      <c r="NDO223" s="215"/>
      <c r="NDP223" s="215"/>
      <c r="NDQ223" s="215"/>
      <c r="NDR223" s="215"/>
      <c r="NDS223" s="215"/>
      <c r="NDT223" s="215"/>
      <c r="NDU223" s="215"/>
      <c r="NDV223" s="215"/>
      <c r="NDW223" s="215"/>
      <c r="NDX223" s="215"/>
      <c r="NDY223" s="215"/>
      <c r="NDZ223" s="215"/>
      <c r="NEA223" s="215"/>
      <c r="NEB223" s="215"/>
      <c r="NEC223" s="215"/>
      <c r="NED223" s="215"/>
      <c r="NEE223" s="215"/>
      <c r="NEF223" s="215"/>
      <c r="NEG223" s="215"/>
      <c r="NEH223" s="215"/>
      <c r="NEI223" s="215"/>
      <c r="NEJ223" s="215"/>
      <c r="NEK223" s="215"/>
      <c r="NEL223" s="215"/>
      <c r="NEM223" s="215"/>
      <c r="NEN223" s="215"/>
      <c r="NEO223" s="215"/>
      <c r="NEP223" s="215"/>
      <c r="NEQ223" s="215"/>
      <c r="NER223" s="215"/>
      <c r="NES223" s="215"/>
      <c r="NET223" s="215"/>
      <c r="NEU223" s="215"/>
      <c r="NEV223" s="215"/>
      <c r="NEW223" s="215"/>
      <c r="NEX223" s="215"/>
      <c r="NEY223" s="215"/>
      <c r="NEZ223" s="215"/>
      <c r="NFA223" s="215"/>
      <c r="NFB223" s="215"/>
      <c r="NFC223" s="215"/>
      <c r="NFD223" s="215"/>
      <c r="NFE223" s="215"/>
      <c r="NFF223" s="215"/>
      <c r="NFG223" s="215"/>
      <c r="NFH223" s="215"/>
      <c r="NFI223" s="215"/>
      <c r="NFJ223" s="215"/>
      <c r="NFK223" s="215"/>
      <c r="NFL223" s="215"/>
      <c r="NFM223" s="215"/>
      <c r="NFN223" s="215"/>
      <c r="NFO223" s="215"/>
      <c r="NFP223" s="215"/>
      <c r="NFQ223" s="215"/>
      <c r="NFR223" s="215"/>
      <c r="NFS223" s="215"/>
      <c r="NFT223" s="215"/>
      <c r="NFU223" s="215"/>
      <c r="NFV223" s="215"/>
      <c r="NFW223" s="215"/>
      <c r="NFX223" s="215"/>
      <c r="NFY223" s="215"/>
      <c r="NFZ223" s="215"/>
      <c r="NGA223" s="215"/>
      <c r="NGB223" s="215"/>
      <c r="NGC223" s="215"/>
      <c r="NGD223" s="215"/>
      <c r="NGE223" s="215"/>
      <c r="NGF223" s="215"/>
      <c r="NGG223" s="215"/>
      <c r="NGH223" s="215"/>
      <c r="NGI223" s="215"/>
      <c r="NGJ223" s="215"/>
      <c r="NGK223" s="215"/>
      <c r="NGL223" s="215"/>
      <c r="NGM223" s="215"/>
      <c r="NGN223" s="215"/>
      <c r="NGO223" s="215"/>
      <c r="NGP223" s="215"/>
      <c r="NGQ223" s="215"/>
      <c r="NGR223" s="215"/>
      <c r="NGS223" s="215"/>
      <c r="NGT223" s="215"/>
      <c r="NGU223" s="215"/>
      <c r="NGV223" s="215"/>
      <c r="NGW223" s="215"/>
      <c r="NGX223" s="215"/>
      <c r="NGY223" s="215"/>
      <c r="NGZ223" s="215"/>
      <c r="NHA223" s="215"/>
      <c r="NHB223" s="215"/>
      <c r="NHC223" s="215"/>
      <c r="NHD223" s="215"/>
      <c r="NHE223" s="215"/>
      <c r="NHF223" s="215"/>
      <c r="NHG223" s="215"/>
      <c r="NHH223" s="215"/>
      <c r="NHI223" s="215"/>
      <c r="NHJ223" s="215"/>
      <c r="NHK223" s="215"/>
      <c r="NHL223" s="215"/>
      <c r="NHM223" s="215"/>
      <c r="NHN223" s="215"/>
      <c r="NHO223" s="215"/>
      <c r="NHP223" s="215"/>
      <c r="NHQ223" s="215"/>
      <c r="NHR223" s="215"/>
      <c r="NHS223" s="215"/>
      <c r="NHT223" s="215"/>
      <c r="NHU223" s="215"/>
      <c r="NHV223" s="215"/>
      <c r="NHW223" s="215"/>
      <c r="NHX223" s="215"/>
      <c r="NHY223" s="215"/>
      <c r="NHZ223" s="215"/>
      <c r="NIA223" s="215"/>
      <c r="NIB223" s="215"/>
      <c r="NIC223" s="215"/>
      <c r="NID223" s="215"/>
      <c r="NIE223" s="215"/>
      <c r="NIF223" s="215"/>
      <c r="NIG223" s="215"/>
      <c r="NIH223" s="215"/>
      <c r="NII223" s="215"/>
      <c r="NIJ223" s="215"/>
      <c r="NIK223" s="215"/>
      <c r="NIL223" s="215"/>
      <c r="NIM223" s="215"/>
      <c r="NIN223" s="215"/>
      <c r="NIO223" s="215"/>
      <c r="NIP223" s="215"/>
      <c r="NIQ223" s="215"/>
      <c r="NIR223" s="215"/>
      <c r="NIS223" s="215"/>
      <c r="NIT223" s="215"/>
      <c r="NIU223" s="215"/>
      <c r="NIV223" s="215"/>
      <c r="NIW223" s="215"/>
      <c r="NIX223" s="215"/>
      <c r="NIY223" s="215"/>
      <c r="NIZ223" s="215"/>
      <c r="NJA223" s="215"/>
      <c r="NJB223" s="215"/>
      <c r="NJC223" s="215"/>
      <c r="NJD223" s="215"/>
      <c r="NJE223" s="215"/>
      <c r="NJF223" s="215"/>
      <c r="NJG223" s="215"/>
      <c r="NJH223" s="215"/>
      <c r="NJI223" s="215"/>
      <c r="NJJ223" s="215"/>
      <c r="NJK223" s="215"/>
      <c r="NJL223" s="215"/>
      <c r="NJM223" s="215"/>
      <c r="NJN223" s="215"/>
      <c r="NJO223" s="215"/>
      <c r="NJP223" s="215"/>
      <c r="NJQ223" s="215"/>
      <c r="NJR223" s="215"/>
      <c r="NJS223" s="215"/>
      <c r="NJT223" s="215"/>
      <c r="NJU223" s="215"/>
      <c r="NJV223" s="215"/>
      <c r="NJW223" s="215"/>
      <c r="NJX223" s="215"/>
      <c r="NJY223" s="215"/>
      <c r="NJZ223" s="215"/>
      <c r="NKA223" s="215"/>
      <c r="NKB223" s="215"/>
      <c r="NKC223" s="215"/>
      <c r="NKD223" s="215"/>
      <c r="NKE223" s="215"/>
      <c r="NKF223" s="215"/>
      <c r="NKG223" s="215"/>
      <c r="NKH223" s="215"/>
      <c r="NKI223" s="215"/>
      <c r="NKJ223" s="215"/>
      <c r="NKK223" s="215"/>
      <c r="NKL223" s="215"/>
      <c r="NKM223" s="215"/>
      <c r="NKN223" s="215"/>
      <c r="NKO223" s="215"/>
      <c r="NKP223" s="215"/>
      <c r="NKQ223" s="215"/>
      <c r="NKR223" s="215"/>
      <c r="NKS223" s="215"/>
      <c r="NKT223" s="215"/>
      <c r="NKU223" s="215"/>
      <c r="NKV223" s="215"/>
      <c r="NKW223" s="215"/>
      <c r="NKX223" s="215"/>
      <c r="NKY223" s="215"/>
      <c r="NKZ223" s="215"/>
      <c r="NLA223" s="215"/>
      <c r="NLB223" s="215"/>
      <c r="NLC223" s="215"/>
      <c r="NLD223" s="215"/>
      <c r="NLE223" s="215"/>
      <c r="NLF223" s="215"/>
      <c r="NLG223" s="215"/>
      <c r="NLH223" s="215"/>
      <c r="NLI223" s="215"/>
      <c r="NLJ223" s="215"/>
      <c r="NLK223" s="215"/>
      <c r="NLL223" s="215"/>
      <c r="NLM223" s="215"/>
      <c r="NLN223" s="215"/>
      <c r="NLO223" s="215"/>
      <c r="NLP223" s="215"/>
      <c r="NLQ223" s="215"/>
      <c r="NLR223" s="215"/>
      <c r="NLS223" s="215"/>
      <c r="NLT223" s="215"/>
      <c r="NLU223" s="215"/>
      <c r="NLV223" s="215"/>
      <c r="NLW223" s="215"/>
      <c r="NLX223" s="215"/>
      <c r="NLY223" s="215"/>
      <c r="NLZ223" s="215"/>
      <c r="NMA223" s="215"/>
      <c r="NMB223" s="215"/>
      <c r="NMC223" s="215"/>
      <c r="NMD223" s="215"/>
      <c r="NME223" s="215"/>
      <c r="NMF223" s="215"/>
      <c r="NMG223" s="215"/>
      <c r="NMH223" s="215"/>
      <c r="NMI223" s="215"/>
      <c r="NMJ223" s="215"/>
      <c r="NMK223" s="215"/>
      <c r="NML223" s="215"/>
      <c r="NMM223" s="215"/>
      <c r="NMN223" s="215"/>
      <c r="NMO223" s="215"/>
      <c r="NMP223" s="215"/>
      <c r="NMQ223" s="215"/>
      <c r="NMR223" s="215"/>
      <c r="NMS223" s="215"/>
      <c r="NMT223" s="215"/>
      <c r="NMU223" s="215"/>
      <c r="NMV223" s="215"/>
      <c r="NMW223" s="215"/>
      <c r="NMX223" s="215"/>
      <c r="NMY223" s="215"/>
      <c r="NMZ223" s="215"/>
      <c r="NNA223" s="215"/>
      <c r="NNB223" s="215"/>
      <c r="NNC223" s="215"/>
      <c r="NND223" s="215"/>
      <c r="NNE223" s="215"/>
      <c r="NNF223" s="215"/>
      <c r="NNG223" s="215"/>
      <c r="NNH223" s="215"/>
      <c r="NNI223" s="215"/>
      <c r="NNJ223" s="215"/>
      <c r="NNK223" s="215"/>
      <c r="NNL223" s="215"/>
      <c r="NNM223" s="215"/>
      <c r="NNN223" s="215"/>
      <c r="NNO223" s="215"/>
      <c r="NNP223" s="215"/>
      <c r="NNQ223" s="215"/>
      <c r="NNR223" s="215"/>
      <c r="NNS223" s="215"/>
      <c r="NNT223" s="215"/>
      <c r="NNU223" s="215"/>
      <c r="NNV223" s="215"/>
      <c r="NNW223" s="215"/>
      <c r="NNX223" s="215"/>
      <c r="NNY223" s="215"/>
      <c r="NNZ223" s="215"/>
      <c r="NOA223" s="215"/>
      <c r="NOB223" s="215"/>
      <c r="NOC223" s="215"/>
      <c r="NOD223" s="215"/>
      <c r="NOE223" s="215"/>
      <c r="NOF223" s="215"/>
      <c r="NOG223" s="215"/>
      <c r="NOH223" s="215"/>
      <c r="NOI223" s="215"/>
      <c r="NOJ223" s="215"/>
      <c r="NOK223" s="215"/>
      <c r="NOL223" s="215"/>
      <c r="NOM223" s="215"/>
      <c r="NON223" s="215"/>
      <c r="NOO223" s="215"/>
      <c r="NOP223" s="215"/>
      <c r="NOQ223" s="215"/>
      <c r="NOR223" s="215"/>
      <c r="NOS223" s="215"/>
      <c r="NOT223" s="215"/>
      <c r="NOU223" s="215"/>
      <c r="NOV223" s="215"/>
      <c r="NOW223" s="215"/>
      <c r="NOX223" s="215"/>
      <c r="NOY223" s="215"/>
      <c r="NOZ223" s="215"/>
      <c r="NPA223" s="215"/>
      <c r="NPB223" s="215"/>
      <c r="NPC223" s="215"/>
      <c r="NPD223" s="215"/>
      <c r="NPE223" s="215"/>
      <c r="NPF223" s="215"/>
      <c r="NPG223" s="215"/>
      <c r="NPH223" s="215"/>
      <c r="NPI223" s="215"/>
      <c r="NPJ223" s="215"/>
      <c r="NPK223" s="215"/>
      <c r="NPL223" s="215"/>
      <c r="NPM223" s="215"/>
      <c r="NPN223" s="215"/>
      <c r="NPO223" s="215"/>
      <c r="NPP223" s="215"/>
      <c r="NPQ223" s="215"/>
      <c r="NPR223" s="215"/>
      <c r="NPS223" s="215"/>
      <c r="NPT223" s="215"/>
      <c r="NPU223" s="215"/>
      <c r="NPV223" s="215"/>
      <c r="NPW223" s="215"/>
      <c r="NPX223" s="215"/>
      <c r="NPY223" s="215"/>
      <c r="NPZ223" s="215"/>
      <c r="NQA223" s="215"/>
      <c r="NQB223" s="215"/>
      <c r="NQC223" s="215"/>
      <c r="NQD223" s="215"/>
      <c r="NQE223" s="215"/>
      <c r="NQF223" s="215"/>
      <c r="NQG223" s="215"/>
      <c r="NQH223" s="215"/>
      <c r="NQI223" s="215"/>
      <c r="NQJ223" s="215"/>
      <c r="NQK223" s="215"/>
      <c r="NQL223" s="215"/>
      <c r="NQM223" s="215"/>
      <c r="NQN223" s="215"/>
      <c r="NQO223" s="215"/>
      <c r="NQP223" s="215"/>
      <c r="NQQ223" s="215"/>
      <c r="NQR223" s="215"/>
      <c r="NQS223" s="215"/>
      <c r="NQT223" s="215"/>
      <c r="NQU223" s="215"/>
      <c r="NQV223" s="215"/>
      <c r="NQW223" s="215"/>
      <c r="NQX223" s="215"/>
      <c r="NQY223" s="215"/>
      <c r="NQZ223" s="215"/>
      <c r="NRA223" s="215"/>
      <c r="NRB223" s="215"/>
      <c r="NRC223" s="215"/>
      <c r="NRD223" s="215"/>
      <c r="NRE223" s="215"/>
      <c r="NRF223" s="215"/>
      <c r="NRG223" s="215"/>
      <c r="NRH223" s="215"/>
      <c r="NRI223" s="215"/>
      <c r="NRJ223" s="215"/>
      <c r="NRK223" s="215"/>
      <c r="NRL223" s="215"/>
      <c r="NRM223" s="215"/>
      <c r="NRN223" s="215"/>
      <c r="NRO223" s="215"/>
      <c r="NRP223" s="215"/>
      <c r="NRQ223" s="215"/>
      <c r="NRR223" s="215"/>
      <c r="NRS223" s="215"/>
      <c r="NRT223" s="215"/>
      <c r="NRU223" s="215"/>
      <c r="NRV223" s="215"/>
      <c r="NRW223" s="215"/>
      <c r="NRX223" s="215"/>
      <c r="NRY223" s="215"/>
      <c r="NRZ223" s="215"/>
      <c r="NSA223" s="215"/>
      <c r="NSB223" s="215"/>
      <c r="NSC223" s="215"/>
      <c r="NSD223" s="215"/>
      <c r="NSE223" s="215"/>
      <c r="NSF223" s="215"/>
      <c r="NSG223" s="215"/>
      <c r="NSH223" s="215"/>
      <c r="NSI223" s="215"/>
      <c r="NSJ223" s="215"/>
      <c r="NSK223" s="215"/>
      <c r="NSL223" s="215"/>
      <c r="NSM223" s="215"/>
      <c r="NSN223" s="215"/>
      <c r="NSO223" s="215"/>
      <c r="NSP223" s="215"/>
      <c r="NSQ223" s="215"/>
      <c r="NSR223" s="215"/>
      <c r="NSS223" s="215"/>
      <c r="NST223" s="215"/>
      <c r="NSU223" s="215"/>
      <c r="NSV223" s="215"/>
      <c r="NSW223" s="215"/>
      <c r="NSX223" s="215"/>
      <c r="NSY223" s="215"/>
      <c r="NSZ223" s="215"/>
      <c r="NTA223" s="215"/>
      <c r="NTB223" s="215"/>
      <c r="NTC223" s="215"/>
      <c r="NTD223" s="215"/>
      <c r="NTE223" s="215"/>
      <c r="NTF223" s="215"/>
      <c r="NTG223" s="215"/>
      <c r="NTH223" s="215"/>
      <c r="NTI223" s="215"/>
      <c r="NTJ223" s="215"/>
      <c r="NTK223" s="215"/>
      <c r="NTL223" s="215"/>
      <c r="NTM223" s="215"/>
      <c r="NTN223" s="215"/>
      <c r="NTO223" s="215"/>
      <c r="NTP223" s="215"/>
      <c r="NTQ223" s="215"/>
      <c r="NTR223" s="215"/>
      <c r="NTS223" s="215"/>
      <c r="NTT223" s="215"/>
      <c r="NTU223" s="215"/>
      <c r="NTV223" s="215"/>
      <c r="NTW223" s="215"/>
      <c r="NTX223" s="215"/>
      <c r="NTY223" s="215"/>
      <c r="NTZ223" s="215"/>
      <c r="NUA223" s="215"/>
      <c r="NUB223" s="215"/>
      <c r="NUC223" s="215"/>
      <c r="NUD223" s="215"/>
      <c r="NUE223" s="215"/>
      <c r="NUF223" s="215"/>
      <c r="NUG223" s="215"/>
      <c r="NUH223" s="215"/>
      <c r="NUI223" s="215"/>
      <c r="NUJ223" s="215"/>
      <c r="NUK223" s="215"/>
      <c r="NUL223" s="215"/>
      <c r="NUM223" s="215"/>
      <c r="NUN223" s="215"/>
      <c r="NUO223" s="215"/>
      <c r="NUP223" s="215"/>
      <c r="NUQ223" s="215"/>
      <c r="NUR223" s="215"/>
      <c r="NUS223" s="215"/>
      <c r="NUT223" s="215"/>
      <c r="NUU223" s="215"/>
      <c r="NUV223" s="215"/>
      <c r="NUW223" s="215"/>
      <c r="NUX223" s="215"/>
      <c r="NUY223" s="215"/>
      <c r="NUZ223" s="215"/>
      <c r="NVA223" s="215"/>
      <c r="NVB223" s="215"/>
      <c r="NVC223" s="215"/>
      <c r="NVD223" s="215"/>
      <c r="NVE223" s="215"/>
      <c r="NVF223" s="215"/>
      <c r="NVG223" s="215"/>
      <c r="NVH223" s="215"/>
      <c r="NVI223" s="215"/>
      <c r="NVJ223" s="215"/>
      <c r="NVK223" s="215"/>
      <c r="NVL223" s="215"/>
      <c r="NVM223" s="215"/>
      <c r="NVN223" s="215"/>
      <c r="NVO223" s="215"/>
      <c r="NVP223" s="215"/>
      <c r="NVQ223" s="215"/>
      <c r="NVR223" s="215"/>
      <c r="NVS223" s="215"/>
      <c r="NVT223" s="215"/>
      <c r="NVU223" s="215"/>
      <c r="NVV223" s="215"/>
      <c r="NVW223" s="215"/>
      <c r="NVX223" s="215"/>
      <c r="NVY223" s="215"/>
      <c r="NVZ223" s="215"/>
      <c r="NWA223" s="215"/>
      <c r="NWB223" s="215"/>
      <c r="NWC223" s="215"/>
      <c r="NWD223" s="215"/>
      <c r="NWE223" s="215"/>
      <c r="NWF223" s="215"/>
      <c r="NWG223" s="215"/>
      <c r="NWH223" s="215"/>
      <c r="NWI223" s="215"/>
      <c r="NWJ223" s="215"/>
      <c r="NWK223" s="215"/>
      <c r="NWL223" s="215"/>
      <c r="NWM223" s="215"/>
      <c r="NWN223" s="215"/>
      <c r="NWO223" s="215"/>
      <c r="NWP223" s="215"/>
      <c r="NWQ223" s="215"/>
      <c r="NWR223" s="215"/>
      <c r="NWS223" s="215"/>
      <c r="NWT223" s="215"/>
      <c r="NWU223" s="215"/>
      <c r="NWV223" s="215"/>
      <c r="NWW223" s="215"/>
      <c r="NWX223" s="215"/>
      <c r="NWY223" s="215"/>
      <c r="NWZ223" s="215"/>
      <c r="NXA223" s="215"/>
      <c r="NXB223" s="215"/>
      <c r="NXC223" s="215"/>
      <c r="NXD223" s="215"/>
      <c r="NXE223" s="215"/>
      <c r="NXF223" s="215"/>
      <c r="NXG223" s="215"/>
      <c r="NXH223" s="215"/>
      <c r="NXI223" s="215"/>
      <c r="NXJ223" s="215"/>
      <c r="NXK223" s="215"/>
      <c r="NXL223" s="215"/>
      <c r="NXM223" s="215"/>
      <c r="NXN223" s="215"/>
      <c r="NXO223" s="215"/>
      <c r="NXP223" s="215"/>
      <c r="NXQ223" s="215"/>
      <c r="NXR223" s="215"/>
      <c r="NXS223" s="215"/>
      <c r="NXT223" s="215"/>
      <c r="NXU223" s="215"/>
      <c r="NXV223" s="215"/>
      <c r="NXW223" s="215"/>
      <c r="NXX223" s="215"/>
      <c r="NXY223" s="215"/>
      <c r="NXZ223" s="215"/>
      <c r="NYA223" s="215"/>
      <c r="NYB223" s="215"/>
      <c r="NYC223" s="215"/>
      <c r="NYD223" s="215"/>
      <c r="NYE223" s="215"/>
      <c r="NYF223" s="215"/>
      <c r="NYG223" s="215"/>
      <c r="NYH223" s="215"/>
      <c r="NYI223" s="215"/>
      <c r="NYJ223" s="215"/>
      <c r="NYK223" s="215"/>
      <c r="NYL223" s="215"/>
      <c r="NYM223" s="215"/>
      <c r="NYN223" s="215"/>
      <c r="NYO223" s="215"/>
      <c r="NYP223" s="215"/>
      <c r="NYQ223" s="215"/>
      <c r="NYR223" s="215"/>
      <c r="NYS223" s="215"/>
      <c r="NYT223" s="215"/>
      <c r="NYU223" s="215"/>
      <c r="NYV223" s="215"/>
      <c r="NYW223" s="215"/>
      <c r="NYX223" s="215"/>
      <c r="NYY223" s="215"/>
      <c r="NYZ223" s="215"/>
      <c r="NZA223" s="215"/>
      <c r="NZB223" s="215"/>
      <c r="NZC223" s="215"/>
      <c r="NZD223" s="215"/>
      <c r="NZE223" s="215"/>
      <c r="NZF223" s="215"/>
      <c r="NZG223" s="215"/>
      <c r="NZH223" s="215"/>
      <c r="NZI223" s="215"/>
      <c r="NZJ223" s="215"/>
      <c r="NZK223" s="215"/>
      <c r="NZL223" s="215"/>
      <c r="NZM223" s="215"/>
      <c r="NZN223" s="215"/>
      <c r="NZO223" s="215"/>
      <c r="NZP223" s="215"/>
      <c r="NZQ223" s="215"/>
      <c r="NZR223" s="215"/>
      <c r="NZS223" s="215"/>
      <c r="NZT223" s="215"/>
      <c r="NZU223" s="215"/>
      <c r="NZV223" s="215"/>
      <c r="NZW223" s="215"/>
      <c r="NZX223" s="215"/>
      <c r="NZY223" s="215"/>
      <c r="NZZ223" s="215"/>
      <c r="OAA223" s="215"/>
      <c r="OAB223" s="215"/>
      <c r="OAC223" s="215"/>
      <c r="OAD223" s="215"/>
      <c r="OAE223" s="215"/>
      <c r="OAF223" s="215"/>
      <c r="OAG223" s="215"/>
      <c r="OAH223" s="215"/>
      <c r="OAI223" s="215"/>
      <c r="OAJ223" s="215"/>
      <c r="OAK223" s="215"/>
      <c r="OAL223" s="215"/>
      <c r="OAM223" s="215"/>
      <c r="OAN223" s="215"/>
      <c r="OAO223" s="215"/>
      <c r="OAP223" s="215"/>
      <c r="OAQ223" s="215"/>
      <c r="OAR223" s="215"/>
      <c r="OAS223" s="215"/>
      <c r="OAT223" s="215"/>
      <c r="OAU223" s="215"/>
      <c r="OAV223" s="215"/>
      <c r="OAW223" s="215"/>
      <c r="OAX223" s="215"/>
      <c r="OAY223" s="215"/>
      <c r="OAZ223" s="215"/>
      <c r="OBA223" s="215"/>
      <c r="OBB223" s="215"/>
      <c r="OBC223" s="215"/>
      <c r="OBD223" s="215"/>
      <c r="OBE223" s="215"/>
      <c r="OBF223" s="215"/>
      <c r="OBG223" s="215"/>
      <c r="OBH223" s="215"/>
      <c r="OBI223" s="215"/>
      <c r="OBJ223" s="215"/>
      <c r="OBK223" s="215"/>
      <c r="OBL223" s="215"/>
      <c r="OBM223" s="215"/>
      <c r="OBN223" s="215"/>
      <c r="OBO223" s="215"/>
      <c r="OBP223" s="215"/>
      <c r="OBQ223" s="215"/>
      <c r="OBR223" s="215"/>
      <c r="OBS223" s="215"/>
      <c r="OBT223" s="215"/>
      <c r="OBU223" s="215"/>
      <c r="OBV223" s="215"/>
      <c r="OBW223" s="215"/>
      <c r="OBX223" s="215"/>
      <c r="OBY223" s="215"/>
      <c r="OBZ223" s="215"/>
      <c r="OCA223" s="215"/>
      <c r="OCB223" s="215"/>
      <c r="OCC223" s="215"/>
      <c r="OCD223" s="215"/>
      <c r="OCE223" s="215"/>
      <c r="OCF223" s="215"/>
      <c r="OCG223" s="215"/>
      <c r="OCH223" s="215"/>
      <c r="OCI223" s="215"/>
      <c r="OCJ223" s="215"/>
      <c r="OCK223" s="215"/>
      <c r="OCL223" s="215"/>
      <c r="OCM223" s="215"/>
      <c r="OCN223" s="215"/>
      <c r="OCO223" s="215"/>
      <c r="OCP223" s="215"/>
      <c r="OCQ223" s="215"/>
      <c r="OCR223" s="215"/>
      <c r="OCS223" s="215"/>
      <c r="OCT223" s="215"/>
      <c r="OCU223" s="215"/>
      <c r="OCV223" s="215"/>
      <c r="OCW223" s="215"/>
      <c r="OCX223" s="215"/>
      <c r="OCY223" s="215"/>
      <c r="OCZ223" s="215"/>
      <c r="ODA223" s="215"/>
      <c r="ODB223" s="215"/>
      <c r="ODC223" s="215"/>
      <c r="ODD223" s="215"/>
      <c r="ODE223" s="215"/>
      <c r="ODF223" s="215"/>
      <c r="ODG223" s="215"/>
      <c r="ODH223" s="215"/>
      <c r="ODI223" s="215"/>
      <c r="ODJ223" s="215"/>
      <c r="ODK223" s="215"/>
      <c r="ODL223" s="215"/>
      <c r="ODM223" s="215"/>
      <c r="ODN223" s="215"/>
      <c r="ODO223" s="215"/>
      <c r="ODP223" s="215"/>
      <c r="ODQ223" s="215"/>
      <c r="ODR223" s="215"/>
      <c r="ODS223" s="215"/>
      <c r="ODT223" s="215"/>
      <c r="ODU223" s="215"/>
      <c r="ODV223" s="215"/>
      <c r="ODW223" s="215"/>
      <c r="ODX223" s="215"/>
      <c r="ODY223" s="215"/>
      <c r="ODZ223" s="215"/>
      <c r="OEA223" s="215"/>
      <c r="OEB223" s="215"/>
      <c r="OEC223" s="215"/>
      <c r="OED223" s="215"/>
      <c r="OEE223" s="215"/>
      <c r="OEF223" s="215"/>
      <c r="OEG223" s="215"/>
      <c r="OEH223" s="215"/>
      <c r="OEI223" s="215"/>
      <c r="OEJ223" s="215"/>
      <c r="OEK223" s="215"/>
      <c r="OEL223" s="215"/>
      <c r="OEM223" s="215"/>
      <c r="OEN223" s="215"/>
      <c r="OEO223" s="215"/>
      <c r="OEP223" s="215"/>
      <c r="OEQ223" s="215"/>
      <c r="OER223" s="215"/>
      <c r="OES223" s="215"/>
      <c r="OET223" s="215"/>
      <c r="OEU223" s="215"/>
      <c r="OEV223" s="215"/>
      <c r="OEW223" s="215"/>
      <c r="OEX223" s="215"/>
      <c r="OEY223" s="215"/>
      <c r="OEZ223" s="215"/>
      <c r="OFA223" s="215"/>
      <c r="OFB223" s="215"/>
      <c r="OFC223" s="215"/>
      <c r="OFD223" s="215"/>
      <c r="OFE223" s="215"/>
      <c r="OFF223" s="215"/>
      <c r="OFG223" s="215"/>
      <c r="OFH223" s="215"/>
      <c r="OFI223" s="215"/>
      <c r="OFJ223" s="215"/>
      <c r="OFK223" s="215"/>
      <c r="OFL223" s="215"/>
      <c r="OFM223" s="215"/>
      <c r="OFN223" s="215"/>
      <c r="OFO223" s="215"/>
      <c r="OFP223" s="215"/>
      <c r="OFQ223" s="215"/>
      <c r="OFR223" s="215"/>
      <c r="OFS223" s="215"/>
      <c r="OFT223" s="215"/>
      <c r="OFU223" s="215"/>
      <c r="OFV223" s="215"/>
      <c r="OFW223" s="215"/>
      <c r="OFX223" s="215"/>
      <c r="OFY223" s="215"/>
      <c r="OFZ223" s="215"/>
      <c r="OGA223" s="215"/>
      <c r="OGB223" s="215"/>
      <c r="OGC223" s="215"/>
      <c r="OGD223" s="215"/>
      <c r="OGE223" s="215"/>
      <c r="OGF223" s="215"/>
      <c r="OGG223" s="215"/>
      <c r="OGH223" s="215"/>
      <c r="OGI223" s="215"/>
      <c r="OGJ223" s="215"/>
      <c r="OGK223" s="215"/>
      <c r="OGL223" s="215"/>
      <c r="OGM223" s="215"/>
      <c r="OGN223" s="215"/>
      <c r="OGO223" s="215"/>
      <c r="OGP223" s="215"/>
      <c r="OGQ223" s="215"/>
      <c r="OGR223" s="215"/>
      <c r="OGS223" s="215"/>
      <c r="OGT223" s="215"/>
      <c r="OGU223" s="215"/>
      <c r="OGV223" s="215"/>
      <c r="OGW223" s="215"/>
      <c r="OGX223" s="215"/>
      <c r="OGY223" s="215"/>
      <c r="OGZ223" s="215"/>
      <c r="OHA223" s="215"/>
      <c r="OHB223" s="215"/>
      <c r="OHC223" s="215"/>
      <c r="OHD223" s="215"/>
      <c r="OHE223" s="215"/>
      <c r="OHF223" s="215"/>
      <c r="OHG223" s="215"/>
      <c r="OHH223" s="215"/>
      <c r="OHI223" s="215"/>
      <c r="OHJ223" s="215"/>
      <c r="OHK223" s="215"/>
      <c r="OHL223" s="215"/>
      <c r="OHM223" s="215"/>
      <c r="OHN223" s="215"/>
      <c r="OHO223" s="215"/>
      <c r="OHP223" s="215"/>
      <c r="OHQ223" s="215"/>
      <c r="OHR223" s="215"/>
      <c r="OHS223" s="215"/>
      <c r="OHT223" s="215"/>
      <c r="OHU223" s="215"/>
      <c r="OHV223" s="215"/>
      <c r="OHW223" s="215"/>
      <c r="OHX223" s="215"/>
      <c r="OHY223" s="215"/>
      <c r="OHZ223" s="215"/>
      <c r="OIA223" s="215"/>
      <c r="OIB223" s="215"/>
      <c r="OIC223" s="215"/>
      <c r="OID223" s="215"/>
      <c r="OIE223" s="215"/>
      <c r="OIF223" s="215"/>
      <c r="OIG223" s="215"/>
      <c r="OIH223" s="215"/>
      <c r="OII223" s="215"/>
      <c r="OIJ223" s="215"/>
      <c r="OIK223" s="215"/>
      <c r="OIL223" s="215"/>
      <c r="OIM223" s="215"/>
      <c r="OIN223" s="215"/>
      <c r="OIO223" s="215"/>
      <c r="OIP223" s="215"/>
      <c r="OIQ223" s="215"/>
      <c r="OIR223" s="215"/>
      <c r="OIS223" s="215"/>
      <c r="OIT223" s="215"/>
      <c r="OIU223" s="215"/>
      <c r="OIV223" s="215"/>
      <c r="OIW223" s="215"/>
      <c r="OIX223" s="215"/>
      <c r="OIY223" s="215"/>
      <c r="OIZ223" s="215"/>
      <c r="OJA223" s="215"/>
      <c r="OJB223" s="215"/>
      <c r="OJC223" s="215"/>
      <c r="OJD223" s="215"/>
      <c r="OJE223" s="215"/>
      <c r="OJF223" s="215"/>
      <c r="OJG223" s="215"/>
      <c r="OJH223" s="215"/>
      <c r="OJI223" s="215"/>
      <c r="OJJ223" s="215"/>
      <c r="OJK223" s="215"/>
      <c r="OJL223" s="215"/>
      <c r="OJM223" s="215"/>
      <c r="OJN223" s="215"/>
      <c r="OJO223" s="215"/>
      <c r="OJP223" s="215"/>
      <c r="OJQ223" s="215"/>
      <c r="OJR223" s="215"/>
      <c r="OJS223" s="215"/>
      <c r="OJT223" s="215"/>
      <c r="OJU223" s="215"/>
      <c r="OJV223" s="215"/>
      <c r="OJW223" s="215"/>
      <c r="OJX223" s="215"/>
      <c r="OJY223" s="215"/>
      <c r="OJZ223" s="215"/>
      <c r="OKA223" s="215"/>
      <c r="OKB223" s="215"/>
      <c r="OKC223" s="215"/>
      <c r="OKD223" s="215"/>
      <c r="OKE223" s="215"/>
      <c r="OKF223" s="215"/>
      <c r="OKG223" s="215"/>
      <c r="OKH223" s="215"/>
      <c r="OKI223" s="215"/>
      <c r="OKJ223" s="215"/>
      <c r="OKK223" s="215"/>
      <c r="OKL223" s="215"/>
      <c r="OKM223" s="215"/>
      <c r="OKN223" s="215"/>
      <c r="OKO223" s="215"/>
      <c r="OKP223" s="215"/>
      <c r="OKQ223" s="215"/>
      <c r="OKR223" s="215"/>
      <c r="OKS223" s="215"/>
      <c r="OKT223" s="215"/>
      <c r="OKU223" s="215"/>
      <c r="OKV223" s="215"/>
      <c r="OKW223" s="215"/>
      <c r="OKX223" s="215"/>
      <c r="OKY223" s="215"/>
      <c r="OKZ223" s="215"/>
      <c r="OLA223" s="215"/>
      <c r="OLB223" s="215"/>
      <c r="OLC223" s="215"/>
      <c r="OLD223" s="215"/>
      <c r="OLE223" s="215"/>
      <c r="OLF223" s="215"/>
      <c r="OLG223" s="215"/>
      <c r="OLH223" s="215"/>
      <c r="OLI223" s="215"/>
      <c r="OLJ223" s="215"/>
      <c r="OLK223" s="215"/>
      <c r="OLL223" s="215"/>
      <c r="OLM223" s="215"/>
      <c r="OLN223" s="215"/>
      <c r="OLO223" s="215"/>
      <c r="OLP223" s="215"/>
      <c r="OLQ223" s="215"/>
      <c r="OLR223" s="215"/>
      <c r="OLS223" s="215"/>
      <c r="OLT223" s="215"/>
      <c r="OLU223" s="215"/>
      <c r="OLV223" s="215"/>
      <c r="OLW223" s="215"/>
      <c r="OLX223" s="215"/>
      <c r="OLY223" s="215"/>
      <c r="OLZ223" s="215"/>
      <c r="OMA223" s="215"/>
      <c r="OMB223" s="215"/>
      <c r="OMC223" s="215"/>
      <c r="OMD223" s="215"/>
      <c r="OME223" s="215"/>
      <c r="OMF223" s="215"/>
      <c r="OMG223" s="215"/>
      <c r="OMH223" s="215"/>
      <c r="OMI223" s="215"/>
      <c r="OMJ223" s="215"/>
      <c r="OMK223" s="215"/>
      <c r="OML223" s="215"/>
      <c r="OMM223" s="215"/>
      <c r="OMN223" s="215"/>
      <c r="OMO223" s="215"/>
      <c r="OMP223" s="215"/>
      <c r="OMQ223" s="215"/>
      <c r="OMR223" s="215"/>
      <c r="OMS223" s="215"/>
      <c r="OMT223" s="215"/>
      <c r="OMU223" s="215"/>
      <c r="OMV223" s="215"/>
      <c r="OMW223" s="215"/>
      <c r="OMX223" s="215"/>
      <c r="OMY223" s="215"/>
      <c r="OMZ223" s="215"/>
      <c r="ONA223" s="215"/>
      <c r="ONB223" s="215"/>
      <c r="ONC223" s="215"/>
      <c r="OND223" s="215"/>
      <c r="ONE223" s="215"/>
      <c r="ONF223" s="215"/>
      <c r="ONG223" s="215"/>
      <c r="ONH223" s="215"/>
      <c r="ONI223" s="215"/>
      <c r="ONJ223" s="215"/>
      <c r="ONK223" s="215"/>
      <c r="ONL223" s="215"/>
      <c r="ONM223" s="215"/>
      <c r="ONN223" s="215"/>
      <c r="ONO223" s="215"/>
      <c r="ONP223" s="215"/>
      <c r="ONQ223" s="215"/>
      <c r="ONR223" s="215"/>
      <c r="ONS223" s="215"/>
      <c r="ONT223" s="215"/>
      <c r="ONU223" s="215"/>
      <c r="ONV223" s="215"/>
      <c r="ONW223" s="215"/>
      <c r="ONX223" s="215"/>
      <c r="ONY223" s="215"/>
      <c r="ONZ223" s="215"/>
      <c r="OOA223" s="215"/>
      <c r="OOB223" s="215"/>
      <c r="OOC223" s="215"/>
      <c r="OOD223" s="215"/>
      <c r="OOE223" s="215"/>
      <c r="OOF223" s="215"/>
      <c r="OOG223" s="215"/>
      <c r="OOH223" s="215"/>
      <c r="OOI223" s="215"/>
      <c r="OOJ223" s="215"/>
      <c r="OOK223" s="215"/>
      <c r="OOL223" s="215"/>
      <c r="OOM223" s="215"/>
      <c r="OON223" s="215"/>
      <c r="OOO223" s="215"/>
      <c r="OOP223" s="215"/>
      <c r="OOQ223" s="215"/>
      <c r="OOR223" s="215"/>
      <c r="OOS223" s="215"/>
      <c r="OOT223" s="215"/>
      <c r="OOU223" s="215"/>
      <c r="OOV223" s="215"/>
      <c r="OOW223" s="215"/>
      <c r="OOX223" s="215"/>
      <c r="OOY223" s="215"/>
      <c r="OOZ223" s="215"/>
      <c r="OPA223" s="215"/>
      <c r="OPB223" s="215"/>
      <c r="OPC223" s="215"/>
      <c r="OPD223" s="215"/>
      <c r="OPE223" s="215"/>
      <c r="OPF223" s="215"/>
      <c r="OPG223" s="215"/>
      <c r="OPH223" s="215"/>
      <c r="OPI223" s="215"/>
      <c r="OPJ223" s="215"/>
      <c r="OPK223" s="215"/>
      <c r="OPL223" s="215"/>
      <c r="OPM223" s="215"/>
      <c r="OPN223" s="215"/>
      <c r="OPO223" s="215"/>
      <c r="OPP223" s="215"/>
      <c r="OPQ223" s="215"/>
      <c r="OPR223" s="215"/>
      <c r="OPS223" s="215"/>
      <c r="OPT223" s="215"/>
      <c r="OPU223" s="215"/>
      <c r="OPV223" s="215"/>
      <c r="OPW223" s="215"/>
      <c r="OPX223" s="215"/>
      <c r="OPY223" s="215"/>
      <c r="OPZ223" s="215"/>
      <c r="OQA223" s="215"/>
      <c r="OQB223" s="215"/>
      <c r="OQC223" s="215"/>
      <c r="OQD223" s="215"/>
      <c r="OQE223" s="215"/>
      <c r="OQF223" s="215"/>
      <c r="OQG223" s="215"/>
      <c r="OQH223" s="215"/>
      <c r="OQI223" s="215"/>
      <c r="OQJ223" s="215"/>
      <c r="OQK223" s="215"/>
      <c r="OQL223" s="215"/>
      <c r="OQM223" s="215"/>
      <c r="OQN223" s="215"/>
      <c r="OQO223" s="215"/>
      <c r="OQP223" s="215"/>
      <c r="OQQ223" s="215"/>
      <c r="OQR223" s="215"/>
      <c r="OQS223" s="215"/>
      <c r="OQT223" s="215"/>
      <c r="OQU223" s="215"/>
      <c r="OQV223" s="215"/>
      <c r="OQW223" s="215"/>
      <c r="OQX223" s="215"/>
      <c r="OQY223" s="215"/>
      <c r="OQZ223" s="215"/>
      <c r="ORA223" s="215"/>
      <c r="ORB223" s="215"/>
      <c r="ORC223" s="215"/>
      <c r="ORD223" s="215"/>
      <c r="ORE223" s="215"/>
      <c r="ORF223" s="215"/>
      <c r="ORG223" s="215"/>
      <c r="ORH223" s="215"/>
      <c r="ORI223" s="215"/>
      <c r="ORJ223" s="215"/>
      <c r="ORK223" s="215"/>
      <c r="ORL223" s="215"/>
      <c r="ORM223" s="215"/>
      <c r="ORN223" s="215"/>
      <c r="ORO223" s="215"/>
      <c r="ORP223" s="215"/>
      <c r="ORQ223" s="215"/>
      <c r="ORR223" s="215"/>
      <c r="ORS223" s="215"/>
      <c r="ORT223" s="215"/>
      <c r="ORU223" s="215"/>
      <c r="ORV223" s="215"/>
      <c r="ORW223" s="215"/>
      <c r="ORX223" s="215"/>
      <c r="ORY223" s="215"/>
      <c r="ORZ223" s="215"/>
      <c r="OSA223" s="215"/>
      <c r="OSB223" s="215"/>
      <c r="OSC223" s="215"/>
      <c r="OSD223" s="215"/>
      <c r="OSE223" s="215"/>
      <c r="OSF223" s="215"/>
      <c r="OSG223" s="215"/>
      <c r="OSH223" s="215"/>
      <c r="OSI223" s="215"/>
      <c r="OSJ223" s="215"/>
      <c r="OSK223" s="215"/>
      <c r="OSL223" s="215"/>
      <c r="OSM223" s="215"/>
      <c r="OSN223" s="215"/>
      <c r="OSO223" s="215"/>
      <c r="OSP223" s="215"/>
      <c r="OSQ223" s="215"/>
      <c r="OSR223" s="215"/>
      <c r="OSS223" s="215"/>
      <c r="OST223" s="215"/>
      <c r="OSU223" s="215"/>
      <c r="OSV223" s="215"/>
      <c r="OSW223" s="215"/>
      <c r="OSX223" s="215"/>
      <c r="OSY223" s="215"/>
      <c r="OSZ223" s="215"/>
      <c r="OTA223" s="215"/>
      <c r="OTB223" s="215"/>
      <c r="OTC223" s="215"/>
      <c r="OTD223" s="215"/>
      <c r="OTE223" s="215"/>
      <c r="OTF223" s="215"/>
      <c r="OTG223" s="215"/>
      <c r="OTH223" s="215"/>
      <c r="OTI223" s="215"/>
      <c r="OTJ223" s="215"/>
      <c r="OTK223" s="215"/>
      <c r="OTL223" s="215"/>
      <c r="OTM223" s="215"/>
      <c r="OTN223" s="215"/>
      <c r="OTO223" s="215"/>
      <c r="OTP223" s="215"/>
      <c r="OTQ223" s="215"/>
      <c r="OTR223" s="215"/>
      <c r="OTS223" s="215"/>
      <c r="OTT223" s="215"/>
      <c r="OTU223" s="215"/>
      <c r="OTV223" s="215"/>
      <c r="OTW223" s="215"/>
      <c r="OTX223" s="215"/>
      <c r="OTY223" s="215"/>
      <c r="OTZ223" s="215"/>
      <c r="OUA223" s="215"/>
      <c r="OUB223" s="215"/>
      <c r="OUC223" s="215"/>
      <c r="OUD223" s="215"/>
      <c r="OUE223" s="215"/>
      <c r="OUF223" s="215"/>
      <c r="OUG223" s="215"/>
      <c r="OUH223" s="215"/>
      <c r="OUI223" s="215"/>
      <c r="OUJ223" s="215"/>
      <c r="OUK223" s="215"/>
      <c r="OUL223" s="215"/>
      <c r="OUM223" s="215"/>
      <c r="OUN223" s="215"/>
      <c r="OUO223" s="215"/>
      <c r="OUP223" s="215"/>
      <c r="OUQ223" s="215"/>
      <c r="OUR223" s="215"/>
      <c r="OUS223" s="215"/>
      <c r="OUT223" s="215"/>
      <c r="OUU223" s="215"/>
      <c r="OUV223" s="215"/>
      <c r="OUW223" s="215"/>
      <c r="OUX223" s="215"/>
      <c r="OUY223" s="215"/>
      <c r="OUZ223" s="215"/>
      <c r="OVA223" s="215"/>
      <c r="OVB223" s="215"/>
      <c r="OVC223" s="215"/>
      <c r="OVD223" s="215"/>
      <c r="OVE223" s="215"/>
      <c r="OVF223" s="215"/>
      <c r="OVG223" s="215"/>
      <c r="OVH223" s="215"/>
      <c r="OVI223" s="215"/>
      <c r="OVJ223" s="215"/>
      <c r="OVK223" s="215"/>
      <c r="OVL223" s="215"/>
      <c r="OVM223" s="215"/>
      <c r="OVN223" s="215"/>
      <c r="OVO223" s="215"/>
      <c r="OVP223" s="215"/>
      <c r="OVQ223" s="215"/>
      <c r="OVR223" s="215"/>
      <c r="OVS223" s="215"/>
      <c r="OVT223" s="215"/>
      <c r="OVU223" s="215"/>
      <c r="OVV223" s="215"/>
      <c r="OVW223" s="215"/>
      <c r="OVX223" s="215"/>
      <c r="OVY223" s="215"/>
      <c r="OVZ223" s="215"/>
      <c r="OWA223" s="215"/>
      <c r="OWB223" s="215"/>
      <c r="OWC223" s="215"/>
      <c r="OWD223" s="215"/>
      <c r="OWE223" s="215"/>
      <c r="OWF223" s="215"/>
      <c r="OWG223" s="215"/>
      <c r="OWH223" s="215"/>
      <c r="OWI223" s="215"/>
      <c r="OWJ223" s="215"/>
      <c r="OWK223" s="215"/>
      <c r="OWL223" s="215"/>
      <c r="OWM223" s="215"/>
      <c r="OWN223" s="215"/>
      <c r="OWO223" s="215"/>
      <c r="OWP223" s="215"/>
      <c r="OWQ223" s="215"/>
      <c r="OWR223" s="215"/>
      <c r="OWS223" s="215"/>
      <c r="OWT223" s="215"/>
      <c r="OWU223" s="215"/>
      <c r="OWV223" s="215"/>
      <c r="OWW223" s="215"/>
      <c r="OWX223" s="215"/>
      <c r="OWY223" s="215"/>
      <c r="OWZ223" s="215"/>
      <c r="OXA223" s="215"/>
      <c r="OXB223" s="215"/>
      <c r="OXC223" s="215"/>
      <c r="OXD223" s="215"/>
      <c r="OXE223" s="215"/>
      <c r="OXF223" s="215"/>
      <c r="OXG223" s="215"/>
      <c r="OXH223" s="215"/>
      <c r="OXI223" s="215"/>
      <c r="OXJ223" s="215"/>
      <c r="OXK223" s="215"/>
      <c r="OXL223" s="215"/>
      <c r="OXM223" s="215"/>
      <c r="OXN223" s="215"/>
      <c r="OXO223" s="215"/>
      <c r="OXP223" s="215"/>
      <c r="OXQ223" s="215"/>
      <c r="OXR223" s="215"/>
      <c r="OXS223" s="215"/>
      <c r="OXT223" s="215"/>
      <c r="OXU223" s="215"/>
      <c r="OXV223" s="215"/>
      <c r="OXW223" s="215"/>
      <c r="OXX223" s="215"/>
      <c r="OXY223" s="215"/>
      <c r="OXZ223" s="215"/>
      <c r="OYA223" s="215"/>
      <c r="OYB223" s="215"/>
      <c r="OYC223" s="215"/>
      <c r="OYD223" s="215"/>
      <c r="OYE223" s="215"/>
      <c r="OYF223" s="215"/>
      <c r="OYG223" s="215"/>
      <c r="OYH223" s="215"/>
      <c r="OYI223" s="215"/>
      <c r="OYJ223" s="215"/>
      <c r="OYK223" s="215"/>
      <c r="OYL223" s="215"/>
      <c r="OYM223" s="215"/>
      <c r="OYN223" s="215"/>
      <c r="OYO223" s="215"/>
      <c r="OYP223" s="215"/>
      <c r="OYQ223" s="215"/>
      <c r="OYR223" s="215"/>
      <c r="OYS223" s="215"/>
      <c r="OYT223" s="215"/>
      <c r="OYU223" s="215"/>
      <c r="OYV223" s="215"/>
      <c r="OYW223" s="215"/>
      <c r="OYX223" s="215"/>
      <c r="OYY223" s="215"/>
      <c r="OYZ223" s="215"/>
      <c r="OZA223" s="215"/>
      <c r="OZB223" s="215"/>
      <c r="OZC223" s="215"/>
      <c r="OZD223" s="215"/>
      <c r="OZE223" s="215"/>
      <c r="OZF223" s="215"/>
      <c r="OZG223" s="215"/>
      <c r="OZH223" s="215"/>
      <c r="OZI223" s="215"/>
      <c r="OZJ223" s="215"/>
      <c r="OZK223" s="215"/>
      <c r="OZL223" s="215"/>
      <c r="OZM223" s="215"/>
      <c r="OZN223" s="215"/>
      <c r="OZO223" s="215"/>
      <c r="OZP223" s="215"/>
      <c r="OZQ223" s="215"/>
      <c r="OZR223" s="215"/>
      <c r="OZS223" s="215"/>
      <c r="OZT223" s="215"/>
      <c r="OZU223" s="215"/>
      <c r="OZV223" s="215"/>
      <c r="OZW223" s="215"/>
      <c r="OZX223" s="215"/>
      <c r="OZY223" s="215"/>
      <c r="OZZ223" s="215"/>
      <c r="PAA223" s="215"/>
      <c r="PAB223" s="215"/>
      <c r="PAC223" s="215"/>
      <c r="PAD223" s="215"/>
      <c r="PAE223" s="215"/>
      <c r="PAF223" s="215"/>
      <c r="PAG223" s="215"/>
      <c r="PAH223" s="215"/>
      <c r="PAI223" s="215"/>
      <c r="PAJ223" s="215"/>
      <c r="PAK223" s="215"/>
      <c r="PAL223" s="215"/>
      <c r="PAM223" s="215"/>
      <c r="PAN223" s="215"/>
      <c r="PAO223" s="215"/>
      <c r="PAP223" s="215"/>
      <c r="PAQ223" s="215"/>
      <c r="PAR223" s="215"/>
      <c r="PAS223" s="215"/>
      <c r="PAT223" s="215"/>
      <c r="PAU223" s="215"/>
      <c r="PAV223" s="215"/>
      <c r="PAW223" s="215"/>
      <c r="PAX223" s="215"/>
      <c r="PAY223" s="215"/>
      <c r="PAZ223" s="215"/>
      <c r="PBA223" s="215"/>
      <c r="PBB223" s="215"/>
      <c r="PBC223" s="215"/>
      <c r="PBD223" s="215"/>
      <c r="PBE223" s="215"/>
      <c r="PBF223" s="215"/>
      <c r="PBG223" s="215"/>
      <c r="PBH223" s="215"/>
      <c r="PBI223" s="215"/>
      <c r="PBJ223" s="215"/>
      <c r="PBK223" s="215"/>
      <c r="PBL223" s="215"/>
      <c r="PBM223" s="215"/>
      <c r="PBN223" s="215"/>
      <c r="PBO223" s="215"/>
      <c r="PBP223" s="215"/>
      <c r="PBQ223" s="215"/>
      <c r="PBR223" s="215"/>
      <c r="PBS223" s="215"/>
      <c r="PBT223" s="215"/>
      <c r="PBU223" s="215"/>
      <c r="PBV223" s="215"/>
      <c r="PBW223" s="215"/>
      <c r="PBX223" s="215"/>
      <c r="PBY223" s="215"/>
      <c r="PBZ223" s="215"/>
      <c r="PCA223" s="215"/>
      <c r="PCB223" s="215"/>
      <c r="PCC223" s="215"/>
      <c r="PCD223" s="215"/>
      <c r="PCE223" s="215"/>
      <c r="PCF223" s="215"/>
      <c r="PCG223" s="215"/>
      <c r="PCH223" s="215"/>
      <c r="PCI223" s="215"/>
      <c r="PCJ223" s="215"/>
      <c r="PCK223" s="215"/>
      <c r="PCL223" s="215"/>
      <c r="PCM223" s="215"/>
      <c r="PCN223" s="215"/>
      <c r="PCO223" s="215"/>
      <c r="PCP223" s="215"/>
      <c r="PCQ223" s="215"/>
      <c r="PCR223" s="215"/>
      <c r="PCS223" s="215"/>
      <c r="PCT223" s="215"/>
      <c r="PCU223" s="215"/>
      <c r="PCV223" s="215"/>
      <c r="PCW223" s="215"/>
      <c r="PCX223" s="215"/>
      <c r="PCY223" s="215"/>
      <c r="PCZ223" s="215"/>
      <c r="PDA223" s="215"/>
      <c r="PDB223" s="215"/>
      <c r="PDC223" s="215"/>
      <c r="PDD223" s="215"/>
      <c r="PDE223" s="215"/>
      <c r="PDF223" s="215"/>
      <c r="PDG223" s="215"/>
      <c r="PDH223" s="215"/>
      <c r="PDI223" s="215"/>
      <c r="PDJ223" s="215"/>
      <c r="PDK223" s="215"/>
      <c r="PDL223" s="215"/>
      <c r="PDM223" s="215"/>
      <c r="PDN223" s="215"/>
      <c r="PDO223" s="215"/>
      <c r="PDP223" s="215"/>
      <c r="PDQ223" s="215"/>
      <c r="PDR223" s="215"/>
      <c r="PDS223" s="215"/>
      <c r="PDT223" s="215"/>
      <c r="PDU223" s="215"/>
      <c r="PDV223" s="215"/>
      <c r="PDW223" s="215"/>
      <c r="PDX223" s="215"/>
      <c r="PDY223" s="215"/>
      <c r="PDZ223" s="215"/>
      <c r="PEA223" s="215"/>
      <c r="PEB223" s="215"/>
      <c r="PEC223" s="215"/>
      <c r="PED223" s="215"/>
      <c r="PEE223" s="215"/>
      <c r="PEF223" s="215"/>
      <c r="PEG223" s="215"/>
      <c r="PEH223" s="215"/>
      <c r="PEI223" s="215"/>
      <c r="PEJ223" s="215"/>
      <c r="PEK223" s="215"/>
      <c r="PEL223" s="215"/>
      <c r="PEM223" s="215"/>
      <c r="PEN223" s="215"/>
      <c r="PEO223" s="215"/>
      <c r="PEP223" s="215"/>
      <c r="PEQ223" s="215"/>
      <c r="PER223" s="215"/>
      <c r="PES223" s="215"/>
      <c r="PET223" s="215"/>
      <c r="PEU223" s="215"/>
      <c r="PEV223" s="215"/>
      <c r="PEW223" s="215"/>
      <c r="PEX223" s="215"/>
      <c r="PEY223" s="215"/>
      <c r="PEZ223" s="215"/>
      <c r="PFA223" s="215"/>
      <c r="PFB223" s="215"/>
      <c r="PFC223" s="215"/>
      <c r="PFD223" s="215"/>
      <c r="PFE223" s="215"/>
      <c r="PFF223" s="215"/>
      <c r="PFG223" s="215"/>
      <c r="PFH223" s="215"/>
      <c r="PFI223" s="215"/>
      <c r="PFJ223" s="215"/>
      <c r="PFK223" s="215"/>
      <c r="PFL223" s="215"/>
      <c r="PFM223" s="215"/>
      <c r="PFN223" s="215"/>
      <c r="PFO223" s="215"/>
      <c r="PFP223" s="215"/>
      <c r="PFQ223" s="215"/>
      <c r="PFR223" s="215"/>
      <c r="PFS223" s="215"/>
      <c r="PFT223" s="215"/>
      <c r="PFU223" s="215"/>
      <c r="PFV223" s="215"/>
      <c r="PFW223" s="215"/>
      <c r="PFX223" s="215"/>
      <c r="PFY223" s="215"/>
      <c r="PFZ223" s="215"/>
      <c r="PGA223" s="215"/>
      <c r="PGB223" s="215"/>
      <c r="PGC223" s="215"/>
      <c r="PGD223" s="215"/>
      <c r="PGE223" s="215"/>
      <c r="PGF223" s="215"/>
      <c r="PGG223" s="215"/>
      <c r="PGH223" s="215"/>
      <c r="PGI223" s="215"/>
      <c r="PGJ223" s="215"/>
      <c r="PGK223" s="215"/>
      <c r="PGL223" s="215"/>
      <c r="PGM223" s="215"/>
      <c r="PGN223" s="215"/>
      <c r="PGO223" s="215"/>
      <c r="PGP223" s="215"/>
      <c r="PGQ223" s="215"/>
      <c r="PGR223" s="215"/>
      <c r="PGS223" s="215"/>
      <c r="PGT223" s="215"/>
      <c r="PGU223" s="215"/>
      <c r="PGV223" s="215"/>
      <c r="PGW223" s="215"/>
      <c r="PGX223" s="215"/>
      <c r="PGY223" s="215"/>
      <c r="PGZ223" s="215"/>
      <c r="PHA223" s="215"/>
      <c r="PHB223" s="215"/>
      <c r="PHC223" s="215"/>
      <c r="PHD223" s="215"/>
      <c r="PHE223" s="215"/>
      <c r="PHF223" s="215"/>
      <c r="PHG223" s="215"/>
      <c r="PHH223" s="215"/>
      <c r="PHI223" s="215"/>
      <c r="PHJ223" s="215"/>
      <c r="PHK223" s="215"/>
      <c r="PHL223" s="215"/>
      <c r="PHM223" s="215"/>
      <c r="PHN223" s="215"/>
      <c r="PHO223" s="215"/>
      <c r="PHP223" s="215"/>
      <c r="PHQ223" s="215"/>
      <c r="PHR223" s="215"/>
      <c r="PHS223" s="215"/>
      <c r="PHT223" s="215"/>
      <c r="PHU223" s="215"/>
      <c r="PHV223" s="215"/>
      <c r="PHW223" s="215"/>
      <c r="PHX223" s="215"/>
      <c r="PHY223" s="215"/>
      <c r="PHZ223" s="215"/>
      <c r="PIA223" s="215"/>
      <c r="PIB223" s="215"/>
      <c r="PIC223" s="215"/>
      <c r="PID223" s="215"/>
      <c r="PIE223" s="215"/>
      <c r="PIF223" s="215"/>
      <c r="PIG223" s="215"/>
      <c r="PIH223" s="215"/>
      <c r="PII223" s="215"/>
      <c r="PIJ223" s="215"/>
      <c r="PIK223" s="215"/>
      <c r="PIL223" s="215"/>
      <c r="PIM223" s="215"/>
      <c r="PIN223" s="215"/>
      <c r="PIO223" s="215"/>
      <c r="PIP223" s="215"/>
      <c r="PIQ223" s="215"/>
      <c r="PIR223" s="215"/>
      <c r="PIS223" s="215"/>
      <c r="PIT223" s="215"/>
      <c r="PIU223" s="215"/>
      <c r="PIV223" s="215"/>
      <c r="PIW223" s="215"/>
      <c r="PIX223" s="215"/>
      <c r="PIY223" s="215"/>
      <c r="PIZ223" s="215"/>
      <c r="PJA223" s="215"/>
      <c r="PJB223" s="215"/>
      <c r="PJC223" s="215"/>
      <c r="PJD223" s="215"/>
      <c r="PJE223" s="215"/>
      <c r="PJF223" s="215"/>
      <c r="PJG223" s="215"/>
      <c r="PJH223" s="215"/>
      <c r="PJI223" s="215"/>
      <c r="PJJ223" s="215"/>
      <c r="PJK223" s="215"/>
      <c r="PJL223" s="215"/>
      <c r="PJM223" s="215"/>
      <c r="PJN223" s="215"/>
      <c r="PJO223" s="215"/>
      <c r="PJP223" s="215"/>
      <c r="PJQ223" s="215"/>
      <c r="PJR223" s="215"/>
      <c r="PJS223" s="215"/>
      <c r="PJT223" s="215"/>
      <c r="PJU223" s="215"/>
      <c r="PJV223" s="215"/>
      <c r="PJW223" s="215"/>
      <c r="PJX223" s="215"/>
      <c r="PJY223" s="215"/>
      <c r="PJZ223" s="215"/>
      <c r="PKA223" s="215"/>
      <c r="PKB223" s="215"/>
      <c r="PKC223" s="215"/>
      <c r="PKD223" s="215"/>
      <c r="PKE223" s="215"/>
      <c r="PKF223" s="215"/>
      <c r="PKG223" s="215"/>
      <c r="PKH223" s="215"/>
      <c r="PKI223" s="215"/>
      <c r="PKJ223" s="215"/>
      <c r="PKK223" s="215"/>
      <c r="PKL223" s="215"/>
      <c r="PKM223" s="215"/>
      <c r="PKN223" s="215"/>
      <c r="PKO223" s="215"/>
      <c r="PKP223" s="215"/>
      <c r="PKQ223" s="215"/>
      <c r="PKR223" s="215"/>
      <c r="PKS223" s="215"/>
      <c r="PKT223" s="215"/>
      <c r="PKU223" s="215"/>
      <c r="PKV223" s="215"/>
      <c r="PKW223" s="215"/>
      <c r="PKX223" s="215"/>
      <c r="PKY223" s="215"/>
      <c r="PKZ223" s="215"/>
      <c r="PLA223" s="215"/>
      <c r="PLB223" s="215"/>
      <c r="PLC223" s="215"/>
      <c r="PLD223" s="215"/>
      <c r="PLE223" s="215"/>
      <c r="PLF223" s="215"/>
      <c r="PLG223" s="215"/>
      <c r="PLH223" s="215"/>
      <c r="PLI223" s="215"/>
      <c r="PLJ223" s="215"/>
      <c r="PLK223" s="215"/>
      <c r="PLL223" s="215"/>
      <c r="PLM223" s="215"/>
      <c r="PLN223" s="215"/>
      <c r="PLO223" s="215"/>
      <c r="PLP223" s="215"/>
      <c r="PLQ223" s="215"/>
      <c r="PLR223" s="215"/>
      <c r="PLS223" s="215"/>
      <c r="PLT223" s="215"/>
      <c r="PLU223" s="215"/>
      <c r="PLV223" s="215"/>
      <c r="PLW223" s="215"/>
      <c r="PLX223" s="215"/>
      <c r="PLY223" s="215"/>
      <c r="PLZ223" s="215"/>
      <c r="PMA223" s="215"/>
      <c r="PMB223" s="215"/>
      <c r="PMC223" s="215"/>
      <c r="PMD223" s="215"/>
      <c r="PME223" s="215"/>
      <c r="PMF223" s="215"/>
      <c r="PMG223" s="215"/>
      <c r="PMH223" s="215"/>
      <c r="PMI223" s="215"/>
      <c r="PMJ223" s="215"/>
      <c r="PMK223" s="215"/>
      <c r="PML223" s="215"/>
      <c r="PMM223" s="215"/>
      <c r="PMN223" s="215"/>
      <c r="PMO223" s="215"/>
      <c r="PMP223" s="215"/>
      <c r="PMQ223" s="215"/>
      <c r="PMR223" s="215"/>
      <c r="PMS223" s="215"/>
      <c r="PMT223" s="215"/>
      <c r="PMU223" s="215"/>
      <c r="PMV223" s="215"/>
      <c r="PMW223" s="215"/>
      <c r="PMX223" s="215"/>
      <c r="PMY223" s="215"/>
      <c r="PMZ223" s="215"/>
      <c r="PNA223" s="215"/>
      <c r="PNB223" s="215"/>
      <c r="PNC223" s="215"/>
      <c r="PND223" s="215"/>
      <c r="PNE223" s="215"/>
      <c r="PNF223" s="215"/>
      <c r="PNG223" s="215"/>
      <c r="PNH223" s="215"/>
      <c r="PNI223" s="215"/>
      <c r="PNJ223" s="215"/>
      <c r="PNK223" s="215"/>
      <c r="PNL223" s="215"/>
      <c r="PNM223" s="215"/>
      <c r="PNN223" s="215"/>
      <c r="PNO223" s="215"/>
      <c r="PNP223" s="215"/>
      <c r="PNQ223" s="215"/>
      <c r="PNR223" s="215"/>
      <c r="PNS223" s="215"/>
      <c r="PNT223" s="215"/>
      <c r="PNU223" s="215"/>
      <c r="PNV223" s="215"/>
      <c r="PNW223" s="215"/>
      <c r="PNX223" s="215"/>
      <c r="PNY223" s="215"/>
      <c r="PNZ223" s="215"/>
      <c r="POA223" s="215"/>
      <c r="POB223" s="215"/>
      <c r="POC223" s="215"/>
      <c r="POD223" s="215"/>
      <c r="POE223" s="215"/>
      <c r="POF223" s="215"/>
      <c r="POG223" s="215"/>
      <c r="POH223" s="215"/>
      <c r="POI223" s="215"/>
      <c r="POJ223" s="215"/>
      <c r="POK223" s="215"/>
      <c r="POL223" s="215"/>
      <c r="POM223" s="215"/>
      <c r="PON223" s="215"/>
      <c r="POO223" s="215"/>
      <c r="POP223" s="215"/>
      <c r="POQ223" s="215"/>
      <c r="POR223" s="215"/>
      <c r="POS223" s="215"/>
      <c r="POT223" s="215"/>
      <c r="POU223" s="215"/>
      <c r="POV223" s="215"/>
      <c r="POW223" s="215"/>
      <c r="POX223" s="215"/>
      <c r="POY223" s="215"/>
      <c r="POZ223" s="215"/>
      <c r="PPA223" s="215"/>
      <c r="PPB223" s="215"/>
      <c r="PPC223" s="215"/>
      <c r="PPD223" s="215"/>
      <c r="PPE223" s="215"/>
      <c r="PPF223" s="215"/>
      <c r="PPG223" s="215"/>
      <c r="PPH223" s="215"/>
      <c r="PPI223" s="215"/>
      <c r="PPJ223" s="215"/>
      <c r="PPK223" s="215"/>
      <c r="PPL223" s="215"/>
      <c r="PPM223" s="215"/>
      <c r="PPN223" s="215"/>
      <c r="PPO223" s="215"/>
      <c r="PPP223" s="215"/>
      <c r="PPQ223" s="215"/>
      <c r="PPR223" s="215"/>
      <c r="PPS223" s="215"/>
      <c r="PPT223" s="215"/>
      <c r="PPU223" s="215"/>
      <c r="PPV223" s="215"/>
      <c r="PPW223" s="215"/>
      <c r="PPX223" s="215"/>
      <c r="PPY223" s="215"/>
      <c r="PPZ223" s="215"/>
      <c r="PQA223" s="215"/>
      <c r="PQB223" s="215"/>
      <c r="PQC223" s="215"/>
      <c r="PQD223" s="215"/>
      <c r="PQE223" s="215"/>
      <c r="PQF223" s="215"/>
      <c r="PQG223" s="215"/>
      <c r="PQH223" s="215"/>
      <c r="PQI223" s="215"/>
      <c r="PQJ223" s="215"/>
      <c r="PQK223" s="215"/>
      <c r="PQL223" s="215"/>
      <c r="PQM223" s="215"/>
      <c r="PQN223" s="215"/>
      <c r="PQO223" s="215"/>
      <c r="PQP223" s="215"/>
      <c r="PQQ223" s="215"/>
      <c r="PQR223" s="215"/>
      <c r="PQS223" s="215"/>
      <c r="PQT223" s="215"/>
      <c r="PQU223" s="215"/>
      <c r="PQV223" s="215"/>
      <c r="PQW223" s="215"/>
      <c r="PQX223" s="215"/>
      <c r="PQY223" s="215"/>
      <c r="PQZ223" s="215"/>
      <c r="PRA223" s="215"/>
      <c r="PRB223" s="215"/>
      <c r="PRC223" s="215"/>
      <c r="PRD223" s="215"/>
      <c r="PRE223" s="215"/>
      <c r="PRF223" s="215"/>
      <c r="PRG223" s="215"/>
      <c r="PRH223" s="215"/>
      <c r="PRI223" s="215"/>
      <c r="PRJ223" s="215"/>
      <c r="PRK223" s="215"/>
      <c r="PRL223" s="215"/>
      <c r="PRM223" s="215"/>
      <c r="PRN223" s="215"/>
      <c r="PRO223" s="215"/>
      <c r="PRP223" s="215"/>
      <c r="PRQ223" s="215"/>
      <c r="PRR223" s="215"/>
      <c r="PRS223" s="215"/>
      <c r="PRT223" s="215"/>
      <c r="PRU223" s="215"/>
      <c r="PRV223" s="215"/>
      <c r="PRW223" s="215"/>
      <c r="PRX223" s="215"/>
      <c r="PRY223" s="215"/>
      <c r="PRZ223" s="215"/>
      <c r="PSA223" s="215"/>
      <c r="PSB223" s="215"/>
      <c r="PSC223" s="215"/>
      <c r="PSD223" s="215"/>
      <c r="PSE223" s="215"/>
      <c r="PSF223" s="215"/>
      <c r="PSG223" s="215"/>
      <c r="PSH223" s="215"/>
      <c r="PSI223" s="215"/>
      <c r="PSJ223" s="215"/>
      <c r="PSK223" s="215"/>
      <c r="PSL223" s="215"/>
      <c r="PSM223" s="215"/>
      <c r="PSN223" s="215"/>
      <c r="PSO223" s="215"/>
      <c r="PSP223" s="215"/>
      <c r="PSQ223" s="215"/>
      <c r="PSR223" s="215"/>
      <c r="PSS223" s="215"/>
      <c r="PST223" s="215"/>
      <c r="PSU223" s="215"/>
      <c r="PSV223" s="215"/>
      <c r="PSW223" s="215"/>
      <c r="PSX223" s="215"/>
      <c r="PSY223" s="215"/>
      <c r="PSZ223" s="215"/>
      <c r="PTA223" s="215"/>
      <c r="PTB223" s="215"/>
      <c r="PTC223" s="215"/>
      <c r="PTD223" s="215"/>
      <c r="PTE223" s="215"/>
      <c r="PTF223" s="215"/>
      <c r="PTG223" s="215"/>
      <c r="PTH223" s="215"/>
      <c r="PTI223" s="215"/>
      <c r="PTJ223" s="215"/>
      <c r="PTK223" s="215"/>
      <c r="PTL223" s="215"/>
      <c r="PTM223" s="215"/>
      <c r="PTN223" s="215"/>
      <c r="PTO223" s="215"/>
      <c r="PTP223" s="215"/>
      <c r="PTQ223" s="215"/>
      <c r="PTR223" s="215"/>
      <c r="PTS223" s="215"/>
      <c r="PTT223" s="215"/>
      <c r="PTU223" s="215"/>
      <c r="PTV223" s="215"/>
      <c r="PTW223" s="215"/>
      <c r="PTX223" s="215"/>
      <c r="PTY223" s="215"/>
      <c r="PTZ223" s="215"/>
      <c r="PUA223" s="215"/>
      <c r="PUB223" s="215"/>
      <c r="PUC223" s="215"/>
      <c r="PUD223" s="215"/>
      <c r="PUE223" s="215"/>
      <c r="PUF223" s="215"/>
      <c r="PUG223" s="215"/>
      <c r="PUH223" s="215"/>
      <c r="PUI223" s="215"/>
      <c r="PUJ223" s="215"/>
      <c r="PUK223" s="215"/>
      <c r="PUL223" s="215"/>
      <c r="PUM223" s="215"/>
      <c r="PUN223" s="215"/>
      <c r="PUO223" s="215"/>
      <c r="PUP223" s="215"/>
      <c r="PUQ223" s="215"/>
      <c r="PUR223" s="215"/>
      <c r="PUS223" s="215"/>
      <c r="PUT223" s="215"/>
      <c r="PUU223" s="215"/>
      <c r="PUV223" s="215"/>
      <c r="PUW223" s="215"/>
      <c r="PUX223" s="215"/>
      <c r="PUY223" s="215"/>
      <c r="PUZ223" s="215"/>
      <c r="PVA223" s="215"/>
      <c r="PVB223" s="215"/>
      <c r="PVC223" s="215"/>
      <c r="PVD223" s="215"/>
      <c r="PVE223" s="215"/>
      <c r="PVF223" s="215"/>
      <c r="PVG223" s="215"/>
      <c r="PVH223" s="215"/>
      <c r="PVI223" s="215"/>
      <c r="PVJ223" s="215"/>
      <c r="PVK223" s="215"/>
      <c r="PVL223" s="215"/>
      <c r="PVM223" s="215"/>
      <c r="PVN223" s="215"/>
      <c r="PVO223" s="215"/>
      <c r="PVP223" s="215"/>
      <c r="PVQ223" s="215"/>
      <c r="PVR223" s="215"/>
      <c r="PVS223" s="215"/>
      <c r="PVT223" s="215"/>
      <c r="PVU223" s="215"/>
      <c r="PVV223" s="215"/>
      <c r="PVW223" s="215"/>
      <c r="PVX223" s="215"/>
      <c r="PVY223" s="215"/>
      <c r="PVZ223" s="215"/>
      <c r="PWA223" s="215"/>
      <c r="PWB223" s="215"/>
      <c r="PWC223" s="215"/>
      <c r="PWD223" s="215"/>
      <c r="PWE223" s="215"/>
      <c r="PWF223" s="215"/>
      <c r="PWG223" s="215"/>
      <c r="PWH223" s="215"/>
      <c r="PWI223" s="215"/>
      <c r="PWJ223" s="215"/>
      <c r="PWK223" s="215"/>
      <c r="PWL223" s="215"/>
      <c r="PWM223" s="215"/>
      <c r="PWN223" s="215"/>
      <c r="PWO223" s="215"/>
      <c r="PWP223" s="215"/>
      <c r="PWQ223" s="215"/>
      <c r="PWR223" s="215"/>
      <c r="PWS223" s="215"/>
      <c r="PWT223" s="215"/>
      <c r="PWU223" s="215"/>
      <c r="PWV223" s="215"/>
      <c r="PWW223" s="215"/>
      <c r="PWX223" s="215"/>
      <c r="PWY223" s="215"/>
      <c r="PWZ223" s="215"/>
      <c r="PXA223" s="215"/>
      <c r="PXB223" s="215"/>
      <c r="PXC223" s="215"/>
      <c r="PXD223" s="215"/>
      <c r="PXE223" s="215"/>
      <c r="PXF223" s="215"/>
      <c r="PXG223" s="215"/>
      <c r="PXH223" s="215"/>
      <c r="PXI223" s="215"/>
      <c r="PXJ223" s="215"/>
      <c r="PXK223" s="215"/>
      <c r="PXL223" s="215"/>
      <c r="PXM223" s="215"/>
      <c r="PXN223" s="215"/>
      <c r="PXO223" s="215"/>
      <c r="PXP223" s="215"/>
      <c r="PXQ223" s="215"/>
      <c r="PXR223" s="215"/>
      <c r="PXS223" s="215"/>
      <c r="PXT223" s="215"/>
      <c r="PXU223" s="215"/>
      <c r="PXV223" s="215"/>
      <c r="PXW223" s="215"/>
      <c r="PXX223" s="215"/>
      <c r="PXY223" s="215"/>
      <c r="PXZ223" s="215"/>
      <c r="PYA223" s="215"/>
      <c r="PYB223" s="215"/>
      <c r="PYC223" s="215"/>
      <c r="PYD223" s="215"/>
      <c r="PYE223" s="215"/>
      <c r="PYF223" s="215"/>
      <c r="PYG223" s="215"/>
      <c r="PYH223" s="215"/>
      <c r="PYI223" s="215"/>
      <c r="PYJ223" s="215"/>
      <c r="PYK223" s="215"/>
      <c r="PYL223" s="215"/>
      <c r="PYM223" s="215"/>
      <c r="PYN223" s="215"/>
      <c r="PYO223" s="215"/>
      <c r="PYP223" s="215"/>
      <c r="PYQ223" s="215"/>
      <c r="PYR223" s="215"/>
      <c r="PYS223" s="215"/>
      <c r="PYT223" s="215"/>
      <c r="PYU223" s="215"/>
      <c r="PYV223" s="215"/>
      <c r="PYW223" s="215"/>
      <c r="PYX223" s="215"/>
      <c r="PYY223" s="215"/>
      <c r="PYZ223" s="215"/>
      <c r="PZA223" s="215"/>
      <c r="PZB223" s="215"/>
      <c r="PZC223" s="215"/>
      <c r="PZD223" s="215"/>
      <c r="PZE223" s="215"/>
      <c r="PZF223" s="215"/>
      <c r="PZG223" s="215"/>
      <c r="PZH223" s="215"/>
      <c r="PZI223" s="215"/>
      <c r="PZJ223" s="215"/>
      <c r="PZK223" s="215"/>
      <c r="PZL223" s="215"/>
      <c r="PZM223" s="215"/>
      <c r="PZN223" s="215"/>
      <c r="PZO223" s="215"/>
      <c r="PZP223" s="215"/>
      <c r="PZQ223" s="215"/>
      <c r="PZR223" s="215"/>
      <c r="PZS223" s="215"/>
      <c r="PZT223" s="215"/>
      <c r="PZU223" s="215"/>
      <c r="PZV223" s="215"/>
      <c r="PZW223" s="215"/>
      <c r="PZX223" s="215"/>
      <c r="PZY223" s="215"/>
      <c r="PZZ223" s="215"/>
      <c r="QAA223" s="215"/>
      <c r="QAB223" s="215"/>
      <c r="QAC223" s="215"/>
      <c r="QAD223" s="215"/>
      <c r="QAE223" s="215"/>
      <c r="QAF223" s="215"/>
      <c r="QAG223" s="215"/>
      <c r="QAH223" s="215"/>
      <c r="QAI223" s="215"/>
      <c r="QAJ223" s="215"/>
      <c r="QAK223" s="215"/>
      <c r="QAL223" s="215"/>
      <c r="QAM223" s="215"/>
      <c r="QAN223" s="215"/>
      <c r="QAO223" s="215"/>
      <c r="QAP223" s="215"/>
      <c r="QAQ223" s="215"/>
      <c r="QAR223" s="215"/>
      <c r="QAS223" s="215"/>
      <c r="QAT223" s="215"/>
      <c r="QAU223" s="215"/>
      <c r="QAV223" s="215"/>
      <c r="QAW223" s="215"/>
      <c r="QAX223" s="215"/>
      <c r="QAY223" s="215"/>
      <c r="QAZ223" s="215"/>
      <c r="QBA223" s="215"/>
      <c r="QBB223" s="215"/>
      <c r="QBC223" s="215"/>
      <c r="QBD223" s="215"/>
      <c r="QBE223" s="215"/>
      <c r="QBF223" s="215"/>
      <c r="QBG223" s="215"/>
      <c r="QBH223" s="215"/>
      <c r="QBI223" s="215"/>
      <c r="QBJ223" s="215"/>
      <c r="QBK223" s="215"/>
      <c r="QBL223" s="215"/>
      <c r="QBM223" s="215"/>
      <c r="QBN223" s="215"/>
      <c r="QBO223" s="215"/>
      <c r="QBP223" s="215"/>
      <c r="QBQ223" s="215"/>
      <c r="QBR223" s="215"/>
      <c r="QBS223" s="215"/>
      <c r="QBT223" s="215"/>
      <c r="QBU223" s="215"/>
      <c r="QBV223" s="215"/>
      <c r="QBW223" s="215"/>
      <c r="QBX223" s="215"/>
      <c r="QBY223" s="215"/>
      <c r="QBZ223" s="215"/>
      <c r="QCA223" s="215"/>
      <c r="QCB223" s="215"/>
      <c r="QCC223" s="215"/>
      <c r="QCD223" s="215"/>
      <c r="QCE223" s="215"/>
      <c r="QCF223" s="215"/>
      <c r="QCG223" s="215"/>
      <c r="QCH223" s="215"/>
      <c r="QCI223" s="215"/>
      <c r="QCJ223" s="215"/>
      <c r="QCK223" s="215"/>
      <c r="QCL223" s="215"/>
      <c r="QCM223" s="215"/>
      <c r="QCN223" s="215"/>
      <c r="QCO223" s="215"/>
      <c r="QCP223" s="215"/>
      <c r="QCQ223" s="215"/>
      <c r="QCR223" s="215"/>
      <c r="QCS223" s="215"/>
      <c r="QCT223" s="215"/>
      <c r="QCU223" s="215"/>
      <c r="QCV223" s="215"/>
      <c r="QCW223" s="215"/>
      <c r="QCX223" s="215"/>
      <c r="QCY223" s="215"/>
      <c r="QCZ223" s="215"/>
      <c r="QDA223" s="215"/>
      <c r="QDB223" s="215"/>
      <c r="QDC223" s="215"/>
      <c r="QDD223" s="215"/>
      <c r="QDE223" s="215"/>
      <c r="QDF223" s="215"/>
      <c r="QDG223" s="215"/>
      <c r="QDH223" s="215"/>
      <c r="QDI223" s="215"/>
      <c r="QDJ223" s="215"/>
      <c r="QDK223" s="215"/>
      <c r="QDL223" s="215"/>
      <c r="QDM223" s="215"/>
      <c r="QDN223" s="215"/>
      <c r="QDO223" s="215"/>
      <c r="QDP223" s="215"/>
      <c r="QDQ223" s="215"/>
      <c r="QDR223" s="215"/>
      <c r="QDS223" s="215"/>
      <c r="QDT223" s="215"/>
      <c r="QDU223" s="215"/>
      <c r="QDV223" s="215"/>
      <c r="QDW223" s="215"/>
      <c r="QDX223" s="215"/>
      <c r="QDY223" s="215"/>
      <c r="QDZ223" s="215"/>
      <c r="QEA223" s="215"/>
      <c r="QEB223" s="215"/>
      <c r="QEC223" s="215"/>
      <c r="QED223" s="215"/>
      <c r="QEE223" s="215"/>
      <c r="QEF223" s="215"/>
      <c r="QEG223" s="215"/>
      <c r="QEH223" s="215"/>
      <c r="QEI223" s="215"/>
      <c r="QEJ223" s="215"/>
      <c r="QEK223" s="215"/>
      <c r="QEL223" s="215"/>
      <c r="QEM223" s="215"/>
      <c r="QEN223" s="215"/>
      <c r="QEO223" s="215"/>
      <c r="QEP223" s="215"/>
      <c r="QEQ223" s="215"/>
      <c r="QER223" s="215"/>
      <c r="QES223" s="215"/>
      <c r="QET223" s="215"/>
      <c r="QEU223" s="215"/>
      <c r="QEV223" s="215"/>
      <c r="QEW223" s="215"/>
      <c r="QEX223" s="215"/>
      <c r="QEY223" s="215"/>
      <c r="QEZ223" s="215"/>
      <c r="QFA223" s="215"/>
      <c r="QFB223" s="215"/>
      <c r="QFC223" s="215"/>
      <c r="QFD223" s="215"/>
      <c r="QFE223" s="215"/>
      <c r="QFF223" s="215"/>
      <c r="QFG223" s="215"/>
      <c r="QFH223" s="215"/>
      <c r="QFI223" s="215"/>
      <c r="QFJ223" s="215"/>
      <c r="QFK223" s="215"/>
      <c r="QFL223" s="215"/>
      <c r="QFM223" s="215"/>
      <c r="QFN223" s="215"/>
      <c r="QFO223" s="215"/>
      <c r="QFP223" s="215"/>
      <c r="QFQ223" s="215"/>
      <c r="QFR223" s="215"/>
      <c r="QFS223" s="215"/>
      <c r="QFT223" s="215"/>
      <c r="QFU223" s="215"/>
      <c r="QFV223" s="215"/>
      <c r="QFW223" s="215"/>
      <c r="QFX223" s="215"/>
      <c r="QFY223" s="215"/>
      <c r="QFZ223" s="215"/>
      <c r="QGA223" s="215"/>
      <c r="QGB223" s="215"/>
      <c r="QGC223" s="215"/>
      <c r="QGD223" s="215"/>
      <c r="QGE223" s="215"/>
      <c r="QGF223" s="215"/>
      <c r="QGG223" s="215"/>
      <c r="QGH223" s="215"/>
      <c r="QGI223" s="215"/>
      <c r="QGJ223" s="215"/>
      <c r="QGK223" s="215"/>
      <c r="QGL223" s="215"/>
      <c r="QGM223" s="215"/>
      <c r="QGN223" s="215"/>
      <c r="QGO223" s="215"/>
      <c r="QGP223" s="215"/>
      <c r="QGQ223" s="215"/>
      <c r="QGR223" s="215"/>
      <c r="QGS223" s="215"/>
      <c r="QGT223" s="215"/>
      <c r="QGU223" s="215"/>
      <c r="QGV223" s="215"/>
      <c r="QGW223" s="215"/>
      <c r="QGX223" s="215"/>
      <c r="QGY223" s="215"/>
      <c r="QGZ223" s="215"/>
      <c r="QHA223" s="215"/>
      <c r="QHB223" s="215"/>
      <c r="QHC223" s="215"/>
      <c r="QHD223" s="215"/>
      <c r="QHE223" s="215"/>
      <c r="QHF223" s="215"/>
      <c r="QHG223" s="215"/>
      <c r="QHH223" s="215"/>
      <c r="QHI223" s="215"/>
      <c r="QHJ223" s="215"/>
      <c r="QHK223" s="215"/>
      <c r="QHL223" s="215"/>
      <c r="QHM223" s="215"/>
      <c r="QHN223" s="215"/>
      <c r="QHO223" s="215"/>
      <c r="QHP223" s="215"/>
      <c r="QHQ223" s="215"/>
      <c r="QHR223" s="215"/>
      <c r="QHS223" s="215"/>
      <c r="QHT223" s="215"/>
      <c r="QHU223" s="215"/>
      <c r="QHV223" s="215"/>
      <c r="QHW223" s="215"/>
      <c r="QHX223" s="215"/>
      <c r="QHY223" s="215"/>
      <c r="QHZ223" s="215"/>
      <c r="QIA223" s="215"/>
      <c r="QIB223" s="215"/>
      <c r="QIC223" s="215"/>
      <c r="QID223" s="215"/>
      <c r="QIE223" s="215"/>
      <c r="QIF223" s="215"/>
      <c r="QIG223" s="215"/>
      <c r="QIH223" s="215"/>
      <c r="QII223" s="215"/>
      <c r="QIJ223" s="215"/>
      <c r="QIK223" s="215"/>
      <c r="QIL223" s="215"/>
      <c r="QIM223" s="215"/>
      <c r="QIN223" s="215"/>
      <c r="QIO223" s="215"/>
      <c r="QIP223" s="215"/>
      <c r="QIQ223" s="215"/>
      <c r="QIR223" s="215"/>
      <c r="QIS223" s="215"/>
      <c r="QIT223" s="215"/>
      <c r="QIU223" s="215"/>
      <c r="QIV223" s="215"/>
      <c r="QIW223" s="215"/>
      <c r="QIX223" s="215"/>
      <c r="QIY223" s="215"/>
      <c r="QIZ223" s="215"/>
      <c r="QJA223" s="215"/>
      <c r="QJB223" s="215"/>
      <c r="QJC223" s="215"/>
      <c r="QJD223" s="215"/>
      <c r="QJE223" s="215"/>
      <c r="QJF223" s="215"/>
      <c r="QJG223" s="215"/>
      <c r="QJH223" s="215"/>
      <c r="QJI223" s="215"/>
      <c r="QJJ223" s="215"/>
      <c r="QJK223" s="215"/>
      <c r="QJL223" s="215"/>
      <c r="QJM223" s="215"/>
      <c r="QJN223" s="215"/>
      <c r="QJO223" s="215"/>
      <c r="QJP223" s="215"/>
      <c r="QJQ223" s="215"/>
      <c r="QJR223" s="215"/>
      <c r="QJS223" s="215"/>
      <c r="QJT223" s="215"/>
      <c r="QJU223" s="215"/>
      <c r="QJV223" s="215"/>
      <c r="QJW223" s="215"/>
      <c r="QJX223" s="215"/>
      <c r="QJY223" s="215"/>
      <c r="QJZ223" s="215"/>
      <c r="QKA223" s="215"/>
      <c r="QKB223" s="215"/>
      <c r="QKC223" s="215"/>
      <c r="QKD223" s="215"/>
      <c r="QKE223" s="215"/>
      <c r="QKF223" s="215"/>
      <c r="QKG223" s="215"/>
      <c r="QKH223" s="215"/>
      <c r="QKI223" s="215"/>
      <c r="QKJ223" s="215"/>
      <c r="QKK223" s="215"/>
      <c r="QKL223" s="215"/>
      <c r="QKM223" s="215"/>
      <c r="QKN223" s="215"/>
      <c r="QKO223" s="215"/>
      <c r="QKP223" s="215"/>
      <c r="QKQ223" s="215"/>
      <c r="QKR223" s="215"/>
      <c r="QKS223" s="215"/>
      <c r="QKT223" s="215"/>
      <c r="QKU223" s="215"/>
      <c r="QKV223" s="215"/>
      <c r="QKW223" s="215"/>
      <c r="QKX223" s="215"/>
      <c r="QKY223" s="215"/>
      <c r="QKZ223" s="215"/>
      <c r="QLA223" s="215"/>
      <c r="QLB223" s="215"/>
      <c r="QLC223" s="215"/>
      <c r="QLD223" s="215"/>
      <c r="QLE223" s="215"/>
      <c r="QLF223" s="215"/>
      <c r="QLG223" s="215"/>
      <c r="QLH223" s="215"/>
      <c r="QLI223" s="215"/>
      <c r="QLJ223" s="215"/>
      <c r="QLK223" s="215"/>
      <c r="QLL223" s="215"/>
      <c r="QLM223" s="215"/>
      <c r="QLN223" s="215"/>
      <c r="QLO223" s="215"/>
      <c r="QLP223" s="215"/>
      <c r="QLQ223" s="215"/>
      <c r="QLR223" s="215"/>
      <c r="QLS223" s="215"/>
      <c r="QLT223" s="215"/>
      <c r="QLU223" s="215"/>
      <c r="QLV223" s="215"/>
      <c r="QLW223" s="215"/>
      <c r="QLX223" s="215"/>
      <c r="QLY223" s="215"/>
      <c r="QLZ223" s="215"/>
      <c r="QMA223" s="215"/>
      <c r="QMB223" s="215"/>
      <c r="QMC223" s="215"/>
      <c r="QMD223" s="215"/>
      <c r="QME223" s="215"/>
      <c r="QMF223" s="215"/>
      <c r="QMG223" s="215"/>
      <c r="QMH223" s="215"/>
      <c r="QMI223" s="215"/>
      <c r="QMJ223" s="215"/>
      <c r="QMK223" s="215"/>
      <c r="QML223" s="215"/>
      <c r="QMM223" s="215"/>
      <c r="QMN223" s="215"/>
      <c r="QMO223" s="215"/>
      <c r="QMP223" s="215"/>
      <c r="QMQ223" s="215"/>
      <c r="QMR223" s="215"/>
      <c r="QMS223" s="215"/>
      <c r="QMT223" s="215"/>
      <c r="QMU223" s="215"/>
      <c r="QMV223" s="215"/>
      <c r="QMW223" s="215"/>
      <c r="QMX223" s="215"/>
      <c r="QMY223" s="215"/>
      <c r="QMZ223" s="215"/>
      <c r="QNA223" s="215"/>
      <c r="QNB223" s="215"/>
      <c r="QNC223" s="215"/>
      <c r="QND223" s="215"/>
      <c r="QNE223" s="215"/>
      <c r="QNF223" s="215"/>
      <c r="QNG223" s="215"/>
      <c r="QNH223" s="215"/>
      <c r="QNI223" s="215"/>
      <c r="QNJ223" s="215"/>
      <c r="QNK223" s="215"/>
      <c r="QNL223" s="215"/>
      <c r="QNM223" s="215"/>
      <c r="QNN223" s="215"/>
      <c r="QNO223" s="215"/>
      <c r="QNP223" s="215"/>
      <c r="QNQ223" s="215"/>
      <c r="QNR223" s="215"/>
      <c r="QNS223" s="215"/>
      <c r="QNT223" s="215"/>
      <c r="QNU223" s="215"/>
      <c r="QNV223" s="215"/>
      <c r="QNW223" s="215"/>
      <c r="QNX223" s="215"/>
      <c r="QNY223" s="215"/>
      <c r="QNZ223" s="215"/>
      <c r="QOA223" s="215"/>
      <c r="QOB223" s="215"/>
      <c r="QOC223" s="215"/>
      <c r="QOD223" s="215"/>
      <c r="QOE223" s="215"/>
      <c r="QOF223" s="215"/>
      <c r="QOG223" s="215"/>
      <c r="QOH223" s="215"/>
      <c r="QOI223" s="215"/>
      <c r="QOJ223" s="215"/>
      <c r="QOK223" s="215"/>
      <c r="QOL223" s="215"/>
      <c r="QOM223" s="215"/>
      <c r="QON223" s="215"/>
      <c r="QOO223" s="215"/>
      <c r="QOP223" s="215"/>
      <c r="QOQ223" s="215"/>
      <c r="QOR223" s="215"/>
      <c r="QOS223" s="215"/>
      <c r="QOT223" s="215"/>
      <c r="QOU223" s="215"/>
      <c r="QOV223" s="215"/>
      <c r="QOW223" s="215"/>
      <c r="QOX223" s="215"/>
      <c r="QOY223" s="215"/>
      <c r="QOZ223" s="215"/>
      <c r="QPA223" s="215"/>
      <c r="QPB223" s="215"/>
      <c r="QPC223" s="215"/>
      <c r="QPD223" s="215"/>
      <c r="QPE223" s="215"/>
      <c r="QPF223" s="215"/>
      <c r="QPG223" s="215"/>
      <c r="QPH223" s="215"/>
      <c r="QPI223" s="215"/>
      <c r="QPJ223" s="215"/>
      <c r="QPK223" s="215"/>
      <c r="QPL223" s="215"/>
      <c r="QPM223" s="215"/>
      <c r="QPN223" s="215"/>
      <c r="QPO223" s="215"/>
      <c r="QPP223" s="215"/>
      <c r="QPQ223" s="215"/>
      <c r="QPR223" s="215"/>
      <c r="QPS223" s="215"/>
      <c r="QPT223" s="215"/>
      <c r="QPU223" s="215"/>
      <c r="QPV223" s="215"/>
      <c r="QPW223" s="215"/>
      <c r="QPX223" s="215"/>
      <c r="QPY223" s="215"/>
      <c r="QPZ223" s="215"/>
      <c r="QQA223" s="215"/>
      <c r="QQB223" s="215"/>
      <c r="QQC223" s="215"/>
      <c r="QQD223" s="215"/>
      <c r="QQE223" s="215"/>
      <c r="QQF223" s="215"/>
      <c r="QQG223" s="215"/>
      <c r="QQH223" s="215"/>
      <c r="QQI223" s="215"/>
      <c r="QQJ223" s="215"/>
      <c r="QQK223" s="215"/>
      <c r="QQL223" s="215"/>
      <c r="QQM223" s="215"/>
      <c r="QQN223" s="215"/>
      <c r="QQO223" s="215"/>
      <c r="QQP223" s="215"/>
      <c r="QQQ223" s="215"/>
      <c r="QQR223" s="215"/>
      <c r="QQS223" s="215"/>
      <c r="QQT223" s="215"/>
      <c r="QQU223" s="215"/>
      <c r="QQV223" s="215"/>
      <c r="QQW223" s="215"/>
      <c r="QQX223" s="215"/>
      <c r="QQY223" s="215"/>
      <c r="QQZ223" s="215"/>
      <c r="QRA223" s="215"/>
      <c r="QRB223" s="215"/>
      <c r="QRC223" s="215"/>
      <c r="QRD223" s="215"/>
      <c r="QRE223" s="215"/>
      <c r="QRF223" s="215"/>
      <c r="QRG223" s="215"/>
      <c r="QRH223" s="215"/>
      <c r="QRI223" s="215"/>
      <c r="QRJ223" s="215"/>
      <c r="QRK223" s="215"/>
      <c r="QRL223" s="215"/>
      <c r="QRM223" s="215"/>
      <c r="QRN223" s="215"/>
      <c r="QRO223" s="215"/>
      <c r="QRP223" s="215"/>
      <c r="QRQ223" s="215"/>
      <c r="QRR223" s="215"/>
      <c r="QRS223" s="215"/>
      <c r="QRT223" s="215"/>
      <c r="QRU223" s="215"/>
      <c r="QRV223" s="215"/>
      <c r="QRW223" s="215"/>
      <c r="QRX223" s="215"/>
      <c r="QRY223" s="215"/>
      <c r="QRZ223" s="215"/>
      <c r="QSA223" s="215"/>
      <c r="QSB223" s="215"/>
      <c r="QSC223" s="215"/>
      <c r="QSD223" s="215"/>
      <c r="QSE223" s="215"/>
      <c r="QSF223" s="215"/>
      <c r="QSG223" s="215"/>
      <c r="QSH223" s="215"/>
      <c r="QSI223" s="215"/>
      <c r="QSJ223" s="215"/>
      <c r="QSK223" s="215"/>
      <c r="QSL223" s="215"/>
      <c r="QSM223" s="215"/>
      <c r="QSN223" s="215"/>
      <c r="QSO223" s="215"/>
      <c r="QSP223" s="215"/>
      <c r="QSQ223" s="215"/>
      <c r="QSR223" s="215"/>
      <c r="QSS223" s="215"/>
      <c r="QST223" s="215"/>
      <c r="QSU223" s="215"/>
      <c r="QSV223" s="215"/>
      <c r="QSW223" s="215"/>
      <c r="QSX223" s="215"/>
      <c r="QSY223" s="215"/>
      <c r="QSZ223" s="215"/>
      <c r="QTA223" s="215"/>
      <c r="QTB223" s="215"/>
      <c r="QTC223" s="215"/>
      <c r="QTD223" s="215"/>
      <c r="QTE223" s="215"/>
      <c r="QTF223" s="215"/>
      <c r="QTG223" s="215"/>
      <c r="QTH223" s="215"/>
      <c r="QTI223" s="215"/>
      <c r="QTJ223" s="215"/>
      <c r="QTK223" s="215"/>
      <c r="QTL223" s="215"/>
      <c r="QTM223" s="215"/>
      <c r="QTN223" s="215"/>
      <c r="QTO223" s="215"/>
      <c r="QTP223" s="215"/>
      <c r="QTQ223" s="215"/>
      <c r="QTR223" s="215"/>
      <c r="QTS223" s="215"/>
      <c r="QTT223" s="215"/>
      <c r="QTU223" s="215"/>
      <c r="QTV223" s="215"/>
      <c r="QTW223" s="215"/>
      <c r="QTX223" s="215"/>
      <c r="QTY223" s="215"/>
      <c r="QTZ223" s="215"/>
      <c r="QUA223" s="215"/>
      <c r="QUB223" s="215"/>
      <c r="QUC223" s="215"/>
      <c r="QUD223" s="215"/>
      <c r="QUE223" s="215"/>
      <c r="QUF223" s="215"/>
      <c r="QUG223" s="215"/>
      <c r="QUH223" s="215"/>
      <c r="QUI223" s="215"/>
      <c r="QUJ223" s="215"/>
      <c r="QUK223" s="215"/>
      <c r="QUL223" s="215"/>
      <c r="QUM223" s="215"/>
      <c r="QUN223" s="215"/>
      <c r="QUO223" s="215"/>
      <c r="QUP223" s="215"/>
      <c r="QUQ223" s="215"/>
      <c r="QUR223" s="215"/>
      <c r="QUS223" s="215"/>
      <c r="QUT223" s="215"/>
      <c r="QUU223" s="215"/>
      <c r="QUV223" s="215"/>
      <c r="QUW223" s="215"/>
      <c r="QUX223" s="215"/>
      <c r="QUY223" s="215"/>
      <c r="QUZ223" s="215"/>
      <c r="QVA223" s="215"/>
      <c r="QVB223" s="215"/>
      <c r="QVC223" s="215"/>
      <c r="QVD223" s="215"/>
      <c r="QVE223" s="215"/>
      <c r="QVF223" s="215"/>
      <c r="QVG223" s="215"/>
      <c r="QVH223" s="215"/>
      <c r="QVI223" s="215"/>
      <c r="QVJ223" s="215"/>
      <c r="QVK223" s="215"/>
      <c r="QVL223" s="215"/>
      <c r="QVM223" s="215"/>
      <c r="QVN223" s="215"/>
      <c r="QVO223" s="215"/>
      <c r="QVP223" s="215"/>
      <c r="QVQ223" s="215"/>
      <c r="QVR223" s="215"/>
      <c r="QVS223" s="215"/>
      <c r="QVT223" s="215"/>
      <c r="QVU223" s="215"/>
      <c r="QVV223" s="215"/>
      <c r="QVW223" s="215"/>
      <c r="QVX223" s="215"/>
      <c r="QVY223" s="215"/>
      <c r="QVZ223" s="215"/>
      <c r="QWA223" s="215"/>
      <c r="QWB223" s="215"/>
      <c r="QWC223" s="215"/>
      <c r="QWD223" s="215"/>
      <c r="QWE223" s="215"/>
      <c r="QWF223" s="215"/>
      <c r="QWG223" s="215"/>
      <c r="QWH223" s="215"/>
      <c r="QWI223" s="215"/>
      <c r="QWJ223" s="215"/>
      <c r="QWK223" s="215"/>
      <c r="QWL223" s="215"/>
      <c r="QWM223" s="215"/>
      <c r="QWN223" s="215"/>
      <c r="QWO223" s="215"/>
      <c r="QWP223" s="215"/>
      <c r="QWQ223" s="215"/>
      <c r="QWR223" s="215"/>
      <c r="QWS223" s="215"/>
      <c r="QWT223" s="215"/>
      <c r="QWU223" s="215"/>
      <c r="QWV223" s="215"/>
      <c r="QWW223" s="215"/>
      <c r="QWX223" s="215"/>
      <c r="QWY223" s="215"/>
      <c r="QWZ223" s="215"/>
      <c r="QXA223" s="215"/>
      <c r="QXB223" s="215"/>
      <c r="QXC223" s="215"/>
      <c r="QXD223" s="215"/>
      <c r="QXE223" s="215"/>
      <c r="QXF223" s="215"/>
      <c r="QXG223" s="215"/>
      <c r="QXH223" s="215"/>
      <c r="QXI223" s="215"/>
      <c r="QXJ223" s="215"/>
      <c r="QXK223" s="215"/>
      <c r="QXL223" s="215"/>
      <c r="QXM223" s="215"/>
      <c r="QXN223" s="215"/>
      <c r="QXO223" s="215"/>
      <c r="QXP223" s="215"/>
      <c r="QXQ223" s="215"/>
      <c r="QXR223" s="215"/>
      <c r="QXS223" s="215"/>
      <c r="QXT223" s="215"/>
      <c r="QXU223" s="215"/>
      <c r="QXV223" s="215"/>
      <c r="QXW223" s="215"/>
      <c r="QXX223" s="215"/>
      <c r="QXY223" s="215"/>
      <c r="QXZ223" s="215"/>
      <c r="QYA223" s="215"/>
      <c r="QYB223" s="215"/>
      <c r="QYC223" s="215"/>
      <c r="QYD223" s="215"/>
      <c r="QYE223" s="215"/>
      <c r="QYF223" s="215"/>
      <c r="QYG223" s="215"/>
      <c r="QYH223" s="215"/>
      <c r="QYI223" s="215"/>
      <c r="QYJ223" s="215"/>
      <c r="QYK223" s="215"/>
      <c r="QYL223" s="215"/>
      <c r="QYM223" s="215"/>
      <c r="QYN223" s="215"/>
      <c r="QYO223" s="215"/>
      <c r="QYP223" s="215"/>
      <c r="QYQ223" s="215"/>
      <c r="QYR223" s="215"/>
      <c r="QYS223" s="215"/>
      <c r="QYT223" s="215"/>
      <c r="QYU223" s="215"/>
      <c r="QYV223" s="215"/>
      <c r="QYW223" s="215"/>
      <c r="QYX223" s="215"/>
      <c r="QYY223" s="215"/>
      <c r="QYZ223" s="215"/>
      <c r="QZA223" s="215"/>
      <c r="QZB223" s="215"/>
      <c r="QZC223" s="215"/>
      <c r="QZD223" s="215"/>
      <c r="QZE223" s="215"/>
      <c r="QZF223" s="215"/>
      <c r="QZG223" s="215"/>
      <c r="QZH223" s="215"/>
      <c r="QZI223" s="215"/>
      <c r="QZJ223" s="215"/>
      <c r="QZK223" s="215"/>
      <c r="QZL223" s="215"/>
      <c r="QZM223" s="215"/>
      <c r="QZN223" s="215"/>
      <c r="QZO223" s="215"/>
      <c r="QZP223" s="215"/>
      <c r="QZQ223" s="215"/>
      <c r="QZR223" s="215"/>
      <c r="QZS223" s="215"/>
      <c r="QZT223" s="215"/>
      <c r="QZU223" s="215"/>
      <c r="QZV223" s="215"/>
      <c r="QZW223" s="215"/>
      <c r="QZX223" s="215"/>
      <c r="QZY223" s="215"/>
      <c r="QZZ223" s="215"/>
      <c r="RAA223" s="215"/>
      <c r="RAB223" s="215"/>
      <c r="RAC223" s="215"/>
      <c r="RAD223" s="215"/>
      <c r="RAE223" s="215"/>
      <c r="RAF223" s="215"/>
      <c r="RAG223" s="215"/>
      <c r="RAH223" s="215"/>
      <c r="RAI223" s="215"/>
      <c r="RAJ223" s="215"/>
      <c r="RAK223" s="215"/>
      <c r="RAL223" s="215"/>
      <c r="RAM223" s="215"/>
      <c r="RAN223" s="215"/>
      <c r="RAO223" s="215"/>
      <c r="RAP223" s="215"/>
      <c r="RAQ223" s="215"/>
      <c r="RAR223" s="215"/>
      <c r="RAS223" s="215"/>
      <c r="RAT223" s="215"/>
      <c r="RAU223" s="215"/>
      <c r="RAV223" s="215"/>
      <c r="RAW223" s="215"/>
      <c r="RAX223" s="215"/>
      <c r="RAY223" s="215"/>
      <c r="RAZ223" s="215"/>
      <c r="RBA223" s="215"/>
      <c r="RBB223" s="215"/>
      <c r="RBC223" s="215"/>
      <c r="RBD223" s="215"/>
      <c r="RBE223" s="215"/>
      <c r="RBF223" s="215"/>
      <c r="RBG223" s="215"/>
      <c r="RBH223" s="215"/>
      <c r="RBI223" s="215"/>
      <c r="RBJ223" s="215"/>
      <c r="RBK223" s="215"/>
      <c r="RBL223" s="215"/>
      <c r="RBM223" s="215"/>
      <c r="RBN223" s="215"/>
      <c r="RBO223" s="215"/>
      <c r="RBP223" s="215"/>
      <c r="RBQ223" s="215"/>
      <c r="RBR223" s="215"/>
      <c r="RBS223" s="215"/>
      <c r="RBT223" s="215"/>
      <c r="RBU223" s="215"/>
      <c r="RBV223" s="215"/>
      <c r="RBW223" s="215"/>
      <c r="RBX223" s="215"/>
      <c r="RBY223" s="215"/>
      <c r="RBZ223" s="215"/>
      <c r="RCA223" s="215"/>
      <c r="RCB223" s="215"/>
      <c r="RCC223" s="215"/>
      <c r="RCD223" s="215"/>
      <c r="RCE223" s="215"/>
      <c r="RCF223" s="215"/>
      <c r="RCG223" s="215"/>
      <c r="RCH223" s="215"/>
      <c r="RCI223" s="215"/>
      <c r="RCJ223" s="215"/>
      <c r="RCK223" s="215"/>
      <c r="RCL223" s="215"/>
      <c r="RCM223" s="215"/>
      <c r="RCN223" s="215"/>
      <c r="RCO223" s="215"/>
      <c r="RCP223" s="215"/>
      <c r="RCQ223" s="215"/>
      <c r="RCR223" s="215"/>
      <c r="RCS223" s="215"/>
      <c r="RCT223" s="215"/>
      <c r="RCU223" s="215"/>
      <c r="RCV223" s="215"/>
      <c r="RCW223" s="215"/>
      <c r="RCX223" s="215"/>
      <c r="RCY223" s="215"/>
      <c r="RCZ223" s="215"/>
      <c r="RDA223" s="215"/>
      <c r="RDB223" s="215"/>
      <c r="RDC223" s="215"/>
      <c r="RDD223" s="215"/>
      <c r="RDE223" s="215"/>
      <c r="RDF223" s="215"/>
      <c r="RDG223" s="215"/>
      <c r="RDH223" s="215"/>
      <c r="RDI223" s="215"/>
      <c r="RDJ223" s="215"/>
      <c r="RDK223" s="215"/>
      <c r="RDL223" s="215"/>
      <c r="RDM223" s="215"/>
      <c r="RDN223" s="215"/>
      <c r="RDO223" s="215"/>
      <c r="RDP223" s="215"/>
      <c r="RDQ223" s="215"/>
      <c r="RDR223" s="215"/>
      <c r="RDS223" s="215"/>
      <c r="RDT223" s="215"/>
      <c r="RDU223" s="215"/>
      <c r="RDV223" s="215"/>
      <c r="RDW223" s="215"/>
      <c r="RDX223" s="215"/>
      <c r="RDY223" s="215"/>
      <c r="RDZ223" s="215"/>
      <c r="REA223" s="215"/>
      <c r="REB223" s="215"/>
      <c r="REC223" s="215"/>
      <c r="RED223" s="215"/>
      <c r="REE223" s="215"/>
      <c r="REF223" s="215"/>
      <c r="REG223" s="215"/>
      <c r="REH223" s="215"/>
      <c r="REI223" s="215"/>
      <c r="REJ223" s="215"/>
      <c r="REK223" s="215"/>
      <c r="REL223" s="215"/>
      <c r="REM223" s="215"/>
      <c r="REN223" s="215"/>
      <c r="REO223" s="215"/>
      <c r="REP223" s="215"/>
      <c r="REQ223" s="215"/>
      <c r="RER223" s="215"/>
      <c r="RES223" s="215"/>
      <c r="RET223" s="215"/>
      <c r="REU223" s="215"/>
      <c r="REV223" s="215"/>
      <c r="REW223" s="215"/>
      <c r="REX223" s="215"/>
      <c r="REY223" s="215"/>
      <c r="REZ223" s="215"/>
      <c r="RFA223" s="215"/>
      <c r="RFB223" s="215"/>
      <c r="RFC223" s="215"/>
      <c r="RFD223" s="215"/>
      <c r="RFE223" s="215"/>
      <c r="RFF223" s="215"/>
      <c r="RFG223" s="215"/>
      <c r="RFH223" s="215"/>
      <c r="RFI223" s="215"/>
      <c r="RFJ223" s="215"/>
      <c r="RFK223" s="215"/>
      <c r="RFL223" s="215"/>
      <c r="RFM223" s="215"/>
      <c r="RFN223" s="215"/>
      <c r="RFO223" s="215"/>
      <c r="RFP223" s="215"/>
      <c r="RFQ223" s="215"/>
      <c r="RFR223" s="215"/>
      <c r="RFS223" s="215"/>
      <c r="RFT223" s="215"/>
      <c r="RFU223" s="215"/>
      <c r="RFV223" s="215"/>
      <c r="RFW223" s="215"/>
      <c r="RFX223" s="215"/>
      <c r="RFY223" s="215"/>
      <c r="RFZ223" s="215"/>
      <c r="RGA223" s="215"/>
      <c r="RGB223" s="215"/>
      <c r="RGC223" s="215"/>
      <c r="RGD223" s="215"/>
      <c r="RGE223" s="215"/>
      <c r="RGF223" s="215"/>
      <c r="RGG223" s="215"/>
      <c r="RGH223" s="215"/>
      <c r="RGI223" s="215"/>
      <c r="RGJ223" s="215"/>
      <c r="RGK223" s="215"/>
      <c r="RGL223" s="215"/>
      <c r="RGM223" s="215"/>
      <c r="RGN223" s="215"/>
      <c r="RGO223" s="215"/>
      <c r="RGP223" s="215"/>
      <c r="RGQ223" s="215"/>
      <c r="RGR223" s="215"/>
      <c r="RGS223" s="215"/>
      <c r="RGT223" s="215"/>
      <c r="RGU223" s="215"/>
      <c r="RGV223" s="215"/>
      <c r="RGW223" s="215"/>
      <c r="RGX223" s="215"/>
      <c r="RGY223" s="215"/>
      <c r="RGZ223" s="215"/>
      <c r="RHA223" s="215"/>
      <c r="RHB223" s="215"/>
      <c r="RHC223" s="215"/>
      <c r="RHD223" s="215"/>
      <c r="RHE223" s="215"/>
      <c r="RHF223" s="215"/>
      <c r="RHG223" s="215"/>
      <c r="RHH223" s="215"/>
      <c r="RHI223" s="215"/>
      <c r="RHJ223" s="215"/>
      <c r="RHK223" s="215"/>
      <c r="RHL223" s="215"/>
      <c r="RHM223" s="215"/>
      <c r="RHN223" s="215"/>
      <c r="RHO223" s="215"/>
      <c r="RHP223" s="215"/>
      <c r="RHQ223" s="215"/>
      <c r="RHR223" s="215"/>
      <c r="RHS223" s="215"/>
      <c r="RHT223" s="215"/>
      <c r="RHU223" s="215"/>
      <c r="RHV223" s="215"/>
      <c r="RHW223" s="215"/>
      <c r="RHX223" s="215"/>
      <c r="RHY223" s="215"/>
      <c r="RHZ223" s="215"/>
      <c r="RIA223" s="215"/>
      <c r="RIB223" s="215"/>
      <c r="RIC223" s="215"/>
      <c r="RID223" s="215"/>
      <c r="RIE223" s="215"/>
      <c r="RIF223" s="215"/>
      <c r="RIG223" s="215"/>
      <c r="RIH223" s="215"/>
      <c r="RII223" s="215"/>
      <c r="RIJ223" s="215"/>
      <c r="RIK223" s="215"/>
      <c r="RIL223" s="215"/>
      <c r="RIM223" s="215"/>
      <c r="RIN223" s="215"/>
      <c r="RIO223" s="215"/>
      <c r="RIP223" s="215"/>
      <c r="RIQ223" s="215"/>
      <c r="RIR223" s="215"/>
      <c r="RIS223" s="215"/>
      <c r="RIT223" s="215"/>
      <c r="RIU223" s="215"/>
      <c r="RIV223" s="215"/>
      <c r="RIW223" s="215"/>
      <c r="RIX223" s="215"/>
      <c r="RIY223" s="215"/>
      <c r="RIZ223" s="215"/>
      <c r="RJA223" s="215"/>
      <c r="RJB223" s="215"/>
      <c r="RJC223" s="215"/>
      <c r="RJD223" s="215"/>
      <c r="RJE223" s="215"/>
      <c r="RJF223" s="215"/>
      <c r="RJG223" s="215"/>
      <c r="RJH223" s="215"/>
      <c r="RJI223" s="215"/>
      <c r="RJJ223" s="215"/>
      <c r="RJK223" s="215"/>
      <c r="RJL223" s="215"/>
      <c r="RJM223" s="215"/>
      <c r="RJN223" s="215"/>
      <c r="RJO223" s="215"/>
      <c r="RJP223" s="215"/>
      <c r="RJQ223" s="215"/>
      <c r="RJR223" s="215"/>
      <c r="RJS223" s="215"/>
      <c r="RJT223" s="215"/>
      <c r="RJU223" s="215"/>
      <c r="RJV223" s="215"/>
      <c r="RJW223" s="215"/>
      <c r="RJX223" s="215"/>
      <c r="RJY223" s="215"/>
      <c r="RJZ223" s="215"/>
      <c r="RKA223" s="215"/>
      <c r="RKB223" s="215"/>
      <c r="RKC223" s="215"/>
      <c r="RKD223" s="215"/>
      <c r="RKE223" s="215"/>
      <c r="RKF223" s="215"/>
      <c r="RKG223" s="215"/>
      <c r="RKH223" s="215"/>
      <c r="RKI223" s="215"/>
      <c r="RKJ223" s="215"/>
      <c r="RKK223" s="215"/>
      <c r="RKL223" s="215"/>
      <c r="RKM223" s="215"/>
      <c r="RKN223" s="215"/>
      <c r="RKO223" s="215"/>
      <c r="RKP223" s="215"/>
      <c r="RKQ223" s="215"/>
      <c r="RKR223" s="215"/>
      <c r="RKS223" s="215"/>
      <c r="RKT223" s="215"/>
      <c r="RKU223" s="215"/>
      <c r="RKV223" s="215"/>
      <c r="RKW223" s="215"/>
      <c r="RKX223" s="215"/>
      <c r="RKY223" s="215"/>
      <c r="RKZ223" s="215"/>
      <c r="RLA223" s="215"/>
      <c r="RLB223" s="215"/>
      <c r="RLC223" s="215"/>
      <c r="RLD223" s="215"/>
      <c r="RLE223" s="215"/>
      <c r="RLF223" s="215"/>
      <c r="RLG223" s="215"/>
      <c r="RLH223" s="215"/>
      <c r="RLI223" s="215"/>
      <c r="RLJ223" s="215"/>
      <c r="RLK223" s="215"/>
      <c r="RLL223" s="215"/>
      <c r="RLM223" s="215"/>
      <c r="RLN223" s="215"/>
      <c r="RLO223" s="215"/>
      <c r="RLP223" s="215"/>
      <c r="RLQ223" s="215"/>
      <c r="RLR223" s="215"/>
      <c r="RLS223" s="215"/>
      <c r="RLT223" s="215"/>
      <c r="RLU223" s="215"/>
      <c r="RLV223" s="215"/>
      <c r="RLW223" s="215"/>
      <c r="RLX223" s="215"/>
      <c r="RLY223" s="215"/>
      <c r="RLZ223" s="215"/>
      <c r="RMA223" s="215"/>
      <c r="RMB223" s="215"/>
      <c r="RMC223" s="215"/>
      <c r="RMD223" s="215"/>
      <c r="RME223" s="215"/>
      <c r="RMF223" s="215"/>
      <c r="RMG223" s="215"/>
      <c r="RMH223" s="215"/>
      <c r="RMI223" s="215"/>
      <c r="RMJ223" s="215"/>
      <c r="RMK223" s="215"/>
      <c r="RML223" s="215"/>
      <c r="RMM223" s="215"/>
      <c r="RMN223" s="215"/>
      <c r="RMO223" s="215"/>
      <c r="RMP223" s="215"/>
      <c r="RMQ223" s="215"/>
      <c r="RMR223" s="215"/>
      <c r="RMS223" s="215"/>
      <c r="RMT223" s="215"/>
      <c r="RMU223" s="215"/>
      <c r="RMV223" s="215"/>
      <c r="RMW223" s="215"/>
      <c r="RMX223" s="215"/>
      <c r="RMY223" s="215"/>
      <c r="RMZ223" s="215"/>
      <c r="RNA223" s="215"/>
      <c r="RNB223" s="215"/>
      <c r="RNC223" s="215"/>
      <c r="RND223" s="215"/>
      <c r="RNE223" s="215"/>
      <c r="RNF223" s="215"/>
      <c r="RNG223" s="215"/>
      <c r="RNH223" s="215"/>
      <c r="RNI223" s="215"/>
      <c r="RNJ223" s="215"/>
      <c r="RNK223" s="215"/>
      <c r="RNL223" s="215"/>
      <c r="RNM223" s="215"/>
      <c r="RNN223" s="215"/>
      <c r="RNO223" s="215"/>
      <c r="RNP223" s="215"/>
      <c r="RNQ223" s="215"/>
      <c r="RNR223" s="215"/>
      <c r="RNS223" s="215"/>
      <c r="RNT223" s="215"/>
      <c r="RNU223" s="215"/>
      <c r="RNV223" s="215"/>
      <c r="RNW223" s="215"/>
      <c r="RNX223" s="215"/>
      <c r="RNY223" s="215"/>
      <c r="RNZ223" s="215"/>
      <c r="ROA223" s="215"/>
      <c r="ROB223" s="215"/>
      <c r="ROC223" s="215"/>
      <c r="ROD223" s="215"/>
      <c r="ROE223" s="215"/>
      <c r="ROF223" s="215"/>
      <c r="ROG223" s="215"/>
      <c r="ROH223" s="215"/>
      <c r="ROI223" s="215"/>
      <c r="ROJ223" s="215"/>
      <c r="ROK223" s="215"/>
      <c r="ROL223" s="215"/>
      <c r="ROM223" s="215"/>
      <c r="RON223" s="215"/>
      <c r="ROO223" s="215"/>
      <c r="ROP223" s="215"/>
      <c r="ROQ223" s="215"/>
      <c r="ROR223" s="215"/>
      <c r="ROS223" s="215"/>
      <c r="ROT223" s="215"/>
      <c r="ROU223" s="215"/>
      <c r="ROV223" s="215"/>
      <c r="ROW223" s="215"/>
      <c r="ROX223" s="215"/>
      <c r="ROY223" s="215"/>
      <c r="ROZ223" s="215"/>
      <c r="RPA223" s="215"/>
      <c r="RPB223" s="215"/>
      <c r="RPC223" s="215"/>
      <c r="RPD223" s="215"/>
      <c r="RPE223" s="215"/>
      <c r="RPF223" s="215"/>
      <c r="RPG223" s="215"/>
      <c r="RPH223" s="215"/>
      <c r="RPI223" s="215"/>
      <c r="RPJ223" s="215"/>
      <c r="RPK223" s="215"/>
      <c r="RPL223" s="215"/>
      <c r="RPM223" s="215"/>
      <c r="RPN223" s="215"/>
      <c r="RPO223" s="215"/>
      <c r="RPP223" s="215"/>
      <c r="RPQ223" s="215"/>
      <c r="RPR223" s="215"/>
      <c r="RPS223" s="215"/>
      <c r="RPT223" s="215"/>
      <c r="RPU223" s="215"/>
      <c r="RPV223" s="215"/>
      <c r="RPW223" s="215"/>
      <c r="RPX223" s="215"/>
      <c r="RPY223" s="215"/>
      <c r="RPZ223" s="215"/>
      <c r="RQA223" s="215"/>
      <c r="RQB223" s="215"/>
      <c r="RQC223" s="215"/>
      <c r="RQD223" s="215"/>
      <c r="RQE223" s="215"/>
      <c r="RQF223" s="215"/>
      <c r="RQG223" s="215"/>
      <c r="RQH223" s="215"/>
      <c r="RQI223" s="215"/>
      <c r="RQJ223" s="215"/>
      <c r="RQK223" s="215"/>
      <c r="RQL223" s="215"/>
      <c r="RQM223" s="215"/>
      <c r="RQN223" s="215"/>
      <c r="RQO223" s="215"/>
      <c r="RQP223" s="215"/>
      <c r="RQQ223" s="215"/>
      <c r="RQR223" s="215"/>
      <c r="RQS223" s="215"/>
      <c r="RQT223" s="215"/>
      <c r="RQU223" s="215"/>
      <c r="RQV223" s="215"/>
      <c r="RQW223" s="215"/>
      <c r="RQX223" s="215"/>
      <c r="RQY223" s="215"/>
      <c r="RQZ223" s="215"/>
      <c r="RRA223" s="215"/>
      <c r="RRB223" s="215"/>
      <c r="RRC223" s="215"/>
      <c r="RRD223" s="215"/>
      <c r="RRE223" s="215"/>
      <c r="RRF223" s="215"/>
      <c r="RRG223" s="215"/>
      <c r="RRH223" s="215"/>
      <c r="RRI223" s="215"/>
      <c r="RRJ223" s="215"/>
      <c r="RRK223" s="215"/>
      <c r="RRL223" s="215"/>
      <c r="RRM223" s="215"/>
      <c r="RRN223" s="215"/>
      <c r="RRO223" s="215"/>
      <c r="RRP223" s="215"/>
      <c r="RRQ223" s="215"/>
      <c r="RRR223" s="215"/>
      <c r="RRS223" s="215"/>
      <c r="RRT223" s="215"/>
      <c r="RRU223" s="215"/>
      <c r="RRV223" s="215"/>
      <c r="RRW223" s="215"/>
      <c r="RRX223" s="215"/>
      <c r="RRY223" s="215"/>
      <c r="RRZ223" s="215"/>
      <c r="RSA223" s="215"/>
      <c r="RSB223" s="215"/>
      <c r="RSC223" s="215"/>
      <c r="RSD223" s="215"/>
      <c r="RSE223" s="215"/>
      <c r="RSF223" s="215"/>
      <c r="RSG223" s="215"/>
      <c r="RSH223" s="215"/>
      <c r="RSI223" s="215"/>
      <c r="RSJ223" s="215"/>
      <c r="RSK223" s="215"/>
      <c r="RSL223" s="215"/>
      <c r="RSM223" s="215"/>
      <c r="RSN223" s="215"/>
      <c r="RSO223" s="215"/>
      <c r="RSP223" s="215"/>
      <c r="RSQ223" s="215"/>
      <c r="RSR223" s="215"/>
      <c r="RSS223" s="215"/>
      <c r="RST223" s="215"/>
      <c r="RSU223" s="215"/>
      <c r="RSV223" s="215"/>
      <c r="RSW223" s="215"/>
      <c r="RSX223" s="215"/>
      <c r="RSY223" s="215"/>
      <c r="RSZ223" s="215"/>
      <c r="RTA223" s="215"/>
      <c r="RTB223" s="215"/>
      <c r="RTC223" s="215"/>
      <c r="RTD223" s="215"/>
      <c r="RTE223" s="215"/>
      <c r="RTF223" s="215"/>
      <c r="RTG223" s="215"/>
      <c r="RTH223" s="215"/>
      <c r="RTI223" s="215"/>
      <c r="RTJ223" s="215"/>
      <c r="RTK223" s="215"/>
      <c r="RTL223" s="215"/>
      <c r="RTM223" s="215"/>
      <c r="RTN223" s="215"/>
      <c r="RTO223" s="215"/>
      <c r="RTP223" s="215"/>
      <c r="RTQ223" s="215"/>
      <c r="RTR223" s="215"/>
      <c r="RTS223" s="215"/>
      <c r="RTT223" s="215"/>
      <c r="RTU223" s="215"/>
      <c r="RTV223" s="215"/>
      <c r="RTW223" s="215"/>
      <c r="RTX223" s="215"/>
      <c r="RTY223" s="215"/>
      <c r="RTZ223" s="215"/>
      <c r="RUA223" s="215"/>
      <c r="RUB223" s="215"/>
      <c r="RUC223" s="215"/>
      <c r="RUD223" s="215"/>
      <c r="RUE223" s="215"/>
      <c r="RUF223" s="215"/>
      <c r="RUG223" s="215"/>
      <c r="RUH223" s="215"/>
      <c r="RUI223" s="215"/>
      <c r="RUJ223" s="215"/>
      <c r="RUK223" s="215"/>
      <c r="RUL223" s="215"/>
      <c r="RUM223" s="215"/>
      <c r="RUN223" s="215"/>
      <c r="RUO223" s="215"/>
      <c r="RUP223" s="215"/>
      <c r="RUQ223" s="215"/>
      <c r="RUR223" s="215"/>
      <c r="RUS223" s="215"/>
      <c r="RUT223" s="215"/>
      <c r="RUU223" s="215"/>
      <c r="RUV223" s="215"/>
      <c r="RUW223" s="215"/>
      <c r="RUX223" s="215"/>
      <c r="RUY223" s="215"/>
      <c r="RUZ223" s="215"/>
      <c r="RVA223" s="215"/>
      <c r="RVB223" s="215"/>
      <c r="RVC223" s="215"/>
      <c r="RVD223" s="215"/>
      <c r="RVE223" s="215"/>
      <c r="RVF223" s="215"/>
      <c r="RVG223" s="215"/>
      <c r="RVH223" s="215"/>
      <c r="RVI223" s="215"/>
      <c r="RVJ223" s="215"/>
      <c r="RVK223" s="215"/>
      <c r="RVL223" s="215"/>
      <c r="RVM223" s="215"/>
      <c r="RVN223" s="215"/>
      <c r="RVO223" s="215"/>
      <c r="RVP223" s="215"/>
      <c r="RVQ223" s="215"/>
      <c r="RVR223" s="215"/>
      <c r="RVS223" s="215"/>
      <c r="RVT223" s="215"/>
      <c r="RVU223" s="215"/>
      <c r="RVV223" s="215"/>
      <c r="RVW223" s="215"/>
      <c r="RVX223" s="215"/>
      <c r="RVY223" s="215"/>
      <c r="RVZ223" s="215"/>
      <c r="RWA223" s="215"/>
      <c r="RWB223" s="215"/>
      <c r="RWC223" s="215"/>
      <c r="RWD223" s="215"/>
      <c r="RWE223" s="215"/>
      <c r="RWF223" s="215"/>
      <c r="RWG223" s="215"/>
      <c r="RWH223" s="215"/>
      <c r="RWI223" s="215"/>
      <c r="RWJ223" s="215"/>
      <c r="RWK223" s="215"/>
      <c r="RWL223" s="215"/>
      <c r="RWM223" s="215"/>
      <c r="RWN223" s="215"/>
      <c r="RWO223" s="215"/>
      <c r="RWP223" s="215"/>
      <c r="RWQ223" s="215"/>
      <c r="RWR223" s="215"/>
      <c r="RWS223" s="215"/>
      <c r="RWT223" s="215"/>
      <c r="RWU223" s="215"/>
      <c r="RWV223" s="215"/>
      <c r="RWW223" s="215"/>
      <c r="RWX223" s="215"/>
      <c r="RWY223" s="215"/>
      <c r="RWZ223" s="215"/>
      <c r="RXA223" s="215"/>
      <c r="RXB223" s="215"/>
      <c r="RXC223" s="215"/>
      <c r="RXD223" s="215"/>
      <c r="RXE223" s="215"/>
      <c r="RXF223" s="215"/>
      <c r="RXG223" s="215"/>
      <c r="RXH223" s="215"/>
      <c r="RXI223" s="215"/>
      <c r="RXJ223" s="215"/>
      <c r="RXK223" s="215"/>
      <c r="RXL223" s="215"/>
      <c r="RXM223" s="215"/>
      <c r="RXN223" s="215"/>
      <c r="RXO223" s="215"/>
      <c r="RXP223" s="215"/>
      <c r="RXQ223" s="215"/>
      <c r="RXR223" s="215"/>
      <c r="RXS223" s="215"/>
      <c r="RXT223" s="215"/>
      <c r="RXU223" s="215"/>
      <c r="RXV223" s="215"/>
      <c r="RXW223" s="215"/>
      <c r="RXX223" s="215"/>
      <c r="RXY223" s="215"/>
      <c r="RXZ223" s="215"/>
      <c r="RYA223" s="215"/>
      <c r="RYB223" s="215"/>
      <c r="RYC223" s="215"/>
      <c r="RYD223" s="215"/>
      <c r="RYE223" s="215"/>
      <c r="RYF223" s="215"/>
      <c r="RYG223" s="215"/>
      <c r="RYH223" s="215"/>
      <c r="RYI223" s="215"/>
      <c r="RYJ223" s="215"/>
      <c r="RYK223" s="215"/>
      <c r="RYL223" s="215"/>
      <c r="RYM223" s="215"/>
      <c r="RYN223" s="215"/>
      <c r="RYO223" s="215"/>
      <c r="RYP223" s="215"/>
      <c r="RYQ223" s="215"/>
      <c r="RYR223" s="215"/>
      <c r="RYS223" s="215"/>
      <c r="RYT223" s="215"/>
      <c r="RYU223" s="215"/>
      <c r="RYV223" s="215"/>
      <c r="RYW223" s="215"/>
      <c r="RYX223" s="215"/>
      <c r="RYY223" s="215"/>
      <c r="RYZ223" s="215"/>
      <c r="RZA223" s="215"/>
      <c r="RZB223" s="215"/>
      <c r="RZC223" s="215"/>
      <c r="RZD223" s="215"/>
      <c r="RZE223" s="215"/>
      <c r="RZF223" s="215"/>
      <c r="RZG223" s="215"/>
      <c r="RZH223" s="215"/>
      <c r="RZI223" s="215"/>
      <c r="RZJ223" s="215"/>
      <c r="RZK223" s="215"/>
      <c r="RZL223" s="215"/>
      <c r="RZM223" s="215"/>
      <c r="RZN223" s="215"/>
      <c r="RZO223" s="215"/>
      <c r="RZP223" s="215"/>
      <c r="RZQ223" s="215"/>
      <c r="RZR223" s="215"/>
      <c r="RZS223" s="215"/>
      <c r="RZT223" s="215"/>
      <c r="RZU223" s="215"/>
      <c r="RZV223" s="215"/>
      <c r="RZW223" s="215"/>
      <c r="RZX223" s="215"/>
      <c r="RZY223" s="215"/>
      <c r="RZZ223" s="215"/>
      <c r="SAA223" s="215"/>
      <c r="SAB223" s="215"/>
      <c r="SAC223" s="215"/>
      <c r="SAD223" s="215"/>
      <c r="SAE223" s="215"/>
      <c r="SAF223" s="215"/>
      <c r="SAG223" s="215"/>
      <c r="SAH223" s="215"/>
      <c r="SAI223" s="215"/>
      <c r="SAJ223" s="215"/>
      <c r="SAK223" s="215"/>
      <c r="SAL223" s="215"/>
      <c r="SAM223" s="215"/>
      <c r="SAN223" s="215"/>
      <c r="SAO223" s="215"/>
      <c r="SAP223" s="215"/>
      <c r="SAQ223" s="215"/>
      <c r="SAR223" s="215"/>
      <c r="SAS223" s="215"/>
      <c r="SAT223" s="215"/>
      <c r="SAU223" s="215"/>
      <c r="SAV223" s="215"/>
      <c r="SAW223" s="215"/>
      <c r="SAX223" s="215"/>
      <c r="SAY223" s="215"/>
      <c r="SAZ223" s="215"/>
      <c r="SBA223" s="215"/>
      <c r="SBB223" s="215"/>
      <c r="SBC223" s="215"/>
      <c r="SBD223" s="215"/>
      <c r="SBE223" s="215"/>
      <c r="SBF223" s="215"/>
      <c r="SBG223" s="215"/>
      <c r="SBH223" s="215"/>
      <c r="SBI223" s="215"/>
      <c r="SBJ223" s="215"/>
      <c r="SBK223" s="215"/>
      <c r="SBL223" s="215"/>
      <c r="SBM223" s="215"/>
      <c r="SBN223" s="215"/>
      <c r="SBO223" s="215"/>
      <c r="SBP223" s="215"/>
      <c r="SBQ223" s="215"/>
      <c r="SBR223" s="215"/>
      <c r="SBS223" s="215"/>
      <c r="SBT223" s="215"/>
      <c r="SBU223" s="215"/>
      <c r="SBV223" s="215"/>
      <c r="SBW223" s="215"/>
      <c r="SBX223" s="215"/>
      <c r="SBY223" s="215"/>
      <c r="SBZ223" s="215"/>
      <c r="SCA223" s="215"/>
      <c r="SCB223" s="215"/>
      <c r="SCC223" s="215"/>
      <c r="SCD223" s="215"/>
      <c r="SCE223" s="215"/>
      <c r="SCF223" s="215"/>
      <c r="SCG223" s="215"/>
      <c r="SCH223" s="215"/>
      <c r="SCI223" s="215"/>
      <c r="SCJ223" s="215"/>
      <c r="SCK223" s="215"/>
      <c r="SCL223" s="215"/>
      <c r="SCM223" s="215"/>
      <c r="SCN223" s="215"/>
      <c r="SCO223" s="215"/>
      <c r="SCP223" s="215"/>
      <c r="SCQ223" s="215"/>
      <c r="SCR223" s="215"/>
      <c r="SCS223" s="215"/>
      <c r="SCT223" s="215"/>
      <c r="SCU223" s="215"/>
      <c r="SCV223" s="215"/>
      <c r="SCW223" s="215"/>
      <c r="SCX223" s="215"/>
      <c r="SCY223" s="215"/>
      <c r="SCZ223" s="215"/>
      <c r="SDA223" s="215"/>
      <c r="SDB223" s="215"/>
      <c r="SDC223" s="215"/>
      <c r="SDD223" s="215"/>
      <c r="SDE223" s="215"/>
      <c r="SDF223" s="215"/>
      <c r="SDG223" s="215"/>
      <c r="SDH223" s="215"/>
      <c r="SDI223" s="215"/>
      <c r="SDJ223" s="215"/>
      <c r="SDK223" s="215"/>
      <c r="SDL223" s="215"/>
      <c r="SDM223" s="215"/>
      <c r="SDN223" s="215"/>
      <c r="SDO223" s="215"/>
      <c r="SDP223" s="215"/>
      <c r="SDQ223" s="215"/>
      <c r="SDR223" s="215"/>
      <c r="SDS223" s="215"/>
      <c r="SDT223" s="215"/>
      <c r="SDU223" s="215"/>
      <c r="SDV223" s="215"/>
      <c r="SDW223" s="215"/>
      <c r="SDX223" s="215"/>
      <c r="SDY223" s="215"/>
      <c r="SDZ223" s="215"/>
      <c r="SEA223" s="215"/>
      <c r="SEB223" s="215"/>
      <c r="SEC223" s="215"/>
      <c r="SED223" s="215"/>
      <c r="SEE223" s="215"/>
      <c r="SEF223" s="215"/>
      <c r="SEG223" s="215"/>
      <c r="SEH223" s="215"/>
      <c r="SEI223" s="215"/>
      <c r="SEJ223" s="215"/>
      <c r="SEK223" s="215"/>
      <c r="SEL223" s="215"/>
      <c r="SEM223" s="215"/>
      <c r="SEN223" s="215"/>
      <c r="SEO223" s="215"/>
      <c r="SEP223" s="215"/>
      <c r="SEQ223" s="215"/>
      <c r="SER223" s="215"/>
      <c r="SES223" s="215"/>
      <c r="SET223" s="215"/>
      <c r="SEU223" s="215"/>
      <c r="SEV223" s="215"/>
      <c r="SEW223" s="215"/>
      <c r="SEX223" s="215"/>
      <c r="SEY223" s="215"/>
      <c r="SEZ223" s="215"/>
      <c r="SFA223" s="215"/>
      <c r="SFB223" s="215"/>
      <c r="SFC223" s="215"/>
      <c r="SFD223" s="215"/>
      <c r="SFE223" s="215"/>
      <c r="SFF223" s="215"/>
      <c r="SFG223" s="215"/>
      <c r="SFH223" s="215"/>
      <c r="SFI223" s="215"/>
      <c r="SFJ223" s="215"/>
      <c r="SFK223" s="215"/>
      <c r="SFL223" s="215"/>
      <c r="SFM223" s="215"/>
      <c r="SFN223" s="215"/>
      <c r="SFO223" s="215"/>
      <c r="SFP223" s="215"/>
      <c r="SFQ223" s="215"/>
      <c r="SFR223" s="215"/>
      <c r="SFS223" s="215"/>
      <c r="SFT223" s="215"/>
      <c r="SFU223" s="215"/>
      <c r="SFV223" s="215"/>
      <c r="SFW223" s="215"/>
      <c r="SFX223" s="215"/>
      <c r="SFY223" s="215"/>
      <c r="SFZ223" s="215"/>
      <c r="SGA223" s="215"/>
      <c r="SGB223" s="215"/>
      <c r="SGC223" s="215"/>
      <c r="SGD223" s="215"/>
      <c r="SGE223" s="215"/>
      <c r="SGF223" s="215"/>
      <c r="SGG223" s="215"/>
      <c r="SGH223" s="215"/>
      <c r="SGI223" s="215"/>
      <c r="SGJ223" s="215"/>
      <c r="SGK223" s="215"/>
      <c r="SGL223" s="215"/>
      <c r="SGM223" s="215"/>
      <c r="SGN223" s="215"/>
      <c r="SGO223" s="215"/>
      <c r="SGP223" s="215"/>
      <c r="SGQ223" s="215"/>
      <c r="SGR223" s="215"/>
      <c r="SGS223" s="215"/>
      <c r="SGT223" s="215"/>
      <c r="SGU223" s="215"/>
      <c r="SGV223" s="215"/>
      <c r="SGW223" s="215"/>
      <c r="SGX223" s="215"/>
      <c r="SGY223" s="215"/>
      <c r="SGZ223" s="215"/>
      <c r="SHA223" s="215"/>
      <c r="SHB223" s="215"/>
      <c r="SHC223" s="215"/>
      <c r="SHD223" s="215"/>
      <c r="SHE223" s="215"/>
      <c r="SHF223" s="215"/>
      <c r="SHG223" s="215"/>
      <c r="SHH223" s="215"/>
      <c r="SHI223" s="215"/>
      <c r="SHJ223" s="215"/>
      <c r="SHK223" s="215"/>
      <c r="SHL223" s="215"/>
      <c r="SHM223" s="215"/>
      <c r="SHN223" s="215"/>
      <c r="SHO223" s="215"/>
      <c r="SHP223" s="215"/>
      <c r="SHQ223" s="215"/>
      <c r="SHR223" s="215"/>
      <c r="SHS223" s="215"/>
      <c r="SHT223" s="215"/>
      <c r="SHU223" s="215"/>
      <c r="SHV223" s="215"/>
      <c r="SHW223" s="215"/>
      <c r="SHX223" s="215"/>
      <c r="SHY223" s="215"/>
      <c r="SHZ223" s="215"/>
      <c r="SIA223" s="215"/>
      <c r="SIB223" s="215"/>
      <c r="SIC223" s="215"/>
      <c r="SID223" s="215"/>
      <c r="SIE223" s="215"/>
      <c r="SIF223" s="215"/>
      <c r="SIG223" s="215"/>
      <c r="SIH223" s="215"/>
      <c r="SII223" s="215"/>
      <c r="SIJ223" s="215"/>
      <c r="SIK223" s="215"/>
      <c r="SIL223" s="215"/>
      <c r="SIM223" s="215"/>
      <c r="SIN223" s="215"/>
      <c r="SIO223" s="215"/>
      <c r="SIP223" s="215"/>
      <c r="SIQ223" s="215"/>
      <c r="SIR223" s="215"/>
      <c r="SIS223" s="215"/>
      <c r="SIT223" s="215"/>
      <c r="SIU223" s="215"/>
      <c r="SIV223" s="215"/>
      <c r="SIW223" s="215"/>
      <c r="SIX223" s="215"/>
      <c r="SIY223" s="215"/>
      <c r="SIZ223" s="215"/>
      <c r="SJA223" s="215"/>
      <c r="SJB223" s="215"/>
      <c r="SJC223" s="215"/>
      <c r="SJD223" s="215"/>
      <c r="SJE223" s="215"/>
      <c r="SJF223" s="215"/>
      <c r="SJG223" s="215"/>
      <c r="SJH223" s="215"/>
      <c r="SJI223" s="215"/>
      <c r="SJJ223" s="215"/>
      <c r="SJK223" s="215"/>
      <c r="SJL223" s="215"/>
      <c r="SJM223" s="215"/>
      <c r="SJN223" s="215"/>
      <c r="SJO223" s="215"/>
      <c r="SJP223" s="215"/>
      <c r="SJQ223" s="215"/>
      <c r="SJR223" s="215"/>
      <c r="SJS223" s="215"/>
      <c r="SJT223" s="215"/>
      <c r="SJU223" s="215"/>
      <c r="SJV223" s="215"/>
      <c r="SJW223" s="215"/>
      <c r="SJX223" s="215"/>
      <c r="SJY223" s="215"/>
      <c r="SJZ223" s="215"/>
      <c r="SKA223" s="215"/>
      <c r="SKB223" s="215"/>
      <c r="SKC223" s="215"/>
      <c r="SKD223" s="215"/>
      <c r="SKE223" s="215"/>
      <c r="SKF223" s="215"/>
      <c r="SKG223" s="215"/>
      <c r="SKH223" s="215"/>
      <c r="SKI223" s="215"/>
      <c r="SKJ223" s="215"/>
      <c r="SKK223" s="215"/>
      <c r="SKL223" s="215"/>
      <c r="SKM223" s="215"/>
      <c r="SKN223" s="215"/>
      <c r="SKO223" s="215"/>
      <c r="SKP223" s="215"/>
      <c r="SKQ223" s="215"/>
      <c r="SKR223" s="215"/>
      <c r="SKS223" s="215"/>
      <c r="SKT223" s="215"/>
      <c r="SKU223" s="215"/>
      <c r="SKV223" s="215"/>
      <c r="SKW223" s="215"/>
      <c r="SKX223" s="215"/>
      <c r="SKY223" s="215"/>
      <c r="SKZ223" s="215"/>
      <c r="SLA223" s="215"/>
      <c r="SLB223" s="215"/>
      <c r="SLC223" s="215"/>
      <c r="SLD223" s="215"/>
      <c r="SLE223" s="215"/>
      <c r="SLF223" s="215"/>
      <c r="SLG223" s="215"/>
      <c r="SLH223" s="215"/>
      <c r="SLI223" s="215"/>
      <c r="SLJ223" s="215"/>
      <c r="SLK223" s="215"/>
      <c r="SLL223" s="215"/>
      <c r="SLM223" s="215"/>
      <c r="SLN223" s="215"/>
      <c r="SLO223" s="215"/>
      <c r="SLP223" s="215"/>
      <c r="SLQ223" s="215"/>
      <c r="SLR223" s="215"/>
      <c r="SLS223" s="215"/>
      <c r="SLT223" s="215"/>
      <c r="SLU223" s="215"/>
      <c r="SLV223" s="215"/>
      <c r="SLW223" s="215"/>
      <c r="SLX223" s="215"/>
      <c r="SLY223" s="215"/>
      <c r="SLZ223" s="215"/>
      <c r="SMA223" s="215"/>
      <c r="SMB223" s="215"/>
      <c r="SMC223" s="215"/>
      <c r="SMD223" s="215"/>
      <c r="SME223" s="215"/>
      <c r="SMF223" s="215"/>
      <c r="SMG223" s="215"/>
      <c r="SMH223" s="215"/>
      <c r="SMI223" s="215"/>
      <c r="SMJ223" s="215"/>
      <c r="SMK223" s="215"/>
      <c r="SML223" s="215"/>
      <c r="SMM223" s="215"/>
      <c r="SMN223" s="215"/>
      <c r="SMO223" s="215"/>
      <c r="SMP223" s="215"/>
      <c r="SMQ223" s="215"/>
      <c r="SMR223" s="215"/>
      <c r="SMS223" s="215"/>
      <c r="SMT223" s="215"/>
      <c r="SMU223" s="215"/>
      <c r="SMV223" s="215"/>
      <c r="SMW223" s="215"/>
      <c r="SMX223" s="215"/>
      <c r="SMY223" s="215"/>
      <c r="SMZ223" s="215"/>
      <c r="SNA223" s="215"/>
      <c r="SNB223" s="215"/>
      <c r="SNC223" s="215"/>
      <c r="SND223" s="215"/>
      <c r="SNE223" s="215"/>
      <c r="SNF223" s="215"/>
      <c r="SNG223" s="215"/>
      <c r="SNH223" s="215"/>
      <c r="SNI223" s="215"/>
      <c r="SNJ223" s="215"/>
      <c r="SNK223" s="215"/>
      <c r="SNL223" s="215"/>
      <c r="SNM223" s="215"/>
      <c r="SNN223" s="215"/>
      <c r="SNO223" s="215"/>
      <c r="SNP223" s="215"/>
      <c r="SNQ223" s="215"/>
      <c r="SNR223" s="215"/>
      <c r="SNS223" s="215"/>
      <c r="SNT223" s="215"/>
      <c r="SNU223" s="215"/>
      <c r="SNV223" s="215"/>
      <c r="SNW223" s="215"/>
      <c r="SNX223" s="215"/>
      <c r="SNY223" s="215"/>
      <c r="SNZ223" s="215"/>
      <c r="SOA223" s="215"/>
      <c r="SOB223" s="215"/>
      <c r="SOC223" s="215"/>
      <c r="SOD223" s="215"/>
      <c r="SOE223" s="215"/>
      <c r="SOF223" s="215"/>
      <c r="SOG223" s="215"/>
      <c r="SOH223" s="215"/>
      <c r="SOI223" s="215"/>
      <c r="SOJ223" s="215"/>
      <c r="SOK223" s="215"/>
      <c r="SOL223" s="215"/>
      <c r="SOM223" s="215"/>
      <c r="SON223" s="215"/>
      <c r="SOO223" s="215"/>
      <c r="SOP223" s="215"/>
      <c r="SOQ223" s="215"/>
      <c r="SOR223" s="215"/>
      <c r="SOS223" s="215"/>
      <c r="SOT223" s="215"/>
      <c r="SOU223" s="215"/>
      <c r="SOV223" s="215"/>
      <c r="SOW223" s="215"/>
      <c r="SOX223" s="215"/>
      <c r="SOY223" s="215"/>
      <c r="SOZ223" s="215"/>
      <c r="SPA223" s="215"/>
      <c r="SPB223" s="215"/>
      <c r="SPC223" s="215"/>
      <c r="SPD223" s="215"/>
      <c r="SPE223" s="215"/>
      <c r="SPF223" s="215"/>
      <c r="SPG223" s="215"/>
      <c r="SPH223" s="215"/>
      <c r="SPI223" s="215"/>
      <c r="SPJ223" s="215"/>
      <c r="SPK223" s="215"/>
      <c r="SPL223" s="215"/>
      <c r="SPM223" s="215"/>
      <c r="SPN223" s="215"/>
      <c r="SPO223" s="215"/>
      <c r="SPP223" s="215"/>
      <c r="SPQ223" s="215"/>
      <c r="SPR223" s="215"/>
      <c r="SPS223" s="215"/>
      <c r="SPT223" s="215"/>
      <c r="SPU223" s="215"/>
      <c r="SPV223" s="215"/>
      <c r="SPW223" s="215"/>
      <c r="SPX223" s="215"/>
      <c r="SPY223" s="215"/>
      <c r="SPZ223" s="215"/>
      <c r="SQA223" s="215"/>
      <c r="SQB223" s="215"/>
      <c r="SQC223" s="215"/>
      <c r="SQD223" s="215"/>
      <c r="SQE223" s="215"/>
      <c r="SQF223" s="215"/>
      <c r="SQG223" s="215"/>
      <c r="SQH223" s="215"/>
      <c r="SQI223" s="215"/>
      <c r="SQJ223" s="215"/>
      <c r="SQK223" s="215"/>
      <c r="SQL223" s="215"/>
      <c r="SQM223" s="215"/>
      <c r="SQN223" s="215"/>
      <c r="SQO223" s="215"/>
      <c r="SQP223" s="215"/>
      <c r="SQQ223" s="215"/>
      <c r="SQR223" s="215"/>
      <c r="SQS223" s="215"/>
      <c r="SQT223" s="215"/>
      <c r="SQU223" s="215"/>
      <c r="SQV223" s="215"/>
      <c r="SQW223" s="215"/>
      <c r="SQX223" s="215"/>
      <c r="SQY223" s="215"/>
      <c r="SQZ223" s="215"/>
      <c r="SRA223" s="215"/>
      <c r="SRB223" s="215"/>
      <c r="SRC223" s="215"/>
      <c r="SRD223" s="215"/>
      <c r="SRE223" s="215"/>
      <c r="SRF223" s="215"/>
      <c r="SRG223" s="215"/>
      <c r="SRH223" s="215"/>
      <c r="SRI223" s="215"/>
      <c r="SRJ223" s="215"/>
      <c r="SRK223" s="215"/>
      <c r="SRL223" s="215"/>
      <c r="SRM223" s="215"/>
      <c r="SRN223" s="215"/>
      <c r="SRO223" s="215"/>
      <c r="SRP223" s="215"/>
      <c r="SRQ223" s="215"/>
      <c r="SRR223" s="215"/>
      <c r="SRS223" s="215"/>
      <c r="SRT223" s="215"/>
      <c r="SRU223" s="215"/>
      <c r="SRV223" s="215"/>
      <c r="SRW223" s="215"/>
      <c r="SRX223" s="215"/>
      <c r="SRY223" s="215"/>
      <c r="SRZ223" s="215"/>
      <c r="SSA223" s="215"/>
      <c r="SSB223" s="215"/>
      <c r="SSC223" s="215"/>
      <c r="SSD223" s="215"/>
      <c r="SSE223" s="215"/>
      <c r="SSF223" s="215"/>
      <c r="SSG223" s="215"/>
      <c r="SSH223" s="215"/>
      <c r="SSI223" s="215"/>
      <c r="SSJ223" s="215"/>
      <c r="SSK223" s="215"/>
      <c r="SSL223" s="215"/>
      <c r="SSM223" s="215"/>
      <c r="SSN223" s="215"/>
      <c r="SSO223" s="215"/>
      <c r="SSP223" s="215"/>
      <c r="SSQ223" s="215"/>
      <c r="SSR223" s="215"/>
      <c r="SSS223" s="215"/>
      <c r="SST223" s="215"/>
      <c r="SSU223" s="215"/>
      <c r="SSV223" s="215"/>
      <c r="SSW223" s="215"/>
      <c r="SSX223" s="215"/>
      <c r="SSY223" s="215"/>
      <c r="SSZ223" s="215"/>
      <c r="STA223" s="215"/>
      <c r="STB223" s="215"/>
      <c r="STC223" s="215"/>
      <c r="STD223" s="215"/>
      <c r="STE223" s="215"/>
      <c r="STF223" s="215"/>
      <c r="STG223" s="215"/>
      <c r="STH223" s="215"/>
      <c r="STI223" s="215"/>
      <c r="STJ223" s="215"/>
      <c r="STK223" s="215"/>
      <c r="STL223" s="215"/>
      <c r="STM223" s="215"/>
      <c r="STN223" s="215"/>
      <c r="STO223" s="215"/>
      <c r="STP223" s="215"/>
      <c r="STQ223" s="215"/>
      <c r="STR223" s="215"/>
      <c r="STS223" s="215"/>
      <c r="STT223" s="215"/>
      <c r="STU223" s="215"/>
      <c r="STV223" s="215"/>
      <c r="STW223" s="215"/>
      <c r="STX223" s="215"/>
      <c r="STY223" s="215"/>
      <c r="STZ223" s="215"/>
      <c r="SUA223" s="215"/>
      <c r="SUB223" s="215"/>
      <c r="SUC223" s="215"/>
      <c r="SUD223" s="215"/>
      <c r="SUE223" s="215"/>
      <c r="SUF223" s="215"/>
      <c r="SUG223" s="215"/>
      <c r="SUH223" s="215"/>
      <c r="SUI223" s="215"/>
      <c r="SUJ223" s="215"/>
      <c r="SUK223" s="215"/>
      <c r="SUL223" s="215"/>
      <c r="SUM223" s="215"/>
      <c r="SUN223" s="215"/>
      <c r="SUO223" s="215"/>
      <c r="SUP223" s="215"/>
      <c r="SUQ223" s="215"/>
      <c r="SUR223" s="215"/>
      <c r="SUS223" s="215"/>
      <c r="SUT223" s="215"/>
      <c r="SUU223" s="215"/>
      <c r="SUV223" s="215"/>
      <c r="SUW223" s="215"/>
      <c r="SUX223" s="215"/>
      <c r="SUY223" s="215"/>
      <c r="SUZ223" s="215"/>
      <c r="SVA223" s="215"/>
      <c r="SVB223" s="215"/>
      <c r="SVC223" s="215"/>
      <c r="SVD223" s="215"/>
      <c r="SVE223" s="215"/>
      <c r="SVF223" s="215"/>
      <c r="SVG223" s="215"/>
      <c r="SVH223" s="215"/>
      <c r="SVI223" s="215"/>
      <c r="SVJ223" s="215"/>
      <c r="SVK223" s="215"/>
      <c r="SVL223" s="215"/>
      <c r="SVM223" s="215"/>
      <c r="SVN223" s="215"/>
      <c r="SVO223" s="215"/>
      <c r="SVP223" s="215"/>
      <c r="SVQ223" s="215"/>
      <c r="SVR223" s="215"/>
      <c r="SVS223" s="215"/>
      <c r="SVT223" s="215"/>
      <c r="SVU223" s="215"/>
      <c r="SVV223" s="215"/>
      <c r="SVW223" s="215"/>
      <c r="SVX223" s="215"/>
      <c r="SVY223" s="215"/>
      <c r="SVZ223" s="215"/>
      <c r="SWA223" s="215"/>
      <c r="SWB223" s="215"/>
      <c r="SWC223" s="215"/>
      <c r="SWD223" s="215"/>
      <c r="SWE223" s="215"/>
      <c r="SWF223" s="215"/>
      <c r="SWG223" s="215"/>
      <c r="SWH223" s="215"/>
      <c r="SWI223" s="215"/>
      <c r="SWJ223" s="215"/>
      <c r="SWK223" s="215"/>
      <c r="SWL223" s="215"/>
      <c r="SWM223" s="215"/>
      <c r="SWN223" s="215"/>
      <c r="SWO223" s="215"/>
      <c r="SWP223" s="215"/>
      <c r="SWQ223" s="215"/>
      <c r="SWR223" s="215"/>
      <c r="SWS223" s="215"/>
      <c r="SWT223" s="215"/>
      <c r="SWU223" s="215"/>
      <c r="SWV223" s="215"/>
      <c r="SWW223" s="215"/>
      <c r="SWX223" s="215"/>
      <c r="SWY223" s="215"/>
      <c r="SWZ223" s="215"/>
      <c r="SXA223" s="215"/>
      <c r="SXB223" s="215"/>
      <c r="SXC223" s="215"/>
      <c r="SXD223" s="215"/>
      <c r="SXE223" s="215"/>
      <c r="SXF223" s="215"/>
      <c r="SXG223" s="215"/>
      <c r="SXH223" s="215"/>
      <c r="SXI223" s="215"/>
      <c r="SXJ223" s="215"/>
      <c r="SXK223" s="215"/>
      <c r="SXL223" s="215"/>
      <c r="SXM223" s="215"/>
      <c r="SXN223" s="215"/>
      <c r="SXO223" s="215"/>
      <c r="SXP223" s="215"/>
      <c r="SXQ223" s="215"/>
      <c r="SXR223" s="215"/>
      <c r="SXS223" s="215"/>
      <c r="SXT223" s="215"/>
      <c r="SXU223" s="215"/>
      <c r="SXV223" s="215"/>
      <c r="SXW223" s="215"/>
      <c r="SXX223" s="215"/>
      <c r="SXY223" s="215"/>
      <c r="SXZ223" s="215"/>
      <c r="SYA223" s="215"/>
      <c r="SYB223" s="215"/>
      <c r="SYC223" s="215"/>
      <c r="SYD223" s="215"/>
      <c r="SYE223" s="215"/>
      <c r="SYF223" s="215"/>
      <c r="SYG223" s="215"/>
      <c r="SYH223" s="215"/>
      <c r="SYI223" s="215"/>
      <c r="SYJ223" s="215"/>
      <c r="SYK223" s="215"/>
      <c r="SYL223" s="215"/>
      <c r="SYM223" s="215"/>
      <c r="SYN223" s="215"/>
      <c r="SYO223" s="215"/>
      <c r="SYP223" s="215"/>
      <c r="SYQ223" s="215"/>
      <c r="SYR223" s="215"/>
      <c r="SYS223" s="215"/>
      <c r="SYT223" s="215"/>
      <c r="SYU223" s="215"/>
      <c r="SYV223" s="215"/>
      <c r="SYW223" s="215"/>
      <c r="SYX223" s="215"/>
      <c r="SYY223" s="215"/>
      <c r="SYZ223" s="215"/>
      <c r="SZA223" s="215"/>
      <c r="SZB223" s="215"/>
      <c r="SZC223" s="215"/>
      <c r="SZD223" s="215"/>
      <c r="SZE223" s="215"/>
      <c r="SZF223" s="215"/>
      <c r="SZG223" s="215"/>
      <c r="SZH223" s="215"/>
      <c r="SZI223" s="215"/>
      <c r="SZJ223" s="215"/>
      <c r="SZK223" s="215"/>
      <c r="SZL223" s="215"/>
      <c r="SZM223" s="215"/>
      <c r="SZN223" s="215"/>
      <c r="SZO223" s="215"/>
      <c r="SZP223" s="215"/>
      <c r="SZQ223" s="215"/>
      <c r="SZR223" s="215"/>
      <c r="SZS223" s="215"/>
      <c r="SZT223" s="215"/>
      <c r="SZU223" s="215"/>
      <c r="SZV223" s="215"/>
      <c r="SZW223" s="215"/>
      <c r="SZX223" s="215"/>
      <c r="SZY223" s="215"/>
      <c r="SZZ223" s="215"/>
      <c r="TAA223" s="215"/>
      <c r="TAB223" s="215"/>
      <c r="TAC223" s="215"/>
      <c r="TAD223" s="215"/>
      <c r="TAE223" s="215"/>
      <c r="TAF223" s="215"/>
      <c r="TAG223" s="215"/>
      <c r="TAH223" s="215"/>
      <c r="TAI223" s="215"/>
      <c r="TAJ223" s="215"/>
      <c r="TAK223" s="215"/>
      <c r="TAL223" s="215"/>
      <c r="TAM223" s="215"/>
      <c r="TAN223" s="215"/>
      <c r="TAO223" s="215"/>
      <c r="TAP223" s="215"/>
      <c r="TAQ223" s="215"/>
      <c r="TAR223" s="215"/>
      <c r="TAS223" s="215"/>
      <c r="TAT223" s="215"/>
      <c r="TAU223" s="215"/>
      <c r="TAV223" s="215"/>
      <c r="TAW223" s="215"/>
      <c r="TAX223" s="215"/>
      <c r="TAY223" s="215"/>
      <c r="TAZ223" s="215"/>
      <c r="TBA223" s="215"/>
      <c r="TBB223" s="215"/>
      <c r="TBC223" s="215"/>
      <c r="TBD223" s="215"/>
      <c r="TBE223" s="215"/>
      <c r="TBF223" s="215"/>
      <c r="TBG223" s="215"/>
      <c r="TBH223" s="215"/>
      <c r="TBI223" s="215"/>
      <c r="TBJ223" s="215"/>
      <c r="TBK223" s="215"/>
      <c r="TBL223" s="215"/>
      <c r="TBM223" s="215"/>
      <c r="TBN223" s="215"/>
      <c r="TBO223" s="215"/>
      <c r="TBP223" s="215"/>
      <c r="TBQ223" s="215"/>
      <c r="TBR223" s="215"/>
      <c r="TBS223" s="215"/>
      <c r="TBT223" s="215"/>
      <c r="TBU223" s="215"/>
      <c r="TBV223" s="215"/>
      <c r="TBW223" s="215"/>
      <c r="TBX223" s="215"/>
      <c r="TBY223" s="215"/>
      <c r="TBZ223" s="215"/>
      <c r="TCA223" s="215"/>
      <c r="TCB223" s="215"/>
      <c r="TCC223" s="215"/>
      <c r="TCD223" s="215"/>
      <c r="TCE223" s="215"/>
      <c r="TCF223" s="215"/>
      <c r="TCG223" s="215"/>
      <c r="TCH223" s="215"/>
      <c r="TCI223" s="215"/>
      <c r="TCJ223" s="215"/>
      <c r="TCK223" s="215"/>
      <c r="TCL223" s="215"/>
      <c r="TCM223" s="215"/>
      <c r="TCN223" s="215"/>
      <c r="TCO223" s="215"/>
      <c r="TCP223" s="215"/>
      <c r="TCQ223" s="215"/>
      <c r="TCR223" s="215"/>
      <c r="TCS223" s="215"/>
      <c r="TCT223" s="215"/>
      <c r="TCU223" s="215"/>
      <c r="TCV223" s="215"/>
      <c r="TCW223" s="215"/>
      <c r="TCX223" s="215"/>
      <c r="TCY223" s="215"/>
      <c r="TCZ223" s="215"/>
      <c r="TDA223" s="215"/>
      <c r="TDB223" s="215"/>
      <c r="TDC223" s="215"/>
      <c r="TDD223" s="215"/>
      <c r="TDE223" s="215"/>
      <c r="TDF223" s="215"/>
      <c r="TDG223" s="215"/>
      <c r="TDH223" s="215"/>
      <c r="TDI223" s="215"/>
      <c r="TDJ223" s="215"/>
      <c r="TDK223" s="215"/>
      <c r="TDL223" s="215"/>
      <c r="TDM223" s="215"/>
      <c r="TDN223" s="215"/>
      <c r="TDO223" s="215"/>
      <c r="TDP223" s="215"/>
      <c r="TDQ223" s="215"/>
      <c r="TDR223" s="215"/>
      <c r="TDS223" s="215"/>
      <c r="TDT223" s="215"/>
      <c r="TDU223" s="215"/>
      <c r="TDV223" s="215"/>
      <c r="TDW223" s="215"/>
      <c r="TDX223" s="215"/>
      <c r="TDY223" s="215"/>
      <c r="TDZ223" s="215"/>
      <c r="TEA223" s="215"/>
      <c r="TEB223" s="215"/>
      <c r="TEC223" s="215"/>
      <c r="TED223" s="215"/>
      <c r="TEE223" s="215"/>
      <c r="TEF223" s="215"/>
      <c r="TEG223" s="215"/>
      <c r="TEH223" s="215"/>
      <c r="TEI223" s="215"/>
      <c r="TEJ223" s="215"/>
      <c r="TEK223" s="215"/>
      <c r="TEL223" s="215"/>
      <c r="TEM223" s="215"/>
      <c r="TEN223" s="215"/>
      <c r="TEO223" s="215"/>
      <c r="TEP223" s="215"/>
      <c r="TEQ223" s="215"/>
      <c r="TER223" s="215"/>
      <c r="TES223" s="215"/>
      <c r="TET223" s="215"/>
      <c r="TEU223" s="215"/>
      <c r="TEV223" s="215"/>
      <c r="TEW223" s="215"/>
      <c r="TEX223" s="215"/>
      <c r="TEY223" s="215"/>
      <c r="TEZ223" s="215"/>
      <c r="TFA223" s="215"/>
      <c r="TFB223" s="215"/>
      <c r="TFC223" s="215"/>
      <c r="TFD223" s="215"/>
      <c r="TFE223" s="215"/>
      <c r="TFF223" s="215"/>
      <c r="TFG223" s="215"/>
      <c r="TFH223" s="215"/>
      <c r="TFI223" s="215"/>
      <c r="TFJ223" s="215"/>
      <c r="TFK223" s="215"/>
      <c r="TFL223" s="215"/>
      <c r="TFM223" s="215"/>
      <c r="TFN223" s="215"/>
      <c r="TFO223" s="215"/>
      <c r="TFP223" s="215"/>
      <c r="TFQ223" s="215"/>
      <c r="TFR223" s="215"/>
      <c r="TFS223" s="215"/>
      <c r="TFT223" s="215"/>
      <c r="TFU223" s="215"/>
      <c r="TFV223" s="215"/>
      <c r="TFW223" s="215"/>
      <c r="TFX223" s="215"/>
      <c r="TFY223" s="215"/>
      <c r="TFZ223" s="215"/>
      <c r="TGA223" s="215"/>
      <c r="TGB223" s="215"/>
      <c r="TGC223" s="215"/>
      <c r="TGD223" s="215"/>
      <c r="TGE223" s="215"/>
      <c r="TGF223" s="215"/>
      <c r="TGG223" s="215"/>
      <c r="TGH223" s="215"/>
      <c r="TGI223" s="215"/>
      <c r="TGJ223" s="215"/>
      <c r="TGK223" s="215"/>
      <c r="TGL223" s="215"/>
      <c r="TGM223" s="215"/>
      <c r="TGN223" s="215"/>
      <c r="TGO223" s="215"/>
      <c r="TGP223" s="215"/>
      <c r="TGQ223" s="215"/>
      <c r="TGR223" s="215"/>
      <c r="TGS223" s="215"/>
      <c r="TGT223" s="215"/>
      <c r="TGU223" s="215"/>
      <c r="TGV223" s="215"/>
      <c r="TGW223" s="215"/>
      <c r="TGX223" s="215"/>
      <c r="TGY223" s="215"/>
      <c r="TGZ223" s="215"/>
      <c r="THA223" s="215"/>
      <c r="THB223" s="215"/>
      <c r="THC223" s="215"/>
      <c r="THD223" s="215"/>
      <c r="THE223" s="215"/>
      <c r="THF223" s="215"/>
      <c r="THG223" s="215"/>
      <c r="THH223" s="215"/>
      <c r="THI223" s="215"/>
      <c r="THJ223" s="215"/>
      <c r="THK223" s="215"/>
      <c r="THL223" s="215"/>
      <c r="THM223" s="215"/>
      <c r="THN223" s="215"/>
      <c r="THO223" s="215"/>
      <c r="THP223" s="215"/>
      <c r="THQ223" s="215"/>
      <c r="THR223" s="215"/>
      <c r="THS223" s="215"/>
      <c r="THT223" s="215"/>
      <c r="THU223" s="215"/>
      <c r="THV223" s="215"/>
      <c r="THW223" s="215"/>
      <c r="THX223" s="215"/>
      <c r="THY223" s="215"/>
      <c r="THZ223" s="215"/>
      <c r="TIA223" s="215"/>
      <c r="TIB223" s="215"/>
      <c r="TIC223" s="215"/>
      <c r="TID223" s="215"/>
      <c r="TIE223" s="215"/>
      <c r="TIF223" s="215"/>
      <c r="TIG223" s="215"/>
      <c r="TIH223" s="215"/>
      <c r="TII223" s="215"/>
      <c r="TIJ223" s="215"/>
      <c r="TIK223" s="215"/>
      <c r="TIL223" s="215"/>
      <c r="TIM223" s="215"/>
      <c r="TIN223" s="215"/>
      <c r="TIO223" s="215"/>
      <c r="TIP223" s="215"/>
      <c r="TIQ223" s="215"/>
      <c r="TIR223" s="215"/>
      <c r="TIS223" s="215"/>
      <c r="TIT223" s="215"/>
      <c r="TIU223" s="215"/>
      <c r="TIV223" s="215"/>
      <c r="TIW223" s="215"/>
      <c r="TIX223" s="215"/>
      <c r="TIY223" s="215"/>
      <c r="TIZ223" s="215"/>
      <c r="TJA223" s="215"/>
      <c r="TJB223" s="215"/>
      <c r="TJC223" s="215"/>
      <c r="TJD223" s="215"/>
      <c r="TJE223" s="215"/>
      <c r="TJF223" s="215"/>
      <c r="TJG223" s="215"/>
      <c r="TJH223" s="215"/>
      <c r="TJI223" s="215"/>
      <c r="TJJ223" s="215"/>
      <c r="TJK223" s="215"/>
      <c r="TJL223" s="215"/>
      <c r="TJM223" s="215"/>
      <c r="TJN223" s="215"/>
      <c r="TJO223" s="215"/>
      <c r="TJP223" s="215"/>
      <c r="TJQ223" s="215"/>
      <c r="TJR223" s="215"/>
      <c r="TJS223" s="215"/>
      <c r="TJT223" s="215"/>
      <c r="TJU223" s="215"/>
      <c r="TJV223" s="215"/>
      <c r="TJW223" s="215"/>
      <c r="TJX223" s="215"/>
      <c r="TJY223" s="215"/>
      <c r="TJZ223" s="215"/>
      <c r="TKA223" s="215"/>
      <c r="TKB223" s="215"/>
      <c r="TKC223" s="215"/>
      <c r="TKD223" s="215"/>
      <c r="TKE223" s="215"/>
      <c r="TKF223" s="215"/>
      <c r="TKG223" s="215"/>
      <c r="TKH223" s="215"/>
      <c r="TKI223" s="215"/>
      <c r="TKJ223" s="215"/>
      <c r="TKK223" s="215"/>
      <c r="TKL223" s="215"/>
      <c r="TKM223" s="215"/>
      <c r="TKN223" s="215"/>
      <c r="TKO223" s="215"/>
      <c r="TKP223" s="215"/>
      <c r="TKQ223" s="215"/>
      <c r="TKR223" s="215"/>
      <c r="TKS223" s="215"/>
      <c r="TKT223" s="215"/>
      <c r="TKU223" s="215"/>
      <c r="TKV223" s="215"/>
      <c r="TKW223" s="215"/>
      <c r="TKX223" s="215"/>
      <c r="TKY223" s="215"/>
      <c r="TKZ223" s="215"/>
      <c r="TLA223" s="215"/>
      <c r="TLB223" s="215"/>
      <c r="TLC223" s="215"/>
      <c r="TLD223" s="215"/>
      <c r="TLE223" s="215"/>
      <c r="TLF223" s="215"/>
      <c r="TLG223" s="215"/>
      <c r="TLH223" s="215"/>
      <c r="TLI223" s="215"/>
      <c r="TLJ223" s="215"/>
      <c r="TLK223" s="215"/>
      <c r="TLL223" s="215"/>
      <c r="TLM223" s="215"/>
      <c r="TLN223" s="215"/>
      <c r="TLO223" s="215"/>
      <c r="TLP223" s="215"/>
      <c r="TLQ223" s="215"/>
      <c r="TLR223" s="215"/>
      <c r="TLS223" s="215"/>
      <c r="TLT223" s="215"/>
      <c r="TLU223" s="215"/>
      <c r="TLV223" s="215"/>
      <c r="TLW223" s="215"/>
      <c r="TLX223" s="215"/>
      <c r="TLY223" s="215"/>
      <c r="TLZ223" s="215"/>
      <c r="TMA223" s="215"/>
      <c r="TMB223" s="215"/>
      <c r="TMC223" s="215"/>
      <c r="TMD223" s="215"/>
      <c r="TME223" s="215"/>
      <c r="TMF223" s="215"/>
      <c r="TMG223" s="215"/>
      <c r="TMH223" s="215"/>
      <c r="TMI223" s="215"/>
      <c r="TMJ223" s="215"/>
      <c r="TMK223" s="215"/>
      <c r="TML223" s="215"/>
      <c r="TMM223" s="215"/>
      <c r="TMN223" s="215"/>
      <c r="TMO223" s="215"/>
      <c r="TMP223" s="215"/>
      <c r="TMQ223" s="215"/>
      <c r="TMR223" s="215"/>
      <c r="TMS223" s="215"/>
      <c r="TMT223" s="215"/>
      <c r="TMU223" s="215"/>
      <c r="TMV223" s="215"/>
      <c r="TMW223" s="215"/>
      <c r="TMX223" s="215"/>
      <c r="TMY223" s="215"/>
      <c r="TMZ223" s="215"/>
      <c r="TNA223" s="215"/>
      <c r="TNB223" s="215"/>
      <c r="TNC223" s="215"/>
      <c r="TND223" s="215"/>
      <c r="TNE223" s="215"/>
      <c r="TNF223" s="215"/>
      <c r="TNG223" s="215"/>
      <c r="TNH223" s="215"/>
      <c r="TNI223" s="215"/>
      <c r="TNJ223" s="215"/>
      <c r="TNK223" s="215"/>
      <c r="TNL223" s="215"/>
      <c r="TNM223" s="215"/>
      <c r="TNN223" s="215"/>
      <c r="TNO223" s="215"/>
      <c r="TNP223" s="215"/>
      <c r="TNQ223" s="215"/>
      <c r="TNR223" s="215"/>
      <c r="TNS223" s="215"/>
      <c r="TNT223" s="215"/>
      <c r="TNU223" s="215"/>
      <c r="TNV223" s="215"/>
      <c r="TNW223" s="215"/>
      <c r="TNX223" s="215"/>
      <c r="TNY223" s="215"/>
      <c r="TNZ223" s="215"/>
      <c r="TOA223" s="215"/>
      <c r="TOB223" s="215"/>
      <c r="TOC223" s="215"/>
      <c r="TOD223" s="215"/>
      <c r="TOE223" s="215"/>
      <c r="TOF223" s="215"/>
      <c r="TOG223" s="215"/>
      <c r="TOH223" s="215"/>
      <c r="TOI223" s="215"/>
      <c r="TOJ223" s="215"/>
      <c r="TOK223" s="215"/>
      <c r="TOL223" s="215"/>
      <c r="TOM223" s="215"/>
      <c r="TON223" s="215"/>
      <c r="TOO223" s="215"/>
      <c r="TOP223" s="215"/>
      <c r="TOQ223" s="215"/>
      <c r="TOR223" s="215"/>
      <c r="TOS223" s="215"/>
      <c r="TOT223" s="215"/>
      <c r="TOU223" s="215"/>
      <c r="TOV223" s="215"/>
      <c r="TOW223" s="215"/>
      <c r="TOX223" s="215"/>
      <c r="TOY223" s="215"/>
      <c r="TOZ223" s="215"/>
      <c r="TPA223" s="215"/>
      <c r="TPB223" s="215"/>
      <c r="TPC223" s="215"/>
      <c r="TPD223" s="215"/>
      <c r="TPE223" s="215"/>
      <c r="TPF223" s="215"/>
      <c r="TPG223" s="215"/>
      <c r="TPH223" s="215"/>
      <c r="TPI223" s="215"/>
      <c r="TPJ223" s="215"/>
      <c r="TPK223" s="215"/>
      <c r="TPL223" s="215"/>
      <c r="TPM223" s="215"/>
      <c r="TPN223" s="215"/>
      <c r="TPO223" s="215"/>
      <c r="TPP223" s="215"/>
      <c r="TPQ223" s="215"/>
      <c r="TPR223" s="215"/>
      <c r="TPS223" s="215"/>
      <c r="TPT223" s="215"/>
      <c r="TPU223" s="215"/>
      <c r="TPV223" s="215"/>
      <c r="TPW223" s="215"/>
      <c r="TPX223" s="215"/>
      <c r="TPY223" s="215"/>
      <c r="TPZ223" s="215"/>
      <c r="TQA223" s="215"/>
      <c r="TQB223" s="215"/>
      <c r="TQC223" s="215"/>
      <c r="TQD223" s="215"/>
      <c r="TQE223" s="215"/>
      <c r="TQF223" s="215"/>
      <c r="TQG223" s="215"/>
      <c r="TQH223" s="215"/>
      <c r="TQI223" s="215"/>
      <c r="TQJ223" s="215"/>
      <c r="TQK223" s="215"/>
      <c r="TQL223" s="215"/>
      <c r="TQM223" s="215"/>
      <c r="TQN223" s="215"/>
      <c r="TQO223" s="215"/>
      <c r="TQP223" s="215"/>
      <c r="TQQ223" s="215"/>
      <c r="TQR223" s="215"/>
      <c r="TQS223" s="215"/>
      <c r="TQT223" s="215"/>
      <c r="TQU223" s="215"/>
      <c r="TQV223" s="215"/>
      <c r="TQW223" s="215"/>
      <c r="TQX223" s="215"/>
      <c r="TQY223" s="215"/>
      <c r="TQZ223" s="215"/>
      <c r="TRA223" s="215"/>
      <c r="TRB223" s="215"/>
      <c r="TRC223" s="215"/>
      <c r="TRD223" s="215"/>
      <c r="TRE223" s="215"/>
      <c r="TRF223" s="215"/>
      <c r="TRG223" s="215"/>
      <c r="TRH223" s="215"/>
      <c r="TRI223" s="215"/>
      <c r="TRJ223" s="215"/>
      <c r="TRK223" s="215"/>
      <c r="TRL223" s="215"/>
      <c r="TRM223" s="215"/>
      <c r="TRN223" s="215"/>
      <c r="TRO223" s="215"/>
      <c r="TRP223" s="215"/>
      <c r="TRQ223" s="215"/>
      <c r="TRR223" s="215"/>
      <c r="TRS223" s="215"/>
      <c r="TRT223" s="215"/>
      <c r="TRU223" s="215"/>
      <c r="TRV223" s="215"/>
      <c r="TRW223" s="215"/>
      <c r="TRX223" s="215"/>
      <c r="TRY223" s="215"/>
      <c r="TRZ223" s="215"/>
      <c r="TSA223" s="215"/>
      <c r="TSB223" s="215"/>
      <c r="TSC223" s="215"/>
      <c r="TSD223" s="215"/>
      <c r="TSE223" s="215"/>
      <c r="TSF223" s="215"/>
      <c r="TSG223" s="215"/>
      <c r="TSH223" s="215"/>
      <c r="TSI223" s="215"/>
      <c r="TSJ223" s="215"/>
      <c r="TSK223" s="215"/>
      <c r="TSL223" s="215"/>
      <c r="TSM223" s="215"/>
      <c r="TSN223" s="215"/>
      <c r="TSO223" s="215"/>
      <c r="TSP223" s="215"/>
      <c r="TSQ223" s="215"/>
      <c r="TSR223" s="215"/>
      <c r="TSS223" s="215"/>
      <c r="TST223" s="215"/>
      <c r="TSU223" s="215"/>
      <c r="TSV223" s="215"/>
      <c r="TSW223" s="215"/>
      <c r="TSX223" s="215"/>
      <c r="TSY223" s="215"/>
      <c r="TSZ223" s="215"/>
      <c r="TTA223" s="215"/>
      <c r="TTB223" s="215"/>
      <c r="TTC223" s="215"/>
      <c r="TTD223" s="215"/>
      <c r="TTE223" s="215"/>
      <c r="TTF223" s="215"/>
      <c r="TTG223" s="215"/>
      <c r="TTH223" s="215"/>
      <c r="TTI223" s="215"/>
      <c r="TTJ223" s="215"/>
      <c r="TTK223" s="215"/>
      <c r="TTL223" s="215"/>
      <c r="TTM223" s="215"/>
      <c r="TTN223" s="215"/>
      <c r="TTO223" s="215"/>
      <c r="TTP223" s="215"/>
      <c r="TTQ223" s="215"/>
      <c r="TTR223" s="215"/>
      <c r="TTS223" s="215"/>
      <c r="TTT223" s="215"/>
      <c r="TTU223" s="215"/>
      <c r="TTV223" s="215"/>
      <c r="TTW223" s="215"/>
      <c r="TTX223" s="215"/>
      <c r="TTY223" s="215"/>
      <c r="TTZ223" s="215"/>
      <c r="TUA223" s="215"/>
      <c r="TUB223" s="215"/>
      <c r="TUC223" s="215"/>
      <c r="TUD223" s="215"/>
      <c r="TUE223" s="215"/>
      <c r="TUF223" s="215"/>
      <c r="TUG223" s="215"/>
      <c r="TUH223" s="215"/>
      <c r="TUI223" s="215"/>
      <c r="TUJ223" s="215"/>
      <c r="TUK223" s="215"/>
      <c r="TUL223" s="215"/>
      <c r="TUM223" s="215"/>
      <c r="TUN223" s="215"/>
      <c r="TUO223" s="215"/>
      <c r="TUP223" s="215"/>
      <c r="TUQ223" s="215"/>
      <c r="TUR223" s="215"/>
      <c r="TUS223" s="215"/>
      <c r="TUT223" s="215"/>
      <c r="TUU223" s="215"/>
      <c r="TUV223" s="215"/>
      <c r="TUW223" s="215"/>
      <c r="TUX223" s="215"/>
      <c r="TUY223" s="215"/>
      <c r="TUZ223" s="215"/>
      <c r="TVA223" s="215"/>
      <c r="TVB223" s="215"/>
      <c r="TVC223" s="215"/>
      <c r="TVD223" s="215"/>
      <c r="TVE223" s="215"/>
      <c r="TVF223" s="215"/>
      <c r="TVG223" s="215"/>
      <c r="TVH223" s="215"/>
      <c r="TVI223" s="215"/>
      <c r="TVJ223" s="215"/>
      <c r="TVK223" s="215"/>
      <c r="TVL223" s="215"/>
      <c r="TVM223" s="215"/>
      <c r="TVN223" s="215"/>
      <c r="TVO223" s="215"/>
      <c r="TVP223" s="215"/>
      <c r="TVQ223" s="215"/>
      <c r="TVR223" s="215"/>
      <c r="TVS223" s="215"/>
      <c r="TVT223" s="215"/>
      <c r="TVU223" s="215"/>
      <c r="TVV223" s="215"/>
      <c r="TVW223" s="215"/>
      <c r="TVX223" s="215"/>
      <c r="TVY223" s="215"/>
      <c r="TVZ223" s="215"/>
      <c r="TWA223" s="215"/>
      <c r="TWB223" s="215"/>
      <c r="TWC223" s="215"/>
      <c r="TWD223" s="215"/>
      <c r="TWE223" s="215"/>
      <c r="TWF223" s="215"/>
      <c r="TWG223" s="215"/>
      <c r="TWH223" s="215"/>
      <c r="TWI223" s="215"/>
      <c r="TWJ223" s="215"/>
      <c r="TWK223" s="215"/>
      <c r="TWL223" s="215"/>
      <c r="TWM223" s="215"/>
      <c r="TWN223" s="215"/>
      <c r="TWO223" s="215"/>
      <c r="TWP223" s="215"/>
      <c r="TWQ223" s="215"/>
      <c r="TWR223" s="215"/>
      <c r="TWS223" s="215"/>
      <c r="TWT223" s="215"/>
      <c r="TWU223" s="215"/>
      <c r="TWV223" s="215"/>
      <c r="TWW223" s="215"/>
      <c r="TWX223" s="215"/>
      <c r="TWY223" s="215"/>
      <c r="TWZ223" s="215"/>
      <c r="TXA223" s="215"/>
      <c r="TXB223" s="215"/>
      <c r="TXC223" s="215"/>
      <c r="TXD223" s="215"/>
      <c r="TXE223" s="215"/>
      <c r="TXF223" s="215"/>
      <c r="TXG223" s="215"/>
      <c r="TXH223" s="215"/>
      <c r="TXI223" s="215"/>
      <c r="TXJ223" s="215"/>
      <c r="TXK223" s="215"/>
      <c r="TXL223" s="215"/>
      <c r="TXM223" s="215"/>
      <c r="TXN223" s="215"/>
      <c r="TXO223" s="215"/>
      <c r="TXP223" s="215"/>
      <c r="TXQ223" s="215"/>
      <c r="TXR223" s="215"/>
      <c r="TXS223" s="215"/>
      <c r="TXT223" s="215"/>
      <c r="TXU223" s="215"/>
      <c r="TXV223" s="215"/>
      <c r="TXW223" s="215"/>
      <c r="TXX223" s="215"/>
      <c r="TXY223" s="215"/>
      <c r="TXZ223" s="215"/>
      <c r="TYA223" s="215"/>
      <c r="TYB223" s="215"/>
      <c r="TYC223" s="215"/>
      <c r="TYD223" s="215"/>
      <c r="TYE223" s="215"/>
      <c r="TYF223" s="215"/>
      <c r="TYG223" s="215"/>
      <c r="TYH223" s="215"/>
      <c r="TYI223" s="215"/>
      <c r="TYJ223" s="215"/>
      <c r="TYK223" s="215"/>
      <c r="TYL223" s="215"/>
      <c r="TYM223" s="215"/>
      <c r="TYN223" s="215"/>
      <c r="TYO223" s="215"/>
      <c r="TYP223" s="215"/>
      <c r="TYQ223" s="215"/>
      <c r="TYR223" s="215"/>
      <c r="TYS223" s="215"/>
      <c r="TYT223" s="215"/>
      <c r="TYU223" s="215"/>
      <c r="TYV223" s="215"/>
      <c r="TYW223" s="215"/>
      <c r="TYX223" s="215"/>
      <c r="TYY223" s="215"/>
      <c r="TYZ223" s="215"/>
      <c r="TZA223" s="215"/>
      <c r="TZB223" s="215"/>
      <c r="TZC223" s="215"/>
      <c r="TZD223" s="215"/>
      <c r="TZE223" s="215"/>
      <c r="TZF223" s="215"/>
      <c r="TZG223" s="215"/>
      <c r="TZH223" s="215"/>
      <c r="TZI223" s="215"/>
      <c r="TZJ223" s="215"/>
      <c r="TZK223" s="215"/>
      <c r="TZL223" s="215"/>
      <c r="TZM223" s="215"/>
      <c r="TZN223" s="215"/>
      <c r="TZO223" s="215"/>
      <c r="TZP223" s="215"/>
      <c r="TZQ223" s="215"/>
      <c r="TZR223" s="215"/>
      <c r="TZS223" s="215"/>
      <c r="TZT223" s="215"/>
      <c r="TZU223" s="215"/>
      <c r="TZV223" s="215"/>
      <c r="TZW223" s="215"/>
      <c r="TZX223" s="215"/>
      <c r="TZY223" s="215"/>
      <c r="TZZ223" s="215"/>
      <c r="UAA223" s="215"/>
      <c r="UAB223" s="215"/>
      <c r="UAC223" s="215"/>
      <c r="UAD223" s="215"/>
      <c r="UAE223" s="215"/>
      <c r="UAF223" s="215"/>
      <c r="UAG223" s="215"/>
      <c r="UAH223" s="215"/>
      <c r="UAI223" s="215"/>
      <c r="UAJ223" s="215"/>
      <c r="UAK223" s="215"/>
      <c r="UAL223" s="215"/>
      <c r="UAM223" s="215"/>
      <c r="UAN223" s="215"/>
      <c r="UAO223" s="215"/>
      <c r="UAP223" s="215"/>
      <c r="UAQ223" s="215"/>
      <c r="UAR223" s="215"/>
      <c r="UAS223" s="215"/>
      <c r="UAT223" s="215"/>
      <c r="UAU223" s="215"/>
      <c r="UAV223" s="215"/>
      <c r="UAW223" s="215"/>
      <c r="UAX223" s="215"/>
      <c r="UAY223" s="215"/>
      <c r="UAZ223" s="215"/>
      <c r="UBA223" s="215"/>
      <c r="UBB223" s="215"/>
      <c r="UBC223" s="215"/>
      <c r="UBD223" s="215"/>
      <c r="UBE223" s="215"/>
      <c r="UBF223" s="215"/>
      <c r="UBG223" s="215"/>
      <c r="UBH223" s="215"/>
      <c r="UBI223" s="215"/>
      <c r="UBJ223" s="215"/>
      <c r="UBK223" s="215"/>
      <c r="UBL223" s="215"/>
      <c r="UBM223" s="215"/>
      <c r="UBN223" s="215"/>
      <c r="UBO223" s="215"/>
      <c r="UBP223" s="215"/>
      <c r="UBQ223" s="215"/>
      <c r="UBR223" s="215"/>
      <c r="UBS223" s="215"/>
      <c r="UBT223" s="215"/>
      <c r="UBU223" s="215"/>
      <c r="UBV223" s="215"/>
      <c r="UBW223" s="215"/>
      <c r="UBX223" s="215"/>
      <c r="UBY223" s="215"/>
      <c r="UBZ223" s="215"/>
      <c r="UCA223" s="215"/>
      <c r="UCB223" s="215"/>
      <c r="UCC223" s="215"/>
      <c r="UCD223" s="215"/>
      <c r="UCE223" s="215"/>
      <c r="UCF223" s="215"/>
      <c r="UCG223" s="215"/>
      <c r="UCH223" s="215"/>
      <c r="UCI223" s="215"/>
      <c r="UCJ223" s="215"/>
      <c r="UCK223" s="215"/>
      <c r="UCL223" s="215"/>
      <c r="UCM223" s="215"/>
      <c r="UCN223" s="215"/>
      <c r="UCO223" s="215"/>
      <c r="UCP223" s="215"/>
      <c r="UCQ223" s="215"/>
      <c r="UCR223" s="215"/>
      <c r="UCS223" s="215"/>
      <c r="UCT223" s="215"/>
      <c r="UCU223" s="215"/>
      <c r="UCV223" s="215"/>
      <c r="UCW223" s="215"/>
      <c r="UCX223" s="215"/>
      <c r="UCY223" s="215"/>
      <c r="UCZ223" s="215"/>
      <c r="UDA223" s="215"/>
      <c r="UDB223" s="215"/>
      <c r="UDC223" s="215"/>
      <c r="UDD223" s="215"/>
      <c r="UDE223" s="215"/>
      <c r="UDF223" s="215"/>
      <c r="UDG223" s="215"/>
      <c r="UDH223" s="215"/>
      <c r="UDI223" s="215"/>
      <c r="UDJ223" s="215"/>
      <c r="UDK223" s="215"/>
      <c r="UDL223" s="215"/>
      <c r="UDM223" s="215"/>
      <c r="UDN223" s="215"/>
      <c r="UDO223" s="215"/>
      <c r="UDP223" s="215"/>
      <c r="UDQ223" s="215"/>
      <c r="UDR223" s="215"/>
      <c r="UDS223" s="215"/>
      <c r="UDT223" s="215"/>
      <c r="UDU223" s="215"/>
      <c r="UDV223" s="215"/>
      <c r="UDW223" s="215"/>
      <c r="UDX223" s="215"/>
      <c r="UDY223" s="215"/>
      <c r="UDZ223" s="215"/>
      <c r="UEA223" s="215"/>
      <c r="UEB223" s="215"/>
      <c r="UEC223" s="215"/>
      <c r="UED223" s="215"/>
      <c r="UEE223" s="215"/>
      <c r="UEF223" s="215"/>
      <c r="UEG223" s="215"/>
      <c r="UEH223" s="215"/>
      <c r="UEI223" s="215"/>
      <c r="UEJ223" s="215"/>
      <c r="UEK223" s="215"/>
      <c r="UEL223" s="215"/>
      <c r="UEM223" s="215"/>
      <c r="UEN223" s="215"/>
      <c r="UEO223" s="215"/>
      <c r="UEP223" s="215"/>
      <c r="UEQ223" s="215"/>
      <c r="UER223" s="215"/>
      <c r="UES223" s="215"/>
      <c r="UET223" s="215"/>
      <c r="UEU223" s="215"/>
      <c r="UEV223" s="215"/>
      <c r="UEW223" s="215"/>
      <c r="UEX223" s="215"/>
      <c r="UEY223" s="215"/>
      <c r="UEZ223" s="215"/>
      <c r="UFA223" s="215"/>
      <c r="UFB223" s="215"/>
      <c r="UFC223" s="215"/>
      <c r="UFD223" s="215"/>
      <c r="UFE223" s="215"/>
      <c r="UFF223" s="215"/>
      <c r="UFG223" s="215"/>
      <c r="UFH223" s="215"/>
      <c r="UFI223" s="215"/>
      <c r="UFJ223" s="215"/>
      <c r="UFK223" s="215"/>
      <c r="UFL223" s="215"/>
      <c r="UFM223" s="215"/>
      <c r="UFN223" s="215"/>
      <c r="UFO223" s="215"/>
      <c r="UFP223" s="215"/>
      <c r="UFQ223" s="215"/>
      <c r="UFR223" s="215"/>
      <c r="UFS223" s="215"/>
      <c r="UFT223" s="215"/>
      <c r="UFU223" s="215"/>
      <c r="UFV223" s="215"/>
      <c r="UFW223" s="215"/>
      <c r="UFX223" s="215"/>
      <c r="UFY223" s="215"/>
      <c r="UFZ223" s="215"/>
      <c r="UGA223" s="215"/>
      <c r="UGB223" s="215"/>
      <c r="UGC223" s="215"/>
      <c r="UGD223" s="215"/>
      <c r="UGE223" s="215"/>
      <c r="UGF223" s="215"/>
      <c r="UGG223" s="215"/>
      <c r="UGH223" s="215"/>
      <c r="UGI223" s="215"/>
      <c r="UGJ223" s="215"/>
      <c r="UGK223" s="215"/>
      <c r="UGL223" s="215"/>
      <c r="UGM223" s="215"/>
      <c r="UGN223" s="215"/>
      <c r="UGO223" s="215"/>
      <c r="UGP223" s="215"/>
      <c r="UGQ223" s="215"/>
      <c r="UGR223" s="215"/>
      <c r="UGS223" s="215"/>
      <c r="UGT223" s="215"/>
      <c r="UGU223" s="215"/>
      <c r="UGV223" s="215"/>
      <c r="UGW223" s="215"/>
      <c r="UGX223" s="215"/>
      <c r="UGY223" s="215"/>
      <c r="UGZ223" s="215"/>
      <c r="UHA223" s="215"/>
      <c r="UHB223" s="215"/>
      <c r="UHC223" s="215"/>
      <c r="UHD223" s="215"/>
      <c r="UHE223" s="215"/>
      <c r="UHF223" s="215"/>
      <c r="UHG223" s="215"/>
      <c r="UHH223" s="215"/>
      <c r="UHI223" s="215"/>
      <c r="UHJ223" s="215"/>
      <c r="UHK223" s="215"/>
      <c r="UHL223" s="215"/>
      <c r="UHM223" s="215"/>
      <c r="UHN223" s="215"/>
      <c r="UHO223" s="215"/>
      <c r="UHP223" s="215"/>
      <c r="UHQ223" s="215"/>
      <c r="UHR223" s="215"/>
      <c r="UHS223" s="215"/>
      <c r="UHT223" s="215"/>
      <c r="UHU223" s="215"/>
      <c r="UHV223" s="215"/>
      <c r="UHW223" s="215"/>
      <c r="UHX223" s="215"/>
      <c r="UHY223" s="215"/>
      <c r="UHZ223" s="215"/>
      <c r="UIA223" s="215"/>
      <c r="UIB223" s="215"/>
      <c r="UIC223" s="215"/>
      <c r="UID223" s="215"/>
      <c r="UIE223" s="215"/>
      <c r="UIF223" s="215"/>
      <c r="UIG223" s="215"/>
      <c r="UIH223" s="215"/>
      <c r="UII223" s="215"/>
      <c r="UIJ223" s="215"/>
      <c r="UIK223" s="215"/>
      <c r="UIL223" s="215"/>
      <c r="UIM223" s="215"/>
      <c r="UIN223" s="215"/>
      <c r="UIO223" s="215"/>
      <c r="UIP223" s="215"/>
      <c r="UIQ223" s="215"/>
      <c r="UIR223" s="215"/>
      <c r="UIS223" s="215"/>
      <c r="UIT223" s="215"/>
      <c r="UIU223" s="215"/>
      <c r="UIV223" s="215"/>
      <c r="UIW223" s="215"/>
      <c r="UIX223" s="215"/>
      <c r="UIY223" s="215"/>
      <c r="UIZ223" s="215"/>
      <c r="UJA223" s="215"/>
      <c r="UJB223" s="215"/>
      <c r="UJC223" s="215"/>
      <c r="UJD223" s="215"/>
      <c r="UJE223" s="215"/>
      <c r="UJF223" s="215"/>
      <c r="UJG223" s="215"/>
      <c r="UJH223" s="215"/>
      <c r="UJI223" s="215"/>
      <c r="UJJ223" s="215"/>
      <c r="UJK223" s="215"/>
      <c r="UJL223" s="215"/>
      <c r="UJM223" s="215"/>
      <c r="UJN223" s="215"/>
      <c r="UJO223" s="215"/>
      <c r="UJP223" s="215"/>
      <c r="UJQ223" s="215"/>
      <c r="UJR223" s="215"/>
      <c r="UJS223" s="215"/>
      <c r="UJT223" s="215"/>
      <c r="UJU223" s="215"/>
      <c r="UJV223" s="215"/>
      <c r="UJW223" s="215"/>
      <c r="UJX223" s="215"/>
      <c r="UJY223" s="215"/>
      <c r="UJZ223" s="215"/>
      <c r="UKA223" s="215"/>
      <c r="UKB223" s="215"/>
      <c r="UKC223" s="215"/>
      <c r="UKD223" s="215"/>
      <c r="UKE223" s="215"/>
      <c r="UKF223" s="215"/>
      <c r="UKG223" s="215"/>
      <c r="UKH223" s="215"/>
      <c r="UKI223" s="215"/>
      <c r="UKJ223" s="215"/>
      <c r="UKK223" s="215"/>
      <c r="UKL223" s="215"/>
      <c r="UKM223" s="215"/>
      <c r="UKN223" s="215"/>
      <c r="UKO223" s="215"/>
      <c r="UKP223" s="215"/>
      <c r="UKQ223" s="215"/>
      <c r="UKR223" s="215"/>
      <c r="UKS223" s="215"/>
      <c r="UKT223" s="215"/>
      <c r="UKU223" s="215"/>
      <c r="UKV223" s="215"/>
      <c r="UKW223" s="215"/>
      <c r="UKX223" s="215"/>
      <c r="UKY223" s="215"/>
      <c r="UKZ223" s="215"/>
      <c r="ULA223" s="215"/>
      <c r="ULB223" s="215"/>
      <c r="ULC223" s="215"/>
      <c r="ULD223" s="215"/>
      <c r="ULE223" s="215"/>
      <c r="ULF223" s="215"/>
      <c r="ULG223" s="215"/>
      <c r="ULH223" s="215"/>
      <c r="ULI223" s="215"/>
      <c r="ULJ223" s="215"/>
      <c r="ULK223" s="215"/>
      <c r="ULL223" s="215"/>
      <c r="ULM223" s="215"/>
      <c r="ULN223" s="215"/>
      <c r="ULO223" s="215"/>
      <c r="ULP223" s="215"/>
      <c r="ULQ223" s="215"/>
      <c r="ULR223" s="215"/>
      <c r="ULS223" s="215"/>
      <c r="ULT223" s="215"/>
      <c r="ULU223" s="215"/>
      <c r="ULV223" s="215"/>
      <c r="ULW223" s="215"/>
      <c r="ULX223" s="215"/>
      <c r="ULY223" s="215"/>
      <c r="ULZ223" s="215"/>
      <c r="UMA223" s="215"/>
      <c r="UMB223" s="215"/>
      <c r="UMC223" s="215"/>
      <c r="UMD223" s="215"/>
      <c r="UME223" s="215"/>
      <c r="UMF223" s="215"/>
      <c r="UMG223" s="215"/>
      <c r="UMH223" s="215"/>
      <c r="UMI223" s="215"/>
      <c r="UMJ223" s="215"/>
      <c r="UMK223" s="215"/>
      <c r="UML223" s="215"/>
      <c r="UMM223" s="215"/>
      <c r="UMN223" s="215"/>
      <c r="UMO223" s="215"/>
      <c r="UMP223" s="215"/>
      <c r="UMQ223" s="215"/>
      <c r="UMR223" s="215"/>
      <c r="UMS223" s="215"/>
      <c r="UMT223" s="215"/>
      <c r="UMU223" s="215"/>
      <c r="UMV223" s="215"/>
      <c r="UMW223" s="215"/>
      <c r="UMX223" s="215"/>
      <c r="UMY223" s="215"/>
      <c r="UMZ223" s="215"/>
      <c r="UNA223" s="215"/>
      <c r="UNB223" s="215"/>
      <c r="UNC223" s="215"/>
      <c r="UND223" s="215"/>
      <c r="UNE223" s="215"/>
      <c r="UNF223" s="215"/>
      <c r="UNG223" s="215"/>
      <c r="UNH223" s="215"/>
      <c r="UNI223" s="215"/>
      <c r="UNJ223" s="215"/>
      <c r="UNK223" s="215"/>
      <c r="UNL223" s="215"/>
      <c r="UNM223" s="215"/>
      <c r="UNN223" s="215"/>
      <c r="UNO223" s="215"/>
      <c r="UNP223" s="215"/>
      <c r="UNQ223" s="215"/>
      <c r="UNR223" s="215"/>
      <c r="UNS223" s="215"/>
      <c r="UNT223" s="215"/>
      <c r="UNU223" s="215"/>
      <c r="UNV223" s="215"/>
      <c r="UNW223" s="215"/>
      <c r="UNX223" s="215"/>
      <c r="UNY223" s="215"/>
      <c r="UNZ223" s="215"/>
      <c r="UOA223" s="215"/>
      <c r="UOB223" s="215"/>
      <c r="UOC223" s="215"/>
      <c r="UOD223" s="215"/>
      <c r="UOE223" s="215"/>
      <c r="UOF223" s="215"/>
      <c r="UOG223" s="215"/>
      <c r="UOH223" s="215"/>
      <c r="UOI223" s="215"/>
      <c r="UOJ223" s="215"/>
      <c r="UOK223" s="215"/>
      <c r="UOL223" s="215"/>
      <c r="UOM223" s="215"/>
      <c r="UON223" s="215"/>
      <c r="UOO223" s="215"/>
      <c r="UOP223" s="215"/>
      <c r="UOQ223" s="215"/>
      <c r="UOR223" s="215"/>
      <c r="UOS223" s="215"/>
      <c r="UOT223" s="215"/>
      <c r="UOU223" s="215"/>
      <c r="UOV223" s="215"/>
      <c r="UOW223" s="215"/>
      <c r="UOX223" s="215"/>
      <c r="UOY223" s="215"/>
      <c r="UOZ223" s="215"/>
      <c r="UPA223" s="215"/>
      <c r="UPB223" s="215"/>
      <c r="UPC223" s="215"/>
      <c r="UPD223" s="215"/>
      <c r="UPE223" s="215"/>
      <c r="UPF223" s="215"/>
      <c r="UPG223" s="215"/>
      <c r="UPH223" s="215"/>
      <c r="UPI223" s="215"/>
      <c r="UPJ223" s="215"/>
      <c r="UPK223" s="215"/>
      <c r="UPL223" s="215"/>
      <c r="UPM223" s="215"/>
      <c r="UPN223" s="215"/>
      <c r="UPO223" s="215"/>
      <c r="UPP223" s="215"/>
      <c r="UPQ223" s="215"/>
      <c r="UPR223" s="215"/>
      <c r="UPS223" s="215"/>
      <c r="UPT223" s="215"/>
      <c r="UPU223" s="215"/>
      <c r="UPV223" s="215"/>
      <c r="UPW223" s="215"/>
      <c r="UPX223" s="215"/>
      <c r="UPY223" s="215"/>
      <c r="UPZ223" s="215"/>
      <c r="UQA223" s="215"/>
      <c r="UQB223" s="215"/>
      <c r="UQC223" s="215"/>
      <c r="UQD223" s="215"/>
      <c r="UQE223" s="215"/>
      <c r="UQF223" s="215"/>
      <c r="UQG223" s="215"/>
      <c r="UQH223" s="215"/>
      <c r="UQI223" s="215"/>
      <c r="UQJ223" s="215"/>
      <c r="UQK223" s="215"/>
      <c r="UQL223" s="215"/>
      <c r="UQM223" s="215"/>
      <c r="UQN223" s="215"/>
      <c r="UQO223" s="215"/>
      <c r="UQP223" s="215"/>
      <c r="UQQ223" s="215"/>
      <c r="UQR223" s="215"/>
      <c r="UQS223" s="215"/>
      <c r="UQT223" s="215"/>
      <c r="UQU223" s="215"/>
      <c r="UQV223" s="215"/>
      <c r="UQW223" s="215"/>
      <c r="UQX223" s="215"/>
      <c r="UQY223" s="215"/>
      <c r="UQZ223" s="215"/>
      <c r="URA223" s="215"/>
      <c r="URB223" s="215"/>
      <c r="URC223" s="215"/>
      <c r="URD223" s="215"/>
      <c r="URE223" s="215"/>
      <c r="URF223" s="215"/>
      <c r="URG223" s="215"/>
      <c r="URH223" s="215"/>
      <c r="URI223" s="215"/>
      <c r="URJ223" s="215"/>
      <c r="URK223" s="215"/>
      <c r="URL223" s="215"/>
      <c r="URM223" s="215"/>
      <c r="URN223" s="215"/>
      <c r="URO223" s="215"/>
      <c r="URP223" s="215"/>
      <c r="URQ223" s="215"/>
      <c r="URR223" s="215"/>
      <c r="URS223" s="215"/>
      <c r="URT223" s="215"/>
      <c r="URU223" s="215"/>
      <c r="URV223" s="215"/>
      <c r="URW223" s="215"/>
      <c r="URX223" s="215"/>
      <c r="URY223" s="215"/>
      <c r="URZ223" s="215"/>
      <c r="USA223" s="215"/>
      <c r="USB223" s="215"/>
      <c r="USC223" s="215"/>
      <c r="USD223" s="215"/>
      <c r="USE223" s="215"/>
      <c r="USF223" s="215"/>
      <c r="USG223" s="215"/>
      <c r="USH223" s="215"/>
      <c r="USI223" s="215"/>
      <c r="USJ223" s="215"/>
      <c r="USK223" s="215"/>
      <c r="USL223" s="215"/>
      <c r="USM223" s="215"/>
      <c r="USN223" s="215"/>
      <c r="USO223" s="215"/>
      <c r="USP223" s="215"/>
      <c r="USQ223" s="215"/>
      <c r="USR223" s="215"/>
      <c r="USS223" s="215"/>
      <c r="UST223" s="215"/>
      <c r="USU223" s="215"/>
      <c r="USV223" s="215"/>
      <c r="USW223" s="215"/>
      <c r="USX223" s="215"/>
      <c r="USY223" s="215"/>
      <c r="USZ223" s="215"/>
      <c r="UTA223" s="215"/>
      <c r="UTB223" s="215"/>
      <c r="UTC223" s="215"/>
      <c r="UTD223" s="215"/>
      <c r="UTE223" s="215"/>
      <c r="UTF223" s="215"/>
      <c r="UTG223" s="215"/>
      <c r="UTH223" s="215"/>
      <c r="UTI223" s="215"/>
      <c r="UTJ223" s="215"/>
      <c r="UTK223" s="215"/>
      <c r="UTL223" s="215"/>
      <c r="UTM223" s="215"/>
      <c r="UTN223" s="215"/>
      <c r="UTO223" s="215"/>
      <c r="UTP223" s="215"/>
      <c r="UTQ223" s="215"/>
      <c r="UTR223" s="215"/>
      <c r="UTS223" s="215"/>
      <c r="UTT223" s="215"/>
      <c r="UTU223" s="215"/>
      <c r="UTV223" s="215"/>
      <c r="UTW223" s="215"/>
      <c r="UTX223" s="215"/>
      <c r="UTY223" s="215"/>
      <c r="UTZ223" s="215"/>
      <c r="UUA223" s="215"/>
      <c r="UUB223" s="215"/>
      <c r="UUC223" s="215"/>
      <c r="UUD223" s="215"/>
      <c r="UUE223" s="215"/>
      <c r="UUF223" s="215"/>
      <c r="UUG223" s="215"/>
      <c r="UUH223" s="215"/>
      <c r="UUI223" s="215"/>
      <c r="UUJ223" s="215"/>
      <c r="UUK223" s="215"/>
      <c r="UUL223" s="215"/>
      <c r="UUM223" s="215"/>
      <c r="UUN223" s="215"/>
      <c r="UUO223" s="215"/>
      <c r="UUP223" s="215"/>
      <c r="UUQ223" s="215"/>
      <c r="UUR223" s="215"/>
      <c r="UUS223" s="215"/>
      <c r="UUT223" s="215"/>
      <c r="UUU223" s="215"/>
      <c r="UUV223" s="215"/>
      <c r="UUW223" s="215"/>
      <c r="UUX223" s="215"/>
      <c r="UUY223" s="215"/>
      <c r="UUZ223" s="215"/>
      <c r="UVA223" s="215"/>
      <c r="UVB223" s="215"/>
      <c r="UVC223" s="215"/>
      <c r="UVD223" s="215"/>
      <c r="UVE223" s="215"/>
      <c r="UVF223" s="215"/>
      <c r="UVG223" s="215"/>
      <c r="UVH223" s="215"/>
      <c r="UVI223" s="215"/>
      <c r="UVJ223" s="215"/>
      <c r="UVK223" s="215"/>
      <c r="UVL223" s="215"/>
      <c r="UVM223" s="215"/>
      <c r="UVN223" s="215"/>
      <c r="UVO223" s="215"/>
      <c r="UVP223" s="215"/>
      <c r="UVQ223" s="215"/>
      <c r="UVR223" s="215"/>
      <c r="UVS223" s="215"/>
      <c r="UVT223" s="215"/>
      <c r="UVU223" s="215"/>
      <c r="UVV223" s="215"/>
      <c r="UVW223" s="215"/>
      <c r="UVX223" s="215"/>
      <c r="UVY223" s="215"/>
      <c r="UVZ223" s="215"/>
      <c r="UWA223" s="215"/>
      <c r="UWB223" s="215"/>
      <c r="UWC223" s="215"/>
      <c r="UWD223" s="215"/>
      <c r="UWE223" s="215"/>
      <c r="UWF223" s="215"/>
      <c r="UWG223" s="215"/>
      <c r="UWH223" s="215"/>
      <c r="UWI223" s="215"/>
      <c r="UWJ223" s="215"/>
      <c r="UWK223" s="215"/>
      <c r="UWL223" s="215"/>
      <c r="UWM223" s="215"/>
      <c r="UWN223" s="215"/>
      <c r="UWO223" s="215"/>
      <c r="UWP223" s="215"/>
      <c r="UWQ223" s="215"/>
      <c r="UWR223" s="215"/>
      <c r="UWS223" s="215"/>
      <c r="UWT223" s="215"/>
      <c r="UWU223" s="215"/>
      <c r="UWV223" s="215"/>
      <c r="UWW223" s="215"/>
      <c r="UWX223" s="215"/>
      <c r="UWY223" s="215"/>
      <c r="UWZ223" s="215"/>
      <c r="UXA223" s="215"/>
      <c r="UXB223" s="215"/>
      <c r="UXC223" s="215"/>
      <c r="UXD223" s="215"/>
      <c r="UXE223" s="215"/>
      <c r="UXF223" s="215"/>
      <c r="UXG223" s="215"/>
      <c r="UXH223" s="215"/>
      <c r="UXI223" s="215"/>
      <c r="UXJ223" s="215"/>
      <c r="UXK223" s="215"/>
      <c r="UXL223" s="215"/>
      <c r="UXM223" s="215"/>
      <c r="UXN223" s="215"/>
      <c r="UXO223" s="215"/>
      <c r="UXP223" s="215"/>
      <c r="UXQ223" s="215"/>
      <c r="UXR223" s="215"/>
      <c r="UXS223" s="215"/>
      <c r="UXT223" s="215"/>
      <c r="UXU223" s="215"/>
      <c r="UXV223" s="215"/>
      <c r="UXW223" s="215"/>
      <c r="UXX223" s="215"/>
      <c r="UXY223" s="215"/>
      <c r="UXZ223" s="215"/>
      <c r="UYA223" s="215"/>
      <c r="UYB223" s="215"/>
      <c r="UYC223" s="215"/>
      <c r="UYD223" s="215"/>
      <c r="UYE223" s="215"/>
      <c r="UYF223" s="215"/>
      <c r="UYG223" s="215"/>
      <c r="UYH223" s="215"/>
      <c r="UYI223" s="215"/>
      <c r="UYJ223" s="215"/>
      <c r="UYK223" s="215"/>
      <c r="UYL223" s="215"/>
      <c r="UYM223" s="215"/>
      <c r="UYN223" s="215"/>
      <c r="UYO223" s="215"/>
      <c r="UYP223" s="215"/>
      <c r="UYQ223" s="215"/>
      <c r="UYR223" s="215"/>
      <c r="UYS223" s="215"/>
      <c r="UYT223" s="215"/>
      <c r="UYU223" s="215"/>
      <c r="UYV223" s="215"/>
      <c r="UYW223" s="215"/>
      <c r="UYX223" s="215"/>
      <c r="UYY223" s="215"/>
      <c r="UYZ223" s="215"/>
      <c r="UZA223" s="215"/>
      <c r="UZB223" s="215"/>
      <c r="UZC223" s="215"/>
      <c r="UZD223" s="215"/>
      <c r="UZE223" s="215"/>
      <c r="UZF223" s="215"/>
      <c r="UZG223" s="215"/>
      <c r="UZH223" s="215"/>
      <c r="UZI223" s="215"/>
      <c r="UZJ223" s="215"/>
      <c r="UZK223" s="215"/>
      <c r="UZL223" s="215"/>
      <c r="UZM223" s="215"/>
      <c r="UZN223" s="215"/>
      <c r="UZO223" s="215"/>
      <c r="UZP223" s="215"/>
      <c r="UZQ223" s="215"/>
      <c r="UZR223" s="215"/>
      <c r="UZS223" s="215"/>
      <c r="UZT223" s="215"/>
      <c r="UZU223" s="215"/>
      <c r="UZV223" s="215"/>
      <c r="UZW223" s="215"/>
      <c r="UZX223" s="215"/>
      <c r="UZY223" s="215"/>
      <c r="UZZ223" s="215"/>
      <c r="VAA223" s="215"/>
      <c r="VAB223" s="215"/>
      <c r="VAC223" s="215"/>
      <c r="VAD223" s="215"/>
      <c r="VAE223" s="215"/>
      <c r="VAF223" s="215"/>
      <c r="VAG223" s="215"/>
      <c r="VAH223" s="215"/>
      <c r="VAI223" s="215"/>
      <c r="VAJ223" s="215"/>
      <c r="VAK223" s="215"/>
      <c r="VAL223" s="215"/>
      <c r="VAM223" s="215"/>
      <c r="VAN223" s="215"/>
      <c r="VAO223" s="215"/>
      <c r="VAP223" s="215"/>
      <c r="VAQ223" s="215"/>
      <c r="VAR223" s="215"/>
      <c r="VAS223" s="215"/>
      <c r="VAT223" s="215"/>
      <c r="VAU223" s="215"/>
      <c r="VAV223" s="215"/>
      <c r="VAW223" s="215"/>
      <c r="VAX223" s="215"/>
      <c r="VAY223" s="215"/>
      <c r="VAZ223" s="215"/>
      <c r="VBA223" s="215"/>
      <c r="VBB223" s="215"/>
      <c r="VBC223" s="215"/>
      <c r="VBD223" s="215"/>
      <c r="VBE223" s="215"/>
      <c r="VBF223" s="215"/>
      <c r="VBG223" s="215"/>
      <c r="VBH223" s="215"/>
      <c r="VBI223" s="215"/>
      <c r="VBJ223" s="215"/>
      <c r="VBK223" s="215"/>
      <c r="VBL223" s="215"/>
      <c r="VBM223" s="215"/>
      <c r="VBN223" s="215"/>
      <c r="VBO223" s="215"/>
      <c r="VBP223" s="215"/>
      <c r="VBQ223" s="215"/>
      <c r="VBR223" s="215"/>
      <c r="VBS223" s="215"/>
      <c r="VBT223" s="215"/>
      <c r="VBU223" s="215"/>
      <c r="VBV223" s="215"/>
      <c r="VBW223" s="215"/>
      <c r="VBX223" s="215"/>
      <c r="VBY223" s="215"/>
      <c r="VBZ223" s="215"/>
      <c r="VCA223" s="215"/>
      <c r="VCB223" s="215"/>
      <c r="VCC223" s="215"/>
      <c r="VCD223" s="215"/>
      <c r="VCE223" s="215"/>
      <c r="VCF223" s="215"/>
      <c r="VCG223" s="215"/>
      <c r="VCH223" s="215"/>
      <c r="VCI223" s="215"/>
      <c r="VCJ223" s="215"/>
      <c r="VCK223" s="215"/>
      <c r="VCL223" s="215"/>
      <c r="VCM223" s="215"/>
      <c r="VCN223" s="215"/>
      <c r="VCO223" s="215"/>
      <c r="VCP223" s="215"/>
      <c r="VCQ223" s="215"/>
      <c r="VCR223" s="215"/>
      <c r="VCS223" s="215"/>
      <c r="VCT223" s="215"/>
      <c r="VCU223" s="215"/>
      <c r="VCV223" s="215"/>
      <c r="VCW223" s="215"/>
      <c r="VCX223" s="215"/>
      <c r="VCY223" s="215"/>
      <c r="VCZ223" s="215"/>
      <c r="VDA223" s="215"/>
      <c r="VDB223" s="215"/>
      <c r="VDC223" s="215"/>
      <c r="VDD223" s="215"/>
      <c r="VDE223" s="215"/>
      <c r="VDF223" s="215"/>
      <c r="VDG223" s="215"/>
      <c r="VDH223" s="215"/>
      <c r="VDI223" s="215"/>
      <c r="VDJ223" s="215"/>
      <c r="VDK223" s="215"/>
      <c r="VDL223" s="215"/>
      <c r="VDM223" s="215"/>
      <c r="VDN223" s="215"/>
      <c r="VDO223" s="215"/>
      <c r="VDP223" s="215"/>
      <c r="VDQ223" s="215"/>
      <c r="VDR223" s="215"/>
      <c r="VDS223" s="215"/>
      <c r="VDT223" s="215"/>
      <c r="VDU223" s="215"/>
      <c r="VDV223" s="215"/>
      <c r="VDW223" s="215"/>
      <c r="VDX223" s="215"/>
      <c r="VDY223" s="215"/>
      <c r="VDZ223" s="215"/>
      <c r="VEA223" s="215"/>
      <c r="VEB223" s="215"/>
      <c r="VEC223" s="215"/>
      <c r="VED223" s="215"/>
      <c r="VEE223" s="215"/>
      <c r="VEF223" s="215"/>
      <c r="VEG223" s="215"/>
      <c r="VEH223" s="215"/>
      <c r="VEI223" s="215"/>
      <c r="VEJ223" s="215"/>
      <c r="VEK223" s="215"/>
      <c r="VEL223" s="215"/>
      <c r="VEM223" s="215"/>
      <c r="VEN223" s="215"/>
      <c r="VEO223" s="215"/>
      <c r="VEP223" s="215"/>
      <c r="VEQ223" s="215"/>
      <c r="VER223" s="215"/>
      <c r="VES223" s="215"/>
      <c r="VET223" s="215"/>
      <c r="VEU223" s="215"/>
      <c r="VEV223" s="215"/>
      <c r="VEW223" s="215"/>
      <c r="VEX223" s="215"/>
      <c r="VEY223" s="215"/>
      <c r="VEZ223" s="215"/>
      <c r="VFA223" s="215"/>
      <c r="VFB223" s="215"/>
      <c r="VFC223" s="215"/>
      <c r="VFD223" s="215"/>
      <c r="VFE223" s="215"/>
      <c r="VFF223" s="215"/>
      <c r="VFG223" s="215"/>
      <c r="VFH223" s="215"/>
      <c r="VFI223" s="215"/>
      <c r="VFJ223" s="215"/>
      <c r="VFK223" s="215"/>
      <c r="VFL223" s="215"/>
      <c r="VFM223" s="215"/>
      <c r="VFN223" s="215"/>
      <c r="VFO223" s="215"/>
      <c r="VFP223" s="215"/>
      <c r="VFQ223" s="215"/>
      <c r="VFR223" s="215"/>
      <c r="VFS223" s="215"/>
      <c r="VFT223" s="215"/>
      <c r="VFU223" s="215"/>
      <c r="VFV223" s="215"/>
      <c r="VFW223" s="215"/>
      <c r="VFX223" s="215"/>
      <c r="VFY223" s="215"/>
      <c r="VFZ223" s="215"/>
      <c r="VGA223" s="215"/>
      <c r="VGB223" s="215"/>
      <c r="VGC223" s="215"/>
      <c r="VGD223" s="215"/>
      <c r="VGE223" s="215"/>
      <c r="VGF223" s="215"/>
      <c r="VGG223" s="215"/>
      <c r="VGH223" s="215"/>
      <c r="VGI223" s="215"/>
      <c r="VGJ223" s="215"/>
      <c r="VGK223" s="215"/>
      <c r="VGL223" s="215"/>
      <c r="VGM223" s="215"/>
      <c r="VGN223" s="215"/>
      <c r="VGO223" s="215"/>
      <c r="VGP223" s="215"/>
      <c r="VGQ223" s="215"/>
      <c r="VGR223" s="215"/>
      <c r="VGS223" s="215"/>
      <c r="VGT223" s="215"/>
      <c r="VGU223" s="215"/>
      <c r="VGV223" s="215"/>
      <c r="VGW223" s="215"/>
      <c r="VGX223" s="215"/>
      <c r="VGY223" s="215"/>
      <c r="VGZ223" s="215"/>
      <c r="VHA223" s="215"/>
      <c r="VHB223" s="215"/>
      <c r="VHC223" s="215"/>
      <c r="VHD223" s="215"/>
      <c r="VHE223" s="215"/>
      <c r="VHF223" s="215"/>
      <c r="VHG223" s="215"/>
      <c r="VHH223" s="215"/>
      <c r="VHI223" s="215"/>
      <c r="VHJ223" s="215"/>
      <c r="VHK223" s="215"/>
      <c r="VHL223" s="215"/>
      <c r="VHM223" s="215"/>
      <c r="VHN223" s="215"/>
      <c r="VHO223" s="215"/>
      <c r="VHP223" s="215"/>
      <c r="VHQ223" s="215"/>
      <c r="VHR223" s="215"/>
      <c r="VHS223" s="215"/>
      <c r="VHT223" s="215"/>
      <c r="VHU223" s="215"/>
      <c r="VHV223" s="215"/>
      <c r="VHW223" s="215"/>
      <c r="VHX223" s="215"/>
      <c r="VHY223" s="215"/>
      <c r="VHZ223" s="215"/>
      <c r="VIA223" s="215"/>
      <c r="VIB223" s="215"/>
      <c r="VIC223" s="215"/>
      <c r="VID223" s="215"/>
      <c r="VIE223" s="215"/>
      <c r="VIF223" s="215"/>
      <c r="VIG223" s="215"/>
      <c r="VIH223" s="215"/>
      <c r="VII223" s="215"/>
      <c r="VIJ223" s="215"/>
      <c r="VIK223" s="215"/>
      <c r="VIL223" s="215"/>
      <c r="VIM223" s="215"/>
      <c r="VIN223" s="215"/>
      <c r="VIO223" s="215"/>
      <c r="VIP223" s="215"/>
      <c r="VIQ223" s="215"/>
      <c r="VIR223" s="215"/>
      <c r="VIS223" s="215"/>
      <c r="VIT223" s="215"/>
      <c r="VIU223" s="215"/>
      <c r="VIV223" s="215"/>
      <c r="VIW223" s="215"/>
      <c r="VIX223" s="215"/>
      <c r="VIY223" s="215"/>
      <c r="VIZ223" s="215"/>
      <c r="VJA223" s="215"/>
      <c r="VJB223" s="215"/>
      <c r="VJC223" s="215"/>
      <c r="VJD223" s="215"/>
      <c r="VJE223" s="215"/>
      <c r="VJF223" s="215"/>
      <c r="VJG223" s="215"/>
      <c r="VJH223" s="215"/>
      <c r="VJI223" s="215"/>
      <c r="VJJ223" s="215"/>
      <c r="VJK223" s="215"/>
      <c r="VJL223" s="215"/>
      <c r="VJM223" s="215"/>
      <c r="VJN223" s="215"/>
      <c r="VJO223" s="215"/>
      <c r="VJP223" s="215"/>
      <c r="VJQ223" s="215"/>
      <c r="VJR223" s="215"/>
      <c r="VJS223" s="215"/>
      <c r="VJT223" s="215"/>
      <c r="VJU223" s="215"/>
      <c r="VJV223" s="215"/>
      <c r="VJW223" s="215"/>
      <c r="VJX223" s="215"/>
      <c r="VJY223" s="215"/>
      <c r="VJZ223" s="215"/>
      <c r="VKA223" s="215"/>
      <c r="VKB223" s="215"/>
      <c r="VKC223" s="215"/>
      <c r="VKD223" s="215"/>
      <c r="VKE223" s="215"/>
      <c r="VKF223" s="215"/>
      <c r="VKG223" s="215"/>
      <c r="VKH223" s="215"/>
      <c r="VKI223" s="215"/>
      <c r="VKJ223" s="215"/>
      <c r="VKK223" s="215"/>
      <c r="VKL223" s="215"/>
      <c r="VKM223" s="215"/>
      <c r="VKN223" s="215"/>
      <c r="VKO223" s="215"/>
      <c r="VKP223" s="215"/>
      <c r="VKQ223" s="215"/>
      <c r="VKR223" s="215"/>
      <c r="VKS223" s="215"/>
      <c r="VKT223" s="215"/>
      <c r="VKU223" s="215"/>
      <c r="VKV223" s="215"/>
      <c r="VKW223" s="215"/>
      <c r="VKX223" s="215"/>
      <c r="VKY223" s="215"/>
      <c r="VKZ223" s="215"/>
      <c r="VLA223" s="215"/>
      <c r="VLB223" s="215"/>
      <c r="VLC223" s="215"/>
      <c r="VLD223" s="215"/>
      <c r="VLE223" s="215"/>
      <c r="VLF223" s="215"/>
      <c r="VLG223" s="215"/>
      <c r="VLH223" s="215"/>
      <c r="VLI223" s="215"/>
      <c r="VLJ223" s="215"/>
      <c r="VLK223" s="215"/>
      <c r="VLL223" s="215"/>
      <c r="VLM223" s="215"/>
      <c r="VLN223" s="215"/>
      <c r="VLO223" s="215"/>
      <c r="VLP223" s="215"/>
      <c r="VLQ223" s="215"/>
      <c r="VLR223" s="215"/>
      <c r="VLS223" s="215"/>
      <c r="VLT223" s="215"/>
      <c r="VLU223" s="215"/>
      <c r="VLV223" s="215"/>
      <c r="VLW223" s="215"/>
      <c r="VLX223" s="215"/>
      <c r="VLY223" s="215"/>
      <c r="VLZ223" s="215"/>
      <c r="VMA223" s="215"/>
      <c r="VMB223" s="215"/>
      <c r="VMC223" s="215"/>
      <c r="VMD223" s="215"/>
      <c r="VME223" s="215"/>
      <c r="VMF223" s="215"/>
      <c r="VMG223" s="215"/>
      <c r="VMH223" s="215"/>
      <c r="VMI223" s="215"/>
      <c r="VMJ223" s="215"/>
      <c r="VMK223" s="215"/>
      <c r="VML223" s="215"/>
      <c r="VMM223" s="215"/>
      <c r="VMN223" s="215"/>
      <c r="VMO223" s="215"/>
      <c r="VMP223" s="215"/>
      <c r="VMQ223" s="215"/>
      <c r="VMR223" s="215"/>
      <c r="VMS223" s="215"/>
      <c r="VMT223" s="215"/>
      <c r="VMU223" s="215"/>
      <c r="VMV223" s="215"/>
      <c r="VMW223" s="215"/>
      <c r="VMX223" s="215"/>
      <c r="VMY223" s="215"/>
      <c r="VMZ223" s="215"/>
      <c r="VNA223" s="215"/>
      <c r="VNB223" s="215"/>
      <c r="VNC223" s="215"/>
      <c r="VND223" s="215"/>
      <c r="VNE223" s="215"/>
      <c r="VNF223" s="215"/>
      <c r="VNG223" s="215"/>
      <c r="VNH223" s="215"/>
      <c r="VNI223" s="215"/>
      <c r="VNJ223" s="215"/>
      <c r="VNK223" s="215"/>
      <c r="VNL223" s="215"/>
      <c r="VNM223" s="215"/>
      <c r="VNN223" s="215"/>
      <c r="VNO223" s="215"/>
      <c r="VNP223" s="215"/>
      <c r="VNQ223" s="215"/>
      <c r="VNR223" s="215"/>
      <c r="VNS223" s="215"/>
      <c r="VNT223" s="215"/>
      <c r="VNU223" s="215"/>
      <c r="VNV223" s="215"/>
      <c r="VNW223" s="215"/>
      <c r="VNX223" s="215"/>
      <c r="VNY223" s="215"/>
      <c r="VNZ223" s="215"/>
      <c r="VOA223" s="215"/>
      <c r="VOB223" s="215"/>
      <c r="VOC223" s="215"/>
      <c r="VOD223" s="215"/>
      <c r="VOE223" s="215"/>
      <c r="VOF223" s="215"/>
      <c r="VOG223" s="215"/>
      <c r="VOH223" s="215"/>
      <c r="VOI223" s="215"/>
      <c r="VOJ223" s="215"/>
      <c r="VOK223" s="215"/>
      <c r="VOL223" s="215"/>
      <c r="VOM223" s="215"/>
      <c r="VON223" s="215"/>
      <c r="VOO223" s="215"/>
      <c r="VOP223" s="215"/>
      <c r="VOQ223" s="215"/>
      <c r="VOR223" s="215"/>
      <c r="VOS223" s="215"/>
      <c r="VOT223" s="215"/>
      <c r="VOU223" s="215"/>
      <c r="VOV223" s="215"/>
      <c r="VOW223" s="215"/>
      <c r="VOX223" s="215"/>
      <c r="VOY223" s="215"/>
      <c r="VOZ223" s="215"/>
      <c r="VPA223" s="215"/>
      <c r="VPB223" s="215"/>
      <c r="VPC223" s="215"/>
      <c r="VPD223" s="215"/>
      <c r="VPE223" s="215"/>
      <c r="VPF223" s="215"/>
      <c r="VPG223" s="215"/>
      <c r="VPH223" s="215"/>
      <c r="VPI223" s="215"/>
      <c r="VPJ223" s="215"/>
      <c r="VPK223" s="215"/>
      <c r="VPL223" s="215"/>
      <c r="VPM223" s="215"/>
      <c r="VPN223" s="215"/>
      <c r="VPO223" s="215"/>
      <c r="VPP223" s="215"/>
      <c r="VPQ223" s="215"/>
      <c r="VPR223" s="215"/>
      <c r="VPS223" s="215"/>
      <c r="VPT223" s="215"/>
      <c r="VPU223" s="215"/>
      <c r="VPV223" s="215"/>
      <c r="VPW223" s="215"/>
      <c r="VPX223" s="215"/>
      <c r="VPY223" s="215"/>
      <c r="VPZ223" s="215"/>
      <c r="VQA223" s="215"/>
      <c r="VQB223" s="215"/>
      <c r="VQC223" s="215"/>
      <c r="VQD223" s="215"/>
      <c r="VQE223" s="215"/>
      <c r="VQF223" s="215"/>
      <c r="VQG223" s="215"/>
      <c r="VQH223" s="215"/>
      <c r="VQI223" s="215"/>
      <c r="VQJ223" s="215"/>
      <c r="VQK223" s="215"/>
      <c r="VQL223" s="215"/>
      <c r="VQM223" s="215"/>
      <c r="VQN223" s="215"/>
      <c r="VQO223" s="215"/>
      <c r="VQP223" s="215"/>
      <c r="VQQ223" s="215"/>
      <c r="VQR223" s="215"/>
      <c r="VQS223" s="215"/>
      <c r="VQT223" s="215"/>
      <c r="VQU223" s="215"/>
      <c r="VQV223" s="215"/>
      <c r="VQW223" s="215"/>
      <c r="VQX223" s="215"/>
      <c r="VQY223" s="215"/>
      <c r="VQZ223" s="215"/>
      <c r="VRA223" s="215"/>
      <c r="VRB223" s="215"/>
      <c r="VRC223" s="215"/>
      <c r="VRD223" s="215"/>
      <c r="VRE223" s="215"/>
      <c r="VRF223" s="215"/>
      <c r="VRG223" s="215"/>
      <c r="VRH223" s="215"/>
      <c r="VRI223" s="215"/>
      <c r="VRJ223" s="215"/>
      <c r="VRK223" s="215"/>
      <c r="VRL223" s="215"/>
      <c r="VRM223" s="215"/>
      <c r="VRN223" s="215"/>
      <c r="VRO223" s="215"/>
      <c r="VRP223" s="215"/>
      <c r="VRQ223" s="215"/>
      <c r="VRR223" s="215"/>
      <c r="VRS223" s="215"/>
      <c r="VRT223" s="215"/>
      <c r="VRU223" s="215"/>
      <c r="VRV223" s="215"/>
      <c r="VRW223" s="215"/>
      <c r="VRX223" s="215"/>
      <c r="VRY223" s="215"/>
      <c r="VRZ223" s="215"/>
      <c r="VSA223" s="215"/>
      <c r="VSB223" s="215"/>
      <c r="VSC223" s="215"/>
      <c r="VSD223" s="215"/>
      <c r="VSE223" s="215"/>
      <c r="VSF223" s="215"/>
      <c r="VSG223" s="215"/>
      <c r="VSH223" s="215"/>
      <c r="VSI223" s="215"/>
      <c r="VSJ223" s="215"/>
      <c r="VSK223" s="215"/>
      <c r="VSL223" s="215"/>
      <c r="VSM223" s="215"/>
      <c r="VSN223" s="215"/>
      <c r="VSO223" s="215"/>
      <c r="VSP223" s="215"/>
      <c r="VSQ223" s="215"/>
      <c r="VSR223" s="215"/>
      <c r="VSS223" s="215"/>
      <c r="VST223" s="215"/>
      <c r="VSU223" s="215"/>
      <c r="VSV223" s="215"/>
      <c r="VSW223" s="215"/>
      <c r="VSX223" s="215"/>
      <c r="VSY223" s="215"/>
      <c r="VSZ223" s="215"/>
      <c r="VTA223" s="215"/>
      <c r="VTB223" s="215"/>
      <c r="VTC223" s="215"/>
      <c r="VTD223" s="215"/>
      <c r="VTE223" s="215"/>
      <c r="VTF223" s="215"/>
      <c r="VTG223" s="215"/>
      <c r="VTH223" s="215"/>
      <c r="VTI223" s="215"/>
      <c r="VTJ223" s="215"/>
      <c r="VTK223" s="215"/>
      <c r="VTL223" s="215"/>
      <c r="VTM223" s="215"/>
      <c r="VTN223" s="215"/>
      <c r="VTO223" s="215"/>
      <c r="VTP223" s="215"/>
      <c r="VTQ223" s="215"/>
      <c r="VTR223" s="215"/>
      <c r="VTS223" s="215"/>
      <c r="VTT223" s="215"/>
      <c r="VTU223" s="215"/>
      <c r="VTV223" s="215"/>
      <c r="VTW223" s="215"/>
      <c r="VTX223" s="215"/>
      <c r="VTY223" s="215"/>
      <c r="VTZ223" s="215"/>
      <c r="VUA223" s="215"/>
      <c r="VUB223" s="215"/>
      <c r="VUC223" s="215"/>
      <c r="VUD223" s="215"/>
      <c r="VUE223" s="215"/>
      <c r="VUF223" s="215"/>
      <c r="VUG223" s="215"/>
      <c r="VUH223" s="215"/>
      <c r="VUI223" s="215"/>
      <c r="VUJ223" s="215"/>
      <c r="VUK223" s="215"/>
      <c r="VUL223" s="215"/>
      <c r="VUM223" s="215"/>
      <c r="VUN223" s="215"/>
      <c r="VUO223" s="215"/>
      <c r="VUP223" s="215"/>
      <c r="VUQ223" s="215"/>
      <c r="VUR223" s="215"/>
      <c r="VUS223" s="215"/>
      <c r="VUT223" s="215"/>
      <c r="VUU223" s="215"/>
      <c r="VUV223" s="215"/>
      <c r="VUW223" s="215"/>
      <c r="VUX223" s="215"/>
      <c r="VUY223" s="215"/>
      <c r="VUZ223" s="215"/>
      <c r="VVA223" s="215"/>
      <c r="VVB223" s="215"/>
      <c r="VVC223" s="215"/>
      <c r="VVD223" s="215"/>
      <c r="VVE223" s="215"/>
      <c r="VVF223" s="215"/>
      <c r="VVG223" s="215"/>
      <c r="VVH223" s="215"/>
      <c r="VVI223" s="215"/>
      <c r="VVJ223" s="215"/>
      <c r="VVK223" s="215"/>
      <c r="VVL223" s="215"/>
      <c r="VVM223" s="215"/>
      <c r="VVN223" s="215"/>
      <c r="VVO223" s="215"/>
      <c r="VVP223" s="215"/>
      <c r="VVQ223" s="215"/>
      <c r="VVR223" s="215"/>
      <c r="VVS223" s="215"/>
      <c r="VVT223" s="215"/>
      <c r="VVU223" s="215"/>
      <c r="VVV223" s="215"/>
      <c r="VVW223" s="215"/>
      <c r="VVX223" s="215"/>
      <c r="VVY223" s="215"/>
      <c r="VVZ223" s="215"/>
      <c r="VWA223" s="215"/>
      <c r="VWB223" s="215"/>
      <c r="VWC223" s="215"/>
      <c r="VWD223" s="215"/>
      <c r="VWE223" s="215"/>
      <c r="VWF223" s="215"/>
      <c r="VWG223" s="215"/>
      <c r="VWH223" s="215"/>
      <c r="VWI223" s="215"/>
      <c r="VWJ223" s="215"/>
      <c r="VWK223" s="215"/>
      <c r="VWL223" s="215"/>
      <c r="VWM223" s="215"/>
      <c r="VWN223" s="215"/>
      <c r="VWO223" s="215"/>
      <c r="VWP223" s="215"/>
      <c r="VWQ223" s="215"/>
      <c r="VWR223" s="215"/>
      <c r="VWS223" s="215"/>
      <c r="VWT223" s="215"/>
      <c r="VWU223" s="215"/>
      <c r="VWV223" s="215"/>
      <c r="VWW223" s="215"/>
      <c r="VWX223" s="215"/>
      <c r="VWY223" s="215"/>
      <c r="VWZ223" s="215"/>
      <c r="VXA223" s="215"/>
      <c r="VXB223" s="215"/>
      <c r="VXC223" s="215"/>
      <c r="VXD223" s="215"/>
      <c r="VXE223" s="215"/>
      <c r="VXF223" s="215"/>
      <c r="VXG223" s="215"/>
      <c r="VXH223" s="215"/>
      <c r="VXI223" s="215"/>
      <c r="VXJ223" s="215"/>
      <c r="VXK223" s="215"/>
      <c r="VXL223" s="215"/>
      <c r="VXM223" s="215"/>
      <c r="VXN223" s="215"/>
      <c r="VXO223" s="215"/>
      <c r="VXP223" s="215"/>
      <c r="VXQ223" s="215"/>
      <c r="VXR223" s="215"/>
      <c r="VXS223" s="215"/>
      <c r="VXT223" s="215"/>
      <c r="VXU223" s="215"/>
      <c r="VXV223" s="215"/>
      <c r="VXW223" s="215"/>
      <c r="VXX223" s="215"/>
      <c r="VXY223" s="215"/>
      <c r="VXZ223" s="215"/>
      <c r="VYA223" s="215"/>
      <c r="VYB223" s="215"/>
      <c r="VYC223" s="215"/>
      <c r="VYD223" s="215"/>
      <c r="VYE223" s="215"/>
      <c r="VYF223" s="215"/>
      <c r="VYG223" s="215"/>
      <c r="VYH223" s="215"/>
      <c r="VYI223" s="215"/>
      <c r="VYJ223" s="215"/>
      <c r="VYK223" s="215"/>
      <c r="VYL223" s="215"/>
      <c r="VYM223" s="215"/>
      <c r="VYN223" s="215"/>
      <c r="VYO223" s="215"/>
      <c r="VYP223" s="215"/>
      <c r="VYQ223" s="215"/>
      <c r="VYR223" s="215"/>
      <c r="VYS223" s="215"/>
      <c r="VYT223" s="215"/>
      <c r="VYU223" s="215"/>
      <c r="VYV223" s="215"/>
      <c r="VYW223" s="215"/>
      <c r="VYX223" s="215"/>
      <c r="VYY223" s="215"/>
      <c r="VYZ223" s="215"/>
      <c r="VZA223" s="215"/>
      <c r="VZB223" s="215"/>
      <c r="VZC223" s="215"/>
      <c r="VZD223" s="215"/>
      <c r="VZE223" s="215"/>
      <c r="VZF223" s="215"/>
      <c r="VZG223" s="215"/>
      <c r="VZH223" s="215"/>
      <c r="VZI223" s="215"/>
      <c r="VZJ223" s="215"/>
      <c r="VZK223" s="215"/>
      <c r="VZL223" s="215"/>
      <c r="VZM223" s="215"/>
      <c r="VZN223" s="215"/>
      <c r="VZO223" s="215"/>
      <c r="VZP223" s="215"/>
      <c r="VZQ223" s="215"/>
      <c r="VZR223" s="215"/>
      <c r="VZS223" s="215"/>
      <c r="VZT223" s="215"/>
      <c r="VZU223" s="215"/>
      <c r="VZV223" s="215"/>
      <c r="VZW223" s="215"/>
      <c r="VZX223" s="215"/>
      <c r="VZY223" s="215"/>
      <c r="VZZ223" s="215"/>
      <c r="WAA223" s="215"/>
      <c r="WAB223" s="215"/>
      <c r="WAC223" s="215"/>
      <c r="WAD223" s="215"/>
      <c r="WAE223" s="215"/>
      <c r="WAF223" s="215"/>
      <c r="WAG223" s="215"/>
      <c r="WAH223" s="215"/>
      <c r="WAI223" s="215"/>
      <c r="WAJ223" s="215"/>
      <c r="WAK223" s="215"/>
      <c r="WAL223" s="215"/>
      <c r="WAM223" s="215"/>
      <c r="WAN223" s="215"/>
      <c r="WAO223" s="215"/>
      <c r="WAP223" s="215"/>
      <c r="WAQ223" s="215"/>
      <c r="WAR223" s="215"/>
      <c r="WAS223" s="215"/>
      <c r="WAT223" s="215"/>
      <c r="WAU223" s="215"/>
      <c r="WAV223" s="215"/>
      <c r="WAW223" s="215"/>
      <c r="WAX223" s="215"/>
      <c r="WAY223" s="215"/>
      <c r="WAZ223" s="215"/>
      <c r="WBA223" s="215"/>
      <c r="WBB223" s="215"/>
      <c r="WBC223" s="215"/>
      <c r="WBD223" s="215"/>
      <c r="WBE223" s="215"/>
      <c r="WBF223" s="215"/>
      <c r="WBG223" s="215"/>
      <c r="WBH223" s="215"/>
      <c r="WBI223" s="215"/>
      <c r="WBJ223" s="215"/>
      <c r="WBK223" s="215"/>
      <c r="WBL223" s="215"/>
      <c r="WBM223" s="215"/>
      <c r="WBN223" s="215"/>
      <c r="WBO223" s="215"/>
      <c r="WBP223" s="215"/>
      <c r="WBQ223" s="215"/>
      <c r="WBR223" s="215"/>
      <c r="WBS223" s="215"/>
      <c r="WBT223" s="215"/>
      <c r="WBU223" s="215"/>
      <c r="WBV223" s="215"/>
      <c r="WBW223" s="215"/>
      <c r="WBX223" s="215"/>
      <c r="WBY223" s="215"/>
      <c r="WBZ223" s="215"/>
      <c r="WCA223" s="215"/>
      <c r="WCB223" s="215"/>
      <c r="WCC223" s="215"/>
      <c r="WCD223" s="215"/>
      <c r="WCE223" s="215"/>
      <c r="WCF223" s="215"/>
      <c r="WCG223" s="215"/>
      <c r="WCH223" s="215"/>
      <c r="WCI223" s="215"/>
      <c r="WCJ223" s="215"/>
      <c r="WCK223" s="215"/>
      <c r="WCL223" s="215"/>
      <c r="WCM223" s="215"/>
      <c r="WCN223" s="215"/>
      <c r="WCO223" s="215"/>
      <c r="WCP223" s="215"/>
      <c r="WCQ223" s="215"/>
      <c r="WCR223" s="215"/>
      <c r="WCS223" s="215"/>
      <c r="WCT223" s="215"/>
      <c r="WCU223" s="215"/>
      <c r="WCV223" s="215"/>
      <c r="WCW223" s="215"/>
      <c r="WCX223" s="215"/>
      <c r="WCY223" s="215"/>
      <c r="WCZ223" s="215"/>
      <c r="WDA223" s="215"/>
      <c r="WDB223" s="215"/>
      <c r="WDC223" s="215"/>
      <c r="WDD223" s="215"/>
      <c r="WDE223" s="215"/>
      <c r="WDF223" s="215"/>
      <c r="WDG223" s="215"/>
      <c r="WDH223" s="215"/>
      <c r="WDI223" s="215"/>
      <c r="WDJ223" s="215"/>
      <c r="WDK223" s="215"/>
      <c r="WDL223" s="215"/>
      <c r="WDM223" s="215"/>
      <c r="WDN223" s="215"/>
      <c r="WDO223" s="215"/>
      <c r="WDP223" s="215"/>
      <c r="WDQ223" s="215"/>
      <c r="WDR223" s="215"/>
      <c r="WDS223" s="215"/>
      <c r="WDT223" s="215"/>
      <c r="WDU223" s="215"/>
      <c r="WDV223" s="215"/>
      <c r="WDW223" s="215"/>
      <c r="WDX223" s="215"/>
      <c r="WDY223" s="215"/>
      <c r="WDZ223" s="215"/>
      <c r="WEA223" s="215"/>
      <c r="WEB223" s="215"/>
      <c r="WEC223" s="215"/>
      <c r="WED223" s="215"/>
      <c r="WEE223" s="215"/>
      <c r="WEF223" s="215"/>
      <c r="WEG223" s="215"/>
      <c r="WEH223" s="215"/>
      <c r="WEI223" s="215"/>
      <c r="WEJ223" s="215"/>
      <c r="WEK223" s="215"/>
      <c r="WEL223" s="215"/>
      <c r="WEM223" s="215"/>
      <c r="WEN223" s="215"/>
      <c r="WEO223" s="215"/>
      <c r="WEP223" s="215"/>
      <c r="WEQ223" s="215"/>
      <c r="WER223" s="215"/>
      <c r="WES223" s="215"/>
      <c r="WET223" s="215"/>
      <c r="WEU223" s="215"/>
      <c r="WEV223" s="215"/>
      <c r="WEW223" s="215"/>
      <c r="WEX223" s="215"/>
      <c r="WEY223" s="215"/>
      <c r="WEZ223" s="215"/>
      <c r="WFA223" s="215"/>
      <c r="WFB223" s="215"/>
      <c r="WFC223" s="215"/>
      <c r="WFD223" s="215"/>
      <c r="WFE223" s="215"/>
      <c r="WFF223" s="215"/>
      <c r="WFG223" s="215"/>
      <c r="WFH223" s="215"/>
      <c r="WFI223" s="215"/>
      <c r="WFJ223" s="215"/>
      <c r="WFK223" s="215"/>
      <c r="WFL223" s="215"/>
      <c r="WFM223" s="215"/>
      <c r="WFN223" s="215"/>
      <c r="WFO223" s="215"/>
      <c r="WFP223" s="215"/>
      <c r="WFQ223" s="215"/>
      <c r="WFR223" s="215"/>
      <c r="WFS223" s="215"/>
      <c r="WFT223" s="215"/>
      <c r="WFU223" s="215"/>
      <c r="WFV223" s="215"/>
      <c r="WFW223" s="215"/>
      <c r="WFX223" s="215"/>
      <c r="WFY223" s="215"/>
      <c r="WFZ223" s="215"/>
      <c r="WGA223" s="215"/>
      <c r="WGB223" s="215"/>
      <c r="WGC223" s="215"/>
      <c r="WGD223" s="215"/>
      <c r="WGE223" s="215"/>
      <c r="WGF223" s="215"/>
      <c r="WGG223" s="215"/>
      <c r="WGH223" s="215"/>
      <c r="WGI223" s="215"/>
      <c r="WGJ223" s="215"/>
      <c r="WGK223" s="215"/>
      <c r="WGL223" s="215"/>
      <c r="WGM223" s="215"/>
      <c r="WGN223" s="215"/>
      <c r="WGO223" s="215"/>
      <c r="WGP223" s="215"/>
      <c r="WGQ223" s="215"/>
      <c r="WGR223" s="215"/>
      <c r="WGS223" s="215"/>
      <c r="WGT223" s="215"/>
      <c r="WGU223" s="215"/>
      <c r="WGV223" s="215"/>
      <c r="WGW223" s="215"/>
      <c r="WGX223" s="215"/>
      <c r="WGY223" s="215"/>
      <c r="WGZ223" s="215"/>
      <c r="WHA223" s="215"/>
      <c r="WHB223" s="215"/>
      <c r="WHC223" s="215"/>
      <c r="WHD223" s="215"/>
      <c r="WHE223" s="215"/>
      <c r="WHF223" s="215"/>
      <c r="WHG223" s="215"/>
      <c r="WHH223" s="215"/>
      <c r="WHI223" s="215"/>
      <c r="WHJ223" s="215"/>
      <c r="WHK223" s="215"/>
      <c r="WHL223" s="215"/>
      <c r="WHM223" s="215"/>
      <c r="WHN223" s="215"/>
      <c r="WHO223" s="215"/>
      <c r="WHP223" s="215"/>
      <c r="WHQ223" s="215"/>
      <c r="WHR223" s="215"/>
      <c r="WHS223" s="215"/>
      <c r="WHT223" s="215"/>
      <c r="WHU223" s="215"/>
      <c r="WHV223" s="215"/>
      <c r="WHW223" s="215"/>
      <c r="WHX223" s="215"/>
      <c r="WHY223" s="215"/>
      <c r="WHZ223" s="215"/>
      <c r="WIA223" s="215"/>
      <c r="WIB223" s="215"/>
      <c r="WIC223" s="215"/>
      <c r="WID223" s="215"/>
      <c r="WIE223" s="215"/>
      <c r="WIF223" s="215"/>
      <c r="WIG223" s="215"/>
      <c r="WIH223" s="215"/>
      <c r="WII223" s="215"/>
      <c r="WIJ223" s="215"/>
      <c r="WIK223" s="215"/>
      <c r="WIL223" s="215"/>
      <c r="WIM223" s="215"/>
      <c r="WIN223" s="215"/>
      <c r="WIO223" s="215"/>
      <c r="WIP223" s="215"/>
      <c r="WIQ223" s="215"/>
      <c r="WIR223" s="215"/>
      <c r="WIS223" s="215"/>
      <c r="WIT223" s="215"/>
      <c r="WIU223" s="215"/>
      <c r="WIV223" s="215"/>
      <c r="WIW223" s="215"/>
      <c r="WIX223" s="215"/>
      <c r="WIY223" s="215"/>
      <c r="WIZ223" s="215"/>
      <c r="WJA223" s="215"/>
      <c r="WJB223" s="215"/>
      <c r="WJC223" s="215"/>
      <c r="WJD223" s="215"/>
      <c r="WJE223" s="215"/>
      <c r="WJF223" s="215"/>
      <c r="WJG223" s="215"/>
      <c r="WJH223" s="215"/>
      <c r="WJI223" s="215"/>
      <c r="WJJ223" s="215"/>
      <c r="WJK223" s="215"/>
      <c r="WJL223" s="215"/>
      <c r="WJM223" s="215"/>
      <c r="WJN223" s="215"/>
      <c r="WJO223" s="215"/>
      <c r="WJP223" s="215"/>
      <c r="WJQ223" s="215"/>
      <c r="WJR223" s="215"/>
      <c r="WJS223" s="215"/>
      <c r="WJT223" s="215"/>
      <c r="WJU223" s="215"/>
      <c r="WJV223" s="215"/>
      <c r="WJW223" s="215"/>
      <c r="WJX223" s="215"/>
      <c r="WJY223" s="215"/>
      <c r="WJZ223" s="215"/>
      <c r="WKA223" s="215"/>
      <c r="WKB223" s="215"/>
      <c r="WKC223" s="215"/>
      <c r="WKD223" s="215"/>
      <c r="WKE223" s="215"/>
      <c r="WKF223" s="215"/>
      <c r="WKG223" s="215"/>
      <c r="WKH223" s="215"/>
      <c r="WKI223" s="215"/>
      <c r="WKJ223" s="215"/>
      <c r="WKK223" s="215"/>
      <c r="WKL223" s="215"/>
      <c r="WKM223" s="215"/>
      <c r="WKN223" s="215"/>
      <c r="WKO223" s="215"/>
      <c r="WKP223" s="215"/>
      <c r="WKQ223" s="215"/>
      <c r="WKR223" s="215"/>
      <c r="WKS223" s="215"/>
      <c r="WKT223" s="215"/>
      <c r="WKU223" s="215"/>
      <c r="WKV223" s="215"/>
      <c r="WKW223" s="215"/>
      <c r="WKX223" s="215"/>
      <c r="WKY223" s="215"/>
      <c r="WKZ223" s="215"/>
      <c r="WLA223" s="215"/>
      <c r="WLB223" s="215"/>
      <c r="WLC223" s="215"/>
      <c r="WLD223" s="215"/>
      <c r="WLE223" s="215"/>
      <c r="WLF223" s="215"/>
      <c r="WLG223" s="215"/>
      <c r="WLH223" s="215"/>
      <c r="WLI223" s="215"/>
      <c r="WLJ223" s="215"/>
      <c r="WLK223" s="215"/>
      <c r="WLL223" s="215"/>
      <c r="WLM223" s="215"/>
      <c r="WLN223" s="215"/>
      <c r="WLO223" s="215"/>
      <c r="WLP223" s="215"/>
      <c r="WLQ223" s="215"/>
      <c r="WLR223" s="215"/>
      <c r="WLS223" s="215"/>
      <c r="WLT223" s="215"/>
      <c r="WLU223" s="215"/>
      <c r="WLV223" s="215"/>
      <c r="WLW223" s="215"/>
      <c r="WLX223" s="215"/>
      <c r="WLY223" s="215"/>
      <c r="WLZ223" s="215"/>
      <c r="WMA223" s="215"/>
      <c r="WMB223" s="215"/>
      <c r="WMC223" s="215"/>
      <c r="WMD223" s="215"/>
      <c r="WME223" s="215"/>
      <c r="WMF223" s="215"/>
      <c r="WMG223" s="215"/>
      <c r="WMH223" s="215"/>
      <c r="WMI223" s="215"/>
      <c r="WMJ223" s="215"/>
      <c r="WMK223" s="215"/>
      <c r="WML223" s="215"/>
      <c r="WMM223" s="215"/>
      <c r="WMN223" s="215"/>
      <c r="WMO223" s="215"/>
      <c r="WMP223" s="215"/>
      <c r="WMQ223" s="215"/>
      <c r="WMR223" s="215"/>
      <c r="WMS223" s="215"/>
      <c r="WMT223" s="215"/>
      <c r="WMU223" s="215"/>
      <c r="WMV223" s="215"/>
      <c r="WMW223" s="215"/>
      <c r="WMX223" s="215"/>
      <c r="WMY223" s="215"/>
      <c r="WMZ223" s="215"/>
      <c r="WNA223" s="215"/>
      <c r="WNB223" s="215"/>
      <c r="WNC223" s="215"/>
      <c r="WND223" s="215"/>
      <c r="WNE223" s="215"/>
      <c r="WNF223" s="215"/>
      <c r="WNG223" s="215"/>
      <c r="WNH223" s="215"/>
      <c r="WNI223" s="215"/>
      <c r="WNJ223" s="215"/>
      <c r="WNK223" s="215"/>
      <c r="WNL223" s="215"/>
      <c r="WNM223" s="215"/>
      <c r="WNN223" s="215"/>
      <c r="WNO223" s="215"/>
      <c r="WNP223" s="215"/>
      <c r="WNQ223" s="215"/>
      <c r="WNR223" s="215"/>
      <c r="WNS223" s="215"/>
      <c r="WNT223" s="215"/>
      <c r="WNU223" s="215"/>
      <c r="WNV223" s="215"/>
      <c r="WNW223" s="215"/>
      <c r="WNX223" s="215"/>
      <c r="WNY223" s="215"/>
      <c r="WNZ223" s="215"/>
      <c r="WOA223" s="215"/>
      <c r="WOB223" s="215"/>
      <c r="WOC223" s="215"/>
      <c r="WOD223" s="215"/>
      <c r="WOE223" s="215"/>
      <c r="WOF223" s="215"/>
      <c r="WOG223" s="215"/>
      <c r="WOH223" s="215"/>
      <c r="WOI223" s="215"/>
      <c r="WOJ223" s="215"/>
      <c r="WOK223" s="215"/>
      <c r="WOL223" s="215"/>
      <c r="WOM223" s="215"/>
      <c r="WON223" s="215"/>
      <c r="WOO223" s="215"/>
      <c r="WOP223" s="215"/>
      <c r="WOQ223" s="215"/>
      <c r="WOR223" s="215"/>
      <c r="WOS223" s="215"/>
      <c r="WOT223" s="215"/>
      <c r="WOU223" s="215"/>
      <c r="WOV223" s="215"/>
      <c r="WOW223" s="215"/>
      <c r="WOX223" s="215"/>
      <c r="WOY223" s="215"/>
      <c r="WOZ223" s="215"/>
      <c r="WPA223" s="215"/>
      <c r="WPB223" s="215"/>
      <c r="WPC223" s="215"/>
      <c r="WPD223" s="215"/>
      <c r="WPE223" s="215"/>
      <c r="WPF223" s="215"/>
      <c r="WPG223" s="215"/>
      <c r="WPH223" s="215"/>
      <c r="WPI223" s="215"/>
      <c r="WPJ223" s="215"/>
      <c r="WPK223" s="215"/>
      <c r="WPL223" s="215"/>
      <c r="WPM223" s="215"/>
      <c r="WPN223" s="215"/>
      <c r="WPO223" s="215"/>
      <c r="WPP223" s="215"/>
      <c r="WPQ223" s="215"/>
      <c r="WPR223" s="215"/>
      <c r="WPS223" s="215"/>
      <c r="WPT223" s="215"/>
      <c r="WPU223" s="215"/>
      <c r="WPV223" s="215"/>
      <c r="WPW223" s="215"/>
      <c r="WPX223" s="215"/>
      <c r="WPY223" s="215"/>
      <c r="WPZ223" s="215"/>
      <c r="WQA223" s="215"/>
      <c r="WQB223" s="215"/>
      <c r="WQC223" s="215"/>
      <c r="WQD223" s="215"/>
      <c r="WQE223" s="215"/>
      <c r="WQF223" s="215"/>
      <c r="WQG223" s="215"/>
      <c r="WQH223" s="215"/>
      <c r="WQI223" s="215"/>
      <c r="WQJ223" s="215"/>
      <c r="WQK223" s="215"/>
      <c r="WQL223" s="215"/>
      <c r="WQM223" s="215"/>
      <c r="WQN223" s="215"/>
      <c r="WQO223" s="215"/>
      <c r="WQP223" s="215"/>
      <c r="WQQ223" s="215"/>
      <c r="WQR223" s="215"/>
      <c r="WQS223" s="215"/>
      <c r="WQT223" s="215"/>
      <c r="WQU223" s="215"/>
      <c r="WQV223" s="215"/>
      <c r="WQW223" s="215"/>
      <c r="WQX223" s="215"/>
      <c r="WQY223" s="215"/>
      <c r="WQZ223" s="215"/>
      <c r="WRA223" s="215"/>
      <c r="WRB223" s="215"/>
      <c r="WRC223" s="215"/>
      <c r="WRD223" s="215"/>
      <c r="WRE223" s="215"/>
      <c r="WRF223" s="215"/>
      <c r="WRG223" s="215"/>
      <c r="WRH223" s="215"/>
      <c r="WRI223" s="215"/>
      <c r="WRJ223" s="215"/>
      <c r="WRK223" s="215"/>
      <c r="WRL223" s="215"/>
      <c r="WRM223" s="215"/>
      <c r="WRN223" s="215"/>
      <c r="WRO223" s="215"/>
      <c r="WRP223" s="215"/>
      <c r="WRQ223" s="215"/>
      <c r="WRR223" s="215"/>
      <c r="WRS223" s="215"/>
      <c r="WRT223" s="215"/>
      <c r="WRU223" s="215"/>
      <c r="WRV223" s="215"/>
      <c r="WRW223" s="215"/>
      <c r="WRX223" s="215"/>
      <c r="WRY223" s="215"/>
      <c r="WRZ223" s="215"/>
      <c r="WSA223" s="215"/>
      <c r="WSB223" s="215"/>
      <c r="WSC223" s="215"/>
      <c r="WSD223" s="215"/>
      <c r="WSE223" s="215"/>
      <c r="WSF223" s="215"/>
      <c r="WSG223" s="215"/>
      <c r="WSH223" s="215"/>
      <c r="WSI223" s="215"/>
      <c r="WSJ223" s="215"/>
      <c r="WSK223" s="215"/>
      <c r="WSL223" s="215"/>
      <c r="WSM223" s="215"/>
      <c r="WSN223" s="215"/>
      <c r="WSO223" s="215"/>
      <c r="WSP223" s="215"/>
      <c r="WSQ223" s="215"/>
      <c r="WSR223" s="215"/>
      <c r="WSS223" s="215"/>
      <c r="WST223" s="215"/>
      <c r="WSU223" s="215"/>
      <c r="WSV223" s="215"/>
      <c r="WSW223" s="215"/>
      <c r="WSX223" s="215"/>
      <c r="WSY223" s="215"/>
      <c r="WSZ223" s="215"/>
      <c r="WTA223" s="215"/>
      <c r="WTB223" s="215"/>
      <c r="WTC223" s="215"/>
      <c r="WTD223" s="215"/>
      <c r="WTE223" s="215"/>
      <c r="WTF223" s="215"/>
      <c r="WTG223" s="215"/>
      <c r="WTH223" s="215"/>
      <c r="WTI223" s="215"/>
      <c r="WTJ223" s="215"/>
      <c r="WTK223" s="215"/>
      <c r="WTL223" s="215"/>
      <c r="WTM223" s="215"/>
      <c r="WTN223" s="215"/>
      <c r="WTO223" s="215"/>
      <c r="WTP223" s="215"/>
      <c r="WTQ223" s="215"/>
      <c r="WTR223" s="215"/>
      <c r="WTS223" s="215"/>
      <c r="WTT223" s="215"/>
      <c r="WTU223" s="215"/>
      <c r="WTV223" s="215"/>
      <c r="WTW223" s="215"/>
      <c r="WTX223" s="215"/>
      <c r="WTY223" s="215"/>
      <c r="WTZ223" s="215"/>
      <c r="WUA223" s="215"/>
      <c r="WUB223" s="215"/>
      <c r="WUC223" s="215"/>
      <c r="WUD223" s="215"/>
      <c r="WUE223" s="215"/>
      <c r="WUF223" s="215"/>
      <c r="WUG223" s="215"/>
      <c r="WUH223" s="215"/>
      <c r="WUI223" s="215"/>
      <c r="WUJ223" s="215"/>
      <c r="WUK223" s="215"/>
      <c r="WUL223" s="215"/>
      <c r="WUM223" s="215"/>
      <c r="WUN223" s="215"/>
      <c r="WUO223" s="215"/>
      <c r="WUP223" s="215"/>
      <c r="WUQ223" s="215"/>
      <c r="WUR223" s="215"/>
      <c r="WUS223" s="215"/>
      <c r="WUT223" s="215"/>
      <c r="WUU223" s="215"/>
      <c r="WUV223" s="215"/>
      <c r="WUW223" s="215"/>
      <c r="WUX223" s="215"/>
      <c r="WUY223" s="215"/>
      <c r="WUZ223" s="215"/>
      <c r="WVA223" s="215"/>
      <c r="WVB223" s="215"/>
      <c r="WVC223" s="215"/>
      <c r="WVD223" s="215"/>
      <c r="WVE223" s="215"/>
      <c r="WVF223" s="215"/>
      <c r="WVG223" s="215"/>
      <c r="WVH223" s="215"/>
      <c r="WVI223" s="215"/>
      <c r="WVJ223" s="215"/>
      <c r="WVK223" s="215"/>
      <c r="WVL223" s="215"/>
      <c r="WVM223" s="215"/>
      <c r="WVN223" s="215"/>
      <c r="WVO223" s="215"/>
      <c r="WVP223" s="215"/>
      <c r="WVQ223" s="215"/>
      <c r="WVR223" s="215"/>
      <c r="WVS223" s="215"/>
      <c r="WVT223" s="215"/>
      <c r="WVU223" s="215"/>
      <c r="WVV223" s="215"/>
      <c r="WVW223" s="215"/>
      <c r="WVX223" s="215"/>
      <c r="WVY223" s="215"/>
      <c r="WVZ223" s="215"/>
      <c r="WWA223" s="215"/>
      <c r="WWB223" s="215"/>
      <c r="WWC223" s="215"/>
      <c r="WWD223" s="215"/>
      <c r="WWE223" s="215"/>
      <c r="WWF223" s="215"/>
      <c r="WWG223" s="215"/>
      <c r="WWH223" s="215"/>
      <c r="WWI223" s="215"/>
      <c r="WWJ223" s="215"/>
      <c r="WWK223" s="215"/>
      <c r="WWL223" s="215"/>
      <c r="WWM223" s="215"/>
      <c r="WWN223" s="215"/>
      <c r="WWO223" s="215"/>
      <c r="WWP223" s="215"/>
      <c r="WWQ223" s="215"/>
      <c r="WWR223" s="215"/>
      <c r="WWS223" s="215"/>
      <c r="WWT223" s="215"/>
      <c r="WWU223" s="215"/>
      <c r="WWV223" s="215"/>
      <c r="WWW223" s="215"/>
      <c r="WWX223" s="215"/>
      <c r="WWY223" s="215"/>
      <c r="WWZ223" s="215"/>
      <c r="WXA223" s="215"/>
      <c r="WXB223" s="215"/>
      <c r="WXC223" s="215"/>
      <c r="WXD223" s="215"/>
      <c r="WXE223" s="215"/>
      <c r="WXF223" s="215"/>
      <c r="WXG223" s="215"/>
      <c r="WXH223" s="215"/>
      <c r="WXI223" s="215"/>
      <c r="WXJ223" s="215"/>
      <c r="WXK223" s="215"/>
      <c r="WXL223" s="215"/>
      <c r="WXM223" s="215"/>
      <c r="WXN223" s="215"/>
      <c r="WXO223" s="215"/>
      <c r="WXP223" s="215"/>
      <c r="WXQ223" s="215"/>
      <c r="WXR223" s="215"/>
      <c r="WXS223" s="215"/>
      <c r="WXT223" s="215"/>
      <c r="WXU223" s="215"/>
      <c r="WXV223" s="215"/>
      <c r="WXW223" s="215"/>
      <c r="WXX223" s="215"/>
      <c r="WXY223" s="215"/>
      <c r="WXZ223" s="215"/>
      <c r="WYA223" s="215"/>
      <c r="WYB223" s="215"/>
      <c r="WYC223" s="215"/>
      <c r="WYD223" s="215"/>
      <c r="WYE223" s="215"/>
      <c r="WYF223" s="215"/>
      <c r="WYG223" s="215"/>
      <c r="WYH223" s="215"/>
      <c r="WYI223" s="215"/>
      <c r="WYJ223" s="215"/>
      <c r="WYK223" s="215"/>
      <c r="WYL223" s="215"/>
      <c r="WYM223" s="215"/>
      <c r="WYN223" s="215"/>
      <c r="WYO223" s="215"/>
      <c r="WYP223" s="215"/>
      <c r="WYQ223" s="215"/>
      <c r="WYR223" s="215"/>
      <c r="WYS223" s="215"/>
      <c r="WYT223" s="215"/>
      <c r="WYU223" s="215"/>
      <c r="WYV223" s="215"/>
      <c r="WYW223" s="215"/>
      <c r="WYX223" s="215"/>
      <c r="WYY223" s="215"/>
      <c r="WYZ223" s="215"/>
      <c r="WZA223" s="215"/>
      <c r="WZB223" s="215"/>
      <c r="WZC223" s="215"/>
      <c r="WZD223" s="215"/>
      <c r="WZE223" s="215"/>
      <c r="WZF223" s="215"/>
      <c r="WZG223" s="215"/>
      <c r="WZH223" s="215"/>
      <c r="WZI223" s="215"/>
      <c r="WZJ223" s="215"/>
      <c r="WZK223" s="215"/>
      <c r="WZL223" s="215"/>
      <c r="WZM223" s="215"/>
      <c r="WZN223" s="215"/>
      <c r="WZO223" s="215"/>
      <c r="WZP223" s="215"/>
      <c r="WZQ223" s="215"/>
      <c r="WZR223" s="215"/>
      <c r="WZS223" s="215"/>
      <c r="WZT223" s="215"/>
      <c r="WZU223" s="215"/>
      <c r="WZV223" s="215"/>
      <c r="WZW223" s="215"/>
      <c r="WZX223" s="215"/>
      <c r="WZY223" s="215"/>
      <c r="WZZ223" s="215"/>
      <c r="XAA223" s="215"/>
      <c r="XAB223" s="215"/>
      <c r="XAC223" s="215"/>
      <c r="XAD223" s="215"/>
      <c r="XAE223" s="215"/>
      <c r="XAF223" s="215"/>
      <c r="XAG223" s="215"/>
      <c r="XAH223" s="215"/>
      <c r="XAI223" s="215"/>
      <c r="XAJ223" s="215"/>
      <c r="XAK223" s="215"/>
      <c r="XAL223" s="215"/>
      <c r="XAM223" s="215"/>
      <c r="XAN223" s="215"/>
      <c r="XAO223" s="215"/>
      <c r="XAP223" s="215"/>
      <c r="XAQ223" s="215"/>
      <c r="XAR223" s="215"/>
      <c r="XAS223" s="215"/>
      <c r="XAT223" s="215"/>
      <c r="XAU223" s="215"/>
      <c r="XAV223" s="215"/>
      <c r="XAW223" s="215"/>
      <c r="XAX223" s="215"/>
      <c r="XAY223" s="215"/>
      <c r="XAZ223" s="215"/>
      <c r="XBA223" s="215"/>
      <c r="XBB223" s="215"/>
      <c r="XBC223" s="215"/>
      <c r="XBD223" s="215"/>
      <c r="XBE223" s="215"/>
      <c r="XBF223" s="215"/>
      <c r="XBG223" s="215"/>
      <c r="XBH223" s="215"/>
      <c r="XBI223" s="215"/>
      <c r="XBJ223" s="215"/>
      <c r="XBK223" s="215"/>
      <c r="XBL223" s="215"/>
      <c r="XBM223" s="215"/>
      <c r="XBN223" s="215"/>
      <c r="XBO223" s="215"/>
      <c r="XBP223" s="215"/>
      <c r="XBQ223" s="215"/>
      <c r="XBR223" s="215"/>
      <c r="XBS223" s="215"/>
      <c r="XBT223" s="215"/>
      <c r="XBU223" s="215"/>
      <c r="XBV223" s="215"/>
      <c r="XBW223" s="215"/>
      <c r="XBX223" s="215"/>
      <c r="XBY223" s="215"/>
      <c r="XBZ223" s="215"/>
      <c r="XCA223" s="215"/>
      <c r="XCB223" s="215"/>
      <c r="XCC223" s="215"/>
      <c r="XCD223" s="215"/>
      <c r="XCE223" s="215"/>
      <c r="XCF223" s="215"/>
      <c r="XCG223" s="215"/>
      <c r="XCH223" s="215"/>
      <c r="XCI223" s="215"/>
      <c r="XCJ223" s="215"/>
      <c r="XCK223" s="215"/>
      <c r="XCL223" s="215"/>
      <c r="XCM223" s="215"/>
      <c r="XCN223" s="215"/>
      <c r="XCO223" s="215"/>
      <c r="XCP223" s="215"/>
      <c r="XCQ223" s="215"/>
      <c r="XCR223" s="215"/>
      <c r="XCS223" s="215"/>
      <c r="XCT223" s="215"/>
      <c r="XCU223" s="215"/>
      <c r="XCV223" s="215"/>
      <c r="XCW223" s="215"/>
      <c r="XCX223" s="215"/>
      <c r="XCY223" s="215"/>
      <c r="XCZ223" s="215"/>
      <c r="XDA223" s="215"/>
      <c r="XDB223" s="215"/>
      <c r="XDC223" s="215"/>
      <c r="XDD223" s="215"/>
      <c r="XDE223" s="215"/>
      <c r="XDF223" s="215"/>
      <c r="XDG223" s="215"/>
      <c r="XDH223" s="215"/>
      <c r="XDI223" s="215"/>
      <c r="XDJ223" s="215"/>
      <c r="XDK223" s="215"/>
      <c r="XDL223" s="215"/>
      <c r="XDM223" s="215"/>
      <c r="XDN223" s="215"/>
      <c r="XDO223" s="215"/>
      <c r="XDP223" s="215"/>
      <c r="XDQ223" s="215"/>
      <c r="XDR223" s="215"/>
      <c r="XDS223" s="215"/>
      <c r="XDT223" s="215"/>
      <c r="XDU223" s="215"/>
      <c r="XDV223" s="215"/>
      <c r="XDW223" s="215"/>
      <c r="XDX223" s="215"/>
      <c r="XDY223" s="215"/>
      <c r="XDZ223" s="215"/>
      <c r="XEA223" s="215"/>
      <c r="XEB223" s="215"/>
      <c r="XEC223" s="215"/>
      <c r="XED223" s="215"/>
      <c r="XEE223" s="215"/>
      <c r="XEF223" s="215"/>
      <c r="XEG223" s="215"/>
      <c r="XEH223" s="215"/>
      <c r="XEI223" s="215"/>
      <c r="XEJ223" s="215"/>
      <c r="XEK223" s="215"/>
      <c r="XEL223" s="215"/>
      <c r="XEM223" s="215"/>
      <c r="XEN223" s="215"/>
      <c r="XEO223" s="215"/>
      <c r="XEP223" s="215"/>
      <c r="XEQ223" s="215"/>
      <c r="XER223" s="215"/>
      <c r="XES223" s="215"/>
      <c r="XET223" s="215"/>
      <c r="XEU223" s="215"/>
      <c r="XEV223" s="215"/>
      <c r="XEW223" s="215"/>
      <c r="XEX223" s="215"/>
      <c r="XEY223" s="215"/>
      <c r="XEZ223" s="215"/>
      <c r="XFA223" s="215"/>
      <c r="XFB223" s="215"/>
      <c r="XFC223" s="215"/>
      <c r="XFD223" s="215"/>
    </row>
    <row r="224" spans="1:16384">
      <c r="A224" s="5" t="s">
        <v>437</v>
      </c>
      <c r="B224" s="5" t="str">
        <f t="shared" si="225"/>
        <v>9302-05411</v>
      </c>
      <c r="C224" s="5" t="str">
        <f t="shared" si="226"/>
        <v>9302</v>
      </c>
      <c r="D224" s="1">
        <f>SUM($F224:K224)</f>
        <v>6732.18</v>
      </c>
      <c r="E224" s="2">
        <f t="shared" si="221"/>
        <v>6.6201258303588556E-3</v>
      </c>
      <c r="F224" s="22">
        <f>'Div 2 history'!B225</f>
        <v>432.94</v>
      </c>
      <c r="G224" s="22">
        <f>'Div 2 history'!C225</f>
        <v>3808.23</v>
      </c>
      <c r="H224" s="22">
        <f>'Div 2 history'!D225</f>
        <v>347.77</v>
      </c>
      <c r="I224" s="22">
        <f>'Div 2 history'!E225</f>
        <v>471.24</v>
      </c>
      <c r="J224" s="22">
        <f>'Div 2 history'!F225</f>
        <v>949</v>
      </c>
      <c r="K224" s="22">
        <f>'Div 2 history'!G225</f>
        <v>723</v>
      </c>
      <c r="L224" s="1">
        <f t="shared" si="222"/>
        <v>1743.4097402174548</v>
      </c>
      <c r="M224" s="1">
        <f t="shared" si="222"/>
        <v>1618.4813456727529</v>
      </c>
      <c r="N224" s="1">
        <f t="shared" si="222"/>
        <v>2013.2460690628818</v>
      </c>
      <c r="O224" s="1">
        <f t="shared" si="222"/>
        <v>1977.3948246314667</v>
      </c>
      <c r="P224" s="1">
        <f t="shared" si="222"/>
        <v>1911.9548807983695</v>
      </c>
      <c r="Q224" s="1">
        <f t="shared" si="222"/>
        <v>1845.495437587397</v>
      </c>
      <c r="R224" s="1">
        <f t="shared" si="222"/>
        <v>1819.7299078556402</v>
      </c>
      <c r="S224" s="1">
        <f t="shared" si="222"/>
        <v>1842.6090627253604</v>
      </c>
      <c r="T224" s="1">
        <f t="shared" si="222"/>
        <v>1902.9117889140991</v>
      </c>
      <c r="U224" s="1">
        <f t="shared" si="222"/>
        <v>1830.3816903166876</v>
      </c>
      <c r="V224" s="1">
        <f t="shared" si="223"/>
        <v>1917.9328544231835</v>
      </c>
      <c r="W224" s="1">
        <f t="shared" si="223"/>
        <v>1894.7756542685881</v>
      </c>
      <c r="X224" s="1">
        <f t="shared" si="223"/>
        <v>1964.2472547323739</v>
      </c>
      <c r="Y224" s="1">
        <f t="shared" si="223"/>
        <v>1845.1511910442182</v>
      </c>
      <c r="Z224" s="1">
        <f t="shared" si="223"/>
        <v>2072.7246365886344</v>
      </c>
      <c r="AA224" s="1">
        <f t="shared" si="223"/>
        <v>1977.3948246314667</v>
      </c>
      <c r="AB224" s="1">
        <f t="shared" si="223"/>
        <v>1911.9548807983695</v>
      </c>
      <c r="AC224" s="1">
        <f t="shared" si="223"/>
        <v>1845.495437587397</v>
      </c>
      <c r="AD224" s="1">
        <f t="shared" si="223"/>
        <v>1819.7299078556402</v>
      </c>
      <c r="AE224" s="1">
        <f t="shared" si="223"/>
        <v>1842.6090627253604</v>
      </c>
      <c r="AF224" s="1">
        <f t="shared" si="223"/>
        <v>1902.9117889140991</v>
      </c>
    </row>
    <row r="225" spans="1:32">
      <c r="A225" s="5" t="s">
        <v>259</v>
      </c>
      <c r="B225" s="5" t="str">
        <f t="shared" si="225"/>
        <v>8560-05411</v>
      </c>
      <c r="C225" s="5" t="str">
        <f t="shared" si="226"/>
        <v>8560</v>
      </c>
      <c r="D225" s="1">
        <f>SUM($F225:K225)</f>
        <v>0</v>
      </c>
      <c r="E225" s="2">
        <f t="shared" si="221"/>
        <v>0</v>
      </c>
      <c r="F225" s="22">
        <f>'Div 2 history'!B226</f>
        <v>0</v>
      </c>
      <c r="G225" s="22">
        <f>'Div 2 history'!C226</f>
        <v>0</v>
      </c>
      <c r="H225" s="22">
        <f>'Div 2 history'!D226</f>
        <v>0</v>
      </c>
      <c r="I225" s="22">
        <f>'Div 2 history'!E226</f>
        <v>0</v>
      </c>
      <c r="J225" s="22">
        <f>'Div 2 history'!F226</f>
        <v>0</v>
      </c>
      <c r="K225" s="22">
        <f>'Div 2 history'!G226</f>
        <v>0</v>
      </c>
      <c r="L225" s="1">
        <f t="shared" si="222"/>
        <v>0</v>
      </c>
      <c r="M225" s="1">
        <f t="shared" si="222"/>
        <v>0</v>
      </c>
      <c r="N225" s="1">
        <f t="shared" si="222"/>
        <v>0</v>
      </c>
      <c r="O225" s="1">
        <f t="shared" si="222"/>
        <v>0</v>
      </c>
      <c r="P225" s="1">
        <f t="shared" si="222"/>
        <v>0</v>
      </c>
      <c r="Q225" s="1">
        <f t="shared" si="222"/>
        <v>0</v>
      </c>
      <c r="R225" s="1">
        <f t="shared" si="222"/>
        <v>0</v>
      </c>
      <c r="S225" s="1">
        <f t="shared" si="222"/>
        <v>0</v>
      </c>
      <c r="T225" s="1">
        <f t="shared" si="222"/>
        <v>0</v>
      </c>
      <c r="U225" s="1">
        <f t="shared" si="222"/>
        <v>0</v>
      </c>
      <c r="V225" s="1">
        <f t="shared" si="223"/>
        <v>0</v>
      </c>
      <c r="W225" s="1">
        <f t="shared" si="223"/>
        <v>0</v>
      </c>
      <c r="X225" s="1">
        <f t="shared" si="223"/>
        <v>0</v>
      </c>
      <c r="Y225" s="1">
        <f t="shared" si="223"/>
        <v>0</v>
      </c>
      <c r="Z225" s="1">
        <f t="shared" si="223"/>
        <v>0</v>
      </c>
      <c r="AA225" s="1">
        <f t="shared" si="223"/>
        <v>0</v>
      </c>
      <c r="AB225" s="1">
        <f t="shared" si="223"/>
        <v>0</v>
      </c>
      <c r="AC225" s="1">
        <f t="shared" si="223"/>
        <v>0</v>
      </c>
      <c r="AD225" s="1">
        <f t="shared" si="223"/>
        <v>0</v>
      </c>
      <c r="AE225" s="1">
        <f t="shared" si="223"/>
        <v>0</v>
      </c>
      <c r="AF225" s="1">
        <f t="shared" si="223"/>
        <v>0</v>
      </c>
    </row>
    <row r="226" spans="1:32">
      <c r="A226" s="5" t="s">
        <v>260</v>
      </c>
      <c r="B226" s="5" t="str">
        <f t="shared" si="225"/>
        <v>8700-05411</v>
      </c>
      <c r="C226" s="5" t="str">
        <f t="shared" si="226"/>
        <v>8700</v>
      </c>
      <c r="D226" s="1">
        <f>SUM($F226:K226)</f>
        <v>1629.78</v>
      </c>
      <c r="E226" s="2">
        <f t="shared" si="221"/>
        <v>1.6026530300440951E-3</v>
      </c>
      <c r="F226" s="22">
        <f>'Div 2 history'!B227</f>
        <v>840.11</v>
      </c>
      <c r="G226" s="22">
        <f>'Div 2 history'!C227</f>
        <v>0</v>
      </c>
      <c r="H226" s="22">
        <f>'Div 2 history'!D227</f>
        <v>14</v>
      </c>
      <c r="I226" s="22">
        <f>'Div 2 history'!E227</f>
        <v>0</v>
      </c>
      <c r="J226" s="22">
        <f>'Div 2 history'!F227</f>
        <v>94.94</v>
      </c>
      <c r="K226" s="22">
        <f>'Div 2 history'!G227</f>
        <v>680.73</v>
      </c>
      <c r="L226" s="1">
        <f t="shared" si="222"/>
        <v>422.05857930293064</v>
      </c>
      <c r="M226" s="1">
        <f t="shared" si="222"/>
        <v>391.81491397296855</v>
      </c>
      <c r="N226" s="1">
        <f t="shared" si="222"/>
        <v>487.38271680752797</v>
      </c>
      <c r="O226" s="1">
        <f t="shared" si="222"/>
        <v>478.70356070216064</v>
      </c>
      <c r="P226" s="1">
        <f t="shared" si="222"/>
        <v>462.86133550017479</v>
      </c>
      <c r="Q226" s="1">
        <f t="shared" si="222"/>
        <v>446.7723017315621</v>
      </c>
      <c r="R226" s="1">
        <f t="shared" si="222"/>
        <v>440.53477613863049</v>
      </c>
      <c r="S226" s="1">
        <f t="shared" si="222"/>
        <v>446.07354501046291</v>
      </c>
      <c r="T226" s="1">
        <f t="shared" si="222"/>
        <v>460.67211146113453</v>
      </c>
      <c r="U226" s="1">
        <f t="shared" si="222"/>
        <v>443.11344486397144</v>
      </c>
      <c r="V226" s="1">
        <f t="shared" si="223"/>
        <v>464.30853118630461</v>
      </c>
      <c r="W226" s="1">
        <f t="shared" si="223"/>
        <v>458.70245088721038</v>
      </c>
      <c r="X226" s="1">
        <f t="shared" si="223"/>
        <v>475.52069178449312</v>
      </c>
      <c r="Y226" s="1">
        <f t="shared" si="223"/>
        <v>446.68896377399983</v>
      </c>
      <c r="Z226" s="1">
        <f t="shared" si="223"/>
        <v>501.78176433479564</v>
      </c>
      <c r="AA226" s="1">
        <f t="shared" si="223"/>
        <v>478.70356070216064</v>
      </c>
      <c r="AB226" s="1">
        <f t="shared" si="223"/>
        <v>462.86133550017479</v>
      </c>
      <c r="AC226" s="1">
        <f t="shared" si="223"/>
        <v>446.7723017315621</v>
      </c>
      <c r="AD226" s="1">
        <f t="shared" si="223"/>
        <v>440.53477613863049</v>
      </c>
      <c r="AE226" s="1">
        <f t="shared" si="223"/>
        <v>446.07354501046291</v>
      </c>
      <c r="AF226" s="1">
        <f t="shared" si="223"/>
        <v>460.67211146113453</v>
      </c>
    </row>
    <row r="227" spans="1:32">
      <c r="A227" s="5" t="s">
        <v>388</v>
      </c>
      <c r="B227" s="5" t="str">
        <f t="shared" si="225"/>
        <v>9210-05412</v>
      </c>
      <c r="C227" s="5" t="str">
        <f t="shared" si="226"/>
        <v>9210</v>
      </c>
      <c r="D227" s="1">
        <f>SUM($F227:K227)</f>
        <v>8577.91</v>
      </c>
      <c r="E227" s="2">
        <f t="shared" si="221"/>
        <v>8.4351344678088719E-3</v>
      </c>
      <c r="F227" s="22">
        <f>'Div 2 history'!B228</f>
        <v>746.33</v>
      </c>
      <c r="G227" s="22">
        <f>'Div 2 history'!C228</f>
        <v>304.95</v>
      </c>
      <c r="H227" s="22">
        <f>'Div 2 history'!D228</f>
        <v>1036.83</v>
      </c>
      <c r="I227" s="22">
        <f>'Div 2 history'!E228</f>
        <v>7377.06</v>
      </c>
      <c r="J227" s="22">
        <f>'Div 2 history'!F228</f>
        <v>-2049.4899999999998</v>
      </c>
      <c r="K227" s="22">
        <f>'Div 2 history'!G228</f>
        <v>1162.23</v>
      </c>
      <c r="L227" s="1">
        <f t="shared" si="222"/>
        <v>2221.3921559893984</v>
      </c>
      <c r="M227" s="1">
        <f t="shared" si="222"/>
        <v>2062.2127334473771</v>
      </c>
      <c r="N227" s="1">
        <f t="shared" si="222"/>
        <v>2565.2082368972879</v>
      </c>
      <c r="O227" s="1">
        <f t="shared" si="222"/>
        <v>2519.5278260763234</v>
      </c>
      <c r="P227" s="1">
        <f t="shared" si="222"/>
        <v>2436.1465218620328</v>
      </c>
      <c r="Q227" s="1">
        <f t="shared" si="222"/>
        <v>2351.4662069396995</v>
      </c>
      <c r="R227" s="1">
        <f t="shared" si="222"/>
        <v>2318.6366635909876</v>
      </c>
      <c r="S227" s="1">
        <f t="shared" si="222"/>
        <v>2347.7884883117349</v>
      </c>
      <c r="T227" s="1">
        <f t="shared" si="222"/>
        <v>2424.6241281790062</v>
      </c>
      <c r="U227" s="1">
        <f t="shared" si="222"/>
        <v>2332.2087949496922</v>
      </c>
      <c r="V227" s="1">
        <f t="shared" si="223"/>
        <v>2443.7634482864642</v>
      </c>
      <c r="W227" s="1">
        <f t="shared" si="223"/>
        <v>2414.2573479180687</v>
      </c>
      <c r="X227" s="1">
        <f t="shared" si="223"/>
        <v>2502.775649023255</v>
      </c>
      <c r="Y227" s="1">
        <f t="shared" si="223"/>
        <v>2351.0275799473739</v>
      </c>
      <c r="Z227" s="1">
        <f t="shared" si="223"/>
        <v>2640.9937624127715</v>
      </c>
      <c r="AA227" s="1">
        <f t="shared" si="223"/>
        <v>2519.5278260763234</v>
      </c>
      <c r="AB227" s="1">
        <f t="shared" si="223"/>
        <v>2436.1465218620328</v>
      </c>
      <c r="AC227" s="1">
        <f t="shared" si="223"/>
        <v>2351.4662069396995</v>
      </c>
      <c r="AD227" s="1">
        <f t="shared" si="223"/>
        <v>2318.6366635909876</v>
      </c>
      <c r="AE227" s="1">
        <f t="shared" si="223"/>
        <v>2347.7884883117349</v>
      </c>
      <c r="AF227" s="1">
        <f t="shared" si="223"/>
        <v>2424.6241281790062</v>
      </c>
    </row>
    <row r="228" spans="1:32">
      <c r="A228" s="5" t="s">
        <v>438</v>
      </c>
      <c r="B228" s="5" t="str">
        <f t="shared" si="225"/>
        <v>9302-05412</v>
      </c>
      <c r="C228" s="5" t="str">
        <f t="shared" si="226"/>
        <v>9302</v>
      </c>
      <c r="D228" s="1">
        <f>SUM($F228:K228)</f>
        <v>322.60000000000002</v>
      </c>
      <c r="E228" s="2">
        <f t="shared" si="221"/>
        <v>3.1723046515003567E-4</v>
      </c>
      <c r="F228" s="22">
        <f>'Div 2 history'!B229</f>
        <v>0</v>
      </c>
      <c r="G228" s="22">
        <f>'Div 2 history'!C229</f>
        <v>0</v>
      </c>
      <c r="H228" s="22">
        <f>'Div 2 history'!D229</f>
        <v>322.60000000000002</v>
      </c>
      <c r="I228" s="22">
        <f>'Div 2 history'!E229</f>
        <v>0</v>
      </c>
      <c r="J228" s="22">
        <f>'Div 2 history'!F229</f>
        <v>0</v>
      </c>
      <c r="K228" s="22">
        <f>'Div 2 history'!G229</f>
        <v>0</v>
      </c>
      <c r="L228" s="1">
        <f t="shared" ref="L228:U243" si="227">$E228*L$256</f>
        <v>83.542623963433982</v>
      </c>
      <c r="M228" s="1">
        <f t="shared" si="227"/>
        <v>77.55616785558766</v>
      </c>
      <c r="N228" s="1">
        <f t="shared" si="227"/>
        <v>96.472937722949439</v>
      </c>
      <c r="O228" s="1">
        <f t="shared" si="227"/>
        <v>94.754978391265723</v>
      </c>
      <c r="P228" s="1">
        <f t="shared" si="227"/>
        <v>91.619155243257623</v>
      </c>
      <c r="Q228" s="1">
        <f t="shared" si="227"/>
        <v>88.434478603616412</v>
      </c>
      <c r="R228" s="1">
        <f t="shared" si="227"/>
        <v>87.199817633252465</v>
      </c>
      <c r="S228" s="1">
        <f t="shared" si="227"/>
        <v>88.296166120810994</v>
      </c>
      <c r="T228" s="1">
        <f t="shared" si="227"/>
        <v>91.185818427862671</v>
      </c>
      <c r="U228" s="1">
        <f t="shared" si="227"/>
        <v>87.710241451678883</v>
      </c>
      <c r="V228" s="1">
        <f t="shared" ref="V228:AF243" si="228">$E228*V$256</f>
        <v>91.905614353288101</v>
      </c>
      <c r="W228" s="1">
        <f t="shared" si="228"/>
        <v>90.795942186193273</v>
      </c>
      <c r="X228" s="1">
        <f t="shared" si="228"/>
        <v>94.124958687477744</v>
      </c>
      <c r="Y228" s="1">
        <f t="shared" si="228"/>
        <v>88.417982619428614</v>
      </c>
      <c r="Z228" s="1">
        <f t="shared" si="228"/>
        <v>99.323097089426241</v>
      </c>
      <c r="AA228" s="1">
        <f t="shared" si="228"/>
        <v>94.754978391265723</v>
      </c>
      <c r="AB228" s="1">
        <f t="shared" si="228"/>
        <v>91.619155243257623</v>
      </c>
      <c r="AC228" s="1">
        <f t="shared" si="228"/>
        <v>88.434478603616412</v>
      </c>
      <c r="AD228" s="1">
        <f t="shared" si="228"/>
        <v>87.199817633252465</v>
      </c>
      <c r="AE228" s="1">
        <f t="shared" si="228"/>
        <v>88.296166120810994</v>
      </c>
      <c r="AF228" s="1">
        <f t="shared" si="228"/>
        <v>91.185818427862671</v>
      </c>
    </row>
    <row r="229" spans="1:32">
      <c r="A229" s="5" t="s">
        <v>553</v>
      </c>
      <c r="B229" s="5" t="str">
        <f t="shared" si="225"/>
        <v>8560-05413</v>
      </c>
      <c r="C229" s="5" t="str">
        <f t="shared" si="226"/>
        <v>8560</v>
      </c>
      <c r="D229" s="1">
        <f>SUM($F229:K229)</f>
        <v>0</v>
      </c>
      <c r="E229" s="2">
        <f t="shared" si="221"/>
        <v>0</v>
      </c>
      <c r="F229" s="22">
        <f>'Div 2 history'!B230</f>
        <v>0</v>
      </c>
      <c r="G229" s="22">
        <f>'Div 2 history'!C230</f>
        <v>0</v>
      </c>
      <c r="H229" s="22">
        <f>'Div 2 history'!D230</f>
        <v>0</v>
      </c>
      <c r="I229" s="22">
        <f>'Div 2 history'!E230</f>
        <v>0</v>
      </c>
      <c r="J229" s="22">
        <f>'Div 2 history'!F230</f>
        <v>0</v>
      </c>
      <c r="K229" s="22">
        <f>'Div 2 history'!G230</f>
        <v>0</v>
      </c>
      <c r="L229" s="1">
        <f t="shared" si="227"/>
        <v>0</v>
      </c>
      <c r="M229" s="1">
        <f t="shared" si="227"/>
        <v>0</v>
      </c>
      <c r="N229" s="1">
        <f t="shared" si="227"/>
        <v>0</v>
      </c>
      <c r="O229" s="1">
        <f t="shared" si="227"/>
        <v>0</v>
      </c>
      <c r="P229" s="1">
        <f t="shared" si="227"/>
        <v>0</v>
      </c>
      <c r="Q229" s="1">
        <f t="shared" si="227"/>
        <v>0</v>
      </c>
      <c r="R229" s="1">
        <f t="shared" si="227"/>
        <v>0</v>
      </c>
      <c r="S229" s="1">
        <f t="shared" si="227"/>
        <v>0</v>
      </c>
      <c r="T229" s="1">
        <f t="shared" si="227"/>
        <v>0</v>
      </c>
      <c r="U229" s="1">
        <f t="shared" si="227"/>
        <v>0</v>
      </c>
      <c r="V229" s="1">
        <f t="shared" si="228"/>
        <v>0</v>
      </c>
      <c r="W229" s="1">
        <f t="shared" si="228"/>
        <v>0</v>
      </c>
      <c r="X229" s="1">
        <f t="shared" si="228"/>
        <v>0</v>
      </c>
      <c r="Y229" s="1">
        <f t="shared" si="228"/>
        <v>0</v>
      </c>
      <c r="Z229" s="1">
        <f t="shared" si="228"/>
        <v>0</v>
      </c>
      <c r="AA229" s="1">
        <f t="shared" si="228"/>
        <v>0</v>
      </c>
      <c r="AB229" s="1">
        <f t="shared" si="228"/>
        <v>0</v>
      </c>
      <c r="AC229" s="1">
        <f t="shared" si="228"/>
        <v>0</v>
      </c>
      <c r="AD229" s="1">
        <f t="shared" si="228"/>
        <v>0</v>
      </c>
      <c r="AE229" s="1">
        <f t="shared" si="228"/>
        <v>0</v>
      </c>
      <c r="AF229" s="1">
        <f t="shared" si="228"/>
        <v>0</v>
      </c>
    </row>
    <row r="230" spans="1:32">
      <c r="A230" s="5" t="s">
        <v>269</v>
      </c>
      <c r="B230" s="5" t="str">
        <f t="shared" si="225"/>
        <v>8700-05413</v>
      </c>
      <c r="C230" s="5" t="str">
        <f t="shared" si="226"/>
        <v>8700</v>
      </c>
      <c r="D230" s="1">
        <f>SUM($F230:K230)</f>
        <v>10.1</v>
      </c>
      <c r="E230" s="2">
        <f t="shared" si="221"/>
        <v>9.9318899504505884E-6</v>
      </c>
      <c r="F230" s="22">
        <f>'Div 2 history'!B231</f>
        <v>0</v>
      </c>
      <c r="G230" s="22">
        <f>'Div 2 history'!C231</f>
        <v>0</v>
      </c>
      <c r="H230" s="22">
        <f>'Div 2 history'!D231</f>
        <v>0</v>
      </c>
      <c r="I230" s="22">
        <f>'Div 2 history'!E231</f>
        <v>0</v>
      </c>
      <c r="J230" s="22">
        <f>'Div 2 history'!F231</f>
        <v>10.1</v>
      </c>
      <c r="K230" s="22">
        <f>'Div 2 history'!G231</f>
        <v>0</v>
      </c>
      <c r="L230" s="1">
        <f t="shared" si="227"/>
        <v>2.6155626225377655</v>
      </c>
      <c r="M230" s="1">
        <f t="shared" si="227"/>
        <v>2.4281379272828123</v>
      </c>
      <c r="N230" s="1">
        <f t="shared" si="227"/>
        <v>3.0203864569181316</v>
      </c>
      <c r="O230" s="1">
        <f t="shared" si="227"/>
        <v>2.9666003774078846</v>
      </c>
      <c r="P230" s="1">
        <f t="shared" si="227"/>
        <v>2.8684236452476806</v>
      </c>
      <c r="Q230" s="1">
        <f t="shared" si="227"/>
        <v>2.7687174020351071</v>
      </c>
      <c r="R230" s="1">
        <f t="shared" si="227"/>
        <v>2.7300624863479537</v>
      </c>
      <c r="S230" s="1">
        <f t="shared" si="227"/>
        <v>2.7643870980167109</v>
      </c>
      <c r="T230" s="1">
        <f t="shared" si="227"/>
        <v>2.854856683575365</v>
      </c>
      <c r="U230" s="1">
        <f t="shared" si="227"/>
        <v>2.7460428972782287</v>
      </c>
      <c r="V230" s="1">
        <f t="shared" si="228"/>
        <v>2.8773921418729378</v>
      </c>
      <c r="W230" s="1">
        <f t="shared" si="228"/>
        <v>2.8426503908262615</v>
      </c>
      <c r="X230" s="1">
        <f t="shared" si="228"/>
        <v>2.94687564396629</v>
      </c>
      <c r="Y230" s="1">
        <f t="shared" si="228"/>
        <v>2.7682009437576838</v>
      </c>
      <c r="Z230" s="1">
        <f t="shared" si="228"/>
        <v>3.1096195926943735</v>
      </c>
      <c r="AA230" s="1">
        <f t="shared" si="228"/>
        <v>2.9666003774078846</v>
      </c>
      <c r="AB230" s="1">
        <f t="shared" si="228"/>
        <v>2.8684236452476806</v>
      </c>
      <c r="AC230" s="1">
        <f t="shared" si="228"/>
        <v>2.7687174020351071</v>
      </c>
      <c r="AD230" s="1">
        <f t="shared" si="228"/>
        <v>2.7300624863479537</v>
      </c>
      <c r="AE230" s="1">
        <f t="shared" si="228"/>
        <v>2.7643870980167109</v>
      </c>
      <c r="AF230" s="1">
        <f t="shared" si="228"/>
        <v>2.854856683575365</v>
      </c>
    </row>
    <row r="231" spans="1:32">
      <c r="A231" s="5" t="s">
        <v>483</v>
      </c>
      <c r="B231" s="5" t="str">
        <f t="shared" si="225"/>
        <v>9010-05413</v>
      </c>
      <c r="C231" s="5" t="str">
        <f t="shared" si="226"/>
        <v>9010</v>
      </c>
      <c r="D231" s="1">
        <f>SUM($F231:K231)</f>
        <v>0</v>
      </c>
      <c r="E231" s="2">
        <f t="shared" si="221"/>
        <v>0</v>
      </c>
      <c r="F231" s="22">
        <f>'Div 2 history'!B232</f>
        <v>0</v>
      </c>
      <c r="G231" s="22">
        <f>'Div 2 history'!C232</f>
        <v>0</v>
      </c>
      <c r="H231" s="22">
        <f>'Div 2 history'!D232</f>
        <v>0</v>
      </c>
      <c r="I231" s="22">
        <f>'Div 2 history'!E232</f>
        <v>0</v>
      </c>
      <c r="J231" s="22">
        <f>'Div 2 history'!F232</f>
        <v>0</v>
      </c>
      <c r="K231" s="22">
        <f>'Div 2 history'!G232</f>
        <v>0</v>
      </c>
      <c r="L231" s="1">
        <f t="shared" si="227"/>
        <v>0</v>
      </c>
      <c r="M231" s="1">
        <f t="shared" si="227"/>
        <v>0</v>
      </c>
      <c r="N231" s="1">
        <f t="shared" si="227"/>
        <v>0</v>
      </c>
      <c r="O231" s="1">
        <f t="shared" si="227"/>
        <v>0</v>
      </c>
      <c r="P231" s="1">
        <f t="shared" si="227"/>
        <v>0</v>
      </c>
      <c r="Q231" s="1">
        <f t="shared" si="227"/>
        <v>0</v>
      </c>
      <c r="R231" s="1">
        <f t="shared" si="227"/>
        <v>0</v>
      </c>
      <c r="S231" s="1">
        <f t="shared" si="227"/>
        <v>0</v>
      </c>
      <c r="T231" s="1">
        <f t="shared" si="227"/>
        <v>0</v>
      </c>
      <c r="U231" s="1">
        <f t="shared" si="227"/>
        <v>0</v>
      </c>
      <c r="V231" s="1">
        <f t="shared" si="228"/>
        <v>0</v>
      </c>
      <c r="W231" s="1">
        <f t="shared" si="228"/>
        <v>0</v>
      </c>
      <c r="X231" s="1">
        <f t="shared" si="228"/>
        <v>0</v>
      </c>
      <c r="Y231" s="1">
        <f t="shared" si="228"/>
        <v>0</v>
      </c>
      <c r="Z231" s="1">
        <f t="shared" si="228"/>
        <v>0</v>
      </c>
      <c r="AA231" s="1">
        <f t="shared" si="228"/>
        <v>0</v>
      </c>
      <c r="AB231" s="1">
        <f t="shared" si="228"/>
        <v>0</v>
      </c>
      <c r="AC231" s="1">
        <f t="shared" si="228"/>
        <v>0</v>
      </c>
      <c r="AD231" s="1">
        <f t="shared" si="228"/>
        <v>0</v>
      </c>
      <c r="AE231" s="1">
        <f t="shared" si="228"/>
        <v>0</v>
      </c>
      <c r="AF231" s="1">
        <f t="shared" si="228"/>
        <v>0</v>
      </c>
    </row>
    <row r="232" spans="1:32">
      <c r="A232" s="5" t="s">
        <v>484</v>
      </c>
      <c r="B232" s="5" t="str">
        <f t="shared" si="225"/>
        <v>9200-05413</v>
      </c>
      <c r="C232" s="5" t="str">
        <f t="shared" si="226"/>
        <v>9200</v>
      </c>
      <c r="D232" s="1">
        <f>SUM($F232:K232)</f>
        <v>0</v>
      </c>
      <c r="E232" s="2">
        <f t="shared" si="221"/>
        <v>0</v>
      </c>
      <c r="F232" s="22">
        <f>'Div 2 history'!B233</f>
        <v>0</v>
      </c>
      <c r="G232" s="22">
        <f>'Div 2 history'!C233</f>
        <v>0</v>
      </c>
      <c r="H232" s="22">
        <f>'Div 2 history'!D233</f>
        <v>0</v>
      </c>
      <c r="I232" s="22">
        <f>'Div 2 history'!E233</f>
        <v>0</v>
      </c>
      <c r="J232" s="22">
        <f>'Div 2 history'!F233</f>
        <v>0</v>
      </c>
      <c r="K232" s="22">
        <f>'Div 2 history'!G233</f>
        <v>0</v>
      </c>
      <c r="L232" s="1">
        <f t="shared" si="227"/>
        <v>0</v>
      </c>
      <c r="M232" s="1">
        <f t="shared" si="227"/>
        <v>0</v>
      </c>
      <c r="N232" s="1">
        <f t="shared" si="227"/>
        <v>0</v>
      </c>
      <c r="O232" s="1">
        <f t="shared" si="227"/>
        <v>0</v>
      </c>
      <c r="P232" s="1">
        <f t="shared" si="227"/>
        <v>0</v>
      </c>
      <c r="Q232" s="1">
        <f t="shared" si="227"/>
        <v>0</v>
      </c>
      <c r="R232" s="1">
        <f t="shared" si="227"/>
        <v>0</v>
      </c>
      <c r="S232" s="1">
        <f t="shared" si="227"/>
        <v>0</v>
      </c>
      <c r="T232" s="1">
        <f t="shared" si="227"/>
        <v>0</v>
      </c>
      <c r="U232" s="1">
        <f t="shared" si="227"/>
        <v>0</v>
      </c>
      <c r="V232" s="1">
        <f t="shared" si="228"/>
        <v>0</v>
      </c>
      <c r="W232" s="1">
        <f t="shared" si="228"/>
        <v>0</v>
      </c>
      <c r="X232" s="1">
        <f t="shared" si="228"/>
        <v>0</v>
      </c>
      <c r="Y232" s="1">
        <f t="shared" si="228"/>
        <v>0</v>
      </c>
      <c r="Z232" s="1">
        <f t="shared" si="228"/>
        <v>0</v>
      </c>
      <c r="AA232" s="1">
        <f t="shared" si="228"/>
        <v>0</v>
      </c>
      <c r="AB232" s="1">
        <f t="shared" si="228"/>
        <v>0</v>
      </c>
      <c r="AC232" s="1">
        <f t="shared" si="228"/>
        <v>0</v>
      </c>
      <c r="AD232" s="1">
        <f t="shared" si="228"/>
        <v>0</v>
      </c>
      <c r="AE232" s="1">
        <f t="shared" si="228"/>
        <v>0</v>
      </c>
      <c r="AF232" s="1">
        <f t="shared" si="228"/>
        <v>0</v>
      </c>
    </row>
    <row r="233" spans="1:32">
      <c r="A233" s="5" t="s">
        <v>268</v>
      </c>
      <c r="B233" s="5" t="str">
        <f t="shared" si="225"/>
        <v>9210-05413</v>
      </c>
      <c r="C233" s="5" t="str">
        <f t="shared" si="226"/>
        <v>9210</v>
      </c>
      <c r="D233" s="1">
        <f>SUM($F233:K233)</f>
        <v>310457.81</v>
      </c>
      <c r="E233" s="2">
        <f t="shared" si="221"/>
        <v>0.30529037655226715</v>
      </c>
      <c r="F233" s="22">
        <f>'Div 2 history'!B234</f>
        <v>35415.78</v>
      </c>
      <c r="G233" s="22">
        <f>'Div 2 history'!C234</f>
        <v>53552.67</v>
      </c>
      <c r="H233" s="22">
        <f>'Div 2 history'!D234</f>
        <v>45708.34</v>
      </c>
      <c r="I233" s="22">
        <f>'Div 2 history'!E234</f>
        <v>60033.9</v>
      </c>
      <c r="J233" s="22">
        <f>'Div 2 history'!F234</f>
        <v>57666.05</v>
      </c>
      <c r="K233" s="22">
        <f>'Div 2 history'!G234</f>
        <v>58081.07</v>
      </c>
      <c r="L233" s="1">
        <f t="shared" si="227"/>
        <v>80398.202347616956</v>
      </c>
      <c r="M233" s="1">
        <f t="shared" si="227"/>
        <v>74637.067651699123</v>
      </c>
      <c r="N233" s="1">
        <f t="shared" si="227"/>
        <v>92841.838095887375</v>
      </c>
      <c r="O233" s="1">
        <f t="shared" si="227"/>
        <v>91188.540229230231</v>
      </c>
      <c r="P233" s="1">
        <f t="shared" si="227"/>
        <v>88170.744857011072</v>
      </c>
      <c r="Q233" s="1">
        <f t="shared" si="227"/>
        <v>85105.934766802864</v>
      </c>
      <c r="R233" s="1">
        <f t="shared" si="227"/>
        <v>83917.744621261445</v>
      </c>
      <c r="S233" s="1">
        <f t="shared" si="227"/>
        <v>84972.828162626072</v>
      </c>
      <c r="T233" s="1">
        <f t="shared" si="227"/>
        <v>87753.718202640681</v>
      </c>
      <c r="U233" s="1">
        <f t="shared" si="227"/>
        <v>84408.956837134043</v>
      </c>
      <c r="V233" s="1">
        <f t="shared" si="228"/>
        <v>88446.422067037769</v>
      </c>
      <c r="W233" s="1">
        <f t="shared" si="228"/>
        <v>87378.516329857943</v>
      </c>
      <c r="X233" s="1">
        <f t="shared" si="228"/>
        <v>90582.233541397436</v>
      </c>
      <c r="Y233" s="1">
        <f t="shared" si="228"/>
        <v>85090.059667222144</v>
      </c>
      <c r="Z233" s="1">
        <f t="shared" si="228"/>
        <v>95584.721651582891</v>
      </c>
      <c r="AA233" s="1">
        <f t="shared" si="228"/>
        <v>91188.540229230231</v>
      </c>
      <c r="AB233" s="1">
        <f t="shared" si="228"/>
        <v>88170.744857011072</v>
      </c>
      <c r="AC233" s="1">
        <f t="shared" si="228"/>
        <v>85105.934766802864</v>
      </c>
      <c r="AD233" s="1">
        <f t="shared" si="228"/>
        <v>83917.744621261445</v>
      </c>
      <c r="AE233" s="1">
        <f t="shared" si="228"/>
        <v>84972.828162626072</v>
      </c>
      <c r="AF233" s="1">
        <f t="shared" si="228"/>
        <v>87753.718202640681</v>
      </c>
    </row>
    <row r="234" spans="1:32">
      <c r="A234" s="5" t="s">
        <v>439</v>
      </c>
      <c r="B234" s="5" t="str">
        <f t="shared" si="225"/>
        <v>9302-05413</v>
      </c>
      <c r="C234" s="5" t="str">
        <f t="shared" si="226"/>
        <v>9302</v>
      </c>
      <c r="D234" s="1">
        <f>SUM($F234:K234)</f>
        <v>11104.16</v>
      </c>
      <c r="E234" s="2">
        <f t="shared" si="221"/>
        <v>1.0919336149722318E-2</v>
      </c>
      <c r="F234" s="22">
        <f>'Div 2 history'!B235</f>
        <v>1186.72</v>
      </c>
      <c r="G234" s="22">
        <f>'Div 2 history'!C235</f>
        <v>2977.75</v>
      </c>
      <c r="H234" s="22">
        <f>'Div 2 history'!D235</f>
        <v>1627.07</v>
      </c>
      <c r="I234" s="22">
        <f>'Div 2 history'!E235</f>
        <v>4152.0600000000004</v>
      </c>
      <c r="J234" s="22">
        <f>'Div 2 history'!F235</f>
        <v>570.16</v>
      </c>
      <c r="K234" s="22">
        <f>'Div 2 history'!G235</f>
        <v>590.4</v>
      </c>
      <c r="L234" s="1">
        <f t="shared" si="227"/>
        <v>2875.6065198692036</v>
      </c>
      <c r="M234" s="1">
        <f t="shared" si="227"/>
        <v>2669.5477273877937</v>
      </c>
      <c r="N234" s="1">
        <f t="shared" si="227"/>
        <v>3320.678661331885</v>
      </c>
      <c r="O234" s="1">
        <f t="shared" si="227"/>
        <v>3261.5450739403504</v>
      </c>
      <c r="P234" s="1">
        <f t="shared" si="227"/>
        <v>3153.6074361003452</v>
      </c>
      <c r="Q234" s="1">
        <f t="shared" si="227"/>
        <v>3043.9882204932828</v>
      </c>
      <c r="R234" s="1">
        <f t="shared" si="227"/>
        <v>3001.4901641985639</v>
      </c>
      <c r="S234" s="1">
        <f t="shared" si="227"/>
        <v>3039.2273899320039</v>
      </c>
      <c r="T234" s="1">
        <f t="shared" si="227"/>
        <v>3138.6916229198246</v>
      </c>
      <c r="U234" s="1">
        <f t="shared" si="227"/>
        <v>3019.059376063467</v>
      </c>
      <c r="V234" s="1">
        <f t="shared" si="228"/>
        <v>3163.4675966435448</v>
      </c>
      <c r="W234" s="1">
        <f t="shared" si="228"/>
        <v>3125.271758791816</v>
      </c>
      <c r="X234" s="1">
        <f t="shared" si="228"/>
        <v>3239.8592723470019</v>
      </c>
      <c r="Y234" s="1">
        <f t="shared" si="228"/>
        <v>3043.4204150134974</v>
      </c>
      <c r="Z234" s="1">
        <f t="shared" si="228"/>
        <v>3418.7835144963519</v>
      </c>
      <c r="AA234" s="1">
        <f t="shared" si="228"/>
        <v>3261.5450739403504</v>
      </c>
      <c r="AB234" s="1">
        <f t="shared" si="228"/>
        <v>3153.6074361003452</v>
      </c>
      <c r="AC234" s="1">
        <f t="shared" si="228"/>
        <v>3043.9882204932828</v>
      </c>
      <c r="AD234" s="1">
        <f t="shared" si="228"/>
        <v>3001.4901641985639</v>
      </c>
      <c r="AE234" s="1">
        <f t="shared" si="228"/>
        <v>3039.2273899320039</v>
      </c>
      <c r="AF234" s="1">
        <f t="shared" si="228"/>
        <v>3138.6916229198246</v>
      </c>
    </row>
    <row r="235" spans="1:32">
      <c r="A235" s="5" t="s">
        <v>872</v>
      </c>
      <c r="B235" s="5" t="str">
        <f t="shared" ref="B235:B243" si="229">RIGHT(A235,10)</f>
        <v>9030-05413</v>
      </c>
      <c r="C235" s="5" t="str">
        <f t="shared" ref="C235:C243" si="230">LEFT(B235,4)</f>
        <v>9030</v>
      </c>
      <c r="D235" s="1">
        <f>SUM($F235:K235)</f>
        <v>0</v>
      </c>
      <c r="E235" s="2">
        <f t="shared" ref="E235:E243" si="231">D235/$D$256</f>
        <v>0</v>
      </c>
      <c r="F235" s="22">
        <f>'Div 2 history'!B236</f>
        <v>0</v>
      </c>
      <c r="G235" s="22">
        <f>'Div 2 history'!C236</f>
        <v>0</v>
      </c>
      <c r="H235" s="22">
        <f>'Div 2 history'!D236</f>
        <v>0</v>
      </c>
      <c r="I235" s="22">
        <f>'Div 2 history'!E236</f>
        <v>0</v>
      </c>
      <c r="J235" s="22">
        <f>'Div 2 history'!F236</f>
        <v>0</v>
      </c>
      <c r="K235" s="22">
        <f>'Div 2 history'!G236</f>
        <v>0</v>
      </c>
      <c r="L235" s="1">
        <f t="shared" si="227"/>
        <v>0</v>
      </c>
      <c r="M235" s="1">
        <f t="shared" si="227"/>
        <v>0</v>
      </c>
      <c r="N235" s="1">
        <f t="shared" si="227"/>
        <v>0</v>
      </c>
      <c r="O235" s="1">
        <f t="shared" si="227"/>
        <v>0</v>
      </c>
      <c r="P235" s="1">
        <f t="shared" si="227"/>
        <v>0</v>
      </c>
      <c r="Q235" s="1">
        <f t="shared" si="227"/>
        <v>0</v>
      </c>
      <c r="R235" s="1">
        <f t="shared" si="227"/>
        <v>0</v>
      </c>
      <c r="S235" s="1">
        <f t="shared" si="227"/>
        <v>0</v>
      </c>
      <c r="T235" s="1">
        <f t="shared" si="227"/>
        <v>0</v>
      </c>
      <c r="U235" s="1">
        <f t="shared" si="227"/>
        <v>0</v>
      </c>
      <c r="V235" s="1">
        <f t="shared" si="228"/>
        <v>0</v>
      </c>
      <c r="W235" s="1">
        <f t="shared" si="228"/>
        <v>0</v>
      </c>
      <c r="X235" s="1">
        <f t="shared" si="228"/>
        <v>0</v>
      </c>
      <c r="Y235" s="1">
        <f t="shared" si="228"/>
        <v>0</v>
      </c>
      <c r="Z235" s="1">
        <f t="shared" si="228"/>
        <v>0</v>
      </c>
      <c r="AA235" s="1">
        <f t="shared" si="228"/>
        <v>0</v>
      </c>
      <c r="AB235" s="1">
        <f t="shared" si="228"/>
        <v>0</v>
      </c>
      <c r="AC235" s="1">
        <f t="shared" si="228"/>
        <v>0</v>
      </c>
      <c r="AD235" s="1">
        <f t="shared" si="228"/>
        <v>0</v>
      </c>
      <c r="AE235" s="1">
        <f t="shared" si="228"/>
        <v>0</v>
      </c>
      <c r="AF235" s="1">
        <f t="shared" si="228"/>
        <v>0</v>
      </c>
    </row>
    <row r="236" spans="1:32">
      <c r="A236" s="5" t="s">
        <v>873</v>
      </c>
      <c r="B236" s="5" t="str">
        <f t="shared" si="229"/>
        <v>9100-05413</v>
      </c>
      <c r="C236" s="5" t="str">
        <f t="shared" si="230"/>
        <v>9100</v>
      </c>
      <c r="D236" s="1">
        <f>SUM($F236:K236)</f>
        <v>0</v>
      </c>
      <c r="E236" s="2">
        <f t="shared" si="231"/>
        <v>0</v>
      </c>
      <c r="F236" s="22">
        <f>'Div 2 history'!B237</f>
        <v>0</v>
      </c>
      <c r="G236" s="22">
        <f>'Div 2 history'!C237</f>
        <v>0</v>
      </c>
      <c r="H236" s="22">
        <f>'Div 2 history'!D237</f>
        <v>0</v>
      </c>
      <c r="I236" s="22">
        <f>'Div 2 history'!E237</f>
        <v>0</v>
      </c>
      <c r="J236" s="22">
        <f>'Div 2 history'!F237</f>
        <v>0</v>
      </c>
      <c r="K236" s="22">
        <f>'Div 2 history'!G237</f>
        <v>0</v>
      </c>
      <c r="L236" s="1">
        <f t="shared" si="227"/>
        <v>0</v>
      </c>
      <c r="M236" s="1">
        <f t="shared" si="227"/>
        <v>0</v>
      </c>
      <c r="N236" s="1">
        <f t="shared" si="227"/>
        <v>0</v>
      </c>
      <c r="O236" s="1">
        <f t="shared" si="227"/>
        <v>0</v>
      </c>
      <c r="P236" s="1">
        <f t="shared" si="227"/>
        <v>0</v>
      </c>
      <c r="Q236" s="1">
        <f t="shared" si="227"/>
        <v>0</v>
      </c>
      <c r="R236" s="1">
        <f t="shared" si="227"/>
        <v>0</v>
      </c>
      <c r="S236" s="1">
        <f t="shared" si="227"/>
        <v>0</v>
      </c>
      <c r="T236" s="1">
        <f t="shared" si="227"/>
        <v>0</v>
      </c>
      <c r="U236" s="1">
        <f t="shared" si="227"/>
        <v>0</v>
      </c>
      <c r="V236" s="1">
        <f t="shared" si="228"/>
        <v>0</v>
      </c>
      <c r="W236" s="1">
        <f t="shared" si="228"/>
        <v>0</v>
      </c>
      <c r="X236" s="1">
        <f t="shared" si="228"/>
        <v>0</v>
      </c>
      <c r="Y236" s="1">
        <f t="shared" si="228"/>
        <v>0</v>
      </c>
      <c r="Z236" s="1">
        <f t="shared" si="228"/>
        <v>0</v>
      </c>
      <c r="AA236" s="1">
        <f t="shared" si="228"/>
        <v>0</v>
      </c>
      <c r="AB236" s="1">
        <f t="shared" si="228"/>
        <v>0</v>
      </c>
      <c r="AC236" s="1">
        <f t="shared" si="228"/>
        <v>0</v>
      </c>
      <c r="AD236" s="1">
        <f t="shared" si="228"/>
        <v>0</v>
      </c>
      <c r="AE236" s="1">
        <f t="shared" si="228"/>
        <v>0</v>
      </c>
      <c r="AF236" s="1">
        <f t="shared" si="228"/>
        <v>0</v>
      </c>
    </row>
    <row r="237" spans="1:32">
      <c r="A237" s="5" t="s">
        <v>875</v>
      </c>
      <c r="B237" s="5" t="str">
        <f t="shared" si="229"/>
        <v>9100-05414</v>
      </c>
      <c r="C237" s="5" t="str">
        <f t="shared" si="230"/>
        <v>9100</v>
      </c>
      <c r="D237" s="1">
        <f>SUM($F237:K237)</f>
        <v>0</v>
      </c>
      <c r="E237" s="2">
        <f t="shared" si="231"/>
        <v>0</v>
      </c>
      <c r="F237" s="22">
        <f>'Div 2 history'!B238</f>
        <v>0</v>
      </c>
      <c r="G237" s="22">
        <f>'Div 2 history'!C238</f>
        <v>0</v>
      </c>
      <c r="H237" s="22">
        <f>'Div 2 history'!D238</f>
        <v>0</v>
      </c>
      <c r="I237" s="22">
        <f>'Div 2 history'!E238</f>
        <v>0</v>
      </c>
      <c r="J237" s="22">
        <f>'Div 2 history'!F238</f>
        <v>0</v>
      </c>
      <c r="K237" s="22">
        <f>'Div 2 history'!G238</f>
        <v>0</v>
      </c>
      <c r="L237" s="1">
        <f t="shared" si="227"/>
        <v>0</v>
      </c>
      <c r="M237" s="1">
        <f t="shared" si="227"/>
        <v>0</v>
      </c>
      <c r="N237" s="1">
        <f t="shared" si="227"/>
        <v>0</v>
      </c>
      <c r="O237" s="1">
        <f t="shared" si="227"/>
        <v>0</v>
      </c>
      <c r="P237" s="1">
        <f t="shared" si="227"/>
        <v>0</v>
      </c>
      <c r="Q237" s="1">
        <f t="shared" si="227"/>
        <v>0</v>
      </c>
      <c r="R237" s="1">
        <f t="shared" si="227"/>
        <v>0</v>
      </c>
      <c r="S237" s="1">
        <f t="shared" si="227"/>
        <v>0</v>
      </c>
      <c r="T237" s="1">
        <f t="shared" si="227"/>
        <v>0</v>
      </c>
      <c r="U237" s="1">
        <f t="shared" si="227"/>
        <v>0</v>
      </c>
      <c r="V237" s="1">
        <f t="shared" si="228"/>
        <v>0</v>
      </c>
      <c r="W237" s="1">
        <f t="shared" si="228"/>
        <v>0</v>
      </c>
      <c r="X237" s="1">
        <f t="shared" si="228"/>
        <v>0</v>
      </c>
      <c r="Y237" s="1">
        <f t="shared" si="228"/>
        <v>0</v>
      </c>
      <c r="Z237" s="1">
        <f t="shared" si="228"/>
        <v>0</v>
      </c>
      <c r="AA237" s="1">
        <f t="shared" si="228"/>
        <v>0</v>
      </c>
      <c r="AB237" s="1">
        <f t="shared" si="228"/>
        <v>0</v>
      </c>
      <c r="AC237" s="1">
        <f t="shared" si="228"/>
        <v>0</v>
      </c>
      <c r="AD237" s="1">
        <f t="shared" si="228"/>
        <v>0</v>
      </c>
      <c r="AE237" s="1">
        <f t="shared" si="228"/>
        <v>0</v>
      </c>
      <c r="AF237" s="1">
        <f t="shared" si="228"/>
        <v>0</v>
      </c>
    </row>
    <row r="238" spans="1:32">
      <c r="A238" s="5" t="s">
        <v>485</v>
      </c>
      <c r="B238" s="5" t="str">
        <f t="shared" si="229"/>
        <v>9200-05414</v>
      </c>
      <c r="C238" s="5" t="str">
        <f t="shared" si="230"/>
        <v>9200</v>
      </c>
      <c r="D238" s="1">
        <f>SUM($F238:K238)</f>
        <v>0</v>
      </c>
      <c r="E238" s="2">
        <f t="shared" si="231"/>
        <v>0</v>
      </c>
      <c r="F238" s="22">
        <f>'Div 2 history'!B239</f>
        <v>0</v>
      </c>
      <c r="G238" s="22">
        <f>'Div 2 history'!C239</f>
        <v>0</v>
      </c>
      <c r="H238" s="22">
        <f>'Div 2 history'!D239</f>
        <v>0</v>
      </c>
      <c r="I238" s="22">
        <f>'Div 2 history'!E239</f>
        <v>0</v>
      </c>
      <c r="J238" s="22">
        <f>'Div 2 history'!F239</f>
        <v>0</v>
      </c>
      <c r="K238" s="22">
        <f>'Div 2 history'!G239</f>
        <v>0</v>
      </c>
      <c r="L238" s="1">
        <f t="shared" si="227"/>
        <v>0</v>
      </c>
      <c r="M238" s="1">
        <f t="shared" si="227"/>
        <v>0</v>
      </c>
      <c r="N238" s="1">
        <f t="shared" si="227"/>
        <v>0</v>
      </c>
      <c r="O238" s="1">
        <f t="shared" si="227"/>
        <v>0</v>
      </c>
      <c r="P238" s="1">
        <f t="shared" si="227"/>
        <v>0</v>
      </c>
      <c r="Q238" s="1">
        <f t="shared" si="227"/>
        <v>0</v>
      </c>
      <c r="R238" s="1">
        <f t="shared" si="227"/>
        <v>0</v>
      </c>
      <c r="S238" s="1">
        <f t="shared" si="227"/>
        <v>0</v>
      </c>
      <c r="T238" s="1">
        <f t="shared" si="227"/>
        <v>0</v>
      </c>
      <c r="U238" s="1">
        <f t="shared" si="227"/>
        <v>0</v>
      </c>
      <c r="V238" s="1">
        <f t="shared" si="228"/>
        <v>0</v>
      </c>
      <c r="W238" s="1">
        <f t="shared" si="228"/>
        <v>0</v>
      </c>
      <c r="X238" s="1">
        <f t="shared" si="228"/>
        <v>0</v>
      </c>
      <c r="Y238" s="1">
        <f t="shared" si="228"/>
        <v>0</v>
      </c>
      <c r="Z238" s="1">
        <f t="shared" si="228"/>
        <v>0</v>
      </c>
      <c r="AA238" s="1">
        <f t="shared" si="228"/>
        <v>0</v>
      </c>
      <c r="AB238" s="1">
        <f t="shared" si="228"/>
        <v>0</v>
      </c>
      <c r="AC238" s="1">
        <f t="shared" si="228"/>
        <v>0</v>
      </c>
      <c r="AD238" s="1">
        <f t="shared" si="228"/>
        <v>0</v>
      </c>
      <c r="AE238" s="1">
        <f t="shared" si="228"/>
        <v>0</v>
      </c>
      <c r="AF238" s="1">
        <f t="shared" si="228"/>
        <v>0</v>
      </c>
    </row>
    <row r="239" spans="1:32">
      <c r="A239" s="5" t="s">
        <v>278</v>
      </c>
      <c r="B239" s="5" t="str">
        <f t="shared" si="229"/>
        <v>9210-05414</v>
      </c>
      <c r="C239" s="5" t="str">
        <f t="shared" si="230"/>
        <v>9210</v>
      </c>
      <c r="D239" s="1">
        <f>SUM($F239:K239)</f>
        <v>225237.13</v>
      </c>
      <c r="E239" s="2">
        <f t="shared" si="231"/>
        <v>0.22148815721933987</v>
      </c>
      <c r="F239" s="22">
        <f>'Div 2 history'!B240</f>
        <v>31917.01</v>
      </c>
      <c r="G239" s="22">
        <f>'Div 2 history'!C240</f>
        <v>30401.22</v>
      </c>
      <c r="H239" s="22">
        <f>'Div 2 history'!D240</f>
        <v>34906.120000000003</v>
      </c>
      <c r="I239" s="22">
        <f>'Div 2 history'!E240</f>
        <v>32999.47</v>
      </c>
      <c r="J239" s="22">
        <f>'Div 2 history'!F240</f>
        <v>42255.53</v>
      </c>
      <c r="K239" s="22">
        <f>'Div 2 history'!G240</f>
        <v>52757.78</v>
      </c>
      <c r="L239" s="1">
        <f t="shared" si="227"/>
        <v>58328.892914423719</v>
      </c>
      <c r="M239" s="1">
        <f t="shared" si="227"/>
        <v>54149.18989953756</v>
      </c>
      <c r="N239" s="1">
        <f t="shared" si="227"/>
        <v>67356.750202684008</v>
      </c>
      <c r="O239" s="1">
        <f t="shared" si="227"/>
        <v>66157.28265982859</v>
      </c>
      <c r="P239" s="1">
        <f t="shared" si="227"/>
        <v>63967.872225715422</v>
      </c>
      <c r="Q239" s="1">
        <f t="shared" si="227"/>
        <v>61744.352615390468</v>
      </c>
      <c r="R239" s="1">
        <f t="shared" si="227"/>
        <v>60882.320707492792</v>
      </c>
      <c r="S239" s="1">
        <f t="shared" si="227"/>
        <v>61647.783778842837</v>
      </c>
      <c r="T239" s="1">
        <f t="shared" si="227"/>
        <v>63665.319402953799</v>
      </c>
      <c r="U239" s="1">
        <f t="shared" si="227"/>
        <v>61238.695152458713</v>
      </c>
      <c r="V239" s="1">
        <f t="shared" si="228"/>
        <v>64167.876031684485</v>
      </c>
      <c r="W239" s="1">
        <f t="shared" si="228"/>
        <v>63393.110457731229</v>
      </c>
      <c r="X239" s="1">
        <f t="shared" si="228"/>
        <v>65717.407179590984</v>
      </c>
      <c r="Y239" s="1">
        <f t="shared" si="228"/>
        <v>61732.83523121506</v>
      </c>
      <c r="Z239" s="1">
        <f t="shared" si="228"/>
        <v>69346.712123787089</v>
      </c>
      <c r="AA239" s="1">
        <f t="shared" si="228"/>
        <v>66157.28265982859</v>
      </c>
      <c r="AB239" s="1">
        <f t="shared" si="228"/>
        <v>63967.872225715422</v>
      </c>
      <c r="AC239" s="1">
        <f t="shared" si="228"/>
        <v>61744.352615390468</v>
      </c>
      <c r="AD239" s="1">
        <f t="shared" si="228"/>
        <v>60882.320707492792</v>
      </c>
      <c r="AE239" s="1">
        <f t="shared" si="228"/>
        <v>61647.783778842837</v>
      </c>
      <c r="AF239" s="1">
        <f t="shared" si="228"/>
        <v>63665.319402953799</v>
      </c>
    </row>
    <row r="240" spans="1:32">
      <c r="A240" s="5" t="s">
        <v>440</v>
      </c>
      <c r="B240" s="5" t="str">
        <f t="shared" si="229"/>
        <v>9302-05414</v>
      </c>
      <c r="C240" s="5" t="str">
        <f t="shared" si="230"/>
        <v>9302</v>
      </c>
      <c r="D240" s="1">
        <f>SUM($F240:K240)</f>
        <v>4768.5599999999995</v>
      </c>
      <c r="E240" s="2">
        <f t="shared" si="231"/>
        <v>4.6891894200119461E-3</v>
      </c>
      <c r="F240" s="22">
        <f>'Div 2 history'!B241</f>
        <v>491.4</v>
      </c>
      <c r="G240" s="22">
        <f>'Div 2 history'!C241</f>
        <v>1374.59</v>
      </c>
      <c r="H240" s="22">
        <f>'Div 2 history'!D241</f>
        <v>1041.8800000000001</v>
      </c>
      <c r="I240" s="22">
        <f>'Div 2 history'!E241</f>
        <v>1860.69</v>
      </c>
      <c r="J240" s="22">
        <f>'Div 2 history'!F241</f>
        <v>0</v>
      </c>
      <c r="K240" s="22">
        <f>'Div 2 history'!G241</f>
        <v>0</v>
      </c>
      <c r="L240" s="1">
        <f t="shared" si="227"/>
        <v>1234.8977524087809</v>
      </c>
      <c r="M240" s="1">
        <f t="shared" si="227"/>
        <v>1146.4080588637353</v>
      </c>
      <c r="N240" s="1">
        <f t="shared" si="227"/>
        <v>1426.0291131684678</v>
      </c>
      <c r="O240" s="1">
        <f t="shared" si="227"/>
        <v>1400.6348411576378</v>
      </c>
      <c r="P240" s="1">
        <f t="shared" si="227"/>
        <v>1354.2822037408198</v>
      </c>
      <c r="Q240" s="1">
        <f t="shared" si="227"/>
        <v>1307.2074311533199</v>
      </c>
      <c r="R240" s="1">
        <f t="shared" si="227"/>
        <v>1288.9571059306334</v>
      </c>
      <c r="S240" s="1">
        <f t="shared" si="227"/>
        <v>1305.1629445661947</v>
      </c>
      <c r="T240" s="1">
        <f t="shared" si="227"/>
        <v>1347.8767709930835</v>
      </c>
      <c r="U240" s="1">
        <f t="shared" si="227"/>
        <v>1296.5020117074325</v>
      </c>
      <c r="V240" s="1">
        <f t="shared" si="228"/>
        <v>1358.5165417870905</v>
      </c>
      <c r="W240" s="1">
        <f t="shared" si="228"/>
        <v>1342.1137571958889</v>
      </c>
      <c r="X240" s="1">
        <f t="shared" si="228"/>
        <v>1391.3221109694941</v>
      </c>
      <c r="Y240" s="1">
        <f t="shared" si="228"/>
        <v>1306.9635933034792</v>
      </c>
      <c r="Z240" s="1">
        <f t="shared" si="228"/>
        <v>1468.1591688058099</v>
      </c>
      <c r="AA240" s="1">
        <f t="shared" si="228"/>
        <v>1400.6348411576378</v>
      </c>
      <c r="AB240" s="1">
        <f t="shared" si="228"/>
        <v>1354.2822037408198</v>
      </c>
      <c r="AC240" s="1">
        <f t="shared" si="228"/>
        <v>1307.2074311533199</v>
      </c>
      <c r="AD240" s="1">
        <f t="shared" si="228"/>
        <v>1288.9571059306334</v>
      </c>
      <c r="AE240" s="1">
        <f t="shared" si="228"/>
        <v>1305.1629445661947</v>
      </c>
      <c r="AF240" s="1">
        <f t="shared" si="228"/>
        <v>1347.8767709930835</v>
      </c>
    </row>
    <row r="241" spans="1:38">
      <c r="A241" s="5" t="s">
        <v>279</v>
      </c>
      <c r="B241" s="5" t="str">
        <f t="shared" si="229"/>
        <v>8560-05414</v>
      </c>
      <c r="C241" s="5" t="str">
        <f t="shared" si="230"/>
        <v>8560</v>
      </c>
      <c r="D241" s="1">
        <f>SUM($F241:K241)</f>
        <v>0</v>
      </c>
      <c r="E241" s="2">
        <f t="shared" si="231"/>
        <v>0</v>
      </c>
      <c r="F241" s="22">
        <f>'Div 2 history'!B242</f>
        <v>0</v>
      </c>
      <c r="G241" s="22">
        <f>'Div 2 history'!C242</f>
        <v>0</v>
      </c>
      <c r="H241" s="22">
        <f>'Div 2 history'!D242</f>
        <v>0</v>
      </c>
      <c r="I241" s="22">
        <f>'Div 2 history'!E242</f>
        <v>0</v>
      </c>
      <c r="J241" s="22">
        <f>'Div 2 history'!F242</f>
        <v>0</v>
      </c>
      <c r="K241" s="22">
        <f>'Div 2 history'!G242</f>
        <v>0</v>
      </c>
      <c r="L241" s="1">
        <f t="shared" si="227"/>
        <v>0</v>
      </c>
      <c r="M241" s="1">
        <f t="shared" si="227"/>
        <v>0</v>
      </c>
      <c r="N241" s="1">
        <f t="shared" si="227"/>
        <v>0</v>
      </c>
      <c r="O241" s="1">
        <f t="shared" si="227"/>
        <v>0</v>
      </c>
      <c r="P241" s="1">
        <f t="shared" si="227"/>
        <v>0</v>
      </c>
      <c r="Q241" s="1">
        <f t="shared" si="227"/>
        <v>0</v>
      </c>
      <c r="R241" s="1">
        <f t="shared" si="227"/>
        <v>0</v>
      </c>
      <c r="S241" s="1">
        <f t="shared" si="227"/>
        <v>0</v>
      </c>
      <c r="T241" s="1">
        <f t="shared" si="227"/>
        <v>0</v>
      </c>
      <c r="U241" s="1">
        <f t="shared" si="227"/>
        <v>0</v>
      </c>
      <c r="V241" s="1">
        <f t="shared" si="228"/>
        <v>0</v>
      </c>
      <c r="W241" s="1">
        <f t="shared" si="228"/>
        <v>0</v>
      </c>
      <c r="X241" s="1">
        <f t="shared" si="228"/>
        <v>0</v>
      </c>
      <c r="Y241" s="1">
        <f t="shared" si="228"/>
        <v>0</v>
      </c>
      <c r="Z241" s="1">
        <f t="shared" si="228"/>
        <v>0</v>
      </c>
      <c r="AA241" s="1">
        <f t="shared" si="228"/>
        <v>0</v>
      </c>
      <c r="AB241" s="1">
        <f t="shared" si="228"/>
        <v>0</v>
      </c>
      <c r="AC241" s="1">
        <f t="shared" si="228"/>
        <v>0</v>
      </c>
      <c r="AD241" s="1">
        <f t="shared" si="228"/>
        <v>0</v>
      </c>
      <c r="AE241" s="1">
        <f t="shared" si="228"/>
        <v>0</v>
      </c>
      <c r="AF241" s="1">
        <f t="shared" si="228"/>
        <v>0</v>
      </c>
    </row>
    <row r="242" spans="1:38">
      <c r="A242" s="5" t="s">
        <v>280</v>
      </c>
      <c r="B242" s="5" t="str">
        <f t="shared" si="229"/>
        <v>8700-05414</v>
      </c>
      <c r="C242" s="5" t="str">
        <f t="shared" si="230"/>
        <v>8700</v>
      </c>
      <c r="D242" s="1">
        <f>SUM($F242:K242)</f>
        <v>0</v>
      </c>
      <c r="E242" s="2">
        <f t="shared" si="231"/>
        <v>0</v>
      </c>
      <c r="F242" s="22">
        <f>'Div 2 history'!B243</f>
        <v>0</v>
      </c>
      <c r="G242" s="22">
        <f>'Div 2 history'!C243</f>
        <v>0</v>
      </c>
      <c r="H242" s="22">
        <f>'Div 2 history'!D243</f>
        <v>0</v>
      </c>
      <c r="I242" s="22">
        <f>'Div 2 history'!E243</f>
        <v>0</v>
      </c>
      <c r="J242" s="22">
        <f>'Div 2 history'!F243</f>
        <v>0</v>
      </c>
      <c r="K242" s="22">
        <f>'Div 2 history'!G243</f>
        <v>0</v>
      </c>
      <c r="L242" s="1">
        <f t="shared" si="227"/>
        <v>0</v>
      </c>
      <c r="M242" s="1">
        <f t="shared" si="227"/>
        <v>0</v>
      </c>
      <c r="N242" s="1">
        <f t="shared" si="227"/>
        <v>0</v>
      </c>
      <c r="O242" s="1">
        <f t="shared" si="227"/>
        <v>0</v>
      </c>
      <c r="P242" s="1">
        <f t="shared" si="227"/>
        <v>0</v>
      </c>
      <c r="Q242" s="1">
        <f t="shared" si="227"/>
        <v>0</v>
      </c>
      <c r="R242" s="1">
        <f t="shared" si="227"/>
        <v>0</v>
      </c>
      <c r="S242" s="1">
        <f t="shared" si="227"/>
        <v>0</v>
      </c>
      <c r="T242" s="1">
        <f t="shared" si="227"/>
        <v>0</v>
      </c>
      <c r="U242" s="1">
        <f t="shared" si="227"/>
        <v>0</v>
      </c>
      <c r="V242" s="1">
        <f t="shared" si="228"/>
        <v>0</v>
      </c>
      <c r="W242" s="1">
        <f t="shared" si="228"/>
        <v>0</v>
      </c>
      <c r="X242" s="1">
        <f t="shared" si="228"/>
        <v>0</v>
      </c>
      <c r="Y242" s="1">
        <f t="shared" si="228"/>
        <v>0</v>
      </c>
      <c r="Z242" s="1">
        <f t="shared" si="228"/>
        <v>0</v>
      </c>
      <c r="AA242" s="1">
        <f t="shared" si="228"/>
        <v>0</v>
      </c>
      <c r="AB242" s="1">
        <f t="shared" si="228"/>
        <v>0</v>
      </c>
      <c r="AC242" s="1">
        <f t="shared" si="228"/>
        <v>0</v>
      </c>
      <c r="AD242" s="1">
        <f t="shared" si="228"/>
        <v>0</v>
      </c>
      <c r="AE242" s="1">
        <f t="shared" si="228"/>
        <v>0</v>
      </c>
      <c r="AF242" s="1">
        <f t="shared" si="228"/>
        <v>0</v>
      </c>
    </row>
    <row r="243" spans="1:38">
      <c r="A243" s="5" t="s">
        <v>486</v>
      </c>
      <c r="B243" s="5" t="str">
        <f t="shared" si="229"/>
        <v>9010-05414</v>
      </c>
      <c r="C243" s="5" t="str">
        <f t="shared" si="230"/>
        <v>9010</v>
      </c>
      <c r="D243" s="1">
        <f>SUM($F243:K243)</f>
        <v>0</v>
      </c>
      <c r="E243" s="2">
        <f t="shared" si="231"/>
        <v>0</v>
      </c>
      <c r="F243" s="22">
        <f>'Div 2 history'!B244</f>
        <v>0</v>
      </c>
      <c r="G243" s="22">
        <f>'Div 2 history'!C244</f>
        <v>0</v>
      </c>
      <c r="H243" s="22">
        <f>'Div 2 history'!D244</f>
        <v>0</v>
      </c>
      <c r="I243" s="22">
        <f>'Div 2 history'!E244</f>
        <v>0</v>
      </c>
      <c r="J243" s="22">
        <f>'Div 2 history'!F244</f>
        <v>0</v>
      </c>
      <c r="K243" s="22">
        <f>'Div 2 history'!G244</f>
        <v>0</v>
      </c>
      <c r="L243" s="1">
        <f t="shared" si="227"/>
        <v>0</v>
      </c>
      <c r="M243" s="1">
        <f t="shared" si="227"/>
        <v>0</v>
      </c>
      <c r="N243" s="1">
        <f t="shared" si="227"/>
        <v>0</v>
      </c>
      <c r="O243" s="1">
        <f t="shared" si="227"/>
        <v>0</v>
      </c>
      <c r="P243" s="1">
        <f t="shared" si="227"/>
        <v>0</v>
      </c>
      <c r="Q243" s="1">
        <f t="shared" si="227"/>
        <v>0</v>
      </c>
      <c r="R243" s="1">
        <f t="shared" si="227"/>
        <v>0</v>
      </c>
      <c r="S243" s="1">
        <f t="shared" si="227"/>
        <v>0</v>
      </c>
      <c r="T243" s="1">
        <f t="shared" si="227"/>
        <v>0</v>
      </c>
      <c r="U243" s="1">
        <f t="shared" si="227"/>
        <v>0</v>
      </c>
      <c r="V243" s="1">
        <f t="shared" si="228"/>
        <v>0</v>
      </c>
      <c r="W243" s="1">
        <f t="shared" si="228"/>
        <v>0</v>
      </c>
      <c r="X243" s="1">
        <f t="shared" si="228"/>
        <v>0</v>
      </c>
      <c r="Y243" s="1">
        <f t="shared" si="228"/>
        <v>0</v>
      </c>
      <c r="Z243" s="1">
        <f t="shared" si="228"/>
        <v>0</v>
      </c>
      <c r="AA243" s="1">
        <f t="shared" si="228"/>
        <v>0</v>
      </c>
      <c r="AB243" s="1">
        <f t="shared" si="228"/>
        <v>0</v>
      </c>
      <c r="AC243" s="1">
        <f t="shared" si="228"/>
        <v>0</v>
      </c>
      <c r="AD243" s="1">
        <f t="shared" si="228"/>
        <v>0</v>
      </c>
      <c r="AE243" s="1">
        <f t="shared" si="228"/>
        <v>0</v>
      </c>
      <c r="AF243" s="1">
        <f t="shared" si="228"/>
        <v>0</v>
      </c>
    </row>
    <row r="244" spans="1:38">
      <c r="A244" s="5" t="s">
        <v>1151</v>
      </c>
      <c r="B244" s="5" t="str">
        <f t="shared" si="225"/>
        <v>9160-05411</v>
      </c>
      <c r="C244" s="5" t="str">
        <f t="shared" si="226"/>
        <v>9160</v>
      </c>
      <c r="D244" s="1">
        <f>SUM($F244:K244)</f>
        <v>95.99</v>
      </c>
      <c r="E244" s="2">
        <f t="shared" ref="E244:E255" si="232">D244/$D$256</f>
        <v>9.4392288746906133E-5</v>
      </c>
      <c r="F244" s="22">
        <f>'Div 2 history'!B245</f>
        <v>0</v>
      </c>
      <c r="G244" s="22">
        <f>'Div 2 history'!C245</f>
        <v>0</v>
      </c>
      <c r="H244" s="22">
        <f>'Div 2 history'!D245</f>
        <v>0</v>
      </c>
      <c r="I244" s="22">
        <f>'Div 2 history'!E245</f>
        <v>0</v>
      </c>
      <c r="J244" s="22">
        <f>'Div 2 history'!F245</f>
        <v>0</v>
      </c>
      <c r="K244" s="22">
        <f>'Div 2 history'!G245</f>
        <v>95.99</v>
      </c>
      <c r="L244" s="1">
        <f t="shared" ref="L244:U253" si="233">$E244*L$256</f>
        <v>24.858203577960406</v>
      </c>
      <c r="M244" s="1">
        <f t="shared" si="233"/>
        <v>23.076926697017541</v>
      </c>
      <c r="N244" s="1">
        <f t="shared" si="233"/>
        <v>28.705633267284298</v>
      </c>
      <c r="O244" s="1">
        <f t="shared" si="233"/>
        <v>28.194452497760679</v>
      </c>
      <c r="P244" s="1">
        <f t="shared" si="233"/>
        <v>27.26138472349751</v>
      </c>
      <c r="Q244" s="1">
        <f t="shared" si="233"/>
        <v>26.313780536767322</v>
      </c>
      <c r="R244" s="1">
        <f t="shared" si="233"/>
        <v>25.946405748964363</v>
      </c>
      <c r="S244" s="1">
        <f t="shared" si="233"/>
        <v>26.272625498873669</v>
      </c>
      <c r="T244" s="1">
        <f t="shared" si="233"/>
        <v>27.132444857069238</v>
      </c>
      <c r="U244" s="1">
        <f t="shared" si="233"/>
        <v>26.098282941558132</v>
      </c>
      <c r="V244" s="1">
        <f t="shared" ref="V244:AF253" si="234">$E244*V$256</f>
        <v>27.346620960235967</v>
      </c>
      <c r="W244" s="1">
        <f t="shared" si="234"/>
        <v>27.016436734199289</v>
      </c>
      <c r="X244" s="1">
        <f t="shared" si="234"/>
        <v>28.006989412309323</v>
      </c>
      <c r="Y244" s="1">
        <f t="shared" si="234"/>
        <v>26.308872137752481</v>
      </c>
      <c r="Z244" s="1">
        <f t="shared" si="234"/>
        <v>29.553701455716126</v>
      </c>
      <c r="AA244" s="1">
        <f t="shared" si="234"/>
        <v>28.194452497760679</v>
      </c>
      <c r="AB244" s="1">
        <f t="shared" si="234"/>
        <v>27.26138472349751</v>
      </c>
      <c r="AC244" s="1">
        <f t="shared" si="234"/>
        <v>26.313780536767322</v>
      </c>
      <c r="AD244" s="1">
        <f t="shared" si="234"/>
        <v>25.946405748964363</v>
      </c>
      <c r="AE244" s="1">
        <f t="shared" si="234"/>
        <v>26.272625498873669</v>
      </c>
      <c r="AF244" s="1">
        <f t="shared" si="234"/>
        <v>27.132444857069238</v>
      </c>
    </row>
    <row r="245" spans="1:38">
      <c r="A245" s="5" t="s">
        <v>1147</v>
      </c>
      <c r="B245" s="5" t="str">
        <f t="shared" si="225"/>
        <v>9160-05414</v>
      </c>
      <c r="C245" s="5" t="str">
        <f t="shared" si="226"/>
        <v>9160</v>
      </c>
      <c r="D245" s="1">
        <f>SUM($F245:K245)</f>
        <v>717.6</v>
      </c>
      <c r="E245" s="2">
        <f t="shared" si="232"/>
        <v>7.0565586420231119E-4</v>
      </c>
      <c r="F245" s="22">
        <f>'Div 2 history'!B246</f>
        <v>0</v>
      </c>
      <c r="G245" s="22">
        <f>'Div 2 history'!C246</f>
        <v>0</v>
      </c>
      <c r="H245" s="22">
        <f>'Div 2 history'!D246</f>
        <v>0</v>
      </c>
      <c r="I245" s="22">
        <f>'Div 2 history'!E246</f>
        <v>0</v>
      </c>
      <c r="J245" s="22">
        <f>'Div 2 history'!F246</f>
        <v>341.55</v>
      </c>
      <c r="K245" s="22">
        <f>'Div 2 history'!G246</f>
        <v>376.05</v>
      </c>
      <c r="L245" s="1">
        <f t="shared" si="233"/>
        <v>185.83442949832681</v>
      </c>
      <c r="M245" s="1">
        <f t="shared" si="233"/>
        <v>172.517997684965</v>
      </c>
      <c r="N245" s="1">
        <f t="shared" si="233"/>
        <v>214.59696252321299</v>
      </c>
      <c r="O245" s="1">
        <f t="shared" si="233"/>
        <v>210.77548820078201</v>
      </c>
      <c r="P245" s="1">
        <f t="shared" si="233"/>
        <v>203.80007998314218</v>
      </c>
      <c r="Q245" s="1">
        <f t="shared" si="233"/>
        <v>196.71600076241518</v>
      </c>
      <c r="R245" s="1">
        <f t="shared" si="233"/>
        <v>193.96958813893977</v>
      </c>
      <c r="S245" s="1">
        <f t="shared" si="233"/>
        <v>196.40833480562296</v>
      </c>
      <c r="T245" s="1">
        <f t="shared" si="233"/>
        <v>202.83615407264182</v>
      </c>
      <c r="U245" s="1">
        <f t="shared" si="233"/>
        <v>195.1049884244413</v>
      </c>
      <c r="V245" s="1">
        <f t="shared" si="234"/>
        <v>204.43728722851685</v>
      </c>
      <c r="W245" s="1">
        <f t="shared" si="234"/>
        <v>201.96890301553717</v>
      </c>
      <c r="X245" s="1">
        <f t="shared" si="234"/>
        <v>209.37405565447622</v>
      </c>
      <c r="Y245" s="1">
        <f t="shared" si="234"/>
        <v>196.67930665747664</v>
      </c>
      <c r="Z245" s="1">
        <f t="shared" si="234"/>
        <v>220.93693264529529</v>
      </c>
      <c r="AA245" s="1">
        <f t="shared" si="234"/>
        <v>210.77548820078201</v>
      </c>
      <c r="AB245" s="1">
        <f t="shared" si="234"/>
        <v>203.80007998314218</v>
      </c>
      <c r="AC245" s="1">
        <f t="shared" si="234"/>
        <v>196.71600076241518</v>
      </c>
      <c r="AD245" s="1">
        <f t="shared" si="234"/>
        <v>193.96958813893977</v>
      </c>
      <c r="AE245" s="1">
        <f t="shared" si="234"/>
        <v>196.40833480562296</v>
      </c>
      <c r="AF245" s="1">
        <f t="shared" si="234"/>
        <v>202.83615407264182</v>
      </c>
    </row>
    <row r="246" spans="1:38">
      <c r="A246" s="5" t="s">
        <v>1149</v>
      </c>
      <c r="B246" s="5" t="str">
        <f t="shared" si="225"/>
        <v>9160-05413</v>
      </c>
      <c r="C246" s="5" t="str">
        <f t="shared" si="226"/>
        <v>9160</v>
      </c>
      <c r="D246" s="1">
        <f>SUM($F246:K246)</f>
        <v>786.68000000000006</v>
      </c>
      <c r="E246" s="2">
        <f t="shared" si="232"/>
        <v>7.7358605804163068E-4</v>
      </c>
      <c r="F246" s="22">
        <f>'Div 2 history'!B247</f>
        <v>0</v>
      </c>
      <c r="G246" s="22">
        <f>'Div 2 history'!C247</f>
        <v>0</v>
      </c>
      <c r="H246" s="22">
        <f>'Div 2 history'!D247</f>
        <v>0</v>
      </c>
      <c r="I246" s="22">
        <f>'Div 2 history'!E247</f>
        <v>0</v>
      </c>
      <c r="J246" s="22">
        <f>'Div 2 history'!F247</f>
        <v>667.86</v>
      </c>
      <c r="K246" s="22">
        <f>'Div 2 history'!G247</f>
        <v>118.82</v>
      </c>
      <c r="L246" s="1">
        <f t="shared" si="233"/>
        <v>203.72384197009995</v>
      </c>
      <c r="M246" s="1">
        <f t="shared" si="233"/>
        <v>189.12549946879633</v>
      </c>
      <c r="N246" s="1">
        <f t="shared" si="233"/>
        <v>235.25520969587683</v>
      </c>
      <c r="O246" s="1">
        <f t="shared" si="233"/>
        <v>231.06585989101339</v>
      </c>
      <c r="P246" s="1">
        <f t="shared" si="233"/>
        <v>223.41896170727185</v>
      </c>
      <c r="Q246" s="1">
        <f t="shared" si="233"/>
        <v>215.65293127059192</v>
      </c>
      <c r="R246" s="1">
        <f t="shared" si="233"/>
        <v>212.6421343326939</v>
      </c>
      <c r="S246" s="1">
        <f t="shared" si="233"/>
        <v>215.31564774928577</v>
      </c>
      <c r="T246" s="1">
        <f t="shared" si="233"/>
        <v>222.362243151987</v>
      </c>
      <c r="U246" s="1">
        <f t="shared" si="233"/>
        <v>213.88683430008288</v>
      </c>
      <c r="V246" s="1">
        <f t="shared" si="234"/>
        <v>224.11750991768346</v>
      </c>
      <c r="W246" s="1">
        <f t="shared" si="234"/>
        <v>221.41150588665383</v>
      </c>
      <c r="X246" s="1">
        <f t="shared" si="234"/>
        <v>229.52951797974271</v>
      </c>
      <c r="Y246" s="1">
        <f t="shared" si="234"/>
        <v>215.61270479557376</v>
      </c>
      <c r="Z246" s="1">
        <f t="shared" si="234"/>
        <v>242.20549912681287</v>
      </c>
      <c r="AA246" s="1">
        <f t="shared" si="234"/>
        <v>231.06585989101339</v>
      </c>
      <c r="AB246" s="1">
        <f t="shared" si="234"/>
        <v>223.41896170727185</v>
      </c>
      <c r="AC246" s="1">
        <f t="shared" si="234"/>
        <v>215.65293127059192</v>
      </c>
      <c r="AD246" s="1">
        <f t="shared" si="234"/>
        <v>212.6421343326939</v>
      </c>
      <c r="AE246" s="1">
        <f t="shared" si="234"/>
        <v>215.31564774928577</v>
      </c>
      <c r="AF246" s="1">
        <f t="shared" si="234"/>
        <v>222.362243151987</v>
      </c>
    </row>
    <row r="247" spans="1:38">
      <c r="A247" s="5" t="s">
        <v>1150</v>
      </c>
      <c r="B247" s="5" t="str">
        <f t="shared" si="225"/>
        <v>9260-05413</v>
      </c>
      <c r="C247" s="5" t="str">
        <f t="shared" si="226"/>
        <v>9260</v>
      </c>
      <c r="D247" s="1">
        <f>SUM($F247:K247)</f>
        <v>75</v>
      </c>
      <c r="E247" s="2">
        <f t="shared" si="232"/>
        <v>7.375165804790041E-5</v>
      </c>
      <c r="F247" s="22">
        <f>'Div 2 history'!B248</f>
        <v>0</v>
      </c>
      <c r="G247" s="22">
        <f>'Div 2 history'!C248</f>
        <v>0</v>
      </c>
      <c r="H247" s="22">
        <f>'Div 2 history'!D248</f>
        <v>75</v>
      </c>
      <c r="I247" s="22">
        <f>'Div 2 history'!E248</f>
        <v>0</v>
      </c>
      <c r="J247" s="22">
        <f>'Div 2 history'!F248</f>
        <v>0</v>
      </c>
      <c r="K247" s="22">
        <f>'Div 2 history'!G248</f>
        <v>0</v>
      </c>
      <c r="L247" s="1">
        <f t="shared" si="233"/>
        <v>19.422494721815092</v>
      </c>
      <c r="M247" s="1">
        <f t="shared" si="233"/>
        <v>18.030727182793161</v>
      </c>
      <c r="N247" s="1">
        <f t="shared" si="233"/>
        <v>22.428612303847512</v>
      </c>
      <c r="O247" s="1">
        <f t="shared" si="233"/>
        <v>22.029210723325878</v>
      </c>
      <c r="P247" s="1">
        <f t="shared" si="233"/>
        <v>21.300175583522382</v>
      </c>
      <c r="Q247" s="1">
        <f t="shared" si="233"/>
        <v>20.55978268837951</v>
      </c>
      <c r="R247" s="1">
        <f t="shared" si="233"/>
        <v>20.272741235257083</v>
      </c>
      <c r="S247" s="1">
        <f t="shared" si="233"/>
        <v>20.527626965470624</v>
      </c>
      <c r="T247" s="1">
        <f t="shared" si="233"/>
        <v>21.199430818628951</v>
      </c>
      <c r="U247" s="1">
        <f t="shared" si="233"/>
        <v>20.391407653056152</v>
      </c>
      <c r="V247" s="1">
        <f t="shared" si="234"/>
        <v>21.366773330739637</v>
      </c>
      <c r="W247" s="1">
        <f t="shared" si="234"/>
        <v>21.10879003088808</v>
      </c>
      <c r="X247" s="1">
        <f t="shared" si="234"/>
        <v>21.882739930442746</v>
      </c>
      <c r="Y247" s="1">
        <f t="shared" si="234"/>
        <v>20.555947602161019</v>
      </c>
      <c r="Z247" s="1">
        <f t="shared" si="234"/>
        <v>23.091234599215642</v>
      </c>
      <c r="AA247" s="1">
        <f t="shared" si="234"/>
        <v>22.029210723325878</v>
      </c>
      <c r="AB247" s="1">
        <f t="shared" si="234"/>
        <v>21.300175583522382</v>
      </c>
      <c r="AC247" s="1">
        <f t="shared" si="234"/>
        <v>20.55978268837951</v>
      </c>
      <c r="AD247" s="1">
        <f t="shared" si="234"/>
        <v>20.272741235257083</v>
      </c>
      <c r="AE247" s="1">
        <f t="shared" si="234"/>
        <v>20.527626965470624</v>
      </c>
      <c r="AF247" s="1">
        <f t="shared" si="234"/>
        <v>21.199430818628951</v>
      </c>
    </row>
    <row r="248" spans="1:38">
      <c r="A248" s="5" t="s">
        <v>1153</v>
      </c>
      <c r="B248" s="5" t="str">
        <f t="shared" si="225"/>
        <v>9210-05410</v>
      </c>
      <c r="C248" s="5" t="str">
        <f t="shared" si="226"/>
        <v>9210</v>
      </c>
      <c r="D248" s="1">
        <f>SUM($F248:K248)</f>
        <v>50</v>
      </c>
      <c r="E248" s="2">
        <f t="shared" si="232"/>
        <v>4.9167772031933607E-5</v>
      </c>
      <c r="F248" s="22">
        <f>'Div 2 history'!B249</f>
        <v>0</v>
      </c>
      <c r="G248" s="22">
        <f>'Div 2 history'!C249</f>
        <v>0</v>
      </c>
      <c r="H248" s="22">
        <f>'Div 2 history'!D249</f>
        <v>0</v>
      </c>
      <c r="I248" s="22">
        <f>'Div 2 history'!E249</f>
        <v>50</v>
      </c>
      <c r="J248" s="22">
        <f>'Div 2 history'!F249</f>
        <v>50</v>
      </c>
      <c r="K248" s="22">
        <f>'Div 2 history'!G249</f>
        <v>-50</v>
      </c>
      <c r="L248" s="1">
        <f t="shared" si="233"/>
        <v>12.948329814543394</v>
      </c>
      <c r="M248" s="1">
        <f t="shared" si="233"/>
        <v>12.020484788528774</v>
      </c>
      <c r="N248" s="1">
        <f t="shared" si="233"/>
        <v>14.952408202565007</v>
      </c>
      <c r="O248" s="1">
        <f t="shared" si="233"/>
        <v>14.686140482217251</v>
      </c>
      <c r="P248" s="1">
        <f t="shared" si="233"/>
        <v>14.200117055681588</v>
      </c>
      <c r="Q248" s="1">
        <f t="shared" si="233"/>
        <v>13.706521792253007</v>
      </c>
      <c r="R248" s="1">
        <f t="shared" si="233"/>
        <v>13.51516082350472</v>
      </c>
      <c r="S248" s="1">
        <f t="shared" si="233"/>
        <v>13.685084643647084</v>
      </c>
      <c r="T248" s="1">
        <f t="shared" si="233"/>
        <v>14.132953879085967</v>
      </c>
      <c r="U248" s="1">
        <f t="shared" si="233"/>
        <v>13.594271768704102</v>
      </c>
      <c r="V248" s="1">
        <f t="shared" si="234"/>
        <v>14.244515553826425</v>
      </c>
      <c r="W248" s="1">
        <f t="shared" si="234"/>
        <v>14.072526687258721</v>
      </c>
      <c r="X248" s="1">
        <f t="shared" si="234"/>
        <v>14.588493286961832</v>
      </c>
      <c r="Y248" s="1">
        <f t="shared" si="234"/>
        <v>13.703965068107346</v>
      </c>
      <c r="Z248" s="1">
        <f t="shared" si="234"/>
        <v>15.394156399477096</v>
      </c>
      <c r="AA248" s="1">
        <f t="shared" si="234"/>
        <v>14.686140482217251</v>
      </c>
      <c r="AB248" s="1">
        <f t="shared" si="234"/>
        <v>14.200117055681588</v>
      </c>
      <c r="AC248" s="1">
        <f t="shared" si="234"/>
        <v>13.706521792253007</v>
      </c>
      <c r="AD248" s="1">
        <f t="shared" si="234"/>
        <v>13.51516082350472</v>
      </c>
      <c r="AE248" s="1">
        <f t="shared" si="234"/>
        <v>13.685084643647084</v>
      </c>
      <c r="AF248" s="1">
        <f t="shared" si="234"/>
        <v>14.132953879085967</v>
      </c>
    </row>
    <row r="249" spans="1:38">
      <c r="A249" s="5" t="s">
        <v>1146</v>
      </c>
      <c r="B249" s="5" t="str">
        <f t="shared" si="225"/>
        <v>8850-05419</v>
      </c>
      <c r="C249" s="5" t="str">
        <f t="shared" si="226"/>
        <v>8850</v>
      </c>
      <c r="D249" s="1">
        <f>SUM($F249:K249)</f>
        <v>0</v>
      </c>
      <c r="E249" s="2">
        <f t="shared" si="232"/>
        <v>0</v>
      </c>
      <c r="F249" s="22">
        <f>'Div 2 history'!B250</f>
        <v>0</v>
      </c>
      <c r="G249" s="22">
        <f>'Div 2 history'!C250</f>
        <v>0</v>
      </c>
      <c r="H249" s="22">
        <f>'Div 2 history'!D250</f>
        <v>1769.19</v>
      </c>
      <c r="I249" s="22">
        <f>'Div 2 history'!E250</f>
        <v>-1769.19</v>
      </c>
      <c r="J249" s="22">
        <f>'Div 2 history'!F250</f>
        <v>0</v>
      </c>
      <c r="K249" s="22">
        <f>'Div 2 history'!G250</f>
        <v>0</v>
      </c>
      <c r="L249" s="1">
        <f t="shared" si="233"/>
        <v>0</v>
      </c>
      <c r="M249" s="1">
        <f t="shared" si="233"/>
        <v>0</v>
      </c>
      <c r="N249" s="1">
        <f t="shared" si="233"/>
        <v>0</v>
      </c>
      <c r="O249" s="1">
        <f t="shared" si="233"/>
        <v>0</v>
      </c>
      <c r="P249" s="1">
        <f t="shared" si="233"/>
        <v>0</v>
      </c>
      <c r="Q249" s="1">
        <f t="shared" si="233"/>
        <v>0</v>
      </c>
      <c r="R249" s="1">
        <f t="shared" si="233"/>
        <v>0</v>
      </c>
      <c r="S249" s="1">
        <f t="shared" si="233"/>
        <v>0</v>
      </c>
      <c r="T249" s="1">
        <f t="shared" si="233"/>
        <v>0</v>
      </c>
      <c r="U249" s="1">
        <f t="shared" si="233"/>
        <v>0</v>
      </c>
      <c r="V249" s="1">
        <f t="shared" si="234"/>
        <v>0</v>
      </c>
      <c r="W249" s="1">
        <f t="shared" si="234"/>
        <v>0</v>
      </c>
      <c r="X249" s="1">
        <f t="shared" si="234"/>
        <v>0</v>
      </c>
      <c r="Y249" s="1">
        <f t="shared" si="234"/>
        <v>0</v>
      </c>
      <c r="Z249" s="1">
        <f t="shared" si="234"/>
        <v>0</v>
      </c>
      <c r="AA249" s="1">
        <f t="shared" si="234"/>
        <v>0</v>
      </c>
      <c r="AB249" s="1">
        <f t="shared" si="234"/>
        <v>0</v>
      </c>
      <c r="AC249" s="1">
        <f t="shared" si="234"/>
        <v>0</v>
      </c>
      <c r="AD249" s="1">
        <f t="shared" si="234"/>
        <v>0</v>
      </c>
      <c r="AE249" s="1">
        <f t="shared" si="234"/>
        <v>0</v>
      </c>
      <c r="AF249" s="1">
        <f t="shared" si="234"/>
        <v>0</v>
      </c>
    </row>
    <row r="250" spans="1:38">
      <c r="A250" s="5" t="s">
        <v>1143</v>
      </c>
      <c r="B250" s="5" t="str">
        <f t="shared" si="225"/>
        <v>8850-05411</v>
      </c>
      <c r="C250" s="5" t="str">
        <f t="shared" si="226"/>
        <v>8850</v>
      </c>
      <c r="D250" s="1">
        <f>SUM($F250:K250)</f>
        <v>0</v>
      </c>
      <c r="E250" s="2">
        <f t="shared" si="232"/>
        <v>0</v>
      </c>
      <c r="F250" s="22">
        <f>'Div 2 history'!B251</f>
        <v>0</v>
      </c>
      <c r="G250" s="22">
        <f>'Div 2 history'!C251</f>
        <v>0</v>
      </c>
      <c r="H250" s="22">
        <f>'Div 2 history'!D251</f>
        <v>451.68</v>
      </c>
      <c r="I250" s="22">
        <f>'Div 2 history'!E251</f>
        <v>-451.68</v>
      </c>
      <c r="J250" s="22">
        <f>'Div 2 history'!F251</f>
        <v>0</v>
      </c>
      <c r="K250" s="22">
        <f>'Div 2 history'!G251</f>
        <v>0</v>
      </c>
      <c r="L250" s="1">
        <f t="shared" si="233"/>
        <v>0</v>
      </c>
      <c r="M250" s="1">
        <f t="shared" si="233"/>
        <v>0</v>
      </c>
      <c r="N250" s="1">
        <f t="shared" si="233"/>
        <v>0</v>
      </c>
      <c r="O250" s="1">
        <f t="shared" si="233"/>
        <v>0</v>
      </c>
      <c r="P250" s="1">
        <f t="shared" si="233"/>
        <v>0</v>
      </c>
      <c r="Q250" s="1">
        <f t="shared" si="233"/>
        <v>0</v>
      </c>
      <c r="R250" s="1">
        <f t="shared" si="233"/>
        <v>0</v>
      </c>
      <c r="S250" s="1">
        <f t="shared" si="233"/>
        <v>0</v>
      </c>
      <c r="T250" s="1">
        <f t="shared" si="233"/>
        <v>0</v>
      </c>
      <c r="U250" s="1">
        <f t="shared" si="233"/>
        <v>0</v>
      </c>
      <c r="V250" s="1">
        <f t="shared" si="234"/>
        <v>0</v>
      </c>
      <c r="W250" s="1">
        <f t="shared" si="234"/>
        <v>0</v>
      </c>
      <c r="X250" s="1">
        <f t="shared" si="234"/>
        <v>0</v>
      </c>
      <c r="Y250" s="1">
        <f t="shared" si="234"/>
        <v>0</v>
      </c>
      <c r="Z250" s="1">
        <f t="shared" si="234"/>
        <v>0</v>
      </c>
      <c r="AA250" s="1">
        <f t="shared" si="234"/>
        <v>0</v>
      </c>
      <c r="AB250" s="1">
        <f t="shared" si="234"/>
        <v>0</v>
      </c>
      <c r="AC250" s="1">
        <f t="shared" si="234"/>
        <v>0</v>
      </c>
      <c r="AD250" s="1">
        <f t="shared" si="234"/>
        <v>0</v>
      </c>
      <c r="AE250" s="1">
        <f t="shared" si="234"/>
        <v>0</v>
      </c>
      <c r="AF250" s="1">
        <f t="shared" si="234"/>
        <v>0</v>
      </c>
    </row>
    <row r="251" spans="1:38">
      <c r="A251" s="5" t="s">
        <v>1142</v>
      </c>
      <c r="B251" s="5" t="str">
        <f t="shared" si="225"/>
        <v>8850-05413</v>
      </c>
      <c r="C251" s="5" t="str">
        <f t="shared" si="226"/>
        <v>8850</v>
      </c>
      <c r="D251" s="1">
        <f>SUM($F251:K251)</f>
        <v>0</v>
      </c>
      <c r="E251" s="2">
        <f t="shared" si="232"/>
        <v>0</v>
      </c>
      <c r="F251" s="22">
        <f>'Div 2 history'!B252</f>
        <v>0</v>
      </c>
      <c r="G251" s="22">
        <f>'Div 2 history'!C252</f>
        <v>0</v>
      </c>
      <c r="H251" s="22">
        <f>'Div 2 history'!D252</f>
        <v>2726.48</v>
      </c>
      <c r="I251" s="22">
        <f>'Div 2 history'!E252</f>
        <v>-2726.48</v>
      </c>
      <c r="J251" s="22">
        <f>'Div 2 history'!F252</f>
        <v>0</v>
      </c>
      <c r="K251" s="22">
        <f>'Div 2 history'!G252</f>
        <v>0</v>
      </c>
      <c r="L251" s="1">
        <f t="shared" si="233"/>
        <v>0</v>
      </c>
      <c r="M251" s="1">
        <f t="shared" si="233"/>
        <v>0</v>
      </c>
      <c r="N251" s="1">
        <f t="shared" si="233"/>
        <v>0</v>
      </c>
      <c r="O251" s="1">
        <f t="shared" si="233"/>
        <v>0</v>
      </c>
      <c r="P251" s="1">
        <f t="shared" si="233"/>
        <v>0</v>
      </c>
      <c r="Q251" s="1">
        <f t="shared" si="233"/>
        <v>0</v>
      </c>
      <c r="R251" s="1">
        <f t="shared" si="233"/>
        <v>0</v>
      </c>
      <c r="S251" s="1">
        <f t="shared" si="233"/>
        <v>0</v>
      </c>
      <c r="T251" s="1">
        <f t="shared" si="233"/>
        <v>0</v>
      </c>
      <c r="U251" s="1">
        <f t="shared" si="233"/>
        <v>0</v>
      </c>
      <c r="V251" s="1">
        <f t="shared" si="234"/>
        <v>0</v>
      </c>
      <c r="W251" s="1">
        <f t="shared" si="234"/>
        <v>0</v>
      </c>
      <c r="X251" s="1">
        <f t="shared" si="234"/>
        <v>0</v>
      </c>
      <c r="Y251" s="1">
        <f t="shared" si="234"/>
        <v>0</v>
      </c>
      <c r="Z251" s="1">
        <f t="shared" si="234"/>
        <v>0</v>
      </c>
      <c r="AA251" s="1">
        <f t="shared" si="234"/>
        <v>0</v>
      </c>
      <c r="AB251" s="1">
        <f t="shared" si="234"/>
        <v>0</v>
      </c>
      <c r="AC251" s="1">
        <f t="shared" si="234"/>
        <v>0</v>
      </c>
      <c r="AD251" s="1">
        <f t="shared" si="234"/>
        <v>0</v>
      </c>
      <c r="AE251" s="1">
        <f t="shared" si="234"/>
        <v>0</v>
      </c>
      <c r="AF251" s="1">
        <f t="shared" si="234"/>
        <v>0</v>
      </c>
    </row>
    <row r="252" spans="1:38">
      <c r="A252" s="5" t="s">
        <v>874</v>
      </c>
      <c r="B252" s="5" t="str">
        <f t="shared" si="225"/>
        <v>8210-05419</v>
      </c>
      <c r="C252" s="5" t="str">
        <f t="shared" si="226"/>
        <v>8210</v>
      </c>
      <c r="D252" s="1">
        <f>SUM($F252:K252)</f>
        <v>0</v>
      </c>
      <c r="E252" s="2">
        <f t="shared" si="232"/>
        <v>0</v>
      </c>
      <c r="F252" s="22">
        <f>'Div 2 history'!B253</f>
        <v>0</v>
      </c>
      <c r="G252" s="22">
        <f>'Div 2 history'!C253</f>
        <v>0</v>
      </c>
      <c r="H252" s="22">
        <f>'Div 2 history'!D253</f>
        <v>0</v>
      </c>
      <c r="I252" s="22">
        <f>'Div 2 history'!E253</f>
        <v>0</v>
      </c>
      <c r="J252" s="22">
        <f>'Div 2 history'!F253</f>
        <v>0</v>
      </c>
      <c r="K252" s="22">
        <f>'Div 2 history'!G253</f>
        <v>0</v>
      </c>
      <c r="L252" s="1">
        <f t="shared" si="233"/>
        <v>0</v>
      </c>
      <c r="M252" s="1">
        <f t="shared" si="233"/>
        <v>0</v>
      </c>
      <c r="N252" s="1">
        <f t="shared" si="233"/>
        <v>0</v>
      </c>
      <c r="O252" s="1">
        <f t="shared" si="233"/>
        <v>0</v>
      </c>
      <c r="P252" s="1">
        <f t="shared" si="233"/>
        <v>0</v>
      </c>
      <c r="Q252" s="1">
        <f t="shared" si="233"/>
        <v>0</v>
      </c>
      <c r="R252" s="1">
        <f t="shared" si="233"/>
        <v>0</v>
      </c>
      <c r="S252" s="1">
        <f t="shared" si="233"/>
        <v>0</v>
      </c>
      <c r="T252" s="1">
        <f t="shared" si="233"/>
        <v>0</v>
      </c>
      <c r="U252" s="1">
        <f t="shared" si="233"/>
        <v>0</v>
      </c>
      <c r="V252" s="1">
        <f t="shared" si="234"/>
        <v>0</v>
      </c>
      <c r="W252" s="1">
        <f t="shared" si="234"/>
        <v>0</v>
      </c>
      <c r="X252" s="1">
        <f t="shared" si="234"/>
        <v>0</v>
      </c>
      <c r="Y252" s="1">
        <f t="shared" si="234"/>
        <v>0</v>
      </c>
      <c r="Z252" s="1">
        <f t="shared" si="234"/>
        <v>0</v>
      </c>
      <c r="AA252" s="1">
        <f t="shared" si="234"/>
        <v>0</v>
      </c>
      <c r="AB252" s="1">
        <f t="shared" si="234"/>
        <v>0</v>
      </c>
      <c r="AC252" s="1">
        <f t="shared" si="234"/>
        <v>0</v>
      </c>
      <c r="AD252" s="1">
        <f t="shared" si="234"/>
        <v>0</v>
      </c>
      <c r="AE252" s="1">
        <f t="shared" si="234"/>
        <v>0</v>
      </c>
      <c r="AF252" s="1">
        <f t="shared" si="234"/>
        <v>0</v>
      </c>
    </row>
    <row r="253" spans="1:38">
      <c r="A253" s="5" t="s">
        <v>1141</v>
      </c>
      <c r="B253" s="5" t="str">
        <f t="shared" si="225"/>
        <v>8850-05414</v>
      </c>
      <c r="C253" s="5" t="str">
        <f t="shared" si="226"/>
        <v>8850</v>
      </c>
      <c r="D253" s="1">
        <f>SUM($F253:K253)</f>
        <v>0</v>
      </c>
      <c r="E253" s="2">
        <f t="shared" si="232"/>
        <v>0</v>
      </c>
      <c r="F253" s="22">
        <f>'Div 2 history'!B254</f>
        <v>0</v>
      </c>
      <c r="G253" s="22">
        <f>'Div 2 history'!C254</f>
        <v>0</v>
      </c>
      <c r="H253" s="22">
        <f>'Div 2 history'!D254</f>
        <v>954.56</v>
      </c>
      <c r="I253" s="22">
        <f>'Div 2 history'!E254</f>
        <v>-954.56</v>
      </c>
      <c r="J253" s="22">
        <f>'Div 2 history'!F254</f>
        <v>0</v>
      </c>
      <c r="K253" s="22">
        <f>'Div 2 history'!G254</f>
        <v>0</v>
      </c>
      <c r="L253" s="1">
        <f t="shared" si="233"/>
        <v>0</v>
      </c>
      <c r="M253" s="1">
        <f t="shared" si="233"/>
        <v>0</v>
      </c>
      <c r="N253" s="1">
        <f t="shared" si="233"/>
        <v>0</v>
      </c>
      <c r="O253" s="1">
        <f t="shared" si="233"/>
        <v>0</v>
      </c>
      <c r="P253" s="1">
        <f t="shared" si="233"/>
        <v>0</v>
      </c>
      <c r="Q253" s="1">
        <f t="shared" si="233"/>
        <v>0</v>
      </c>
      <c r="R253" s="1">
        <f t="shared" si="233"/>
        <v>0</v>
      </c>
      <c r="S253" s="1">
        <f t="shared" si="233"/>
        <v>0</v>
      </c>
      <c r="T253" s="1">
        <f t="shared" si="233"/>
        <v>0</v>
      </c>
      <c r="U253" s="1">
        <f t="shared" si="233"/>
        <v>0</v>
      </c>
      <c r="V253" s="1">
        <f t="shared" si="234"/>
        <v>0</v>
      </c>
      <c r="W253" s="1">
        <f t="shared" si="234"/>
        <v>0</v>
      </c>
      <c r="X253" s="1">
        <f t="shared" si="234"/>
        <v>0</v>
      </c>
      <c r="Y253" s="1">
        <f t="shared" si="234"/>
        <v>0</v>
      </c>
      <c r="Z253" s="1">
        <f t="shared" si="234"/>
        <v>0</v>
      </c>
      <c r="AA253" s="1">
        <f t="shared" si="234"/>
        <v>0</v>
      </c>
      <c r="AB253" s="1">
        <f t="shared" si="234"/>
        <v>0</v>
      </c>
      <c r="AC253" s="1">
        <f t="shared" si="234"/>
        <v>0</v>
      </c>
      <c r="AD253" s="1">
        <f t="shared" si="234"/>
        <v>0</v>
      </c>
      <c r="AE253" s="1">
        <f t="shared" si="234"/>
        <v>0</v>
      </c>
      <c r="AF253" s="1">
        <f t="shared" si="234"/>
        <v>0</v>
      </c>
    </row>
    <row r="254" spans="1:38">
      <c r="A254" s="5" t="s">
        <v>284</v>
      </c>
      <c r="B254" s="5" t="str">
        <f t="shared" si="132"/>
        <v>9210-05419</v>
      </c>
      <c r="C254" s="5" t="str">
        <f t="shared" si="220"/>
        <v>9210</v>
      </c>
      <c r="D254" s="1">
        <f>SUM($F254:K254)</f>
        <v>-1768.4200000000012</v>
      </c>
      <c r="E254" s="2">
        <f t="shared" si="232"/>
        <v>-1.7389854283342417E-3</v>
      </c>
      <c r="F254" s="22">
        <f>'Div 2 history'!B255</f>
        <v>5847.82</v>
      </c>
      <c r="G254" s="22">
        <f>'Div 2 history'!C255</f>
        <v>1418.15</v>
      </c>
      <c r="H254" s="22">
        <f>'Div 2 history'!D255</f>
        <v>1929.33</v>
      </c>
      <c r="I254" s="22">
        <f>'Div 2 history'!E255</f>
        <v>-15405.18</v>
      </c>
      <c r="J254" s="22">
        <f>'Div 2 history'!F255</f>
        <v>2975.22</v>
      </c>
      <c r="K254" s="22">
        <f>'Div 2 history'!G255</f>
        <v>1466.24</v>
      </c>
      <c r="L254" s="1">
        <f t="shared" ref="L254:U255" si="235">$E254*L$256</f>
        <v>-457.96170821269686</v>
      </c>
      <c r="M254" s="1">
        <f t="shared" si="235"/>
        <v>-425.14531419460138</v>
      </c>
      <c r="N254" s="1">
        <f t="shared" si="235"/>
        <v>-528.8427542716006</v>
      </c>
      <c r="O254" s="1">
        <f t="shared" si="235"/>
        <v>-519.42529103125298</v>
      </c>
      <c r="P254" s="1">
        <f t="shared" si="235"/>
        <v>-502.23542007216901</v>
      </c>
      <c r="Q254" s="1">
        <f t="shared" si="235"/>
        <v>-484.77774535712155</v>
      </c>
      <c r="R254" s="1">
        <f t="shared" si="235"/>
        <v>-478.00961407004468</v>
      </c>
      <c r="S254" s="1">
        <f t="shared" si="235"/>
        <v>-484.01954771036782</v>
      </c>
      <c r="T254" s="1">
        <f t="shared" si="235"/>
        <v>-499.85996597706446</v>
      </c>
      <c r="U254" s="1">
        <f t="shared" si="235"/>
        <v>-480.80764162423446</v>
      </c>
      <c r="V254" s="1">
        <f t="shared" ref="V254:AF255" si="236">$E254*V$256</f>
        <v>-503.80572391395481</v>
      </c>
      <c r="W254" s="1">
        <f t="shared" si="236"/>
        <v>-497.72275288564168</v>
      </c>
      <c r="X254" s="1">
        <f t="shared" si="236"/>
        <v>-515.97166597058117</v>
      </c>
      <c r="Y254" s="1">
        <f t="shared" si="236"/>
        <v>-484.68731811484815</v>
      </c>
      <c r="Z254" s="1">
        <f t="shared" si="236"/>
        <v>-544.46668119926608</v>
      </c>
      <c r="AA254" s="1">
        <f t="shared" si="236"/>
        <v>-519.42529103125298</v>
      </c>
      <c r="AB254" s="1">
        <f t="shared" si="236"/>
        <v>-502.23542007216901</v>
      </c>
      <c r="AC254" s="1">
        <f t="shared" si="236"/>
        <v>-484.77774535712155</v>
      </c>
      <c r="AD254" s="1">
        <f t="shared" si="236"/>
        <v>-478.00961407004468</v>
      </c>
      <c r="AE254" s="1">
        <f t="shared" si="236"/>
        <v>-484.01954771036782</v>
      </c>
      <c r="AF254" s="1">
        <f t="shared" si="236"/>
        <v>-499.85996597706446</v>
      </c>
    </row>
    <row r="255" spans="1:38">
      <c r="A255" s="5" t="s">
        <v>285</v>
      </c>
      <c r="B255" s="5" t="str">
        <f t="shared" si="132"/>
        <v>8700-05419</v>
      </c>
      <c r="C255" s="5" t="str">
        <f t="shared" si="220"/>
        <v>8700</v>
      </c>
      <c r="D255" s="1">
        <f>SUM($F255:K255)</f>
        <v>100317.23</v>
      </c>
      <c r="E255" s="2">
        <f t="shared" si="232"/>
        <v>9.8647493910301018E-2</v>
      </c>
      <c r="F255" s="22">
        <f>'Div 2 history'!B256</f>
        <v>104073.18</v>
      </c>
      <c r="G255" s="22">
        <f>'Div 2 history'!C256</f>
        <v>290.77999999999997</v>
      </c>
      <c r="H255" s="22">
        <f>'Div 2 history'!D256</f>
        <v>-4046.73</v>
      </c>
      <c r="I255" s="22">
        <f>'Div 2 history'!E256</f>
        <v>0</v>
      </c>
      <c r="J255" s="22">
        <f>'Div 2 history'!F256</f>
        <v>0</v>
      </c>
      <c r="K255" s="22">
        <f>'Div 2 history'!G256</f>
        <v>0</v>
      </c>
      <c r="L255" s="1">
        <f t="shared" si="235"/>
        <v>25978.811602428137</v>
      </c>
      <c r="M255" s="1">
        <f t="shared" si="235"/>
        <v>24117.23474484685</v>
      </c>
      <c r="N255" s="1">
        <f t="shared" si="235"/>
        <v>29999.683454212009</v>
      </c>
      <c r="O255" s="1">
        <f t="shared" si="235"/>
        <v>29465.45865133798</v>
      </c>
      <c r="P255" s="1">
        <f t="shared" si="235"/>
        <v>28490.328174034654</v>
      </c>
      <c r="Q255" s="1">
        <f t="shared" si="235"/>
        <v>27500.005982669139</v>
      </c>
      <c r="R255" s="1">
        <f t="shared" si="235"/>
        <v>27116.069936370248</v>
      </c>
      <c r="S255" s="1">
        <f t="shared" si="235"/>
        <v>27456.995675324251</v>
      </c>
      <c r="T255" s="1">
        <f t="shared" si="235"/>
        <v>28355.575697353182</v>
      </c>
      <c r="U255" s="1">
        <f t="shared" si="235"/>
        <v>27274.793754071925</v>
      </c>
      <c r="V255" s="1">
        <f t="shared" si="236"/>
        <v>28579.406861035655</v>
      </c>
      <c r="W255" s="1">
        <f t="shared" si="236"/>
        <v>28234.337927337423</v>
      </c>
      <c r="X255" s="1">
        <f t="shared" si="236"/>
        <v>29269.54472843212</v>
      </c>
      <c r="Y255" s="1">
        <f t="shared" si="236"/>
        <v>27494.876312985805</v>
      </c>
      <c r="Z255" s="1">
        <f t="shared" si="236"/>
        <v>30885.982563646314</v>
      </c>
      <c r="AA255" s="1">
        <f t="shared" si="236"/>
        <v>29465.45865133798</v>
      </c>
      <c r="AB255" s="1">
        <f t="shared" si="236"/>
        <v>28490.328174034654</v>
      </c>
      <c r="AC255" s="1">
        <f t="shared" si="236"/>
        <v>27500.005982669139</v>
      </c>
      <c r="AD255" s="1">
        <f t="shared" si="236"/>
        <v>27116.069936370248</v>
      </c>
      <c r="AE255" s="1">
        <f t="shared" si="236"/>
        <v>27456.995675324251</v>
      </c>
      <c r="AF255" s="1">
        <f t="shared" si="236"/>
        <v>28355.575697353182</v>
      </c>
    </row>
    <row r="256" spans="1:38">
      <c r="A256" s="9" t="s">
        <v>34</v>
      </c>
      <c r="B256" s="5"/>
      <c r="C256" s="5"/>
      <c r="D256" s="31">
        <f t="shared" ref="D256:K256" si="237">SUM(D218:D255)</f>
        <v>1016926.2899999999</v>
      </c>
      <c r="E256" s="32">
        <f t="shared" si="237"/>
        <v>1</v>
      </c>
      <c r="F256" s="31">
        <f t="shared" si="237"/>
        <v>229469.77999999997</v>
      </c>
      <c r="G256" s="31">
        <f t="shared" si="237"/>
        <v>141225.85</v>
      </c>
      <c r="H256" s="31">
        <f t="shared" si="237"/>
        <v>131848.29999999999</v>
      </c>
      <c r="I256" s="31">
        <f t="shared" si="237"/>
        <v>141288.93</v>
      </c>
      <c r="J256" s="31">
        <f t="shared" si="237"/>
        <v>191250.99999999997</v>
      </c>
      <c r="K256" s="31">
        <f t="shared" si="237"/>
        <v>181842.42999999996</v>
      </c>
      <c r="L256" s="31">
        <f>'Div 2 history'!H257</f>
        <v>263349.94</v>
      </c>
      <c r="M256" s="31">
        <f>'Div 2 history'!I257</f>
        <v>244478.94</v>
      </c>
      <c r="N256" s="31">
        <f>'Div 2 history'!J257</f>
        <v>304109.94</v>
      </c>
      <c r="O256" s="31">
        <f>'Div 002 FY19 Budget '!C103</f>
        <v>298694.44709999999</v>
      </c>
      <c r="P256" s="31">
        <f>'Div 002 FY19 Budget '!D103</f>
        <v>288809.44709999999</v>
      </c>
      <c r="Q256" s="31">
        <f>'Div 002 FY19 Budget '!E103</f>
        <v>278770.44709999999</v>
      </c>
      <c r="R256" s="31">
        <f>'Div 002 FY19 Budget '!F103</f>
        <v>274878.44709999999</v>
      </c>
      <c r="S256" s="31">
        <f>'Div 002 FY19 Budget '!G103</f>
        <v>278334.44709999999</v>
      </c>
      <c r="T256" s="31">
        <f>'Div 002 FY19 Budget '!H103</f>
        <v>287443.44709999999</v>
      </c>
      <c r="U256" s="31">
        <f>'Div 002 FY19 Budget '!I103</f>
        <v>276487.44709999999</v>
      </c>
      <c r="V256" s="31">
        <f>'Div 002 FY19 Budget '!J103</f>
        <v>289712.44709999999</v>
      </c>
      <c r="W256" s="31">
        <f>'Div 002 FY19 Budget '!K103</f>
        <v>286214.44709999999</v>
      </c>
      <c r="X256" s="31">
        <f>'Div 002 FY19 Budget '!L103</f>
        <v>296708.44709999999</v>
      </c>
      <c r="Y256" s="31">
        <f>'Div 002 FY19 Budget '!M103</f>
        <v>278718.44709999999</v>
      </c>
      <c r="Z256" s="31">
        <f>'Div 002 FY19 Budget '!N103</f>
        <v>313094.44709999999</v>
      </c>
      <c r="AA256" s="37">
        <f t="shared" ref="AA256" si="238">O256*(1+AA$3)</f>
        <v>298694.44709999999</v>
      </c>
      <c r="AB256" s="37">
        <f t="shared" ref="AB256" si="239">P256*(1+AB$3)</f>
        <v>288809.44709999999</v>
      </c>
      <c r="AC256" s="37">
        <f t="shared" ref="AC256" si="240">Q256*(1+AC$3)</f>
        <v>278770.44709999999</v>
      </c>
      <c r="AD256" s="37">
        <f t="shared" ref="AD256" si="241">R256*(1+AD$3)</f>
        <v>274878.44709999999</v>
      </c>
      <c r="AE256" s="37">
        <f t="shared" ref="AE256" si="242">S256*(1+AE$3)</f>
        <v>278334.44709999999</v>
      </c>
      <c r="AF256" s="37">
        <f t="shared" ref="AF256" si="243">T256*(1+AF$3)</f>
        <v>287443.44709999999</v>
      </c>
      <c r="AH256" s="15">
        <f>SUM(F256:Q256)</f>
        <v>2695139.4512999998</v>
      </c>
      <c r="AI256" s="15">
        <f>SUM(U256:AF256)</f>
        <v>3447866.3651999999</v>
      </c>
      <c r="AK256" s="15">
        <f>AH256*$AK$6</f>
        <v>148165.76075404705</v>
      </c>
      <c r="AL256" s="15">
        <f>AI256*$AL$6</f>
        <v>178500.17916604222</v>
      </c>
    </row>
    <row r="257" spans="1:32">
      <c r="B257" s="5" t="str">
        <f t="shared" ref="B257:B302" si="244">RIGHT(A257,10)</f>
        <v/>
      </c>
      <c r="C257" s="5" t="s">
        <v>462</v>
      </c>
      <c r="F257" s="1">
        <f>F256-'Div 2 history'!B257</f>
        <v>0</v>
      </c>
      <c r="G257" s="1">
        <f>G256-'Div 2 history'!C257</f>
        <v>0</v>
      </c>
      <c r="H257" s="1">
        <f>H256-'Div 2 history'!D257</f>
        <v>0</v>
      </c>
      <c r="I257" s="1">
        <f>I256-'Div 2 history'!E257</f>
        <v>0</v>
      </c>
      <c r="J257" s="1">
        <f>J256-'Div 2 history'!F257</f>
        <v>0</v>
      </c>
      <c r="K257" s="1">
        <f>K256-'Div 2 history'!G257</f>
        <v>0</v>
      </c>
      <c r="L257" s="1">
        <f>L256-'Div 2 history'!H257</f>
        <v>0</v>
      </c>
      <c r="M257" s="1">
        <f>M256-'Div 2 history'!I257</f>
        <v>0</v>
      </c>
      <c r="N257" s="1">
        <f>N256-'Div 2 history'!J257</f>
        <v>0</v>
      </c>
      <c r="O257" s="1">
        <f t="shared" ref="O257:AF257" si="245">O256-SUM(O218:O255)</f>
        <v>0</v>
      </c>
      <c r="P257" s="1">
        <f t="shared" si="245"/>
        <v>0</v>
      </c>
      <c r="Q257" s="1">
        <f t="shared" si="245"/>
        <v>0</v>
      </c>
      <c r="R257" s="1">
        <f t="shared" si="245"/>
        <v>0</v>
      </c>
      <c r="S257" s="1">
        <f t="shared" si="245"/>
        <v>0</v>
      </c>
      <c r="T257" s="1">
        <f t="shared" si="245"/>
        <v>0</v>
      </c>
      <c r="U257" s="1">
        <f t="shared" si="245"/>
        <v>0</v>
      </c>
      <c r="V257" s="1">
        <f t="shared" si="245"/>
        <v>0</v>
      </c>
      <c r="W257" s="1">
        <f t="shared" si="245"/>
        <v>0</v>
      </c>
      <c r="X257" s="1">
        <f t="shared" si="245"/>
        <v>0</v>
      </c>
      <c r="Y257" s="1">
        <f t="shared" si="245"/>
        <v>0</v>
      </c>
      <c r="Z257" s="1">
        <f t="shared" si="245"/>
        <v>0</v>
      </c>
      <c r="AA257" s="1">
        <f t="shared" si="245"/>
        <v>0</v>
      </c>
      <c r="AB257" s="1">
        <f t="shared" si="245"/>
        <v>0</v>
      </c>
      <c r="AC257" s="1">
        <f t="shared" si="245"/>
        <v>0</v>
      </c>
      <c r="AD257" s="1">
        <f t="shared" si="245"/>
        <v>0</v>
      </c>
      <c r="AE257" s="1">
        <f t="shared" si="245"/>
        <v>0</v>
      </c>
      <c r="AF257" s="1">
        <f t="shared" si="245"/>
        <v>0</v>
      </c>
    </row>
    <row r="258" spans="1:32">
      <c r="A258" s="5" t="s">
        <v>391</v>
      </c>
      <c r="B258" s="5" t="str">
        <f t="shared" si="244"/>
        <v>9210-05420</v>
      </c>
      <c r="C258" s="5" t="str">
        <f t="shared" ref="C258:C276" si="246">LEFT(B258,4)</f>
        <v>9210</v>
      </c>
      <c r="D258" s="1">
        <f>SUM($F258:K258)</f>
        <v>156378.23000000001</v>
      </c>
      <c r="E258" s="2">
        <f t="shared" ref="E258:E268" si="247">D258/$D$279</f>
        <v>0.33294519095489372</v>
      </c>
      <c r="F258" s="22">
        <f>'Div 2 history'!B259</f>
        <v>35672.92</v>
      </c>
      <c r="G258" s="22">
        <f>'Div 2 history'!C259</f>
        <v>24901.15</v>
      </c>
      <c r="H258" s="22">
        <f>'Div 2 history'!D259</f>
        <v>15984.77</v>
      </c>
      <c r="I258" s="22">
        <f>'Div 2 history'!E259</f>
        <v>8898.39</v>
      </c>
      <c r="J258" s="22">
        <f>'Div 2 history'!F259</f>
        <v>49232.09</v>
      </c>
      <c r="K258" s="22">
        <f>'Div 2 history'!G259</f>
        <v>21688.91</v>
      </c>
      <c r="L258" s="1">
        <f t="shared" ref="L258:AF258" si="248">$E258*L$279</f>
        <v>33083.155499915476</v>
      </c>
      <c r="M258" s="1">
        <f t="shared" si="248"/>
        <v>24770.179972153688</v>
      </c>
      <c r="N258" s="1">
        <f t="shared" si="248"/>
        <v>75761.401857277582</v>
      </c>
      <c r="O258" s="1">
        <f t="shared" si="248"/>
        <v>37552.597326767202</v>
      </c>
      <c r="P258" s="1">
        <f t="shared" si="248"/>
        <v>26817.791797807156</v>
      </c>
      <c r="Q258" s="1">
        <f t="shared" si="248"/>
        <v>29481.353325446307</v>
      </c>
      <c r="R258" s="1">
        <f t="shared" si="248"/>
        <v>36665.311710680049</v>
      </c>
      <c r="S258" s="1">
        <f t="shared" si="248"/>
        <v>27369.149034028462</v>
      </c>
      <c r="T258" s="1">
        <f t="shared" si="248"/>
        <v>34314.385717347541</v>
      </c>
      <c r="U258" s="1">
        <f t="shared" si="248"/>
        <v>39225.660229123183</v>
      </c>
      <c r="V258" s="1">
        <f t="shared" si="248"/>
        <v>31479.357416366624</v>
      </c>
      <c r="W258" s="1">
        <f t="shared" si="248"/>
        <v>33240.970421708967</v>
      </c>
      <c r="X258" s="1">
        <f t="shared" si="248"/>
        <v>37052.194022569638</v>
      </c>
      <c r="Y258" s="1">
        <f t="shared" si="248"/>
        <v>26608.702217887483</v>
      </c>
      <c r="Z258" s="1">
        <f t="shared" si="248"/>
        <v>76788.203727463333</v>
      </c>
      <c r="AA258" s="1">
        <f t="shared" si="248"/>
        <v>37552.597326767202</v>
      </c>
      <c r="AB258" s="1">
        <f t="shared" si="248"/>
        <v>26817.791797807156</v>
      </c>
      <c r="AC258" s="1">
        <f t="shared" si="248"/>
        <v>29481.353325446307</v>
      </c>
      <c r="AD258" s="1">
        <f t="shared" si="248"/>
        <v>36665.311710680049</v>
      </c>
      <c r="AE258" s="1">
        <f t="shared" si="248"/>
        <v>27369.149034028462</v>
      </c>
      <c r="AF258" s="1">
        <f t="shared" si="248"/>
        <v>34314.385717347541</v>
      </c>
    </row>
    <row r="259" spans="1:32">
      <c r="A259" s="5" t="s">
        <v>441</v>
      </c>
      <c r="B259" s="5" t="str">
        <f t="shared" si="244"/>
        <v>9302-05420</v>
      </c>
      <c r="C259" s="5" t="str">
        <f t="shared" si="246"/>
        <v>9302</v>
      </c>
      <c r="D259" s="1">
        <f>SUM($F259:K259)</f>
        <v>5641</v>
      </c>
      <c r="E259" s="2">
        <f t="shared" si="247"/>
        <v>1.2010263974573412E-2</v>
      </c>
      <c r="F259" s="22">
        <f>'Div 2 history'!B260</f>
        <v>2070</v>
      </c>
      <c r="G259" s="22">
        <f>'Div 2 history'!C260</f>
        <v>275</v>
      </c>
      <c r="H259" s="22">
        <f>'Div 2 history'!D260</f>
        <v>2285</v>
      </c>
      <c r="I259" s="22">
        <f>'Div 2 history'!E260</f>
        <v>976</v>
      </c>
      <c r="J259" s="22">
        <f>'Div 2 history'!F260</f>
        <v>35</v>
      </c>
      <c r="K259" s="22">
        <f>'Div 2 history'!G260</f>
        <v>0</v>
      </c>
      <c r="L259" s="1">
        <f t="shared" ref="L259:U271" si="249">$E259*L$279</f>
        <v>1193.4019215783628</v>
      </c>
      <c r="M259" s="1">
        <f t="shared" si="249"/>
        <v>893.52965066121374</v>
      </c>
      <c r="N259" s="1">
        <f t="shared" si="249"/>
        <v>2732.9255988950813</v>
      </c>
      <c r="O259" s="1">
        <f t="shared" si="249"/>
        <v>1354.627185128606</v>
      </c>
      <c r="P259" s="1">
        <f t="shared" si="249"/>
        <v>967.39273447096923</v>
      </c>
      <c r="Q259" s="1">
        <f t="shared" si="249"/>
        <v>1063.4748462675564</v>
      </c>
      <c r="R259" s="1">
        <f t="shared" si="249"/>
        <v>1322.620312046927</v>
      </c>
      <c r="S259" s="1">
        <f t="shared" si="249"/>
        <v>987.2817316128627</v>
      </c>
      <c r="T259" s="1">
        <f t="shared" si="249"/>
        <v>1237.8158381224641</v>
      </c>
      <c r="U259" s="1">
        <f t="shared" si="249"/>
        <v>1414.9792420113965</v>
      </c>
      <c r="V259" s="1">
        <f t="shared" ref="V259:AF271" si="250">$E259*V$279</f>
        <v>1135.5484403789715</v>
      </c>
      <c r="W259" s="1">
        <f t="shared" si="250"/>
        <v>1199.0947470684393</v>
      </c>
      <c r="X259" s="1">
        <f t="shared" si="250"/>
        <v>1336.5762387853813</v>
      </c>
      <c r="Y259" s="1">
        <f t="shared" si="250"/>
        <v>959.85028869493703</v>
      </c>
      <c r="Z259" s="1">
        <f t="shared" si="250"/>
        <v>2769.9652133587942</v>
      </c>
      <c r="AA259" s="1">
        <f t="shared" si="250"/>
        <v>1354.627185128606</v>
      </c>
      <c r="AB259" s="1">
        <f t="shared" si="250"/>
        <v>967.39273447096923</v>
      </c>
      <c r="AC259" s="1">
        <f t="shared" si="250"/>
        <v>1063.4748462675564</v>
      </c>
      <c r="AD259" s="1">
        <f t="shared" si="250"/>
        <v>1322.620312046927</v>
      </c>
      <c r="AE259" s="1">
        <f t="shared" si="250"/>
        <v>987.2817316128627</v>
      </c>
      <c r="AF259" s="1">
        <f t="shared" si="250"/>
        <v>1237.8158381224641</v>
      </c>
    </row>
    <row r="260" spans="1:32">
      <c r="A260" s="5" t="s">
        <v>290</v>
      </c>
      <c r="B260" s="5" t="str">
        <f t="shared" si="244"/>
        <v>9210-05421</v>
      </c>
      <c r="C260" s="5" t="str">
        <f t="shared" si="246"/>
        <v>9210</v>
      </c>
      <c r="D260" s="1">
        <f>SUM($F260:K260)</f>
        <v>61974.920000000006</v>
      </c>
      <c r="E260" s="2">
        <f t="shared" si="247"/>
        <v>0.13195092164564251</v>
      </c>
      <c r="F260" s="22">
        <f>'Div 2 history'!B261</f>
        <v>6733</v>
      </c>
      <c r="G260" s="22">
        <f>'Div 2 history'!C261</f>
        <v>11247.2</v>
      </c>
      <c r="H260" s="22">
        <f>'Div 2 history'!D261</f>
        <v>17241.060000000001</v>
      </c>
      <c r="I260" s="22">
        <f>'Div 2 history'!E261</f>
        <v>18716.79</v>
      </c>
      <c r="J260" s="22">
        <f>'Div 2 history'!F261</f>
        <v>1415.07</v>
      </c>
      <c r="K260" s="22">
        <f>'Div 2 history'!G261</f>
        <v>6621.8</v>
      </c>
      <c r="L260" s="1">
        <f t="shared" si="249"/>
        <v>13111.325760975948</v>
      </c>
      <c r="M260" s="1">
        <f t="shared" si="249"/>
        <v>9816.7751493275446</v>
      </c>
      <c r="N260" s="1">
        <f t="shared" si="249"/>
        <v>30025.322701200988</v>
      </c>
      <c r="O260" s="1">
        <f t="shared" si="249"/>
        <v>14882.629219672144</v>
      </c>
      <c r="P260" s="1">
        <f t="shared" si="249"/>
        <v>10628.272882010206</v>
      </c>
      <c r="Q260" s="1">
        <f t="shared" si="249"/>
        <v>11683.880255175345</v>
      </c>
      <c r="R260" s="1">
        <f t="shared" si="249"/>
        <v>14530.985291523375</v>
      </c>
      <c r="S260" s="1">
        <f t="shared" si="249"/>
        <v>10846.783608255389</v>
      </c>
      <c r="T260" s="1">
        <f t="shared" si="249"/>
        <v>13599.279833783492</v>
      </c>
      <c r="U260" s="1">
        <f t="shared" si="249"/>
        <v>15545.687878978366</v>
      </c>
      <c r="V260" s="1">
        <f t="shared" si="250"/>
        <v>12475.717735970846</v>
      </c>
      <c r="W260" s="1">
        <f t="shared" si="250"/>
        <v>13173.87006239794</v>
      </c>
      <c r="X260" s="1">
        <f t="shared" si="250"/>
        <v>14684.312262475611</v>
      </c>
      <c r="Y260" s="1">
        <f t="shared" si="250"/>
        <v>10545.407703216742</v>
      </c>
      <c r="Z260" s="1">
        <f t="shared" si="250"/>
        <v>30432.258908118107</v>
      </c>
      <c r="AA260" s="1">
        <f t="shared" si="250"/>
        <v>14882.629219672144</v>
      </c>
      <c r="AB260" s="1">
        <f t="shared" si="250"/>
        <v>10628.272882010206</v>
      </c>
      <c r="AC260" s="1">
        <f t="shared" si="250"/>
        <v>11683.880255175345</v>
      </c>
      <c r="AD260" s="1">
        <f t="shared" si="250"/>
        <v>14530.985291523375</v>
      </c>
      <c r="AE260" s="1">
        <f t="shared" si="250"/>
        <v>10846.783608255389</v>
      </c>
      <c r="AF260" s="1">
        <f t="shared" si="250"/>
        <v>13599.279833783492</v>
      </c>
    </row>
    <row r="261" spans="1:32">
      <c r="A261" s="5" t="s">
        <v>1154</v>
      </c>
      <c r="B261" s="5" t="str">
        <f t="shared" ref="B261:B272" si="251">RIGHT(A261,10)</f>
        <v>9200-05420</v>
      </c>
      <c r="C261" s="5" t="str">
        <f t="shared" ref="C261:C272" si="252">LEFT(B261,4)</f>
        <v>9200</v>
      </c>
      <c r="D261" s="1">
        <f>SUM($F261:K261)</f>
        <v>6251.43</v>
      </c>
      <c r="E261" s="2">
        <f t="shared" si="247"/>
        <v>1.3309931664344526E-2</v>
      </c>
      <c r="F261" s="22">
        <f>'Div 2 history'!B262</f>
        <v>0</v>
      </c>
      <c r="G261" s="22">
        <f>'Div 2 history'!C262</f>
        <v>6251.43</v>
      </c>
      <c r="H261" s="22">
        <f>'Div 2 history'!D262</f>
        <v>0</v>
      </c>
      <c r="I261" s="22">
        <f>'Div 2 history'!E262</f>
        <v>0</v>
      </c>
      <c r="J261" s="22">
        <f>'Div 2 history'!F262</f>
        <v>0</v>
      </c>
      <c r="K261" s="22">
        <f>'Div 2 history'!G262</f>
        <v>0</v>
      </c>
      <c r="L261" s="1">
        <f t="shared" si="249"/>
        <v>1322.5436225159767</v>
      </c>
      <c r="M261" s="1">
        <f t="shared" si="249"/>
        <v>990.22124872062261</v>
      </c>
      <c r="N261" s="1">
        <f t="shared" si="249"/>
        <v>3028.6639029783155</v>
      </c>
      <c r="O261" s="1">
        <f t="shared" si="249"/>
        <v>1501.2155688580965</v>
      </c>
      <c r="P261" s="1">
        <f t="shared" si="249"/>
        <v>1072.0772845335671</v>
      </c>
      <c r="Q261" s="1">
        <f t="shared" si="249"/>
        <v>1178.5567378483231</v>
      </c>
      <c r="R261" s="1">
        <f t="shared" si="249"/>
        <v>1465.745133369885</v>
      </c>
      <c r="S261" s="1">
        <f t="shared" si="249"/>
        <v>1094.1185313697215</v>
      </c>
      <c r="T261" s="1">
        <f t="shared" si="249"/>
        <v>1371.7637058879484</v>
      </c>
      <c r="U261" s="1">
        <f t="shared" si="249"/>
        <v>1568.0985078686945</v>
      </c>
      <c r="V261" s="1">
        <f t="shared" si="250"/>
        <v>1258.4296377660546</v>
      </c>
      <c r="W261" s="1">
        <f t="shared" si="250"/>
        <v>1328.8524862021015</v>
      </c>
      <c r="X261" s="1">
        <f t="shared" si="250"/>
        <v>1481.2112739638535</v>
      </c>
      <c r="Y261" s="1">
        <f t="shared" si="250"/>
        <v>1063.7186474483588</v>
      </c>
      <c r="Z261" s="1">
        <f t="shared" si="250"/>
        <v>3069.7116883083795</v>
      </c>
      <c r="AA261" s="1">
        <f t="shared" si="250"/>
        <v>1501.2155688580965</v>
      </c>
      <c r="AB261" s="1">
        <f t="shared" si="250"/>
        <v>1072.0772845335671</v>
      </c>
      <c r="AC261" s="1">
        <f t="shared" si="250"/>
        <v>1178.5567378483231</v>
      </c>
      <c r="AD261" s="1">
        <f t="shared" si="250"/>
        <v>1465.745133369885</v>
      </c>
      <c r="AE261" s="1">
        <f t="shared" si="250"/>
        <v>1094.1185313697215</v>
      </c>
      <c r="AF261" s="1">
        <f t="shared" si="250"/>
        <v>1371.7637058879484</v>
      </c>
    </row>
    <row r="262" spans="1:32">
      <c r="A262" s="5" t="s">
        <v>1159</v>
      </c>
      <c r="B262" s="5" t="str">
        <f t="shared" si="251"/>
        <v>9230-05421</v>
      </c>
      <c r="C262" s="5" t="str">
        <f t="shared" si="252"/>
        <v>9230</v>
      </c>
      <c r="D262" s="1">
        <f>SUM($F262:K262)</f>
        <v>6448.79</v>
      </c>
      <c r="E262" s="2">
        <f t="shared" si="247"/>
        <v>1.3730131220810012E-2</v>
      </c>
      <c r="F262" s="22">
        <f>'Div 2 history'!B263</f>
        <v>0</v>
      </c>
      <c r="G262" s="22">
        <f>'Div 2 history'!C263</f>
        <v>0</v>
      </c>
      <c r="H262" s="22">
        <f>'Div 2 history'!D263</f>
        <v>2348.3000000000002</v>
      </c>
      <c r="I262" s="22">
        <f>'Div 2 history'!E263</f>
        <v>4100.49</v>
      </c>
      <c r="J262" s="22">
        <f>'Div 2 history'!F263</f>
        <v>0</v>
      </c>
      <c r="K262" s="22">
        <f>'Div 2 history'!G263</f>
        <v>0</v>
      </c>
      <c r="L262" s="1">
        <f t="shared" si="249"/>
        <v>1364.2968228780944</v>
      </c>
      <c r="M262" s="1">
        <f t="shared" si="249"/>
        <v>1021.4829065569099</v>
      </c>
      <c r="N262" s="1">
        <f t="shared" si="249"/>
        <v>3124.2799632864053</v>
      </c>
      <c r="O262" s="1">
        <f t="shared" si="249"/>
        <v>1548.6095098715662</v>
      </c>
      <c r="P262" s="1">
        <f t="shared" si="249"/>
        <v>1105.9231682554587</v>
      </c>
      <c r="Q262" s="1">
        <f t="shared" si="249"/>
        <v>1215.7642180219386</v>
      </c>
      <c r="R262" s="1">
        <f t="shared" si="249"/>
        <v>1512.0192593733564</v>
      </c>
      <c r="S262" s="1">
        <f t="shared" si="249"/>
        <v>1128.6602655571201</v>
      </c>
      <c r="T262" s="1">
        <f t="shared" si="249"/>
        <v>1415.0708028232168</v>
      </c>
      <c r="U262" s="1">
        <f t="shared" si="249"/>
        <v>1617.6039684613854</v>
      </c>
      <c r="V262" s="1">
        <f t="shared" si="250"/>
        <v>1298.1587354780195</v>
      </c>
      <c r="W262" s="1">
        <f t="shared" si="250"/>
        <v>1370.8048597673253</v>
      </c>
      <c r="X262" s="1">
        <f t="shared" si="250"/>
        <v>1527.9736718519375</v>
      </c>
      <c r="Y262" s="1">
        <f t="shared" si="250"/>
        <v>1097.3006458487898</v>
      </c>
      <c r="Z262" s="1">
        <f t="shared" si="250"/>
        <v>3166.6236426619503</v>
      </c>
      <c r="AA262" s="1">
        <f t="shared" si="250"/>
        <v>1548.6095098715662</v>
      </c>
      <c r="AB262" s="1">
        <f t="shared" si="250"/>
        <v>1105.9231682554587</v>
      </c>
      <c r="AC262" s="1">
        <f t="shared" si="250"/>
        <v>1215.7642180219386</v>
      </c>
      <c r="AD262" s="1">
        <f t="shared" si="250"/>
        <v>1512.0192593733564</v>
      </c>
      <c r="AE262" s="1">
        <f t="shared" si="250"/>
        <v>1128.6602655571201</v>
      </c>
      <c r="AF262" s="1">
        <f t="shared" si="250"/>
        <v>1415.0708028232168</v>
      </c>
    </row>
    <row r="263" spans="1:32">
      <c r="A263" s="5" t="s">
        <v>442</v>
      </c>
      <c r="B263" s="5" t="str">
        <f t="shared" si="251"/>
        <v>9302-05421</v>
      </c>
      <c r="C263" s="5" t="str">
        <f t="shared" si="252"/>
        <v>9302</v>
      </c>
      <c r="D263" s="1">
        <f>SUM($F263:K263)</f>
        <v>0</v>
      </c>
      <c r="E263" s="2">
        <f t="shared" si="247"/>
        <v>0</v>
      </c>
      <c r="F263" s="22">
        <f>'Div 2 history'!B264</f>
        <v>0</v>
      </c>
      <c r="G263" s="22">
        <f>'Div 2 history'!C264</f>
        <v>0</v>
      </c>
      <c r="H263" s="22">
        <f>'Div 2 history'!D264</f>
        <v>0</v>
      </c>
      <c r="I263" s="22">
        <f>'Div 2 history'!E264</f>
        <v>0</v>
      </c>
      <c r="J263" s="22">
        <f>'Div 2 history'!F264</f>
        <v>0</v>
      </c>
      <c r="K263" s="22">
        <f>'Div 2 history'!G264</f>
        <v>0</v>
      </c>
      <c r="L263" s="1">
        <f t="shared" si="249"/>
        <v>0</v>
      </c>
      <c r="M263" s="1">
        <f t="shared" si="249"/>
        <v>0</v>
      </c>
      <c r="N263" s="1">
        <f t="shared" si="249"/>
        <v>0</v>
      </c>
      <c r="O263" s="1">
        <f t="shared" si="249"/>
        <v>0</v>
      </c>
      <c r="P263" s="1">
        <f t="shared" si="249"/>
        <v>0</v>
      </c>
      <c r="Q263" s="1">
        <f t="shared" si="249"/>
        <v>0</v>
      </c>
      <c r="R263" s="1">
        <f t="shared" si="249"/>
        <v>0</v>
      </c>
      <c r="S263" s="1">
        <f t="shared" si="249"/>
        <v>0</v>
      </c>
      <c r="T263" s="1">
        <f t="shared" si="249"/>
        <v>0</v>
      </c>
      <c r="U263" s="1">
        <f t="shared" si="249"/>
        <v>0</v>
      </c>
      <c r="V263" s="1">
        <f t="shared" si="250"/>
        <v>0</v>
      </c>
      <c r="W263" s="1">
        <f t="shared" si="250"/>
        <v>0</v>
      </c>
      <c r="X263" s="1">
        <f t="shared" si="250"/>
        <v>0</v>
      </c>
      <c r="Y263" s="1">
        <f t="shared" si="250"/>
        <v>0</v>
      </c>
      <c r="Z263" s="1">
        <f t="shared" si="250"/>
        <v>0</v>
      </c>
      <c r="AA263" s="1">
        <f t="shared" si="250"/>
        <v>0</v>
      </c>
      <c r="AB263" s="1">
        <f t="shared" si="250"/>
        <v>0</v>
      </c>
      <c r="AC263" s="1">
        <f t="shared" si="250"/>
        <v>0</v>
      </c>
      <c r="AD263" s="1">
        <f t="shared" si="250"/>
        <v>0</v>
      </c>
      <c r="AE263" s="1">
        <f t="shared" si="250"/>
        <v>0</v>
      </c>
      <c r="AF263" s="1">
        <f t="shared" si="250"/>
        <v>0</v>
      </c>
    </row>
    <row r="264" spans="1:32">
      <c r="A264" s="5" t="s">
        <v>1155</v>
      </c>
      <c r="B264" s="5" t="str">
        <f t="shared" si="251"/>
        <v>9200-05424</v>
      </c>
      <c r="C264" s="5" t="str">
        <f t="shared" si="252"/>
        <v>9200</v>
      </c>
      <c r="D264" s="1">
        <f>SUM($F264:K264)</f>
        <v>738.2</v>
      </c>
      <c r="E264" s="2">
        <f t="shared" si="247"/>
        <v>1.5717030430828034E-3</v>
      </c>
      <c r="F264" s="22">
        <f>'Div 2 history'!B265</f>
        <v>0</v>
      </c>
      <c r="G264" s="22">
        <f>'Div 2 history'!C265</f>
        <v>0</v>
      </c>
      <c r="H264" s="22">
        <f>'Div 2 history'!D265</f>
        <v>738.2</v>
      </c>
      <c r="I264" s="22">
        <f>'Div 2 history'!E265</f>
        <v>0</v>
      </c>
      <c r="J264" s="22">
        <f>'Div 2 history'!F265</f>
        <v>0</v>
      </c>
      <c r="K264" s="22">
        <f>'Div 2 history'!G265</f>
        <v>0</v>
      </c>
      <c r="L264" s="1">
        <f t="shared" si="249"/>
        <v>156.17254006544007</v>
      </c>
      <c r="M264" s="1">
        <f t="shared" si="249"/>
        <v>116.93025848574865</v>
      </c>
      <c r="N264" s="1">
        <f t="shared" si="249"/>
        <v>357.63972293996619</v>
      </c>
      <c r="O264" s="1">
        <f t="shared" si="249"/>
        <v>177.27101366104185</v>
      </c>
      <c r="P264" s="1">
        <f t="shared" si="249"/>
        <v>126.59622701408784</v>
      </c>
      <c r="Q264" s="1">
        <f t="shared" si="249"/>
        <v>139.16985135875026</v>
      </c>
      <c r="R264" s="1">
        <f t="shared" si="249"/>
        <v>173.08248791934793</v>
      </c>
      <c r="S264" s="1">
        <f t="shared" si="249"/>
        <v>129.19896725343298</v>
      </c>
      <c r="T264" s="1">
        <f t="shared" si="249"/>
        <v>161.98469273214025</v>
      </c>
      <c r="U264" s="1">
        <f t="shared" si="249"/>
        <v>185.16888432065468</v>
      </c>
      <c r="V264" s="1">
        <f t="shared" si="250"/>
        <v>148.60164132029018</v>
      </c>
      <c r="W264" s="1">
        <f t="shared" si="250"/>
        <v>156.91752212124129</v>
      </c>
      <c r="X264" s="1">
        <f t="shared" si="250"/>
        <v>174.90880685541015</v>
      </c>
      <c r="Y264" s="1">
        <f t="shared" si="250"/>
        <v>125.60919750303185</v>
      </c>
      <c r="Z264" s="1">
        <f t="shared" si="250"/>
        <v>362.48684993821348</v>
      </c>
      <c r="AA264" s="1">
        <f t="shared" si="250"/>
        <v>177.27101366104185</v>
      </c>
      <c r="AB264" s="1">
        <f t="shared" si="250"/>
        <v>126.59622701408784</v>
      </c>
      <c r="AC264" s="1">
        <f t="shared" si="250"/>
        <v>139.16985135875026</v>
      </c>
      <c r="AD264" s="1">
        <f t="shared" si="250"/>
        <v>173.08248791934793</v>
      </c>
      <c r="AE264" s="1">
        <f t="shared" si="250"/>
        <v>129.19896725343298</v>
      </c>
      <c r="AF264" s="1">
        <f t="shared" si="250"/>
        <v>161.98469273214025</v>
      </c>
    </row>
    <row r="265" spans="1:32">
      <c r="A265" s="5" t="s">
        <v>392</v>
      </c>
      <c r="B265" s="5" t="str">
        <f t="shared" si="251"/>
        <v>9210-05424</v>
      </c>
      <c r="C265" s="5" t="str">
        <f t="shared" si="252"/>
        <v>9210</v>
      </c>
      <c r="D265" s="1">
        <f>SUM($F265:K265)</f>
        <v>68353.03</v>
      </c>
      <c r="E265" s="2">
        <f t="shared" si="247"/>
        <v>0.14553056794219743</v>
      </c>
      <c r="F265" s="22">
        <f>'Div 2 history'!B266</f>
        <v>20529.78</v>
      </c>
      <c r="G265" s="22">
        <f>'Div 2 history'!C266</f>
        <v>11133.44</v>
      </c>
      <c r="H265" s="22">
        <f>'Div 2 history'!D266</f>
        <v>21980.89</v>
      </c>
      <c r="I265" s="22">
        <f>'Div 2 history'!E266</f>
        <v>4590.97</v>
      </c>
      <c r="J265" s="22">
        <f>'Div 2 history'!F266</f>
        <v>5117.47</v>
      </c>
      <c r="K265" s="22">
        <f>'Div 2 history'!G266</f>
        <v>5000.4799999999996</v>
      </c>
      <c r="L265" s="1">
        <f t="shared" si="249"/>
        <v>14460.669623772998</v>
      </c>
      <c r="M265" s="1">
        <f t="shared" si="249"/>
        <v>10827.062403392212</v>
      </c>
      <c r="N265" s="1">
        <f t="shared" si="249"/>
        <v>33115.359944875636</v>
      </c>
      <c r="O265" s="1">
        <f t="shared" si="249"/>
        <v>16414.265666355463</v>
      </c>
      <c r="P265" s="1">
        <f t="shared" si="249"/>
        <v>11722.074915985853</v>
      </c>
      <c r="Q265" s="1">
        <f t="shared" si="249"/>
        <v>12886.319459523433</v>
      </c>
      <c r="R265" s="1">
        <f t="shared" si="249"/>
        <v>16026.432524012225</v>
      </c>
      <c r="S265" s="1">
        <f t="shared" si="249"/>
        <v>11963.073536498132</v>
      </c>
      <c r="T265" s="1">
        <f t="shared" si="249"/>
        <v>14998.841183772371</v>
      </c>
      <c r="U265" s="1">
        <f t="shared" si="249"/>
        <v>17145.562591487724</v>
      </c>
      <c r="V265" s="1">
        <f t="shared" si="250"/>
        <v>13759.648397744559</v>
      </c>
      <c r="W265" s="1">
        <f t="shared" si="250"/>
        <v>14529.650632726725</v>
      </c>
      <c r="X265" s="1">
        <f t="shared" si="250"/>
        <v>16195.53904396106</v>
      </c>
      <c r="Y265" s="1">
        <f t="shared" si="250"/>
        <v>11630.681719318152</v>
      </c>
      <c r="Z265" s="1">
        <f t="shared" si="250"/>
        <v>33564.175736158497</v>
      </c>
      <c r="AA265" s="1">
        <f t="shared" si="250"/>
        <v>16414.265666355463</v>
      </c>
      <c r="AB265" s="1">
        <f t="shared" si="250"/>
        <v>11722.074915985853</v>
      </c>
      <c r="AC265" s="1">
        <f t="shared" si="250"/>
        <v>12886.319459523433</v>
      </c>
      <c r="AD265" s="1">
        <f t="shared" si="250"/>
        <v>16026.432524012225</v>
      </c>
      <c r="AE265" s="1">
        <f t="shared" si="250"/>
        <v>11963.073536498132</v>
      </c>
      <c r="AF265" s="1">
        <f t="shared" si="250"/>
        <v>14998.841183772371</v>
      </c>
    </row>
    <row r="266" spans="1:32">
      <c r="A266" s="5" t="s">
        <v>743</v>
      </c>
      <c r="B266" s="5" t="str">
        <f t="shared" si="251"/>
        <v>9230-05424</v>
      </c>
      <c r="C266" s="5" t="str">
        <f t="shared" si="252"/>
        <v>9230</v>
      </c>
      <c r="D266" s="1">
        <f>SUM($F266:K266)</f>
        <v>19768.599999999999</v>
      </c>
      <c r="E266" s="2">
        <f t="shared" si="247"/>
        <v>4.2089364369394068E-2</v>
      </c>
      <c r="F266" s="22">
        <f>'Div 2 history'!B267</f>
        <v>0</v>
      </c>
      <c r="G266" s="22">
        <f>'Div 2 history'!C267</f>
        <v>0</v>
      </c>
      <c r="H266" s="22">
        <f>'Div 2 history'!D267</f>
        <v>0</v>
      </c>
      <c r="I266" s="22">
        <f>'Div 2 history'!E267</f>
        <v>0</v>
      </c>
      <c r="J266" s="22">
        <f>'Div 2 history'!F267</f>
        <v>0</v>
      </c>
      <c r="K266" s="22">
        <f>'Div 2 history'!G267</f>
        <v>19768.599999999999</v>
      </c>
      <c r="L266" s="1">
        <f t="shared" si="249"/>
        <v>4182.2168457567841</v>
      </c>
      <c r="M266" s="1">
        <f t="shared" si="249"/>
        <v>3131.329596181753</v>
      </c>
      <c r="N266" s="1">
        <f t="shared" si="249"/>
        <v>9577.399928083194</v>
      </c>
      <c r="O266" s="1">
        <f t="shared" si="249"/>
        <v>4747.2226505820527</v>
      </c>
      <c r="P266" s="1">
        <f t="shared" si="249"/>
        <v>3390.1790481586245</v>
      </c>
      <c r="Q266" s="1">
        <f t="shared" si="249"/>
        <v>3726.8939631137769</v>
      </c>
      <c r="R266" s="1">
        <f t="shared" si="249"/>
        <v>4635.0561781121924</v>
      </c>
      <c r="S266" s="1">
        <f t="shared" si="249"/>
        <v>3459.879035554341</v>
      </c>
      <c r="T266" s="1">
        <f t="shared" si="249"/>
        <v>4337.8631762999012</v>
      </c>
      <c r="U266" s="1">
        <f t="shared" si="249"/>
        <v>4958.7233901128329</v>
      </c>
      <c r="V266" s="1">
        <f t="shared" si="250"/>
        <v>3979.4722386945109</v>
      </c>
      <c r="W266" s="1">
        <f t="shared" si="250"/>
        <v>4202.1670655729749</v>
      </c>
      <c r="X266" s="1">
        <f t="shared" si="250"/>
        <v>4683.9640195094289</v>
      </c>
      <c r="Y266" s="1">
        <f t="shared" si="250"/>
        <v>3363.7469273346451</v>
      </c>
      <c r="Z266" s="1">
        <f t="shared" si="250"/>
        <v>9707.2033889035029</v>
      </c>
      <c r="AA266" s="1">
        <f t="shared" si="250"/>
        <v>4747.2226505820527</v>
      </c>
      <c r="AB266" s="1">
        <f t="shared" si="250"/>
        <v>3390.1790481586245</v>
      </c>
      <c r="AC266" s="1">
        <f t="shared" si="250"/>
        <v>3726.8939631137769</v>
      </c>
      <c r="AD266" s="1">
        <f t="shared" si="250"/>
        <v>4635.0561781121924</v>
      </c>
      <c r="AE266" s="1">
        <f t="shared" si="250"/>
        <v>3459.879035554341</v>
      </c>
      <c r="AF266" s="1">
        <f t="shared" si="250"/>
        <v>4337.8631762999012</v>
      </c>
    </row>
    <row r="267" spans="1:32">
      <c r="A267" s="5" t="s">
        <v>443</v>
      </c>
      <c r="B267" s="5" t="str">
        <f t="shared" si="251"/>
        <v>9302-05424</v>
      </c>
      <c r="C267" s="5" t="str">
        <f t="shared" si="252"/>
        <v>9302</v>
      </c>
      <c r="D267" s="1">
        <f>SUM($F267:K267)</f>
        <v>0</v>
      </c>
      <c r="E267" s="2">
        <f t="shared" si="247"/>
        <v>0</v>
      </c>
      <c r="F267" s="22">
        <f>'Div 2 history'!B268</f>
        <v>0</v>
      </c>
      <c r="G267" s="22">
        <f>'Div 2 history'!C268</f>
        <v>0</v>
      </c>
      <c r="H267" s="22">
        <f>'Div 2 history'!D268</f>
        <v>0</v>
      </c>
      <c r="I267" s="22">
        <f>'Div 2 history'!E268</f>
        <v>0</v>
      </c>
      <c r="J267" s="22">
        <f>'Div 2 history'!F268</f>
        <v>0</v>
      </c>
      <c r="K267" s="22">
        <f>'Div 2 history'!G268</f>
        <v>0</v>
      </c>
      <c r="L267" s="1">
        <f t="shared" si="249"/>
        <v>0</v>
      </c>
      <c r="M267" s="1">
        <f t="shared" si="249"/>
        <v>0</v>
      </c>
      <c r="N267" s="1">
        <f t="shared" si="249"/>
        <v>0</v>
      </c>
      <c r="O267" s="1">
        <f t="shared" si="249"/>
        <v>0</v>
      </c>
      <c r="P267" s="1">
        <f t="shared" si="249"/>
        <v>0</v>
      </c>
      <c r="Q267" s="1">
        <f t="shared" si="249"/>
        <v>0</v>
      </c>
      <c r="R267" s="1">
        <f t="shared" si="249"/>
        <v>0</v>
      </c>
      <c r="S267" s="1">
        <f t="shared" si="249"/>
        <v>0</v>
      </c>
      <c r="T267" s="1">
        <f t="shared" si="249"/>
        <v>0</v>
      </c>
      <c r="U267" s="1">
        <f t="shared" si="249"/>
        <v>0</v>
      </c>
      <c r="V267" s="1">
        <f t="shared" si="250"/>
        <v>0</v>
      </c>
      <c r="W267" s="1">
        <f t="shared" si="250"/>
        <v>0</v>
      </c>
      <c r="X267" s="1">
        <f t="shared" si="250"/>
        <v>0</v>
      </c>
      <c r="Y267" s="1">
        <f t="shared" si="250"/>
        <v>0</v>
      </c>
      <c r="Z267" s="1">
        <f t="shared" si="250"/>
        <v>0</v>
      </c>
      <c r="AA267" s="1">
        <f t="shared" si="250"/>
        <v>0</v>
      </c>
      <c r="AB267" s="1">
        <f t="shared" si="250"/>
        <v>0</v>
      </c>
      <c r="AC267" s="1">
        <f t="shared" si="250"/>
        <v>0</v>
      </c>
      <c r="AD267" s="1">
        <f t="shared" si="250"/>
        <v>0</v>
      </c>
      <c r="AE267" s="1">
        <f t="shared" si="250"/>
        <v>0</v>
      </c>
      <c r="AF267" s="1">
        <f t="shared" si="250"/>
        <v>0</v>
      </c>
    </row>
    <row r="268" spans="1:32">
      <c r="A268" s="5" t="s">
        <v>1156</v>
      </c>
      <c r="B268" s="5" t="str">
        <f t="shared" si="251"/>
        <v>8740-05426</v>
      </c>
      <c r="C268" s="5" t="str">
        <f t="shared" si="252"/>
        <v>8740</v>
      </c>
      <c r="D268" s="1">
        <f>SUM($F268:K268)</f>
        <v>0</v>
      </c>
      <c r="E268" s="2">
        <f t="shared" si="247"/>
        <v>0</v>
      </c>
      <c r="F268" s="22">
        <f>'Div 2 history'!B269</f>
        <v>0</v>
      </c>
      <c r="G268" s="22">
        <f>'Div 2 history'!C269</f>
        <v>0</v>
      </c>
      <c r="H268" s="22">
        <f>'Div 2 history'!D269</f>
        <v>0</v>
      </c>
      <c r="I268" s="22">
        <f>'Div 2 history'!E269</f>
        <v>0</v>
      </c>
      <c r="J268" s="22">
        <f>'Div 2 history'!F269</f>
        <v>0</v>
      </c>
      <c r="K268" s="22">
        <f>'Div 2 history'!G269</f>
        <v>0</v>
      </c>
      <c r="L268" s="1">
        <f t="shared" si="249"/>
        <v>0</v>
      </c>
      <c r="M268" s="1">
        <f t="shared" si="249"/>
        <v>0</v>
      </c>
      <c r="N268" s="1">
        <f t="shared" si="249"/>
        <v>0</v>
      </c>
      <c r="O268" s="1">
        <f t="shared" si="249"/>
        <v>0</v>
      </c>
      <c r="P268" s="1">
        <f t="shared" si="249"/>
        <v>0</v>
      </c>
      <c r="Q268" s="1">
        <f t="shared" si="249"/>
        <v>0</v>
      </c>
      <c r="R268" s="1">
        <f t="shared" si="249"/>
        <v>0</v>
      </c>
      <c r="S268" s="1">
        <f t="shared" si="249"/>
        <v>0</v>
      </c>
      <c r="T268" s="1">
        <f t="shared" si="249"/>
        <v>0</v>
      </c>
      <c r="U268" s="1">
        <f t="shared" si="249"/>
        <v>0</v>
      </c>
      <c r="V268" s="1">
        <f t="shared" si="250"/>
        <v>0</v>
      </c>
      <c r="W268" s="1">
        <f t="shared" si="250"/>
        <v>0</v>
      </c>
      <c r="X268" s="1">
        <f t="shared" si="250"/>
        <v>0</v>
      </c>
      <c r="Y268" s="1">
        <f t="shared" si="250"/>
        <v>0</v>
      </c>
      <c r="Z268" s="1">
        <f t="shared" si="250"/>
        <v>0</v>
      </c>
      <c r="AA268" s="1">
        <f t="shared" si="250"/>
        <v>0</v>
      </c>
      <c r="AB268" s="1">
        <f t="shared" si="250"/>
        <v>0</v>
      </c>
      <c r="AC268" s="1">
        <f t="shared" si="250"/>
        <v>0</v>
      </c>
      <c r="AD268" s="1">
        <f t="shared" si="250"/>
        <v>0</v>
      </c>
      <c r="AE268" s="1">
        <f t="shared" si="250"/>
        <v>0</v>
      </c>
      <c r="AF268" s="1">
        <f t="shared" si="250"/>
        <v>0</v>
      </c>
    </row>
    <row r="269" spans="1:32">
      <c r="A269" s="5" t="s">
        <v>444</v>
      </c>
      <c r="B269" s="5" t="str">
        <f t="shared" ref="B269:B271" si="253">RIGHT(A269,10)</f>
        <v>9210-05426</v>
      </c>
      <c r="C269" s="5" t="str">
        <f t="shared" ref="C269:C271" si="254">LEFT(B269,4)</f>
        <v>9210</v>
      </c>
      <c r="D269" s="1">
        <f>SUM($F269:K269)</f>
        <v>84356.12999999999</v>
      </c>
      <c r="E269" s="2">
        <f t="shared" ref="E269:E271" si="255">D269/$D$279</f>
        <v>0.17960279900255829</v>
      </c>
      <c r="F269" s="22">
        <f>'Div 2 history'!B270</f>
        <v>21438.37</v>
      </c>
      <c r="G269" s="22">
        <f>'Div 2 history'!C270</f>
        <v>9053.48</v>
      </c>
      <c r="H269" s="22">
        <f>'Div 2 history'!D270</f>
        <v>4623.63</v>
      </c>
      <c r="I269" s="22">
        <f>'Div 2 history'!E270</f>
        <v>34011.339999999997</v>
      </c>
      <c r="J269" s="22">
        <f>'Div 2 history'!F270</f>
        <v>10540</v>
      </c>
      <c r="K269" s="22">
        <f>'Div 2 history'!G270</f>
        <v>4689.3100000000004</v>
      </c>
      <c r="L269" s="1">
        <f t="shared" si="249"/>
        <v>17846.262655365033</v>
      </c>
      <c r="M269" s="1">
        <f t="shared" si="249"/>
        <v>13361.93996986916</v>
      </c>
      <c r="N269" s="1">
        <f t="shared" si="249"/>
        <v>40868.467842708968</v>
      </c>
      <c r="O269" s="1">
        <f t="shared" si="249"/>
        <v>20257.24285237418</v>
      </c>
      <c r="P269" s="1">
        <f t="shared" si="249"/>
        <v>14466.496591045658</v>
      </c>
      <c r="Q269" s="1">
        <f t="shared" si="249"/>
        <v>15903.318983066123</v>
      </c>
      <c r="R269" s="1">
        <f t="shared" si="249"/>
        <v>19778.608577144325</v>
      </c>
      <c r="S269" s="1">
        <f t="shared" si="249"/>
        <v>14763.918826193894</v>
      </c>
      <c r="T269" s="1">
        <f t="shared" si="249"/>
        <v>18510.433213387259</v>
      </c>
      <c r="U269" s="1">
        <f t="shared" si="249"/>
        <v>21159.754101473998</v>
      </c>
      <c r="V269" s="1">
        <f t="shared" si="250"/>
        <v>16981.115379880477</v>
      </c>
      <c r="W269" s="1">
        <f t="shared" si="250"/>
        <v>17931.393789403013</v>
      </c>
      <c r="X269" s="1">
        <f t="shared" si="250"/>
        <v>19987.307029585296</v>
      </c>
      <c r="Y269" s="1">
        <f t="shared" si="250"/>
        <v>14353.70603327205</v>
      </c>
      <c r="Z269" s="1">
        <f t="shared" si="250"/>
        <v>41422.362282143622</v>
      </c>
      <c r="AA269" s="1">
        <f t="shared" si="250"/>
        <v>20257.24285237418</v>
      </c>
      <c r="AB269" s="1">
        <f t="shared" si="250"/>
        <v>14466.496591045658</v>
      </c>
      <c r="AC269" s="1">
        <f t="shared" si="250"/>
        <v>15903.318983066123</v>
      </c>
      <c r="AD269" s="1">
        <f t="shared" si="250"/>
        <v>19778.608577144325</v>
      </c>
      <c r="AE269" s="1">
        <f t="shared" si="250"/>
        <v>14763.918826193894</v>
      </c>
      <c r="AF269" s="1">
        <f t="shared" si="250"/>
        <v>18510.433213387259</v>
      </c>
    </row>
    <row r="270" spans="1:32">
      <c r="A270" s="5" t="s">
        <v>445</v>
      </c>
      <c r="B270" s="5" t="str">
        <f t="shared" si="253"/>
        <v>9230-05426</v>
      </c>
      <c r="C270" s="5" t="str">
        <f t="shared" si="254"/>
        <v>9230</v>
      </c>
      <c r="D270" s="1">
        <f>SUM($F270:K270)</f>
        <v>0</v>
      </c>
      <c r="E270" s="2">
        <f t="shared" si="255"/>
        <v>0</v>
      </c>
      <c r="F270" s="22">
        <f>'Div 2 history'!B271</f>
        <v>0</v>
      </c>
      <c r="G270" s="22">
        <f>'Div 2 history'!C271</f>
        <v>0</v>
      </c>
      <c r="H270" s="22">
        <f>'Div 2 history'!D271</f>
        <v>0</v>
      </c>
      <c r="I270" s="22">
        <f>'Div 2 history'!E271</f>
        <v>0</v>
      </c>
      <c r="J270" s="22">
        <f>'Div 2 history'!F271</f>
        <v>0</v>
      </c>
      <c r="K270" s="22">
        <f>'Div 2 history'!G271</f>
        <v>0</v>
      </c>
      <c r="L270" s="1">
        <f t="shared" si="249"/>
        <v>0</v>
      </c>
      <c r="M270" s="1">
        <f t="shared" si="249"/>
        <v>0</v>
      </c>
      <c r="N270" s="1">
        <f t="shared" si="249"/>
        <v>0</v>
      </c>
      <c r="O270" s="1">
        <f t="shared" si="249"/>
        <v>0</v>
      </c>
      <c r="P270" s="1">
        <f t="shared" si="249"/>
        <v>0</v>
      </c>
      <c r="Q270" s="1">
        <f t="shared" si="249"/>
        <v>0</v>
      </c>
      <c r="R270" s="1">
        <f t="shared" si="249"/>
        <v>0</v>
      </c>
      <c r="S270" s="1">
        <f t="shared" si="249"/>
        <v>0</v>
      </c>
      <c r="T270" s="1">
        <f t="shared" si="249"/>
        <v>0</v>
      </c>
      <c r="U270" s="1">
        <f t="shared" si="249"/>
        <v>0</v>
      </c>
      <c r="V270" s="1">
        <f t="shared" si="250"/>
        <v>0</v>
      </c>
      <c r="W270" s="1">
        <f t="shared" si="250"/>
        <v>0</v>
      </c>
      <c r="X270" s="1">
        <f t="shared" si="250"/>
        <v>0</v>
      </c>
      <c r="Y270" s="1">
        <f t="shared" si="250"/>
        <v>0</v>
      </c>
      <c r="Z270" s="1">
        <f t="shared" si="250"/>
        <v>0</v>
      </c>
      <c r="AA270" s="1">
        <f t="shared" si="250"/>
        <v>0</v>
      </c>
      <c r="AB270" s="1">
        <f t="shared" si="250"/>
        <v>0</v>
      </c>
      <c r="AC270" s="1">
        <f t="shared" si="250"/>
        <v>0</v>
      </c>
      <c r="AD270" s="1">
        <f t="shared" si="250"/>
        <v>0</v>
      </c>
      <c r="AE270" s="1">
        <f t="shared" si="250"/>
        <v>0</v>
      </c>
      <c r="AF270" s="1">
        <f t="shared" si="250"/>
        <v>0</v>
      </c>
    </row>
    <row r="271" spans="1:32">
      <c r="A271" s="5" t="s">
        <v>1157</v>
      </c>
      <c r="B271" s="5" t="str">
        <f t="shared" si="253"/>
        <v>9310-05427</v>
      </c>
      <c r="C271" s="5" t="str">
        <f t="shared" si="254"/>
        <v>9310</v>
      </c>
      <c r="D271" s="1">
        <f>SUM($F271:K271)</f>
        <v>32675.75</v>
      </c>
      <c r="E271" s="2">
        <f t="shared" si="255"/>
        <v>6.9570002316462889E-2</v>
      </c>
      <c r="F271" s="22">
        <f>'Div 2 history'!B272</f>
        <v>32675.75</v>
      </c>
      <c r="G271" s="22">
        <f>'Div 2 history'!C272</f>
        <v>0</v>
      </c>
      <c r="H271" s="22">
        <f>'Div 2 history'!D272</f>
        <v>0</v>
      </c>
      <c r="I271" s="22">
        <f>'Div 2 history'!E272</f>
        <v>0</v>
      </c>
      <c r="J271" s="22">
        <f>'Div 2 history'!F272</f>
        <v>0</v>
      </c>
      <c r="K271" s="22">
        <f>'Div 2 history'!G272</f>
        <v>0</v>
      </c>
      <c r="L271" s="1">
        <f t="shared" si="249"/>
        <v>6912.835107075729</v>
      </c>
      <c r="M271" s="1">
        <f t="shared" si="249"/>
        <v>5175.8112892382833</v>
      </c>
      <c r="N271" s="1">
        <f t="shared" si="249"/>
        <v>15830.596284009209</v>
      </c>
      <c r="O271" s="1">
        <f t="shared" si="249"/>
        <v>7846.7398057908258</v>
      </c>
      <c r="P271" s="1">
        <f t="shared" si="249"/>
        <v>5603.6665739035225</v>
      </c>
      <c r="Q271" s="1">
        <f t="shared" si="249"/>
        <v>6160.2265924352259</v>
      </c>
      <c r="R271" s="1">
        <f t="shared" si="249"/>
        <v>7661.3385324175451</v>
      </c>
      <c r="S271" s="1">
        <f t="shared" si="249"/>
        <v>5718.8744977395854</v>
      </c>
      <c r="T271" s="1">
        <f t="shared" si="249"/>
        <v>7170.1047460610007</v>
      </c>
      <c r="U271" s="1">
        <f t="shared" si="249"/>
        <v>8196.3318502311449</v>
      </c>
      <c r="V271" s="1">
        <f t="shared" si="250"/>
        <v>6577.7161763363192</v>
      </c>
      <c r="W271" s="1">
        <f t="shared" si="250"/>
        <v>6945.8110585927243</v>
      </c>
      <c r="X271" s="1">
        <f t="shared" si="250"/>
        <v>7742.1788751092754</v>
      </c>
      <c r="Y271" s="1">
        <f t="shared" si="250"/>
        <v>5559.9766124487842</v>
      </c>
      <c r="Z271" s="1">
        <f t="shared" si="250"/>
        <v>16045.149941572172</v>
      </c>
      <c r="AA271" s="1">
        <f t="shared" si="250"/>
        <v>7846.7398057908258</v>
      </c>
      <c r="AB271" s="1">
        <f t="shared" si="250"/>
        <v>5603.6665739035225</v>
      </c>
      <c r="AC271" s="1">
        <f t="shared" si="250"/>
        <v>6160.2265924352259</v>
      </c>
      <c r="AD271" s="1">
        <f t="shared" si="250"/>
        <v>7661.3385324175451</v>
      </c>
      <c r="AE271" s="1">
        <f t="shared" si="250"/>
        <v>5718.8744977395854</v>
      </c>
      <c r="AF271" s="1">
        <f t="shared" si="250"/>
        <v>7170.1047460610007</v>
      </c>
    </row>
    <row r="272" spans="1:32">
      <c r="A272" s="5" t="s">
        <v>1158</v>
      </c>
      <c r="B272" s="5" t="str">
        <f t="shared" si="251"/>
        <v>9200-05427</v>
      </c>
      <c r="C272" s="5" t="str">
        <f t="shared" si="252"/>
        <v>9200</v>
      </c>
      <c r="D272" s="1">
        <f>SUM($F272:K272)</f>
        <v>0</v>
      </c>
      <c r="E272" s="2">
        <f>D272/$D$279</f>
        <v>0</v>
      </c>
      <c r="F272" s="22">
        <f>'Div 2 history'!B273</f>
        <v>0</v>
      </c>
      <c r="G272" s="22">
        <f>'Div 2 history'!C273</f>
        <v>0</v>
      </c>
      <c r="H272" s="22">
        <f>'Div 2 history'!D273</f>
        <v>0</v>
      </c>
      <c r="I272" s="22">
        <f>'Div 2 history'!E273</f>
        <v>0</v>
      </c>
      <c r="J272" s="22">
        <f>'Div 2 history'!F273</f>
        <v>0</v>
      </c>
      <c r="K272" s="22">
        <f>'Div 2 history'!G273</f>
        <v>0</v>
      </c>
      <c r="L272" s="1">
        <f t="shared" ref="L272:AF272" si="256">$E272*L$279</f>
        <v>0</v>
      </c>
      <c r="M272" s="1">
        <f t="shared" si="256"/>
        <v>0</v>
      </c>
      <c r="N272" s="1">
        <f t="shared" si="256"/>
        <v>0</v>
      </c>
      <c r="O272" s="1">
        <f t="shared" si="256"/>
        <v>0</v>
      </c>
      <c r="P272" s="1">
        <f t="shared" si="256"/>
        <v>0</v>
      </c>
      <c r="Q272" s="1">
        <f t="shared" si="256"/>
        <v>0</v>
      </c>
      <c r="R272" s="1">
        <f t="shared" si="256"/>
        <v>0</v>
      </c>
      <c r="S272" s="1">
        <f t="shared" si="256"/>
        <v>0</v>
      </c>
      <c r="T272" s="1">
        <f t="shared" si="256"/>
        <v>0</v>
      </c>
      <c r="U272" s="1">
        <f t="shared" si="256"/>
        <v>0</v>
      </c>
      <c r="V272" s="1">
        <f t="shared" si="256"/>
        <v>0</v>
      </c>
      <c r="W272" s="1">
        <f t="shared" si="256"/>
        <v>0</v>
      </c>
      <c r="X272" s="1">
        <f t="shared" si="256"/>
        <v>0</v>
      </c>
      <c r="Y272" s="1">
        <f t="shared" si="256"/>
        <v>0</v>
      </c>
      <c r="Z272" s="1">
        <f t="shared" si="256"/>
        <v>0</v>
      </c>
      <c r="AA272" s="1">
        <f t="shared" si="256"/>
        <v>0</v>
      </c>
      <c r="AB272" s="1">
        <f t="shared" si="256"/>
        <v>0</v>
      </c>
      <c r="AC272" s="1">
        <f t="shared" si="256"/>
        <v>0</v>
      </c>
      <c r="AD272" s="1">
        <f t="shared" si="256"/>
        <v>0</v>
      </c>
      <c r="AE272" s="1">
        <f t="shared" si="256"/>
        <v>0</v>
      </c>
      <c r="AF272" s="1">
        <f t="shared" si="256"/>
        <v>0</v>
      </c>
    </row>
    <row r="273" spans="1:38">
      <c r="A273" s="5" t="s">
        <v>446</v>
      </c>
      <c r="B273" s="5" t="str">
        <f t="shared" si="244"/>
        <v>9210-05427</v>
      </c>
      <c r="C273" s="5" t="str">
        <f t="shared" si="246"/>
        <v>9210</v>
      </c>
      <c r="D273" s="1">
        <f>SUM($F273:K273)</f>
        <v>21090.37</v>
      </c>
      <c r="E273" s="2">
        <f>D273/$D$279</f>
        <v>4.4903547424467977E-2</v>
      </c>
      <c r="F273" s="22">
        <f>'Div 2 history'!B274</f>
        <v>9601.98</v>
      </c>
      <c r="G273" s="22">
        <f>'Div 2 history'!C274</f>
        <v>3244.8</v>
      </c>
      <c r="H273" s="22">
        <f>'Div 2 history'!D274</f>
        <v>4198.59</v>
      </c>
      <c r="I273" s="22">
        <f>'Div 2 history'!E274</f>
        <v>0</v>
      </c>
      <c r="J273" s="22">
        <f>'Div 2 history'!F274</f>
        <v>0</v>
      </c>
      <c r="K273" s="22">
        <f>'Div 2 history'!G274</f>
        <v>4045</v>
      </c>
      <c r="L273" s="1">
        <f t="shared" ref="L273:U276" si="257">$E273*L$279</f>
        <v>4461.8486234353222</v>
      </c>
      <c r="M273" s="1">
        <f t="shared" si="257"/>
        <v>3340.6968513412062</v>
      </c>
      <c r="N273" s="1">
        <f t="shared" si="257"/>
        <v>10217.764946493326</v>
      </c>
      <c r="O273" s="1">
        <f t="shared" si="257"/>
        <v>5064.6318997377766</v>
      </c>
      <c r="P273" s="1">
        <f t="shared" si="257"/>
        <v>3616.8535198199779</v>
      </c>
      <c r="Q273" s="1">
        <f t="shared" si="257"/>
        <v>3976.0818992157215</v>
      </c>
      <c r="R273" s="1">
        <f t="shared" si="257"/>
        <v>4944.9657419934674</v>
      </c>
      <c r="S273" s="1">
        <f t="shared" si="257"/>
        <v>3691.2137943548969</v>
      </c>
      <c r="T273" s="1">
        <f t="shared" si="257"/>
        <v>4627.9017936292985</v>
      </c>
      <c r="U273" s="1">
        <f t="shared" si="257"/>
        <v>5290.2740216876264</v>
      </c>
      <c r="V273" s="1">
        <f t="shared" ref="V273:AF276" si="258">$E273*V$279</f>
        <v>4245.5480873099541</v>
      </c>
      <c r="W273" s="1">
        <f t="shared" si="258"/>
        <v>4483.1327567328144</v>
      </c>
      <c r="X273" s="1">
        <f t="shared" si="258"/>
        <v>4997.1436641006994</v>
      </c>
      <c r="Y273" s="1">
        <f t="shared" si="258"/>
        <v>3588.6540920374118</v>
      </c>
      <c r="Z273" s="1">
        <f t="shared" si="258"/>
        <v>10356.247338568679</v>
      </c>
      <c r="AA273" s="1">
        <f t="shared" si="258"/>
        <v>5064.6318997377766</v>
      </c>
      <c r="AB273" s="1">
        <f t="shared" si="258"/>
        <v>3616.8535198199779</v>
      </c>
      <c r="AC273" s="1">
        <f t="shared" si="258"/>
        <v>3976.0818992157215</v>
      </c>
      <c r="AD273" s="1">
        <f t="shared" si="258"/>
        <v>4944.9657419934674</v>
      </c>
      <c r="AE273" s="1">
        <f t="shared" si="258"/>
        <v>3691.2137943548969</v>
      </c>
      <c r="AF273" s="1">
        <f t="shared" si="258"/>
        <v>4627.9017936292985</v>
      </c>
    </row>
    <row r="274" spans="1:38">
      <c r="A274" s="5" t="s">
        <v>745</v>
      </c>
      <c r="B274" s="5" t="str">
        <f t="shared" si="244"/>
        <v>9230-05427</v>
      </c>
      <c r="C274" s="5" t="str">
        <f t="shared" si="246"/>
        <v>9230</v>
      </c>
      <c r="D274" s="1">
        <f>SUM($F274:K274)</f>
        <v>0</v>
      </c>
      <c r="E274" s="2">
        <f>D274/$D$279</f>
        <v>0</v>
      </c>
      <c r="F274" s="22">
        <f>'Div 2 history'!B275</f>
        <v>0</v>
      </c>
      <c r="G274" s="22">
        <f>'Div 2 history'!C275</f>
        <v>0</v>
      </c>
      <c r="H274" s="22">
        <f>'Div 2 history'!D275</f>
        <v>0</v>
      </c>
      <c r="I274" s="22">
        <f>'Div 2 history'!E275</f>
        <v>0</v>
      </c>
      <c r="J274" s="22">
        <f>'Div 2 history'!F275</f>
        <v>0</v>
      </c>
      <c r="K274" s="22">
        <f>'Div 2 history'!G275</f>
        <v>0</v>
      </c>
      <c r="L274" s="1">
        <f t="shared" si="257"/>
        <v>0</v>
      </c>
      <c r="M274" s="1">
        <f t="shared" si="257"/>
        <v>0</v>
      </c>
      <c r="N274" s="1">
        <f t="shared" si="257"/>
        <v>0</v>
      </c>
      <c r="O274" s="1">
        <f t="shared" si="257"/>
        <v>0</v>
      </c>
      <c r="P274" s="1">
        <f t="shared" si="257"/>
        <v>0</v>
      </c>
      <c r="Q274" s="1">
        <f t="shared" si="257"/>
        <v>0</v>
      </c>
      <c r="R274" s="1">
        <f t="shared" si="257"/>
        <v>0</v>
      </c>
      <c r="S274" s="1">
        <f t="shared" si="257"/>
        <v>0</v>
      </c>
      <c r="T274" s="1">
        <f t="shared" si="257"/>
        <v>0</v>
      </c>
      <c r="U274" s="1">
        <f t="shared" si="257"/>
        <v>0</v>
      </c>
      <c r="V274" s="1">
        <f t="shared" si="258"/>
        <v>0</v>
      </c>
      <c r="W274" s="1">
        <f t="shared" si="258"/>
        <v>0</v>
      </c>
      <c r="X274" s="1">
        <f t="shared" si="258"/>
        <v>0</v>
      </c>
      <c r="Y274" s="1">
        <f t="shared" si="258"/>
        <v>0</v>
      </c>
      <c r="Z274" s="1">
        <f t="shared" si="258"/>
        <v>0</v>
      </c>
      <c r="AA274" s="1">
        <f t="shared" si="258"/>
        <v>0</v>
      </c>
      <c r="AB274" s="1">
        <f t="shared" si="258"/>
        <v>0</v>
      </c>
      <c r="AC274" s="1">
        <f t="shared" si="258"/>
        <v>0</v>
      </c>
      <c r="AD274" s="1">
        <f t="shared" si="258"/>
        <v>0</v>
      </c>
      <c r="AE274" s="1">
        <f t="shared" si="258"/>
        <v>0</v>
      </c>
      <c r="AF274" s="1">
        <f t="shared" si="258"/>
        <v>0</v>
      </c>
    </row>
    <row r="275" spans="1:38">
      <c r="A275" s="5" t="s">
        <v>447</v>
      </c>
      <c r="B275" s="5" t="str">
        <f t="shared" si="244"/>
        <v>9210-05428</v>
      </c>
      <c r="C275" s="5" t="str">
        <f t="shared" si="246"/>
        <v>9210</v>
      </c>
      <c r="D275" s="1">
        <f>SUM($F275:K275)</f>
        <v>4957.1500000000005</v>
      </c>
      <c r="E275" s="2">
        <f>D275/$D$279</f>
        <v>1.055427762126513E-2</v>
      </c>
      <c r="F275" s="22">
        <f>'Div 2 history'!B276</f>
        <v>3266</v>
      </c>
      <c r="G275" s="22">
        <f>'Div 2 history'!C276</f>
        <v>93.09</v>
      </c>
      <c r="H275" s="22">
        <f>'Div 2 history'!D276</f>
        <v>0</v>
      </c>
      <c r="I275" s="22">
        <f>'Div 2 history'!E276</f>
        <v>0</v>
      </c>
      <c r="J275" s="22">
        <f>'Div 2 history'!F276</f>
        <v>1135.17</v>
      </c>
      <c r="K275" s="22">
        <f>'Div 2 history'!G276</f>
        <v>462.89</v>
      </c>
      <c r="L275" s="1">
        <f t="shared" si="257"/>
        <v>1048.7275900642053</v>
      </c>
      <c r="M275" s="1">
        <f t="shared" si="257"/>
        <v>785.20838641645753</v>
      </c>
      <c r="N275" s="1">
        <f t="shared" si="257"/>
        <v>2401.6171126684549</v>
      </c>
      <c r="O275" s="1">
        <f t="shared" si="257"/>
        <v>1190.4077558518472</v>
      </c>
      <c r="P275" s="1">
        <f t="shared" si="257"/>
        <v>850.11715895812199</v>
      </c>
      <c r="Q275" s="1">
        <f t="shared" si="257"/>
        <v>934.55137992824302</v>
      </c>
      <c r="R275" s="1">
        <f t="shared" si="257"/>
        <v>1162.2810281622808</v>
      </c>
      <c r="S275" s="1">
        <f t="shared" si="257"/>
        <v>867.59504269893705</v>
      </c>
      <c r="T275" s="1">
        <f t="shared" si="257"/>
        <v>1087.7572738785277</v>
      </c>
      <c r="U275" s="1">
        <f t="shared" si="257"/>
        <v>1243.4434230698096</v>
      </c>
      <c r="V275" s="1">
        <f t="shared" si="258"/>
        <v>997.88759993345502</v>
      </c>
      <c r="W275" s="1">
        <f t="shared" si="258"/>
        <v>1053.7302828275688</v>
      </c>
      <c r="X275" s="1">
        <f t="shared" si="258"/>
        <v>1174.5450987581908</v>
      </c>
      <c r="Y275" s="1">
        <f t="shared" si="258"/>
        <v>843.48907261196746</v>
      </c>
      <c r="Z275" s="1">
        <f t="shared" si="258"/>
        <v>2434.1664700233205</v>
      </c>
      <c r="AA275" s="1">
        <f t="shared" si="258"/>
        <v>1190.4077558518472</v>
      </c>
      <c r="AB275" s="1">
        <f t="shared" si="258"/>
        <v>850.11715895812199</v>
      </c>
      <c r="AC275" s="1">
        <f t="shared" si="258"/>
        <v>934.55137992824302</v>
      </c>
      <c r="AD275" s="1">
        <f t="shared" si="258"/>
        <v>1162.2810281622808</v>
      </c>
      <c r="AE275" s="1">
        <f t="shared" si="258"/>
        <v>867.59504269893705</v>
      </c>
      <c r="AF275" s="1">
        <f t="shared" si="258"/>
        <v>1087.7572738785277</v>
      </c>
    </row>
    <row r="276" spans="1:38">
      <c r="A276" s="5" t="s">
        <v>747</v>
      </c>
      <c r="B276" s="5" t="str">
        <f t="shared" si="244"/>
        <v>8700-05429</v>
      </c>
      <c r="C276" s="5" t="str">
        <f t="shared" si="246"/>
        <v>8700</v>
      </c>
      <c r="D276" s="1">
        <f>SUM($F276:K276)</f>
        <v>0</v>
      </c>
      <c r="E276" s="2">
        <f>D276/$D$279</f>
        <v>0</v>
      </c>
      <c r="F276" s="22">
        <f>'Div 2 history'!B277</f>
        <v>0</v>
      </c>
      <c r="G276" s="22">
        <f>'Div 2 history'!C277</f>
        <v>0</v>
      </c>
      <c r="H276" s="22">
        <f>'Div 2 history'!D277</f>
        <v>0</v>
      </c>
      <c r="I276" s="22">
        <f>'Div 2 history'!E277</f>
        <v>0</v>
      </c>
      <c r="J276" s="22">
        <f>'Div 2 history'!F277</f>
        <v>0</v>
      </c>
      <c r="K276" s="22">
        <f>'Div 2 history'!G277</f>
        <v>0</v>
      </c>
      <c r="L276" s="1">
        <f t="shared" si="257"/>
        <v>0</v>
      </c>
      <c r="M276" s="1">
        <f t="shared" si="257"/>
        <v>0</v>
      </c>
      <c r="N276" s="1">
        <f t="shared" si="257"/>
        <v>0</v>
      </c>
      <c r="O276" s="1">
        <f t="shared" si="257"/>
        <v>0</v>
      </c>
      <c r="P276" s="1">
        <f t="shared" si="257"/>
        <v>0</v>
      </c>
      <c r="Q276" s="1">
        <f t="shared" si="257"/>
        <v>0</v>
      </c>
      <c r="R276" s="1">
        <f t="shared" si="257"/>
        <v>0</v>
      </c>
      <c r="S276" s="1">
        <f t="shared" si="257"/>
        <v>0</v>
      </c>
      <c r="T276" s="1">
        <f t="shared" si="257"/>
        <v>0</v>
      </c>
      <c r="U276" s="1">
        <f t="shared" si="257"/>
        <v>0</v>
      </c>
      <c r="V276" s="1">
        <f t="shared" si="258"/>
        <v>0</v>
      </c>
      <c r="W276" s="1">
        <f t="shared" si="258"/>
        <v>0</v>
      </c>
      <c r="X276" s="1">
        <f t="shared" si="258"/>
        <v>0</v>
      </c>
      <c r="Y276" s="1">
        <f t="shared" si="258"/>
        <v>0</v>
      </c>
      <c r="Z276" s="1">
        <f t="shared" si="258"/>
        <v>0</v>
      </c>
      <c r="AA276" s="1">
        <f t="shared" si="258"/>
        <v>0</v>
      </c>
      <c r="AB276" s="1">
        <f t="shared" si="258"/>
        <v>0</v>
      </c>
      <c r="AC276" s="1">
        <f t="shared" si="258"/>
        <v>0</v>
      </c>
      <c r="AD276" s="1">
        <f t="shared" si="258"/>
        <v>0</v>
      </c>
      <c r="AE276" s="1">
        <f t="shared" si="258"/>
        <v>0</v>
      </c>
      <c r="AF276" s="1">
        <f t="shared" si="258"/>
        <v>0</v>
      </c>
    </row>
    <row r="277" spans="1:38">
      <c r="A277" s="5" t="s">
        <v>448</v>
      </c>
      <c r="B277" s="5" t="str">
        <f t="shared" ref="B277:B278" si="259">RIGHT(A277,10)</f>
        <v>9210-05429</v>
      </c>
      <c r="C277" s="5" t="str">
        <f t="shared" ref="C277:C278" si="260">LEFT(B277,4)</f>
        <v>9210</v>
      </c>
      <c r="D277" s="1">
        <f>SUM($F277:K277)</f>
        <v>0</v>
      </c>
      <c r="E277" s="2">
        <f t="shared" ref="E277:E278" si="261">D277/$D$279</f>
        <v>0</v>
      </c>
      <c r="F277" s="22">
        <f>'Div 2 history'!B278</f>
        <v>0</v>
      </c>
      <c r="G277" s="22">
        <f>'Div 2 history'!C278</f>
        <v>0</v>
      </c>
      <c r="H277" s="22">
        <f>'Div 2 history'!D278</f>
        <v>0</v>
      </c>
      <c r="I277" s="22">
        <f>'Div 2 history'!E278</f>
        <v>0</v>
      </c>
      <c r="J277" s="22">
        <f>'Div 2 history'!F278</f>
        <v>0</v>
      </c>
      <c r="K277" s="22">
        <f>'Div 2 history'!G278</f>
        <v>0</v>
      </c>
      <c r="L277" s="1">
        <f t="shared" ref="L277:AB278" si="262">$E277*L$279</f>
        <v>0</v>
      </c>
      <c r="M277" s="1">
        <f t="shared" si="262"/>
        <v>0</v>
      </c>
      <c r="N277" s="1">
        <f t="shared" si="262"/>
        <v>0</v>
      </c>
      <c r="O277" s="1">
        <f t="shared" si="262"/>
        <v>0</v>
      </c>
      <c r="P277" s="1">
        <f t="shared" si="262"/>
        <v>0</v>
      </c>
      <c r="Q277" s="1">
        <f t="shared" si="262"/>
        <v>0</v>
      </c>
      <c r="R277" s="1">
        <f t="shared" si="262"/>
        <v>0</v>
      </c>
      <c r="S277" s="1">
        <f t="shared" si="262"/>
        <v>0</v>
      </c>
      <c r="T277" s="1">
        <f t="shared" si="262"/>
        <v>0</v>
      </c>
      <c r="U277" s="1">
        <f t="shared" si="262"/>
        <v>0</v>
      </c>
      <c r="V277" s="1">
        <f t="shared" si="262"/>
        <v>0</v>
      </c>
      <c r="W277" s="1">
        <f t="shared" si="262"/>
        <v>0</v>
      </c>
      <c r="X277" s="1">
        <f t="shared" si="262"/>
        <v>0</v>
      </c>
      <c r="Y277" s="1">
        <f t="shared" si="262"/>
        <v>0</v>
      </c>
      <c r="Z277" s="1">
        <f t="shared" si="262"/>
        <v>0</v>
      </c>
      <c r="AA277" s="1">
        <f t="shared" si="262"/>
        <v>0</v>
      </c>
      <c r="AB277" s="1">
        <f t="shared" si="262"/>
        <v>0</v>
      </c>
      <c r="AC277" s="1">
        <f t="shared" ref="AC277:AF278" si="263">$E277*AC$279</f>
        <v>0</v>
      </c>
      <c r="AD277" s="1">
        <f t="shared" si="263"/>
        <v>0</v>
      </c>
      <c r="AE277" s="1">
        <f t="shared" si="263"/>
        <v>0</v>
      </c>
      <c r="AF277" s="1">
        <f t="shared" si="263"/>
        <v>0</v>
      </c>
    </row>
    <row r="278" spans="1:38">
      <c r="A278" s="112" t="s">
        <v>800</v>
      </c>
      <c r="B278" s="5" t="str">
        <f t="shared" si="259"/>
        <v>9210-05425</v>
      </c>
      <c r="C278" s="5" t="str">
        <f t="shared" si="260"/>
        <v>9210</v>
      </c>
      <c r="D278" s="1">
        <f>SUM($F278:K278)</f>
        <v>1048</v>
      </c>
      <c r="E278" s="2">
        <f t="shared" si="261"/>
        <v>2.2312988203072037E-3</v>
      </c>
      <c r="F278" s="22">
        <f>'Div 2 history'!B279</f>
        <v>0</v>
      </c>
      <c r="G278" s="22">
        <f>'Div 2 history'!C279</f>
        <v>0</v>
      </c>
      <c r="H278" s="22">
        <f>'Div 2 history'!D279</f>
        <v>1048</v>
      </c>
      <c r="I278" s="22">
        <f>'Div 2 history'!E279</f>
        <v>0</v>
      </c>
      <c r="J278" s="22">
        <f>'Div 2 history'!F279</f>
        <v>0</v>
      </c>
      <c r="K278" s="22">
        <f>'Div 2 history'!G279</f>
        <v>0</v>
      </c>
      <c r="L278" s="1">
        <f t="shared" si="262"/>
        <v>221.71338660062474</v>
      </c>
      <c r="M278" s="1">
        <f t="shared" si="262"/>
        <v>166.00231765519447</v>
      </c>
      <c r="N278" s="1">
        <f t="shared" si="262"/>
        <v>507.73019458288337</v>
      </c>
      <c r="O278" s="1">
        <f t="shared" si="262"/>
        <v>251.66624534918972</v>
      </c>
      <c r="P278" s="1">
        <f t="shared" si="262"/>
        <v>179.72479803679769</v>
      </c>
      <c r="Q278" s="1">
        <f t="shared" si="262"/>
        <v>197.57518859925531</v>
      </c>
      <c r="R278" s="1">
        <f t="shared" si="262"/>
        <v>245.71992324502386</v>
      </c>
      <c r="S278" s="1">
        <f t="shared" si="262"/>
        <v>183.41982888322642</v>
      </c>
      <c r="T278" s="1">
        <f t="shared" si="262"/>
        <v>229.96472227483468</v>
      </c>
      <c r="U278" s="1">
        <f t="shared" si="262"/>
        <v>262.87861117318624</v>
      </c>
      <c r="V278" s="1">
        <f t="shared" si="262"/>
        <v>210.96521281991883</v>
      </c>
      <c r="W278" s="1">
        <f t="shared" si="262"/>
        <v>222.77101487816427</v>
      </c>
      <c r="X278" s="1">
        <f t="shared" si="262"/>
        <v>248.31269247422082</v>
      </c>
      <c r="Y278" s="1">
        <f t="shared" si="262"/>
        <v>178.32354237764477</v>
      </c>
      <c r="Z278" s="1">
        <f t="shared" si="262"/>
        <v>514.61151278142472</v>
      </c>
      <c r="AA278" s="1">
        <f t="shared" si="262"/>
        <v>251.66624534918972</v>
      </c>
      <c r="AB278" s="1">
        <f t="shared" si="262"/>
        <v>179.72479803679769</v>
      </c>
      <c r="AC278" s="1">
        <f t="shared" si="263"/>
        <v>197.57518859925531</v>
      </c>
      <c r="AD278" s="1">
        <f t="shared" si="263"/>
        <v>245.71992324502386</v>
      </c>
      <c r="AE278" s="1">
        <f t="shared" si="263"/>
        <v>183.41982888322642</v>
      </c>
      <c r="AF278" s="1">
        <f t="shared" si="263"/>
        <v>229.96472227483468</v>
      </c>
    </row>
    <row r="279" spans="1:38">
      <c r="A279" s="9" t="s">
        <v>36</v>
      </c>
      <c r="B279" s="5"/>
      <c r="C279" s="5"/>
      <c r="D279" s="31">
        <f>SUM(D258:D278)</f>
        <v>469681.60000000003</v>
      </c>
      <c r="E279" s="32">
        <f>SUM(E258:E278)</f>
        <v>1</v>
      </c>
      <c r="F279" s="31">
        <f>SUM(F258:F278)</f>
        <v>131987.79999999999</v>
      </c>
      <c r="G279" s="31">
        <f t="shared" ref="G279:K279" si="264">SUM(G258:G278)</f>
        <v>66199.590000000011</v>
      </c>
      <c r="H279" s="31">
        <f t="shared" si="264"/>
        <v>70448.44</v>
      </c>
      <c r="I279" s="31">
        <f t="shared" si="264"/>
        <v>71293.98</v>
      </c>
      <c r="J279" s="31">
        <f t="shared" si="264"/>
        <v>67474.8</v>
      </c>
      <c r="K279" s="31">
        <f t="shared" si="264"/>
        <v>62276.99</v>
      </c>
      <c r="L279" s="31">
        <f>'Div 2 history'!H280</f>
        <v>99365.17</v>
      </c>
      <c r="M279" s="31">
        <f>'Div 2 history'!I280</f>
        <v>74397.17</v>
      </c>
      <c r="N279" s="31">
        <f>'Div 2 history'!J280</f>
        <v>227549.17</v>
      </c>
      <c r="O279" s="31">
        <f>'Div 002 FY19 Budget '!C118</f>
        <v>112789.12669999999</v>
      </c>
      <c r="P279" s="31">
        <f>'Div 002 FY19 Budget '!D118</f>
        <v>80547.166700000002</v>
      </c>
      <c r="Q279" s="31">
        <f>'Div 002 FY19 Budget '!E118</f>
        <v>88547.166700000002</v>
      </c>
      <c r="R279" s="31">
        <f>'Div 002 FY19 Budget '!F118</f>
        <v>110124.1667</v>
      </c>
      <c r="S279" s="31">
        <f>'Div 002 FY19 Budget '!G118</f>
        <v>82203.166700000002</v>
      </c>
      <c r="T279" s="31">
        <f>'Div 002 FY19 Budget '!H118</f>
        <v>103063.1667</v>
      </c>
      <c r="U279" s="31">
        <f>'Div 002 FY19 Budget '!I118</f>
        <v>117814.1667</v>
      </c>
      <c r="V279" s="31">
        <f>'Div 002 FY19 Budget '!J118</f>
        <v>94548.166700000002</v>
      </c>
      <c r="W279" s="31">
        <f>'Div 002 FY19 Budget '!K118</f>
        <v>99839.166700000002</v>
      </c>
      <c r="X279" s="31">
        <f>'Div 002 FY19 Budget '!L118</f>
        <v>111286.1667</v>
      </c>
      <c r="Y279" s="31">
        <f>'Div 002 FY19 Budget '!M118</f>
        <v>79919.166700000002</v>
      </c>
      <c r="Z279" s="31">
        <f>'Div 002 FY19 Budget '!N118</f>
        <v>230633.1667</v>
      </c>
      <c r="AA279" s="37">
        <f t="shared" ref="AA279" si="265">O279*(1+AA$3)</f>
        <v>112789.12669999999</v>
      </c>
      <c r="AB279" s="37">
        <f t="shared" ref="AB279" si="266">P279*(1+AB$3)</f>
        <v>80547.166700000002</v>
      </c>
      <c r="AC279" s="37">
        <f t="shared" ref="AC279" si="267">Q279*(1+AC$3)</f>
        <v>88547.166700000002</v>
      </c>
      <c r="AD279" s="37">
        <f t="shared" ref="AD279" si="268">R279*(1+AD$3)</f>
        <v>110124.1667</v>
      </c>
      <c r="AE279" s="37">
        <f t="shared" ref="AE279" si="269">S279*(1+AE$3)</f>
        <v>82203.166700000002</v>
      </c>
      <c r="AF279" s="37">
        <f t="shared" ref="AF279" si="270">T279*(1+AF$3)</f>
        <v>103063.1667</v>
      </c>
      <c r="AH279" s="15">
        <f>SUM(F279:Q279)</f>
        <v>1152876.5701000001</v>
      </c>
      <c r="AI279" s="15">
        <f>SUM(U279:AF279)</f>
        <v>1311313.9603999997</v>
      </c>
      <c r="AK279" s="15">
        <f>AH279*$AK$6</f>
        <v>63379.590240493686</v>
      </c>
      <c r="AL279" s="15">
        <f>AI279*$AL$6</f>
        <v>67888.297306660461</v>
      </c>
    </row>
    <row r="280" spans="1:38">
      <c r="B280" s="5" t="str">
        <f t="shared" si="244"/>
        <v/>
      </c>
      <c r="C280" s="5" t="s">
        <v>462</v>
      </c>
      <c r="F280" s="1">
        <f>F279-'Div 2 history'!B280</f>
        <v>0</v>
      </c>
      <c r="G280" s="1">
        <f>G279-'Div 2 history'!C280</f>
        <v>0</v>
      </c>
      <c r="H280" s="1">
        <f>H279-'Div 2 history'!D280</f>
        <v>0</v>
      </c>
      <c r="I280" s="1">
        <f>I279-'Div 2 history'!E280</f>
        <v>0</v>
      </c>
      <c r="J280" s="1">
        <f>J279-'Div 2 history'!F280</f>
        <v>0</v>
      </c>
      <c r="K280" s="1">
        <f>K279-'Div 2 history'!G280</f>
        <v>0</v>
      </c>
      <c r="L280" s="1">
        <f>L279-'Div 2 history'!H280</f>
        <v>0</v>
      </c>
      <c r="M280" s="1">
        <f>M279-'Div 2 history'!I280</f>
        <v>0</v>
      </c>
      <c r="N280" s="1">
        <f>N279-'Div 2 history'!J280</f>
        <v>0</v>
      </c>
      <c r="O280" s="1">
        <f t="shared" ref="O280:AF280" si="271">O279-SUM(O258:O278)</f>
        <v>0</v>
      </c>
      <c r="P280" s="1">
        <f t="shared" si="271"/>
        <v>0</v>
      </c>
      <c r="Q280" s="1">
        <f t="shared" si="271"/>
        <v>0</v>
      </c>
      <c r="R280" s="1">
        <f t="shared" si="271"/>
        <v>0</v>
      </c>
      <c r="S280" s="1">
        <f t="shared" si="271"/>
        <v>0</v>
      </c>
      <c r="T280" s="1">
        <f t="shared" si="271"/>
        <v>0</v>
      </c>
      <c r="U280" s="1">
        <f t="shared" si="271"/>
        <v>0</v>
      </c>
      <c r="V280" s="1">
        <f t="shared" si="271"/>
        <v>0</v>
      </c>
      <c r="W280" s="1">
        <f t="shared" si="271"/>
        <v>0</v>
      </c>
      <c r="X280" s="1">
        <f t="shared" si="271"/>
        <v>0</v>
      </c>
      <c r="Y280" s="1">
        <f t="shared" si="271"/>
        <v>0</v>
      </c>
      <c r="Z280" s="1">
        <f t="shared" si="271"/>
        <v>0</v>
      </c>
      <c r="AA280" s="1">
        <f t="shared" si="271"/>
        <v>0</v>
      </c>
      <c r="AB280" s="1">
        <f t="shared" si="271"/>
        <v>0</v>
      </c>
      <c r="AC280" s="1">
        <f t="shared" si="271"/>
        <v>0</v>
      </c>
      <c r="AD280" s="1">
        <f t="shared" si="271"/>
        <v>0</v>
      </c>
      <c r="AE280" s="1">
        <f t="shared" si="271"/>
        <v>0</v>
      </c>
      <c r="AF280" s="1">
        <f t="shared" si="271"/>
        <v>0</v>
      </c>
    </row>
    <row r="281" spans="1:38">
      <c r="A281" s="5" t="s">
        <v>1160</v>
      </c>
      <c r="B281" s="5" t="str">
        <f t="shared" ref="B281" si="272">RIGHT(A281,10)</f>
        <v>9230-05430</v>
      </c>
      <c r="C281" s="5" t="str">
        <f t="shared" ref="C281" si="273">LEFT(B281,4)</f>
        <v>9230</v>
      </c>
      <c r="D281" s="1">
        <f>SUM($F281:K281)</f>
        <v>55000</v>
      </c>
      <c r="E281" s="2">
        <f>D281/$D$296</f>
        <v>6.7917668715203917E-3</v>
      </c>
      <c r="F281" s="22">
        <f>'Div 2 history'!B282</f>
        <v>0</v>
      </c>
      <c r="G281" s="22">
        <f>'Div 2 history'!C282</f>
        <v>0</v>
      </c>
      <c r="H281" s="22">
        <f>'Div 2 history'!D282</f>
        <v>55000</v>
      </c>
      <c r="I281" s="22">
        <f>'Div 2 history'!E282</f>
        <v>0</v>
      </c>
      <c r="J281" s="22">
        <f>'Div 2 history'!F282</f>
        <v>0</v>
      </c>
      <c r="K281" s="22">
        <f>'Div 2 history'!G282</f>
        <v>0</v>
      </c>
      <c r="L281" s="1">
        <f t="shared" ref="L281:U285" si="274">$E281*L$296</f>
        <v>7657.8883680820727</v>
      </c>
      <c r="M281" s="1">
        <f t="shared" si="274"/>
        <v>7312.6696497695621</v>
      </c>
      <c r="N281" s="1">
        <f t="shared" si="274"/>
        <v>8312.7891070699025</v>
      </c>
      <c r="O281" s="1">
        <f t="shared" si="274"/>
        <v>8192.0096633555422</v>
      </c>
      <c r="P281" s="1">
        <f t="shared" si="274"/>
        <v>8013.3861946345551</v>
      </c>
      <c r="Q281" s="1">
        <f t="shared" si="274"/>
        <v>8401.4913890219432</v>
      </c>
      <c r="R281" s="1">
        <f t="shared" si="274"/>
        <v>8139.4575976799651</v>
      </c>
      <c r="S281" s="1">
        <f t="shared" si="274"/>
        <v>8600.3080486748349</v>
      </c>
      <c r="T281" s="1">
        <f t="shared" si="274"/>
        <v>9244.6769306103306</v>
      </c>
      <c r="U281" s="1">
        <f t="shared" si="274"/>
        <v>8457.0447819828823</v>
      </c>
      <c r="V281" s="1">
        <f t="shared" ref="V281:AF285" si="275">$E281*V$296</f>
        <v>8365.3898880517136</v>
      </c>
      <c r="W281" s="1">
        <f t="shared" si="275"/>
        <v>9080.6102782379057</v>
      </c>
      <c r="X281" s="1">
        <f t="shared" si="275"/>
        <v>8736.4309040097451</v>
      </c>
      <c r="Y281" s="1">
        <f t="shared" si="275"/>
        <v>8465.9149653524255</v>
      </c>
      <c r="Z281" s="1">
        <f t="shared" si="275"/>
        <v>9388.8892421293749</v>
      </c>
      <c r="AA281" s="1">
        <f t="shared" si="275"/>
        <v>8192.0096633555422</v>
      </c>
      <c r="AB281" s="1">
        <f t="shared" si="275"/>
        <v>8013.3861946345551</v>
      </c>
      <c r="AC281" s="1">
        <f t="shared" si="275"/>
        <v>8401.4913890219432</v>
      </c>
      <c r="AD281" s="1">
        <f t="shared" si="275"/>
        <v>8139.4575976799651</v>
      </c>
      <c r="AE281" s="1">
        <f t="shared" si="275"/>
        <v>8600.3080486748349</v>
      </c>
      <c r="AF281" s="1">
        <f t="shared" si="275"/>
        <v>9244.6769306103306</v>
      </c>
    </row>
    <row r="282" spans="1:38">
      <c r="A282" s="5" t="s">
        <v>748</v>
      </c>
      <c r="B282" s="5" t="str">
        <f t="shared" si="244"/>
        <v>9210-05430</v>
      </c>
      <c r="C282" s="5" t="str">
        <f t="shared" ref="C282" si="276">LEFT(B282,4)</f>
        <v>9210</v>
      </c>
      <c r="D282" s="1">
        <f>SUM($F282:K282)</f>
        <v>-2239</v>
      </c>
      <c r="E282" s="2">
        <f>D282/$D$296</f>
        <v>-2.7648665500607558E-4</v>
      </c>
      <c r="F282" s="22">
        <f>'Div 2 history'!B283</f>
        <v>-3214</v>
      </c>
      <c r="G282" s="22">
        <f>'Div 2 history'!C283</f>
        <v>0</v>
      </c>
      <c r="H282" s="22">
        <f>'Div 2 history'!D283</f>
        <v>0</v>
      </c>
      <c r="I282" s="22">
        <f>'Div 2 history'!E283</f>
        <v>0</v>
      </c>
      <c r="J282" s="22">
        <f>'Div 2 history'!F283</f>
        <v>975</v>
      </c>
      <c r="K282" s="22">
        <f>'Div 2 history'!G283</f>
        <v>0</v>
      </c>
      <c r="L282" s="1">
        <f t="shared" si="274"/>
        <v>-311.74567374792292</v>
      </c>
      <c r="M282" s="1">
        <f t="shared" si="274"/>
        <v>-297.69213356061908</v>
      </c>
      <c r="N282" s="1">
        <f t="shared" si="274"/>
        <v>-338.4060874678093</v>
      </c>
      <c r="O282" s="1">
        <f t="shared" si="274"/>
        <v>-333.48926611369194</v>
      </c>
      <c r="P282" s="1">
        <f t="shared" si="274"/>
        <v>-326.21766708703217</v>
      </c>
      <c r="Q282" s="1">
        <f t="shared" si="274"/>
        <v>-342.01707672763871</v>
      </c>
      <c r="R282" s="1">
        <f t="shared" si="274"/>
        <v>-331.34991929464439</v>
      </c>
      <c r="S282" s="1">
        <f t="shared" si="274"/>
        <v>-350.11072219969003</v>
      </c>
      <c r="T282" s="1">
        <f t="shared" si="274"/>
        <v>-376.34239359339148</v>
      </c>
      <c r="U282" s="1">
        <f t="shared" si="274"/>
        <v>-344.27860485199403</v>
      </c>
      <c r="V282" s="1">
        <f t="shared" si="275"/>
        <v>-340.54741744268705</v>
      </c>
      <c r="W282" s="1">
        <f t="shared" si="275"/>
        <v>-369.66338932681219</v>
      </c>
      <c r="X282" s="1">
        <f t="shared" si="275"/>
        <v>-355.65215989232394</v>
      </c>
      <c r="Y282" s="1">
        <f t="shared" si="275"/>
        <v>-344.63970195316506</v>
      </c>
      <c r="Z282" s="1">
        <f t="shared" si="275"/>
        <v>-382.21314569323039</v>
      </c>
      <c r="AA282" s="1">
        <f t="shared" si="275"/>
        <v>-333.48926611369194</v>
      </c>
      <c r="AB282" s="1">
        <f t="shared" si="275"/>
        <v>-326.21766708703217</v>
      </c>
      <c r="AC282" s="1">
        <f t="shared" si="275"/>
        <v>-342.01707672763871</v>
      </c>
      <c r="AD282" s="1">
        <f t="shared" si="275"/>
        <v>-331.34991929464439</v>
      </c>
      <c r="AE282" s="1">
        <f t="shared" si="275"/>
        <v>-350.11072219969003</v>
      </c>
      <c r="AF282" s="1">
        <f t="shared" si="275"/>
        <v>-376.34239359339148</v>
      </c>
    </row>
    <row r="283" spans="1:38">
      <c r="A283" s="5" t="s">
        <v>877</v>
      </c>
      <c r="B283" s="5" t="str">
        <f t="shared" ref="B283:B287" si="277">RIGHT(A283,10)</f>
        <v>8800-06111</v>
      </c>
      <c r="C283" s="5" t="str">
        <f t="shared" ref="C283:C287" si="278">LEFT(B283,4)</f>
        <v>8800</v>
      </c>
      <c r="D283" s="1">
        <f>SUM($F283:K283)</f>
        <v>0</v>
      </c>
      <c r="E283" s="2">
        <f>D283/$D$296</f>
        <v>0</v>
      </c>
      <c r="F283" s="22">
        <f>'Div 2 history'!B284</f>
        <v>0</v>
      </c>
      <c r="G283" s="22">
        <f>'Div 2 history'!C284</f>
        <v>0</v>
      </c>
      <c r="H283" s="22">
        <f>'Div 2 history'!D284</f>
        <v>0</v>
      </c>
      <c r="I283" s="22">
        <f>'Div 2 history'!E284</f>
        <v>0</v>
      </c>
      <c r="J283" s="22">
        <f>'Div 2 history'!F284</f>
        <v>0</v>
      </c>
      <c r="K283" s="22">
        <f>'Div 2 history'!G284</f>
        <v>0</v>
      </c>
      <c r="L283" s="1">
        <f t="shared" si="274"/>
        <v>0</v>
      </c>
      <c r="M283" s="1">
        <f t="shared" si="274"/>
        <v>0</v>
      </c>
      <c r="N283" s="1">
        <f t="shared" si="274"/>
        <v>0</v>
      </c>
      <c r="O283" s="1">
        <f t="shared" si="274"/>
        <v>0</v>
      </c>
      <c r="P283" s="1">
        <f t="shared" si="274"/>
        <v>0</v>
      </c>
      <c r="Q283" s="1">
        <f t="shared" si="274"/>
        <v>0</v>
      </c>
      <c r="R283" s="1">
        <f t="shared" si="274"/>
        <v>0</v>
      </c>
      <c r="S283" s="1">
        <f t="shared" si="274"/>
        <v>0</v>
      </c>
      <c r="T283" s="1">
        <f t="shared" si="274"/>
        <v>0</v>
      </c>
      <c r="U283" s="1">
        <f t="shared" si="274"/>
        <v>0</v>
      </c>
      <c r="V283" s="1">
        <f t="shared" si="275"/>
        <v>0</v>
      </c>
      <c r="W283" s="1">
        <f t="shared" si="275"/>
        <v>0</v>
      </c>
      <c r="X283" s="1">
        <f t="shared" si="275"/>
        <v>0</v>
      </c>
      <c r="Y283" s="1">
        <f t="shared" si="275"/>
        <v>0</v>
      </c>
      <c r="Z283" s="1">
        <f t="shared" si="275"/>
        <v>0</v>
      </c>
      <c r="AA283" s="1">
        <f t="shared" si="275"/>
        <v>0</v>
      </c>
      <c r="AB283" s="1">
        <f t="shared" si="275"/>
        <v>0</v>
      </c>
      <c r="AC283" s="1">
        <f t="shared" si="275"/>
        <v>0</v>
      </c>
      <c r="AD283" s="1">
        <f t="shared" si="275"/>
        <v>0</v>
      </c>
      <c r="AE283" s="1">
        <f t="shared" si="275"/>
        <v>0</v>
      </c>
      <c r="AF283" s="1">
        <f t="shared" si="275"/>
        <v>0</v>
      </c>
    </row>
    <row r="284" spans="1:38">
      <c r="A284" s="5" t="s">
        <v>878</v>
      </c>
      <c r="B284" s="5" t="str">
        <f t="shared" ref="B284:B285" si="279">RIGHT(A284,10)</f>
        <v>9100-06111</v>
      </c>
      <c r="C284" s="5" t="str">
        <f t="shared" ref="C284:C285" si="280">LEFT(B284,4)</f>
        <v>9100</v>
      </c>
      <c r="D284" s="1">
        <f>SUM($F284:K284)</f>
        <v>0</v>
      </c>
      <c r="E284" s="2">
        <f t="shared" ref="E284:E285" si="281">D284/$D$296</f>
        <v>0</v>
      </c>
      <c r="F284" s="22">
        <f>'Div 2 history'!B285</f>
        <v>0</v>
      </c>
      <c r="G284" s="22">
        <f>'Div 2 history'!C285</f>
        <v>0</v>
      </c>
      <c r="H284" s="22">
        <f>'Div 2 history'!D285</f>
        <v>0</v>
      </c>
      <c r="I284" s="22">
        <f>'Div 2 history'!E285</f>
        <v>0</v>
      </c>
      <c r="J284" s="22">
        <f>'Div 2 history'!F285</f>
        <v>0</v>
      </c>
      <c r="K284" s="22">
        <f>'Div 2 history'!G285</f>
        <v>0</v>
      </c>
      <c r="L284" s="1">
        <f t="shared" si="274"/>
        <v>0</v>
      </c>
      <c r="M284" s="1">
        <f t="shared" si="274"/>
        <v>0</v>
      </c>
      <c r="N284" s="1">
        <f t="shared" si="274"/>
        <v>0</v>
      </c>
      <c r="O284" s="1">
        <f t="shared" si="274"/>
        <v>0</v>
      </c>
      <c r="P284" s="1">
        <f t="shared" si="274"/>
        <v>0</v>
      </c>
      <c r="Q284" s="1">
        <f t="shared" si="274"/>
        <v>0</v>
      </c>
      <c r="R284" s="1">
        <f t="shared" si="274"/>
        <v>0</v>
      </c>
      <c r="S284" s="1">
        <f t="shared" si="274"/>
        <v>0</v>
      </c>
      <c r="T284" s="1">
        <f t="shared" si="274"/>
        <v>0</v>
      </c>
      <c r="U284" s="1">
        <f t="shared" si="274"/>
        <v>0</v>
      </c>
      <c r="V284" s="1">
        <f t="shared" si="275"/>
        <v>0</v>
      </c>
      <c r="W284" s="1">
        <f t="shared" si="275"/>
        <v>0</v>
      </c>
      <c r="X284" s="1">
        <f t="shared" si="275"/>
        <v>0</v>
      </c>
      <c r="Y284" s="1">
        <f t="shared" si="275"/>
        <v>0</v>
      </c>
      <c r="Z284" s="1">
        <f t="shared" si="275"/>
        <v>0</v>
      </c>
      <c r="AA284" s="1">
        <f t="shared" si="275"/>
        <v>0</v>
      </c>
      <c r="AB284" s="1">
        <f t="shared" si="275"/>
        <v>0</v>
      </c>
      <c r="AC284" s="1">
        <f t="shared" si="275"/>
        <v>0</v>
      </c>
      <c r="AD284" s="1">
        <f t="shared" si="275"/>
        <v>0</v>
      </c>
      <c r="AE284" s="1">
        <f t="shared" si="275"/>
        <v>0</v>
      </c>
      <c r="AF284" s="1">
        <f t="shared" si="275"/>
        <v>0</v>
      </c>
    </row>
    <row r="285" spans="1:38">
      <c r="A285" s="5" t="s">
        <v>1161</v>
      </c>
      <c r="B285" s="5" t="str">
        <f t="shared" si="279"/>
        <v>8850-06111</v>
      </c>
      <c r="C285" s="5" t="str">
        <f t="shared" si="280"/>
        <v>8850</v>
      </c>
      <c r="D285" s="1">
        <f>SUM($F285:K285)</f>
        <v>0</v>
      </c>
      <c r="E285" s="2">
        <f t="shared" si="281"/>
        <v>0</v>
      </c>
      <c r="F285" s="22">
        <f>'Div 2 history'!B286</f>
        <v>0</v>
      </c>
      <c r="G285" s="22">
        <f>'Div 2 history'!C286</f>
        <v>0</v>
      </c>
      <c r="H285" s="22">
        <f>'Div 2 history'!D286</f>
        <v>28645.88</v>
      </c>
      <c r="I285" s="22">
        <f>'Div 2 history'!E286</f>
        <v>-28645.88</v>
      </c>
      <c r="J285" s="22">
        <f>'Div 2 history'!F286</f>
        <v>0</v>
      </c>
      <c r="K285" s="22">
        <f>'Div 2 history'!G286</f>
        <v>0</v>
      </c>
      <c r="L285" s="1">
        <f t="shared" si="274"/>
        <v>0</v>
      </c>
      <c r="M285" s="1">
        <f t="shared" si="274"/>
        <v>0</v>
      </c>
      <c r="N285" s="1">
        <f t="shared" si="274"/>
        <v>0</v>
      </c>
      <c r="O285" s="1">
        <f t="shared" si="274"/>
        <v>0</v>
      </c>
      <c r="P285" s="1">
        <f t="shared" si="274"/>
        <v>0</v>
      </c>
      <c r="Q285" s="1">
        <f t="shared" si="274"/>
        <v>0</v>
      </c>
      <c r="R285" s="1">
        <f t="shared" si="274"/>
        <v>0</v>
      </c>
      <c r="S285" s="1">
        <f t="shared" si="274"/>
        <v>0</v>
      </c>
      <c r="T285" s="1">
        <f t="shared" si="274"/>
        <v>0</v>
      </c>
      <c r="U285" s="1">
        <f t="shared" si="274"/>
        <v>0</v>
      </c>
      <c r="V285" s="1">
        <f t="shared" si="275"/>
        <v>0</v>
      </c>
      <c r="W285" s="1">
        <f t="shared" si="275"/>
        <v>0</v>
      </c>
      <c r="X285" s="1">
        <f t="shared" si="275"/>
        <v>0</v>
      </c>
      <c r="Y285" s="1">
        <f t="shared" si="275"/>
        <v>0</v>
      </c>
      <c r="Z285" s="1">
        <f t="shared" si="275"/>
        <v>0</v>
      </c>
      <c r="AA285" s="1">
        <f t="shared" si="275"/>
        <v>0</v>
      </c>
      <c r="AB285" s="1">
        <f t="shared" si="275"/>
        <v>0</v>
      </c>
      <c r="AC285" s="1">
        <f t="shared" si="275"/>
        <v>0</v>
      </c>
      <c r="AD285" s="1">
        <f t="shared" si="275"/>
        <v>0</v>
      </c>
      <c r="AE285" s="1">
        <f t="shared" si="275"/>
        <v>0</v>
      </c>
      <c r="AF285" s="1">
        <f t="shared" si="275"/>
        <v>0</v>
      </c>
    </row>
    <row r="286" spans="1:38">
      <c r="A286" s="5" t="s">
        <v>393</v>
      </c>
      <c r="B286" s="5" t="str">
        <f t="shared" si="277"/>
        <v>9200-06111</v>
      </c>
      <c r="C286" s="5" t="str">
        <f t="shared" si="278"/>
        <v>9200</v>
      </c>
      <c r="D286" s="1">
        <f>SUM($F286:K286)</f>
        <v>416016.98000000004</v>
      </c>
      <c r="E286" s="2">
        <f t="shared" ref="E286:E295" si="282">D286/$D$296</f>
        <v>5.1372551686435668E-2</v>
      </c>
      <c r="F286" s="22">
        <f>'Div 2 history'!B287</f>
        <v>14972.29</v>
      </c>
      <c r="G286" s="22">
        <f>'Div 2 history'!C287</f>
        <v>22501.02</v>
      </c>
      <c r="H286" s="22">
        <f>'Div 2 history'!D287</f>
        <v>92843.18</v>
      </c>
      <c r="I286" s="22">
        <f>'Div 2 history'!E287</f>
        <v>228837.76000000001</v>
      </c>
      <c r="J286" s="22">
        <f>'Div 2 history'!F287</f>
        <v>25694.83</v>
      </c>
      <c r="K286" s="22">
        <f>'Div 2 history'!G287</f>
        <v>31167.9</v>
      </c>
      <c r="L286" s="1">
        <f t="shared" ref="L286:U294" si="283">$E286*L$296</f>
        <v>57923.847128484231</v>
      </c>
      <c r="M286" s="1">
        <f t="shared" si="283"/>
        <v>55312.631698814388</v>
      </c>
      <c r="N286" s="1">
        <f t="shared" si="283"/>
        <v>62877.480358183966</v>
      </c>
      <c r="O286" s="1">
        <f t="shared" si="283"/>
        <v>61963.911277817992</v>
      </c>
      <c r="P286" s="1">
        <f t="shared" si="283"/>
        <v>60612.813168464731</v>
      </c>
      <c r="Q286" s="1">
        <f t="shared" si="283"/>
        <v>63548.419548307531</v>
      </c>
      <c r="R286" s="1">
        <f t="shared" si="283"/>
        <v>61566.410338634079</v>
      </c>
      <c r="S286" s="1">
        <f t="shared" si="283"/>
        <v>65052.257845079963</v>
      </c>
      <c r="T286" s="1">
        <f t="shared" si="283"/>
        <v>69926.228686330549</v>
      </c>
      <c r="U286" s="1">
        <f t="shared" si="283"/>
        <v>63968.622362277769</v>
      </c>
      <c r="V286" s="1">
        <f t="shared" ref="V286:AF294" si="284">$E286*V$296</f>
        <v>63275.349777269315</v>
      </c>
      <c r="W286" s="1">
        <f t="shared" si="284"/>
        <v>68685.237536536253</v>
      </c>
      <c r="X286" s="1">
        <f t="shared" si="284"/>
        <v>66081.883648450981</v>
      </c>
      <c r="Y286" s="1">
        <f t="shared" si="284"/>
        <v>64035.715942231291</v>
      </c>
      <c r="Z286" s="1">
        <f t="shared" si="284"/>
        <v>71017.042692093673</v>
      </c>
      <c r="AA286" s="1">
        <f t="shared" si="284"/>
        <v>61963.911277817992</v>
      </c>
      <c r="AB286" s="1">
        <f t="shared" si="284"/>
        <v>60612.813168464731</v>
      </c>
      <c r="AC286" s="1">
        <f t="shared" si="284"/>
        <v>63548.419548307531</v>
      </c>
      <c r="AD286" s="1">
        <f t="shared" si="284"/>
        <v>61566.410338634079</v>
      </c>
      <c r="AE286" s="1">
        <f t="shared" si="284"/>
        <v>65052.257845079963</v>
      </c>
      <c r="AF286" s="1">
        <f t="shared" si="284"/>
        <v>69926.228686330549</v>
      </c>
    </row>
    <row r="287" spans="1:38">
      <c r="A287" s="5" t="s">
        <v>394</v>
      </c>
      <c r="B287" s="5" t="str">
        <f t="shared" si="277"/>
        <v>9210-06111</v>
      </c>
      <c r="C287" s="5" t="str">
        <f t="shared" si="278"/>
        <v>9210</v>
      </c>
      <c r="D287" s="1">
        <f>SUM($F287:K287)</f>
        <v>1111833.7000000002</v>
      </c>
      <c r="E287" s="2">
        <f t="shared" si="282"/>
        <v>0.13729664164181715</v>
      </c>
      <c r="F287" s="22">
        <f>'Div 2 history'!B288</f>
        <v>109755.55</v>
      </c>
      <c r="G287" s="22">
        <f>'Div 2 history'!C288</f>
        <v>52918.22</v>
      </c>
      <c r="H287" s="22">
        <f>'Div 2 history'!D288</f>
        <v>300533.53999999998</v>
      </c>
      <c r="I287" s="22">
        <f>'Div 2 history'!E288</f>
        <v>118899.36</v>
      </c>
      <c r="J287" s="22">
        <f>'Div 2 history'!F288</f>
        <v>350978.42</v>
      </c>
      <c r="K287" s="22">
        <f>'Div 2 history'!G288</f>
        <v>178748.61</v>
      </c>
      <c r="L287" s="1">
        <f t="shared" si="283"/>
        <v>154805.42469948463</v>
      </c>
      <c r="M287" s="1">
        <f t="shared" si="283"/>
        <v>147826.7737014727</v>
      </c>
      <c r="N287" s="1">
        <f t="shared" si="283"/>
        <v>168044.34673151324</v>
      </c>
      <c r="O287" s="1">
        <f t="shared" si="283"/>
        <v>165602.7711717154</v>
      </c>
      <c r="P287" s="1">
        <f t="shared" si="283"/>
        <v>161991.86949653563</v>
      </c>
      <c r="Q287" s="1">
        <f t="shared" si="283"/>
        <v>169837.47739226196</v>
      </c>
      <c r="R287" s="1">
        <f t="shared" si="283"/>
        <v>164540.42285130234</v>
      </c>
      <c r="S287" s="1">
        <f t="shared" si="283"/>
        <v>173856.58761632588</v>
      </c>
      <c r="T287" s="1">
        <f t="shared" si="283"/>
        <v>186882.60649209327</v>
      </c>
      <c r="U287" s="1">
        <f t="shared" si="283"/>
        <v>170960.49801850403</v>
      </c>
      <c r="V287" s="1">
        <f t="shared" si="284"/>
        <v>169107.67983954772</v>
      </c>
      <c r="W287" s="1">
        <f t="shared" si="284"/>
        <v>183565.97316202332</v>
      </c>
      <c r="X287" s="1">
        <f t="shared" si="284"/>
        <v>176608.33266908184</v>
      </c>
      <c r="Y287" s="1">
        <f t="shared" si="284"/>
        <v>171139.81017842109</v>
      </c>
      <c r="Z287" s="1">
        <f t="shared" si="284"/>
        <v>189797.88118121639</v>
      </c>
      <c r="AA287" s="1">
        <f t="shared" si="284"/>
        <v>165602.7711717154</v>
      </c>
      <c r="AB287" s="1">
        <f t="shared" si="284"/>
        <v>161991.86949653563</v>
      </c>
      <c r="AC287" s="1">
        <f t="shared" si="284"/>
        <v>169837.47739226196</v>
      </c>
      <c r="AD287" s="1">
        <f t="shared" si="284"/>
        <v>164540.42285130234</v>
      </c>
      <c r="AE287" s="1">
        <f t="shared" si="284"/>
        <v>173856.58761632588</v>
      </c>
      <c r="AF287" s="1">
        <f t="shared" si="284"/>
        <v>186882.60649209327</v>
      </c>
    </row>
    <row r="288" spans="1:38">
      <c r="A288" s="5" t="s">
        <v>354</v>
      </c>
      <c r="B288" s="5" t="str">
        <f t="shared" ref="B288:B295" si="285">RIGHT(A288,10)</f>
        <v>9230-06111</v>
      </c>
      <c r="C288" s="5" t="str">
        <f t="shared" ref="C288:C295" si="286">LEFT(B288,4)</f>
        <v>9230</v>
      </c>
      <c r="D288" s="1">
        <f>SUM($F288:K288)</f>
        <v>5652987.54</v>
      </c>
      <c r="E288" s="2">
        <f t="shared" si="282"/>
        <v>0.69806860907799195</v>
      </c>
      <c r="F288" s="22">
        <f>'Div 2 history'!B289</f>
        <v>654790.25</v>
      </c>
      <c r="G288" s="22">
        <f>'Div 2 history'!C289</f>
        <v>771585.18</v>
      </c>
      <c r="H288" s="22">
        <f>'Div 2 history'!D289</f>
        <v>905914.93</v>
      </c>
      <c r="I288" s="22">
        <f>'Div 2 history'!E289</f>
        <v>1123320.44</v>
      </c>
      <c r="J288" s="22">
        <f>'Div 2 history'!F289</f>
        <v>1011710.79</v>
      </c>
      <c r="K288" s="22">
        <f>'Div 2 history'!G289</f>
        <v>1185665.95</v>
      </c>
      <c r="L288" s="1">
        <f t="shared" si="283"/>
        <v>787089.95504507073</v>
      </c>
      <c r="M288" s="1">
        <f t="shared" si="283"/>
        <v>751607.82571424555</v>
      </c>
      <c r="N288" s="1">
        <f t="shared" si="283"/>
        <v>854401.69536207069</v>
      </c>
      <c r="O288" s="1">
        <f t="shared" si="283"/>
        <v>841987.79190015409</v>
      </c>
      <c r="P288" s="1">
        <f t="shared" si="283"/>
        <v>823628.58748140291</v>
      </c>
      <c r="Q288" s="1">
        <f t="shared" si="283"/>
        <v>863518.65708287887</v>
      </c>
      <c r="R288" s="1">
        <f t="shared" si="283"/>
        <v>836586.40694623964</v>
      </c>
      <c r="S288" s="1">
        <f t="shared" si="283"/>
        <v>883953.34980582818</v>
      </c>
      <c r="T288" s="1">
        <f t="shared" si="283"/>
        <v>950182.60909210274</v>
      </c>
      <c r="U288" s="1">
        <f t="shared" si="283"/>
        <v>869228.52323220449</v>
      </c>
      <c r="V288" s="1">
        <f t="shared" si="284"/>
        <v>859808.08735269704</v>
      </c>
      <c r="W288" s="1">
        <f t="shared" si="284"/>
        <v>933319.57742681482</v>
      </c>
      <c r="X288" s="1">
        <f t="shared" si="284"/>
        <v>897944.27353523683</v>
      </c>
      <c r="Y288" s="1">
        <f t="shared" si="284"/>
        <v>870140.21479703253</v>
      </c>
      <c r="Z288" s="1">
        <f t="shared" si="284"/>
        <v>965004.98000358918</v>
      </c>
      <c r="AA288" s="1">
        <f t="shared" si="284"/>
        <v>841987.79190015409</v>
      </c>
      <c r="AB288" s="1">
        <f t="shared" si="284"/>
        <v>823628.58748140291</v>
      </c>
      <c r="AC288" s="1">
        <f t="shared" si="284"/>
        <v>863518.65708287887</v>
      </c>
      <c r="AD288" s="1">
        <f t="shared" si="284"/>
        <v>836586.40694623964</v>
      </c>
      <c r="AE288" s="1">
        <f t="shared" si="284"/>
        <v>883953.34980582818</v>
      </c>
      <c r="AF288" s="1">
        <f t="shared" si="284"/>
        <v>950182.60909210274</v>
      </c>
    </row>
    <row r="289" spans="1:38">
      <c r="A289" s="5" t="s">
        <v>449</v>
      </c>
      <c r="B289" s="5" t="str">
        <f t="shared" si="285"/>
        <v>9302-06111</v>
      </c>
      <c r="C289" s="5" t="str">
        <f t="shared" si="286"/>
        <v>9302</v>
      </c>
      <c r="D289" s="1">
        <f>SUM($F289:K289)</f>
        <v>94865.97</v>
      </c>
      <c r="E289" s="2">
        <f t="shared" si="282"/>
        <v>1.1714682768739042E-2</v>
      </c>
      <c r="F289" s="22">
        <f>'Div 2 history'!B290</f>
        <v>36083.339999999997</v>
      </c>
      <c r="G289" s="22">
        <f>'Div 2 history'!C290</f>
        <v>4843.32</v>
      </c>
      <c r="H289" s="22">
        <f>'Div 2 history'!D290</f>
        <v>9609.8700000000008</v>
      </c>
      <c r="I289" s="22">
        <f>'Div 2 history'!E290</f>
        <v>28909.63</v>
      </c>
      <c r="J289" s="22">
        <f>'Div 2 history'!F290</f>
        <v>9405.66</v>
      </c>
      <c r="K289" s="22">
        <f>'Div 2 history'!G290</f>
        <v>6014.15</v>
      </c>
      <c r="L289" s="1">
        <f t="shared" si="283"/>
        <v>13208.600148905869</v>
      </c>
      <c r="M289" s="1">
        <f t="shared" si="283"/>
        <v>12613.154538453633</v>
      </c>
      <c r="N289" s="1">
        <f t="shared" si="283"/>
        <v>14338.196400865821</v>
      </c>
      <c r="O289" s="1">
        <f t="shared" si="283"/>
        <v>14129.871690247215</v>
      </c>
      <c r="P289" s="1">
        <f t="shared" si="283"/>
        <v>13821.775533429378</v>
      </c>
      <c r="Q289" s="1">
        <f t="shared" si="283"/>
        <v>14491.193273931161</v>
      </c>
      <c r="R289" s="1">
        <f t="shared" si="283"/>
        <v>14039.228005050538</v>
      </c>
      <c r="S289" s="1">
        <f t="shared" si="283"/>
        <v>14834.119369751732</v>
      </c>
      <c r="T289" s="1">
        <f t="shared" si="283"/>
        <v>15945.549897435849</v>
      </c>
      <c r="U289" s="1">
        <f t="shared" si="283"/>
        <v>14587.013755931719</v>
      </c>
      <c r="V289" s="1">
        <f t="shared" si="284"/>
        <v>14428.924111967586</v>
      </c>
      <c r="W289" s="1">
        <f t="shared" si="284"/>
        <v>15662.561858854704</v>
      </c>
      <c r="X289" s="1">
        <f t="shared" si="284"/>
        <v>15068.908946306568</v>
      </c>
      <c r="Y289" s="1">
        <f t="shared" si="284"/>
        <v>14602.313365921347</v>
      </c>
      <c r="Z289" s="1">
        <f t="shared" si="284"/>
        <v>16194.292457766691</v>
      </c>
      <c r="AA289" s="1">
        <f t="shared" si="284"/>
        <v>14129.871690247215</v>
      </c>
      <c r="AB289" s="1">
        <f t="shared" si="284"/>
        <v>13821.775533429378</v>
      </c>
      <c r="AC289" s="1">
        <f t="shared" si="284"/>
        <v>14491.193273931161</v>
      </c>
      <c r="AD289" s="1">
        <f t="shared" si="284"/>
        <v>14039.228005050538</v>
      </c>
      <c r="AE289" s="1">
        <f t="shared" si="284"/>
        <v>14834.119369751732</v>
      </c>
      <c r="AF289" s="1">
        <f t="shared" si="284"/>
        <v>15945.549897435849</v>
      </c>
    </row>
    <row r="290" spans="1:38">
      <c r="A290" s="5" t="s">
        <v>450</v>
      </c>
      <c r="B290" s="5" t="str">
        <f t="shared" si="285"/>
        <v>9310-06111</v>
      </c>
      <c r="C290" s="5" t="str">
        <f t="shared" si="286"/>
        <v>9310</v>
      </c>
      <c r="D290" s="1">
        <f>SUM($F290:K290)</f>
        <v>93311.960000000021</v>
      </c>
      <c r="E290" s="2">
        <f t="shared" si="282"/>
        <v>1.1522783248084293E-2</v>
      </c>
      <c r="F290" s="22">
        <f>'Div 2 history'!B291</f>
        <v>40017.480000000003</v>
      </c>
      <c r="G290" s="22">
        <f>'Div 2 history'!C291</f>
        <v>10398.92</v>
      </c>
      <c r="H290" s="22">
        <f>'Div 2 history'!D291</f>
        <v>1290.3</v>
      </c>
      <c r="I290" s="22">
        <f>'Div 2 history'!E291</f>
        <v>14088.92</v>
      </c>
      <c r="J290" s="22">
        <f>'Div 2 history'!F291</f>
        <v>13118.8</v>
      </c>
      <c r="K290" s="22">
        <f>'Div 2 history'!G291</f>
        <v>14397.54</v>
      </c>
      <c r="L290" s="1">
        <f t="shared" si="283"/>
        <v>12992.228601580724</v>
      </c>
      <c r="M290" s="1">
        <f t="shared" si="283"/>
        <v>12406.537051863847</v>
      </c>
      <c r="N290" s="1">
        <f t="shared" si="283"/>
        <v>14103.320811769867</v>
      </c>
      <c r="O290" s="1">
        <f t="shared" si="283"/>
        <v>13898.408691393563</v>
      </c>
      <c r="P290" s="1">
        <f t="shared" si="283"/>
        <v>13595.359491968946</v>
      </c>
      <c r="Q290" s="1">
        <f t="shared" si="283"/>
        <v>14253.811426050184</v>
      </c>
      <c r="R290" s="1">
        <f t="shared" si="283"/>
        <v>13809.249850480168</v>
      </c>
      <c r="S290" s="1">
        <f t="shared" si="283"/>
        <v>14591.120011374989</v>
      </c>
      <c r="T290" s="1">
        <f t="shared" si="283"/>
        <v>15684.344072036985</v>
      </c>
      <c r="U290" s="1">
        <f t="shared" si="283"/>
        <v>14348.062262083557</v>
      </c>
      <c r="V290" s="1">
        <f t="shared" si="284"/>
        <v>14192.562302150658</v>
      </c>
      <c r="W290" s="1">
        <f t="shared" si="284"/>
        <v>15405.991691973173</v>
      </c>
      <c r="X290" s="1">
        <f t="shared" si="284"/>
        <v>14822.06347377675</v>
      </c>
      <c r="Y290" s="1">
        <f t="shared" si="284"/>
        <v>14363.111247461218</v>
      </c>
      <c r="Z290" s="1">
        <f t="shared" si="284"/>
        <v>15929.011952836488</v>
      </c>
      <c r="AA290" s="1">
        <f t="shared" si="284"/>
        <v>13898.408691393563</v>
      </c>
      <c r="AB290" s="1">
        <f t="shared" si="284"/>
        <v>13595.359491968946</v>
      </c>
      <c r="AC290" s="1">
        <f t="shared" si="284"/>
        <v>14253.811426050184</v>
      </c>
      <c r="AD290" s="1">
        <f t="shared" si="284"/>
        <v>13809.249850480168</v>
      </c>
      <c r="AE290" s="1">
        <f t="shared" si="284"/>
        <v>14591.120011374989</v>
      </c>
      <c r="AF290" s="1">
        <f t="shared" si="284"/>
        <v>15684.344072036985</v>
      </c>
      <c r="AG290" s="40"/>
    </row>
    <row r="291" spans="1:38">
      <c r="A291" s="5" t="s">
        <v>1162</v>
      </c>
      <c r="B291" s="5" t="str">
        <f t="shared" si="285"/>
        <v>8850-06121</v>
      </c>
      <c r="C291" s="5" t="str">
        <f t="shared" si="286"/>
        <v>8850</v>
      </c>
      <c r="D291" s="1">
        <f>SUM($F291:K291)</f>
        <v>387676.44999999995</v>
      </c>
      <c r="E291" s="2">
        <f t="shared" si="282"/>
        <v>4.7872873999611473E-2</v>
      </c>
      <c r="F291" s="22">
        <f>'Div 2 history'!B292</f>
        <v>0</v>
      </c>
      <c r="G291" s="22">
        <f>'Div 2 history'!C292</f>
        <v>0</v>
      </c>
      <c r="H291" s="22">
        <f>'Div 2 history'!D292</f>
        <v>0</v>
      </c>
      <c r="I291" s="22">
        <f>'Div 2 history'!E292</f>
        <v>372720.61</v>
      </c>
      <c r="J291" s="22">
        <f>'Div 2 history'!F292</f>
        <v>93443.31</v>
      </c>
      <c r="K291" s="22">
        <f>'Div 2 history'!G292</f>
        <v>-78487.47</v>
      </c>
      <c r="L291" s="1">
        <f t="shared" si="283"/>
        <v>53977.872309715465</v>
      </c>
      <c r="M291" s="1">
        <f t="shared" si="283"/>
        <v>51544.541997189212</v>
      </c>
      <c r="N291" s="1">
        <f t="shared" si="283"/>
        <v>58594.046738682351</v>
      </c>
      <c r="O291" s="1">
        <f t="shared" si="283"/>
        <v>57742.713175552191</v>
      </c>
      <c r="P291" s="1">
        <f t="shared" si="283"/>
        <v>56483.656589362414</v>
      </c>
      <c r="Q291" s="1">
        <f t="shared" si="283"/>
        <v>59219.279207301734</v>
      </c>
      <c r="R291" s="1">
        <f t="shared" si="283"/>
        <v>57372.291388983569</v>
      </c>
      <c r="S291" s="1">
        <f t="shared" si="283"/>
        <v>60620.670785757931</v>
      </c>
      <c r="T291" s="1">
        <f t="shared" si="283"/>
        <v>65162.60970647107</v>
      </c>
      <c r="U291" s="1">
        <f t="shared" si="283"/>
        <v>59610.85633763903</v>
      </c>
      <c r="V291" s="1">
        <f t="shared" si="284"/>
        <v>58964.811903014277</v>
      </c>
      <c r="W291" s="1">
        <f t="shared" si="284"/>
        <v>64006.159209105143</v>
      </c>
      <c r="X291" s="1">
        <f t="shared" si="284"/>
        <v>61580.154882487048</v>
      </c>
      <c r="Y291" s="1">
        <f t="shared" si="284"/>
        <v>59673.379268540004</v>
      </c>
      <c r="Z291" s="1">
        <f t="shared" si="284"/>
        <v>66179.113651489199</v>
      </c>
      <c r="AA291" s="1">
        <f t="shared" si="284"/>
        <v>57742.713175552191</v>
      </c>
      <c r="AB291" s="1">
        <f t="shared" si="284"/>
        <v>56483.656589362414</v>
      </c>
      <c r="AC291" s="1">
        <f t="shared" si="284"/>
        <v>59219.279207301734</v>
      </c>
      <c r="AD291" s="1">
        <f t="shared" si="284"/>
        <v>57372.291388983569</v>
      </c>
      <c r="AE291" s="1">
        <f t="shared" si="284"/>
        <v>60620.670785757931</v>
      </c>
      <c r="AF291" s="1">
        <f t="shared" si="284"/>
        <v>65162.60970647107</v>
      </c>
    </row>
    <row r="292" spans="1:38">
      <c r="A292" s="5" t="s">
        <v>487</v>
      </c>
      <c r="B292" s="5" t="str">
        <f t="shared" si="285"/>
        <v>9320-06111</v>
      </c>
      <c r="C292" s="5" t="str">
        <f t="shared" si="286"/>
        <v>9320</v>
      </c>
      <c r="D292" s="1">
        <f>SUM($F292:K292)</f>
        <v>45832.25</v>
      </c>
      <c r="E292" s="2">
        <f t="shared" si="282"/>
        <v>5.6596719490407356E-3</v>
      </c>
      <c r="F292" s="22">
        <f>'Div 2 history'!B293</f>
        <v>0</v>
      </c>
      <c r="G292" s="22">
        <f>'Div 2 history'!C293</f>
        <v>10641.79</v>
      </c>
      <c r="H292" s="22">
        <f>'Div 2 history'!D293</f>
        <v>0</v>
      </c>
      <c r="I292" s="22">
        <f>'Div 2 history'!E293</f>
        <v>6663.28</v>
      </c>
      <c r="J292" s="22">
        <f>'Div 2 history'!F293</f>
        <v>16283.4</v>
      </c>
      <c r="K292" s="22">
        <f>'Div 2 history'!G293</f>
        <v>12243.78</v>
      </c>
      <c r="L292" s="1">
        <f t="shared" si="283"/>
        <v>6381.4228028732641</v>
      </c>
      <c r="M292" s="1">
        <f t="shared" si="283"/>
        <v>6093.7473373754729</v>
      </c>
      <c r="N292" s="1">
        <f t="shared" si="283"/>
        <v>6927.1605191364461</v>
      </c>
      <c r="O292" s="1">
        <f t="shared" si="283"/>
        <v>6826.5133616968542</v>
      </c>
      <c r="P292" s="1">
        <f t="shared" si="283"/>
        <v>6677.6639894370828</v>
      </c>
      <c r="Q292" s="1">
        <f t="shared" si="283"/>
        <v>7001.0773402636532</v>
      </c>
      <c r="R292" s="1">
        <f t="shared" si="283"/>
        <v>6782.721008750319</v>
      </c>
      <c r="S292" s="1">
        <f t="shared" si="283"/>
        <v>7166.7539738886753</v>
      </c>
      <c r="T292" s="1">
        <f t="shared" si="283"/>
        <v>7703.7153500539152</v>
      </c>
      <c r="U292" s="1">
        <f t="shared" si="283"/>
        <v>7047.3707401642705</v>
      </c>
      <c r="V292" s="1">
        <f t="shared" si="284"/>
        <v>6970.9934672119662</v>
      </c>
      <c r="W292" s="1">
        <f t="shared" si="284"/>
        <v>7566.9963713594407</v>
      </c>
      <c r="X292" s="1">
        <f t="shared" si="284"/>
        <v>7280.1870054600104</v>
      </c>
      <c r="Y292" s="1">
        <f t="shared" si="284"/>
        <v>7054.7623849231568</v>
      </c>
      <c r="Z292" s="1">
        <f t="shared" si="284"/>
        <v>7823.8894357742556</v>
      </c>
      <c r="AA292" s="1">
        <f t="shared" si="284"/>
        <v>6826.5133616968542</v>
      </c>
      <c r="AB292" s="1">
        <f t="shared" si="284"/>
        <v>6677.6639894370828</v>
      </c>
      <c r="AC292" s="1">
        <f t="shared" si="284"/>
        <v>7001.0773402636532</v>
      </c>
      <c r="AD292" s="1">
        <f t="shared" si="284"/>
        <v>6782.721008750319</v>
      </c>
      <c r="AE292" s="1">
        <f t="shared" si="284"/>
        <v>7166.7539738886753</v>
      </c>
      <c r="AF292" s="1">
        <f t="shared" si="284"/>
        <v>7703.7153500539152</v>
      </c>
    </row>
    <row r="293" spans="1:38">
      <c r="A293" s="5" t="s">
        <v>753</v>
      </c>
      <c r="B293" s="5" t="str">
        <f t="shared" si="285"/>
        <v>9210-06112</v>
      </c>
      <c r="C293" s="5" t="str">
        <f t="shared" si="286"/>
        <v>9210</v>
      </c>
      <c r="D293" s="1">
        <f>SUM($F293:K293)</f>
        <v>0</v>
      </c>
      <c r="E293" s="2">
        <f t="shared" si="282"/>
        <v>0</v>
      </c>
      <c r="F293" s="22">
        <f>'Div 2 history'!B294</f>
        <v>0</v>
      </c>
      <c r="G293" s="22">
        <f>'Div 2 history'!C294</f>
        <v>0</v>
      </c>
      <c r="H293" s="22">
        <f>'Div 2 history'!D294</f>
        <v>0</v>
      </c>
      <c r="I293" s="22">
        <f>'Div 2 history'!E294</f>
        <v>0</v>
      </c>
      <c r="J293" s="22">
        <f>'Div 2 history'!F294</f>
        <v>0</v>
      </c>
      <c r="K293" s="22">
        <f>'Div 2 history'!G294</f>
        <v>0</v>
      </c>
      <c r="L293" s="1">
        <f t="shared" si="283"/>
        <v>0</v>
      </c>
      <c r="M293" s="1">
        <f t="shared" si="283"/>
        <v>0</v>
      </c>
      <c r="N293" s="1">
        <f t="shared" si="283"/>
        <v>0</v>
      </c>
      <c r="O293" s="1">
        <f t="shared" si="283"/>
        <v>0</v>
      </c>
      <c r="P293" s="1">
        <f t="shared" si="283"/>
        <v>0</v>
      </c>
      <c r="Q293" s="1">
        <f t="shared" si="283"/>
        <v>0</v>
      </c>
      <c r="R293" s="1">
        <f t="shared" si="283"/>
        <v>0</v>
      </c>
      <c r="S293" s="1">
        <f t="shared" si="283"/>
        <v>0</v>
      </c>
      <c r="T293" s="1">
        <f t="shared" si="283"/>
        <v>0</v>
      </c>
      <c r="U293" s="1">
        <f t="shared" si="283"/>
        <v>0</v>
      </c>
      <c r="V293" s="1">
        <f t="shared" si="284"/>
        <v>0</v>
      </c>
      <c r="W293" s="1">
        <f t="shared" si="284"/>
        <v>0</v>
      </c>
      <c r="X293" s="1">
        <f t="shared" si="284"/>
        <v>0</v>
      </c>
      <c r="Y293" s="1">
        <f t="shared" si="284"/>
        <v>0</v>
      </c>
      <c r="Z293" s="1">
        <f t="shared" si="284"/>
        <v>0</v>
      </c>
      <c r="AA293" s="1">
        <f t="shared" si="284"/>
        <v>0</v>
      </c>
      <c r="AB293" s="1">
        <f t="shared" si="284"/>
        <v>0</v>
      </c>
      <c r="AC293" s="1">
        <f t="shared" si="284"/>
        <v>0</v>
      </c>
      <c r="AD293" s="1">
        <f t="shared" si="284"/>
        <v>0</v>
      </c>
      <c r="AE293" s="1">
        <f t="shared" si="284"/>
        <v>0</v>
      </c>
      <c r="AF293" s="1">
        <f t="shared" si="284"/>
        <v>0</v>
      </c>
    </row>
    <row r="294" spans="1:38">
      <c r="A294" s="5" t="s">
        <v>451</v>
      </c>
      <c r="B294" s="5" t="str">
        <f t="shared" si="285"/>
        <v>9302-06121</v>
      </c>
      <c r="C294" s="5" t="str">
        <f t="shared" si="286"/>
        <v>9302</v>
      </c>
      <c r="D294" s="1">
        <f>SUM($F294:K294)</f>
        <v>0</v>
      </c>
      <c r="E294" s="2">
        <f t="shared" si="282"/>
        <v>0</v>
      </c>
      <c r="F294" s="22">
        <f>'Div 2 history'!B295</f>
        <v>0</v>
      </c>
      <c r="G294" s="22">
        <f>'Div 2 history'!C295</f>
        <v>0</v>
      </c>
      <c r="H294" s="22">
        <f>'Div 2 history'!D295</f>
        <v>0</v>
      </c>
      <c r="I294" s="22">
        <f>'Div 2 history'!E295</f>
        <v>0</v>
      </c>
      <c r="J294" s="22">
        <f>'Div 2 history'!F295</f>
        <v>0</v>
      </c>
      <c r="K294" s="22">
        <f>'Div 2 history'!G295</f>
        <v>0</v>
      </c>
      <c r="L294" s="1">
        <f t="shared" si="283"/>
        <v>0</v>
      </c>
      <c r="M294" s="1">
        <f t="shared" si="283"/>
        <v>0</v>
      </c>
      <c r="N294" s="1">
        <f t="shared" si="283"/>
        <v>0</v>
      </c>
      <c r="O294" s="1">
        <f t="shared" si="283"/>
        <v>0</v>
      </c>
      <c r="P294" s="1">
        <f t="shared" si="283"/>
        <v>0</v>
      </c>
      <c r="Q294" s="1">
        <f t="shared" si="283"/>
        <v>0</v>
      </c>
      <c r="R294" s="1">
        <f t="shared" si="283"/>
        <v>0</v>
      </c>
      <c r="S294" s="1">
        <f t="shared" si="283"/>
        <v>0</v>
      </c>
      <c r="T294" s="1">
        <f t="shared" si="283"/>
        <v>0</v>
      </c>
      <c r="U294" s="1">
        <f t="shared" si="283"/>
        <v>0</v>
      </c>
      <c r="V294" s="1">
        <f t="shared" si="284"/>
        <v>0</v>
      </c>
      <c r="W294" s="1">
        <f t="shared" si="284"/>
        <v>0</v>
      </c>
      <c r="X294" s="1">
        <f t="shared" si="284"/>
        <v>0</v>
      </c>
      <c r="Y294" s="1">
        <f t="shared" si="284"/>
        <v>0</v>
      </c>
      <c r="Z294" s="1">
        <f t="shared" si="284"/>
        <v>0</v>
      </c>
      <c r="AA294" s="1">
        <f t="shared" si="284"/>
        <v>0</v>
      </c>
      <c r="AB294" s="1">
        <f t="shared" si="284"/>
        <v>0</v>
      </c>
      <c r="AC294" s="1">
        <f t="shared" si="284"/>
        <v>0</v>
      </c>
      <c r="AD294" s="1">
        <f t="shared" si="284"/>
        <v>0</v>
      </c>
      <c r="AE294" s="1">
        <f t="shared" si="284"/>
        <v>0</v>
      </c>
      <c r="AF294" s="1">
        <f t="shared" si="284"/>
        <v>0</v>
      </c>
    </row>
    <row r="295" spans="1:38">
      <c r="A295" s="5" t="s">
        <v>302</v>
      </c>
      <c r="B295" s="5" t="str">
        <f t="shared" si="285"/>
        <v>9230-06121</v>
      </c>
      <c r="C295" s="5" t="str">
        <f t="shared" si="286"/>
        <v>9230</v>
      </c>
      <c r="D295" s="1">
        <f>SUM($F295:K295)</f>
        <v>242754.18</v>
      </c>
      <c r="E295" s="2">
        <f t="shared" si="282"/>
        <v>2.9976905411765419E-2</v>
      </c>
      <c r="F295" s="22">
        <f>'Div 2 history'!B296</f>
        <v>21707.73</v>
      </c>
      <c r="G295" s="22">
        <f>'Div 2 history'!C296</f>
        <v>30830.6</v>
      </c>
      <c r="H295" s="22">
        <f>'Div 2 history'!D296</f>
        <v>24817.19</v>
      </c>
      <c r="I295" s="22">
        <f>'Div 2 history'!E296</f>
        <v>6351.47</v>
      </c>
      <c r="J295" s="22">
        <f>'Div 2 history'!F296</f>
        <v>20985.72</v>
      </c>
      <c r="K295" s="22">
        <f>'Div 2 history'!G296</f>
        <v>138061.47</v>
      </c>
      <c r="L295" s="1">
        <f>$E295*L$296</f>
        <v>33799.716569550939</v>
      </c>
      <c r="M295" s="1">
        <f>$E295*M$296</f>
        <v>32276.020444376314</v>
      </c>
      <c r="N295" s="1">
        <f>$E295*N$296</f>
        <v>36690.260058176122</v>
      </c>
      <c r="O295" s="1">
        <f t="shared" ref="O295:AF295" si="287">$E295*O$296</f>
        <v>36157.17433418092</v>
      </c>
      <c r="P295" s="1">
        <f t="shared" si="287"/>
        <v>35368.78172185149</v>
      </c>
      <c r="Q295" s="1">
        <f t="shared" si="287"/>
        <v>37081.766416710598</v>
      </c>
      <c r="R295" s="1">
        <f t="shared" si="287"/>
        <v>35925.224632173995</v>
      </c>
      <c r="S295" s="1">
        <f t="shared" si="287"/>
        <v>37959.285965517447</v>
      </c>
      <c r="T295" s="1">
        <f t="shared" si="287"/>
        <v>40803.34486645869</v>
      </c>
      <c r="U295" s="1">
        <f t="shared" si="287"/>
        <v>37326.963114064238</v>
      </c>
      <c r="V295" s="1">
        <f t="shared" si="287"/>
        <v>36922.424775532461</v>
      </c>
      <c r="W295" s="1">
        <f t="shared" si="287"/>
        <v>40079.201854422085</v>
      </c>
      <c r="X295" s="1">
        <f t="shared" si="287"/>
        <v>38560.093095082622</v>
      </c>
      <c r="Y295" s="1">
        <f t="shared" si="287"/>
        <v>37366.113552070114</v>
      </c>
      <c r="Z295" s="1">
        <f t="shared" si="287"/>
        <v>41439.856528798875</v>
      </c>
      <c r="AA295" s="1">
        <f t="shared" si="287"/>
        <v>36157.17433418092</v>
      </c>
      <c r="AB295" s="1">
        <f t="shared" si="287"/>
        <v>35368.78172185149</v>
      </c>
      <c r="AC295" s="1">
        <f t="shared" si="287"/>
        <v>37081.766416710598</v>
      </c>
      <c r="AD295" s="1">
        <f t="shared" si="287"/>
        <v>35925.224632173995</v>
      </c>
      <c r="AE295" s="1">
        <f t="shared" si="287"/>
        <v>37959.285965517447</v>
      </c>
      <c r="AF295" s="1">
        <f t="shared" si="287"/>
        <v>40803.34486645869</v>
      </c>
    </row>
    <row r="296" spans="1:38">
      <c r="A296" s="9" t="s">
        <v>37</v>
      </c>
      <c r="B296" s="5"/>
      <c r="C296" s="5"/>
      <c r="D296" s="31">
        <f>SUM(D281:D295)</f>
        <v>8098040.0300000003</v>
      </c>
      <c r="E296" s="31">
        <f t="shared" ref="E296:K296" si="288">SUM(E281:E295)</f>
        <v>1</v>
      </c>
      <c r="F296" s="31">
        <f t="shared" si="288"/>
        <v>874112.6399999999</v>
      </c>
      <c r="G296" s="31">
        <f t="shared" si="288"/>
        <v>903719.05</v>
      </c>
      <c r="H296" s="31">
        <f t="shared" si="288"/>
        <v>1418654.8900000001</v>
      </c>
      <c r="I296" s="31">
        <f t="shared" si="288"/>
        <v>1871145.5899999999</v>
      </c>
      <c r="J296" s="31">
        <f t="shared" si="288"/>
        <v>1542595.93</v>
      </c>
      <c r="K296" s="31">
        <f t="shared" si="288"/>
        <v>1487811.93</v>
      </c>
      <c r="L296" s="31">
        <f>'Div 2 history'!H297</f>
        <v>1127525.21</v>
      </c>
      <c r="M296" s="31">
        <f>'Div 2 history'!I297</f>
        <v>1076696.21</v>
      </c>
      <c r="N296" s="31">
        <f>'Div 2 history'!J297</f>
        <v>1223950.8900000006</v>
      </c>
      <c r="O296" s="31">
        <f>'Div 002 FY19 Budget '!C122</f>
        <v>1206167.676</v>
      </c>
      <c r="P296" s="31">
        <f>'Div 002 FY19 Budget '!D122</f>
        <v>1179867.676</v>
      </c>
      <c r="Q296" s="31">
        <f>'Div 002 FY19 Budget '!E122</f>
        <v>1237011.156</v>
      </c>
      <c r="R296" s="31">
        <f>'Div 002 FY19 Budget '!F122</f>
        <v>1198430.0626999999</v>
      </c>
      <c r="S296" s="31">
        <f>'Div 002 FY19 Budget '!G122</f>
        <v>1266284.3426999999</v>
      </c>
      <c r="T296" s="31">
        <f>'Div 002 FY19 Budget '!H122</f>
        <v>1361159.3426999999</v>
      </c>
      <c r="U296" s="31">
        <f>'Div 002 FY19 Budget '!I122</f>
        <v>1245190.676</v>
      </c>
      <c r="V296" s="31">
        <f>'Div 002 FY19 Budget '!J122</f>
        <v>1231695.676</v>
      </c>
      <c r="W296" s="31">
        <f>'Div 002 FY19 Budget '!K122</f>
        <v>1337002.6459999999</v>
      </c>
      <c r="X296" s="31">
        <f>'Div 002 FY19 Budget '!L122</f>
        <v>1286326.676</v>
      </c>
      <c r="Y296" s="31">
        <f>'Div 002 FY19 Budget '!M122</f>
        <v>1246496.696</v>
      </c>
      <c r="Z296" s="31">
        <f>'Div 002 FY19 Budget '!N122</f>
        <v>1382392.7440000009</v>
      </c>
      <c r="AA296" s="37">
        <f t="shared" ref="AA296" si="289">O296*(1+AA$3)</f>
        <v>1206167.676</v>
      </c>
      <c r="AB296" s="37">
        <f t="shared" ref="AB296" si="290">P296*(1+AB$3)</f>
        <v>1179867.676</v>
      </c>
      <c r="AC296" s="37">
        <f t="shared" ref="AC296" si="291">Q296*(1+AC$3)</f>
        <v>1237011.156</v>
      </c>
      <c r="AD296" s="37">
        <f t="shared" ref="AD296" si="292">R296*(1+AD$3)</f>
        <v>1198430.0626999999</v>
      </c>
      <c r="AE296" s="37">
        <f t="shared" ref="AE296" si="293">S296*(1+AE$3)</f>
        <v>1266284.3426999999</v>
      </c>
      <c r="AF296" s="37">
        <f t="shared" ref="AF296" si="294">T296*(1+AF$3)</f>
        <v>1361159.3426999999</v>
      </c>
      <c r="AH296" s="15">
        <f>SUM(F296:Q296)</f>
        <v>15149258.847999997</v>
      </c>
      <c r="AI296" s="15">
        <f>SUM(U296:AF296)</f>
        <v>15178025.370099999</v>
      </c>
      <c r="AK296" s="15">
        <f>AH296*$AK$6</f>
        <v>832833.14375113882</v>
      </c>
      <c r="AL296" s="15">
        <f>AI296*$AL$6</f>
        <v>785784.58704052097</v>
      </c>
    </row>
    <row r="297" spans="1:38">
      <c r="B297" s="5" t="str">
        <f t="shared" si="244"/>
        <v/>
      </c>
      <c r="C297" s="5" t="s">
        <v>462</v>
      </c>
      <c r="F297" s="1">
        <f>F296-'Div 2 history'!B297</f>
        <v>0</v>
      </c>
      <c r="G297" s="1">
        <f>G296-'Div 2 history'!C297</f>
        <v>0</v>
      </c>
      <c r="H297" s="1">
        <f>H296-'Div 2 history'!D297</f>
        <v>0</v>
      </c>
      <c r="I297" s="1">
        <f>I296-'Div 2 history'!E297</f>
        <v>0</v>
      </c>
      <c r="J297" s="1">
        <f>J296-'Div 2 history'!F297</f>
        <v>0</v>
      </c>
      <c r="K297" s="1">
        <f>K296-'Div 2 history'!G297</f>
        <v>0</v>
      </c>
      <c r="L297" s="1">
        <f>L296-'Div 2 history'!H297</f>
        <v>0</v>
      </c>
      <c r="M297" s="1">
        <f>M296-'Div 2 history'!I297</f>
        <v>0</v>
      </c>
      <c r="N297" s="1">
        <f>N296-'Div 2 history'!J297</f>
        <v>0</v>
      </c>
      <c r="O297" s="1">
        <f>O296-SUM(O281:O295)</f>
        <v>0</v>
      </c>
      <c r="P297" s="1">
        <f t="shared" ref="P297:AF297" si="295">P296-SUM(P281:P295)</f>
        <v>0</v>
      </c>
      <c r="Q297" s="1">
        <f t="shared" si="295"/>
        <v>0</v>
      </c>
      <c r="R297" s="1">
        <f t="shared" si="295"/>
        <v>0</v>
      </c>
      <c r="S297" s="1">
        <f t="shared" si="295"/>
        <v>0</v>
      </c>
      <c r="T297" s="1">
        <f t="shared" si="295"/>
        <v>0</v>
      </c>
      <c r="U297" s="1">
        <f t="shared" si="295"/>
        <v>0</v>
      </c>
      <c r="V297" s="1">
        <f t="shared" si="295"/>
        <v>0</v>
      </c>
      <c r="W297" s="1">
        <f t="shared" si="295"/>
        <v>0</v>
      </c>
      <c r="X297" s="1">
        <f t="shared" si="295"/>
        <v>0</v>
      </c>
      <c r="Y297" s="1">
        <f t="shared" si="295"/>
        <v>0</v>
      </c>
      <c r="Z297" s="1">
        <f t="shared" si="295"/>
        <v>0</v>
      </c>
      <c r="AA297" s="1">
        <f t="shared" si="295"/>
        <v>0</v>
      </c>
      <c r="AB297" s="1">
        <f t="shared" si="295"/>
        <v>0</v>
      </c>
      <c r="AC297" s="1">
        <f t="shared" si="295"/>
        <v>0</v>
      </c>
      <c r="AD297" s="1">
        <f t="shared" si="295"/>
        <v>0</v>
      </c>
      <c r="AE297" s="1">
        <f t="shared" si="295"/>
        <v>0</v>
      </c>
      <c r="AF297" s="1">
        <f t="shared" si="295"/>
        <v>0</v>
      </c>
    </row>
    <row r="298" spans="1:38">
      <c r="A298" s="5" t="s">
        <v>356</v>
      </c>
      <c r="B298" s="5" t="str">
        <f t="shared" si="244"/>
        <v>9200-04863</v>
      </c>
      <c r="C298" s="5" t="str">
        <f t="shared" ref="C298:C302" si="296">LEFT(B298,4)</f>
        <v>9200</v>
      </c>
      <c r="D298" s="1">
        <f>SUM($F298:K298)</f>
        <v>-32302773.600000001</v>
      </c>
      <c r="E298" s="2">
        <f>D298/$D$303</f>
        <v>3.984645349004682</v>
      </c>
      <c r="F298" s="22">
        <f>'Div 2 history'!B299</f>
        <v>-3784845.18</v>
      </c>
      <c r="G298" s="22">
        <f>'Div 2 history'!C299</f>
        <v>-4295330.3899999997</v>
      </c>
      <c r="H298" s="22">
        <f>'Div 2 history'!D299</f>
        <v>-6157950.96</v>
      </c>
      <c r="I298" s="22">
        <f>'Div 2 history'!E299</f>
        <v>-4251492.67</v>
      </c>
      <c r="J298" s="22">
        <f>'Div 2 history'!F299</f>
        <v>-4856405.13</v>
      </c>
      <c r="K298" s="22">
        <f>'Div 2 history'!G299</f>
        <v>-8956749.2699999996</v>
      </c>
      <c r="L298" s="1">
        <f t="shared" ref="L298:AF300" si="297">$E298*L$303</f>
        <v>-23680235.72051847</v>
      </c>
      <c r="M298" s="1">
        <f t="shared" si="297"/>
        <v>-21793615.845051207</v>
      </c>
      <c r="N298" s="1">
        <f t="shared" si="297"/>
        <v>-21214606.591076352</v>
      </c>
      <c r="O298" s="1">
        <f t="shared" si="297"/>
        <v>-22147524.845891051</v>
      </c>
      <c r="P298" s="1">
        <f t="shared" si="297"/>
        <v>-21984198.2176807</v>
      </c>
      <c r="Q298" s="1">
        <f t="shared" si="297"/>
        <v>-22123660.804895863</v>
      </c>
      <c r="R298" s="1">
        <f t="shared" si="297"/>
        <v>-23318815.330876328</v>
      </c>
      <c r="S298" s="1">
        <f t="shared" si="297"/>
        <v>-22009233.744408496</v>
      </c>
      <c r="T298" s="1">
        <f t="shared" si="297"/>
        <v>-25462833.453815278</v>
      </c>
      <c r="U298" s="1">
        <f t="shared" si="297"/>
        <v>-22514195.895551812</v>
      </c>
      <c r="V298" s="1">
        <f t="shared" si="297"/>
        <v>-28909551.680704325</v>
      </c>
      <c r="W298" s="1">
        <f t="shared" si="297"/>
        <v>-21709018.609878436</v>
      </c>
      <c r="X298" s="1">
        <f t="shared" si="297"/>
        <v>-27020789.938822616</v>
      </c>
      <c r="Y298" s="1">
        <f t="shared" si="297"/>
        <v>-20123368.839695513</v>
      </c>
      <c r="Z298" s="1">
        <f t="shared" si="297"/>
        <v>-20565660.488789681</v>
      </c>
      <c r="AA298" s="1">
        <f t="shared" si="297"/>
        <v>-22147524.845891051</v>
      </c>
      <c r="AB298" s="1">
        <f t="shared" si="297"/>
        <v>-21984198.2176807</v>
      </c>
      <c r="AC298" s="1">
        <f t="shared" si="297"/>
        <v>-22123660.804895863</v>
      </c>
      <c r="AD298" s="1">
        <f t="shared" si="297"/>
        <v>-23318815.330876328</v>
      </c>
      <c r="AE298" s="1">
        <f t="shared" si="297"/>
        <v>-22009233.744408496</v>
      </c>
      <c r="AF298" s="1">
        <f t="shared" si="297"/>
        <v>-25462833.453815278</v>
      </c>
    </row>
    <row r="299" spans="1:38">
      <c r="A299" s="5" t="s">
        <v>305</v>
      </c>
      <c r="B299" s="5" t="str">
        <f t="shared" ref="B299:B300" si="298">RIGHT(A299,10)</f>
        <v>9210-07590</v>
      </c>
      <c r="C299" s="5" t="str">
        <f t="shared" ref="C299:C300" si="299">LEFT(B299,4)</f>
        <v>9210</v>
      </c>
      <c r="D299" s="1">
        <f>SUM($F299:K299)</f>
        <v>-96337.459999999992</v>
      </c>
      <c r="E299" s="2">
        <f t="shared" ref="E299:E300" si="300">D299/$D$303</f>
        <v>1.1883518631475179E-2</v>
      </c>
      <c r="F299" s="22">
        <f>'Div 2 history'!B300</f>
        <v>53.44</v>
      </c>
      <c r="G299" s="22">
        <f>'Div 2 history'!C300</f>
        <v>3195.44</v>
      </c>
      <c r="H299" s="22">
        <f>'Div 2 history'!D300</f>
        <v>-99834.44</v>
      </c>
      <c r="I299" s="22">
        <f>'Div 2 history'!E300</f>
        <v>679.43</v>
      </c>
      <c r="J299" s="22">
        <f>'Div 2 history'!F300</f>
        <v>81.849999999999994</v>
      </c>
      <c r="K299" s="22">
        <f>'Div 2 history'!G300</f>
        <v>-513.17999999999995</v>
      </c>
      <c r="L299" s="1">
        <f t="shared" si="297"/>
        <v>-70622.225501899899</v>
      </c>
      <c r="M299" s="1">
        <f t="shared" si="297"/>
        <v>-64995.706583164312</v>
      </c>
      <c r="N299" s="1">
        <f t="shared" si="297"/>
        <v>-63268.911183637618</v>
      </c>
      <c r="O299" s="1">
        <f t="shared" si="297"/>
        <v>-66051.17923805883</v>
      </c>
      <c r="P299" s="1">
        <f t="shared" si="297"/>
        <v>-65564.085692873297</v>
      </c>
      <c r="Q299" s="1">
        <f t="shared" si="297"/>
        <v>-65980.008844974931</v>
      </c>
      <c r="R299" s="1">
        <f t="shared" si="297"/>
        <v>-69544.351423299595</v>
      </c>
      <c r="S299" s="1">
        <f t="shared" si="297"/>
        <v>-65638.749840434859</v>
      </c>
      <c r="T299" s="1">
        <f t="shared" si="297"/>
        <v>-75938.516293337438</v>
      </c>
      <c r="U299" s="1">
        <f t="shared" si="297"/>
        <v>-67144.712506045806</v>
      </c>
      <c r="V299" s="1">
        <f t="shared" si="297"/>
        <v>-86217.75990956348</v>
      </c>
      <c r="W299" s="1">
        <f t="shared" si="297"/>
        <v>-64743.409896183621</v>
      </c>
      <c r="X299" s="1">
        <f t="shared" si="297"/>
        <v>-80584.853243057922</v>
      </c>
      <c r="Y299" s="1">
        <f t="shared" si="297"/>
        <v>-60014.482491974391</v>
      </c>
      <c r="Z299" s="1">
        <f t="shared" si="297"/>
        <v>-61333.541176549501</v>
      </c>
      <c r="AA299" s="1">
        <f t="shared" si="297"/>
        <v>-66051.17923805883</v>
      </c>
      <c r="AB299" s="1">
        <f t="shared" si="297"/>
        <v>-65564.085692873297</v>
      </c>
      <c r="AC299" s="1">
        <f t="shared" si="297"/>
        <v>-65980.008844974931</v>
      </c>
      <c r="AD299" s="1">
        <f t="shared" si="297"/>
        <v>-69544.351423299595</v>
      </c>
      <c r="AE299" s="1">
        <f t="shared" si="297"/>
        <v>-65638.749840434859</v>
      </c>
      <c r="AF299" s="1">
        <f t="shared" si="297"/>
        <v>-75938.516293337438</v>
      </c>
    </row>
    <row r="300" spans="1:38">
      <c r="A300" s="5" t="s">
        <v>1163</v>
      </c>
      <c r="B300" s="5" t="str">
        <f t="shared" si="298"/>
        <v>8850-07590</v>
      </c>
      <c r="C300" s="5" t="str">
        <f t="shared" si="299"/>
        <v>8850</v>
      </c>
      <c r="D300" s="1">
        <f>SUM($F300:K300)</f>
        <v>24291727.23</v>
      </c>
      <c r="E300" s="2">
        <f t="shared" si="300"/>
        <v>-2.9964584194810406</v>
      </c>
      <c r="F300" s="22">
        <f>'Div 2 history'!B301</f>
        <v>0</v>
      </c>
      <c r="G300" s="22">
        <f>'Div 2 history'!C301</f>
        <v>0</v>
      </c>
      <c r="H300" s="48">
        <f>'Div 2 history'!D301</f>
        <v>22740273.149999999</v>
      </c>
      <c r="I300" s="48">
        <f>'Div 2 history'!E301</f>
        <v>1752455.21</v>
      </c>
      <c r="J300" s="48">
        <f>'Div 2 history'!F301</f>
        <v>-42137.98</v>
      </c>
      <c r="K300" s="48">
        <f>'Div 2 history'!G301</f>
        <v>-158863.15</v>
      </c>
      <c r="L300" s="1">
        <f t="shared" si="297"/>
        <v>17807567.671679348</v>
      </c>
      <c r="M300" s="1">
        <f t="shared" si="297"/>
        <v>16388827.102555363</v>
      </c>
      <c r="N300" s="1">
        <f t="shared" si="297"/>
        <v>15953411.400010148</v>
      </c>
      <c r="O300" s="1">
        <f t="shared" si="297"/>
        <v>16654967.125672244</v>
      </c>
      <c r="P300" s="1">
        <f t="shared" si="297"/>
        <v>16532145.291516135</v>
      </c>
      <c r="Q300" s="1">
        <f t="shared" si="297"/>
        <v>16637021.33619797</v>
      </c>
      <c r="R300" s="1">
        <f t="shared" si="297"/>
        <v>17535779.074537113</v>
      </c>
      <c r="S300" s="1">
        <f t="shared" si="297"/>
        <v>16550972.039765734</v>
      </c>
      <c r="T300" s="1">
        <f t="shared" si="297"/>
        <v>19148083.456307277</v>
      </c>
      <c r="U300" s="1">
        <f t="shared" si="297"/>
        <v>16930704.225891307</v>
      </c>
      <c r="V300" s="1">
        <f t="shared" si="297"/>
        <v>21740019.989158377</v>
      </c>
      <c r="W300" s="1">
        <f t="shared" si="297"/>
        <v>16325209.873066774</v>
      </c>
      <c r="X300" s="1">
        <f t="shared" si="297"/>
        <v>20319668.73374017</v>
      </c>
      <c r="Y300" s="1">
        <f t="shared" si="297"/>
        <v>15132799.209618488</v>
      </c>
      <c r="Z300" s="1">
        <f t="shared" si="297"/>
        <v>15465403.097722465</v>
      </c>
      <c r="AA300" s="1">
        <f t="shared" si="297"/>
        <v>16654967.125672244</v>
      </c>
      <c r="AB300" s="1">
        <f t="shared" si="297"/>
        <v>16532145.291516135</v>
      </c>
      <c r="AC300" s="1">
        <f t="shared" si="297"/>
        <v>16637021.33619797</v>
      </c>
      <c r="AD300" s="1">
        <f t="shared" si="297"/>
        <v>17535779.074537113</v>
      </c>
      <c r="AE300" s="1">
        <f t="shared" si="297"/>
        <v>16550972.039765734</v>
      </c>
      <c r="AF300" s="1">
        <f t="shared" si="297"/>
        <v>19148083.456307277</v>
      </c>
    </row>
    <row r="301" spans="1:38">
      <c r="A301" s="5" t="s">
        <v>1164</v>
      </c>
      <c r="B301" s="5" t="str">
        <f t="shared" si="244"/>
        <v>9210-09345</v>
      </c>
      <c r="C301" s="5" t="str">
        <f t="shared" si="296"/>
        <v>9210</v>
      </c>
      <c r="D301" s="1">
        <f>SUM($F301:K301)</f>
        <v>571.11</v>
      </c>
      <c r="E301" s="2">
        <f>D301/$D$303</f>
        <v>-7.0448155116626385E-5</v>
      </c>
      <c r="F301" s="22">
        <f>'Div 2 history'!B302</f>
        <v>0</v>
      </c>
      <c r="G301" s="22">
        <f>'Div 2 history'!C302</f>
        <v>0</v>
      </c>
      <c r="H301" s="22">
        <f>'Div 2 history'!D302</f>
        <v>0</v>
      </c>
      <c r="I301" s="22">
        <f>'Div 2 history'!E302</f>
        <v>0</v>
      </c>
      <c r="J301" s="22">
        <f>'Div 2 history'!F302</f>
        <v>571.11</v>
      </c>
      <c r="K301" s="22">
        <f>'Div 2 history'!G302</f>
        <v>0</v>
      </c>
      <c r="L301" s="1">
        <f t="shared" ref="L301:U302" si="301">$E301*L$303</f>
        <v>418.66434101947522</v>
      </c>
      <c r="M301" s="1">
        <f t="shared" si="301"/>
        <v>385.30907900946295</v>
      </c>
      <c r="N301" s="1">
        <f t="shared" si="301"/>
        <v>375.07224984016892</v>
      </c>
      <c r="O301" s="1">
        <f t="shared" si="301"/>
        <v>391.56615686823989</v>
      </c>
      <c r="P301" s="1">
        <f t="shared" si="301"/>
        <v>388.67855743816449</v>
      </c>
      <c r="Q301" s="1">
        <f t="shared" si="301"/>
        <v>391.14424286724636</v>
      </c>
      <c r="R301" s="1">
        <f t="shared" si="301"/>
        <v>412.2744625129273</v>
      </c>
      <c r="S301" s="1">
        <f t="shared" si="301"/>
        <v>389.12118319676222</v>
      </c>
      <c r="T301" s="1">
        <f t="shared" si="301"/>
        <v>450.18050133653048</v>
      </c>
      <c r="U301" s="1">
        <f t="shared" si="301"/>
        <v>398.04886655022693</v>
      </c>
      <c r="V301" s="1">
        <f t="shared" ref="V301:AF302" si="302">$E301*V$303</f>
        <v>511.11815551241227</v>
      </c>
      <c r="W301" s="1">
        <f t="shared" si="302"/>
        <v>383.81340784581022</v>
      </c>
      <c r="X301" s="1">
        <f t="shared" si="302"/>
        <v>477.72502550558022</v>
      </c>
      <c r="Y301" s="1">
        <f t="shared" si="302"/>
        <v>355.77926899869993</v>
      </c>
      <c r="Z301" s="1">
        <f t="shared" si="302"/>
        <v>363.59894376849036</v>
      </c>
      <c r="AA301" s="1">
        <f t="shared" si="302"/>
        <v>391.56615686823989</v>
      </c>
      <c r="AB301" s="1">
        <f t="shared" si="302"/>
        <v>388.67855743816449</v>
      </c>
      <c r="AC301" s="1">
        <f t="shared" si="302"/>
        <v>391.14424286724636</v>
      </c>
      <c r="AD301" s="1">
        <f t="shared" si="302"/>
        <v>412.2744625129273</v>
      </c>
      <c r="AE301" s="1">
        <f t="shared" si="302"/>
        <v>389.12118319676222</v>
      </c>
      <c r="AF301" s="1">
        <f t="shared" si="302"/>
        <v>450.18050133653048</v>
      </c>
    </row>
    <row r="302" spans="1:38">
      <c r="A302" s="5" t="s">
        <v>452</v>
      </c>
      <c r="B302" s="5" t="str">
        <f t="shared" si="244"/>
        <v>9302-07590</v>
      </c>
      <c r="C302" s="5" t="str">
        <f t="shared" si="296"/>
        <v>9302</v>
      </c>
      <c r="D302" s="1">
        <f>SUM($F302:K302)</f>
        <v>0</v>
      </c>
      <c r="E302" s="2">
        <f>D302/$D$303</f>
        <v>0</v>
      </c>
      <c r="F302" s="22">
        <f>'Div 2 history'!B303</f>
        <v>0</v>
      </c>
      <c r="G302" s="22">
        <f>'Div 2 history'!C303</f>
        <v>0</v>
      </c>
      <c r="H302" s="22">
        <f>'Div 2 history'!D303</f>
        <v>0</v>
      </c>
      <c r="I302" s="22">
        <f>'Div 2 history'!E303</f>
        <v>0</v>
      </c>
      <c r="J302" s="22">
        <f>'Div 2 history'!F303</f>
        <v>0</v>
      </c>
      <c r="K302" s="22">
        <f>'Div 2 history'!G303</f>
        <v>0</v>
      </c>
      <c r="L302" s="1">
        <f t="shared" si="301"/>
        <v>0</v>
      </c>
      <c r="M302" s="1">
        <f t="shared" si="301"/>
        <v>0</v>
      </c>
      <c r="N302" s="1">
        <f t="shared" si="301"/>
        <v>0</v>
      </c>
      <c r="O302" s="1">
        <f t="shared" si="301"/>
        <v>0</v>
      </c>
      <c r="P302" s="1">
        <f t="shared" si="301"/>
        <v>0</v>
      </c>
      <c r="Q302" s="1">
        <f t="shared" si="301"/>
        <v>0</v>
      </c>
      <c r="R302" s="1">
        <f t="shared" si="301"/>
        <v>0</v>
      </c>
      <c r="S302" s="1">
        <f t="shared" si="301"/>
        <v>0</v>
      </c>
      <c r="T302" s="1">
        <f t="shared" si="301"/>
        <v>0</v>
      </c>
      <c r="U302" s="1">
        <f t="shared" si="301"/>
        <v>0</v>
      </c>
      <c r="V302" s="1">
        <f t="shared" si="302"/>
        <v>0</v>
      </c>
      <c r="W302" s="1">
        <f t="shared" si="302"/>
        <v>0</v>
      </c>
      <c r="X302" s="1">
        <f t="shared" si="302"/>
        <v>0</v>
      </c>
      <c r="Y302" s="1">
        <f t="shared" si="302"/>
        <v>0</v>
      </c>
      <c r="Z302" s="1">
        <f t="shared" si="302"/>
        <v>0</v>
      </c>
      <c r="AA302" s="1">
        <f t="shared" si="302"/>
        <v>0</v>
      </c>
      <c r="AB302" s="1">
        <f t="shared" si="302"/>
        <v>0</v>
      </c>
      <c r="AC302" s="1">
        <f t="shared" si="302"/>
        <v>0</v>
      </c>
      <c r="AD302" s="1">
        <f t="shared" si="302"/>
        <v>0</v>
      </c>
      <c r="AE302" s="1">
        <f t="shared" si="302"/>
        <v>0</v>
      </c>
      <c r="AF302" s="1">
        <f t="shared" si="302"/>
        <v>0</v>
      </c>
    </row>
    <row r="303" spans="1:38">
      <c r="A303" s="9" t="s">
        <v>39</v>
      </c>
      <c r="B303" s="9"/>
      <c r="C303" s="9"/>
      <c r="D303" s="31">
        <f>SUM(D298:D302)</f>
        <v>-8106812.7200000016</v>
      </c>
      <c r="E303" s="36">
        <f>SUM(E298:E302)</f>
        <v>1</v>
      </c>
      <c r="F303" s="31">
        <f>SUM(F298:F302)</f>
        <v>-3784791.74</v>
      </c>
      <c r="G303" s="31">
        <f t="shared" ref="G303:K303" si="303">SUM(G298:G302)</f>
        <v>-4292134.9499999993</v>
      </c>
      <c r="H303" s="31">
        <f t="shared" si="303"/>
        <v>16482487.749999998</v>
      </c>
      <c r="I303" s="31">
        <f t="shared" si="303"/>
        <v>-2498358.0300000003</v>
      </c>
      <c r="J303" s="31">
        <f t="shared" si="303"/>
        <v>-4897890.1500000004</v>
      </c>
      <c r="K303" s="31">
        <f t="shared" si="303"/>
        <v>-9116125.5999999996</v>
      </c>
      <c r="L303" s="31">
        <f>'Div 2 history'!H304</f>
        <v>-5942871.6100000003</v>
      </c>
      <c r="M303" s="31">
        <f>'Div 2 history'!I304</f>
        <v>-5469399.1399999997</v>
      </c>
      <c r="N303" s="31">
        <f>'Div 2 history'!J304</f>
        <v>-5324089.03</v>
      </c>
      <c r="O303" s="31">
        <f>'Div 002 FY19 Budget '!C126</f>
        <v>-5558217.3333000001</v>
      </c>
      <c r="P303" s="31">
        <f>'Div 002 FY19 Budget '!D126</f>
        <v>-5517228.3333000001</v>
      </c>
      <c r="Q303" s="31">
        <f>'Div 002 FY19 Budget '!E126</f>
        <v>-5552228.3333000001</v>
      </c>
      <c r="R303" s="31">
        <f>'Div 002 FY19 Budget '!F126</f>
        <v>-5852168.3333000001</v>
      </c>
      <c r="S303" s="31">
        <f>'Div 002 FY19 Budget '!G126</f>
        <v>-5523511.3333000001</v>
      </c>
      <c r="T303" s="31">
        <f>'Div 002 FY19 Budget '!H126</f>
        <v>-6390238.3333000001</v>
      </c>
      <c r="U303" s="31">
        <f>'Div 002 FY19 Budget '!I126</f>
        <v>-5650238.3333000001</v>
      </c>
      <c r="V303" s="31">
        <f>'Div 002 FY19 Budget '!J126</f>
        <v>-7255238.3333000001</v>
      </c>
      <c r="W303" s="31">
        <f>'Div 002 FY19 Budget '!K126</f>
        <v>-5448168.3333000001</v>
      </c>
      <c r="X303" s="31">
        <f>'Div 002 FY19 Budget '!L126</f>
        <v>-6781228.3333000001</v>
      </c>
      <c r="Y303" s="31">
        <f>'Div 002 FY19 Budget '!M126</f>
        <v>-5050228.3333000001</v>
      </c>
      <c r="Z303" s="31">
        <f>'Div 002 FY19 Budget '!N126</f>
        <v>-5161227.3333000001</v>
      </c>
      <c r="AA303" s="37">
        <f t="shared" ref="AA303" si="304">O303*(1+AA$3)</f>
        <v>-5558217.3333000001</v>
      </c>
      <c r="AB303" s="37">
        <f t="shared" ref="AB303" si="305">P303*(1+AB$3)</f>
        <v>-5517228.3333000001</v>
      </c>
      <c r="AC303" s="37">
        <f t="shared" ref="AC303" si="306">Q303*(1+AC$3)</f>
        <v>-5552228.3333000001</v>
      </c>
      <c r="AD303" s="37">
        <f t="shared" ref="AD303" si="307">R303*(1+AD$3)</f>
        <v>-5852168.3333000001</v>
      </c>
      <c r="AE303" s="37">
        <f t="shared" ref="AE303" si="308">S303*(1+AE$3)</f>
        <v>-5523511.3333000001</v>
      </c>
      <c r="AF303" s="37">
        <f t="shared" ref="AF303" si="309">T303*(1+AF$3)</f>
        <v>-6390238.3333000001</v>
      </c>
      <c r="AH303" s="15">
        <f>SUM(F303:Q303)</f>
        <v>-41470846.499900006</v>
      </c>
      <c r="AI303" s="15">
        <f>SUM(U303:AF303)</f>
        <v>-69739920.999600008</v>
      </c>
      <c r="AK303" s="15">
        <f>AH303*$AK$6</f>
        <v>-2279867.0094076828</v>
      </c>
      <c r="AL303" s="15">
        <f>AI303*$AL$6</f>
        <v>-3610519.3980544917</v>
      </c>
    </row>
    <row r="304" spans="1:38">
      <c r="F304" s="1">
        <f>F303-'Div 2 history'!B304</f>
        <v>0</v>
      </c>
      <c r="G304" s="1">
        <f>G303-'Div 2 history'!C304</f>
        <v>0</v>
      </c>
      <c r="H304" s="1">
        <f>H303-'Div 2 history'!D304</f>
        <v>0</v>
      </c>
      <c r="I304" s="1">
        <f>I303-'Div 2 history'!E304</f>
        <v>0</v>
      </c>
      <c r="J304" s="1">
        <f>J303-'Div 2 history'!F304</f>
        <v>0</v>
      </c>
      <c r="K304" s="1">
        <f>K303-'Div 2 history'!G304</f>
        <v>0</v>
      </c>
      <c r="L304" s="1">
        <f>L303-'Div 2 history'!H304</f>
        <v>0</v>
      </c>
      <c r="M304" s="1">
        <f t="shared" ref="M304" si="310">M303-SUM(M298:M302)</f>
        <v>0</v>
      </c>
      <c r="N304" s="1">
        <f t="shared" ref="N304:AF304" si="311">N303-SUM(N298:N302)</f>
        <v>0</v>
      </c>
      <c r="O304" s="1">
        <f t="shared" si="311"/>
        <v>0</v>
      </c>
      <c r="P304" s="1">
        <f t="shared" si="311"/>
        <v>0</v>
      </c>
      <c r="Q304" s="1">
        <f t="shared" si="311"/>
        <v>0</v>
      </c>
      <c r="R304" s="1">
        <f t="shared" si="311"/>
        <v>0</v>
      </c>
      <c r="S304" s="1">
        <f t="shared" si="311"/>
        <v>0</v>
      </c>
      <c r="T304" s="1">
        <f t="shared" si="311"/>
        <v>0</v>
      </c>
      <c r="U304" s="1">
        <f t="shared" si="311"/>
        <v>0</v>
      </c>
      <c r="V304" s="1">
        <f t="shared" si="311"/>
        <v>0</v>
      </c>
      <c r="W304" s="1">
        <f t="shared" si="311"/>
        <v>0</v>
      </c>
      <c r="X304" s="1">
        <f t="shared" si="311"/>
        <v>0</v>
      </c>
      <c r="Y304" s="1">
        <f t="shared" si="311"/>
        <v>0</v>
      </c>
      <c r="Z304" s="1">
        <f t="shared" si="311"/>
        <v>0</v>
      </c>
      <c r="AA304" s="1">
        <f t="shared" si="311"/>
        <v>0</v>
      </c>
      <c r="AB304" s="1">
        <f t="shared" si="311"/>
        <v>0</v>
      </c>
      <c r="AC304" s="1">
        <f t="shared" si="311"/>
        <v>0</v>
      </c>
      <c r="AD304" s="1">
        <f t="shared" si="311"/>
        <v>0</v>
      </c>
      <c r="AE304" s="1">
        <f t="shared" si="311"/>
        <v>0</v>
      </c>
      <c r="AF304" s="1">
        <f t="shared" si="311"/>
        <v>0</v>
      </c>
    </row>
    <row r="305" spans="1:38">
      <c r="A305" s="9" t="s">
        <v>124</v>
      </c>
      <c r="B305" s="9"/>
      <c r="C305" s="9"/>
      <c r="F305" s="50">
        <f t="shared" ref="F305:AF305" si="312">F36+F90+F65+F98+F108+F117+F135+F149+F164+F176+F200+F209+F216+F256+F279+F296+F303</f>
        <v>8770578.3100000042</v>
      </c>
      <c r="G305" s="50">
        <f t="shared" si="312"/>
        <v>7954340.8500000015</v>
      </c>
      <c r="H305" s="50">
        <f t="shared" si="312"/>
        <v>34126267.530000001</v>
      </c>
      <c r="I305" s="50">
        <f t="shared" si="312"/>
        <v>10526128.850000001</v>
      </c>
      <c r="J305" s="50">
        <f t="shared" si="312"/>
        <v>13403531.380000001</v>
      </c>
      <c r="K305" s="50">
        <f t="shared" si="312"/>
        <v>4270159.1500000004</v>
      </c>
      <c r="L305" s="50">
        <f t="shared" si="312"/>
        <v>9656779.6600000001</v>
      </c>
      <c r="M305" s="50">
        <f>M36+M90+M65+M98+M108+M117+M135+M149+M164+M176+M200+M209+M216+M256+M279+M296+M303</f>
        <v>8022888.8999999994</v>
      </c>
      <c r="N305" s="50">
        <f t="shared" si="312"/>
        <v>7941749.2700000005</v>
      </c>
      <c r="O305" s="16">
        <f t="shared" si="312"/>
        <v>8813418.5976</v>
      </c>
      <c r="P305" s="16">
        <f t="shared" si="312"/>
        <v>8811470.5757999998</v>
      </c>
      <c r="Q305" s="16">
        <f t="shared" si="312"/>
        <v>8957491.959499998</v>
      </c>
      <c r="R305" s="16">
        <f t="shared" si="312"/>
        <v>9140614.2287999988</v>
      </c>
      <c r="S305" s="16">
        <f t="shared" si="312"/>
        <v>8664466.4911000002</v>
      </c>
      <c r="T305" s="16">
        <f t="shared" si="312"/>
        <v>10852199.190800002</v>
      </c>
      <c r="U305" s="44">
        <f t="shared" si="312"/>
        <v>8659767.842000002</v>
      </c>
      <c r="V305" s="44">
        <f t="shared" si="312"/>
        <v>11774277.6075</v>
      </c>
      <c r="W305" s="44">
        <f t="shared" si="312"/>
        <v>8664345.8818999995</v>
      </c>
      <c r="X305" s="44">
        <f t="shared" si="312"/>
        <v>11298399.4224</v>
      </c>
      <c r="Y305" s="44">
        <f t="shared" si="312"/>
        <v>8041712.6802000012</v>
      </c>
      <c r="Z305" s="44">
        <f t="shared" si="312"/>
        <v>7958612.8927999996</v>
      </c>
      <c r="AA305" s="44">
        <f t="shared" si="312"/>
        <v>9028379.4567189235</v>
      </c>
      <c r="AB305" s="44">
        <f t="shared" si="312"/>
        <v>9016519.9665654879</v>
      </c>
      <c r="AC305" s="44">
        <f t="shared" si="312"/>
        <v>9152629.8825470675</v>
      </c>
      <c r="AD305" s="44">
        <f t="shared" si="312"/>
        <v>9354525.3936645426</v>
      </c>
      <c r="AE305" s="44">
        <f t="shared" si="312"/>
        <v>8848780.1148692351</v>
      </c>
      <c r="AF305" s="44">
        <f t="shared" si="312"/>
        <v>11046378.697175985</v>
      </c>
      <c r="AH305" s="15">
        <f>SUM(F305:Q305)</f>
        <v>131254805.03290001</v>
      </c>
      <c r="AI305" s="15">
        <f>SUM(U305:AF305)</f>
        <v>112844329.83834124</v>
      </c>
      <c r="AK305" s="15">
        <f>SUM(AK8:AK303)</f>
        <v>7215755.7676443346</v>
      </c>
      <c r="AL305" s="15">
        <f>SUM(AL8:AL303)</f>
        <v>5842086.3689267319</v>
      </c>
    </row>
    <row r="306" spans="1:38">
      <c r="A306" s="9"/>
      <c r="B306" s="9"/>
      <c r="C306" s="9"/>
      <c r="F306" s="50">
        <f>F305-'Div 2 history'!B306</f>
        <v>0</v>
      </c>
      <c r="G306" s="50">
        <f>G305-'Div 2 history'!C306</f>
        <v>0</v>
      </c>
      <c r="H306" s="50">
        <f>H305-'Div 2 history'!D306</f>
        <v>0</v>
      </c>
      <c r="I306" s="50">
        <f>I305-'Div 2 history'!E306</f>
        <v>0</v>
      </c>
      <c r="J306" s="50">
        <f>J305-'Div 2 history'!F306</f>
        <v>0</v>
      </c>
      <c r="K306" s="50">
        <f>K305-'Div 2 history'!G306</f>
        <v>0</v>
      </c>
      <c r="L306" s="50">
        <f>L305-'Div 2 history'!H306</f>
        <v>0</v>
      </c>
      <c r="M306" s="50">
        <f>M305-'Div 2 history'!I306</f>
        <v>0</v>
      </c>
      <c r="N306" s="50">
        <f>N305-'Div 2 history'!J306</f>
        <v>0</v>
      </c>
      <c r="O306" s="1">
        <f>O305-'Div 002 FY19 Budget '!C127</f>
        <v>0</v>
      </c>
      <c r="P306" s="1">
        <f>P305-'Div 002 FY19 Budget '!D127</f>
        <v>0</v>
      </c>
      <c r="Q306" s="1">
        <f>Q305-'Div 002 FY19 Budget '!E127</f>
        <v>0</v>
      </c>
      <c r="R306" s="1">
        <f>R305-'Div 002 FY19 Budget '!F127</f>
        <v>0</v>
      </c>
      <c r="S306" s="1">
        <f>S305-'Div 002 FY19 Budget '!G127</f>
        <v>0</v>
      </c>
      <c r="T306" s="1">
        <f>T305-'Div 002 FY19 Budget '!H127</f>
        <v>0</v>
      </c>
      <c r="U306" s="1">
        <f>U305-'Div 002 FY19 Budget '!I127</f>
        <v>0</v>
      </c>
      <c r="V306" s="1">
        <f>V305-'Div 002 FY19 Budget '!J127</f>
        <v>0</v>
      </c>
      <c r="W306" s="1">
        <f>W305-'Div 002 FY19 Budget '!K127</f>
        <v>0</v>
      </c>
      <c r="X306" s="1">
        <f>X305-'Div 002 FY19 Budget '!L127</f>
        <v>0</v>
      </c>
      <c r="Y306" s="1">
        <f>Y305-'Div 002 FY19 Budget '!M127</f>
        <v>0</v>
      </c>
      <c r="Z306" s="1">
        <f>Z305-'Div 002 FY19 Budget '!N127</f>
        <v>0</v>
      </c>
      <c r="AA306" s="1"/>
      <c r="AB306" s="1"/>
      <c r="AC306" s="1"/>
      <c r="AD306" s="1"/>
      <c r="AE306" s="1"/>
      <c r="AF306" s="1"/>
      <c r="AH306" s="15">
        <f>SUM(AH8:AH303)</f>
        <v>131254805.03290004</v>
      </c>
      <c r="AI306" s="15">
        <f>SUM(AI8:AI303)</f>
        <v>112844329.83834122</v>
      </c>
      <c r="AJ306" s="62" t="s">
        <v>580</v>
      </c>
      <c r="AK306" s="2">
        <f>AK305/AH305</f>
        <v>5.4975174172371452E-2</v>
      </c>
      <c r="AL306" s="2">
        <f>AL305/AI305</f>
        <v>5.1771200000000003E-2</v>
      </c>
    </row>
    <row r="307" spans="1:38">
      <c r="F307" s="15">
        <f t="shared" ref="F307:AF307" si="313">F305-F394</f>
        <v>0</v>
      </c>
      <c r="G307" s="15">
        <f t="shared" si="313"/>
        <v>0</v>
      </c>
      <c r="H307" s="15">
        <f t="shared" si="313"/>
        <v>0</v>
      </c>
      <c r="I307" s="15">
        <f t="shared" si="313"/>
        <v>0</v>
      </c>
      <c r="J307" s="15">
        <f t="shared" si="313"/>
        <v>0</v>
      </c>
      <c r="K307" s="15">
        <f t="shared" si="313"/>
        <v>0</v>
      </c>
      <c r="L307" s="15">
        <f t="shared" si="313"/>
        <v>0</v>
      </c>
      <c r="M307" s="19">
        <f t="shared" ref="M307" si="314">M305-M394</f>
        <v>0</v>
      </c>
      <c r="N307" s="19">
        <f t="shared" si="313"/>
        <v>0</v>
      </c>
      <c r="O307" s="19">
        <f t="shared" si="313"/>
        <v>0</v>
      </c>
      <c r="P307" s="19">
        <f t="shared" si="313"/>
        <v>0</v>
      </c>
      <c r="Q307" s="19">
        <f t="shared" si="313"/>
        <v>0</v>
      </c>
      <c r="R307" s="19">
        <f t="shared" si="313"/>
        <v>0</v>
      </c>
      <c r="S307" s="19">
        <f t="shared" si="313"/>
        <v>0</v>
      </c>
      <c r="T307" s="19">
        <f t="shared" si="313"/>
        <v>0</v>
      </c>
      <c r="U307" s="15">
        <f t="shared" si="313"/>
        <v>0</v>
      </c>
      <c r="V307" s="15">
        <f t="shared" si="313"/>
        <v>0</v>
      </c>
      <c r="W307" s="15">
        <f t="shared" si="313"/>
        <v>0</v>
      </c>
      <c r="X307" s="15">
        <f t="shared" si="313"/>
        <v>0</v>
      </c>
      <c r="Y307" s="15">
        <f t="shared" si="313"/>
        <v>0</v>
      </c>
      <c r="Z307" s="15">
        <f t="shared" si="313"/>
        <v>0</v>
      </c>
      <c r="AA307" s="15">
        <f t="shared" si="313"/>
        <v>0</v>
      </c>
      <c r="AB307" s="15">
        <f t="shared" si="313"/>
        <v>0</v>
      </c>
      <c r="AC307" s="15">
        <f t="shared" si="313"/>
        <v>0</v>
      </c>
      <c r="AD307" s="15">
        <f t="shared" si="313"/>
        <v>0</v>
      </c>
      <c r="AE307" s="15">
        <f t="shared" si="313"/>
        <v>0</v>
      </c>
      <c r="AF307" s="15">
        <f t="shared" si="313"/>
        <v>0</v>
      </c>
    </row>
    <row r="308" spans="1:38">
      <c r="F308" s="15"/>
      <c r="G308" s="15"/>
      <c r="H308" s="15"/>
      <c r="I308" s="15"/>
      <c r="J308" s="15"/>
      <c r="K308" s="15"/>
      <c r="L308" s="15"/>
      <c r="M308" s="15"/>
      <c r="N308" s="19"/>
      <c r="O308" s="19"/>
      <c r="P308" s="19"/>
      <c r="Q308" s="19"/>
      <c r="R308" s="19"/>
      <c r="S308" s="19"/>
      <c r="T308" s="19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</row>
    <row r="309" spans="1:38">
      <c r="A309" s="40" t="s">
        <v>591</v>
      </c>
      <c r="F309" s="22">
        <f>F305</f>
        <v>8770578.3100000042</v>
      </c>
      <c r="G309" s="22">
        <f t="shared" ref="G309:AF309" si="315">G305</f>
        <v>7954340.8500000015</v>
      </c>
      <c r="H309" s="22">
        <f t="shared" si="315"/>
        <v>34126267.530000001</v>
      </c>
      <c r="I309" s="22">
        <f t="shared" si="315"/>
        <v>10526128.850000001</v>
      </c>
      <c r="J309" s="22">
        <f t="shared" si="315"/>
        <v>13403531.380000001</v>
      </c>
      <c r="K309" s="22">
        <f t="shared" si="315"/>
        <v>4270159.1500000004</v>
      </c>
      <c r="L309" s="22">
        <f t="shared" si="315"/>
        <v>9656779.6600000001</v>
      </c>
      <c r="M309" s="22">
        <f t="shared" si="315"/>
        <v>8022888.8999999994</v>
      </c>
      <c r="N309" s="22">
        <f t="shared" si="315"/>
        <v>7941749.2700000005</v>
      </c>
      <c r="O309" s="22">
        <f t="shared" si="315"/>
        <v>8813418.5976</v>
      </c>
      <c r="P309" s="22">
        <f t="shared" si="315"/>
        <v>8811470.5757999998</v>
      </c>
      <c r="Q309" s="22">
        <f t="shared" si="315"/>
        <v>8957491.959499998</v>
      </c>
      <c r="R309" s="22">
        <f t="shared" si="315"/>
        <v>9140614.2287999988</v>
      </c>
      <c r="S309" s="22">
        <f t="shared" si="315"/>
        <v>8664466.4911000002</v>
      </c>
      <c r="T309" s="22">
        <f t="shared" si="315"/>
        <v>10852199.190800002</v>
      </c>
      <c r="U309" s="22">
        <f t="shared" si="315"/>
        <v>8659767.842000002</v>
      </c>
      <c r="V309" s="22">
        <f t="shared" si="315"/>
        <v>11774277.6075</v>
      </c>
      <c r="W309" s="22">
        <f t="shared" si="315"/>
        <v>8664345.8818999995</v>
      </c>
      <c r="X309" s="22">
        <f t="shared" si="315"/>
        <v>11298399.4224</v>
      </c>
      <c r="Y309" s="22">
        <f t="shared" si="315"/>
        <v>8041712.6802000012</v>
      </c>
      <c r="Z309" s="22">
        <f t="shared" si="315"/>
        <v>7958612.8927999996</v>
      </c>
      <c r="AA309" s="22">
        <f t="shared" si="315"/>
        <v>9028379.4567189235</v>
      </c>
      <c r="AB309" s="22">
        <f t="shared" si="315"/>
        <v>9016519.9665654879</v>
      </c>
      <c r="AC309" s="22">
        <f t="shared" si="315"/>
        <v>9152629.8825470675</v>
      </c>
      <c r="AD309" s="22">
        <f t="shared" si="315"/>
        <v>9354525.3936645426</v>
      </c>
      <c r="AE309" s="22">
        <f t="shared" si="315"/>
        <v>8848780.1148692351</v>
      </c>
      <c r="AF309" s="22">
        <f t="shared" si="315"/>
        <v>11046378.697175985</v>
      </c>
    </row>
    <row r="310" spans="1:38">
      <c r="A310" s="40" t="s">
        <v>592</v>
      </c>
      <c r="F310" s="22">
        <f>'Div 12 forecast'!F171</f>
        <v>4107535.8200000003</v>
      </c>
      <c r="G310" s="22">
        <f>'Div 12 forecast'!G171</f>
        <v>3616023.3399999994</v>
      </c>
      <c r="H310" s="22">
        <f>'Div 12 forecast'!H171</f>
        <v>3896278.8600000008</v>
      </c>
      <c r="I310" s="22">
        <f>'Div 12 forecast'!I171</f>
        <v>3884435.459999999</v>
      </c>
      <c r="J310" s="22">
        <f>'Div 12 forecast'!J171</f>
        <v>4070220.4300000006</v>
      </c>
      <c r="K310" s="22">
        <f>'Div 12 forecast'!K171</f>
        <v>3717146.6200000006</v>
      </c>
      <c r="L310" s="22">
        <f>'Div 12 forecast'!L171</f>
        <v>3977652.7899999996</v>
      </c>
      <c r="M310" s="22">
        <f>'Div 12 forecast'!M171</f>
        <v>4067299.77</v>
      </c>
      <c r="N310" s="22">
        <f>'Div 12 forecast'!N171</f>
        <v>3611820.8299999996</v>
      </c>
      <c r="O310" s="22">
        <f>'Div 12 forecast'!O171</f>
        <v>4044130.3232999998</v>
      </c>
      <c r="P310" s="22">
        <f>'Div 12 forecast'!P171</f>
        <v>3873414.9433000004</v>
      </c>
      <c r="Q310" s="22">
        <f>'Div 12 forecast'!Q171</f>
        <v>3711715.1247</v>
      </c>
      <c r="R310" s="22">
        <f>'Div 12 forecast'!R171</f>
        <v>4129382.2553000003</v>
      </c>
      <c r="S310" s="22">
        <f>'Div 12 forecast'!S171</f>
        <v>3623947.7482999996</v>
      </c>
      <c r="T310" s="22">
        <f>'Div 12 forecast'!T171</f>
        <v>3805236.8926999997</v>
      </c>
      <c r="U310" s="22">
        <f>'Div 12 forecast'!U171</f>
        <v>4068862.3713000002</v>
      </c>
      <c r="V310" s="22">
        <f>'Div 12 forecast'!V171</f>
        <v>4142197.1993</v>
      </c>
      <c r="W310" s="22">
        <f>'Div 12 forecast'!W171</f>
        <v>3661549.6502999999</v>
      </c>
      <c r="X310" s="22">
        <f>'Div 12 forecast'!X171</f>
        <v>4151580.2653000001</v>
      </c>
      <c r="Y310" s="22">
        <f>'Div 12 forecast'!Y171</f>
        <v>3862146.4332999997</v>
      </c>
      <c r="Z310" s="22">
        <f>'Div 12 forecast'!Z171</f>
        <v>3852219.4767000005</v>
      </c>
      <c r="AA310" s="22">
        <f>'Div 12 forecast'!AA171</f>
        <v>4175633.4619124783</v>
      </c>
      <c r="AB310" s="22">
        <f>'Div 12 forecast'!AB171</f>
        <v>3999217.2294098814</v>
      </c>
      <c r="AC310" s="22">
        <f>'Div 12 forecast'!AC171</f>
        <v>3831816.5589072849</v>
      </c>
      <c r="AD310" s="22">
        <f>'Div 12 forecast'!AD171</f>
        <v>4264249.5678520519</v>
      </c>
      <c r="AE310" s="22">
        <f>'Div 12 forecast'!AE171</f>
        <v>3741712.5513172923</v>
      </c>
      <c r="AF310" s="22">
        <f>'Div 12 forecast'!AF171</f>
        <v>3928702.5008468581</v>
      </c>
    </row>
    <row r="311" spans="1:38">
      <c r="A311" s="40" t="s">
        <v>593</v>
      </c>
      <c r="F311" s="22">
        <f>-F298</f>
        <v>3784845.18</v>
      </c>
      <c r="G311" s="22">
        <f t="shared" ref="G311:AF311" si="316">-G298</f>
        <v>4295330.3899999997</v>
      </c>
      <c r="H311" s="22">
        <f t="shared" si="316"/>
        <v>6157950.96</v>
      </c>
      <c r="I311" s="22">
        <f t="shared" si="316"/>
        <v>4251492.67</v>
      </c>
      <c r="J311" s="22">
        <f t="shared" si="316"/>
        <v>4856405.13</v>
      </c>
      <c r="K311" s="22">
        <f t="shared" si="316"/>
        <v>8956749.2699999996</v>
      </c>
      <c r="L311" s="22">
        <f t="shared" si="316"/>
        <v>23680235.72051847</v>
      </c>
      <c r="M311" s="22">
        <f t="shared" si="316"/>
        <v>21793615.845051207</v>
      </c>
      <c r="N311" s="22">
        <f t="shared" si="316"/>
        <v>21214606.591076352</v>
      </c>
      <c r="O311" s="22">
        <f t="shared" si="316"/>
        <v>22147524.845891051</v>
      </c>
      <c r="P311" s="22">
        <f t="shared" si="316"/>
        <v>21984198.2176807</v>
      </c>
      <c r="Q311" s="22">
        <f t="shared" si="316"/>
        <v>22123660.804895863</v>
      </c>
      <c r="R311" s="22">
        <f t="shared" si="316"/>
        <v>23318815.330876328</v>
      </c>
      <c r="S311" s="22">
        <f t="shared" si="316"/>
        <v>22009233.744408496</v>
      </c>
      <c r="T311" s="22">
        <f t="shared" si="316"/>
        <v>25462833.453815278</v>
      </c>
      <c r="U311" s="22">
        <f t="shared" si="316"/>
        <v>22514195.895551812</v>
      </c>
      <c r="V311" s="22">
        <f t="shared" si="316"/>
        <v>28909551.680704325</v>
      </c>
      <c r="W311" s="22">
        <f t="shared" si="316"/>
        <v>21709018.609878436</v>
      </c>
      <c r="X311" s="22">
        <f t="shared" si="316"/>
        <v>27020789.938822616</v>
      </c>
      <c r="Y311" s="22">
        <f t="shared" si="316"/>
        <v>20123368.839695513</v>
      </c>
      <c r="Z311" s="22">
        <f t="shared" si="316"/>
        <v>20565660.488789681</v>
      </c>
      <c r="AA311" s="22">
        <f t="shared" si="316"/>
        <v>22147524.845891051</v>
      </c>
      <c r="AB311" s="22">
        <f t="shared" si="316"/>
        <v>21984198.2176807</v>
      </c>
      <c r="AC311" s="22">
        <f t="shared" si="316"/>
        <v>22123660.804895863</v>
      </c>
      <c r="AD311" s="22">
        <f t="shared" si="316"/>
        <v>23318815.330876328</v>
      </c>
      <c r="AE311" s="22">
        <f t="shared" si="316"/>
        <v>22009233.744408496</v>
      </c>
      <c r="AF311" s="22">
        <f t="shared" si="316"/>
        <v>25462833.453815278</v>
      </c>
    </row>
    <row r="312" spans="1:38">
      <c r="A312" s="40" t="s">
        <v>594</v>
      </c>
      <c r="F312" s="22">
        <f>SUM(F309:F311)</f>
        <v>16662959.310000004</v>
      </c>
      <c r="G312" s="22">
        <f t="shared" ref="G312:AF312" si="317">SUM(G309:G311)</f>
        <v>15865694.580000002</v>
      </c>
      <c r="H312" s="22">
        <f t="shared" si="317"/>
        <v>44180497.350000001</v>
      </c>
      <c r="I312" s="22">
        <f t="shared" si="317"/>
        <v>18662056.98</v>
      </c>
      <c r="J312" s="22">
        <f t="shared" si="317"/>
        <v>22330156.940000001</v>
      </c>
      <c r="K312" s="22">
        <f t="shared" si="317"/>
        <v>16944055.039999999</v>
      </c>
      <c r="L312" s="22">
        <f t="shared" si="317"/>
        <v>37314668.170518473</v>
      </c>
      <c r="M312" s="22">
        <f t="shared" si="317"/>
        <v>33883804.515051208</v>
      </c>
      <c r="N312" s="22">
        <f t="shared" si="317"/>
        <v>32768176.691076353</v>
      </c>
      <c r="O312" s="22">
        <f t="shared" si="317"/>
        <v>35005073.766791053</v>
      </c>
      <c r="P312" s="22">
        <f t="shared" si="317"/>
        <v>34669083.736780703</v>
      </c>
      <c r="Q312" s="22">
        <f t="shared" si="317"/>
        <v>34792867.889095858</v>
      </c>
      <c r="R312" s="22">
        <f t="shared" si="317"/>
        <v>36588811.814976327</v>
      </c>
      <c r="S312" s="22">
        <f t="shared" si="317"/>
        <v>34297647.983808495</v>
      </c>
      <c r="T312" s="22">
        <f t="shared" si="317"/>
        <v>40120269.537315279</v>
      </c>
      <c r="U312" s="22">
        <f t="shared" si="317"/>
        <v>35242826.108851813</v>
      </c>
      <c r="V312" s="22">
        <f t="shared" si="317"/>
        <v>44826026.487504326</v>
      </c>
      <c r="W312" s="22">
        <f t="shared" si="317"/>
        <v>34034914.142078437</v>
      </c>
      <c r="X312" s="22">
        <f t="shared" si="317"/>
        <v>42470769.626522616</v>
      </c>
      <c r="Y312" s="22">
        <f t="shared" si="317"/>
        <v>32027227.953195512</v>
      </c>
      <c r="Z312" s="22">
        <f t="shared" si="317"/>
        <v>32376492.858289681</v>
      </c>
      <c r="AA312" s="22">
        <f t="shared" si="317"/>
        <v>35351537.764522448</v>
      </c>
      <c r="AB312" s="22">
        <f t="shared" si="317"/>
        <v>34999935.413656071</v>
      </c>
      <c r="AC312" s="22">
        <f t="shared" si="317"/>
        <v>35108107.246350214</v>
      </c>
      <c r="AD312" s="22">
        <f t="shared" si="317"/>
        <v>36937590.292392924</v>
      </c>
      <c r="AE312" s="22">
        <f t="shared" si="317"/>
        <v>34599726.410595022</v>
      </c>
      <c r="AF312" s="22">
        <f t="shared" si="317"/>
        <v>40437914.651838124</v>
      </c>
    </row>
    <row r="313" spans="1:38">
      <c r="A313" s="40" t="s">
        <v>595</v>
      </c>
      <c r="F313" s="2">
        <f>F311/F312</f>
        <v>0.22714123641462575</v>
      </c>
      <c r="G313" s="2">
        <f t="shared" ref="G313:AF313" si="318">G311/G312</f>
        <v>0.27073068678724049</v>
      </c>
      <c r="H313" s="2">
        <f t="shared" si="318"/>
        <v>0.13938165773047823</v>
      </c>
      <c r="I313" s="2">
        <f t="shared" si="318"/>
        <v>0.22781479418674455</v>
      </c>
      <c r="J313" s="2">
        <f t="shared" si="318"/>
        <v>0.21748190767529821</v>
      </c>
      <c r="K313" s="2">
        <f t="shared" si="318"/>
        <v>0.52860718693699427</v>
      </c>
      <c r="L313" s="2">
        <f t="shared" si="318"/>
        <v>0.6346093073186625</v>
      </c>
      <c r="M313" s="2">
        <f t="shared" si="318"/>
        <v>0.64318680139269691</v>
      </c>
      <c r="N313" s="2">
        <f t="shared" si="318"/>
        <v>0.64741492305410009</v>
      </c>
      <c r="O313" s="2">
        <f t="shared" si="318"/>
        <v>0.6326947057286928</v>
      </c>
      <c r="P313" s="2">
        <f t="shared" si="318"/>
        <v>0.63411535143507392</v>
      </c>
      <c r="Q313" s="2">
        <f t="shared" si="318"/>
        <v>0.63586769781140851</v>
      </c>
      <c r="R313" s="2">
        <f t="shared" si="318"/>
        <v>0.63732092336848178</v>
      </c>
      <c r="S313" s="2">
        <f t="shared" si="318"/>
        <v>0.64171262574036536</v>
      </c>
      <c r="T313" s="2">
        <f t="shared" si="318"/>
        <v>0.63466257199824305</v>
      </c>
      <c r="U313" s="2">
        <f t="shared" si="318"/>
        <v>0.63883060416363724</v>
      </c>
      <c r="V313" s="2">
        <f t="shared" si="318"/>
        <v>0.6449278230976625</v>
      </c>
      <c r="W313" s="2">
        <f t="shared" si="318"/>
        <v>0.63784555234234874</v>
      </c>
      <c r="X313" s="2">
        <f t="shared" si="318"/>
        <v>0.6362208685276185</v>
      </c>
      <c r="Y313" s="2">
        <f t="shared" si="318"/>
        <v>0.62832065482231991</v>
      </c>
      <c r="Z313" s="2">
        <f t="shared" si="318"/>
        <v>0.63520346625573587</v>
      </c>
      <c r="AA313" s="2">
        <f t="shared" si="318"/>
        <v>0.62649395886018633</v>
      </c>
      <c r="AB313" s="2">
        <f t="shared" si="318"/>
        <v>0.62812110816361777</v>
      </c>
      <c r="AC313" s="2">
        <f t="shared" si="318"/>
        <v>0.63015817542245334</v>
      </c>
      <c r="AD313" s="2">
        <f t="shared" si="318"/>
        <v>0.63130310196977568</v>
      </c>
      <c r="AE313" s="2">
        <f t="shared" si="318"/>
        <v>0.63611005136933385</v>
      </c>
      <c r="AF313" s="2">
        <f t="shared" si="318"/>
        <v>0.62967721439260349</v>
      </c>
    </row>
    <row r="314" spans="1:38" ht="15">
      <c r="C314" s="64"/>
      <c r="V314"/>
    </row>
    <row r="315" spans="1:38" ht="15">
      <c r="A315" s="51" t="s">
        <v>578</v>
      </c>
      <c r="C315" s="64"/>
      <c r="D315" s="20">
        <v>1</v>
      </c>
      <c r="E315" s="20">
        <v>2</v>
      </c>
      <c r="F315" s="20">
        <v>3</v>
      </c>
      <c r="G315" s="20">
        <v>4</v>
      </c>
      <c r="H315" s="20">
        <v>5</v>
      </c>
      <c r="I315" s="20">
        <v>6</v>
      </c>
      <c r="J315" s="20">
        <v>7</v>
      </c>
      <c r="K315" s="20">
        <v>8</v>
      </c>
      <c r="L315" s="20">
        <v>9</v>
      </c>
      <c r="M315" s="20">
        <v>10</v>
      </c>
      <c r="N315" s="20">
        <v>11</v>
      </c>
      <c r="O315" s="20">
        <v>12</v>
      </c>
      <c r="P315" s="20">
        <v>13</v>
      </c>
      <c r="Q315" s="20">
        <v>14</v>
      </c>
      <c r="R315" s="20">
        <v>15</v>
      </c>
      <c r="S315" s="20">
        <v>16</v>
      </c>
      <c r="T315" s="20">
        <v>17</v>
      </c>
      <c r="U315" s="20">
        <v>18</v>
      </c>
      <c r="V315" s="20">
        <v>19</v>
      </c>
      <c r="W315" s="20">
        <v>20</v>
      </c>
      <c r="X315" s="20">
        <v>21</v>
      </c>
      <c r="Y315" s="20">
        <v>22</v>
      </c>
      <c r="Z315" s="20">
        <v>23</v>
      </c>
      <c r="AA315" s="20">
        <v>24</v>
      </c>
      <c r="AB315" s="20">
        <v>25</v>
      </c>
      <c r="AC315" s="20">
        <v>26</v>
      </c>
      <c r="AD315" s="20">
        <v>27</v>
      </c>
      <c r="AE315" s="20">
        <v>28</v>
      </c>
      <c r="AF315" s="20">
        <v>29</v>
      </c>
    </row>
    <row r="316" spans="1:38">
      <c r="C316" s="14"/>
      <c r="D316" s="13">
        <v>8140</v>
      </c>
      <c r="E316" s="2"/>
      <c r="F316" s="4">
        <f t="shared" ref="F316:O325" si="319">SUMIF($C$9:$C$305,$D316,F$9:F$305)</f>
        <v>0</v>
      </c>
      <c r="G316" s="4">
        <f t="shared" si="319"/>
        <v>0</v>
      </c>
      <c r="H316" s="4">
        <f t="shared" si="319"/>
        <v>0</v>
      </c>
      <c r="I316" s="4">
        <f t="shared" si="319"/>
        <v>0</v>
      </c>
      <c r="J316" s="4">
        <f t="shared" si="319"/>
        <v>0</v>
      </c>
      <c r="K316" s="4">
        <f t="shared" si="319"/>
        <v>0</v>
      </c>
      <c r="L316" s="4">
        <f t="shared" si="319"/>
        <v>0</v>
      </c>
      <c r="M316" s="4">
        <f t="shared" si="319"/>
        <v>0</v>
      </c>
      <c r="N316" s="4">
        <f t="shared" si="319"/>
        <v>0</v>
      </c>
      <c r="O316" s="4">
        <f t="shared" si="319"/>
        <v>0</v>
      </c>
      <c r="P316" s="4">
        <f t="shared" ref="P316:Y325" si="320">SUMIF($C$9:$C$305,$D316,P$9:P$305)</f>
        <v>0</v>
      </c>
      <c r="Q316" s="4">
        <f t="shared" si="320"/>
        <v>0</v>
      </c>
      <c r="R316" s="4">
        <f t="shared" si="320"/>
        <v>0</v>
      </c>
      <c r="S316" s="4">
        <f t="shared" si="320"/>
        <v>0</v>
      </c>
      <c r="T316" s="4">
        <f t="shared" si="320"/>
        <v>0</v>
      </c>
      <c r="U316" s="4">
        <f t="shared" si="320"/>
        <v>0</v>
      </c>
      <c r="V316" s="4">
        <f t="shared" si="320"/>
        <v>0</v>
      </c>
      <c r="W316" s="4">
        <f t="shared" si="320"/>
        <v>0</v>
      </c>
      <c r="X316" s="4">
        <f t="shared" si="320"/>
        <v>0</v>
      </c>
      <c r="Y316" s="4">
        <f t="shared" si="320"/>
        <v>0</v>
      </c>
      <c r="Z316" s="4">
        <f t="shared" ref="Z316:AF325" si="321">SUMIF($C$9:$C$305,$D316,Z$9:Z$305)</f>
        <v>0</v>
      </c>
      <c r="AA316" s="4">
        <f t="shared" si="321"/>
        <v>0</v>
      </c>
      <c r="AB316" s="4">
        <f t="shared" si="321"/>
        <v>0</v>
      </c>
      <c r="AC316" s="4">
        <f t="shared" si="321"/>
        <v>0</v>
      </c>
      <c r="AD316" s="4">
        <f t="shared" si="321"/>
        <v>0</v>
      </c>
      <c r="AE316" s="4">
        <f t="shared" si="321"/>
        <v>0</v>
      </c>
      <c r="AF316" s="4">
        <f t="shared" si="321"/>
        <v>0</v>
      </c>
      <c r="AH316" s="15">
        <f>SUM(F316:Q316)</f>
        <v>0</v>
      </c>
      <c r="AI316" s="15">
        <f>SUM(U316:AF316)</f>
        <v>0</v>
      </c>
    </row>
    <row r="317" spans="1:38">
      <c r="D317" s="14">
        <v>8150</v>
      </c>
      <c r="E317" s="2"/>
      <c r="F317" s="4">
        <f t="shared" si="319"/>
        <v>0</v>
      </c>
      <c r="G317" s="4">
        <f t="shared" si="319"/>
        <v>0</v>
      </c>
      <c r="H317" s="4">
        <f t="shared" si="319"/>
        <v>0</v>
      </c>
      <c r="I317" s="4">
        <f t="shared" si="319"/>
        <v>0</v>
      </c>
      <c r="J317" s="4">
        <f t="shared" si="319"/>
        <v>0</v>
      </c>
      <c r="K317" s="4">
        <f t="shared" si="319"/>
        <v>0</v>
      </c>
      <c r="L317" s="4">
        <f t="shared" si="319"/>
        <v>0</v>
      </c>
      <c r="M317" s="4">
        <f t="shared" si="319"/>
        <v>0</v>
      </c>
      <c r="N317" s="4">
        <f t="shared" si="319"/>
        <v>0</v>
      </c>
      <c r="O317" s="4">
        <f t="shared" si="319"/>
        <v>0</v>
      </c>
      <c r="P317" s="4">
        <f t="shared" si="320"/>
        <v>0</v>
      </c>
      <c r="Q317" s="4">
        <f t="shared" si="320"/>
        <v>0</v>
      </c>
      <c r="R317" s="4">
        <f t="shared" si="320"/>
        <v>0</v>
      </c>
      <c r="S317" s="4">
        <f t="shared" si="320"/>
        <v>0</v>
      </c>
      <c r="T317" s="4">
        <f t="shared" si="320"/>
        <v>0</v>
      </c>
      <c r="U317" s="4">
        <f t="shared" si="320"/>
        <v>0</v>
      </c>
      <c r="V317" s="4">
        <f t="shared" si="320"/>
        <v>0</v>
      </c>
      <c r="W317" s="4">
        <f t="shared" si="320"/>
        <v>0</v>
      </c>
      <c r="X317" s="4">
        <f t="shared" si="320"/>
        <v>0</v>
      </c>
      <c r="Y317" s="4">
        <f t="shared" si="320"/>
        <v>0</v>
      </c>
      <c r="Z317" s="4">
        <f t="shared" si="321"/>
        <v>0</v>
      </c>
      <c r="AA317" s="4">
        <f t="shared" si="321"/>
        <v>0</v>
      </c>
      <c r="AB317" s="4">
        <f t="shared" si="321"/>
        <v>0</v>
      </c>
      <c r="AC317" s="4">
        <f t="shared" si="321"/>
        <v>0</v>
      </c>
      <c r="AD317" s="4">
        <f t="shared" si="321"/>
        <v>0</v>
      </c>
      <c r="AE317" s="4">
        <f t="shared" si="321"/>
        <v>0</v>
      </c>
      <c r="AF317" s="4">
        <f t="shared" si="321"/>
        <v>0</v>
      </c>
      <c r="AH317" s="15">
        <f t="shared" ref="AH317:AH379" si="322">SUM(F317:Q317)</f>
        <v>0</v>
      </c>
      <c r="AI317" s="15">
        <f t="shared" ref="AI317:AI379" si="323">SUM(U317:AF317)</f>
        <v>0</v>
      </c>
    </row>
    <row r="318" spans="1:38">
      <c r="D318" s="13">
        <v>8160</v>
      </c>
      <c r="E318" s="2"/>
      <c r="F318" s="4">
        <f t="shared" si="319"/>
        <v>0</v>
      </c>
      <c r="G318" s="4">
        <f t="shared" si="319"/>
        <v>0</v>
      </c>
      <c r="H318" s="4">
        <f t="shared" si="319"/>
        <v>0</v>
      </c>
      <c r="I318" s="4">
        <f t="shared" si="319"/>
        <v>0</v>
      </c>
      <c r="J318" s="4">
        <f t="shared" si="319"/>
        <v>0</v>
      </c>
      <c r="K318" s="4">
        <f t="shared" si="319"/>
        <v>0</v>
      </c>
      <c r="L318" s="4">
        <f t="shared" si="319"/>
        <v>0</v>
      </c>
      <c r="M318" s="4">
        <f t="shared" si="319"/>
        <v>0</v>
      </c>
      <c r="N318" s="4">
        <f t="shared" si="319"/>
        <v>0</v>
      </c>
      <c r="O318" s="4">
        <f t="shared" si="319"/>
        <v>0</v>
      </c>
      <c r="P318" s="4">
        <f t="shared" si="320"/>
        <v>0</v>
      </c>
      <c r="Q318" s="4">
        <f t="shared" si="320"/>
        <v>0</v>
      </c>
      <c r="R318" s="4">
        <f t="shared" si="320"/>
        <v>0</v>
      </c>
      <c r="S318" s="4">
        <f t="shared" si="320"/>
        <v>0</v>
      </c>
      <c r="T318" s="4">
        <f t="shared" si="320"/>
        <v>0</v>
      </c>
      <c r="U318" s="4">
        <f t="shared" si="320"/>
        <v>0</v>
      </c>
      <c r="V318" s="4">
        <f t="shared" si="320"/>
        <v>0</v>
      </c>
      <c r="W318" s="4">
        <f t="shared" si="320"/>
        <v>0</v>
      </c>
      <c r="X318" s="4">
        <f t="shared" si="320"/>
        <v>0</v>
      </c>
      <c r="Y318" s="4">
        <f t="shared" si="320"/>
        <v>0</v>
      </c>
      <c r="Z318" s="4">
        <f t="shared" si="321"/>
        <v>0</v>
      </c>
      <c r="AA318" s="4">
        <f t="shared" si="321"/>
        <v>0</v>
      </c>
      <c r="AB318" s="4">
        <f t="shared" si="321"/>
        <v>0</v>
      </c>
      <c r="AC318" s="4">
        <f t="shared" si="321"/>
        <v>0</v>
      </c>
      <c r="AD318" s="4">
        <f t="shared" si="321"/>
        <v>0</v>
      </c>
      <c r="AE318" s="4">
        <f t="shared" si="321"/>
        <v>0</v>
      </c>
      <c r="AF318" s="4">
        <f t="shared" si="321"/>
        <v>0</v>
      </c>
      <c r="AH318" s="15">
        <f t="shared" si="322"/>
        <v>0</v>
      </c>
      <c r="AI318" s="15">
        <f t="shared" si="323"/>
        <v>0</v>
      </c>
    </row>
    <row r="319" spans="1:38">
      <c r="D319" s="13">
        <v>8170</v>
      </c>
      <c r="E319" s="2"/>
      <c r="F319" s="4">
        <f t="shared" si="319"/>
        <v>0</v>
      </c>
      <c r="G319" s="4">
        <f t="shared" si="319"/>
        <v>0</v>
      </c>
      <c r="H319" s="4">
        <f t="shared" si="319"/>
        <v>0</v>
      </c>
      <c r="I319" s="4">
        <f t="shared" si="319"/>
        <v>0</v>
      </c>
      <c r="J319" s="4">
        <f t="shared" si="319"/>
        <v>0</v>
      </c>
      <c r="K319" s="4">
        <f t="shared" si="319"/>
        <v>0</v>
      </c>
      <c r="L319" s="4">
        <f t="shared" si="319"/>
        <v>0</v>
      </c>
      <c r="M319" s="4">
        <f t="shared" si="319"/>
        <v>0</v>
      </c>
      <c r="N319" s="4">
        <f t="shared" si="319"/>
        <v>0</v>
      </c>
      <c r="O319" s="4">
        <f t="shared" si="319"/>
        <v>0</v>
      </c>
      <c r="P319" s="4">
        <f t="shared" si="320"/>
        <v>0</v>
      </c>
      <c r="Q319" s="4">
        <f t="shared" si="320"/>
        <v>0</v>
      </c>
      <c r="R319" s="4">
        <f t="shared" si="320"/>
        <v>0</v>
      </c>
      <c r="S319" s="4">
        <f t="shared" si="320"/>
        <v>0</v>
      </c>
      <c r="T319" s="4">
        <f t="shared" si="320"/>
        <v>0</v>
      </c>
      <c r="U319" s="4">
        <f t="shared" si="320"/>
        <v>0</v>
      </c>
      <c r="V319" s="4">
        <f t="shared" si="320"/>
        <v>0</v>
      </c>
      <c r="W319" s="4">
        <f t="shared" si="320"/>
        <v>0</v>
      </c>
      <c r="X319" s="4">
        <f t="shared" si="320"/>
        <v>0</v>
      </c>
      <c r="Y319" s="4">
        <f t="shared" si="320"/>
        <v>0</v>
      </c>
      <c r="Z319" s="4">
        <f t="shared" si="321"/>
        <v>0</v>
      </c>
      <c r="AA319" s="4">
        <f t="shared" si="321"/>
        <v>0</v>
      </c>
      <c r="AB319" s="4">
        <f t="shared" si="321"/>
        <v>0</v>
      </c>
      <c r="AC319" s="4">
        <f t="shared" si="321"/>
        <v>0</v>
      </c>
      <c r="AD319" s="4">
        <f t="shared" si="321"/>
        <v>0</v>
      </c>
      <c r="AE319" s="4">
        <f t="shared" si="321"/>
        <v>0</v>
      </c>
      <c r="AF319" s="4">
        <f t="shared" si="321"/>
        <v>0</v>
      </c>
      <c r="AH319" s="15">
        <f t="shared" si="322"/>
        <v>0</v>
      </c>
      <c r="AI319" s="15">
        <f t="shared" si="323"/>
        <v>0</v>
      </c>
    </row>
    <row r="320" spans="1:38">
      <c r="D320" s="13">
        <v>8180</v>
      </c>
      <c r="E320" s="2"/>
      <c r="F320" s="4">
        <f t="shared" si="319"/>
        <v>0</v>
      </c>
      <c r="G320" s="4">
        <f t="shared" si="319"/>
        <v>0</v>
      </c>
      <c r="H320" s="4">
        <f t="shared" si="319"/>
        <v>0</v>
      </c>
      <c r="I320" s="4">
        <f t="shared" si="319"/>
        <v>0</v>
      </c>
      <c r="J320" s="4">
        <f t="shared" si="319"/>
        <v>0</v>
      </c>
      <c r="K320" s="4">
        <f t="shared" si="319"/>
        <v>0</v>
      </c>
      <c r="L320" s="4">
        <f t="shared" si="319"/>
        <v>0</v>
      </c>
      <c r="M320" s="4">
        <f t="shared" si="319"/>
        <v>0</v>
      </c>
      <c r="N320" s="4">
        <f t="shared" si="319"/>
        <v>0</v>
      </c>
      <c r="O320" s="4">
        <f t="shared" si="319"/>
        <v>0</v>
      </c>
      <c r="P320" s="4">
        <f t="shared" si="320"/>
        <v>0</v>
      </c>
      <c r="Q320" s="4">
        <f t="shared" si="320"/>
        <v>0</v>
      </c>
      <c r="R320" s="4">
        <f t="shared" si="320"/>
        <v>0</v>
      </c>
      <c r="S320" s="4">
        <f t="shared" si="320"/>
        <v>0</v>
      </c>
      <c r="T320" s="4">
        <f t="shared" si="320"/>
        <v>0</v>
      </c>
      <c r="U320" s="4">
        <f t="shared" si="320"/>
        <v>0</v>
      </c>
      <c r="V320" s="4">
        <f t="shared" si="320"/>
        <v>0</v>
      </c>
      <c r="W320" s="4">
        <f t="shared" si="320"/>
        <v>0</v>
      </c>
      <c r="X320" s="4">
        <f t="shared" si="320"/>
        <v>0</v>
      </c>
      <c r="Y320" s="4">
        <f t="shared" si="320"/>
        <v>0</v>
      </c>
      <c r="Z320" s="4">
        <f t="shared" si="321"/>
        <v>0</v>
      </c>
      <c r="AA320" s="4">
        <f t="shared" si="321"/>
        <v>0</v>
      </c>
      <c r="AB320" s="4">
        <f t="shared" si="321"/>
        <v>0</v>
      </c>
      <c r="AC320" s="4">
        <f t="shared" si="321"/>
        <v>0</v>
      </c>
      <c r="AD320" s="4">
        <f t="shared" si="321"/>
        <v>0</v>
      </c>
      <c r="AE320" s="4">
        <f t="shared" si="321"/>
        <v>0</v>
      </c>
      <c r="AF320" s="4">
        <f t="shared" si="321"/>
        <v>0</v>
      </c>
      <c r="AH320" s="15">
        <f t="shared" si="322"/>
        <v>0</v>
      </c>
      <c r="AI320" s="15">
        <f t="shared" si="323"/>
        <v>0</v>
      </c>
    </row>
    <row r="321" spans="3:35">
      <c r="D321" s="13">
        <v>8190</v>
      </c>
      <c r="E321" s="2"/>
      <c r="F321" s="4">
        <f t="shared" si="319"/>
        <v>0</v>
      </c>
      <c r="G321" s="4">
        <f t="shared" si="319"/>
        <v>0</v>
      </c>
      <c r="H321" s="4">
        <f t="shared" si="319"/>
        <v>0</v>
      </c>
      <c r="I321" s="4">
        <f t="shared" si="319"/>
        <v>0</v>
      </c>
      <c r="J321" s="4">
        <f t="shared" si="319"/>
        <v>0</v>
      </c>
      <c r="K321" s="4">
        <f t="shared" si="319"/>
        <v>0</v>
      </c>
      <c r="L321" s="4">
        <f t="shared" si="319"/>
        <v>0</v>
      </c>
      <c r="M321" s="4">
        <f t="shared" si="319"/>
        <v>0</v>
      </c>
      <c r="N321" s="4">
        <f t="shared" si="319"/>
        <v>0</v>
      </c>
      <c r="O321" s="4">
        <f t="shared" si="319"/>
        <v>0</v>
      </c>
      <c r="P321" s="4">
        <f t="shared" si="320"/>
        <v>0</v>
      </c>
      <c r="Q321" s="4">
        <f t="shared" si="320"/>
        <v>0</v>
      </c>
      <c r="R321" s="4">
        <f t="shared" si="320"/>
        <v>0</v>
      </c>
      <c r="S321" s="4">
        <f t="shared" si="320"/>
        <v>0</v>
      </c>
      <c r="T321" s="4">
        <f t="shared" si="320"/>
        <v>0</v>
      </c>
      <c r="U321" s="4">
        <f t="shared" si="320"/>
        <v>0</v>
      </c>
      <c r="V321" s="4">
        <f t="shared" si="320"/>
        <v>0</v>
      </c>
      <c r="W321" s="4">
        <f t="shared" si="320"/>
        <v>0</v>
      </c>
      <c r="X321" s="4">
        <f t="shared" si="320"/>
        <v>0</v>
      </c>
      <c r="Y321" s="4">
        <f t="shared" si="320"/>
        <v>0</v>
      </c>
      <c r="Z321" s="4">
        <f t="shared" si="321"/>
        <v>0</v>
      </c>
      <c r="AA321" s="4">
        <f t="shared" si="321"/>
        <v>0</v>
      </c>
      <c r="AB321" s="4">
        <f t="shared" si="321"/>
        <v>0</v>
      </c>
      <c r="AC321" s="4">
        <f t="shared" si="321"/>
        <v>0</v>
      </c>
      <c r="AD321" s="4">
        <f t="shared" si="321"/>
        <v>0</v>
      </c>
      <c r="AE321" s="4">
        <f t="shared" si="321"/>
        <v>0</v>
      </c>
      <c r="AF321" s="4">
        <f t="shared" si="321"/>
        <v>0</v>
      </c>
      <c r="AH321" s="15">
        <f t="shared" si="322"/>
        <v>0</v>
      </c>
      <c r="AI321" s="15">
        <f t="shared" si="323"/>
        <v>0</v>
      </c>
    </row>
    <row r="322" spans="3:35">
      <c r="D322" s="13">
        <v>8200</v>
      </c>
      <c r="E322" s="2"/>
      <c r="F322" s="4">
        <f t="shared" si="319"/>
        <v>0</v>
      </c>
      <c r="G322" s="4">
        <f t="shared" si="319"/>
        <v>0</v>
      </c>
      <c r="H322" s="4">
        <f t="shared" si="319"/>
        <v>0</v>
      </c>
      <c r="I322" s="4">
        <f t="shared" si="319"/>
        <v>0</v>
      </c>
      <c r="J322" s="4">
        <f t="shared" si="319"/>
        <v>0</v>
      </c>
      <c r="K322" s="4">
        <f t="shared" si="319"/>
        <v>0</v>
      </c>
      <c r="L322" s="4">
        <f t="shared" si="319"/>
        <v>0</v>
      </c>
      <c r="M322" s="4">
        <f t="shared" si="319"/>
        <v>0</v>
      </c>
      <c r="N322" s="4">
        <f t="shared" si="319"/>
        <v>0</v>
      </c>
      <c r="O322" s="4">
        <f t="shared" si="319"/>
        <v>0</v>
      </c>
      <c r="P322" s="4">
        <f t="shared" si="320"/>
        <v>0</v>
      </c>
      <c r="Q322" s="4">
        <f t="shared" si="320"/>
        <v>0</v>
      </c>
      <c r="R322" s="4">
        <f t="shared" si="320"/>
        <v>0</v>
      </c>
      <c r="S322" s="4">
        <f t="shared" si="320"/>
        <v>0</v>
      </c>
      <c r="T322" s="4">
        <f t="shared" si="320"/>
        <v>0</v>
      </c>
      <c r="U322" s="4">
        <f t="shared" si="320"/>
        <v>0</v>
      </c>
      <c r="V322" s="4">
        <f t="shared" si="320"/>
        <v>0</v>
      </c>
      <c r="W322" s="4">
        <f t="shared" si="320"/>
        <v>0</v>
      </c>
      <c r="X322" s="4">
        <f t="shared" si="320"/>
        <v>0</v>
      </c>
      <c r="Y322" s="4">
        <f t="shared" si="320"/>
        <v>0</v>
      </c>
      <c r="Z322" s="4">
        <f t="shared" si="321"/>
        <v>0</v>
      </c>
      <c r="AA322" s="4">
        <f t="shared" si="321"/>
        <v>0</v>
      </c>
      <c r="AB322" s="4">
        <f t="shared" si="321"/>
        <v>0</v>
      </c>
      <c r="AC322" s="4">
        <f t="shared" si="321"/>
        <v>0</v>
      </c>
      <c r="AD322" s="4">
        <f t="shared" si="321"/>
        <v>0</v>
      </c>
      <c r="AE322" s="4">
        <f t="shared" si="321"/>
        <v>0</v>
      </c>
      <c r="AF322" s="4">
        <f t="shared" si="321"/>
        <v>0</v>
      </c>
      <c r="AH322" s="15">
        <f t="shared" si="322"/>
        <v>0</v>
      </c>
      <c r="AI322" s="15">
        <f t="shared" si="323"/>
        <v>0</v>
      </c>
    </row>
    <row r="323" spans="3:35">
      <c r="D323" s="13">
        <v>8210</v>
      </c>
      <c r="E323" s="2"/>
      <c r="F323" s="4">
        <f t="shared" si="319"/>
        <v>0</v>
      </c>
      <c r="G323" s="4">
        <f t="shared" si="319"/>
        <v>0</v>
      </c>
      <c r="H323" s="4">
        <f t="shared" si="319"/>
        <v>0</v>
      </c>
      <c r="I323" s="4">
        <f t="shared" si="319"/>
        <v>0</v>
      </c>
      <c r="J323" s="4">
        <f t="shared" si="319"/>
        <v>0</v>
      </c>
      <c r="K323" s="4">
        <f t="shared" si="319"/>
        <v>0</v>
      </c>
      <c r="L323" s="4">
        <f t="shared" si="319"/>
        <v>0</v>
      </c>
      <c r="M323" s="4">
        <f t="shared" si="319"/>
        <v>0</v>
      </c>
      <c r="N323" s="4">
        <f t="shared" si="319"/>
        <v>0</v>
      </c>
      <c r="O323" s="4">
        <f t="shared" si="319"/>
        <v>0</v>
      </c>
      <c r="P323" s="4">
        <f t="shared" si="320"/>
        <v>0</v>
      </c>
      <c r="Q323" s="4">
        <f t="shared" si="320"/>
        <v>0</v>
      </c>
      <c r="R323" s="4">
        <f t="shared" si="320"/>
        <v>0</v>
      </c>
      <c r="S323" s="4">
        <f t="shared" si="320"/>
        <v>0</v>
      </c>
      <c r="T323" s="4">
        <f t="shared" si="320"/>
        <v>0</v>
      </c>
      <c r="U323" s="4">
        <f t="shared" si="320"/>
        <v>0</v>
      </c>
      <c r="V323" s="4">
        <f t="shared" si="320"/>
        <v>0</v>
      </c>
      <c r="W323" s="4">
        <f t="shared" si="320"/>
        <v>0</v>
      </c>
      <c r="X323" s="4">
        <f t="shared" si="320"/>
        <v>0</v>
      </c>
      <c r="Y323" s="4">
        <f t="shared" si="320"/>
        <v>0</v>
      </c>
      <c r="Z323" s="4">
        <f t="shared" si="321"/>
        <v>0</v>
      </c>
      <c r="AA323" s="4">
        <f t="shared" si="321"/>
        <v>0</v>
      </c>
      <c r="AB323" s="4">
        <f t="shared" si="321"/>
        <v>0</v>
      </c>
      <c r="AC323" s="4">
        <f t="shared" si="321"/>
        <v>0</v>
      </c>
      <c r="AD323" s="4">
        <f t="shared" si="321"/>
        <v>0</v>
      </c>
      <c r="AE323" s="4">
        <f t="shared" si="321"/>
        <v>0</v>
      </c>
      <c r="AF323" s="4">
        <f t="shared" si="321"/>
        <v>0</v>
      </c>
      <c r="AH323" s="15">
        <f t="shared" si="322"/>
        <v>0</v>
      </c>
      <c r="AI323" s="15">
        <f t="shared" si="323"/>
        <v>0</v>
      </c>
    </row>
    <row r="324" spans="3:35">
      <c r="D324" s="13">
        <v>8240</v>
      </c>
      <c r="E324" s="2"/>
      <c r="F324" s="4">
        <f t="shared" si="319"/>
        <v>0</v>
      </c>
      <c r="G324" s="4">
        <f t="shared" si="319"/>
        <v>0</v>
      </c>
      <c r="H324" s="4">
        <f t="shared" si="319"/>
        <v>0</v>
      </c>
      <c r="I324" s="4">
        <f t="shared" si="319"/>
        <v>0</v>
      </c>
      <c r="J324" s="4">
        <f t="shared" si="319"/>
        <v>0</v>
      </c>
      <c r="K324" s="4">
        <f t="shared" si="319"/>
        <v>0</v>
      </c>
      <c r="L324" s="4">
        <f t="shared" si="319"/>
        <v>0</v>
      </c>
      <c r="M324" s="4">
        <f t="shared" si="319"/>
        <v>0</v>
      </c>
      <c r="N324" s="4">
        <f t="shared" si="319"/>
        <v>0</v>
      </c>
      <c r="O324" s="4">
        <f t="shared" si="319"/>
        <v>0</v>
      </c>
      <c r="P324" s="4">
        <f t="shared" si="320"/>
        <v>0</v>
      </c>
      <c r="Q324" s="4">
        <f t="shared" si="320"/>
        <v>0</v>
      </c>
      <c r="R324" s="4">
        <f t="shared" si="320"/>
        <v>0</v>
      </c>
      <c r="S324" s="4">
        <f t="shared" si="320"/>
        <v>0</v>
      </c>
      <c r="T324" s="4">
        <f t="shared" si="320"/>
        <v>0</v>
      </c>
      <c r="U324" s="4">
        <f t="shared" si="320"/>
        <v>0</v>
      </c>
      <c r="V324" s="4">
        <f t="shared" si="320"/>
        <v>0</v>
      </c>
      <c r="W324" s="4">
        <f t="shared" si="320"/>
        <v>0</v>
      </c>
      <c r="X324" s="4">
        <f t="shared" si="320"/>
        <v>0</v>
      </c>
      <c r="Y324" s="4">
        <f t="shared" si="320"/>
        <v>0</v>
      </c>
      <c r="Z324" s="4">
        <f t="shared" si="321"/>
        <v>0</v>
      </c>
      <c r="AA324" s="4">
        <f t="shared" si="321"/>
        <v>0</v>
      </c>
      <c r="AB324" s="4">
        <f t="shared" si="321"/>
        <v>0</v>
      </c>
      <c r="AC324" s="4">
        <f t="shared" si="321"/>
        <v>0</v>
      </c>
      <c r="AD324" s="4">
        <f t="shared" si="321"/>
        <v>0</v>
      </c>
      <c r="AE324" s="4">
        <f t="shared" si="321"/>
        <v>0</v>
      </c>
      <c r="AF324" s="4">
        <f t="shared" si="321"/>
        <v>0</v>
      </c>
      <c r="AH324" s="15">
        <f t="shared" si="322"/>
        <v>0</v>
      </c>
      <c r="AI324" s="15">
        <f t="shared" si="323"/>
        <v>0</v>
      </c>
    </row>
    <row r="325" spans="3:35">
      <c r="D325" s="13">
        <v>8250</v>
      </c>
      <c r="E325" s="2"/>
      <c r="F325" s="4">
        <f t="shared" si="319"/>
        <v>0</v>
      </c>
      <c r="G325" s="4">
        <f t="shared" si="319"/>
        <v>0</v>
      </c>
      <c r="H325" s="4">
        <f t="shared" si="319"/>
        <v>0</v>
      </c>
      <c r="I325" s="4">
        <f t="shared" si="319"/>
        <v>0</v>
      </c>
      <c r="J325" s="4">
        <f t="shared" si="319"/>
        <v>0</v>
      </c>
      <c r="K325" s="4">
        <f t="shared" si="319"/>
        <v>0</v>
      </c>
      <c r="L325" s="4">
        <f t="shared" si="319"/>
        <v>0</v>
      </c>
      <c r="M325" s="4">
        <f t="shared" si="319"/>
        <v>0</v>
      </c>
      <c r="N325" s="4">
        <f t="shared" si="319"/>
        <v>0</v>
      </c>
      <c r="O325" s="4">
        <f t="shared" si="319"/>
        <v>0</v>
      </c>
      <c r="P325" s="4">
        <f t="shared" si="320"/>
        <v>0</v>
      </c>
      <c r="Q325" s="4">
        <f t="shared" si="320"/>
        <v>0</v>
      </c>
      <c r="R325" s="4">
        <f t="shared" si="320"/>
        <v>0</v>
      </c>
      <c r="S325" s="4">
        <f t="shared" si="320"/>
        <v>0</v>
      </c>
      <c r="T325" s="4">
        <f t="shared" si="320"/>
        <v>0</v>
      </c>
      <c r="U325" s="4">
        <f t="shared" si="320"/>
        <v>0</v>
      </c>
      <c r="V325" s="4">
        <f t="shared" si="320"/>
        <v>0</v>
      </c>
      <c r="W325" s="4">
        <f t="shared" si="320"/>
        <v>0</v>
      </c>
      <c r="X325" s="4">
        <f t="shared" si="320"/>
        <v>0</v>
      </c>
      <c r="Y325" s="4">
        <f t="shared" si="320"/>
        <v>0</v>
      </c>
      <c r="Z325" s="4">
        <f t="shared" si="321"/>
        <v>0</v>
      </c>
      <c r="AA325" s="4">
        <f t="shared" si="321"/>
        <v>0</v>
      </c>
      <c r="AB325" s="4">
        <f t="shared" si="321"/>
        <v>0</v>
      </c>
      <c r="AC325" s="4">
        <f t="shared" si="321"/>
        <v>0</v>
      </c>
      <c r="AD325" s="4">
        <f t="shared" si="321"/>
        <v>0</v>
      </c>
      <c r="AE325" s="4">
        <f t="shared" si="321"/>
        <v>0</v>
      </c>
      <c r="AF325" s="4">
        <f t="shared" si="321"/>
        <v>0</v>
      </c>
      <c r="AH325" s="15">
        <f t="shared" si="322"/>
        <v>0</v>
      </c>
      <c r="AI325" s="15">
        <f t="shared" si="323"/>
        <v>0</v>
      </c>
    </row>
    <row r="326" spans="3:35">
      <c r="D326" s="13">
        <v>8310</v>
      </c>
      <c r="E326" s="2"/>
      <c r="F326" s="4">
        <f t="shared" ref="F326:O335" si="324">SUMIF($C$9:$C$305,$D326,F$9:F$305)</f>
        <v>0</v>
      </c>
      <c r="G326" s="4">
        <f t="shared" si="324"/>
        <v>0</v>
      </c>
      <c r="H326" s="4">
        <f t="shared" si="324"/>
        <v>0</v>
      </c>
      <c r="I326" s="4">
        <f t="shared" si="324"/>
        <v>0</v>
      </c>
      <c r="J326" s="4">
        <f t="shared" si="324"/>
        <v>0</v>
      </c>
      <c r="K326" s="4">
        <f t="shared" si="324"/>
        <v>0</v>
      </c>
      <c r="L326" s="4">
        <f t="shared" si="324"/>
        <v>0</v>
      </c>
      <c r="M326" s="4">
        <f t="shared" si="324"/>
        <v>0</v>
      </c>
      <c r="N326" s="4">
        <f t="shared" si="324"/>
        <v>0</v>
      </c>
      <c r="O326" s="4">
        <f t="shared" si="324"/>
        <v>0</v>
      </c>
      <c r="P326" s="4">
        <f t="shared" ref="P326:Y334" si="325">SUMIF($C$9:$C$305,$D326,P$9:P$305)</f>
        <v>0</v>
      </c>
      <c r="Q326" s="4">
        <f t="shared" si="325"/>
        <v>0</v>
      </c>
      <c r="R326" s="4">
        <f t="shared" si="325"/>
        <v>0</v>
      </c>
      <c r="S326" s="4">
        <f t="shared" si="325"/>
        <v>0</v>
      </c>
      <c r="T326" s="4">
        <f t="shared" si="325"/>
        <v>0</v>
      </c>
      <c r="U326" s="4">
        <f t="shared" si="325"/>
        <v>0</v>
      </c>
      <c r="V326" s="4">
        <f t="shared" si="325"/>
        <v>0</v>
      </c>
      <c r="W326" s="4">
        <f t="shared" si="325"/>
        <v>0</v>
      </c>
      <c r="X326" s="4">
        <f t="shared" si="325"/>
        <v>0</v>
      </c>
      <c r="Y326" s="4">
        <f t="shared" si="325"/>
        <v>0</v>
      </c>
      <c r="Z326" s="4">
        <f t="shared" ref="Z326:AF334" si="326">SUMIF($C$9:$C$305,$D326,Z$9:Z$305)</f>
        <v>0</v>
      </c>
      <c r="AA326" s="4">
        <f t="shared" si="326"/>
        <v>0</v>
      </c>
      <c r="AB326" s="4">
        <f t="shared" si="326"/>
        <v>0</v>
      </c>
      <c r="AC326" s="4">
        <f t="shared" si="326"/>
        <v>0</v>
      </c>
      <c r="AD326" s="4">
        <f t="shared" si="326"/>
        <v>0</v>
      </c>
      <c r="AE326" s="4">
        <f t="shared" si="326"/>
        <v>0</v>
      </c>
      <c r="AF326" s="4">
        <f t="shared" si="326"/>
        <v>0</v>
      </c>
      <c r="AH326" s="15">
        <f t="shared" si="322"/>
        <v>0</v>
      </c>
      <c r="AI326" s="15">
        <f t="shared" si="323"/>
        <v>0</v>
      </c>
    </row>
    <row r="327" spans="3:35">
      <c r="D327" s="13">
        <v>8320</v>
      </c>
      <c r="E327" s="2"/>
      <c r="F327" s="4">
        <f t="shared" si="324"/>
        <v>0</v>
      </c>
      <c r="G327" s="4">
        <f t="shared" si="324"/>
        <v>0</v>
      </c>
      <c r="H327" s="4">
        <f t="shared" si="324"/>
        <v>0</v>
      </c>
      <c r="I327" s="4">
        <f t="shared" si="324"/>
        <v>0</v>
      </c>
      <c r="J327" s="4">
        <f t="shared" si="324"/>
        <v>0</v>
      </c>
      <c r="K327" s="4">
        <f t="shared" si="324"/>
        <v>0</v>
      </c>
      <c r="L327" s="4">
        <f t="shared" si="324"/>
        <v>0</v>
      </c>
      <c r="M327" s="4">
        <f t="shared" si="324"/>
        <v>0</v>
      </c>
      <c r="N327" s="4">
        <f t="shared" si="324"/>
        <v>0</v>
      </c>
      <c r="O327" s="4">
        <f t="shared" si="324"/>
        <v>0</v>
      </c>
      <c r="P327" s="4">
        <f t="shared" si="325"/>
        <v>0</v>
      </c>
      <c r="Q327" s="4">
        <f t="shared" si="325"/>
        <v>0</v>
      </c>
      <c r="R327" s="4">
        <f t="shared" si="325"/>
        <v>0</v>
      </c>
      <c r="S327" s="4">
        <f t="shared" si="325"/>
        <v>0</v>
      </c>
      <c r="T327" s="4">
        <f t="shared" si="325"/>
        <v>0</v>
      </c>
      <c r="U327" s="4">
        <f t="shared" si="325"/>
        <v>0</v>
      </c>
      <c r="V327" s="4">
        <f t="shared" si="325"/>
        <v>0</v>
      </c>
      <c r="W327" s="4">
        <f t="shared" si="325"/>
        <v>0</v>
      </c>
      <c r="X327" s="4">
        <f t="shared" si="325"/>
        <v>0</v>
      </c>
      <c r="Y327" s="4">
        <f t="shared" si="325"/>
        <v>0</v>
      </c>
      <c r="Z327" s="4">
        <f t="shared" si="326"/>
        <v>0</v>
      </c>
      <c r="AA327" s="4">
        <f t="shared" si="326"/>
        <v>0</v>
      </c>
      <c r="AB327" s="4">
        <f t="shared" si="326"/>
        <v>0</v>
      </c>
      <c r="AC327" s="4">
        <f t="shared" si="326"/>
        <v>0</v>
      </c>
      <c r="AD327" s="4">
        <f t="shared" si="326"/>
        <v>0</v>
      </c>
      <c r="AE327" s="4">
        <f t="shared" si="326"/>
        <v>0</v>
      </c>
      <c r="AF327" s="4">
        <f t="shared" si="326"/>
        <v>0</v>
      </c>
      <c r="AH327" s="15">
        <f t="shared" si="322"/>
        <v>0</v>
      </c>
      <c r="AI327" s="15">
        <f t="shared" si="323"/>
        <v>0</v>
      </c>
    </row>
    <row r="328" spans="3:35">
      <c r="D328" s="13">
        <v>8340</v>
      </c>
      <c r="E328" s="2"/>
      <c r="F328" s="4">
        <f t="shared" si="324"/>
        <v>0</v>
      </c>
      <c r="G328" s="4">
        <f t="shared" si="324"/>
        <v>0</v>
      </c>
      <c r="H328" s="4">
        <f t="shared" si="324"/>
        <v>0</v>
      </c>
      <c r="I328" s="4">
        <f t="shared" si="324"/>
        <v>0</v>
      </c>
      <c r="J328" s="4">
        <f t="shared" si="324"/>
        <v>0</v>
      </c>
      <c r="K328" s="4">
        <f t="shared" si="324"/>
        <v>0</v>
      </c>
      <c r="L328" s="4">
        <f t="shared" si="324"/>
        <v>0</v>
      </c>
      <c r="M328" s="4">
        <f t="shared" si="324"/>
        <v>0</v>
      </c>
      <c r="N328" s="4">
        <f t="shared" si="324"/>
        <v>0</v>
      </c>
      <c r="O328" s="4">
        <f t="shared" si="324"/>
        <v>0</v>
      </c>
      <c r="P328" s="4">
        <f t="shared" si="325"/>
        <v>0</v>
      </c>
      <c r="Q328" s="4">
        <f t="shared" si="325"/>
        <v>0</v>
      </c>
      <c r="R328" s="4">
        <f t="shared" si="325"/>
        <v>0</v>
      </c>
      <c r="S328" s="4">
        <f t="shared" si="325"/>
        <v>0</v>
      </c>
      <c r="T328" s="4">
        <f t="shared" si="325"/>
        <v>0</v>
      </c>
      <c r="U328" s="4">
        <f t="shared" si="325"/>
        <v>0</v>
      </c>
      <c r="V328" s="4">
        <f t="shared" si="325"/>
        <v>0</v>
      </c>
      <c r="W328" s="4">
        <f t="shared" si="325"/>
        <v>0</v>
      </c>
      <c r="X328" s="4">
        <f t="shared" si="325"/>
        <v>0</v>
      </c>
      <c r="Y328" s="4">
        <f t="shared" si="325"/>
        <v>0</v>
      </c>
      <c r="Z328" s="4">
        <f t="shared" si="326"/>
        <v>0</v>
      </c>
      <c r="AA328" s="4">
        <f t="shared" si="326"/>
        <v>0</v>
      </c>
      <c r="AB328" s="4">
        <f t="shared" si="326"/>
        <v>0</v>
      </c>
      <c r="AC328" s="4">
        <f t="shared" si="326"/>
        <v>0</v>
      </c>
      <c r="AD328" s="4">
        <f t="shared" si="326"/>
        <v>0</v>
      </c>
      <c r="AE328" s="4">
        <f t="shared" si="326"/>
        <v>0</v>
      </c>
      <c r="AF328" s="4">
        <f t="shared" si="326"/>
        <v>0</v>
      </c>
      <c r="AH328" s="15">
        <f t="shared" si="322"/>
        <v>0</v>
      </c>
      <c r="AI328" s="15">
        <f t="shared" si="323"/>
        <v>0</v>
      </c>
    </row>
    <row r="329" spans="3:35">
      <c r="D329" s="13">
        <v>8350</v>
      </c>
      <c r="E329" s="2"/>
      <c r="F329" s="4">
        <f t="shared" si="324"/>
        <v>0</v>
      </c>
      <c r="G329" s="4">
        <f t="shared" si="324"/>
        <v>0</v>
      </c>
      <c r="H329" s="4">
        <f t="shared" si="324"/>
        <v>0</v>
      </c>
      <c r="I329" s="4">
        <f t="shared" si="324"/>
        <v>0</v>
      </c>
      <c r="J329" s="4">
        <f t="shared" si="324"/>
        <v>0</v>
      </c>
      <c r="K329" s="4">
        <f t="shared" si="324"/>
        <v>0</v>
      </c>
      <c r="L329" s="4">
        <f t="shared" si="324"/>
        <v>0</v>
      </c>
      <c r="M329" s="4">
        <f t="shared" si="324"/>
        <v>0</v>
      </c>
      <c r="N329" s="4">
        <f t="shared" si="324"/>
        <v>0</v>
      </c>
      <c r="O329" s="4">
        <f t="shared" si="324"/>
        <v>0</v>
      </c>
      <c r="P329" s="4">
        <f t="shared" si="325"/>
        <v>0</v>
      </c>
      <c r="Q329" s="4">
        <f t="shared" si="325"/>
        <v>0</v>
      </c>
      <c r="R329" s="4">
        <f t="shared" si="325"/>
        <v>0</v>
      </c>
      <c r="S329" s="4">
        <f t="shared" si="325"/>
        <v>0</v>
      </c>
      <c r="T329" s="4">
        <f t="shared" si="325"/>
        <v>0</v>
      </c>
      <c r="U329" s="4">
        <f t="shared" si="325"/>
        <v>0</v>
      </c>
      <c r="V329" s="4">
        <f t="shared" si="325"/>
        <v>0</v>
      </c>
      <c r="W329" s="4">
        <f t="shared" si="325"/>
        <v>0</v>
      </c>
      <c r="X329" s="4">
        <f t="shared" si="325"/>
        <v>0</v>
      </c>
      <c r="Y329" s="4">
        <f t="shared" si="325"/>
        <v>0</v>
      </c>
      <c r="Z329" s="4">
        <f t="shared" si="326"/>
        <v>0</v>
      </c>
      <c r="AA329" s="4">
        <f t="shared" si="326"/>
        <v>0</v>
      </c>
      <c r="AB329" s="4">
        <f t="shared" si="326"/>
        <v>0</v>
      </c>
      <c r="AC329" s="4">
        <f t="shared" si="326"/>
        <v>0</v>
      </c>
      <c r="AD329" s="4">
        <f t="shared" si="326"/>
        <v>0</v>
      </c>
      <c r="AE329" s="4">
        <f t="shared" si="326"/>
        <v>0</v>
      </c>
      <c r="AF329" s="4">
        <f t="shared" si="326"/>
        <v>0</v>
      </c>
      <c r="AH329" s="15">
        <f t="shared" si="322"/>
        <v>0</v>
      </c>
      <c r="AI329" s="15">
        <f t="shared" si="323"/>
        <v>0</v>
      </c>
    </row>
    <row r="330" spans="3:35">
      <c r="D330" s="13">
        <v>8360</v>
      </c>
      <c r="E330" s="2"/>
      <c r="F330" s="4">
        <f t="shared" si="324"/>
        <v>0</v>
      </c>
      <c r="G330" s="4">
        <f t="shared" si="324"/>
        <v>0</v>
      </c>
      <c r="H330" s="4">
        <f t="shared" si="324"/>
        <v>0</v>
      </c>
      <c r="I330" s="4">
        <f t="shared" si="324"/>
        <v>0</v>
      </c>
      <c r="J330" s="4">
        <f t="shared" si="324"/>
        <v>0</v>
      </c>
      <c r="K330" s="4">
        <f t="shared" si="324"/>
        <v>0</v>
      </c>
      <c r="L330" s="4">
        <f t="shared" si="324"/>
        <v>0</v>
      </c>
      <c r="M330" s="4">
        <f t="shared" si="324"/>
        <v>0</v>
      </c>
      <c r="N330" s="4">
        <f t="shared" si="324"/>
        <v>0</v>
      </c>
      <c r="O330" s="4">
        <f t="shared" si="324"/>
        <v>0</v>
      </c>
      <c r="P330" s="4">
        <f t="shared" si="325"/>
        <v>0</v>
      </c>
      <c r="Q330" s="4">
        <f t="shared" si="325"/>
        <v>0</v>
      </c>
      <c r="R330" s="4">
        <f t="shared" si="325"/>
        <v>0</v>
      </c>
      <c r="S330" s="4">
        <f t="shared" si="325"/>
        <v>0</v>
      </c>
      <c r="T330" s="4">
        <f t="shared" si="325"/>
        <v>0</v>
      </c>
      <c r="U330" s="4">
        <f t="shared" si="325"/>
        <v>0</v>
      </c>
      <c r="V330" s="4">
        <f t="shared" si="325"/>
        <v>0</v>
      </c>
      <c r="W330" s="4">
        <f t="shared" si="325"/>
        <v>0</v>
      </c>
      <c r="X330" s="4">
        <f t="shared" si="325"/>
        <v>0</v>
      </c>
      <c r="Y330" s="4">
        <f t="shared" si="325"/>
        <v>0</v>
      </c>
      <c r="Z330" s="4">
        <f t="shared" si="326"/>
        <v>0</v>
      </c>
      <c r="AA330" s="4">
        <f t="shared" si="326"/>
        <v>0</v>
      </c>
      <c r="AB330" s="4">
        <f t="shared" si="326"/>
        <v>0</v>
      </c>
      <c r="AC330" s="4">
        <f t="shared" si="326"/>
        <v>0</v>
      </c>
      <c r="AD330" s="4">
        <f t="shared" si="326"/>
        <v>0</v>
      </c>
      <c r="AE330" s="4">
        <f t="shared" si="326"/>
        <v>0</v>
      </c>
      <c r="AF330" s="4">
        <f t="shared" si="326"/>
        <v>0</v>
      </c>
      <c r="AH330" s="15">
        <f t="shared" si="322"/>
        <v>0</v>
      </c>
      <c r="AI330" s="15">
        <f t="shared" si="323"/>
        <v>0</v>
      </c>
    </row>
    <row r="331" spans="3:35">
      <c r="D331" s="14">
        <v>8400</v>
      </c>
      <c r="E331" s="2"/>
      <c r="F331" s="4">
        <f t="shared" si="324"/>
        <v>0</v>
      </c>
      <c r="G331" s="4">
        <f t="shared" si="324"/>
        <v>0</v>
      </c>
      <c r="H331" s="4">
        <f t="shared" si="324"/>
        <v>0</v>
      </c>
      <c r="I331" s="4">
        <f t="shared" si="324"/>
        <v>0</v>
      </c>
      <c r="J331" s="4">
        <f t="shared" si="324"/>
        <v>0</v>
      </c>
      <c r="K331" s="4">
        <f t="shared" si="324"/>
        <v>0</v>
      </c>
      <c r="L331" s="4">
        <f t="shared" si="324"/>
        <v>0</v>
      </c>
      <c r="M331" s="4">
        <f t="shared" si="324"/>
        <v>0</v>
      </c>
      <c r="N331" s="4">
        <f t="shared" si="324"/>
        <v>0</v>
      </c>
      <c r="O331" s="4">
        <f t="shared" si="324"/>
        <v>0</v>
      </c>
      <c r="P331" s="4">
        <f t="shared" si="325"/>
        <v>0</v>
      </c>
      <c r="Q331" s="4">
        <f t="shared" si="325"/>
        <v>0</v>
      </c>
      <c r="R331" s="4">
        <f t="shared" si="325"/>
        <v>0</v>
      </c>
      <c r="S331" s="4">
        <f t="shared" si="325"/>
        <v>0</v>
      </c>
      <c r="T331" s="4">
        <f t="shared" si="325"/>
        <v>0</v>
      </c>
      <c r="U331" s="4">
        <f t="shared" si="325"/>
        <v>0</v>
      </c>
      <c r="V331" s="4">
        <f t="shared" si="325"/>
        <v>0</v>
      </c>
      <c r="W331" s="4">
        <f t="shared" si="325"/>
        <v>0</v>
      </c>
      <c r="X331" s="4">
        <f t="shared" si="325"/>
        <v>0</v>
      </c>
      <c r="Y331" s="4">
        <f t="shared" si="325"/>
        <v>0</v>
      </c>
      <c r="Z331" s="4">
        <f t="shared" si="326"/>
        <v>0</v>
      </c>
      <c r="AA331" s="4">
        <f t="shared" si="326"/>
        <v>0</v>
      </c>
      <c r="AB331" s="4">
        <f t="shared" si="326"/>
        <v>0</v>
      </c>
      <c r="AC331" s="4">
        <f t="shared" si="326"/>
        <v>0</v>
      </c>
      <c r="AD331" s="4">
        <f t="shared" si="326"/>
        <v>0</v>
      </c>
      <c r="AE331" s="4">
        <f t="shared" si="326"/>
        <v>0</v>
      </c>
      <c r="AF331" s="4">
        <f t="shared" si="326"/>
        <v>0</v>
      </c>
      <c r="AH331" s="15">
        <f t="shared" si="322"/>
        <v>0</v>
      </c>
      <c r="AI331" s="15">
        <f t="shared" si="323"/>
        <v>0</v>
      </c>
    </row>
    <row r="332" spans="3:35">
      <c r="D332" s="13">
        <v>8410</v>
      </c>
      <c r="E332" s="2"/>
      <c r="F332" s="4">
        <f t="shared" si="324"/>
        <v>0</v>
      </c>
      <c r="G332" s="4">
        <f t="shared" si="324"/>
        <v>0</v>
      </c>
      <c r="H332" s="4">
        <f t="shared" si="324"/>
        <v>0</v>
      </c>
      <c r="I332" s="4">
        <f t="shared" si="324"/>
        <v>0</v>
      </c>
      <c r="J332" s="4">
        <f t="shared" si="324"/>
        <v>0</v>
      </c>
      <c r="K332" s="4">
        <f t="shared" si="324"/>
        <v>0</v>
      </c>
      <c r="L332" s="4">
        <f t="shared" si="324"/>
        <v>0</v>
      </c>
      <c r="M332" s="4">
        <f t="shared" si="324"/>
        <v>0</v>
      </c>
      <c r="N332" s="4">
        <f t="shared" si="324"/>
        <v>0</v>
      </c>
      <c r="O332" s="4">
        <f t="shared" si="324"/>
        <v>0</v>
      </c>
      <c r="P332" s="4">
        <f t="shared" si="325"/>
        <v>0</v>
      </c>
      <c r="Q332" s="4">
        <f t="shared" si="325"/>
        <v>0</v>
      </c>
      <c r="R332" s="4">
        <f t="shared" si="325"/>
        <v>0</v>
      </c>
      <c r="S332" s="4">
        <f t="shared" si="325"/>
        <v>0</v>
      </c>
      <c r="T332" s="4">
        <f t="shared" si="325"/>
        <v>0</v>
      </c>
      <c r="U332" s="4">
        <f t="shared" si="325"/>
        <v>0</v>
      </c>
      <c r="V332" s="4">
        <f t="shared" si="325"/>
        <v>0</v>
      </c>
      <c r="W332" s="4">
        <f t="shared" si="325"/>
        <v>0</v>
      </c>
      <c r="X332" s="4">
        <f t="shared" si="325"/>
        <v>0</v>
      </c>
      <c r="Y332" s="4">
        <f t="shared" si="325"/>
        <v>0</v>
      </c>
      <c r="Z332" s="4">
        <f t="shared" si="326"/>
        <v>0</v>
      </c>
      <c r="AA332" s="4">
        <f t="shared" si="326"/>
        <v>0</v>
      </c>
      <c r="AB332" s="4">
        <f t="shared" si="326"/>
        <v>0</v>
      </c>
      <c r="AC332" s="4">
        <f t="shared" si="326"/>
        <v>0</v>
      </c>
      <c r="AD332" s="4">
        <f t="shared" si="326"/>
        <v>0</v>
      </c>
      <c r="AE332" s="4">
        <f t="shared" si="326"/>
        <v>0</v>
      </c>
      <c r="AF332" s="4">
        <f t="shared" si="326"/>
        <v>0</v>
      </c>
      <c r="AH332" s="15">
        <f t="shared" si="322"/>
        <v>0</v>
      </c>
      <c r="AI332" s="15">
        <f t="shared" si="323"/>
        <v>0</v>
      </c>
    </row>
    <row r="333" spans="3:35">
      <c r="D333" s="13">
        <v>8470</v>
      </c>
      <c r="E333" s="2"/>
      <c r="F333" s="4">
        <f t="shared" si="324"/>
        <v>0</v>
      </c>
      <c r="G333" s="4">
        <f t="shared" si="324"/>
        <v>0</v>
      </c>
      <c r="H333" s="4">
        <f t="shared" si="324"/>
        <v>0</v>
      </c>
      <c r="I333" s="4">
        <f t="shared" si="324"/>
        <v>0</v>
      </c>
      <c r="J333" s="4">
        <f t="shared" si="324"/>
        <v>0</v>
      </c>
      <c r="K333" s="4">
        <f t="shared" si="324"/>
        <v>0</v>
      </c>
      <c r="L333" s="4">
        <f t="shared" si="324"/>
        <v>0</v>
      </c>
      <c r="M333" s="4">
        <f t="shared" si="324"/>
        <v>0</v>
      </c>
      <c r="N333" s="4">
        <f t="shared" si="324"/>
        <v>0</v>
      </c>
      <c r="O333" s="4">
        <f t="shared" si="324"/>
        <v>0</v>
      </c>
      <c r="P333" s="4">
        <f t="shared" si="325"/>
        <v>0</v>
      </c>
      <c r="Q333" s="4">
        <f t="shared" si="325"/>
        <v>0</v>
      </c>
      <c r="R333" s="4">
        <f t="shared" si="325"/>
        <v>0</v>
      </c>
      <c r="S333" s="4">
        <f t="shared" si="325"/>
        <v>0</v>
      </c>
      <c r="T333" s="4">
        <f t="shared" si="325"/>
        <v>0</v>
      </c>
      <c r="U333" s="4">
        <f t="shared" si="325"/>
        <v>0</v>
      </c>
      <c r="V333" s="4">
        <f t="shared" si="325"/>
        <v>0</v>
      </c>
      <c r="W333" s="4">
        <f t="shared" si="325"/>
        <v>0</v>
      </c>
      <c r="X333" s="4">
        <f t="shared" si="325"/>
        <v>0</v>
      </c>
      <c r="Y333" s="4">
        <f t="shared" si="325"/>
        <v>0</v>
      </c>
      <c r="Z333" s="4">
        <f t="shared" si="326"/>
        <v>0</v>
      </c>
      <c r="AA333" s="4">
        <f t="shared" si="326"/>
        <v>0</v>
      </c>
      <c r="AB333" s="4">
        <f t="shared" si="326"/>
        <v>0</v>
      </c>
      <c r="AC333" s="4">
        <f t="shared" si="326"/>
        <v>0</v>
      </c>
      <c r="AD333" s="4">
        <f t="shared" si="326"/>
        <v>0</v>
      </c>
      <c r="AE333" s="4">
        <f t="shared" si="326"/>
        <v>0</v>
      </c>
      <c r="AF333" s="4">
        <f t="shared" si="326"/>
        <v>0</v>
      </c>
      <c r="AH333" s="15">
        <f t="shared" si="322"/>
        <v>0</v>
      </c>
      <c r="AI333" s="15">
        <f t="shared" si="323"/>
        <v>0</v>
      </c>
    </row>
    <row r="334" spans="3:35">
      <c r="D334" s="13">
        <v>8500</v>
      </c>
      <c r="E334" s="2"/>
      <c r="F334" s="4">
        <f t="shared" si="324"/>
        <v>0</v>
      </c>
      <c r="G334" s="4">
        <f t="shared" si="324"/>
        <v>0</v>
      </c>
      <c r="H334" s="4">
        <f t="shared" si="324"/>
        <v>0</v>
      </c>
      <c r="I334" s="4">
        <f t="shared" si="324"/>
        <v>0</v>
      </c>
      <c r="J334" s="4">
        <f t="shared" si="324"/>
        <v>0</v>
      </c>
      <c r="K334" s="4">
        <f t="shared" si="324"/>
        <v>0</v>
      </c>
      <c r="L334" s="4">
        <f t="shared" si="324"/>
        <v>0</v>
      </c>
      <c r="M334" s="4">
        <f t="shared" si="324"/>
        <v>0</v>
      </c>
      <c r="N334" s="4">
        <f t="shared" si="324"/>
        <v>0</v>
      </c>
      <c r="O334" s="4">
        <f t="shared" si="324"/>
        <v>0</v>
      </c>
      <c r="P334" s="4">
        <f t="shared" si="325"/>
        <v>0</v>
      </c>
      <c r="Q334" s="4">
        <f t="shared" si="325"/>
        <v>0</v>
      </c>
      <c r="R334" s="4">
        <f t="shared" si="325"/>
        <v>0</v>
      </c>
      <c r="S334" s="4">
        <f t="shared" si="325"/>
        <v>0</v>
      </c>
      <c r="T334" s="4">
        <f t="shared" si="325"/>
        <v>0</v>
      </c>
      <c r="U334" s="4">
        <f t="shared" si="325"/>
        <v>0</v>
      </c>
      <c r="V334" s="4">
        <f t="shared" si="325"/>
        <v>0</v>
      </c>
      <c r="W334" s="4">
        <f t="shared" si="325"/>
        <v>0</v>
      </c>
      <c r="X334" s="4">
        <f t="shared" si="325"/>
        <v>0</v>
      </c>
      <c r="Y334" s="4">
        <f t="shared" si="325"/>
        <v>0</v>
      </c>
      <c r="Z334" s="4">
        <f t="shared" si="326"/>
        <v>0</v>
      </c>
      <c r="AA334" s="4">
        <f t="shared" si="326"/>
        <v>0</v>
      </c>
      <c r="AB334" s="4">
        <f t="shared" si="326"/>
        <v>0</v>
      </c>
      <c r="AC334" s="4">
        <f t="shared" si="326"/>
        <v>0</v>
      </c>
      <c r="AD334" s="4">
        <f t="shared" si="326"/>
        <v>0</v>
      </c>
      <c r="AE334" s="4">
        <f t="shared" si="326"/>
        <v>0</v>
      </c>
      <c r="AF334" s="4">
        <f t="shared" si="326"/>
        <v>0</v>
      </c>
      <c r="AH334" s="15">
        <f t="shared" si="322"/>
        <v>0</v>
      </c>
      <c r="AI334" s="15">
        <f t="shared" si="323"/>
        <v>0</v>
      </c>
    </row>
    <row r="335" spans="3:35">
      <c r="C335" s="14"/>
      <c r="D335" s="13">
        <v>8560</v>
      </c>
      <c r="E335" s="2"/>
      <c r="F335" s="4">
        <f t="shared" si="324"/>
        <v>0</v>
      </c>
      <c r="G335" s="4">
        <f t="shared" si="324"/>
        <v>0</v>
      </c>
      <c r="H335" s="4">
        <f t="shared" si="324"/>
        <v>11697.349999999999</v>
      </c>
      <c r="I335" s="4">
        <f t="shared" si="324"/>
        <v>-5627.96</v>
      </c>
      <c r="J335" s="4">
        <f t="shared" si="324"/>
        <v>913.13</v>
      </c>
      <c r="K335" s="4">
        <f t="shared" ref="J335:S344" si="327">SUMIF($C$9:$C$305,$D335,K$9:K$305)</f>
        <v>0</v>
      </c>
      <c r="L335" s="4">
        <f t="shared" si="327"/>
        <v>1251.1502839575282</v>
      </c>
      <c r="M335" s="4">
        <f t="shared" si="327"/>
        <v>1307.9262575422924</v>
      </c>
      <c r="N335" s="4">
        <f t="shared" si="327"/>
        <v>1137.3703620299625</v>
      </c>
      <c r="O335" s="4">
        <f t="shared" si="327"/>
        <v>1355.403785149804</v>
      </c>
      <c r="P335" s="4">
        <f t="shared" si="327"/>
        <v>1296.5753999793653</v>
      </c>
      <c r="Q335" s="4">
        <f t="shared" si="327"/>
        <v>1237.7470150847839</v>
      </c>
      <c r="R335" s="4">
        <f t="shared" si="327"/>
        <v>1349.1734457064617</v>
      </c>
      <c r="S335" s="4">
        <f t="shared" si="327"/>
        <v>1173.5006288270752</v>
      </c>
      <c r="T335" s="4">
        <f t="shared" ref="T335:AF344" si="328">SUMIF($C$9:$C$305,$D335,T$9:T$305)</f>
        <v>1232.0584413568702</v>
      </c>
      <c r="U335" s="4">
        <f t="shared" si="328"/>
        <v>1290.6159433937373</v>
      </c>
      <c r="V335" s="4">
        <f t="shared" si="328"/>
        <v>1349.1734457064617</v>
      </c>
      <c r="W335" s="4">
        <f t="shared" si="328"/>
        <v>1173.5006288270752</v>
      </c>
      <c r="X335" s="4">
        <f t="shared" si="328"/>
        <v>1349.1734457064617</v>
      </c>
      <c r="Y335" s="4">
        <f t="shared" si="328"/>
        <v>1290.6159433937373</v>
      </c>
      <c r="Z335" s="4">
        <f t="shared" si="328"/>
        <v>1232.1450728683544</v>
      </c>
      <c r="AA335" s="4">
        <f t="shared" si="328"/>
        <v>1396.0658987042982</v>
      </c>
      <c r="AB335" s="4">
        <f t="shared" si="328"/>
        <v>1335.4726619787464</v>
      </c>
      <c r="AC335" s="4">
        <f t="shared" si="328"/>
        <v>1274.8794255373275</v>
      </c>
      <c r="AD335" s="4">
        <f t="shared" si="328"/>
        <v>1389.6486490776556</v>
      </c>
      <c r="AE335" s="4">
        <f t="shared" si="328"/>
        <v>1208.7056476918874</v>
      </c>
      <c r="AF335" s="4">
        <f t="shared" si="328"/>
        <v>1269.0201945975764</v>
      </c>
      <c r="AH335" s="15">
        <f t="shared" si="322"/>
        <v>14568.693103743733</v>
      </c>
      <c r="AI335" s="15">
        <f t="shared" si="323"/>
        <v>15559.01695748332</v>
      </c>
    </row>
    <row r="336" spans="3:35">
      <c r="D336" s="13">
        <v>8570</v>
      </c>
      <c r="E336" s="2"/>
      <c r="F336" s="4">
        <f t="shared" ref="F336:I355" si="329">SUMIF($C$9:$C$305,$D336,F$9:F$305)</f>
        <v>0</v>
      </c>
      <c r="G336" s="4">
        <f t="shared" si="329"/>
        <v>0</v>
      </c>
      <c r="H336" s="4">
        <f t="shared" si="329"/>
        <v>0</v>
      </c>
      <c r="I336" s="4">
        <f t="shared" si="329"/>
        <v>0</v>
      </c>
      <c r="J336" s="4">
        <f t="shared" si="327"/>
        <v>0</v>
      </c>
      <c r="K336" s="4">
        <f t="shared" si="327"/>
        <v>0</v>
      </c>
      <c r="L336" s="4">
        <f t="shared" si="327"/>
        <v>0</v>
      </c>
      <c r="M336" s="4">
        <f t="shared" si="327"/>
        <v>0</v>
      </c>
      <c r="N336" s="4">
        <f t="shared" si="327"/>
        <v>0</v>
      </c>
      <c r="O336" s="4">
        <f t="shared" si="327"/>
        <v>0</v>
      </c>
      <c r="P336" s="4">
        <f t="shared" si="327"/>
        <v>0</v>
      </c>
      <c r="Q336" s="4">
        <f t="shared" si="327"/>
        <v>0</v>
      </c>
      <c r="R336" s="4">
        <f t="shared" si="327"/>
        <v>0</v>
      </c>
      <c r="S336" s="4">
        <f t="shared" si="327"/>
        <v>0</v>
      </c>
      <c r="T336" s="4">
        <f t="shared" si="328"/>
        <v>0</v>
      </c>
      <c r="U336" s="4">
        <f t="shared" si="328"/>
        <v>0</v>
      </c>
      <c r="V336" s="4">
        <f t="shared" si="328"/>
        <v>0</v>
      </c>
      <c r="W336" s="4">
        <f t="shared" si="328"/>
        <v>0</v>
      </c>
      <c r="X336" s="4">
        <f t="shared" si="328"/>
        <v>0</v>
      </c>
      <c r="Y336" s="4">
        <f t="shared" si="328"/>
        <v>0</v>
      </c>
      <c r="Z336" s="4">
        <f t="shared" si="328"/>
        <v>0</v>
      </c>
      <c r="AA336" s="4">
        <f t="shared" si="328"/>
        <v>0</v>
      </c>
      <c r="AB336" s="4">
        <f t="shared" si="328"/>
        <v>0</v>
      </c>
      <c r="AC336" s="4">
        <f t="shared" si="328"/>
        <v>0</v>
      </c>
      <c r="AD336" s="4">
        <f t="shared" si="328"/>
        <v>0</v>
      </c>
      <c r="AE336" s="4">
        <f t="shared" si="328"/>
        <v>0</v>
      </c>
      <c r="AF336" s="4">
        <f t="shared" si="328"/>
        <v>0</v>
      </c>
      <c r="AH336" s="15">
        <f t="shared" si="322"/>
        <v>0</v>
      </c>
      <c r="AI336" s="15">
        <f t="shared" si="323"/>
        <v>0</v>
      </c>
    </row>
    <row r="337" spans="3:35">
      <c r="D337" s="13">
        <v>8580</v>
      </c>
      <c r="E337" s="2"/>
      <c r="F337" s="4">
        <f t="shared" si="329"/>
        <v>0</v>
      </c>
      <c r="G337" s="4">
        <f t="shared" si="329"/>
        <v>0</v>
      </c>
      <c r="H337" s="4">
        <f t="shared" si="329"/>
        <v>0</v>
      </c>
      <c r="I337" s="4">
        <f t="shared" si="329"/>
        <v>0</v>
      </c>
      <c r="J337" s="4">
        <f t="shared" si="327"/>
        <v>0</v>
      </c>
      <c r="K337" s="4">
        <f t="shared" si="327"/>
        <v>0</v>
      </c>
      <c r="L337" s="4">
        <f t="shared" si="327"/>
        <v>0</v>
      </c>
      <c r="M337" s="4">
        <f t="shared" si="327"/>
        <v>0</v>
      </c>
      <c r="N337" s="4">
        <f t="shared" si="327"/>
        <v>0</v>
      </c>
      <c r="O337" s="4">
        <f t="shared" si="327"/>
        <v>0</v>
      </c>
      <c r="P337" s="4">
        <f t="shared" si="327"/>
        <v>0</v>
      </c>
      <c r="Q337" s="4">
        <f t="shared" si="327"/>
        <v>0</v>
      </c>
      <c r="R337" s="4">
        <f t="shared" si="327"/>
        <v>0</v>
      </c>
      <c r="S337" s="4">
        <f t="shared" si="327"/>
        <v>0</v>
      </c>
      <c r="T337" s="4">
        <f t="shared" si="328"/>
        <v>0</v>
      </c>
      <c r="U337" s="4">
        <f t="shared" si="328"/>
        <v>0</v>
      </c>
      <c r="V337" s="4">
        <f t="shared" si="328"/>
        <v>0</v>
      </c>
      <c r="W337" s="4">
        <f t="shared" si="328"/>
        <v>0</v>
      </c>
      <c r="X337" s="4">
        <f t="shared" si="328"/>
        <v>0</v>
      </c>
      <c r="Y337" s="4">
        <f t="shared" si="328"/>
        <v>0</v>
      </c>
      <c r="Z337" s="4">
        <f t="shared" si="328"/>
        <v>0</v>
      </c>
      <c r="AA337" s="4">
        <f t="shared" si="328"/>
        <v>0</v>
      </c>
      <c r="AB337" s="4">
        <f t="shared" si="328"/>
        <v>0</v>
      </c>
      <c r="AC337" s="4">
        <f t="shared" si="328"/>
        <v>0</v>
      </c>
      <c r="AD337" s="4">
        <f t="shared" si="328"/>
        <v>0</v>
      </c>
      <c r="AE337" s="4">
        <f t="shared" si="328"/>
        <v>0</v>
      </c>
      <c r="AF337" s="4">
        <f t="shared" si="328"/>
        <v>0</v>
      </c>
      <c r="AH337" s="15">
        <f t="shared" si="322"/>
        <v>0</v>
      </c>
      <c r="AI337" s="15">
        <f t="shared" si="323"/>
        <v>0</v>
      </c>
    </row>
    <row r="338" spans="3:35">
      <c r="D338" s="13">
        <v>8590</v>
      </c>
      <c r="E338" s="2"/>
      <c r="F338" s="4">
        <f t="shared" si="329"/>
        <v>0</v>
      </c>
      <c r="G338" s="4">
        <f t="shared" si="329"/>
        <v>0</v>
      </c>
      <c r="H338" s="4">
        <f t="shared" si="329"/>
        <v>0</v>
      </c>
      <c r="I338" s="4">
        <f t="shared" si="329"/>
        <v>0</v>
      </c>
      <c r="J338" s="4">
        <f t="shared" si="327"/>
        <v>0</v>
      </c>
      <c r="K338" s="4">
        <f t="shared" si="327"/>
        <v>0</v>
      </c>
      <c r="L338" s="4">
        <f t="shared" si="327"/>
        <v>0</v>
      </c>
      <c r="M338" s="4">
        <f t="shared" si="327"/>
        <v>0</v>
      </c>
      <c r="N338" s="4">
        <f t="shared" si="327"/>
        <v>0</v>
      </c>
      <c r="O338" s="4">
        <f t="shared" si="327"/>
        <v>0</v>
      </c>
      <c r="P338" s="4">
        <f t="shared" si="327"/>
        <v>0</v>
      </c>
      <c r="Q338" s="4">
        <f t="shared" si="327"/>
        <v>0</v>
      </c>
      <c r="R338" s="4">
        <f t="shared" si="327"/>
        <v>0</v>
      </c>
      <c r="S338" s="4">
        <f t="shared" si="327"/>
        <v>0</v>
      </c>
      <c r="T338" s="4">
        <f t="shared" si="328"/>
        <v>0</v>
      </c>
      <c r="U338" s="4">
        <f t="shared" si="328"/>
        <v>0</v>
      </c>
      <c r="V338" s="4">
        <f t="shared" si="328"/>
        <v>0</v>
      </c>
      <c r="W338" s="4">
        <f t="shared" si="328"/>
        <v>0</v>
      </c>
      <c r="X338" s="4">
        <f t="shared" si="328"/>
        <v>0</v>
      </c>
      <c r="Y338" s="4">
        <f t="shared" si="328"/>
        <v>0</v>
      </c>
      <c r="Z338" s="4">
        <f t="shared" si="328"/>
        <v>0</v>
      </c>
      <c r="AA338" s="4">
        <f t="shared" si="328"/>
        <v>0</v>
      </c>
      <c r="AB338" s="4">
        <f t="shared" si="328"/>
        <v>0</v>
      </c>
      <c r="AC338" s="4">
        <f t="shared" si="328"/>
        <v>0</v>
      </c>
      <c r="AD338" s="4">
        <f t="shared" si="328"/>
        <v>0</v>
      </c>
      <c r="AE338" s="4">
        <f t="shared" si="328"/>
        <v>0</v>
      </c>
      <c r="AF338" s="4">
        <f t="shared" si="328"/>
        <v>0</v>
      </c>
      <c r="AH338" s="15">
        <f t="shared" si="322"/>
        <v>0</v>
      </c>
      <c r="AI338" s="15">
        <f t="shared" si="323"/>
        <v>0</v>
      </c>
    </row>
    <row r="339" spans="3:35">
      <c r="D339" s="14">
        <v>8600</v>
      </c>
      <c r="E339" s="2"/>
      <c r="F339" s="4">
        <f t="shared" si="329"/>
        <v>0</v>
      </c>
      <c r="G339" s="4">
        <f t="shared" si="329"/>
        <v>0</v>
      </c>
      <c r="H339" s="4">
        <f t="shared" si="329"/>
        <v>0</v>
      </c>
      <c r="I339" s="4">
        <f t="shared" si="329"/>
        <v>0</v>
      </c>
      <c r="J339" s="4">
        <f t="shared" si="327"/>
        <v>0</v>
      </c>
      <c r="K339" s="4">
        <f t="shared" si="327"/>
        <v>0</v>
      </c>
      <c r="L339" s="4">
        <f t="shared" si="327"/>
        <v>0</v>
      </c>
      <c r="M339" s="4">
        <f t="shared" si="327"/>
        <v>0</v>
      </c>
      <c r="N339" s="4">
        <f t="shared" si="327"/>
        <v>0</v>
      </c>
      <c r="O339" s="4">
        <f t="shared" si="327"/>
        <v>0</v>
      </c>
      <c r="P339" s="4">
        <f t="shared" si="327"/>
        <v>0</v>
      </c>
      <c r="Q339" s="4">
        <f t="shared" si="327"/>
        <v>0</v>
      </c>
      <c r="R339" s="4">
        <f t="shared" si="327"/>
        <v>0</v>
      </c>
      <c r="S339" s="4">
        <f t="shared" si="327"/>
        <v>0</v>
      </c>
      <c r="T339" s="4">
        <f t="shared" si="328"/>
        <v>0</v>
      </c>
      <c r="U339" s="4">
        <f t="shared" si="328"/>
        <v>0</v>
      </c>
      <c r="V339" s="4">
        <f t="shared" si="328"/>
        <v>0</v>
      </c>
      <c r="W339" s="4">
        <f t="shared" si="328"/>
        <v>0</v>
      </c>
      <c r="X339" s="4">
        <f t="shared" si="328"/>
        <v>0</v>
      </c>
      <c r="Y339" s="4">
        <f t="shared" si="328"/>
        <v>0</v>
      </c>
      <c r="Z339" s="4">
        <f t="shared" si="328"/>
        <v>0</v>
      </c>
      <c r="AA339" s="4">
        <f t="shared" si="328"/>
        <v>0</v>
      </c>
      <c r="AB339" s="4">
        <f t="shared" si="328"/>
        <v>0</v>
      </c>
      <c r="AC339" s="4">
        <f t="shared" si="328"/>
        <v>0</v>
      </c>
      <c r="AD339" s="4">
        <f t="shared" si="328"/>
        <v>0</v>
      </c>
      <c r="AE339" s="4">
        <f t="shared" si="328"/>
        <v>0</v>
      </c>
      <c r="AF339" s="4">
        <f t="shared" si="328"/>
        <v>0</v>
      </c>
      <c r="AH339" s="15">
        <f t="shared" si="322"/>
        <v>0</v>
      </c>
      <c r="AI339" s="15">
        <f t="shared" si="323"/>
        <v>0</v>
      </c>
    </row>
    <row r="340" spans="3:35">
      <c r="D340" s="13">
        <v>8620</v>
      </c>
      <c r="E340" s="2"/>
      <c r="F340" s="4">
        <f t="shared" si="329"/>
        <v>0</v>
      </c>
      <c r="G340" s="4">
        <f t="shared" si="329"/>
        <v>0</v>
      </c>
      <c r="H340" s="4">
        <f t="shared" si="329"/>
        <v>0</v>
      </c>
      <c r="I340" s="4">
        <f t="shared" si="329"/>
        <v>0</v>
      </c>
      <c r="J340" s="4">
        <f t="shared" si="327"/>
        <v>0</v>
      </c>
      <c r="K340" s="4">
        <f t="shared" si="327"/>
        <v>0</v>
      </c>
      <c r="L340" s="4">
        <f t="shared" si="327"/>
        <v>0</v>
      </c>
      <c r="M340" s="4">
        <f t="shared" si="327"/>
        <v>0</v>
      </c>
      <c r="N340" s="4">
        <f t="shared" si="327"/>
        <v>0</v>
      </c>
      <c r="O340" s="4">
        <f t="shared" si="327"/>
        <v>0</v>
      </c>
      <c r="P340" s="4">
        <f t="shared" si="327"/>
        <v>0</v>
      </c>
      <c r="Q340" s="4">
        <f t="shared" si="327"/>
        <v>0</v>
      </c>
      <c r="R340" s="4">
        <f t="shared" si="327"/>
        <v>0</v>
      </c>
      <c r="S340" s="4">
        <f t="shared" si="327"/>
        <v>0</v>
      </c>
      <c r="T340" s="4">
        <f t="shared" si="328"/>
        <v>0</v>
      </c>
      <c r="U340" s="4">
        <f t="shared" si="328"/>
        <v>0</v>
      </c>
      <c r="V340" s="4">
        <f t="shared" si="328"/>
        <v>0</v>
      </c>
      <c r="W340" s="4">
        <f t="shared" si="328"/>
        <v>0</v>
      </c>
      <c r="X340" s="4">
        <f t="shared" si="328"/>
        <v>0</v>
      </c>
      <c r="Y340" s="4">
        <f t="shared" si="328"/>
        <v>0</v>
      </c>
      <c r="Z340" s="4">
        <f t="shared" si="328"/>
        <v>0</v>
      </c>
      <c r="AA340" s="4">
        <f t="shared" si="328"/>
        <v>0</v>
      </c>
      <c r="AB340" s="4">
        <f t="shared" si="328"/>
        <v>0</v>
      </c>
      <c r="AC340" s="4">
        <f t="shared" si="328"/>
        <v>0</v>
      </c>
      <c r="AD340" s="4">
        <f t="shared" si="328"/>
        <v>0</v>
      </c>
      <c r="AE340" s="4">
        <f t="shared" si="328"/>
        <v>0</v>
      </c>
      <c r="AF340" s="4">
        <f t="shared" si="328"/>
        <v>0</v>
      </c>
      <c r="AH340" s="15">
        <f t="shared" si="322"/>
        <v>0</v>
      </c>
      <c r="AI340" s="15">
        <f t="shared" si="323"/>
        <v>0</v>
      </c>
    </row>
    <row r="341" spans="3:35">
      <c r="D341" s="13">
        <v>8630</v>
      </c>
      <c r="E341" s="2"/>
      <c r="F341" s="4">
        <f t="shared" si="329"/>
        <v>0</v>
      </c>
      <c r="G341" s="4">
        <f t="shared" si="329"/>
        <v>0</v>
      </c>
      <c r="H341" s="4">
        <f t="shared" si="329"/>
        <v>0</v>
      </c>
      <c r="I341" s="4">
        <f t="shared" si="329"/>
        <v>0</v>
      </c>
      <c r="J341" s="4">
        <f t="shared" si="327"/>
        <v>0</v>
      </c>
      <c r="K341" s="4">
        <f t="shared" si="327"/>
        <v>0</v>
      </c>
      <c r="L341" s="4">
        <f t="shared" si="327"/>
        <v>0</v>
      </c>
      <c r="M341" s="4">
        <f t="shared" si="327"/>
        <v>0</v>
      </c>
      <c r="N341" s="4">
        <f t="shared" si="327"/>
        <v>0</v>
      </c>
      <c r="O341" s="4">
        <f t="shared" si="327"/>
        <v>0</v>
      </c>
      <c r="P341" s="4">
        <f t="shared" si="327"/>
        <v>0</v>
      </c>
      <c r="Q341" s="4">
        <f t="shared" si="327"/>
        <v>0</v>
      </c>
      <c r="R341" s="4">
        <f t="shared" si="327"/>
        <v>0</v>
      </c>
      <c r="S341" s="4">
        <f t="shared" si="327"/>
        <v>0</v>
      </c>
      <c r="T341" s="4">
        <f t="shared" si="328"/>
        <v>0</v>
      </c>
      <c r="U341" s="4">
        <f t="shared" si="328"/>
        <v>0</v>
      </c>
      <c r="V341" s="4">
        <f t="shared" si="328"/>
        <v>0</v>
      </c>
      <c r="W341" s="4">
        <f t="shared" si="328"/>
        <v>0</v>
      </c>
      <c r="X341" s="4">
        <f t="shared" si="328"/>
        <v>0</v>
      </c>
      <c r="Y341" s="4">
        <f t="shared" si="328"/>
        <v>0</v>
      </c>
      <c r="Z341" s="4">
        <f t="shared" si="328"/>
        <v>0</v>
      </c>
      <c r="AA341" s="4">
        <f t="shared" si="328"/>
        <v>0</v>
      </c>
      <c r="AB341" s="4">
        <f t="shared" si="328"/>
        <v>0</v>
      </c>
      <c r="AC341" s="4">
        <f t="shared" si="328"/>
        <v>0</v>
      </c>
      <c r="AD341" s="4">
        <f t="shared" si="328"/>
        <v>0</v>
      </c>
      <c r="AE341" s="4">
        <f t="shared" si="328"/>
        <v>0</v>
      </c>
      <c r="AF341" s="4">
        <f t="shared" si="328"/>
        <v>0</v>
      </c>
      <c r="AH341" s="15">
        <f t="shared" si="322"/>
        <v>0</v>
      </c>
      <c r="AI341" s="15">
        <f t="shared" si="323"/>
        <v>0</v>
      </c>
    </row>
    <row r="342" spans="3:35">
      <c r="D342" s="13">
        <v>8640</v>
      </c>
      <c r="E342" s="2"/>
      <c r="F342" s="4">
        <f t="shared" si="329"/>
        <v>0</v>
      </c>
      <c r="G342" s="4">
        <f t="shared" si="329"/>
        <v>0</v>
      </c>
      <c r="H342" s="4">
        <f t="shared" si="329"/>
        <v>0</v>
      </c>
      <c r="I342" s="4">
        <f t="shared" si="329"/>
        <v>0</v>
      </c>
      <c r="J342" s="4">
        <f t="shared" si="327"/>
        <v>0</v>
      </c>
      <c r="K342" s="4">
        <f t="shared" si="327"/>
        <v>0</v>
      </c>
      <c r="L342" s="4">
        <f t="shared" si="327"/>
        <v>0</v>
      </c>
      <c r="M342" s="4">
        <f t="shared" si="327"/>
        <v>0</v>
      </c>
      <c r="N342" s="4">
        <f t="shared" si="327"/>
        <v>0</v>
      </c>
      <c r="O342" s="4">
        <f t="shared" si="327"/>
        <v>0</v>
      </c>
      <c r="P342" s="4">
        <f t="shared" si="327"/>
        <v>0</v>
      </c>
      <c r="Q342" s="4">
        <f t="shared" si="327"/>
        <v>0</v>
      </c>
      <c r="R342" s="4">
        <f t="shared" si="327"/>
        <v>0</v>
      </c>
      <c r="S342" s="4">
        <f t="shared" si="327"/>
        <v>0</v>
      </c>
      <c r="T342" s="4">
        <f t="shared" si="328"/>
        <v>0</v>
      </c>
      <c r="U342" s="4">
        <f t="shared" si="328"/>
        <v>0</v>
      </c>
      <c r="V342" s="4">
        <f t="shared" si="328"/>
        <v>0</v>
      </c>
      <c r="W342" s="4">
        <f t="shared" si="328"/>
        <v>0</v>
      </c>
      <c r="X342" s="4">
        <f t="shared" si="328"/>
        <v>0</v>
      </c>
      <c r="Y342" s="4">
        <f t="shared" si="328"/>
        <v>0</v>
      </c>
      <c r="Z342" s="4">
        <f t="shared" si="328"/>
        <v>0</v>
      </c>
      <c r="AA342" s="4">
        <f t="shared" si="328"/>
        <v>0</v>
      </c>
      <c r="AB342" s="4">
        <f t="shared" si="328"/>
        <v>0</v>
      </c>
      <c r="AC342" s="4">
        <f t="shared" si="328"/>
        <v>0</v>
      </c>
      <c r="AD342" s="4">
        <f t="shared" si="328"/>
        <v>0</v>
      </c>
      <c r="AE342" s="4">
        <f t="shared" si="328"/>
        <v>0</v>
      </c>
      <c r="AF342" s="4">
        <f t="shared" si="328"/>
        <v>0</v>
      </c>
      <c r="AH342" s="15">
        <f t="shared" si="322"/>
        <v>0</v>
      </c>
      <c r="AI342" s="15">
        <f t="shared" si="323"/>
        <v>0</v>
      </c>
    </row>
    <row r="343" spans="3:35">
      <c r="D343" s="13">
        <v>8650</v>
      </c>
      <c r="E343" s="2"/>
      <c r="F343" s="4">
        <f t="shared" si="329"/>
        <v>0</v>
      </c>
      <c r="G343" s="4">
        <f t="shared" si="329"/>
        <v>0</v>
      </c>
      <c r="H343" s="4">
        <f t="shared" si="329"/>
        <v>0</v>
      </c>
      <c r="I343" s="4">
        <f t="shared" si="329"/>
        <v>0</v>
      </c>
      <c r="J343" s="4">
        <f t="shared" si="327"/>
        <v>0</v>
      </c>
      <c r="K343" s="4">
        <f t="shared" si="327"/>
        <v>0</v>
      </c>
      <c r="L343" s="4">
        <f t="shared" si="327"/>
        <v>0</v>
      </c>
      <c r="M343" s="4">
        <f t="shared" si="327"/>
        <v>0</v>
      </c>
      <c r="N343" s="4">
        <f t="shared" si="327"/>
        <v>0</v>
      </c>
      <c r="O343" s="4">
        <f t="shared" si="327"/>
        <v>0</v>
      </c>
      <c r="P343" s="4">
        <f t="shared" si="327"/>
        <v>0</v>
      </c>
      <c r="Q343" s="4">
        <f t="shared" si="327"/>
        <v>0</v>
      </c>
      <c r="R343" s="4">
        <f t="shared" si="327"/>
        <v>0</v>
      </c>
      <c r="S343" s="4">
        <f t="shared" si="327"/>
        <v>0</v>
      </c>
      <c r="T343" s="4">
        <f t="shared" si="328"/>
        <v>0</v>
      </c>
      <c r="U343" s="4">
        <f t="shared" si="328"/>
        <v>0</v>
      </c>
      <c r="V343" s="4">
        <f t="shared" si="328"/>
        <v>0</v>
      </c>
      <c r="W343" s="4">
        <f t="shared" si="328"/>
        <v>0</v>
      </c>
      <c r="X343" s="4">
        <f t="shared" si="328"/>
        <v>0</v>
      </c>
      <c r="Y343" s="4">
        <f t="shared" si="328"/>
        <v>0</v>
      </c>
      <c r="Z343" s="4">
        <f t="shared" si="328"/>
        <v>0</v>
      </c>
      <c r="AA343" s="4">
        <f t="shared" si="328"/>
        <v>0</v>
      </c>
      <c r="AB343" s="4">
        <f t="shared" si="328"/>
        <v>0</v>
      </c>
      <c r="AC343" s="4">
        <f t="shared" si="328"/>
        <v>0</v>
      </c>
      <c r="AD343" s="4">
        <f t="shared" si="328"/>
        <v>0</v>
      </c>
      <c r="AE343" s="4">
        <f t="shared" si="328"/>
        <v>0</v>
      </c>
      <c r="AF343" s="4">
        <f t="shared" si="328"/>
        <v>0</v>
      </c>
      <c r="AH343" s="15">
        <f t="shared" si="322"/>
        <v>0</v>
      </c>
      <c r="AI343" s="15">
        <f t="shared" si="323"/>
        <v>0</v>
      </c>
    </row>
    <row r="344" spans="3:35">
      <c r="D344" s="13">
        <v>8670</v>
      </c>
      <c r="E344" s="2"/>
      <c r="F344" s="4">
        <f t="shared" si="329"/>
        <v>0</v>
      </c>
      <c r="G344" s="4">
        <f t="shared" si="329"/>
        <v>0</v>
      </c>
      <c r="H344" s="4">
        <f t="shared" si="329"/>
        <v>0</v>
      </c>
      <c r="I344" s="4">
        <f t="shared" si="329"/>
        <v>0</v>
      </c>
      <c r="J344" s="4">
        <f t="shared" si="327"/>
        <v>0</v>
      </c>
      <c r="K344" s="4">
        <f t="shared" si="327"/>
        <v>0</v>
      </c>
      <c r="L344" s="4">
        <f t="shared" si="327"/>
        <v>0</v>
      </c>
      <c r="M344" s="4">
        <f t="shared" si="327"/>
        <v>0</v>
      </c>
      <c r="N344" s="4">
        <f t="shared" si="327"/>
        <v>0</v>
      </c>
      <c r="O344" s="4">
        <f t="shared" si="327"/>
        <v>0</v>
      </c>
      <c r="P344" s="4">
        <f t="shared" si="327"/>
        <v>0</v>
      </c>
      <c r="Q344" s="4">
        <f t="shared" si="327"/>
        <v>0</v>
      </c>
      <c r="R344" s="4">
        <f t="shared" si="327"/>
        <v>0</v>
      </c>
      <c r="S344" s="4">
        <f t="shared" si="327"/>
        <v>0</v>
      </c>
      <c r="T344" s="4">
        <f t="shared" si="328"/>
        <v>0</v>
      </c>
      <c r="U344" s="4">
        <f t="shared" si="328"/>
        <v>0</v>
      </c>
      <c r="V344" s="4">
        <f t="shared" si="328"/>
        <v>0</v>
      </c>
      <c r="W344" s="4">
        <f t="shared" si="328"/>
        <v>0</v>
      </c>
      <c r="X344" s="4">
        <f t="shared" si="328"/>
        <v>0</v>
      </c>
      <c r="Y344" s="4">
        <f t="shared" si="328"/>
        <v>0</v>
      </c>
      <c r="Z344" s="4">
        <f t="shared" si="328"/>
        <v>0</v>
      </c>
      <c r="AA344" s="4">
        <f t="shared" si="328"/>
        <v>0</v>
      </c>
      <c r="AB344" s="4">
        <f t="shared" si="328"/>
        <v>0</v>
      </c>
      <c r="AC344" s="4">
        <f t="shared" si="328"/>
        <v>0</v>
      </c>
      <c r="AD344" s="4">
        <f t="shared" si="328"/>
        <v>0</v>
      </c>
      <c r="AE344" s="4">
        <f t="shared" si="328"/>
        <v>0</v>
      </c>
      <c r="AF344" s="4">
        <f t="shared" si="328"/>
        <v>0</v>
      </c>
      <c r="AH344" s="15">
        <f t="shared" si="322"/>
        <v>0</v>
      </c>
      <c r="AI344" s="15">
        <f t="shared" si="323"/>
        <v>0</v>
      </c>
    </row>
    <row r="345" spans="3:35">
      <c r="C345" s="14"/>
      <c r="D345" s="13">
        <v>8700</v>
      </c>
      <c r="E345" s="2"/>
      <c r="F345" s="4">
        <f t="shared" si="329"/>
        <v>105093.06</v>
      </c>
      <c r="G345" s="4">
        <f t="shared" si="329"/>
        <v>437.56999999999994</v>
      </c>
      <c r="H345" s="4">
        <f t="shared" si="329"/>
        <v>61169.62</v>
      </c>
      <c r="I345" s="4">
        <f t="shared" si="329"/>
        <v>1554.5600000000004</v>
      </c>
      <c r="J345" s="4">
        <f t="shared" ref="J345:S354" si="330">SUMIF($C$9:$C$305,$D345,J$9:J$305)</f>
        <v>605.96999999999991</v>
      </c>
      <c r="K345" s="4">
        <f t="shared" si="330"/>
        <v>425.95000000000005</v>
      </c>
      <c r="L345" s="4">
        <f t="shared" si="330"/>
        <v>38642.594294187787</v>
      </c>
      <c r="M345" s="4">
        <f t="shared" si="330"/>
        <v>37284.435460113811</v>
      </c>
      <c r="N345" s="4">
        <f t="shared" si="330"/>
        <v>41646.382363016877</v>
      </c>
      <c r="O345" s="4">
        <f t="shared" si="330"/>
        <v>43123.109068778911</v>
      </c>
      <c r="P345" s="4">
        <f t="shared" si="330"/>
        <v>41579.684456368952</v>
      </c>
      <c r="Q345" s="4">
        <f t="shared" si="330"/>
        <v>40013.009654285685</v>
      </c>
      <c r="R345" s="4">
        <f t="shared" si="330"/>
        <v>40684.835361031648</v>
      </c>
      <c r="S345" s="4">
        <f t="shared" si="330"/>
        <v>39359.595837531204</v>
      </c>
      <c r="T345" s="4">
        <f t="shared" ref="T345:AF354" si="331">SUMIF($C$9:$C$305,$D345,T$9:T$305)</f>
        <v>40828.087762710056</v>
      </c>
      <c r="U345" s="4">
        <f t="shared" si="331"/>
        <v>40289.426297724953</v>
      </c>
      <c r="V345" s="4">
        <f t="shared" si="331"/>
        <v>42175.929027634367</v>
      </c>
      <c r="W345" s="4">
        <f t="shared" si="331"/>
        <v>40147.8091295083</v>
      </c>
      <c r="X345" s="4">
        <f t="shared" si="331"/>
        <v>42878.108573457001</v>
      </c>
      <c r="Y345" s="4">
        <f t="shared" si="331"/>
        <v>40507.934885857401</v>
      </c>
      <c r="Z345" s="4">
        <f t="shared" si="331"/>
        <v>43399.814599081648</v>
      </c>
      <c r="AA345" s="4">
        <f t="shared" si="331"/>
        <v>43509.859721459892</v>
      </c>
      <c r="AB345" s="4">
        <f t="shared" si="331"/>
        <v>41949.649029056571</v>
      </c>
      <c r="AC345" s="4">
        <f t="shared" si="331"/>
        <v>40366.188147058652</v>
      </c>
      <c r="AD345" s="4">
        <f t="shared" si="331"/>
        <v>41069.80824986651</v>
      </c>
      <c r="AE345" s="4">
        <f t="shared" si="331"/>
        <v>39694.442278933348</v>
      </c>
      <c r="AF345" s="4">
        <f t="shared" si="331"/>
        <v>41179.643078960864</v>
      </c>
      <c r="AH345" s="15">
        <f t="shared" si="322"/>
        <v>411575.94529675203</v>
      </c>
      <c r="AI345" s="15">
        <f t="shared" si="323"/>
        <v>497168.61301859951</v>
      </c>
    </row>
    <row r="346" spans="3:35">
      <c r="D346" s="13">
        <v>8710</v>
      </c>
      <c r="E346" s="2"/>
      <c r="F346" s="4">
        <f t="shared" si="329"/>
        <v>0</v>
      </c>
      <c r="G346" s="4">
        <f t="shared" si="329"/>
        <v>0</v>
      </c>
      <c r="H346" s="4">
        <f t="shared" si="329"/>
        <v>0</v>
      </c>
      <c r="I346" s="4">
        <f t="shared" si="329"/>
        <v>0</v>
      </c>
      <c r="J346" s="4">
        <f t="shared" si="330"/>
        <v>0</v>
      </c>
      <c r="K346" s="4">
        <f t="shared" si="330"/>
        <v>0</v>
      </c>
      <c r="L346" s="4">
        <f t="shared" si="330"/>
        <v>0</v>
      </c>
      <c r="M346" s="4">
        <f t="shared" si="330"/>
        <v>0</v>
      </c>
      <c r="N346" s="4">
        <f t="shared" si="330"/>
        <v>0</v>
      </c>
      <c r="O346" s="4">
        <f t="shared" si="330"/>
        <v>0</v>
      </c>
      <c r="P346" s="4">
        <f t="shared" si="330"/>
        <v>0</v>
      </c>
      <c r="Q346" s="4">
        <f t="shared" si="330"/>
        <v>0</v>
      </c>
      <c r="R346" s="4">
        <f t="shared" si="330"/>
        <v>0</v>
      </c>
      <c r="S346" s="4">
        <f t="shared" si="330"/>
        <v>0</v>
      </c>
      <c r="T346" s="4">
        <f t="shared" si="331"/>
        <v>0</v>
      </c>
      <c r="U346" s="4">
        <f t="shared" si="331"/>
        <v>0</v>
      </c>
      <c r="V346" s="4">
        <f t="shared" si="331"/>
        <v>0</v>
      </c>
      <c r="W346" s="4">
        <f t="shared" si="331"/>
        <v>0</v>
      </c>
      <c r="X346" s="4">
        <f t="shared" si="331"/>
        <v>0</v>
      </c>
      <c r="Y346" s="4">
        <f t="shared" si="331"/>
        <v>0</v>
      </c>
      <c r="Z346" s="4">
        <f t="shared" si="331"/>
        <v>0</v>
      </c>
      <c r="AA346" s="4">
        <f t="shared" si="331"/>
        <v>0</v>
      </c>
      <c r="AB346" s="4">
        <f t="shared" si="331"/>
        <v>0</v>
      </c>
      <c r="AC346" s="4">
        <f t="shared" si="331"/>
        <v>0</v>
      </c>
      <c r="AD346" s="4">
        <f t="shared" si="331"/>
        <v>0</v>
      </c>
      <c r="AE346" s="4">
        <f t="shared" si="331"/>
        <v>0</v>
      </c>
      <c r="AF346" s="4">
        <f t="shared" si="331"/>
        <v>0</v>
      </c>
      <c r="AH346" s="15">
        <f t="shared" si="322"/>
        <v>0</v>
      </c>
      <c r="AI346" s="15">
        <f t="shared" si="323"/>
        <v>0</v>
      </c>
    </row>
    <row r="347" spans="3:35">
      <c r="D347" s="14">
        <v>8711</v>
      </c>
      <c r="E347" s="2"/>
      <c r="F347" s="4">
        <f t="shared" si="329"/>
        <v>0</v>
      </c>
      <c r="G347" s="4">
        <f t="shared" si="329"/>
        <v>0</v>
      </c>
      <c r="H347" s="4">
        <f t="shared" si="329"/>
        <v>0</v>
      </c>
      <c r="I347" s="4">
        <f t="shared" si="329"/>
        <v>0</v>
      </c>
      <c r="J347" s="4">
        <f t="shared" si="330"/>
        <v>0</v>
      </c>
      <c r="K347" s="4">
        <f t="shared" si="330"/>
        <v>0</v>
      </c>
      <c r="L347" s="4">
        <f t="shared" si="330"/>
        <v>0</v>
      </c>
      <c r="M347" s="4">
        <f t="shared" si="330"/>
        <v>0</v>
      </c>
      <c r="N347" s="4">
        <f t="shared" si="330"/>
        <v>0</v>
      </c>
      <c r="O347" s="4">
        <f t="shared" si="330"/>
        <v>0</v>
      </c>
      <c r="P347" s="4">
        <f t="shared" si="330"/>
        <v>0</v>
      </c>
      <c r="Q347" s="4">
        <f t="shared" si="330"/>
        <v>0</v>
      </c>
      <c r="R347" s="4">
        <f t="shared" si="330"/>
        <v>0</v>
      </c>
      <c r="S347" s="4">
        <f t="shared" si="330"/>
        <v>0</v>
      </c>
      <c r="T347" s="4">
        <f t="shared" si="331"/>
        <v>0</v>
      </c>
      <c r="U347" s="4">
        <f t="shared" si="331"/>
        <v>0</v>
      </c>
      <c r="V347" s="4">
        <f t="shared" si="331"/>
        <v>0</v>
      </c>
      <c r="W347" s="4">
        <f t="shared" si="331"/>
        <v>0</v>
      </c>
      <c r="X347" s="4">
        <f t="shared" si="331"/>
        <v>0</v>
      </c>
      <c r="Y347" s="4">
        <f t="shared" si="331"/>
        <v>0</v>
      </c>
      <c r="Z347" s="4">
        <f t="shared" si="331"/>
        <v>0</v>
      </c>
      <c r="AA347" s="4">
        <f t="shared" si="331"/>
        <v>0</v>
      </c>
      <c r="AB347" s="4">
        <f t="shared" si="331"/>
        <v>0</v>
      </c>
      <c r="AC347" s="4">
        <f t="shared" si="331"/>
        <v>0</v>
      </c>
      <c r="AD347" s="4">
        <f t="shared" si="331"/>
        <v>0</v>
      </c>
      <c r="AE347" s="4">
        <f t="shared" si="331"/>
        <v>0</v>
      </c>
      <c r="AF347" s="4">
        <f t="shared" si="331"/>
        <v>0</v>
      </c>
      <c r="AH347" s="15">
        <f t="shared" si="322"/>
        <v>0</v>
      </c>
      <c r="AI347" s="15">
        <f t="shared" si="323"/>
        <v>0</v>
      </c>
    </row>
    <row r="348" spans="3:35">
      <c r="D348" s="13">
        <v>8720</v>
      </c>
      <c r="E348" s="2"/>
      <c r="F348" s="4">
        <f t="shared" si="329"/>
        <v>0</v>
      </c>
      <c r="G348" s="4">
        <f t="shared" si="329"/>
        <v>0</v>
      </c>
      <c r="H348" s="4">
        <f t="shared" si="329"/>
        <v>0</v>
      </c>
      <c r="I348" s="4">
        <f t="shared" si="329"/>
        <v>0</v>
      </c>
      <c r="J348" s="4">
        <f t="shared" si="330"/>
        <v>0</v>
      </c>
      <c r="K348" s="4">
        <f t="shared" si="330"/>
        <v>0</v>
      </c>
      <c r="L348" s="4">
        <f t="shared" si="330"/>
        <v>0</v>
      </c>
      <c r="M348" s="4">
        <f t="shared" si="330"/>
        <v>0</v>
      </c>
      <c r="N348" s="4">
        <f t="shared" si="330"/>
        <v>0</v>
      </c>
      <c r="O348" s="4">
        <f t="shared" si="330"/>
        <v>0</v>
      </c>
      <c r="P348" s="4">
        <f t="shared" si="330"/>
        <v>0</v>
      </c>
      <c r="Q348" s="4">
        <f t="shared" si="330"/>
        <v>0</v>
      </c>
      <c r="R348" s="4">
        <f t="shared" si="330"/>
        <v>0</v>
      </c>
      <c r="S348" s="4">
        <f t="shared" si="330"/>
        <v>0</v>
      </c>
      <c r="T348" s="4">
        <f t="shared" si="331"/>
        <v>0</v>
      </c>
      <c r="U348" s="4">
        <f t="shared" si="331"/>
        <v>0</v>
      </c>
      <c r="V348" s="4">
        <f t="shared" si="331"/>
        <v>0</v>
      </c>
      <c r="W348" s="4">
        <f t="shared" si="331"/>
        <v>0</v>
      </c>
      <c r="X348" s="4">
        <f t="shared" si="331"/>
        <v>0</v>
      </c>
      <c r="Y348" s="4">
        <f t="shared" si="331"/>
        <v>0</v>
      </c>
      <c r="Z348" s="4">
        <f t="shared" si="331"/>
        <v>0</v>
      </c>
      <c r="AA348" s="4">
        <f t="shared" si="331"/>
        <v>0</v>
      </c>
      <c r="AB348" s="4">
        <f t="shared" si="331"/>
        <v>0</v>
      </c>
      <c r="AC348" s="4">
        <f t="shared" si="331"/>
        <v>0</v>
      </c>
      <c r="AD348" s="4">
        <f t="shared" si="331"/>
        <v>0</v>
      </c>
      <c r="AE348" s="4">
        <f t="shared" si="331"/>
        <v>0</v>
      </c>
      <c r="AF348" s="4">
        <f t="shared" si="331"/>
        <v>0</v>
      </c>
      <c r="AH348" s="15">
        <f t="shared" si="322"/>
        <v>0</v>
      </c>
      <c r="AI348" s="15">
        <f t="shared" si="323"/>
        <v>0</v>
      </c>
    </row>
    <row r="349" spans="3:35">
      <c r="C349" s="14"/>
      <c r="D349" s="13">
        <v>8740</v>
      </c>
      <c r="E349" s="2"/>
      <c r="F349" s="4">
        <f t="shared" si="329"/>
        <v>6615.1800000000012</v>
      </c>
      <c r="G349" s="4">
        <f t="shared" si="329"/>
        <v>3692.97</v>
      </c>
      <c r="H349" s="4">
        <f t="shared" si="329"/>
        <v>4171.82</v>
      </c>
      <c r="I349" s="4">
        <f t="shared" si="329"/>
        <v>-6957.86</v>
      </c>
      <c r="J349" s="4">
        <f t="shared" si="330"/>
        <v>5773.13</v>
      </c>
      <c r="K349" s="4">
        <f t="shared" si="330"/>
        <v>3329.45</v>
      </c>
      <c r="L349" s="4">
        <f t="shared" si="330"/>
        <v>6080.2000638087602</v>
      </c>
      <c r="M349" s="4">
        <f t="shared" si="330"/>
        <v>6080.2000638087602</v>
      </c>
      <c r="N349" s="4">
        <f t="shared" si="330"/>
        <v>6084.1805548488965</v>
      </c>
      <c r="O349" s="4">
        <f t="shared" si="330"/>
        <v>6227.4782322938163</v>
      </c>
      <c r="P349" s="4">
        <f t="shared" si="330"/>
        <v>6227.4782322938163</v>
      </c>
      <c r="Q349" s="4">
        <f t="shared" si="330"/>
        <v>6227.4782322938163</v>
      </c>
      <c r="R349" s="4">
        <f t="shared" si="330"/>
        <v>6227.4782322938163</v>
      </c>
      <c r="S349" s="4">
        <f t="shared" si="330"/>
        <v>6227.4782322938163</v>
      </c>
      <c r="T349" s="4">
        <f t="shared" si="331"/>
        <v>6227.4782322938163</v>
      </c>
      <c r="U349" s="4">
        <f t="shared" si="331"/>
        <v>6227.4782322938163</v>
      </c>
      <c r="V349" s="4">
        <f t="shared" si="331"/>
        <v>6227.4782322938163</v>
      </c>
      <c r="W349" s="4">
        <f t="shared" si="331"/>
        <v>6227.4782322938163</v>
      </c>
      <c r="X349" s="4">
        <f t="shared" si="331"/>
        <v>6227.4782322938163</v>
      </c>
      <c r="Y349" s="4">
        <f t="shared" si="331"/>
        <v>6227.4782322938163</v>
      </c>
      <c r="Z349" s="4">
        <f t="shared" si="331"/>
        <v>6231.4587233339525</v>
      </c>
      <c r="AA349" s="4">
        <f t="shared" si="331"/>
        <v>6227.4782322938163</v>
      </c>
      <c r="AB349" s="4">
        <f t="shared" si="331"/>
        <v>6227.4782322938163</v>
      </c>
      <c r="AC349" s="4">
        <f t="shared" si="331"/>
        <v>6227.4782322938163</v>
      </c>
      <c r="AD349" s="4">
        <f t="shared" si="331"/>
        <v>6227.4782322938163</v>
      </c>
      <c r="AE349" s="4">
        <f t="shared" si="331"/>
        <v>6227.4782322938163</v>
      </c>
      <c r="AF349" s="4">
        <f t="shared" si="331"/>
        <v>6227.4782322938163</v>
      </c>
      <c r="AH349" s="15">
        <f t="shared" si="322"/>
        <v>53551.705379347877</v>
      </c>
      <c r="AI349" s="15">
        <f t="shared" si="323"/>
        <v>74733.719278565943</v>
      </c>
    </row>
    <row r="350" spans="3:35">
      <c r="D350" s="13">
        <v>8750</v>
      </c>
      <c r="E350" s="2"/>
      <c r="F350" s="4">
        <f t="shared" si="329"/>
        <v>0</v>
      </c>
      <c r="G350" s="4">
        <f t="shared" si="329"/>
        <v>0</v>
      </c>
      <c r="H350" s="4">
        <f t="shared" si="329"/>
        <v>0</v>
      </c>
      <c r="I350" s="4">
        <f t="shared" si="329"/>
        <v>0</v>
      </c>
      <c r="J350" s="4">
        <f t="shared" si="330"/>
        <v>0</v>
      </c>
      <c r="K350" s="4">
        <f t="shared" si="330"/>
        <v>0</v>
      </c>
      <c r="L350" s="4">
        <f t="shared" si="330"/>
        <v>0</v>
      </c>
      <c r="M350" s="4">
        <f t="shared" si="330"/>
        <v>0</v>
      </c>
      <c r="N350" s="4">
        <f t="shared" si="330"/>
        <v>0</v>
      </c>
      <c r="O350" s="4">
        <f t="shared" si="330"/>
        <v>0</v>
      </c>
      <c r="P350" s="4">
        <f t="shared" si="330"/>
        <v>0</v>
      </c>
      <c r="Q350" s="4">
        <f t="shared" si="330"/>
        <v>0</v>
      </c>
      <c r="R350" s="4">
        <f t="shared" si="330"/>
        <v>0</v>
      </c>
      <c r="S350" s="4">
        <f t="shared" si="330"/>
        <v>0</v>
      </c>
      <c r="T350" s="4">
        <f t="shared" si="331"/>
        <v>0</v>
      </c>
      <c r="U350" s="4">
        <f t="shared" si="331"/>
        <v>0</v>
      </c>
      <c r="V350" s="4">
        <f t="shared" si="331"/>
        <v>0</v>
      </c>
      <c r="W350" s="4">
        <f t="shared" si="331"/>
        <v>0</v>
      </c>
      <c r="X350" s="4">
        <f t="shared" si="331"/>
        <v>0</v>
      </c>
      <c r="Y350" s="4">
        <f t="shared" si="331"/>
        <v>0</v>
      </c>
      <c r="Z350" s="4">
        <f t="shared" si="331"/>
        <v>0</v>
      </c>
      <c r="AA350" s="4">
        <f t="shared" si="331"/>
        <v>0</v>
      </c>
      <c r="AB350" s="4">
        <f t="shared" si="331"/>
        <v>0</v>
      </c>
      <c r="AC350" s="4">
        <f t="shared" si="331"/>
        <v>0</v>
      </c>
      <c r="AD350" s="4">
        <f t="shared" si="331"/>
        <v>0</v>
      </c>
      <c r="AE350" s="4">
        <f t="shared" si="331"/>
        <v>0</v>
      </c>
      <c r="AF350" s="4">
        <f t="shared" si="331"/>
        <v>0</v>
      </c>
      <c r="AH350" s="15">
        <f t="shared" si="322"/>
        <v>0</v>
      </c>
      <c r="AI350" s="15">
        <f t="shared" si="323"/>
        <v>0</v>
      </c>
    </row>
    <row r="351" spans="3:35">
      <c r="D351" s="13">
        <v>8760</v>
      </c>
      <c r="E351" s="2"/>
      <c r="F351" s="4">
        <f t="shared" si="329"/>
        <v>0</v>
      </c>
      <c r="G351" s="4">
        <f t="shared" si="329"/>
        <v>0</v>
      </c>
      <c r="H351" s="4">
        <f t="shared" si="329"/>
        <v>0</v>
      </c>
      <c r="I351" s="4">
        <f t="shared" si="329"/>
        <v>0</v>
      </c>
      <c r="J351" s="4">
        <f t="shared" si="330"/>
        <v>0</v>
      </c>
      <c r="K351" s="4">
        <f t="shared" si="330"/>
        <v>0</v>
      </c>
      <c r="L351" s="4">
        <f t="shared" si="330"/>
        <v>0</v>
      </c>
      <c r="M351" s="4">
        <f t="shared" si="330"/>
        <v>0</v>
      </c>
      <c r="N351" s="4">
        <f t="shared" si="330"/>
        <v>0</v>
      </c>
      <c r="O351" s="4">
        <f t="shared" si="330"/>
        <v>0</v>
      </c>
      <c r="P351" s="4">
        <f t="shared" si="330"/>
        <v>0</v>
      </c>
      <c r="Q351" s="4">
        <f t="shared" si="330"/>
        <v>0</v>
      </c>
      <c r="R351" s="4">
        <f t="shared" si="330"/>
        <v>0</v>
      </c>
      <c r="S351" s="4">
        <f t="shared" si="330"/>
        <v>0</v>
      </c>
      <c r="T351" s="4">
        <f t="shared" si="331"/>
        <v>0</v>
      </c>
      <c r="U351" s="4">
        <f t="shared" si="331"/>
        <v>0</v>
      </c>
      <c r="V351" s="4">
        <f t="shared" si="331"/>
        <v>0</v>
      </c>
      <c r="W351" s="4">
        <f t="shared" si="331"/>
        <v>0</v>
      </c>
      <c r="X351" s="4">
        <f t="shared" si="331"/>
        <v>0</v>
      </c>
      <c r="Y351" s="4">
        <f t="shared" si="331"/>
        <v>0</v>
      </c>
      <c r="Z351" s="4">
        <f t="shared" si="331"/>
        <v>0</v>
      </c>
      <c r="AA351" s="4">
        <f t="shared" si="331"/>
        <v>0</v>
      </c>
      <c r="AB351" s="4">
        <f t="shared" si="331"/>
        <v>0</v>
      </c>
      <c r="AC351" s="4">
        <f t="shared" si="331"/>
        <v>0</v>
      </c>
      <c r="AD351" s="4">
        <f t="shared" si="331"/>
        <v>0</v>
      </c>
      <c r="AE351" s="4">
        <f t="shared" si="331"/>
        <v>0</v>
      </c>
      <c r="AF351" s="4">
        <f t="shared" si="331"/>
        <v>0</v>
      </c>
      <c r="AH351" s="15">
        <f t="shared" si="322"/>
        <v>0</v>
      </c>
      <c r="AI351" s="15">
        <f t="shared" si="323"/>
        <v>0</v>
      </c>
    </row>
    <row r="352" spans="3:35">
      <c r="D352" s="13">
        <v>8770</v>
      </c>
      <c r="E352" s="2"/>
      <c r="F352" s="4">
        <f t="shared" si="329"/>
        <v>0</v>
      </c>
      <c r="G352" s="4">
        <f t="shared" si="329"/>
        <v>0</v>
      </c>
      <c r="H352" s="4">
        <f t="shared" si="329"/>
        <v>0</v>
      </c>
      <c r="I352" s="4">
        <f t="shared" si="329"/>
        <v>0</v>
      </c>
      <c r="J352" s="4">
        <f t="shared" si="330"/>
        <v>0</v>
      </c>
      <c r="K352" s="4">
        <f t="shared" si="330"/>
        <v>0</v>
      </c>
      <c r="L352" s="4">
        <f t="shared" si="330"/>
        <v>0</v>
      </c>
      <c r="M352" s="4">
        <f t="shared" si="330"/>
        <v>0</v>
      </c>
      <c r="N352" s="4">
        <f t="shared" si="330"/>
        <v>0</v>
      </c>
      <c r="O352" s="4">
        <f t="shared" si="330"/>
        <v>0</v>
      </c>
      <c r="P352" s="4">
        <f t="shared" si="330"/>
        <v>0</v>
      </c>
      <c r="Q352" s="4">
        <f t="shared" si="330"/>
        <v>0</v>
      </c>
      <c r="R352" s="4">
        <f t="shared" si="330"/>
        <v>0</v>
      </c>
      <c r="S352" s="4">
        <f t="shared" si="330"/>
        <v>0</v>
      </c>
      <c r="T352" s="4">
        <f t="shared" si="331"/>
        <v>0</v>
      </c>
      <c r="U352" s="4">
        <f t="shared" si="331"/>
        <v>0</v>
      </c>
      <c r="V352" s="4">
        <f t="shared" si="331"/>
        <v>0</v>
      </c>
      <c r="W352" s="4">
        <f t="shared" si="331"/>
        <v>0</v>
      </c>
      <c r="X352" s="4">
        <f t="shared" si="331"/>
        <v>0</v>
      </c>
      <c r="Y352" s="4">
        <f t="shared" si="331"/>
        <v>0</v>
      </c>
      <c r="Z352" s="4">
        <f t="shared" si="331"/>
        <v>0</v>
      </c>
      <c r="AA352" s="4">
        <f t="shared" si="331"/>
        <v>0</v>
      </c>
      <c r="AB352" s="4">
        <f t="shared" si="331"/>
        <v>0</v>
      </c>
      <c r="AC352" s="4">
        <f t="shared" si="331"/>
        <v>0</v>
      </c>
      <c r="AD352" s="4">
        <f t="shared" si="331"/>
        <v>0</v>
      </c>
      <c r="AE352" s="4">
        <f t="shared" si="331"/>
        <v>0</v>
      </c>
      <c r="AF352" s="4">
        <f t="shared" si="331"/>
        <v>0</v>
      </c>
      <c r="AH352" s="15">
        <f t="shared" si="322"/>
        <v>0</v>
      </c>
      <c r="AI352" s="15">
        <f t="shared" si="323"/>
        <v>0</v>
      </c>
    </row>
    <row r="353" spans="3:35">
      <c r="D353" s="13">
        <v>8780</v>
      </c>
      <c r="E353" s="2"/>
      <c r="F353" s="4">
        <f t="shared" si="329"/>
        <v>0</v>
      </c>
      <c r="G353" s="4">
        <f t="shared" si="329"/>
        <v>0</v>
      </c>
      <c r="H353" s="4">
        <f t="shared" si="329"/>
        <v>0</v>
      </c>
      <c r="I353" s="4">
        <f t="shared" si="329"/>
        <v>0</v>
      </c>
      <c r="J353" s="4">
        <f t="shared" si="330"/>
        <v>0</v>
      </c>
      <c r="K353" s="4">
        <f t="shared" si="330"/>
        <v>0</v>
      </c>
      <c r="L353" s="4">
        <f t="shared" si="330"/>
        <v>0</v>
      </c>
      <c r="M353" s="4">
        <f t="shared" si="330"/>
        <v>0</v>
      </c>
      <c r="N353" s="4">
        <f t="shared" si="330"/>
        <v>0</v>
      </c>
      <c r="O353" s="4">
        <f t="shared" si="330"/>
        <v>0</v>
      </c>
      <c r="P353" s="4">
        <f t="shared" si="330"/>
        <v>0</v>
      </c>
      <c r="Q353" s="4">
        <f t="shared" si="330"/>
        <v>0</v>
      </c>
      <c r="R353" s="4">
        <f t="shared" si="330"/>
        <v>0</v>
      </c>
      <c r="S353" s="4">
        <f t="shared" si="330"/>
        <v>0</v>
      </c>
      <c r="T353" s="4">
        <f t="shared" si="331"/>
        <v>0</v>
      </c>
      <c r="U353" s="4">
        <f t="shared" si="331"/>
        <v>0</v>
      </c>
      <c r="V353" s="4">
        <f t="shared" si="331"/>
        <v>0</v>
      </c>
      <c r="W353" s="4">
        <f t="shared" si="331"/>
        <v>0</v>
      </c>
      <c r="X353" s="4">
        <f t="shared" si="331"/>
        <v>0</v>
      </c>
      <c r="Y353" s="4">
        <f t="shared" si="331"/>
        <v>0</v>
      </c>
      <c r="Z353" s="4">
        <f t="shared" si="331"/>
        <v>0</v>
      </c>
      <c r="AA353" s="4">
        <f t="shared" si="331"/>
        <v>0</v>
      </c>
      <c r="AB353" s="4">
        <f t="shared" si="331"/>
        <v>0</v>
      </c>
      <c r="AC353" s="4">
        <f t="shared" si="331"/>
        <v>0</v>
      </c>
      <c r="AD353" s="4">
        <f t="shared" si="331"/>
        <v>0</v>
      </c>
      <c r="AE353" s="4">
        <f t="shared" si="331"/>
        <v>0</v>
      </c>
      <c r="AF353" s="4">
        <f t="shared" si="331"/>
        <v>0</v>
      </c>
      <c r="AH353" s="15">
        <f t="shared" si="322"/>
        <v>0</v>
      </c>
      <c r="AI353" s="15">
        <f t="shared" si="323"/>
        <v>0</v>
      </c>
    </row>
    <row r="354" spans="3:35">
      <c r="D354" s="13">
        <v>8790</v>
      </c>
      <c r="E354" s="2"/>
      <c r="F354" s="4">
        <f t="shared" si="329"/>
        <v>0</v>
      </c>
      <c r="G354" s="4">
        <f t="shared" si="329"/>
        <v>0</v>
      </c>
      <c r="H354" s="4">
        <f t="shared" si="329"/>
        <v>0</v>
      </c>
      <c r="I354" s="4">
        <f t="shared" si="329"/>
        <v>0</v>
      </c>
      <c r="J354" s="4">
        <f t="shared" si="330"/>
        <v>0</v>
      </c>
      <c r="K354" s="4">
        <f t="shared" si="330"/>
        <v>0</v>
      </c>
      <c r="L354" s="4">
        <f t="shared" si="330"/>
        <v>0</v>
      </c>
      <c r="M354" s="4">
        <f t="shared" si="330"/>
        <v>0</v>
      </c>
      <c r="N354" s="4">
        <f t="shared" si="330"/>
        <v>0</v>
      </c>
      <c r="O354" s="4">
        <f t="shared" si="330"/>
        <v>0</v>
      </c>
      <c r="P354" s="4">
        <f t="shared" si="330"/>
        <v>0</v>
      </c>
      <c r="Q354" s="4">
        <f t="shared" si="330"/>
        <v>0</v>
      </c>
      <c r="R354" s="4">
        <f t="shared" si="330"/>
        <v>0</v>
      </c>
      <c r="S354" s="4">
        <f t="shared" si="330"/>
        <v>0</v>
      </c>
      <c r="T354" s="4">
        <f t="shared" si="331"/>
        <v>0</v>
      </c>
      <c r="U354" s="4">
        <f t="shared" si="331"/>
        <v>0</v>
      </c>
      <c r="V354" s="4">
        <f t="shared" si="331"/>
        <v>0</v>
      </c>
      <c r="W354" s="4">
        <f t="shared" si="331"/>
        <v>0</v>
      </c>
      <c r="X354" s="4">
        <f t="shared" si="331"/>
        <v>0</v>
      </c>
      <c r="Y354" s="4">
        <f t="shared" si="331"/>
        <v>0</v>
      </c>
      <c r="Z354" s="4">
        <f t="shared" si="331"/>
        <v>0</v>
      </c>
      <c r="AA354" s="4">
        <f t="shared" si="331"/>
        <v>0</v>
      </c>
      <c r="AB354" s="4">
        <f t="shared" si="331"/>
        <v>0</v>
      </c>
      <c r="AC354" s="4">
        <f t="shared" si="331"/>
        <v>0</v>
      </c>
      <c r="AD354" s="4">
        <f t="shared" si="331"/>
        <v>0</v>
      </c>
      <c r="AE354" s="4">
        <f t="shared" si="331"/>
        <v>0</v>
      </c>
      <c r="AF354" s="4">
        <f t="shared" si="331"/>
        <v>0</v>
      </c>
      <c r="AH354" s="15">
        <f t="shared" si="322"/>
        <v>0</v>
      </c>
      <c r="AI354" s="15">
        <f t="shared" si="323"/>
        <v>0</v>
      </c>
    </row>
    <row r="355" spans="3:35">
      <c r="C355" s="14"/>
      <c r="D355" s="13">
        <v>8800</v>
      </c>
      <c r="E355" s="2"/>
      <c r="F355" s="4">
        <f t="shared" si="329"/>
        <v>0</v>
      </c>
      <c r="G355" s="4">
        <f t="shared" si="329"/>
        <v>0</v>
      </c>
      <c r="H355" s="4">
        <f t="shared" si="329"/>
        <v>0</v>
      </c>
      <c r="I355" s="4">
        <f t="shared" si="329"/>
        <v>0</v>
      </c>
      <c r="J355" s="4">
        <f t="shared" ref="J355:S364" si="332">SUMIF($C$9:$C$305,$D355,J$9:J$305)</f>
        <v>0</v>
      </c>
      <c r="K355" s="4">
        <f t="shared" si="332"/>
        <v>0</v>
      </c>
      <c r="L355" s="4">
        <f t="shared" si="332"/>
        <v>0</v>
      </c>
      <c r="M355" s="4">
        <f t="shared" si="332"/>
        <v>0</v>
      </c>
      <c r="N355" s="4">
        <f t="shared" si="332"/>
        <v>0</v>
      </c>
      <c r="O355" s="4">
        <f t="shared" si="332"/>
        <v>0</v>
      </c>
      <c r="P355" s="4">
        <f t="shared" si="332"/>
        <v>0</v>
      </c>
      <c r="Q355" s="4">
        <f t="shared" si="332"/>
        <v>0</v>
      </c>
      <c r="R355" s="4">
        <f t="shared" si="332"/>
        <v>0</v>
      </c>
      <c r="S355" s="4">
        <f t="shared" si="332"/>
        <v>0</v>
      </c>
      <c r="T355" s="4">
        <f t="shared" ref="T355:AF364" si="333">SUMIF($C$9:$C$305,$D355,T$9:T$305)</f>
        <v>0</v>
      </c>
      <c r="U355" s="4">
        <f t="shared" si="333"/>
        <v>0</v>
      </c>
      <c r="V355" s="4">
        <f t="shared" si="333"/>
        <v>0</v>
      </c>
      <c r="W355" s="4">
        <f t="shared" si="333"/>
        <v>0</v>
      </c>
      <c r="X355" s="4">
        <f t="shared" si="333"/>
        <v>0</v>
      </c>
      <c r="Y355" s="4">
        <f t="shared" si="333"/>
        <v>0</v>
      </c>
      <c r="Z355" s="4">
        <f t="shared" si="333"/>
        <v>0</v>
      </c>
      <c r="AA355" s="4">
        <f t="shared" si="333"/>
        <v>0</v>
      </c>
      <c r="AB355" s="4">
        <f t="shared" si="333"/>
        <v>0</v>
      </c>
      <c r="AC355" s="4">
        <f t="shared" si="333"/>
        <v>0</v>
      </c>
      <c r="AD355" s="4">
        <f t="shared" si="333"/>
        <v>0</v>
      </c>
      <c r="AE355" s="4">
        <f t="shared" si="333"/>
        <v>0</v>
      </c>
      <c r="AF355" s="4">
        <f t="shared" si="333"/>
        <v>0</v>
      </c>
      <c r="AH355" s="15">
        <f t="shared" si="322"/>
        <v>0</v>
      </c>
      <c r="AI355" s="15">
        <f t="shared" si="323"/>
        <v>0</v>
      </c>
    </row>
    <row r="356" spans="3:35">
      <c r="D356" s="13">
        <v>8810</v>
      </c>
      <c r="E356" s="2"/>
      <c r="F356" s="4">
        <f t="shared" ref="F356:I375" si="334">SUMIF($C$9:$C$305,$D356,F$9:F$305)</f>
        <v>0</v>
      </c>
      <c r="G356" s="4">
        <f t="shared" si="334"/>
        <v>0</v>
      </c>
      <c r="H356" s="4">
        <f t="shared" si="334"/>
        <v>0</v>
      </c>
      <c r="I356" s="4">
        <f t="shared" si="334"/>
        <v>0</v>
      </c>
      <c r="J356" s="4">
        <f t="shared" si="332"/>
        <v>0</v>
      </c>
      <c r="K356" s="4">
        <f t="shared" si="332"/>
        <v>0</v>
      </c>
      <c r="L356" s="4">
        <f t="shared" si="332"/>
        <v>0</v>
      </c>
      <c r="M356" s="4">
        <f t="shared" si="332"/>
        <v>0</v>
      </c>
      <c r="N356" s="4">
        <f t="shared" si="332"/>
        <v>0</v>
      </c>
      <c r="O356" s="4">
        <f t="shared" si="332"/>
        <v>0</v>
      </c>
      <c r="P356" s="4">
        <f t="shared" si="332"/>
        <v>0</v>
      </c>
      <c r="Q356" s="4">
        <f t="shared" si="332"/>
        <v>0</v>
      </c>
      <c r="R356" s="4">
        <f t="shared" si="332"/>
        <v>0</v>
      </c>
      <c r="S356" s="4">
        <f t="shared" si="332"/>
        <v>0</v>
      </c>
      <c r="T356" s="4">
        <f t="shared" si="333"/>
        <v>0</v>
      </c>
      <c r="U356" s="4">
        <f t="shared" si="333"/>
        <v>0</v>
      </c>
      <c r="V356" s="4">
        <f t="shared" si="333"/>
        <v>0</v>
      </c>
      <c r="W356" s="4">
        <f t="shared" si="333"/>
        <v>0</v>
      </c>
      <c r="X356" s="4">
        <f t="shared" si="333"/>
        <v>0</v>
      </c>
      <c r="Y356" s="4">
        <f t="shared" si="333"/>
        <v>0</v>
      </c>
      <c r="Z356" s="4">
        <f t="shared" si="333"/>
        <v>0</v>
      </c>
      <c r="AA356" s="4">
        <f t="shared" si="333"/>
        <v>0</v>
      </c>
      <c r="AB356" s="4">
        <f t="shared" si="333"/>
        <v>0</v>
      </c>
      <c r="AC356" s="4">
        <f t="shared" si="333"/>
        <v>0</v>
      </c>
      <c r="AD356" s="4">
        <f t="shared" si="333"/>
        <v>0</v>
      </c>
      <c r="AE356" s="4">
        <f t="shared" si="333"/>
        <v>0</v>
      </c>
      <c r="AF356" s="4">
        <f t="shared" si="333"/>
        <v>0</v>
      </c>
      <c r="AH356" s="15">
        <f t="shared" si="322"/>
        <v>0</v>
      </c>
      <c r="AI356" s="15">
        <f t="shared" si="323"/>
        <v>0</v>
      </c>
    </row>
    <row r="357" spans="3:35">
      <c r="D357" s="13">
        <v>8850</v>
      </c>
      <c r="E357" s="2"/>
      <c r="F357" s="4">
        <f t="shared" si="334"/>
        <v>0</v>
      </c>
      <c r="G357" s="4">
        <f t="shared" si="334"/>
        <v>0</v>
      </c>
      <c r="H357" s="4">
        <f t="shared" si="334"/>
        <v>22774820.939999998</v>
      </c>
      <c r="I357" s="4">
        <f t="shared" si="334"/>
        <v>2090628.03</v>
      </c>
      <c r="J357" s="4">
        <f t="shared" si="332"/>
        <v>51305.329999999994</v>
      </c>
      <c r="K357" s="4">
        <f t="shared" si="332"/>
        <v>-237350.62</v>
      </c>
      <c r="L357" s="4">
        <f t="shared" si="332"/>
        <v>17861545.543989062</v>
      </c>
      <c r="M357" s="4">
        <f t="shared" si="332"/>
        <v>16440371.644552551</v>
      </c>
      <c r="N357" s="4">
        <f t="shared" si="332"/>
        <v>16012005.44674883</v>
      </c>
      <c r="O357" s="4">
        <f t="shared" si="332"/>
        <v>16712709.838847796</v>
      </c>
      <c r="P357" s="4">
        <f t="shared" si="332"/>
        <v>16588628.948105497</v>
      </c>
      <c r="Q357" s="4">
        <f t="shared" si="332"/>
        <v>16696240.615405273</v>
      </c>
      <c r="R357" s="4">
        <f t="shared" si="332"/>
        <v>17593151.365926098</v>
      </c>
      <c r="S357" s="4">
        <f t="shared" si="332"/>
        <v>16611592.710551493</v>
      </c>
      <c r="T357" s="4">
        <f t="shared" si="333"/>
        <v>19213246.06601375</v>
      </c>
      <c r="U357" s="4">
        <f t="shared" si="333"/>
        <v>16990315.082228947</v>
      </c>
      <c r="V357" s="4">
        <f t="shared" si="333"/>
        <v>21798984.801061392</v>
      </c>
      <c r="W357" s="4">
        <f t="shared" si="333"/>
        <v>16389216.032275878</v>
      </c>
      <c r="X357" s="4">
        <f t="shared" si="333"/>
        <v>20381248.888622656</v>
      </c>
      <c r="Y357" s="4">
        <f t="shared" si="333"/>
        <v>15192472.588887028</v>
      </c>
      <c r="Z357" s="4">
        <f t="shared" si="333"/>
        <v>15531582.211373955</v>
      </c>
      <c r="AA357" s="4">
        <f t="shared" si="333"/>
        <v>16712709.838847796</v>
      </c>
      <c r="AB357" s="4">
        <f t="shared" si="333"/>
        <v>16588628.948105497</v>
      </c>
      <c r="AC357" s="4">
        <f t="shared" si="333"/>
        <v>16696240.615405273</v>
      </c>
      <c r="AD357" s="4">
        <f t="shared" si="333"/>
        <v>17593151.365926098</v>
      </c>
      <c r="AE357" s="4">
        <f t="shared" si="333"/>
        <v>16611592.710551493</v>
      </c>
      <c r="AF357" s="4">
        <f t="shared" si="333"/>
        <v>19213246.06601375</v>
      </c>
      <c r="AH357" s="15">
        <f t="shared" si="322"/>
        <v>124990905.71764901</v>
      </c>
      <c r="AI357" s="15">
        <f t="shared" si="323"/>
        <v>209699389.14929977</v>
      </c>
    </row>
    <row r="358" spans="3:35">
      <c r="D358" s="13">
        <v>8860</v>
      </c>
      <c r="E358" s="2"/>
      <c r="F358" s="4">
        <f t="shared" si="334"/>
        <v>0</v>
      </c>
      <c r="G358" s="4">
        <f t="shared" si="334"/>
        <v>0</v>
      </c>
      <c r="H358" s="4">
        <f t="shared" si="334"/>
        <v>0</v>
      </c>
      <c r="I358" s="4">
        <f t="shared" si="334"/>
        <v>0</v>
      </c>
      <c r="J358" s="4">
        <f t="shared" si="332"/>
        <v>0</v>
      </c>
      <c r="K358" s="4">
        <f t="shared" si="332"/>
        <v>0</v>
      </c>
      <c r="L358" s="4">
        <f t="shared" si="332"/>
        <v>0</v>
      </c>
      <c r="M358" s="4">
        <f t="shared" si="332"/>
        <v>0</v>
      </c>
      <c r="N358" s="4">
        <f t="shared" si="332"/>
        <v>0</v>
      </c>
      <c r="O358" s="4">
        <f t="shared" si="332"/>
        <v>0</v>
      </c>
      <c r="P358" s="4">
        <f t="shared" si="332"/>
        <v>0</v>
      </c>
      <c r="Q358" s="4">
        <f t="shared" si="332"/>
        <v>0</v>
      </c>
      <c r="R358" s="4">
        <f t="shared" si="332"/>
        <v>0</v>
      </c>
      <c r="S358" s="4">
        <f t="shared" si="332"/>
        <v>0</v>
      </c>
      <c r="T358" s="4">
        <f t="shared" si="333"/>
        <v>0</v>
      </c>
      <c r="U358" s="4">
        <f t="shared" si="333"/>
        <v>0</v>
      </c>
      <c r="V358" s="4">
        <f t="shared" si="333"/>
        <v>0</v>
      </c>
      <c r="W358" s="4">
        <f t="shared" si="333"/>
        <v>0</v>
      </c>
      <c r="X358" s="4">
        <f t="shared" si="333"/>
        <v>0</v>
      </c>
      <c r="Y358" s="4">
        <f t="shared" si="333"/>
        <v>0</v>
      </c>
      <c r="Z358" s="4">
        <f t="shared" si="333"/>
        <v>0</v>
      </c>
      <c r="AA358" s="4">
        <f t="shared" si="333"/>
        <v>0</v>
      </c>
      <c r="AB358" s="4">
        <f t="shared" si="333"/>
        <v>0</v>
      </c>
      <c r="AC358" s="4">
        <f t="shared" si="333"/>
        <v>0</v>
      </c>
      <c r="AD358" s="4">
        <f t="shared" si="333"/>
        <v>0</v>
      </c>
      <c r="AE358" s="4">
        <f t="shared" si="333"/>
        <v>0</v>
      </c>
      <c r="AF358" s="4">
        <f t="shared" si="333"/>
        <v>0</v>
      </c>
      <c r="AH358" s="15">
        <f t="shared" si="322"/>
        <v>0</v>
      </c>
      <c r="AI358" s="15">
        <f t="shared" si="323"/>
        <v>0</v>
      </c>
    </row>
    <row r="359" spans="3:35">
      <c r="D359" s="13">
        <v>8870</v>
      </c>
      <c r="E359" s="2"/>
      <c r="F359" s="4">
        <f t="shared" si="334"/>
        <v>0</v>
      </c>
      <c r="G359" s="4">
        <f t="shared" si="334"/>
        <v>0</v>
      </c>
      <c r="H359" s="4">
        <f t="shared" si="334"/>
        <v>0</v>
      </c>
      <c r="I359" s="4">
        <f t="shared" si="334"/>
        <v>0</v>
      </c>
      <c r="J359" s="4">
        <f t="shared" si="332"/>
        <v>0</v>
      </c>
      <c r="K359" s="4">
        <f t="shared" si="332"/>
        <v>0</v>
      </c>
      <c r="L359" s="4">
        <f t="shared" si="332"/>
        <v>0</v>
      </c>
      <c r="M359" s="4">
        <f t="shared" si="332"/>
        <v>0</v>
      </c>
      <c r="N359" s="4">
        <f t="shared" si="332"/>
        <v>0</v>
      </c>
      <c r="O359" s="4">
        <f t="shared" si="332"/>
        <v>0</v>
      </c>
      <c r="P359" s="4">
        <f t="shared" si="332"/>
        <v>0</v>
      </c>
      <c r="Q359" s="4">
        <f t="shared" si="332"/>
        <v>0</v>
      </c>
      <c r="R359" s="4">
        <f t="shared" si="332"/>
        <v>0</v>
      </c>
      <c r="S359" s="4">
        <f t="shared" si="332"/>
        <v>0</v>
      </c>
      <c r="T359" s="4">
        <f t="shared" si="333"/>
        <v>0</v>
      </c>
      <c r="U359" s="4">
        <f t="shared" si="333"/>
        <v>0</v>
      </c>
      <c r="V359" s="4">
        <f t="shared" si="333"/>
        <v>0</v>
      </c>
      <c r="W359" s="4">
        <f t="shared" si="333"/>
        <v>0</v>
      </c>
      <c r="X359" s="4">
        <f t="shared" si="333"/>
        <v>0</v>
      </c>
      <c r="Y359" s="4">
        <f t="shared" si="333"/>
        <v>0</v>
      </c>
      <c r="Z359" s="4">
        <f t="shared" si="333"/>
        <v>0</v>
      </c>
      <c r="AA359" s="4">
        <f t="shared" si="333"/>
        <v>0</v>
      </c>
      <c r="AB359" s="4">
        <f t="shared" si="333"/>
        <v>0</v>
      </c>
      <c r="AC359" s="4">
        <f t="shared" si="333"/>
        <v>0</v>
      </c>
      <c r="AD359" s="4">
        <f t="shared" si="333"/>
        <v>0</v>
      </c>
      <c r="AE359" s="4">
        <f t="shared" si="333"/>
        <v>0</v>
      </c>
      <c r="AF359" s="4">
        <f t="shared" si="333"/>
        <v>0</v>
      </c>
      <c r="AH359" s="15">
        <f t="shared" si="322"/>
        <v>0</v>
      </c>
      <c r="AI359" s="15">
        <f t="shared" si="323"/>
        <v>0</v>
      </c>
    </row>
    <row r="360" spans="3:35">
      <c r="D360" s="13">
        <v>8890</v>
      </c>
      <c r="E360" s="2"/>
      <c r="F360" s="4">
        <f t="shared" si="334"/>
        <v>0</v>
      </c>
      <c r="G360" s="4">
        <f t="shared" si="334"/>
        <v>0</v>
      </c>
      <c r="H360" s="4">
        <f t="shared" si="334"/>
        <v>0</v>
      </c>
      <c r="I360" s="4">
        <f t="shared" si="334"/>
        <v>0</v>
      </c>
      <c r="J360" s="4">
        <f t="shared" si="332"/>
        <v>0</v>
      </c>
      <c r="K360" s="4">
        <f t="shared" si="332"/>
        <v>0</v>
      </c>
      <c r="L360" s="4">
        <f t="shared" si="332"/>
        <v>0</v>
      </c>
      <c r="M360" s="4">
        <f t="shared" si="332"/>
        <v>0</v>
      </c>
      <c r="N360" s="4">
        <f t="shared" si="332"/>
        <v>0</v>
      </c>
      <c r="O360" s="4">
        <f t="shared" si="332"/>
        <v>0</v>
      </c>
      <c r="P360" s="4">
        <f t="shared" si="332"/>
        <v>0</v>
      </c>
      <c r="Q360" s="4">
        <f t="shared" si="332"/>
        <v>0</v>
      </c>
      <c r="R360" s="4">
        <f t="shared" si="332"/>
        <v>0</v>
      </c>
      <c r="S360" s="4">
        <f t="shared" si="332"/>
        <v>0</v>
      </c>
      <c r="T360" s="4">
        <f t="shared" si="333"/>
        <v>0</v>
      </c>
      <c r="U360" s="4">
        <f t="shared" si="333"/>
        <v>0</v>
      </c>
      <c r="V360" s="4">
        <f t="shared" si="333"/>
        <v>0</v>
      </c>
      <c r="W360" s="4">
        <f t="shared" si="333"/>
        <v>0</v>
      </c>
      <c r="X360" s="4">
        <f t="shared" si="333"/>
        <v>0</v>
      </c>
      <c r="Y360" s="4">
        <f t="shared" si="333"/>
        <v>0</v>
      </c>
      <c r="Z360" s="4">
        <f t="shared" si="333"/>
        <v>0</v>
      </c>
      <c r="AA360" s="4">
        <f t="shared" si="333"/>
        <v>0</v>
      </c>
      <c r="AB360" s="4">
        <f t="shared" si="333"/>
        <v>0</v>
      </c>
      <c r="AC360" s="4">
        <f t="shared" si="333"/>
        <v>0</v>
      </c>
      <c r="AD360" s="4">
        <f t="shared" si="333"/>
        <v>0</v>
      </c>
      <c r="AE360" s="4">
        <f t="shared" si="333"/>
        <v>0</v>
      </c>
      <c r="AF360" s="4">
        <f t="shared" si="333"/>
        <v>0</v>
      </c>
      <c r="AH360" s="15">
        <f t="shared" si="322"/>
        <v>0</v>
      </c>
      <c r="AI360" s="15">
        <f t="shared" si="323"/>
        <v>0</v>
      </c>
    </row>
    <row r="361" spans="3:35">
      <c r="D361" s="13">
        <v>8900</v>
      </c>
      <c r="E361" s="2"/>
      <c r="F361" s="4">
        <f t="shared" si="334"/>
        <v>0</v>
      </c>
      <c r="G361" s="4">
        <f t="shared" si="334"/>
        <v>0</v>
      </c>
      <c r="H361" s="4">
        <f t="shared" si="334"/>
        <v>0</v>
      </c>
      <c r="I361" s="4">
        <f t="shared" si="334"/>
        <v>0</v>
      </c>
      <c r="J361" s="4">
        <f t="shared" si="332"/>
        <v>0</v>
      </c>
      <c r="K361" s="4">
        <f t="shared" si="332"/>
        <v>0</v>
      </c>
      <c r="L361" s="4">
        <f t="shared" si="332"/>
        <v>0</v>
      </c>
      <c r="M361" s="4">
        <f t="shared" si="332"/>
        <v>0</v>
      </c>
      <c r="N361" s="4">
        <f t="shared" si="332"/>
        <v>0</v>
      </c>
      <c r="O361" s="4">
        <f t="shared" si="332"/>
        <v>0</v>
      </c>
      <c r="P361" s="4">
        <f t="shared" si="332"/>
        <v>0</v>
      </c>
      <c r="Q361" s="4">
        <f t="shared" si="332"/>
        <v>0</v>
      </c>
      <c r="R361" s="4">
        <f t="shared" si="332"/>
        <v>0</v>
      </c>
      <c r="S361" s="4">
        <f t="shared" si="332"/>
        <v>0</v>
      </c>
      <c r="T361" s="4">
        <f t="shared" si="333"/>
        <v>0</v>
      </c>
      <c r="U361" s="4">
        <f t="shared" si="333"/>
        <v>0</v>
      </c>
      <c r="V361" s="4">
        <f t="shared" si="333"/>
        <v>0</v>
      </c>
      <c r="W361" s="4">
        <f t="shared" si="333"/>
        <v>0</v>
      </c>
      <c r="X361" s="4">
        <f t="shared" si="333"/>
        <v>0</v>
      </c>
      <c r="Y361" s="4">
        <f t="shared" si="333"/>
        <v>0</v>
      </c>
      <c r="Z361" s="4">
        <f t="shared" si="333"/>
        <v>0</v>
      </c>
      <c r="AA361" s="4">
        <f t="shared" si="333"/>
        <v>0</v>
      </c>
      <c r="AB361" s="4">
        <f t="shared" si="333"/>
        <v>0</v>
      </c>
      <c r="AC361" s="4">
        <f t="shared" si="333"/>
        <v>0</v>
      </c>
      <c r="AD361" s="4">
        <f t="shared" si="333"/>
        <v>0</v>
      </c>
      <c r="AE361" s="4">
        <f t="shared" si="333"/>
        <v>0</v>
      </c>
      <c r="AF361" s="4">
        <f t="shared" si="333"/>
        <v>0</v>
      </c>
      <c r="AH361" s="15">
        <f t="shared" si="322"/>
        <v>0</v>
      </c>
      <c r="AI361" s="15">
        <f t="shared" si="323"/>
        <v>0</v>
      </c>
    </row>
    <row r="362" spans="3:35">
      <c r="D362" s="13">
        <v>8910</v>
      </c>
      <c r="E362" s="2"/>
      <c r="F362" s="4">
        <f t="shared" si="334"/>
        <v>0</v>
      </c>
      <c r="G362" s="4">
        <f t="shared" si="334"/>
        <v>0</v>
      </c>
      <c r="H362" s="4">
        <f t="shared" si="334"/>
        <v>0</v>
      </c>
      <c r="I362" s="4">
        <f t="shared" si="334"/>
        <v>0</v>
      </c>
      <c r="J362" s="4">
        <f t="shared" si="332"/>
        <v>0</v>
      </c>
      <c r="K362" s="4">
        <f t="shared" si="332"/>
        <v>0</v>
      </c>
      <c r="L362" s="4">
        <f t="shared" si="332"/>
        <v>0</v>
      </c>
      <c r="M362" s="4">
        <f t="shared" si="332"/>
        <v>0</v>
      </c>
      <c r="N362" s="4">
        <f t="shared" si="332"/>
        <v>0</v>
      </c>
      <c r="O362" s="4">
        <f t="shared" si="332"/>
        <v>0</v>
      </c>
      <c r="P362" s="4">
        <f t="shared" si="332"/>
        <v>0</v>
      </c>
      <c r="Q362" s="4">
        <f t="shared" si="332"/>
        <v>0</v>
      </c>
      <c r="R362" s="4">
        <f t="shared" si="332"/>
        <v>0</v>
      </c>
      <c r="S362" s="4">
        <f t="shared" si="332"/>
        <v>0</v>
      </c>
      <c r="T362" s="4">
        <f t="shared" si="333"/>
        <v>0</v>
      </c>
      <c r="U362" s="4">
        <f t="shared" si="333"/>
        <v>0</v>
      </c>
      <c r="V362" s="4">
        <f t="shared" si="333"/>
        <v>0</v>
      </c>
      <c r="W362" s="4">
        <f t="shared" si="333"/>
        <v>0</v>
      </c>
      <c r="X362" s="4">
        <f t="shared" si="333"/>
        <v>0</v>
      </c>
      <c r="Y362" s="4">
        <f t="shared" si="333"/>
        <v>0</v>
      </c>
      <c r="Z362" s="4">
        <f t="shared" si="333"/>
        <v>0</v>
      </c>
      <c r="AA362" s="4">
        <f t="shared" si="333"/>
        <v>0</v>
      </c>
      <c r="AB362" s="4">
        <f t="shared" si="333"/>
        <v>0</v>
      </c>
      <c r="AC362" s="4">
        <f t="shared" si="333"/>
        <v>0</v>
      </c>
      <c r="AD362" s="4">
        <f t="shared" si="333"/>
        <v>0</v>
      </c>
      <c r="AE362" s="4">
        <f t="shared" si="333"/>
        <v>0</v>
      </c>
      <c r="AF362" s="4">
        <f t="shared" si="333"/>
        <v>0</v>
      </c>
      <c r="AH362" s="15">
        <f t="shared" si="322"/>
        <v>0</v>
      </c>
      <c r="AI362" s="15">
        <f t="shared" si="323"/>
        <v>0</v>
      </c>
    </row>
    <row r="363" spans="3:35">
      <c r="D363" s="13">
        <v>8920</v>
      </c>
      <c r="E363" s="2"/>
      <c r="F363" s="4">
        <f t="shared" si="334"/>
        <v>0</v>
      </c>
      <c r="G363" s="4">
        <f t="shared" si="334"/>
        <v>0</v>
      </c>
      <c r="H363" s="4">
        <f t="shared" si="334"/>
        <v>0</v>
      </c>
      <c r="I363" s="4">
        <f t="shared" si="334"/>
        <v>0</v>
      </c>
      <c r="J363" s="4">
        <f t="shared" si="332"/>
        <v>0</v>
      </c>
      <c r="K363" s="4">
        <f t="shared" si="332"/>
        <v>0</v>
      </c>
      <c r="L363" s="4">
        <f t="shared" si="332"/>
        <v>0</v>
      </c>
      <c r="M363" s="4">
        <f t="shared" si="332"/>
        <v>0</v>
      </c>
      <c r="N363" s="4">
        <f t="shared" si="332"/>
        <v>0</v>
      </c>
      <c r="O363" s="4">
        <f t="shared" si="332"/>
        <v>0</v>
      </c>
      <c r="P363" s="4">
        <f t="shared" si="332"/>
        <v>0</v>
      </c>
      <c r="Q363" s="4">
        <f t="shared" si="332"/>
        <v>0</v>
      </c>
      <c r="R363" s="4">
        <f t="shared" si="332"/>
        <v>0</v>
      </c>
      <c r="S363" s="4">
        <f t="shared" si="332"/>
        <v>0</v>
      </c>
      <c r="T363" s="4">
        <f t="shared" si="333"/>
        <v>0</v>
      </c>
      <c r="U363" s="4">
        <f t="shared" si="333"/>
        <v>0</v>
      </c>
      <c r="V363" s="4">
        <f t="shared" si="333"/>
        <v>0</v>
      </c>
      <c r="W363" s="4">
        <f t="shared" si="333"/>
        <v>0</v>
      </c>
      <c r="X363" s="4">
        <f t="shared" si="333"/>
        <v>0</v>
      </c>
      <c r="Y363" s="4">
        <f t="shared" si="333"/>
        <v>0</v>
      </c>
      <c r="Z363" s="4">
        <f t="shared" si="333"/>
        <v>0</v>
      </c>
      <c r="AA363" s="4">
        <f t="shared" si="333"/>
        <v>0</v>
      </c>
      <c r="AB363" s="4">
        <f t="shared" si="333"/>
        <v>0</v>
      </c>
      <c r="AC363" s="4">
        <f t="shared" si="333"/>
        <v>0</v>
      </c>
      <c r="AD363" s="4">
        <f t="shared" si="333"/>
        <v>0</v>
      </c>
      <c r="AE363" s="4">
        <f t="shared" si="333"/>
        <v>0</v>
      </c>
      <c r="AF363" s="4">
        <f t="shared" si="333"/>
        <v>0</v>
      </c>
      <c r="AH363" s="15">
        <f t="shared" si="322"/>
        <v>0</v>
      </c>
      <c r="AI363" s="15">
        <f t="shared" si="323"/>
        <v>0</v>
      </c>
    </row>
    <row r="364" spans="3:35">
      <c r="D364" s="13">
        <v>8930</v>
      </c>
      <c r="E364" s="2"/>
      <c r="F364" s="4">
        <f t="shared" si="334"/>
        <v>0</v>
      </c>
      <c r="G364" s="4">
        <f t="shared" si="334"/>
        <v>0</v>
      </c>
      <c r="H364" s="4">
        <f t="shared" si="334"/>
        <v>0</v>
      </c>
      <c r="I364" s="4">
        <f t="shared" si="334"/>
        <v>0</v>
      </c>
      <c r="J364" s="4">
        <f t="shared" si="332"/>
        <v>0</v>
      </c>
      <c r="K364" s="4">
        <f t="shared" si="332"/>
        <v>0</v>
      </c>
      <c r="L364" s="4">
        <f t="shared" si="332"/>
        <v>0</v>
      </c>
      <c r="M364" s="4">
        <f t="shared" si="332"/>
        <v>0</v>
      </c>
      <c r="N364" s="4">
        <f t="shared" si="332"/>
        <v>0</v>
      </c>
      <c r="O364" s="4">
        <f t="shared" si="332"/>
        <v>0</v>
      </c>
      <c r="P364" s="4">
        <f t="shared" si="332"/>
        <v>0</v>
      </c>
      <c r="Q364" s="4">
        <f t="shared" si="332"/>
        <v>0</v>
      </c>
      <c r="R364" s="4">
        <f t="shared" si="332"/>
        <v>0</v>
      </c>
      <c r="S364" s="4">
        <f t="shared" si="332"/>
        <v>0</v>
      </c>
      <c r="T364" s="4">
        <f t="shared" si="333"/>
        <v>0</v>
      </c>
      <c r="U364" s="4">
        <f t="shared" si="333"/>
        <v>0</v>
      </c>
      <c r="V364" s="4">
        <f t="shared" si="333"/>
        <v>0</v>
      </c>
      <c r="W364" s="4">
        <f t="shared" si="333"/>
        <v>0</v>
      </c>
      <c r="X364" s="4">
        <f t="shared" si="333"/>
        <v>0</v>
      </c>
      <c r="Y364" s="4">
        <f t="shared" si="333"/>
        <v>0</v>
      </c>
      <c r="Z364" s="4">
        <f t="shared" si="333"/>
        <v>0</v>
      </c>
      <c r="AA364" s="4">
        <f t="shared" si="333"/>
        <v>0</v>
      </c>
      <c r="AB364" s="4">
        <f t="shared" si="333"/>
        <v>0</v>
      </c>
      <c r="AC364" s="4">
        <f t="shared" si="333"/>
        <v>0</v>
      </c>
      <c r="AD364" s="4">
        <f t="shared" si="333"/>
        <v>0</v>
      </c>
      <c r="AE364" s="4">
        <f t="shared" si="333"/>
        <v>0</v>
      </c>
      <c r="AF364" s="4">
        <f t="shared" si="333"/>
        <v>0</v>
      </c>
      <c r="AH364" s="15">
        <f t="shared" si="322"/>
        <v>0</v>
      </c>
      <c r="AI364" s="15">
        <f t="shared" si="323"/>
        <v>0</v>
      </c>
    </row>
    <row r="365" spans="3:35">
      <c r="D365" s="13">
        <v>8940</v>
      </c>
      <c r="E365" s="2"/>
      <c r="F365" s="4">
        <f t="shared" si="334"/>
        <v>0</v>
      </c>
      <c r="G365" s="4">
        <f t="shared" si="334"/>
        <v>0</v>
      </c>
      <c r="H365" s="4">
        <f t="shared" si="334"/>
        <v>0</v>
      </c>
      <c r="I365" s="4">
        <f t="shared" si="334"/>
        <v>0</v>
      </c>
      <c r="J365" s="4">
        <f t="shared" ref="J365:S374" si="335">SUMIF($C$9:$C$305,$D365,J$9:J$305)</f>
        <v>0</v>
      </c>
      <c r="K365" s="4">
        <f t="shared" si="335"/>
        <v>0</v>
      </c>
      <c r="L365" s="4">
        <f t="shared" si="335"/>
        <v>0</v>
      </c>
      <c r="M365" s="4">
        <f t="shared" si="335"/>
        <v>0</v>
      </c>
      <c r="N365" s="4">
        <f t="shared" si="335"/>
        <v>0</v>
      </c>
      <c r="O365" s="4">
        <f t="shared" si="335"/>
        <v>0</v>
      </c>
      <c r="P365" s="4">
        <f t="shared" si="335"/>
        <v>0</v>
      </c>
      <c r="Q365" s="4">
        <f t="shared" si="335"/>
        <v>0</v>
      </c>
      <c r="R365" s="4">
        <f t="shared" si="335"/>
        <v>0</v>
      </c>
      <c r="S365" s="4">
        <f t="shared" si="335"/>
        <v>0</v>
      </c>
      <c r="T365" s="4">
        <f t="shared" ref="T365:AF374" si="336">SUMIF($C$9:$C$305,$D365,T$9:T$305)</f>
        <v>0</v>
      </c>
      <c r="U365" s="4">
        <f t="shared" si="336"/>
        <v>0</v>
      </c>
      <c r="V365" s="4">
        <f t="shared" si="336"/>
        <v>0</v>
      </c>
      <c r="W365" s="4">
        <f t="shared" si="336"/>
        <v>0</v>
      </c>
      <c r="X365" s="4">
        <f t="shared" si="336"/>
        <v>0</v>
      </c>
      <c r="Y365" s="4">
        <f t="shared" si="336"/>
        <v>0</v>
      </c>
      <c r="Z365" s="4">
        <f t="shared" si="336"/>
        <v>0</v>
      </c>
      <c r="AA365" s="4">
        <f t="shared" si="336"/>
        <v>0</v>
      </c>
      <c r="AB365" s="4">
        <f t="shared" si="336"/>
        <v>0</v>
      </c>
      <c r="AC365" s="4">
        <f t="shared" si="336"/>
        <v>0</v>
      </c>
      <c r="AD365" s="4">
        <f t="shared" si="336"/>
        <v>0</v>
      </c>
      <c r="AE365" s="4">
        <f t="shared" si="336"/>
        <v>0</v>
      </c>
      <c r="AF365" s="4">
        <f t="shared" si="336"/>
        <v>0</v>
      </c>
      <c r="AH365" s="15">
        <f t="shared" si="322"/>
        <v>0</v>
      </c>
      <c r="AI365" s="15">
        <f t="shared" si="323"/>
        <v>0</v>
      </c>
    </row>
    <row r="366" spans="3:35">
      <c r="D366" s="14">
        <v>8950</v>
      </c>
      <c r="E366" s="2"/>
      <c r="F366" s="4">
        <f t="shared" si="334"/>
        <v>0</v>
      </c>
      <c r="G366" s="4">
        <f t="shared" si="334"/>
        <v>0</v>
      </c>
      <c r="H366" s="4">
        <f t="shared" si="334"/>
        <v>0</v>
      </c>
      <c r="I366" s="4">
        <f t="shared" si="334"/>
        <v>0</v>
      </c>
      <c r="J366" s="4">
        <f t="shared" si="335"/>
        <v>0</v>
      </c>
      <c r="K366" s="4">
        <f t="shared" si="335"/>
        <v>0</v>
      </c>
      <c r="L366" s="4">
        <f t="shared" si="335"/>
        <v>0</v>
      </c>
      <c r="M366" s="4">
        <f t="shared" si="335"/>
        <v>0</v>
      </c>
      <c r="N366" s="4">
        <f t="shared" si="335"/>
        <v>0</v>
      </c>
      <c r="O366" s="4">
        <f t="shared" si="335"/>
        <v>0</v>
      </c>
      <c r="P366" s="4">
        <f t="shared" si="335"/>
        <v>0</v>
      </c>
      <c r="Q366" s="4">
        <f t="shared" si="335"/>
        <v>0</v>
      </c>
      <c r="R366" s="4">
        <f t="shared" si="335"/>
        <v>0</v>
      </c>
      <c r="S366" s="4">
        <f t="shared" si="335"/>
        <v>0</v>
      </c>
      <c r="T366" s="4">
        <f t="shared" si="336"/>
        <v>0</v>
      </c>
      <c r="U366" s="4">
        <f t="shared" si="336"/>
        <v>0</v>
      </c>
      <c r="V366" s="4">
        <f t="shared" si="336"/>
        <v>0</v>
      </c>
      <c r="W366" s="4">
        <f t="shared" si="336"/>
        <v>0</v>
      </c>
      <c r="X366" s="4">
        <f t="shared" si="336"/>
        <v>0</v>
      </c>
      <c r="Y366" s="4">
        <f t="shared" si="336"/>
        <v>0</v>
      </c>
      <c r="Z366" s="4">
        <f t="shared" si="336"/>
        <v>0</v>
      </c>
      <c r="AA366" s="4">
        <f t="shared" si="336"/>
        <v>0</v>
      </c>
      <c r="AB366" s="4">
        <f t="shared" si="336"/>
        <v>0</v>
      </c>
      <c r="AC366" s="4">
        <f t="shared" si="336"/>
        <v>0</v>
      </c>
      <c r="AD366" s="4">
        <f t="shared" si="336"/>
        <v>0</v>
      </c>
      <c r="AE366" s="4">
        <f t="shared" si="336"/>
        <v>0</v>
      </c>
      <c r="AF366" s="4">
        <f t="shared" si="336"/>
        <v>0</v>
      </c>
      <c r="AH366" s="15">
        <f t="shared" si="322"/>
        <v>0</v>
      </c>
      <c r="AI366" s="15">
        <f t="shared" si="323"/>
        <v>0</v>
      </c>
    </row>
    <row r="367" spans="3:35">
      <c r="C367" s="14"/>
      <c r="D367" s="13">
        <v>9010</v>
      </c>
      <c r="E367" s="2"/>
      <c r="F367" s="4">
        <f t="shared" si="334"/>
        <v>0</v>
      </c>
      <c r="G367" s="4">
        <f t="shared" si="334"/>
        <v>0</v>
      </c>
      <c r="H367" s="4">
        <f t="shared" si="334"/>
        <v>0</v>
      </c>
      <c r="I367" s="4">
        <f t="shared" si="334"/>
        <v>0</v>
      </c>
      <c r="J367" s="4">
        <f t="shared" si="335"/>
        <v>0</v>
      </c>
      <c r="K367" s="4">
        <f t="shared" si="335"/>
        <v>0</v>
      </c>
      <c r="L367" s="4">
        <f t="shared" si="335"/>
        <v>0</v>
      </c>
      <c r="M367" s="4">
        <f t="shared" si="335"/>
        <v>0</v>
      </c>
      <c r="N367" s="4">
        <f t="shared" si="335"/>
        <v>0</v>
      </c>
      <c r="O367" s="4">
        <f t="shared" si="335"/>
        <v>0</v>
      </c>
      <c r="P367" s="4">
        <f t="shared" si="335"/>
        <v>0</v>
      </c>
      <c r="Q367" s="4">
        <f t="shared" si="335"/>
        <v>0</v>
      </c>
      <c r="R367" s="4">
        <f t="shared" si="335"/>
        <v>0</v>
      </c>
      <c r="S367" s="4">
        <f t="shared" si="335"/>
        <v>0</v>
      </c>
      <c r="T367" s="4">
        <f t="shared" si="336"/>
        <v>0</v>
      </c>
      <c r="U367" s="4">
        <f t="shared" si="336"/>
        <v>0</v>
      </c>
      <c r="V367" s="4">
        <f t="shared" si="336"/>
        <v>0</v>
      </c>
      <c r="W367" s="4">
        <f t="shared" si="336"/>
        <v>0</v>
      </c>
      <c r="X367" s="4">
        <f t="shared" si="336"/>
        <v>0</v>
      </c>
      <c r="Y367" s="4">
        <f t="shared" si="336"/>
        <v>0</v>
      </c>
      <c r="Z367" s="4">
        <f t="shared" si="336"/>
        <v>0</v>
      </c>
      <c r="AA367" s="4">
        <f t="shared" si="336"/>
        <v>0</v>
      </c>
      <c r="AB367" s="4">
        <f t="shared" si="336"/>
        <v>0</v>
      </c>
      <c r="AC367" s="4">
        <f t="shared" si="336"/>
        <v>0</v>
      </c>
      <c r="AD367" s="4">
        <f t="shared" si="336"/>
        <v>0</v>
      </c>
      <c r="AE367" s="4">
        <f t="shared" si="336"/>
        <v>0</v>
      </c>
      <c r="AF367" s="4">
        <f t="shared" si="336"/>
        <v>0</v>
      </c>
      <c r="AH367" s="15">
        <f t="shared" si="322"/>
        <v>0</v>
      </c>
      <c r="AI367" s="15">
        <f t="shared" si="323"/>
        <v>0</v>
      </c>
    </row>
    <row r="368" spans="3:35">
      <c r="C368" s="14"/>
      <c r="D368" s="13">
        <v>9020</v>
      </c>
      <c r="E368" s="2"/>
      <c r="F368" s="4">
        <f t="shared" si="334"/>
        <v>0</v>
      </c>
      <c r="G368" s="4">
        <f t="shared" si="334"/>
        <v>0</v>
      </c>
      <c r="H368" s="4">
        <f t="shared" si="334"/>
        <v>0</v>
      </c>
      <c r="I368" s="4">
        <f t="shared" si="334"/>
        <v>0</v>
      </c>
      <c r="J368" s="4">
        <f t="shared" si="335"/>
        <v>0</v>
      </c>
      <c r="K368" s="4">
        <f t="shared" si="335"/>
        <v>0</v>
      </c>
      <c r="L368" s="4">
        <f t="shared" si="335"/>
        <v>0</v>
      </c>
      <c r="M368" s="4">
        <f t="shared" si="335"/>
        <v>0</v>
      </c>
      <c r="N368" s="4">
        <f t="shared" si="335"/>
        <v>0</v>
      </c>
      <c r="O368" s="4">
        <f t="shared" si="335"/>
        <v>0</v>
      </c>
      <c r="P368" s="4">
        <f t="shared" si="335"/>
        <v>0</v>
      </c>
      <c r="Q368" s="4">
        <f t="shared" si="335"/>
        <v>0</v>
      </c>
      <c r="R368" s="4">
        <f t="shared" si="335"/>
        <v>0</v>
      </c>
      <c r="S368" s="4">
        <f t="shared" si="335"/>
        <v>0</v>
      </c>
      <c r="T368" s="4">
        <f t="shared" si="336"/>
        <v>0</v>
      </c>
      <c r="U368" s="4">
        <f t="shared" si="336"/>
        <v>0</v>
      </c>
      <c r="V368" s="4">
        <f t="shared" si="336"/>
        <v>0</v>
      </c>
      <c r="W368" s="4">
        <f t="shared" si="336"/>
        <v>0</v>
      </c>
      <c r="X368" s="4">
        <f t="shared" si="336"/>
        <v>0</v>
      </c>
      <c r="Y368" s="4">
        <f t="shared" si="336"/>
        <v>0</v>
      </c>
      <c r="Z368" s="4">
        <f t="shared" si="336"/>
        <v>0</v>
      </c>
      <c r="AA368" s="4">
        <f t="shared" si="336"/>
        <v>0</v>
      </c>
      <c r="AB368" s="4">
        <f t="shared" si="336"/>
        <v>0</v>
      </c>
      <c r="AC368" s="4">
        <f t="shared" si="336"/>
        <v>0</v>
      </c>
      <c r="AD368" s="4">
        <f t="shared" si="336"/>
        <v>0</v>
      </c>
      <c r="AE368" s="4">
        <f t="shared" si="336"/>
        <v>0</v>
      </c>
      <c r="AF368" s="4">
        <f t="shared" si="336"/>
        <v>0</v>
      </c>
      <c r="AH368" s="15">
        <f t="shared" si="322"/>
        <v>0</v>
      </c>
      <c r="AI368" s="15">
        <f t="shared" si="323"/>
        <v>0</v>
      </c>
    </row>
    <row r="369" spans="3:35">
      <c r="C369" s="14"/>
      <c r="D369" s="13">
        <v>9030</v>
      </c>
      <c r="E369" s="2"/>
      <c r="F369" s="4">
        <f t="shared" si="334"/>
        <v>5314.14</v>
      </c>
      <c r="G369" s="4">
        <f t="shared" si="334"/>
        <v>4451.7900000000009</v>
      </c>
      <c r="H369" s="4">
        <f t="shared" si="334"/>
        <v>11757.279999999999</v>
      </c>
      <c r="I369" s="4">
        <f t="shared" si="334"/>
        <v>9548.5999999999985</v>
      </c>
      <c r="J369" s="4">
        <f t="shared" si="335"/>
        <v>10028.460000000001</v>
      </c>
      <c r="K369" s="4">
        <f t="shared" si="335"/>
        <v>9467.9600000000009</v>
      </c>
      <c r="L369" s="4">
        <f t="shared" si="335"/>
        <v>9034.4977460613172</v>
      </c>
      <c r="M369" s="4">
        <f t="shared" si="335"/>
        <v>9443.8705384486675</v>
      </c>
      <c r="N369" s="4">
        <f t="shared" si="335"/>
        <v>8222.4023610399545</v>
      </c>
      <c r="O369" s="4">
        <f t="shared" si="335"/>
        <v>9785.5032919504702</v>
      </c>
      <c r="P369" s="4">
        <f t="shared" si="335"/>
        <v>9360.6198530089114</v>
      </c>
      <c r="Q369" s="4">
        <f t="shared" si="335"/>
        <v>8948.3590208724509</v>
      </c>
      <c r="R369" s="4">
        <f t="shared" si="335"/>
        <v>9745.7877772450702</v>
      </c>
      <c r="S369" s="4">
        <f t="shared" si="335"/>
        <v>8478.5816051455295</v>
      </c>
      <c r="T369" s="4">
        <f t="shared" si="336"/>
        <v>9036.524822575926</v>
      </c>
      <c r="U369" s="4">
        <f t="shared" si="336"/>
        <v>9321.2297276054069</v>
      </c>
      <c r="V369" s="4">
        <f t="shared" si="336"/>
        <v>9741.2337841680583</v>
      </c>
      <c r="W369" s="4">
        <f t="shared" si="336"/>
        <v>8487.9423924360635</v>
      </c>
      <c r="X369" s="4">
        <f t="shared" si="336"/>
        <v>9741.5112018101463</v>
      </c>
      <c r="Y369" s="4">
        <f t="shared" si="336"/>
        <v>9319.0161184232184</v>
      </c>
      <c r="Z369" s="4">
        <f t="shared" si="336"/>
        <v>8906.9002666200031</v>
      </c>
      <c r="AA369" s="4">
        <f t="shared" si="336"/>
        <v>10078.787663758831</v>
      </c>
      <c r="AB369" s="4">
        <f t="shared" si="336"/>
        <v>9641.174847654358</v>
      </c>
      <c r="AC369" s="4">
        <f t="shared" si="336"/>
        <v>9216.1846384146756</v>
      </c>
      <c r="AD369" s="4">
        <f t="shared" si="336"/>
        <v>10037.724018548106</v>
      </c>
      <c r="AE369" s="4">
        <f t="shared" si="336"/>
        <v>8732.5054900520663</v>
      </c>
      <c r="AF369" s="4">
        <f t="shared" si="336"/>
        <v>9303.1195377180284</v>
      </c>
      <c r="AH369" s="15">
        <f t="shared" si="322"/>
        <v>105363.48281138178</v>
      </c>
      <c r="AI369" s="15">
        <f t="shared" si="323"/>
        <v>112527.32968720896</v>
      </c>
    </row>
    <row r="370" spans="3:35">
      <c r="D370" s="13">
        <v>9040</v>
      </c>
      <c r="E370" s="2"/>
      <c r="F370" s="4">
        <f t="shared" si="334"/>
        <v>0</v>
      </c>
      <c r="G370" s="4">
        <f t="shared" si="334"/>
        <v>0</v>
      </c>
      <c r="H370" s="4">
        <f t="shared" si="334"/>
        <v>0</v>
      </c>
      <c r="I370" s="4">
        <f t="shared" si="334"/>
        <v>0</v>
      </c>
      <c r="J370" s="4">
        <f t="shared" si="335"/>
        <v>0</v>
      </c>
      <c r="K370" s="4">
        <f t="shared" si="335"/>
        <v>0</v>
      </c>
      <c r="L370" s="4">
        <f t="shared" si="335"/>
        <v>0</v>
      </c>
      <c r="M370" s="4">
        <f t="shared" si="335"/>
        <v>0</v>
      </c>
      <c r="N370" s="4">
        <f t="shared" si="335"/>
        <v>0</v>
      </c>
      <c r="O370" s="4">
        <f t="shared" si="335"/>
        <v>0</v>
      </c>
      <c r="P370" s="4">
        <f t="shared" si="335"/>
        <v>0</v>
      </c>
      <c r="Q370" s="4">
        <f t="shared" si="335"/>
        <v>0</v>
      </c>
      <c r="R370" s="4">
        <f t="shared" si="335"/>
        <v>0</v>
      </c>
      <c r="S370" s="4">
        <f t="shared" si="335"/>
        <v>0</v>
      </c>
      <c r="T370" s="4">
        <f t="shared" si="336"/>
        <v>0</v>
      </c>
      <c r="U370" s="4">
        <f t="shared" si="336"/>
        <v>0</v>
      </c>
      <c r="V370" s="4">
        <f t="shared" si="336"/>
        <v>0</v>
      </c>
      <c r="W370" s="4">
        <f t="shared" si="336"/>
        <v>0</v>
      </c>
      <c r="X370" s="4">
        <f t="shared" si="336"/>
        <v>0</v>
      </c>
      <c r="Y370" s="4">
        <f t="shared" si="336"/>
        <v>0</v>
      </c>
      <c r="Z370" s="4">
        <f t="shared" si="336"/>
        <v>0</v>
      </c>
      <c r="AA370" s="4">
        <f t="shared" si="336"/>
        <v>0</v>
      </c>
      <c r="AB370" s="4">
        <f t="shared" si="336"/>
        <v>0</v>
      </c>
      <c r="AC370" s="4">
        <f t="shared" si="336"/>
        <v>0</v>
      </c>
      <c r="AD370" s="4">
        <f t="shared" si="336"/>
        <v>0</v>
      </c>
      <c r="AE370" s="4">
        <f t="shared" si="336"/>
        <v>0</v>
      </c>
      <c r="AF370" s="4">
        <f t="shared" si="336"/>
        <v>0</v>
      </c>
      <c r="AH370" s="15">
        <f t="shared" si="322"/>
        <v>0</v>
      </c>
      <c r="AI370" s="15">
        <f t="shared" si="323"/>
        <v>0</v>
      </c>
    </row>
    <row r="371" spans="3:35">
      <c r="D371" s="14">
        <v>9070</v>
      </c>
      <c r="E371" s="2"/>
      <c r="F371" s="4">
        <f t="shared" si="334"/>
        <v>0</v>
      </c>
      <c r="G371" s="4">
        <f t="shared" si="334"/>
        <v>0</v>
      </c>
      <c r="H371" s="4">
        <f t="shared" si="334"/>
        <v>0</v>
      </c>
      <c r="I371" s="4">
        <f t="shared" si="334"/>
        <v>0</v>
      </c>
      <c r="J371" s="4">
        <f t="shared" si="335"/>
        <v>0</v>
      </c>
      <c r="K371" s="4">
        <f t="shared" si="335"/>
        <v>0</v>
      </c>
      <c r="L371" s="4">
        <f t="shared" si="335"/>
        <v>0</v>
      </c>
      <c r="M371" s="4">
        <f t="shared" si="335"/>
        <v>0</v>
      </c>
      <c r="N371" s="4">
        <f t="shared" si="335"/>
        <v>0</v>
      </c>
      <c r="O371" s="4">
        <f t="shared" si="335"/>
        <v>0</v>
      </c>
      <c r="P371" s="4">
        <f t="shared" si="335"/>
        <v>0</v>
      </c>
      <c r="Q371" s="4">
        <f t="shared" si="335"/>
        <v>0</v>
      </c>
      <c r="R371" s="4">
        <f t="shared" si="335"/>
        <v>0</v>
      </c>
      <c r="S371" s="4">
        <f t="shared" si="335"/>
        <v>0</v>
      </c>
      <c r="T371" s="4">
        <f t="shared" si="336"/>
        <v>0</v>
      </c>
      <c r="U371" s="4">
        <f t="shared" si="336"/>
        <v>0</v>
      </c>
      <c r="V371" s="4">
        <f t="shared" si="336"/>
        <v>0</v>
      </c>
      <c r="W371" s="4">
        <f t="shared" si="336"/>
        <v>0</v>
      </c>
      <c r="X371" s="4">
        <f t="shared" si="336"/>
        <v>0</v>
      </c>
      <c r="Y371" s="4">
        <f t="shared" si="336"/>
        <v>0</v>
      </c>
      <c r="Z371" s="4">
        <f t="shared" si="336"/>
        <v>0</v>
      </c>
      <c r="AA371" s="4">
        <f t="shared" si="336"/>
        <v>0</v>
      </c>
      <c r="AB371" s="4">
        <f t="shared" si="336"/>
        <v>0</v>
      </c>
      <c r="AC371" s="4">
        <f t="shared" si="336"/>
        <v>0</v>
      </c>
      <c r="AD371" s="4">
        <f t="shared" si="336"/>
        <v>0</v>
      </c>
      <c r="AE371" s="4">
        <f t="shared" si="336"/>
        <v>0</v>
      </c>
      <c r="AF371" s="4">
        <f t="shared" si="336"/>
        <v>0</v>
      </c>
      <c r="AH371" s="15">
        <f t="shared" si="322"/>
        <v>0</v>
      </c>
      <c r="AI371" s="15">
        <f t="shared" si="323"/>
        <v>0</v>
      </c>
    </row>
    <row r="372" spans="3:35">
      <c r="D372" s="14">
        <v>9080</v>
      </c>
      <c r="E372" s="2"/>
      <c r="F372" s="4">
        <f t="shared" si="334"/>
        <v>0</v>
      </c>
      <c r="G372" s="4">
        <f t="shared" si="334"/>
        <v>0</v>
      </c>
      <c r="H372" s="4">
        <f t="shared" si="334"/>
        <v>0</v>
      </c>
      <c r="I372" s="4">
        <f t="shared" si="334"/>
        <v>0</v>
      </c>
      <c r="J372" s="4">
        <f t="shared" si="335"/>
        <v>0</v>
      </c>
      <c r="K372" s="4">
        <f t="shared" si="335"/>
        <v>0</v>
      </c>
      <c r="L372" s="4">
        <f t="shared" si="335"/>
        <v>0</v>
      </c>
      <c r="M372" s="4">
        <f t="shared" si="335"/>
        <v>0</v>
      </c>
      <c r="N372" s="4">
        <f t="shared" si="335"/>
        <v>0</v>
      </c>
      <c r="O372" s="4">
        <f t="shared" si="335"/>
        <v>0</v>
      </c>
      <c r="P372" s="4">
        <f t="shared" si="335"/>
        <v>0</v>
      </c>
      <c r="Q372" s="4">
        <f t="shared" si="335"/>
        <v>0</v>
      </c>
      <c r="R372" s="4">
        <f t="shared" si="335"/>
        <v>0</v>
      </c>
      <c r="S372" s="4">
        <f t="shared" si="335"/>
        <v>0</v>
      </c>
      <c r="T372" s="4">
        <f t="shared" si="336"/>
        <v>0</v>
      </c>
      <c r="U372" s="4">
        <f t="shared" si="336"/>
        <v>0</v>
      </c>
      <c r="V372" s="4">
        <f t="shared" si="336"/>
        <v>0</v>
      </c>
      <c r="W372" s="4">
        <f t="shared" si="336"/>
        <v>0</v>
      </c>
      <c r="X372" s="4">
        <f t="shared" si="336"/>
        <v>0</v>
      </c>
      <c r="Y372" s="4">
        <f t="shared" si="336"/>
        <v>0</v>
      </c>
      <c r="Z372" s="4">
        <f t="shared" si="336"/>
        <v>0</v>
      </c>
      <c r="AA372" s="4">
        <f t="shared" si="336"/>
        <v>0</v>
      </c>
      <c r="AB372" s="4">
        <f t="shared" si="336"/>
        <v>0</v>
      </c>
      <c r="AC372" s="4">
        <f t="shared" si="336"/>
        <v>0</v>
      </c>
      <c r="AD372" s="4">
        <f t="shared" si="336"/>
        <v>0</v>
      </c>
      <c r="AE372" s="4">
        <f t="shared" si="336"/>
        <v>0</v>
      </c>
      <c r="AF372" s="4">
        <f t="shared" si="336"/>
        <v>0</v>
      </c>
      <c r="AH372" s="15">
        <f t="shared" si="322"/>
        <v>0</v>
      </c>
      <c r="AI372" s="15">
        <f t="shared" si="323"/>
        <v>0</v>
      </c>
    </row>
    <row r="373" spans="3:35">
      <c r="D373" s="13">
        <v>9090</v>
      </c>
      <c r="E373" s="2"/>
      <c r="F373" s="4">
        <f t="shared" si="334"/>
        <v>0</v>
      </c>
      <c r="G373" s="4">
        <f t="shared" si="334"/>
        <v>0</v>
      </c>
      <c r="H373" s="4">
        <f t="shared" si="334"/>
        <v>0</v>
      </c>
      <c r="I373" s="4">
        <f t="shared" si="334"/>
        <v>0</v>
      </c>
      <c r="J373" s="4">
        <f t="shared" si="335"/>
        <v>0</v>
      </c>
      <c r="K373" s="4">
        <f t="shared" si="335"/>
        <v>0</v>
      </c>
      <c r="L373" s="4">
        <f t="shared" si="335"/>
        <v>0</v>
      </c>
      <c r="M373" s="4">
        <f t="shared" si="335"/>
        <v>0</v>
      </c>
      <c r="N373" s="4">
        <f t="shared" si="335"/>
        <v>0</v>
      </c>
      <c r="O373" s="4">
        <f t="shared" si="335"/>
        <v>0</v>
      </c>
      <c r="P373" s="4">
        <f t="shared" si="335"/>
        <v>0</v>
      </c>
      <c r="Q373" s="4">
        <f t="shared" si="335"/>
        <v>0</v>
      </c>
      <c r="R373" s="4">
        <f t="shared" si="335"/>
        <v>0</v>
      </c>
      <c r="S373" s="4">
        <f t="shared" si="335"/>
        <v>0</v>
      </c>
      <c r="T373" s="4">
        <f t="shared" si="336"/>
        <v>0</v>
      </c>
      <c r="U373" s="4">
        <f t="shared" si="336"/>
        <v>0</v>
      </c>
      <c r="V373" s="4">
        <f t="shared" si="336"/>
        <v>0</v>
      </c>
      <c r="W373" s="4">
        <f t="shared" si="336"/>
        <v>0</v>
      </c>
      <c r="X373" s="4">
        <f t="shared" si="336"/>
        <v>0</v>
      </c>
      <c r="Y373" s="4">
        <f t="shared" si="336"/>
        <v>0</v>
      </c>
      <c r="Z373" s="4">
        <f t="shared" si="336"/>
        <v>0</v>
      </c>
      <c r="AA373" s="4">
        <f t="shared" si="336"/>
        <v>0</v>
      </c>
      <c r="AB373" s="4">
        <f t="shared" si="336"/>
        <v>0</v>
      </c>
      <c r="AC373" s="4">
        <f t="shared" si="336"/>
        <v>0</v>
      </c>
      <c r="AD373" s="4">
        <f t="shared" si="336"/>
        <v>0</v>
      </c>
      <c r="AE373" s="4">
        <f t="shared" si="336"/>
        <v>0</v>
      </c>
      <c r="AF373" s="4">
        <f t="shared" si="336"/>
        <v>0</v>
      </c>
      <c r="AH373" s="15">
        <f t="shared" si="322"/>
        <v>0</v>
      </c>
      <c r="AI373" s="15">
        <f t="shared" si="323"/>
        <v>0</v>
      </c>
    </row>
    <row r="374" spans="3:35">
      <c r="C374" s="14"/>
      <c r="D374" s="13">
        <v>9100</v>
      </c>
      <c r="E374" s="2"/>
      <c r="F374" s="4">
        <f t="shared" si="334"/>
        <v>0</v>
      </c>
      <c r="G374" s="4">
        <f t="shared" si="334"/>
        <v>0</v>
      </c>
      <c r="H374" s="4">
        <f t="shared" si="334"/>
        <v>0</v>
      </c>
      <c r="I374" s="4">
        <f t="shared" si="334"/>
        <v>0</v>
      </c>
      <c r="J374" s="4">
        <f t="shared" si="335"/>
        <v>0</v>
      </c>
      <c r="K374" s="4">
        <f t="shared" si="335"/>
        <v>0</v>
      </c>
      <c r="L374" s="4">
        <f t="shared" si="335"/>
        <v>0</v>
      </c>
      <c r="M374" s="4">
        <f t="shared" si="335"/>
        <v>0</v>
      </c>
      <c r="N374" s="4">
        <f t="shared" si="335"/>
        <v>0</v>
      </c>
      <c r="O374" s="4">
        <f t="shared" si="335"/>
        <v>0</v>
      </c>
      <c r="P374" s="4">
        <f t="shared" si="335"/>
        <v>0</v>
      </c>
      <c r="Q374" s="4">
        <f t="shared" si="335"/>
        <v>0</v>
      </c>
      <c r="R374" s="4">
        <f t="shared" si="335"/>
        <v>0</v>
      </c>
      <c r="S374" s="4">
        <f t="shared" si="335"/>
        <v>0</v>
      </c>
      <c r="T374" s="4">
        <f t="shared" si="336"/>
        <v>0</v>
      </c>
      <c r="U374" s="4">
        <f t="shared" si="336"/>
        <v>0</v>
      </c>
      <c r="V374" s="4">
        <f t="shared" si="336"/>
        <v>0</v>
      </c>
      <c r="W374" s="4">
        <f t="shared" si="336"/>
        <v>0</v>
      </c>
      <c r="X374" s="4">
        <f t="shared" si="336"/>
        <v>0</v>
      </c>
      <c r="Y374" s="4">
        <f t="shared" si="336"/>
        <v>0</v>
      </c>
      <c r="Z374" s="4">
        <f t="shared" si="336"/>
        <v>0</v>
      </c>
      <c r="AA374" s="4">
        <f t="shared" si="336"/>
        <v>0</v>
      </c>
      <c r="AB374" s="4">
        <f t="shared" si="336"/>
        <v>0</v>
      </c>
      <c r="AC374" s="4">
        <f t="shared" si="336"/>
        <v>0</v>
      </c>
      <c r="AD374" s="4">
        <f t="shared" si="336"/>
        <v>0</v>
      </c>
      <c r="AE374" s="4">
        <f t="shared" si="336"/>
        <v>0</v>
      </c>
      <c r="AF374" s="4">
        <f t="shared" si="336"/>
        <v>0</v>
      </c>
      <c r="AH374" s="15">
        <f t="shared" si="322"/>
        <v>0</v>
      </c>
      <c r="AI374" s="15">
        <f t="shared" si="323"/>
        <v>0</v>
      </c>
    </row>
    <row r="375" spans="3:35">
      <c r="D375" s="13">
        <v>9110</v>
      </c>
      <c r="E375" s="2"/>
      <c r="F375" s="4">
        <f t="shared" si="334"/>
        <v>0</v>
      </c>
      <c r="G375" s="4">
        <f t="shared" si="334"/>
        <v>0</v>
      </c>
      <c r="H375" s="4">
        <f t="shared" si="334"/>
        <v>0</v>
      </c>
      <c r="I375" s="4">
        <f t="shared" si="334"/>
        <v>0</v>
      </c>
      <c r="J375" s="4">
        <f t="shared" ref="J375:S384" si="337">SUMIF($C$9:$C$305,$D375,J$9:J$305)</f>
        <v>0</v>
      </c>
      <c r="K375" s="4">
        <f t="shared" si="337"/>
        <v>0</v>
      </c>
      <c r="L375" s="4">
        <f t="shared" si="337"/>
        <v>0</v>
      </c>
      <c r="M375" s="4">
        <f t="shared" si="337"/>
        <v>0</v>
      </c>
      <c r="N375" s="4">
        <f t="shared" si="337"/>
        <v>0</v>
      </c>
      <c r="O375" s="4">
        <f t="shared" si="337"/>
        <v>0</v>
      </c>
      <c r="P375" s="4">
        <f t="shared" si="337"/>
        <v>0</v>
      </c>
      <c r="Q375" s="4">
        <f t="shared" si="337"/>
        <v>0</v>
      </c>
      <c r="R375" s="4">
        <f t="shared" si="337"/>
        <v>0</v>
      </c>
      <c r="S375" s="4">
        <f t="shared" si="337"/>
        <v>0</v>
      </c>
      <c r="T375" s="4">
        <f t="shared" ref="T375:AF384" si="338">SUMIF($C$9:$C$305,$D375,T$9:T$305)</f>
        <v>0</v>
      </c>
      <c r="U375" s="4">
        <f t="shared" si="338"/>
        <v>0</v>
      </c>
      <c r="V375" s="4">
        <f t="shared" si="338"/>
        <v>0</v>
      </c>
      <c r="W375" s="4">
        <f t="shared" si="338"/>
        <v>0</v>
      </c>
      <c r="X375" s="4">
        <f t="shared" si="338"/>
        <v>0</v>
      </c>
      <c r="Y375" s="4">
        <f t="shared" si="338"/>
        <v>0</v>
      </c>
      <c r="Z375" s="4">
        <f t="shared" si="338"/>
        <v>0</v>
      </c>
      <c r="AA375" s="4">
        <f t="shared" si="338"/>
        <v>0</v>
      </c>
      <c r="AB375" s="4">
        <f t="shared" si="338"/>
        <v>0</v>
      </c>
      <c r="AC375" s="4">
        <f t="shared" si="338"/>
        <v>0</v>
      </c>
      <c r="AD375" s="4">
        <f t="shared" si="338"/>
        <v>0</v>
      </c>
      <c r="AE375" s="4">
        <f t="shared" si="338"/>
        <v>0</v>
      </c>
      <c r="AF375" s="4">
        <f t="shared" si="338"/>
        <v>0</v>
      </c>
      <c r="AH375" s="15">
        <f t="shared" si="322"/>
        <v>0</v>
      </c>
      <c r="AI375" s="15">
        <f t="shared" si="323"/>
        <v>0</v>
      </c>
    </row>
    <row r="376" spans="3:35">
      <c r="C376" s="14"/>
      <c r="D376" s="14">
        <v>9120</v>
      </c>
      <c r="E376" s="2"/>
      <c r="F376" s="4">
        <f t="shared" ref="F376:I392" si="339">SUMIF($C$9:$C$305,$D376,F$9:F$305)</f>
        <v>8288.11</v>
      </c>
      <c r="G376" s="4">
        <f t="shared" si="339"/>
        <v>0</v>
      </c>
      <c r="H376" s="4">
        <f t="shared" si="339"/>
        <v>346.65999999999997</v>
      </c>
      <c r="I376" s="4">
        <f t="shared" si="339"/>
        <v>0</v>
      </c>
      <c r="J376" s="4">
        <f t="shared" si="337"/>
        <v>0</v>
      </c>
      <c r="K376" s="4">
        <f t="shared" si="337"/>
        <v>19.329999999999998</v>
      </c>
      <c r="L376" s="4">
        <f t="shared" si="337"/>
        <v>1658.6494379315238</v>
      </c>
      <c r="M376" s="4">
        <f t="shared" si="337"/>
        <v>1658.6494379315238</v>
      </c>
      <c r="N376" s="4">
        <f t="shared" si="337"/>
        <v>1962.3632121776618</v>
      </c>
      <c r="O376" s="4">
        <f t="shared" si="337"/>
        <v>2004.527380402722</v>
      </c>
      <c r="P376" s="4">
        <f t="shared" si="337"/>
        <v>1757.4717072090091</v>
      </c>
      <c r="Q376" s="4">
        <f t="shared" si="337"/>
        <v>2642.7545361531475</v>
      </c>
      <c r="R376" s="4">
        <f t="shared" si="337"/>
        <v>1979.8218130833507</v>
      </c>
      <c r="S376" s="4">
        <f t="shared" si="337"/>
        <v>1753.3541126557807</v>
      </c>
      <c r="T376" s="4">
        <f t="shared" si="338"/>
        <v>1716.2957616767235</v>
      </c>
      <c r="U376" s="4">
        <f t="shared" si="338"/>
        <v>1592.7679250798669</v>
      </c>
      <c r="V376" s="4">
        <f t="shared" si="338"/>
        <v>1798.6476527412945</v>
      </c>
      <c r="W376" s="4">
        <f t="shared" si="338"/>
        <v>1675.1198161444379</v>
      </c>
      <c r="X376" s="4">
        <f t="shared" si="338"/>
        <v>1592.7679250798669</v>
      </c>
      <c r="Y376" s="4">
        <f t="shared" si="338"/>
        <v>2498.6387267901478</v>
      </c>
      <c r="Z376" s="4">
        <f t="shared" si="338"/>
        <v>1674.1315934516631</v>
      </c>
      <c r="AA376" s="4">
        <f t="shared" si="338"/>
        <v>2004.527380402722</v>
      </c>
      <c r="AB376" s="4">
        <f t="shared" si="338"/>
        <v>1757.4717072090091</v>
      </c>
      <c r="AC376" s="4">
        <f t="shared" si="338"/>
        <v>2642.7545361531475</v>
      </c>
      <c r="AD376" s="4">
        <f t="shared" si="338"/>
        <v>1979.8218130833507</v>
      </c>
      <c r="AE376" s="4">
        <f t="shared" si="338"/>
        <v>1753.3541126557807</v>
      </c>
      <c r="AF376" s="4">
        <f t="shared" si="338"/>
        <v>1716.2957616767235</v>
      </c>
      <c r="AH376" s="15">
        <f t="shared" si="322"/>
        <v>20338.51571180559</v>
      </c>
      <c r="AI376" s="15">
        <f t="shared" si="323"/>
        <v>22686.298950468012</v>
      </c>
    </row>
    <row r="377" spans="3:35">
      <c r="D377" s="14">
        <v>9130</v>
      </c>
      <c r="E377" s="2"/>
      <c r="F377" s="4">
        <f t="shared" si="339"/>
        <v>0</v>
      </c>
      <c r="G377" s="4">
        <f t="shared" si="339"/>
        <v>0</v>
      </c>
      <c r="H377" s="4">
        <f t="shared" si="339"/>
        <v>0</v>
      </c>
      <c r="I377" s="4">
        <f t="shared" si="339"/>
        <v>0</v>
      </c>
      <c r="J377" s="4">
        <f t="shared" si="337"/>
        <v>0</v>
      </c>
      <c r="K377" s="4">
        <f t="shared" si="337"/>
        <v>0</v>
      </c>
      <c r="L377" s="4">
        <f t="shared" si="337"/>
        <v>0</v>
      </c>
      <c r="M377" s="4">
        <f t="shared" si="337"/>
        <v>0</v>
      </c>
      <c r="N377" s="4">
        <f t="shared" si="337"/>
        <v>0</v>
      </c>
      <c r="O377" s="4">
        <f t="shared" si="337"/>
        <v>0</v>
      </c>
      <c r="P377" s="4">
        <f t="shared" si="337"/>
        <v>0</v>
      </c>
      <c r="Q377" s="4">
        <f t="shared" si="337"/>
        <v>0</v>
      </c>
      <c r="R377" s="4">
        <f t="shared" si="337"/>
        <v>0</v>
      </c>
      <c r="S377" s="4">
        <f t="shared" si="337"/>
        <v>0</v>
      </c>
      <c r="T377" s="4">
        <f t="shared" si="338"/>
        <v>0</v>
      </c>
      <c r="U377" s="4">
        <f t="shared" si="338"/>
        <v>0</v>
      </c>
      <c r="V377" s="4">
        <f t="shared" si="338"/>
        <v>0</v>
      </c>
      <c r="W377" s="4">
        <f t="shared" si="338"/>
        <v>0</v>
      </c>
      <c r="X377" s="4">
        <f t="shared" si="338"/>
        <v>0</v>
      </c>
      <c r="Y377" s="4">
        <f t="shared" si="338"/>
        <v>0</v>
      </c>
      <c r="Z377" s="4">
        <f t="shared" si="338"/>
        <v>0</v>
      </c>
      <c r="AA377" s="4">
        <f t="shared" si="338"/>
        <v>0</v>
      </c>
      <c r="AB377" s="4">
        <f t="shared" si="338"/>
        <v>0</v>
      </c>
      <c r="AC377" s="4">
        <f t="shared" si="338"/>
        <v>0</v>
      </c>
      <c r="AD377" s="4">
        <f t="shared" si="338"/>
        <v>0</v>
      </c>
      <c r="AE377" s="4">
        <f t="shared" si="338"/>
        <v>0</v>
      </c>
      <c r="AF377" s="4">
        <f t="shared" si="338"/>
        <v>0</v>
      </c>
      <c r="AH377" s="15">
        <f t="shared" si="322"/>
        <v>0</v>
      </c>
      <c r="AI377" s="15">
        <f t="shared" si="323"/>
        <v>0</v>
      </c>
    </row>
    <row r="378" spans="3:35">
      <c r="D378" s="13">
        <v>9160</v>
      </c>
      <c r="E378" s="2"/>
      <c r="F378" s="4">
        <f t="shared" si="339"/>
        <v>0</v>
      </c>
      <c r="G378" s="4">
        <f t="shared" si="339"/>
        <v>0</v>
      </c>
      <c r="H378" s="4">
        <f t="shared" si="339"/>
        <v>0</v>
      </c>
      <c r="I378" s="4">
        <f t="shared" si="339"/>
        <v>0</v>
      </c>
      <c r="J378" s="4">
        <f t="shared" si="337"/>
        <v>1009.4100000000001</v>
      </c>
      <c r="K378" s="4">
        <f t="shared" si="337"/>
        <v>590.86</v>
      </c>
      <c r="L378" s="4">
        <f t="shared" si="337"/>
        <v>414.41647504638718</v>
      </c>
      <c r="M378" s="4">
        <f t="shared" si="337"/>
        <v>384.72042385077884</v>
      </c>
      <c r="N378" s="4">
        <f t="shared" si="337"/>
        <v>478.55780548637415</v>
      </c>
      <c r="O378" s="4">
        <f t="shared" si="337"/>
        <v>470.03580058955606</v>
      </c>
      <c r="P378" s="4">
        <f t="shared" si="337"/>
        <v>454.48042641391157</v>
      </c>
      <c r="Q378" s="4">
        <f t="shared" si="337"/>
        <v>438.68271256977442</v>
      </c>
      <c r="R378" s="4">
        <f t="shared" si="337"/>
        <v>432.55812822059806</v>
      </c>
      <c r="S378" s="4">
        <f t="shared" si="337"/>
        <v>437.99660805378244</v>
      </c>
      <c r="T378" s="4">
        <f t="shared" si="338"/>
        <v>452.33084208169805</v>
      </c>
      <c r="U378" s="4">
        <f t="shared" si="338"/>
        <v>435.09010566608231</v>
      </c>
      <c r="V378" s="4">
        <f t="shared" si="338"/>
        <v>455.90141810643627</v>
      </c>
      <c r="W378" s="4">
        <f t="shared" si="338"/>
        <v>450.39684563639025</v>
      </c>
      <c r="X378" s="4">
        <f t="shared" si="338"/>
        <v>466.91056304652824</v>
      </c>
      <c r="Y378" s="4">
        <f t="shared" si="338"/>
        <v>438.60088359080288</v>
      </c>
      <c r="Z378" s="4">
        <f t="shared" si="338"/>
        <v>492.69613322782425</v>
      </c>
      <c r="AA378" s="4">
        <f t="shared" si="338"/>
        <v>470.03580058955606</v>
      </c>
      <c r="AB378" s="4">
        <f t="shared" si="338"/>
        <v>454.48042641391157</v>
      </c>
      <c r="AC378" s="4">
        <f t="shared" si="338"/>
        <v>438.68271256977442</v>
      </c>
      <c r="AD378" s="4">
        <f t="shared" si="338"/>
        <v>432.55812822059806</v>
      </c>
      <c r="AE378" s="4">
        <f t="shared" si="338"/>
        <v>437.99660805378244</v>
      </c>
      <c r="AF378" s="4">
        <f t="shared" si="338"/>
        <v>452.33084208169805</v>
      </c>
      <c r="AH378" s="15">
        <f t="shared" si="322"/>
        <v>4241.1636439567819</v>
      </c>
      <c r="AI378" s="15">
        <f t="shared" si="323"/>
        <v>5425.680467203385</v>
      </c>
    </row>
    <row r="379" spans="3:35">
      <c r="C379" s="14"/>
      <c r="D379" s="13">
        <v>9200</v>
      </c>
      <c r="E379" s="2"/>
      <c r="F379" s="4">
        <f t="shared" si="339"/>
        <v>205452.0299999998</v>
      </c>
      <c r="G379" s="4">
        <f t="shared" si="339"/>
        <v>-627908.3599999994</v>
      </c>
      <c r="H379" s="4">
        <f t="shared" si="339"/>
        <v>-2192440.3899999992</v>
      </c>
      <c r="I379" s="4">
        <f t="shared" si="339"/>
        <v>-401667.03999999911</v>
      </c>
      <c r="J379" s="4">
        <f t="shared" si="337"/>
        <v>-899220.39999999944</v>
      </c>
      <c r="K379" s="4">
        <f t="shared" si="337"/>
        <v>-5306855.2699999996</v>
      </c>
      <c r="L379" s="4">
        <f t="shared" si="337"/>
        <v>-19561056.065618351</v>
      </c>
      <c r="M379" s="4">
        <f t="shared" si="337"/>
        <v>-17493190.580157496</v>
      </c>
      <c r="N379" s="4">
        <f t="shared" si="337"/>
        <v>-17457760.963170577</v>
      </c>
      <c r="O379" s="4">
        <f t="shared" si="337"/>
        <v>-17685819.005585607</v>
      </c>
      <c r="P379" s="4">
        <f t="shared" si="337"/>
        <v>-17715212.440171465</v>
      </c>
      <c r="Q379" s="4">
        <f t="shared" si="337"/>
        <v>-18042504.776857302</v>
      </c>
      <c r="R379" s="4">
        <f t="shared" si="337"/>
        <v>-18877763.147110768</v>
      </c>
      <c r="S379" s="4">
        <f t="shared" si="337"/>
        <v>-18135140.621873155</v>
      </c>
      <c r="T379" s="4">
        <f t="shared" si="338"/>
        <v>-21393545.929939967</v>
      </c>
      <c r="U379" s="4">
        <f t="shared" si="338"/>
        <v>-18260637.829005595</v>
      </c>
      <c r="V379" s="4">
        <f t="shared" si="338"/>
        <v>-24467023.112529147</v>
      </c>
      <c r="W379" s="4">
        <f t="shared" si="338"/>
        <v>-17831030.382756699</v>
      </c>
      <c r="X379" s="4">
        <f t="shared" si="338"/>
        <v>-22575206.610118631</v>
      </c>
      <c r="Y379" s="4">
        <f t="shared" si="338"/>
        <v>-15870303.825682504</v>
      </c>
      <c r="Z379" s="4">
        <f t="shared" si="338"/>
        <v>-16493102.772796918</v>
      </c>
      <c r="AA379" s="4">
        <f t="shared" si="338"/>
        <v>-17553877.354137652</v>
      </c>
      <c r="AB379" s="4">
        <f t="shared" si="338"/>
        <v>-17588997.432234794</v>
      </c>
      <c r="AC379" s="4">
        <f t="shared" si="338"/>
        <v>-17922016.41240507</v>
      </c>
      <c r="AD379" s="4">
        <f t="shared" si="338"/>
        <v>-18746427.987458277</v>
      </c>
      <c r="AE379" s="4">
        <f t="shared" si="338"/>
        <v>-18020906.315728329</v>
      </c>
      <c r="AF379" s="4">
        <f t="shared" si="338"/>
        <v>-21273611.319151603</v>
      </c>
      <c r="AH379" s="15">
        <f t="shared" si="322"/>
        <v>-117178183.2615608</v>
      </c>
      <c r="AI379" s="15">
        <f t="shared" si="323"/>
        <v>-226603141.35400525</v>
      </c>
    </row>
    <row r="380" spans="3:35">
      <c r="C380" s="14"/>
      <c r="D380" s="13">
        <v>9210</v>
      </c>
      <c r="E380" s="2"/>
      <c r="F380" s="4">
        <f t="shared" si="339"/>
        <v>2142789.8900000006</v>
      </c>
      <c r="G380" s="4">
        <f t="shared" si="339"/>
        <v>1771425.9999999991</v>
      </c>
      <c r="H380" s="4">
        <f t="shared" si="339"/>
        <v>1682549.0900000003</v>
      </c>
      <c r="I380" s="4">
        <f t="shared" si="339"/>
        <v>2041980.02</v>
      </c>
      <c r="J380" s="4">
        <f t="shared" si="337"/>
        <v>1933264.6700000004</v>
      </c>
      <c r="K380" s="4">
        <f t="shared" si="337"/>
        <v>2210856.0799999996</v>
      </c>
      <c r="L380" s="4">
        <f t="shared" si="337"/>
        <v>2521098.9709735257</v>
      </c>
      <c r="M380" s="4">
        <f t="shared" si="337"/>
        <v>2498874.7890390232</v>
      </c>
      <c r="N380" s="4">
        <f t="shared" si="337"/>
        <v>2668458.4234368834</v>
      </c>
      <c r="O380" s="4">
        <f t="shared" si="337"/>
        <v>2925306.7005633302</v>
      </c>
      <c r="P380" s="4">
        <f t="shared" si="337"/>
        <v>2709077.1102262349</v>
      </c>
      <c r="Q380" s="4">
        <f t="shared" si="337"/>
        <v>2859362.9128975086</v>
      </c>
      <c r="R380" s="4">
        <f t="shared" si="337"/>
        <v>2807136.9017923241</v>
      </c>
      <c r="S380" s="4">
        <f t="shared" si="337"/>
        <v>2789646.7136545661</v>
      </c>
      <c r="T380" s="4">
        <f t="shared" si="338"/>
        <v>2896749.3328193137</v>
      </c>
      <c r="U380" s="4">
        <f t="shared" si="338"/>
        <v>2961646.1162524079</v>
      </c>
      <c r="V380" s="4">
        <f t="shared" si="338"/>
        <v>2919576.2442315826</v>
      </c>
      <c r="W380" s="4">
        <f t="shared" si="338"/>
        <v>2878833.7252094275</v>
      </c>
      <c r="X380" s="4">
        <f t="shared" si="338"/>
        <v>3089374.5900166109</v>
      </c>
      <c r="Y380" s="4">
        <f t="shared" si="338"/>
        <v>3095164.0861845738</v>
      </c>
      <c r="Z380" s="4">
        <f t="shared" si="338"/>
        <v>3165939.175366187</v>
      </c>
      <c r="AA380" s="4">
        <f t="shared" si="338"/>
        <v>2925306.7005633302</v>
      </c>
      <c r="AB380" s="4">
        <f t="shared" si="338"/>
        <v>2709077.1102262349</v>
      </c>
      <c r="AC380" s="4">
        <f t="shared" si="338"/>
        <v>2859362.9128975086</v>
      </c>
      <c r="AD380" s="4">
        <f t="shared" si="338"/>
        <v>2807136.9017923241</v>
      </c>
      <c r="AE380" s="4">
        <f t="shared" si="338"/>
        <v>2789646.7136545661</v>
      </c>
      <c r="AF380" s="4">
        <f t="shared" si="338"/>
        <v>2896749.3328193137</v>
      </c>
      <c r="AH380" s="15">
        <f t="shared" ref="AH380:AH394" si="340">SUM(F380:Q380)</f>
        <v>27965044.657136507</v>
      </c>
      <c r="AI380" s="15">
        <f t="shared" ref="AI380:AI394" si="341">SUM(U380:AF380)</f>
        <v>35097813.609214075</v>
      </c>
    </row>
    <row r="381" spans="3:35">
      <c r="C381" s="14"/>
      <c r="D381" s="13">
        <v>9220</v>
      </c>
      <c r="E381" s="2"/>
      <c r="F381" s="4">
        <f t="shared" si="339"/>
        <v>0</v>
      </c>
      <c r="G381" s="4">
        <f t="shared" si="339"/>
        <v>0</v>
      </c>
      <c r="H381" s="4">
        <f t="shared" si="339"/>
        <v>0</v>
      </c>
      <c r="I381" s="4">
        <f t="shared" si="339"/>
        <v>0</v>
      </c>
      <c r="J381" s="4">
        <f t="shared" si="337"/>
        <v>0</v>
      </c>
      <c r="K381" s="4">
        <f t="shared" si="337"/>
        <v>0</v>
      </c>
      <c r="L381" s="4">
        <f t="shared" si="337"/>
        <v>0</v>
      </c>
      <c r="M381" s="4">
        <f t="shared" si="337"/>
        <v>0</v>
      </c>
      <c r="N381" s="4">
        <f t="shared" si="337"/>
        <v>0</v>
      </c>
      <c r="O381" s="4">
        <f t="shared" si="337"/>
        <v>0</v>
      </c>
      <c r="P381" s="4">
        <f t="shared" si="337"/>
        <v>0</v>
      </c>
      <c r="Q381" s="4">
        <f t="shared" si="337"/>
        <v>0</v>
      </c>
      <c r="R381" s="4">
        <f t="shared" si="337"/>
        <v>0</v>
      </c>
      <c r="S381" s="4">
        <f t="shared" si="337"/>
        <v>0</v>
      </c>
      <c r="T381" s="4">
        <f t="shared" si="338"/>
        <v>0</v>
      </c>
      <c r="U381" s="4">
        <f t="shared" si="338"/>
        <v>0</v>
      </c>
      <c r="V381" s="4">
        <f t="shared" si="338"/>
        <v>0</v>
      </c>
      <c r="W381" s="4">
        <f t="shared" si="338"/>
        <v>0</v>
      </c>
      <c r="X381" s="4">
        <f t="shared" si="338"/>
        <v>0</v>
      </c>
      <c r="Y381" s="4">
        <f t="shared" si="338"/>
        <v>0</v>
      </c>
      <c r="Z381" s="4">
        <f t="shared" si="338"/>
        <v>0</v>
      </c>
      <c r="AA381" s="4">
        <f t="shared" si="338"/>
        <v>0</v>
      </c>
      <c r="AB381" s="4">
        <f t="shared" si="338"/>
        <v>0</v>
      </c>
      <c r="AC381" s="4">
        <f t="shared" si="338"/>
        <v>0</v>
      </c>
      <c r="AD381" s="4">
        <f t="shared" si="338"/>
        <v>0</v>
      </c>
      <c r="AE381" s="4">
        <f t="shared" si="338"/>
        <v>0</v>
      </c>
      <c r="AF381" s="4">
        <f t="shared" si="338"/>
        <v>0</v>
      </c>
      <c r="AH381" s="15">
        <f t="shared" si="340"/>
        <v>0</v>
      </c>
      <c r="AI381" s="15">
        <f t="shared" si="341"/>
        <v>0</v>
      </c>
    </row>
    <row r="382" spans="3:35">
      <c r="C382" s="14"/>
      <c r="D382" s="13">
        <v>9230</v>
      </c>
      <c r="E382" s="2"/>
      <c r="F382" s="4">
        <f t="shared" si="339"/>
        <v>689943.08</v>
      </c>
      <c r="G382" s="4">
        <f t="shared" si="339"/>
        <v>802488.29</v>
      </c>
      <c r="H382" s="4">
        <f t="shared" si="339"/>
        <v>1004663.39</v>
      </c>
      <c r="I382" s="4">
        <f t="shared" si="339"/>
        <v>1133846.0699999998</v>
      </c>
      <c r="J382" s="4">
        <f t="shared" si="337"/>
        <v>1038731.66</v>
      </c>
      <c r="K382" s="4">
        <f t="shared" si="337"/>
        <v>1348513.2</v>
      </c>
      <c r="L382" s="4">
        <f t="shared" si="337"/>
        <v>843364.55307996424</v>
      </c>
      <c r="M382" s="4">
        <f t="shared" si="337"/>
        <v>804370.74365660711</v>
      </c>
      <c r="N382" s="4">
        <f t="shared" si="337"/>
        <v>921592.14476675098</v>
      </c>
      <c r="O382" s="4">
        <f t="shared" si="337"/>
        <v>903706.85312850692</v>
      </c>
      <c r="P382" s="4">
        <f t="shared" si="337"/>
        <v>881820.04260078259</v>
      </c>
      <c r="Q382" s="4">
        <f t="shared" si="337"/>
        <v>924837.86126786133</v>
      </c>
      <c r="R382" s="4">
        <f t="shared" si="337"/>
        <v>897384.72202411178</v>
      </c>
      <c r="S382" s="4">
        <f t="shared" si="337"/>
        <v>945742.11150782683</v>
      </c>
      <c r="T382" s="4">
        <f t="shared" si="338"/>
        <v>1016812.3957529952</v>
      </c>
      <c r="U382" s="4">
        <f t="shared" si="338"/>
        <v>932826.26809255197</v>
      </c>
      <c r="V382" s="4">
        <f t="shared" si="338"/>
        <v>921309.41317626636</v>
      </c>
      <c r="W382" s="4">
        <f t="shared" si="338"/>
        <v>998989.40471776179</v>
      </c>
      <c r="X382" s="4">
        <f t="shared" si="338"/>
        <v>963270.54238017055</v>
      </c>
      <c r="Y382" s="4">
        <f t="shared" si="338"/>
        <v>932153.32183036208</v>
      </c>
      <c r="Z382" s="4">
        <f t="shared" si="338"/>
        <v>1040509.507270138</v>
      </c>
      <c r="AA382" s="4">
        <f t="shared" si="338"/>
        <v>903706.85312850692</v>
      </c>
      <c r="AB382" s="4">
        <f t="shared" si="338"/>
        <v>881820.04260078259</v>
      </c>
      <c r="AC382" s="4">
        <f t="shared" si="338"/>
        <v>924837.86126786133</v>
      </c>
      <c r="AD382" s="4">
        <f t="shared" si="338"/>
        <v>897384.72202411178</v>
      </c>
      <c r="AE382" s="4">
        <f t="shared" si="338"/>
        <v>945742.11150782683</v>
      </c>
      <c r="AF382" s="4">
        <f t="shared" si="338"/>
        <v>1016812.3957529952</v>
      </c>
      <c r="AH382" s="15">
        <f t="shared" si="340"/>
        <v>11297877.888500474</v>
      </c>
      <c r="AI382" s="15">
        <f t="shared" si="341"/>
        <v>11359362.443749333</v>
      </c>
    </row>
    <row r="383" spans="3:35">
      <c r="C383" s="14"/>
      <c r="D383" s="13">
        <v>9240</v>
      </c>
      <c r="E383" s="2"/>
      <c r="F383" s="4">
        <f t="shared" si="339"/>
        <v>11426.37</v>
      </c>
      <c r="G383" s="4">
        <f t="shared" si="339"/>
        <v>11426.37</v>
      </c>
      <c r="H383" s="4">
        <f t="shared" si="339"/>
        <v>10818.54</v>
      </c>
      <c r="I383" s="4">
        <f t="shared" si="339"/>
        <v>10818.54</v>
      </c>
      <c r="J383" s="4">
        <f t="shared" si="337"/>
        <v>10818.54</v>
      </c>
      <c r="K383" s="4">
        <f t="shared" si="337"/>
        <v>10818.54</v>
      </c>
      <c r="L383" s="4">
        <f t="shared" si="337"/>
        <v>12394.447543773815</v>
      </c>
      <c r="M383" s="4">
        <f t="shared" si="337"/>
        <v>12394.447543773815</v>
      </c>
      <c r="N383" s="4">
        <f t="shared" si="337"/>
        <v>12394.447543773815</v>
      </c>
      <c r="O383" s="4">
        <f t="shared" si="337"/>
        <v>11862.783070920941</v>
      </c>
      <c r="P383" s="4">
        <f t="shared" si="337"/>
        <v>11969.080473871165</v>
      </c>
      <c r="Q383" s="4">
        <f t="shared" si="337"/>
        <v>11969.080473871165</v>
      </c>
      <c r="R383" s="4">
        <f t="shared" si="337"/>
        <v>11969.080473871165</v>
      </c>
      <c r="S383" s="4">
        <f t="shared" si="337"/>
        <v>11969.080473871165</v>
      </c>
      <c r="T383" s="4">
        <f t="shared" si="338"/>
        <v>11976.256879506069</v>
      </c>
      <c r="U383" s="4">
        <f t="shared" si="338"/>
        <v>11976.413042635611</v>
      </c>
      <c r="V383" s="4">
        <f t="shared" si="338"/>
        <v>11976.413042635611</v>
      </c>
      <c r="W383" s="4">
        <f t="shared" si="338"/>
        <v>11976.413042635611</v>
      </c>
      <c r="X383" s="4">
        <f t="shared" si="338"/>
        <v>11976.413042635611</v>
      </c>
      <c r="Y383" s="4">
        <f t="shared" si="338"/>
        <v>12106.837649100213</v>
      </c>
      <c r="Z383" s="4">
        <f t="shared" si="338"/>
        <v>11976.413042635611</v>
      </c>
      <c r="AA383" s="4">
        <f t="shared" si="338"/>
        <v>11862.783070920941</v>
      </c>
      <c r="AB383" s="4">
        <f t="shared" si="338"/>
        <v>11969.080473871165</v>
      </c>
      <c r="AC383" s="4">
        <f t="shared" si="338"/>
        <v>11969.080473871165</v>
      </c>
      <c r="AD383" s="4">
        <f t="shared" si="338"/>
        <v>11969.080473871165</v>
      </c>
      <c r="AE383" s="4">
        <f t="shared" si="338"/>
        <v>11969.080473871165</v>
      </c>
      <c r="AF383" s="4">
        <f t="shared" si="338"/>
        <v>11976.256879506069</v>
      </c>
      <c r="AH383" s="15">
        <f t="shared" si="340"/>
        <v>139111.18664998471</v>
      </c>
      <c r="AI383" s="15">
        <f t="shared" si="341"/>
        <v>143704.26470818993</v>
      </c>
    </row>
    <row r="384" spans="3:35">
      <c r="C384" s="14"/>
      <c r="D384" s="13">
        <v>9250</v>
      </c>
      <c r="E384" s="2"/>
      <c r="F384" s="4">
        <f t="shared" si="339"/>
        <v>1587462.79</v>
      </c>
      <c r="G384" s="4">
        <f t="shared" si="339"/>
        <v>1587212.5</v>
      </c>
      <c r="H384" s="4">
        <f t="shared" si="339"/>
        <v>1877081.03</v>
      </c>
      <c r="I384" s="4">
        <f t="shared" si="339"/>
        <v>1587312.98</v>
      </c>
      <c r="J384" s="4">
        <f t="shared" si="337"/>
        <v>1587108.86</v>
      </c>
      <c r="K384" s="4">
        <f t="shared" si="337"/>
        <v>1084488.76</v>
      </c>
      <c r="L384" s="4">
        <f t="shared" si="337"/>
        <v>1745129.4516917898</v>
      </c>
      <c r="M384" s="4">
        <f t="shared" si="337"/>
        <v>1745642.7077378915</v>
      </c>
      <c r="N384" s="4">
        <f t="shared" si="337"/>
        <v>1744100.8520364882</v>
      </c>
      <c r="O384" s="4">
        <f t="shared" si="337"/>
        <v>1671403.0849176818</v>
      </c>
      <c r="P384" s="4">
        <f t="shared" si="337"/>
        <v>1685752.7062109997</v>
      </c>
      <c r="Q384" s="4">
        <f t="shared" si="337"/>
        <v>1685233.7418968389</v>
      </c>
      <c r="R384" s="4">
        <f t="shared" si="337"/>
        <v>1686216.7085554923</v>
      </c>
      <c r="S384" s="4">
        <f t="shared" si="337"/>
        <v>1684666.9817974544</v>
      </c>
      <c r="T384" s="4">
        <f t="shared" si="338"/>
        <v>1686187.3748985962</v>
      </c>
      <c r="U384" s="4">
        <f t="shared" si="338"/>
        <v>1686725.7932429584</v>
      </c>
      <c r="V384" s="4">
        <f t="shared" si="338"/>
        <v>1687242.3679164215</v>
      </c>
      <c r="W384" s="4">
        <f t="shared" si="338"/>
        <v>1685692.6411583833</v>
      </c>
      <c r="X384" s="4">
        <f t="shared" si="338"/>
        <v>1687242.3679164215</v>
      </c>
      <c r="Y384" s="4">
        <f t="shared" si="338"/>
        <v>1704969.2250897246</v>
      </c>
      <c r="Z384" s="4">
        <f t="shared" si="338"/>
        <v>1686210.0080988137</v>
      </c>
      <c r="AA384" s="4">
        <f t="shared" si="338"/>
        <v>1672097.1837121707</v>
      </c>
      <c r="AB384" s="4">
        <f t="shared" si="338"/>
        <v>1686411.7743562721</v>
      </c>
      <c r="AC384" s="4">
        <f t="shared" si="338"/>
        <v>1685857.7793980229</v>
      </c>
      <c r="AD384" s="4">
        <f t="shared" si="338"/>
        <v>1686907.0973572144</v>
      </c>
      <c r="AE384" s="4">
        <f t="shared" si="338"/>
        <v>1685252.7623788361</v>
      </c>
      <c r="AF384" s="4">
        <f t="shared" si="338"/>
        <v>1686808.0250159993</v>
      </c>
      <c r="AH384" s="15">
        <f t="shared" si="340"/>
        <v>19587929.464491688</v>
      </c>
      <c r="AI384" s="15">
        <f t="shared" si="341"/>
        <v>20241417.025641236</v>
      </c>
    </row>
    <row r="385" spans="3:35">
      <c r="C385" s="14"/>
      <c r="D385" s="13">
        <v>9260</v>
      </c>
      <c r="E385" s="2"/>
      <c r="F385" s="4">
        <f t="shared" si="339"/>
        <v>2898621.8100000005</v>
      </c>
      <c r="G385" s="4">
        <f t="shared" si="339"/>
        <v>3461897.6800000006</v>
      </c>
      <c r="H385" s="4">
        <f t="shared" si="339"/>
        <v>5497584.4900000002</v>
      </c>
      <c r="I385" s="4">
        <f t="shared" si="339"/>
        <v>3538375.3599999989</v>
      </c>
      <c r="J385" s="4">
        <f t="shared" ref="J385:S392" si="342">SUMIF($C$9:$C$305,$D385,J$9:J$305)</f>
        <v>9024586.9700000007</v>
      </c>
      <c r="K385" s="4">
        <f t="shared" si="342"/>
        <v>4392184.01</v>
      </c>
      <c r="L385" s="4">
        <f t="shared" si="342"/>
        <v>5377761.3954458954</v>
      </c>
      <c r="M385" s="4">
        <f t="shared" si="342"/>
        <v>3157123.1841811757</v>
      </c>
      <c r="N385" s="4">
        <f t="shared" si="342"/>
        <v>2979917.7938350714</v>
      </c>
      <c r="O385" s="4">
        <f t="shared" si="342"/>
        <v>3372566.911502487</v>
      </c>
      <c r="P385" s="4">
        <f t="shared" si="342"/>
        <v>3772917.2047713022</v>
      </c>
      <c r="Q385" s="4">
        <f t="shared" si="342"/>
        <v>3709118.7164591928</v>
      </c>
      <c r="R385" s="4">
        <f t="shared" si="342"/>
        <v>4045531.6769653503</v>
      </c>
      <c r="S385" s="4">
        <f t="shared" si="342"/>
        <v>3786514.4468141617</v>
      </c>
      <c r="T385" s="4">
        <f t="shared" ref="T385:AF392" si="343">SUMIF($C$9:$C$305,$D385,T$9:T$305)</f>
        <v>3468598.500337916</v>
      </c>
      <c r="U385" s="4">
        <f t="shared" si="343"/>
        <v>3402368.9567482574</v>
      </c>
      <c r="V385" s="4">
        <f t="shared" si="343"/>
        <v>8016561.5784550719</v>
      </c>
      <c r="W385" s="4">
        <f t="shared" si="343"/>
        <v>3349039.1885633888</v>
      </c>
      <c r="X385" s="4">
        <f t="shared" si="343"/>
        <v>6845160.0148082478</v>
      </c>
      <c r="Y385" s="4">
        <f t="shared" si="343"/>
        <v>2080045.775415756</v>
      </c>
      <c r="Z385" s="4">
        <f t="shared" si="343"/>
        <v>1901296.9416221301</v>
      </c>
      <c r="AA385" s="4">
        <f t="shared" si="343"/>
        <v>3454171.323240919</v>
      </c>
      <c r="AB385" s="4">
        <f t="shared" si="343"/>
        <v>3850403.1026255158</v>
      </c>
      <c r="AC385" s="4">
        <f t="shared" si="343"/>
        <v>3782486.1010320759</v>
      </c>
      <c r="AD385" s="4">
        <f t="shared" si="343"/>
        <v>4126699.9090421721</v>
      </c>
      <c r="AE385" s="4">
        <f t="shared" si="343"/>
        <v>3855384.0085120164</v>
      </c>
      <c r="AF385" s="4">
        <f t="shared" si="343"/>
        <v>3541567.6340234973</v>
      </c>
      <c r="AH385" s="15">
        <f t="shared" si="340"/>
        <v>51182655.526195131</v>
      </c>
      <c r="AI385" s="15">
        <f t="shared" si="341"/>
        <v>48205184.534089051</v>
      </c>
    </row>
    <row r="386" spans="3:35">
      <c r="D386" s="13">
        <v>9270</v>
      </c>
      <c r="E386" s="2"/>
      <c r="F386" s="4">
        <f t="shared" si="339"/>
        <v>0</v>
      </c>
      <c r="G386" s="4">
        <f t="shared" si="339"/>
        <v>0</v>
      </c>
      <c r="H386" s="4">
        <f t="shared" si="339"/>
        <v>0</v>
      </c>
      <c r="I386" s="4">
        <f t="shared" si="339"/>
        <v>0</v>
      </c>
      <c r="J386" s="4">
        <f t="shared" si="342"/>
        <v>0</v>
      </c>
      <c r="K386" s="4">
        <f t="shared" si="342"/>
        <v>0</v>
      </c>
      <c r="L386" s="4">
        <f t="shared" si="342"/>
        <v>0</v>
      </c>
      <c r="M386" s="4">
        <f t="shared" si="342"/>
        <v>0</v>
      </c>
      <c r="N386" s="4">
        <f t="shared" si="342"/>
        <v>0</v>
      </c>
      <c r="O386" s="4">
        <f t="shared" si="342"/>
        <v>0</v>
      </c>
      <c r="P386" s="4">
        <f t="shared" si="342"/>
        <v>0</v>
      </c>
      <c r="Q386" s="4">
        <f t="shared" si="342"/>
        <v>0</v>
      </c>
      <c r="R386" s="4">
        <f t="shared" si="342"/>
        <v>0</v>
      </c>
      <c r="S386" s="4">
        <f t="shared" si="342"/>
        <v>0</v>
      </c>
      <c r="T386" s="4">
        <f t="shared" si="343"/>
        <v>0</v>
      </c>
      <c r="U386" s="4">
        <f t="shared" si="343"/>
        <v>0</v>
      </c>
      <c r="V386" s="4">
        <f t="shared" si="343"/>
        <v>0</v>
      </c>
      <c r="W386" s="4">
        <f t="shared" si="343"/>
        <v>0</v>
      </c>
      <c r="X386" s="4">
        <f t="shared" si="343"/>
        <v>0</v>
      </c>
      <c r="Y386" s="4">
        <f t="shared" si="343"/>
        <v>0</v>
      </c>
      <c r="Z386" s="4">
        <f t="shared" si="343"/>
        <v>0</v>
      </c>
      <c r="AA386" s="4">
        <f t="shared" si="343"/>
        <v>0</v>
      </c>
      <c r="AB386" s="4">
        <f t="shared" si="343"/>
        <v>0</v>
      </c>
      <c r="AC386" s="4">
        <f t="shared" si="343"/>
        <v>0</v>
      </c>
      <c r="AD386" s="4">
        <f t="shared" si="343"/>
        <v>0</v>
      </c>
      <c r="AE386" s="4">
        <f t="shared" si="343"/>
        <v>0</v>
      </c>
      <c r="AF386" s="4">
        <f t="shared" si="343"/>
        <v>0</v>
      </c>
      <c r="AH386" s="15">
        <f t="shared" si="340"/>
        <v>0</v>
      </c>
      <c r="AI386" s="15">
        <f t="shared" si="341"/>
        <v>0</v>
      </c>
    </row>
    <row r="387" spans="3:35">
      <c r="C387" s="14"/>
      <c r="D387" s="13">
        <v>9280</v>
      </c>
      <c r="E387" s="2"/>
      <c r="F387" s="4">
        <f t="shared" si="339"/>
        <v>0</v>
      </c>
      <c r="G387" s="4">
        <f t="shared" si="339"/>
        <v>0</v>
      </c>
      <c r="H387" s="4">
        <f t="shared" si="339"/>
        <v>0</v>
      </c>
      <c r="I387" s="4">
        <f t="shared" si="339"/>
        <v>0</v>
      </c>
      <c r="J387" s="4">
        <f t="shared" si="342"/>
        <v>0</v>
      </c>
      <c r="K387" s="4">
        <f t="shared" si="342"/>
        <v>0</v>
      </c>
      <c r="L387" s="4">
        <f t="shared" si="342"/>
        <v>0</v>
      </c>
      <c r="M387" s="4">
        <f t="shared" si="342"/>
        <v>0</v>
      </c>
      <c r="N387" s="4">
        <f t="shared" si="342"/>
        <v>0</v>
      </c>
      <c r="O387" s="4">
        <f t="shared" si="342"/>
        <v>0</v>
      </c>
      <c r="P387" s="4">
        <f t="shared" si="342"/>
        <v>0</v>
      </c>
      <c r="Q387" s="4">
        <f t="shared" si="342"/>
        <v>0</v>
      </c>
      <c r="R387" s="4">
        <f t="shared" si="342"/>
        <v>0</v>
      </c>
      <c r="S387" s="4">
        <f t="shared" si="342"/>
        <v>0</v>
      </c>
      <c r="T387" s="4">
        <f t="shared" si="343"/>
        <v>0</v>
      </c>
      <c r="U387" s="4">
        <f t="shared" si="343"/>
        <v>0</v>
      </c>
      <c r="V387" s="4">
        <f t="shared" si="343"/>
        <v>0</v>
      </c>
      <c r="W387" s="4">
        <f t="shared" si="343"/>
        <v>0</v>
      </c>
      <c r="X387" s="4">
        <f t="shared" si="343"/>
        <v>0</v>
      </c>
      <c r="Y387" s="4">
        <f t="shared" si="343"/>
        <v>0</v>
      </c>
      <c r="Z387" s="4">
        <f t="shared" si="343"/>
        <v>0</v>
      </c>
      <c r="AA387" s="4">
        <f t="shared" si="343"/>
        <v>0</v>
      </c>
      <c r="AB387" s="4">
        <f t="shared" si="343"/>
        <v>0</v>
      </c>
      <c r="AC387" s="4">
        <f t="shared" si="343"/>
        <v>0</v>
      </c>
      <c r="AD387" s="4">
        <f t="shared" si="343"/>
        <v>0</v>
      </c>
      <c r="AE387" s="4">
        <f t="shared" si="343"/>
        <v>0</v>
      </c>
      <c r="AF387" s="4">
        <f t="shared" si="343"/>
        <v>0</v>
      </c>
      <c r="AH387" s="15">
        <f t="shared" si="340"/>
        <v>0</v>
      </c>
      <c r="AI387" s="15">
        <f t="shared" si="341"/>
        <v>0</v>
      </c>
    </row>
    <row r="388" spans="3:35">
      <c r="D388" s="14">
        <v>9290</v>
      </c>
      <c r="E388" s="2"/>
      <c r="F388" s="4">
        <f t="shared" si="339"/>
        <v>0</v>
      </c>
      <c r="G388" s="4">
        <f t="shared" si="339"/>
        <v>0</v>
      </c>
      <c r="H388" s="4">
        <f t="shared" si="339"/>
        <v>0</v>
      </c>
      <c r="I388" s="4">
        <f t="shared" si="339"/>
        <v>0</v>
      </c>
      <c r="J388" s="4">
        <f t="shared" si="342"/>
        <v>0</v>
      </c>
      <c r="K388" s="4">
        <f t="shared" si="342"/>
        <v>0</v>
      </c>
      <c r="L388" s="4">
        <f t="shared" si="342"/>
        <v>0</v>
      </c>
      <c r="M388" s="4">
        <f t="shared" si="342"/>
        <v>0</v>
      </c>
      <c r="N388" s="4">
        <f t="shared" si="342"/>
        <v>0</v>
      </c>
      <c r="O388" s="4">
        <f t="shared" si="342"/>
        <v>0</v>
      </c>
      <c r="P388" s="4">
        <f t="shared" si="342"/>
        <v>0</v>
      </c>
      <c r="Q388" s="4">
        <f t="shared" si="342"/>
        <v>0</v>
      </c>
      <c r="R388" s="4">
        <f t="shared" si="342"/>
        <v>0</v>
      </c>
      <c r="S388" s="4">
        <f t="shared" si="342"/>
        <v>0</v>
      </c>
      <c r="T388" s="4">
        <f t="shared" si="343"/>
        <v>0</v>
      </c>
      <c r="U388" s="4">
        <f t="shared" si="343"/>
        <v>0</v>
      </c>
      <c r="V388" s="4">
        <f t="shared" si="343"/>
        <v>0</v>
      </c>
      <c r="W388" s="4">
        <f t="shared" si="343"/>
        <v>0</v>
      </c>
      <c r="X388" s="4">
        <f t="shared" si="343"/>
        <v>0</v>
      </c>
      <c r="Y388" s="4">
        <f t="shared" si="343"/>
        <v>0</v>
      </c>
      <c r="Z388" s="4">
        <f t="shared" si="343"/>
        <v>0</v>
      </c>
      <c r="AA388" s="4">
        <f t="shared" si="343"/>
        <v>0</v>
      </c>
      <c r="AB388" s="4">
        <f t="shared" si="343"/>
        <v>0</v>
      </c>
      <c r="AC388" s="4">
        <f t="shared" si="343"/>
        <v>0</v>
      </c>
      <c r="AD388" s="4">
        <f t="shared" si="343"/>
        <v>0</v>
      </c>
      <c r="AE388" s="4">
        <f t="shared" si="343"/>
        <v>0</v>
      </c>
      <c r="AF388" s="4">
        <f t="shared" si="343"/>
        <v>0</v>
      </c>
      <c r="AH388" s="15">
        <f t="shared" si="340"/>
        <v>0</v>
      </c>
      <c r="AI388" s="15">
        <f t="shared" si="341"/>
        <v>0</v>
      </c>
    </row>
    <row r="389" spans="3:35">
      <c r="C389" s="14"/>
      <c r="D389" s="13">
        <v>9301</v>
      </c>
      <c r="E389" s="2"/>
      <c r="F389" s="4">
        <f t="shared" si="339"/>
        <v>0</v>
      </c>
      <c r="G389" s="4">
        <f t="shared" si="339"/>
        <v>0</v>
      </c>
      <c r="H389" s="4">
        <f t="shared" si="339"/>
        <v>0</v>
      </c>
      <c r="I389" s="4">
        <f t="shared" si="339"/>
        <v>0</v>
      </c>
      <c r="J389" s="4">
        <f t="shared" si="342"/>
        <v>0</v>
      </c>
      <c r="K389" s="4">
        <f t="shared" si="342"/>
        <v>0</v>
      </c>
      <c r="L389" s="4">
        <f t="shared" si="342"/>
        <v>0</v>
      </c>
      <c r="M389" s="4">
        <f t="shared" si="342"/>
        <v>0</v>
      </c>
      <c r="N389" s="4">
        <f t="shared" si="342"/>
        <v>0</v>
      </c>
      <c r="O389" s="4">
        <f t="shared" si="342"/>
        <v>0</v>
      </c>
      <c r="P389" s="4">
        <f t="shared" si="342"/>
        <v>0</v>
      </c>
      <c r="Q389" s="4">
        <f t="shared" si="342"/>
        <v>0</v>
      </c>
      <c r="R389" s="4">
        <f t="shared" si="342"/>
        <v>0</v>
      </c>
      <c r="S389" s="4">
        <f t="shared" si="342"/>
        <v>0</v>
      </c>
      <c r="T389" s="4">
        <f t="shared" si="343"/>
        <v>0</v>
      </c>
      <c r="U389" s="4">
        <f t="shared" si="343"/>
        <v>0</v>
      </c>
      <c r="V389" s="4">
        <f t="shared" si="343"/>
        <v>0</v>
      </c>
      <c r="W389" s="4">
        <f t="shared" si="343"/>
        <v>0</v>
      </c>
      <c r="X389" s="4">
        <f t="shared" si="343"/>
        <v>0</v>
      </c>
      <c r="Y389" s="4">
        <f t="shared" si="343"/>
        <v>0</v>
      </c>
      <c r="Z389" s="4">
        <f t="shared" si="343"/>
        <v>0</v>
      </c>
      <c r="AA389" s="4">
        <f t="shared" si="343"/>
        <v>0</v>
      </c>
      <c r="AB389" s="4">
        <f t="shared" si="343"/>
        <v>0</v>
      </c>
      <c r="AC389" s="4">
        <f t="shared" si="343"/>
        <v>0</v>
      </c>
      <c r="AD389" s="4">
        <f t="shared" si="343"/>
        <v>0</v>
      </c>
      <c r="AE389" s="4">
        <f t="shared" si="343"/>
        <v>0</v>
      </c>
      <c r="AF389" s="4">
        <f t="shared" si="343"/>
        <v>0</v>
      </c>
      <c r="AH389" s="15">
        <f t="shared" si="340"/>
        <v>0</v>
      </c>
      <c r="AI389" s="15">
        <f t="shared" si="341"/>
        <v>0</v>
      </c>
    </row>
    <row r="390" spans="3:35">
      <c r="C390" s="14"/>
      <c r="D390" s="13">
        <v>9302</v>
      </c>
      <c r="E390" s="2"/>
      <c r="F390" s="4">
        <f t="shared" si="339"/>
        <v>579195.31999999983</v>
      </c>
      <c r="G390" s="4">
        <f t="shared" si="339"/>
        <v>377496.01000000007</v>
      </c>
      <c r="H390" s="4">
        <f t="shared" si="339"/>
        <v>2956335.5599999996</v>
      </c>
      <c r="I390" s="4">
        <f t="shared" si="339"/>
        <v>386905.63000000006</v>
      </c>
      <c r="J390" s="4">
        <f t="shared" si="342"/>
        <v>186525.19000000003</v>
      </c>
      <c r="K390" s="4">
        <f t="shared" si="342"/>
        <v>263397.26</v>
      </c>
      <c r="L390" s="4">
        <f t="shared" si="342"/>
        <v>271775.12158514454</v>
      </c>
      <c r="M390" s="4">
        <f t="shared" si="342"/>
        <v>276564.64916083479</v>
      </c>
      <c r="N390" s="4">
        <f t="shared" si="342"/>
        <v>463356.04425063042</v>
      </c>
      <c r="O390" s="4">
        <f t="shared" si="342"/>
        <v>261298.79200083192</v>
      </c>
      <c r="P390" s="4">
        <f t="shared" si="342"/>
        <v>243627.54279626772</v>
      </c>
      <c r="Q390" s="4">
        <f t="shared" si="342"/>
        <v>509151.37894264434</v>
      </c>
      <c r="R390" s="4">
        <f t="shared" si="342"/>
        <v>372134.23579678428</v>
      </c>
      <c r="S390" s="4">
        <f t="shared" si="342"/>
        <v>368288.75968148687</v>
      </c>
      <c r="T390" s="4">
        <f t="shared" si="343"/>
        <v>3345371.7997412262</v>
      </c>
      <c r="U390" s="4">
        <f t="shared" si="343"/>
        <v>327410.1846858018</v>
      </c>
      <c r="V390" s="4">
        <f t="shared" si="343"/>
        <v>278765.49182960705</v>
      </c>
      <c r="W390" s="4">
        <f t="shared" si="343"/>
        <v>576119.73005964293</v>
      </c>
      <c r="X390" s="4">
        <f t="shared" si="343"/>
        <v>282922.57653009443</v>
      </c>
      <c r="Y390" s="4">
        <f t="shared" si="343"/>
        <v>287542.09244580485</v>
      </c>
      <c r="Z390" s="4">
        <f t="shared" si="343"/>
        <v>492583.32524524449</v>
      </c>
      <c r="AA390" s="4">
        <f t="shared" si="343"/>
        <v>261298.79200083192</v>
      </c>
      <c r="AB390" s="4">
        <f t="shared" si="343"/>
        <v>243627.54279626772</v>
      </c>
      <c r="AC390" s="4">
        <f t="shared" si="343"/>
        <v>509151.37894264434</v>
      </c>
      <c r="AD390" s="4">
        <f t="shared" si="343"/>
        <v>372134.23579678428</v>
      </c>
      <c r="AE390" s="4">
        <f t="shared" si="343"/>
        <v>368288.75968148687</v>
      </c>
      <c r="AF390" s="4">
        <f t="shared" si="343"/>
        <v>3345371.7997412262</v>
      </c>
      <c r="AH390" s="15">
        <f t="shared" si="340"/>
        <v>6775628.4987363545</v>
      </c>
      <c r="AI390" s="15">
        <f t="shared" si="341"/>
        <v>7345215.9097554367</v>
      </c>
    </row>
    <row r="391" spans="3:35">
      <c r="C391" s="14"/>
      <c r="D391" s="13">
        <v>9310</v>
      </c>
      <c r="E391" s="2"/>
      <c r="F391" s="4">
        <f t="shared" si="339"/>
        <v>506336.29999999993</v>
      </c>
      <c r="G391" s="4">
        <f t="shared" si="339"/>
        <v>515892.06</v>
      </c>
      <c r="H391" s="4">
        <f t="shared" si="339"/>
        <v>421345.3</v>
      </c>
      <c r="I391" s="4">
        <f t="shared" si="339"/>
        <v>109296.61000000002</v>
      </c>
      <c r="J391" s="4">
        <f t="shared" si="342"/>
        <v>405037.73</v>
      </c>
      <c r="K391" s="4">
        <f t="shared" si="342"/>
        <v>456119.72000000003</v>
      </c>
      <c r="L391" s="4">
        <f t="shared" si="342"/>
        <v>491302.80259861227</v>
      </c>
      <c r="M391" s="4">
        <f t="shared" si="342"/>
        <v>488913.27692903561</v>
      </c>
      <c r="N391" s="4">
        <f t="shared" si="342"/>
        <v>501304.87205635774</v>
      </c>
      <c r="O391" s="4">
        <f t="shared" si="342"/>
        <v>534952.50604392355</v>
      </c>
      <c r="P391" s="4">
        <f t="shared" si="342"/>
        <v>532113.20683688927</v>
      </c>
      <c r="Q391" s="4">
        <f t="shared" si="342"/>
        <v>502560.56753564719</v>
      </c>
      <c r="R391" s="4">
        <f t="shared" si="342"/>
        <v>503530.86299928214</v>
      </c>
      <c r="S391" s="4">
        <f t="shared" si="342"/>
        <v>502362.45131757471</v>
      </c>
      <c r="T391" s="4">
        <f t="shared" si="343"/>
        <v>504955.77263368253</v>
      </c>
      <c r="U391" s="4">
        <f t="shared" si="343"/>
        <v>504803.37827339716</v>
      </c>
      <c r="V391" s="4">
        <f t="shared" si="343"/>
        <v>503215.78049159347</v>
      </c>
      <c r="W391" s="4">
        <f t="shared" si="343"/>
        <v>504763.03949788969</v>
      </c>
      <c r="X391" s="4">
        <f t="shared" si="343"/>
        <v>505291.66624201986</v>
      </c>
      <c r="Y391" s="4">
        <f t="shared" si="343"/>
        <v>502614.87712421443</v>
      </c>
      <c r="Z391" s="4">
        <f t="shared" si="343"/>
        <v>514624.05521363049</v>
      </c>
      <c r="AA391" s="4">
        <f t="shared" si="343"/>
        <v>534952.50604392355</v>
      </c>
      <c r="AB391" s="4">
        <f t="shared" si="343"/>
        <v>532113.20683688927</v>
      </c>
      <c r="AC391" s="4">
        <f t="shared" si="343"/>
        <v>502560.56753564719</v>
      </c>
      <c r="AD391" s="4">
        <f t="shared" si="343"/>
        <v>503530.86299928214</v>
      </c>
      <c r="AE391" s="4">
        <f t="shared" si="343"/>
        <v>502362.45131757471</v>
      </c>
      <c r="AF391" s="4">
        <f t="shared" si="343"/>
        <v>504955.77263368253</v>
      </c>
      <c r="AH391" s="15">
        <f t="shared" si="340"/>
        <v>5465174.9520004662</v>
      </c>
      <c r="AI391" s="15">
        <f t="shared" si="341"/>
        <v>6115788.1642097449</v>
      </c>
    </row>
    <row r="392" spans="3:35">
      <c r="C392" s="14"/>
      <c r="D392" s="13">
        <v>9320</v>
      </c>
      <c r="E392" s="2"/>
      <c r="F392" s="4">
        <f t="shared" si="339"/>
        <v>24040.23</v>
      </c>
      <c r="G392" s="4">
        <f t="shared" si="339"/>
        <v>45827.969999999994</v>
      </c>
      <c r="H392" s="4">
        <f t="shared" si="339"/>
        <v>4366.8500000000004</v>
      </c>
      <c r="I392" s="4">
        <f t="shared" si="339"/>
        <v>30115.31</v>
      </c>
      <c r="J392" s="4">
        <f t="shared" si="342"/>
        <v>47042.729999999996</v>
      </c>
      <c r="K392" s="4">
        <f t="shared" si="342"/>
        <v>34153.920000000006</v>
      </c>
      <c r="L392" s="4">
        <f t="shared" si="342"/>
        <v>36381.930409589862</v>
      </c>
      <c r="M392" s="4">
        <f t="shared" si="342"/>
        <v>35664.235174906345</v>
      </c>
      <c r="N392" s="4">
        <f t="shared" si="342"/>
        <v>36848.95183719066</v>
      </c>
      <c r="O392" s="4">
        <f t="shared" si="342"/>
        <v>42464.075550967755</v>
      </c>
      <c r="P392" s="4">
        <f t="shared" si="342"/>
        <v>40100.863874347968</v>
      </c>
      <c r="Q392" s="4">
        <f t="shared" si="342"/>
        <v>42013.830307207092</v>
      </c>
      <c r="R392" s="4">
        <f t="shared" si="342"/>
        <v>40902.166619874122</v>
      </c>
      <c r="S392" s="4">
        <f t="shared" si="342"/>
        <v>41393.350150214494</v>
      </c>
      <c r="T392" s="4">
        <f t="shared" si="343"/>
        <v>42354.845800287447</v>
      </c>
      <c r="U392" s="4">
        <f t="shared" si="343"/>
        <v>43176.870206876614</v>
      </c>
      <c r="V392" s="4">
        <f t="shared" si="343"/>
        <v>41920.266263927675</v>
      </c>
      <c r="W392" s="4">
        <f t="shared" si="343"/>
        <v>42583.843086847868</v>
      </c>
      <c r="X392" s="4">
        <f t="shared" si="343"/>
        <v>44863.023018383581</v>
      </c>
      <c r="Y392" s="4">
        <f t="shared" si="343"/>
        <v>44665.416465591188</v>
      </c>
      <c r="Z392" s="4">
        <f t="shared" si="343"/>
        <v>45056.881975605487</v>
      </c>
      <c r="AA392" s="4">
        <f t="shared" si="343"/>
        <v>42464.075550967755</v>
      </c>
      <c r="AB392" s="4">
        <f t="shared" si="343"/>
        <v>40100.863874347968</v>
      </c>
      <c r="AC392" s="4">
        <f t="shared" si="343"/>
        <v>42013.830307207092</v>
      </c>
      <c r="AD392" s="4">
        <f t="shared" si="343"/>
        <v>40902.166619874122</v>
      </c>
      <c r="AE392" s="4">
        <f t="shared" si="343"/>
        <v>41393.350150214494</v>
      </c>
      <c r="AF392" s="4">
        <f t="shared" si="343"/>
        <v>42354.845800287447</v>
      </c>
      <c r="AH392" s="15">
        <f t="shared" si="340"/>
        <v>419020.89715420967</v>
      </c>
      <c r="AI392" s="15">
        <f t="shared" si="341"/>
        <v>511495.43332013133</v>
      </c>
    </row>
    <row r="393" spans="3:35">
      <c r="E393" s="2"/>
      <c r="V393"/>
      <c r="AH393" s="15"/>
      <c r="AI393" s="15"/>
    </row>
    <row r="394" spans="3:35">
      <c r="E394" s="2"/>
      <c r="F394" s="4">
        <f t="shared" ref="F394:AF394" si="344">SUM(F316:F392)</f>
        <v>8770578.3100000024</v>
      </c>
      <c r="G394" s="4">
        <f t="shared" si="344"/>
        <v>7954340.8499999996</v>
      </c>
      <c r="H394" s="4">
        <f t="shared" si="344"/>
        <v>34126267.530000001</v>
      </c>
      <c r="I394" s="4">
        <f t="shared" si="344"/>
        <v>10526128.850000001</v>
      </c>
      <c r="J394" s="4">
        <f t="shared" si="344"/>
        <v>13403531.380000003</v>
      </c>
      <c r="K394" s="4">
        <f t="shared" si="344"/>
        <v>4270159.1499999994</v>
      </c>
      <c r="L394" s="4">
        <f t="shared" si="344"/>
        <v>9656779.6599999983</v>
      </c>
      <c r="M394" s="4">
        <f t="shared" si="344"/>
        <v>8022888.9000000004</v>
      </c>
      <c r="N394" s="4">
        <f>SUM(N316:N392)</f>
        <v>7941749.2699999996</v>
      </c>
      <c r="O394" s="4">
        <f t="shared" si="344"/>
        <v>8813418.5976000018</v>
      </c>
      <c r="P394" s="4">
        <f t="shared" si="344"/>
        <v>8811470.5757999998</v>
      </c>
      <c r="Q394" s="4">
        <f t="shared" si="344"/>
        <v>8957491.9595000036</v>
      </c>
      <c r="R394" s="4">
        <f t="shared" si="344"/>
        <v>9140614.2288000043</v>
      </c>
      <c r="S394" s="4">
        <f t="shared" si="344"/>
        <v>8664466.4910999984</v>
      </c>
      <c r="T394" s="4">
        <f t="shared" si="344"/>
        <v>10852199.1908</v>
      </c>
      <c r="U394" s="4">
        <f t="shared" si="344"/>
        <v>8659767.8420000058</v>
      </c>
      <c r="V394" s="4">
        <f t="shared" si="344"/>
        <v>11774277.607500004</v>
      </c>
      <c r="W394" s="4">
        <f t="shared" si="344"/>
        <v>8664345.881900005</v>
      </c>
      <c r="X394" s="4">
        <f t="shared" si="344"/>
        <v>11298399.422400009</v>
      </c>
      <c r="Y394" s="4">
        <f t="shared" si="344"/>
        <v>8041712.6802000003</v>
      </c>
      <c r="Z394" s="4">
        <f t="shared" si="344"/>
        <v>7958612.8928000042</v>
      </c>
      <c r="AA394" s="4">
        <f t="shared" si="344"/>
        <v>9028379.4567189235</v>
      </c>
      <c r="AB394" s="4">
        <f t="shared" si="344"/>
        <v>9016519.9665654898</v>
      </c>
      <c r="AC394" s="4">
        <f t="shared" si="344"/>
        <v>9152629.8825470693</v>
      </c>
      <c r="AD394" s="4">
        <f t="shared" si="344"/>
        <v>9354525.3936645444</v>
      </c>
      <c r="AE394" s="4">
        <f t="shared" si="344"/>
        <v>8848780.1148692351</v>
      </c>
      <c r="AF394" s="4">
        <f t="shared" si="344"/>
        <v>11046378.697175987</v>
      </c>
      <c r="AH394" s="15">
        <f t="shared" si="340"/>
        <v>131254805.03290002</v>
      </c>
      <c r="AI394" s="15">
        <f t="shared" si="341"/>
        <v>112844329.83834127</v>
      </c>
    </row>
    <row r="401" spans="34:38">
      <c r="AI401" s="66">
        <f>AI305</f>
        <v>112844329.83834124</v>
      </c>
      <c r="AK401" s="66">
        <f>AL305</f>
        <v>5842086.3689267319</v>
      </c>
      <c r="AL401" s="67" t="s">
        <v>459</v>
      </c>
    </row>
    <row r="402" spans="34:38">
      <c r="AI402" s="66">
        <f>'Div 12 forecast'!AI171</f>
        <v>47679887.266445838</v>
      </c>
      <c r="AK402" s="66">
        <f>'Div 12 forecast'!AL171</f>
        <v>2689726.372629167</v>
      </c>
      <c r="AL402" s="67" t="s">
        <v>460</v>
      </c>
    </row>
    <row r="403" spans="34:38">
      <c r="AI403" s="66">
        <f>SUM(AI401:AI402)</f>
        <v>160524217.10478708</v>
      </c>
      <c r="AK403" s="66">
        <f>SUM(AK401:AK402)</f>
        <v>8531812.7415558994</v>
      </c>
      <c r="AL403" s="67"/>
    </row>
    <row r="404" spans="34:38">
      <c r="AI404" s="67"/>
      <c r="AK404" s="58">
        <f>AK403/AI403</f>
        <v>5.3149692273449921E-2</v>
      </c>
      <c r="AL404" s="67" t="s">
        <v>461</v>
      </c>
    </row>
    <row r="407" spans="34:38">
      <c r="AH407" s="66">
        <f>AH305</f>
        <v>131254805.03290001</v>
      </c>
      <c r="AI407" s="66">
        <f>AK305</f>
        <v>7215755.7676443346</v>
      </c>
      <c r="AK407" s="67" t="s">
        <v>459</v>
      </c>
    </row>
    <row r="408" spans="34:38">
      <c r="AH408" s="66">
        <f>'Div 12 forecast'!AH171</f>
        <v>46577674.311300002</v>
      </c>
      <c r="AI408" s="66">
        <f>'Div 12 forecast'!AK171</f>
        <v>2361238.0956837623</v>
      </c>
      <c r="AK408" s="67" t="s">
        <v>460</v>
      </c>
    </row>
    <row r="409" spans="34:38">
      <c r="AH409" s="66">
        <f>SUM(AH407:AH408)</f>
        <v>177832479.34420002</v>
      </c>
      <c r="AI409" s="66">
        <f>SUM(AI407:AI408)</f>
        <v>9576993.8633280974</v>
      </c>
      <c r="AK409" s="67"/>
    </row>
    <row r="410" spans="34:38">
      <c r="AH410" s="67"/>
      <c r="AI410" s="58">
        <f>AI409/AH409</f>
        <v>5.3854019797989448E-2</v>
      </c>
      <c r="AK410" s="67" t="s">
        <v>461</v>
      </c>
    </row>
  </sheetData>
  <sortState ref="B240:B467">
    <sortCondition ref="B240:B467"/>
  </sortState>
  <mergeCells count="2">
    <mergeCell ref="F4:Q4"/>
    <mergeCell ref="U4:AF4"/>
  </mergeCells>
  <pageMargins left="0.75" right="0.75" top="1" bottom="1" header="0.5" footer="0.5"/>
  <pageSetup scale="31" orientation="portrait" r:id="rId1"/>
  <headerFooter alignWithMargins="0"/>
  <rowBreaks count="1" manualBreakCount="1">
    <brk id="244" max="16383" man="1"/>
  </rowBreaks>
  <colBreaks count="3" manualBreakCount="3">
    <brk id="12" max="1048575" man="1"/>
    <brk id="27" max="409" man="1"/>
    <brk id="4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XFD273"/>
  <sheetViews>
    <sheetView view="pageBreakPreview" zoomScale="60" zoomScaleNormal="80" workbookViewId="0">
      <pane xSplit="5" ySplit="7" topLeftCell="XBQ196" activePane="bottomRight" state="frozen"/>
      <selection activeCell="F4" sqref="F4:AF4"/>
      <selection pane="topRight" activeCell="F4" sqref="F4:AF4"/>
      <selection pane="bottomLeft" activeCell="F4" sqref="F4:AF4"/>
      <selection pane="bottomRight" activeCell="F8" sqref="F8"/>
    </sheetView>
  </sheetViews>
  <sheetFormatPr defaultRowHeight="12.75"/>
  <cols>
    <col min="1" max="1" width="75.5703125" bestFit="1" customWidth="1"/>
    <col min="2" max="2" width="13.140625" customWidth="1"/>
    <col min="3" max="3" width="7" customWidth="1"/>
    <col min="4" max="4" width="13" style="1" bestFit="1" customWidth="1"/>
    <col min="5" max="5" width="8.85546875" style="1" bestFit="1" customWidth="1"/>
    <col min="6" max="6" width="11.85546875" bestFit="1" customWidth="1"/>
    <col min="7" max="9" width="11.85546875" customWidth="1"/>
    <col min="10" max="10" width="11.85546875" bestFit="1" customWidth="1"/>
    <col min="11" max="11" width="12" bestFit="1" customWidth="1"/>
    <col min="12" max="14" width="11.85546875" bestFit="1" customWidth="1"/>
    <col min="15" max="15" width="13" bestFit="1" customWidth="1"/>
    <col min="16" max="19" width="11.8554687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4" max="35" width="12.28515625" bestFit="1" customWidth="1"/>
    <col min="37" max="37" width="15.5703125" bestFit="1" customWidth="1"/>
    <col min="38" max="38" width="12.28515625" bestFit="1" customWidth="1"/>
  </cols>
  <sheetData>
    <row r="1" spans="1:16384">
      <c r="D1" s="41" t="s">
        <v>492</v>
      </c>
      <c r="U1" s="42">
        <v>0.03</v>
      </c>
      <c r="V1" s="39">
        <f>U1</f>
        <v>0.03</v>
      </c>
      <c r="W1" s="39">
        <f t="shared" ref="W1:AF3" si="0">V1</f>
        <v>0.03</v>
      </c>
      <c r="X1" s="39">
        <f t="shared" si="0"/>
        <v>0.03</v>
      </c>
      <c r="Y1" s="39">
        <f t="shared" si="0"/>
        <v>0.03</v>
      </c>
      <c r="Z1" s="39">
        <f t="shared" si="0"/>
        <v>0.03</v>
      </c>
      <c r="AA1" s="39">
        <f t="shared" si="0"/>
        <v>0.03</v>
      </c>
      <c r="AB1" s="39">
        <f t="shared" si="0"/>
        <v>0.03</v>
      </c>
      <c r="AC1" s="39">
        <f t="shared" si="0"/>
        <v>0.03</v>
      </c>
      <c r="AD1" s="39">
        <f t="shared" si="0"/>
        <v>0.03</v>
      </c>
      <c r="AE1" s="39">
        <f t="shared" si="0"/>
        <v>0.03</v>
      </c>
      <c r="AF1" s="39">
        <f t="shared" si="0"/>
        <v>0.03</v>
      </c>
      <c r="AK1" s="40" t="s">
        <v>582</v>
      </c>
    </row>
    <row r="2" spans="1:16384">
      <c r="A2" s="5"/>
      <c r="B2" s="5"/>
      <c r="C2" s="5"/>
      <c r="D2" s="41" t="s">
        <v>491</v>
      </c>
      <c r="E2" s="38"/>
      <c r="F2" s="38">
        <f>(F32)/F22</f>
        <v>0.32899998982779033</v>
      </c>
      <c r="G2" s="38">
        <f t="shared" ref="G2:M2" si="1">(G32)/G22</f>
        <v>0.32900003249040405</v>
      </c>
      <c r="H2" s="38">
        <f t="shared" si="1"/>
        <v>0.32899998618861181</v>
      </c>
      <c r="I2" s="38">
        <f t="shared" si="1"/>
        <v>0.32777451506777022</v>
      </c>
      <c r="J2" s="38">
        <f t="shared" si="1"/>
        <v>0.32900001166513243</v>
      </c>
      <c r="K2" s="38">
        <f t="shared" si="1"/>
        <v>0.32899999509927341</v>
      </c>
      <c r="L2" s="38">
        <f t="shared" si="1"/>
        <v>0.32853600894269397</v>
      </c>
      <c r="M2" s="38">
        <f t="shared" si="1"/>
        <v>0.32853600127748983</v>
      </c>
      <c r="N2" s="1"/>
      <c r="O2" s="1"/>
      <c r="P2" s="1"/>
      <c r="Q2" s="1"/>
      <c r="R2" s="1"/>
      <c r="S2" s="1"/>
      <c r="U2" s="43">
        <f>AVERAGE($F2:K2)</f>
        <v>0.32879575505649705</v>
      </c>
      <c r="V2" s="39">
        <f>U2</f>
        <v>0.32879575505649705</v>
      </c>
      <c r="W2" s="39">
        <f t="shared" si="0"/>
        <v>0.32879575505649705</v>
      </c>
      <c r="X2" s="39">
        <f t="shared" si="0"/>
        <v>0.32879575505649705</v>
      </c>
      <c r="Y2" s="39">
        <f t="shared" si="0"/>
        <v>0.32879575505649705</v>
      </c>
      <c r="Z2" s="39">
        <f t="shared" si="0"/>
        <v>0.32879575505649705</v>
      </c>
      <c r="AA2" s="39">
        <f t="shared" si="0"/>
        <v>0.32879575505649705</v>
      </c>
      <c r="AB2" s="39">
        <f t="shared" si="0"/>
        <v>0.32879575505649705</v>
      </c>
      <c r="AC2" s="39">
        <f t="shared" si="0"/>
        <v>0.32879575505649705</v>
      </c>
      <c r="AD2" s="39">
        <f t="shared" si="0"/>
        <v>0.32879575505649705</v>
      </c>
      <c r="AE2" s="39">
        <f t="shared" si="0"/>
        <v>0.32879575505649705</v>
      </c>
      <c r="AF2" s="39">
        <f t="shared" si="0"/>
        <v>0.32879575505649705</v>
      </c>
      <c r="AK2" s="40" t="s">
        <v>583</v>
      </c>
    </row>
    <row r="3" spans="1:16384">
      <c r="A3" s="5"/>
      <c r="B3" s="5"/>
      <c r="C3" s="5"/>
      <c r="D3" s="41"/>
      <c r="E3" s="38"/>
      <c r="F3" s="38"/>
      <c r="G3" s="38"/>
      <c r="H3" s="38"/>
      <c r="I3" s="38"/>
      <c r="J3" s="38"/>
      <c r="K3" s="38"/>
      <c r="L3" s="38"/>
      <c r="M3" s="1"/>
      <c r="N3" s="1"/>
      <c r="O3" s="1"/>
      <c r="P3" s="1"/>
      <c r="Q3" s="1"/>
      <c r="R3" s="1"/>
      <c r="S3" s="1"/>
      <c r="U3" s="42"/>
      <c r="V3" s="39"/>
      <c r="W3" s="39"/>
      <c r="X3" s="39"/>
      <c r="Y3" s="39">
        <f>Escalation!C7</f>
        <v>0</v>
      </c>
      <c r="Z3" s="39">
        <f>Y3</f>
        <v>0</v>
      </c>
      <c r="AA3" s="39">
        <f t="shared" si="0"/>
        <v>0</v>
      </c>
      <c r="AB3" s="39">
        <f t="shared" si="0"/>
        <v>0</v>
      </c>
      <c r="AC3" s="39">
        <f t="shared" si="0"/>
        <v>0</v>
      </c>
      <c r="AD3" s="39">
        <f t="shared" si="0"/>
        <v>0</v>
      </c>
      <c r="AE3" s="39">
        <f t="shared" si="0"/>
        <v>0</v>
      </c>
      <c r="AF3" s="39">
        <f t="shared" si="0"/>
        <v>0</v>
      </c>
      <c r="AK3" s="40" t="s">
        <v>584</v>
      </c>
    </row>
    <row r="4" spans="1:16384">
      <c r="A4" s="5" t="s">
        <v>42</v>
      </c>
      <c r="B4" s="5"/>
      <c r="C4" s="5"/>
      <c r="F4" s="268" t="s">
        <v>458</v>
      </c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70"/>
      <c r="R4" s="4"/>
      <c r="S4" s="4"/>
      <c r="T4" s="4"/>
      <c r="U4" s="268" t="s">
        <v>579</v>
      </c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70"/>
      <c r="AK4" t="s">
        <v>581</v>
      </c>
    </row>
    <row r="5" spans="1:16384">
      <c r="F5" s="26" t="s">
        <v>488</v>
      </c>
      <c r="G5" s="27"/>
      <c r="H5" s="27"/>
      <c r="I5" s="27"/>
      <c r="J5" s="27"/>
      <c r="K5" s="27"/>
      <c r="L5" s="28" t="s">
        <v>455</v>
      </c>
      <c r="M5" s="28"/>
      <c r="N5" s="28"/>
      <c r="O5" s="23" t="s">
        <v>994</v>
      </c>
      <c r="P5" s="24"/>
      <c r="Q5" s="24"/>
      <c r="R5" s="24"/>
      <c r="S5" s="24"/>
      <c r="T5" s="24"/>
      <c r="U5" s="24"/>
      <c r="V5" s="24"/>
      <c r="W5" s="24"/>
      <c r="X5" s="25"/>
      <c r="Y5" s="25"/>
      <c r="Z5" s="25" t="s">
        <v>456</v>
      </c>
      <c r="AA5" s="29"/>
      <c r="AB5" s="29"/>
      <c r="AC5" s="29"/>
      <c r="AD5" s="29"/>
      <c r="AE5" s="29"/>
      <c r="AF5" s="30" t="s">
        <v>489</v>
      </c>
    </row>
    <row r="6" spans="1:16384">
      <c r="A6" s="12"/>
      <c r="D6" s="35" t="s">
        <v>463</v>
      </c>
      <c r="E6" s="35" t="s">
        <v>454</v>
      </c>
      <c r="F6" s="11">
        <v>2018</v>
      </c>
      <c r="G6" s="11">
        <v>2018</v>
      </c>
      <c r="H6" s="11">
        <v>2018</v>
      </c>
      <c r="I6" s="11">
        <v>2018</v>
      </c>
      <c r="J6" s="11">
        <v>2018</v>
      </c>
      <c r="K6" s="11">
        <v>2018</v>
      </c>
      <c r="L6" s="11">
        <v>2018</v>
      </c>
      <c r="M6" s="11">
        <v>2018</v>
      </c>
      <c r="N6" s="11">
        <v>2018</v>
      </c>
      <c r="O6" s="11">
        <v>2018</v>
      </c>
      <c r="P6" s="11">
        <v>2018</v>
      </c>
      <c r="Q6" s="11">
        <v>2018</v>
      </c>
      <c r="R6" s="11">
        <v>2019</v>
      </c>
      <c r="S6" s="11">
        <v>2019</v>
      </c>
      <c r="T6" s="11">
        <v>2019</v>
      </c>
      <c r="U6" s="11">
        <v>2019</v>
      </c>
      <c r="V6" s="11">
        <v>2019</v>
      </c>
      <c r="W6" s="11">
        <v>2019</v>
      </c>
      <c r="X6" s="11">
        <v>2019</v>
      </c>
      <c r="Y6" s="11">
        <v>2019</v>
      </c>
      <c r="Z6" s="11">
        <v>2019</v>
      </c>
      <c r="AA6" s="11">
        <v>2019</v>
      </c>
      <c r="AB6" s="11">
        <v>2019</v>
      </c>
      <c r="AC6" s="11">
        <v>2019</v>
      </c>
      <c r="AD6" s="11">
        <v>2020</v>
      </c>
      <c r="AE6" s="11">
        <v>2020</v>
      </c>
      <c r="AF6" s="11">
        <v>2020</v>
      </c>
      <c r="AK6" s="63">
        <f>'[21]C.2.2 B 12'!$P$33</f>
        <v>5.0694632795586225E-2</v>
      </c>
      <c r="AL6" s="63">
        <f>'[21]C.2.2-F 12'!$O$33</f>
        <v>5.6412179785543033E-2</v>
      </c>
    </row>
    <row r="7" spans="1:16384">
      <c r="B7" s="10" t="s">
        <v>453</v>
      </c>
      <c r="C7" s="10" t="s">
        <v>454</v>
      </c>
      <c r="D7" s="60" t="s">
        <v>464</v>
      </c>
      <c r="E7" s="34" t="s">
        <v>490</v>
      </c>
      <c r="F7" s="7" t="s">
        <v>11</v>
      </c>
      <c r="G7" s="7" t="s">
        <v>12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5</v>
      </c>
      <c r="M7" s="7" t="s">
        <v>6</v>
      </c>
      <c r="N7" s="7" t="s">
        <v>7</v>
      </c>
      <c r="O7" s="7" t="s">
        <v>8</v>
      </c>
      <c r="P7" s="7" t="s">
        <v>9</v>
      </c>
      <c r="Q7" s="7" t="s">
        <v>10</v>
      </c>
      <c r="R7" s="7" t="s">
        <v>11</v>
      </c>
      <c r="S7" s="7" t="s">
        <v>12</v>
      </c>
      <c r="T7" s="7" t="s">
        <v>13</v>
      </c>
      <c r="U7" s="7" t="s">
        <v>14</v>
      </c>
      <c r="V7" s="7" t="s">
        <v>15</v>
      </c>
      <c r="W7" s="7" t="s">
        <v>16</v>
      </c>
      <c r="X7" s="7" t="s">
        <v>5</v>
      </c>
      <c r="Y7" s="7" t="s">
        <v>6</v>
      </c>
      <c r="Z7" s="7" t="s">
        <v>7</v>
      </c>
      <c r="AA7" s="7" t="s">
        <v>8</v>
      </c>
      <c r="AB7" s="7" t="s">
        <v>9</v>
      </c>
      <c r="AC7" s="7" t="s">
        <v>10</v>
      </c>
      <c r="AD7" s="7" t="s">
        <v>11</v>
      </c>
      <c r="AE7" s="7" t="s">
        <v>12</v>
      </c>
      <c r="AF7" s="7" t="s">
        <v>13</v>
      </c>
      <c r="AH7" s="62" t="s">
        <v>560</v>
      </c>
      <c r="AI7" s="62" t="s">
        <v>561</v>
      </c>
      <c r="AK7" s="62" t="s">
        <v>560</v>
      </c>
      <c r="AL7" s="62" t="s">
        <v>561</v>
      </c>
    </row>
    <row r="8" spans="1:16384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16384">
      <c r="A9" s="76" t="s">
        <v>358</v>
      </c>
      <c r="B9" s="5" t="str">
        <f>RIGHT(A9,10)</f>
        <v>9010-01000</v>
      </c>
      <c r="C9" s="5" t="str">
        <f>LEFT(B9,4)</f>
        <v>9010</v>
      </c>
      <c r="D9" s="1">
        <f>SUM($F9:K9)</f>
        <v>1900981.8299999996</v>
      </c>
      <c r="E9" s="2">
        <f>D9/$D$22</f>
        <v>0.14185004206408816</v>
      </c>
      <c r="F9" s="22">
        <f>'Div 12 history '!B10</f>
        <v>299364.49</v>
      </c>
      <c r="G9" s="22">
        <f>'Div 12 history '!C10</f>
        <v>296507.67</v>
      </c>
      <c r="H9" s="22">
        <f>'Div 12 history '!D10</f>
        <v>445473.92</v>
      </c>
      <c r="I9" s="22">
        <f>'Div 12 history '!E10</f>
        <v>293484.46999999997</v>
      </c>
      <c r="J9" s="22">
        <f>'Div 12 history '!F10</f>
        <v>288695.36</v>
      </c>
      <c r="K9" s="22">
        <f>'Div 12 history '!G10</f>
        <v>277455.92</v>
      </c>
      <c r="L9" s="1">
        <f t="shared" ref="L9:AF16" si="2">$E9*L$22</f>
        <v>367976.96307406871</v>
      </c>
      <c r="M9" s="1">
        <f t="shared" si="2"/>
        <v>384627.1025624866</v>
      </c>
      <c r="N9" s="1">
        <f t="shared" si="2"/>
        <v>334676.67842323123</v>
      </c>
      <c r="O9" s="1">
        <f t="shared" si="2"/>
        <v>388137.12511334562</v>
      </c>
      <c r="P9" s="1">
        <f t="shared" si="2"/>
        <v>371310.81638368667</v>
      </c>
      <c r="Q9" s="1">
        <f t="shared" si="2"/>
        <v>354484.50765402772</v>
      </c>
      <c r="R9" s="1">
        <f t="shared" si="2"/>
        <v>398066.62805783184</v>
      </c>
      <c r="S9" s="1">
        <f t="shared" si="2"/>
        <v>347587.84230039659</v>
      </c>
      <c r="T9" s="1">
        <f t="shared" si="2"/>
        <v>364414.01059851394</v>
      </c>
      <c r="U9" s="1">
        <f t="shared" si="2"/>
        <v>381240.31932817289</v>
      </c>
      <c r="V9" s="1">
        <f t="shared" si="2"/>
        <v>398066.62805783184</v>
      </c>
      <c r="W9" s="1">
        <f t="shared" si="2"/>
        <v>347587.84230039659</v>
      </c>
      <c r="X9" s="1">
        <f t="shared" si="2"/>
        <v>388137.12511334562</v>
      </c>
      <c r="Y9" s="1">
        <f t="shared" si="2"/>
        <v>371310.81638368667</v>
      </c>
      <c r="Z9" s="1">
        <f t="shared" si="2"/>
        <v>354484.50765402772</v>
      </c>
      <c r="AA9" s="1">
        <f t="shared" si="2"/>
        <v>399781.23886674608</v>
      </c>
      <c r="AB9" s="1">
        <f t="shared" si="2"/>
        <v>382450.14087519731</v>
      </c>
      <c r="AC9" s="1">
        <f t="shared" si="2"/>
        <v>365119.04288364865</v>
      </c>
      <c r="AD9" s="1">
        <f t="shared" si="2"/>
        <v>410008.62689956679</v>
      </c>
      <c r="AE9" s="1">
        <f t="shared" si="2"/>
        <v>358015.47756940848</v>
      </c>
      <c r="AF9" s="1">
        <f t="shared" si="2"/>
        <v>375346.43091646937</v>
      </c>
    </row>
    <row r="10" spans="1:16384" ht="15">
      <c r="A10" s="76" t="s">
        <v>880</v>
      </c>
      <c r="B10" s="5" t="str">
        <f t="shared" ref="B10:B21" si="3">RIGHT(A10,10)</f>
        <v>9020-01000</v>
      </c>
      <c r="C10" s="5" t="str">
        <f t="shared" ref="C10:C21" si="4">LEFT(B10,4)</f>
        <v>9020</v>
      </c>
      <c r="D10" s="1">
        <f>SUM($F10:K10)</f>
        <v>0</v>
      </c>
      <c r="E10" s="2">
        <f t="shared" ref="E10:E21" si="5">D10/$D$22</f>
        <v>0</v>
      </c>
      <c r="F10" s="22">
        <f>'Div 12 history '!B11</f>
        <v>0</v>
      </c>
      <c r="G10" s="22">
        <f>'Div 12 history '!C11</f>
        <v>0</v>
      </c>
      <c r="H10" s="22">
        <f>'Div 12 history '!D11</f>
        <v>0</v>
      </c>
      <c r="I10" s="22">
        <f>'Div 12 history '!E11</f>
        <v>0</v>
      </c>
      <c r="J10" s="22">
        <f>'Div 12 history '!F11</f>
        <v>0</v>
      </c>
      <c r="K10" s="22">
        <f>'Div 12 history '!G11</f>
        <v>0</v>
      </c>
      <c r="L10" s="1">
        <f t="shared" si="2"/>
        <v>0</v>
      </c>
      <c r="M10" s="1">
        <f t="shared" si="2"/>
        <v>0</v>
      </c>
      <c r="N10" s="1">
        <f t="shared" si="2"/>
        <v>0</v>
      </c>
      <c r="O10" s="1">
        <f t="shared" si="2"/>
        <v>0</v>
      </c>
      <c r="P10" s="1">
        <f t="shared" si="2"/>
        <v>0</v>
      </c>
      <c r="Q10" s="1">
        <f t="shared" si="2"/>
        <v>0</v>
      </c>
      <c r="R10" s="1">
        <f t="shared" si="2"/>
        <v>0</v>
      </c>
      <c r="S10" s="1">
        <f t="shared" si="2"/>
        <v>0</v>
      </c>
      <c r="T10" s="1">
        <f t="shared" si="2"/>
        <v>0</v>
      </c>
      <c r="U10" s="1">
        <f t="shared" si="2"/>
        <v>0</v>
      </c>
      <c r="V10" s="1">
        <f t="shared" si="2"/>
        <v>0</v>
      </c>
      <c r="W10" s="1">
        <f t="shared" si="2"/>
        <v>0</v>
      </c>
      <c r="X10" s="1">
        <f t="shared" si="2"/>
        <v>0</v>
      </c>
      <c r="Y10" s="1">
        <f t="shared" si="2"/>
        <v>0</v>
      </c>
      <c r="Z10" s="1">
        <f t="shared" si="2"/>
        <v>0</v>
      </c>
      <c r="AA10" s="1">
        <f t="shared" si="2"/>
        <v>0</v>
      </c>
      <c r="AB10" s="1">
        <f t="shared" si="2"/>
        <v>0</v>
      </c>
      <c r="AC10" s="1">
        <f t="shared" si="2"/>
        <v>0</v>
      </c>
      <c r="AD10" s="1">
        <f t="shared" si="2"/>
        <v>0</v>
      </c>
      <c r="AE10" s="1">
        <f t="shared" si="2"/>
        <v>0</v>
      </c>
      <c r="AF10" s="1">
        <f t="shared" si="2"/>
        <v>0</v>
      </c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173"/>
      <c r="EL10" s="173"/>
      <c r="EM10" s="173"/>
      <c r="EN10" s="173"/>
      <c r="EO10" s="173"/>
      <c r="EP10" s="173"/>
      <c r="EQ10" s="173"/>
      <c r="ER10" s="173"/>
      <c r="ES10" s="173"/>
      <c r="ET10" s="173"/>
      <c r="EU10" s="173"/>
      <c r="EV10" s="173"/>
      <c r="EW10" s="173"/>
      <c r="EX10" s="173"/>
      <c r="EY10" s="173"/>
      <c r="EZ10" s="173"/>
      <c r="FA10" s="173"/>
      <c r="FB10" s="173"/>
      <c r="FC10" s="173"/>
      <c r="FD10" s="173"/>
      <c r="FE10" s="173"/>
      <c r="FF10" s="173"/>
      <c r="FG10" s="173"/>
      <c r="FH10" s="173"/>
      <c r="FI10" s="173"/>
      <c r="FJ10" s="173"/>
      <c r="FK10" s="173"/>
      <c r="FL10" s="173"/>
      <c r="FM10" s="173"/>
      <c r="FN10" s="173"/>
      <c r="FO10" s="173"/>
      <c r="FP10" s="173"/>
      <c r="FQ10" s="173"/>
      <c r="FR10" s="173"/>
      <c r="FS10" s="173"/>
      <c r="FT10" s="173"/>
      <c r="FU10" s="173"/>
      <c r="FV10" s="173"/>
      <c r="FW10" s="173"/>
      <c r="FX10" s="173"/>
      <c r="FY10" s="173"/>
      <c r="FZ10" s="173"/>
      <c r="GA10" s="173"/>
      <c r="GB10" s="173"/>
      <c r="GC10" s="173"/>
      <c r="GD10" s="173"/>
      <c r="GE10" s="173"/>
      <c r="GF10" s="173"/>
      <c r="GG10" s="173"/>
      <c r="GH10" s="173"/>
      <c r="GI10" s="173"/>
      <c r="GJ10" s="173"/>
      <c r="GK10" s="173"/>
      <c r="GL10" s="173"/>
      <c r="GM10" s="173"/>
      <c r="GN10" s="173"/>
      <c r="GO10" s="173"/>
      <c r="GP10" s="173"/>
      <c r="GQ10" s="173"/>
      <c r="GR10" s="173"/>
      <c r="GS10" s="173"/>
      <c r="GT10" s="173"/>
      <c r="GU10" s="173"/>
      <c r="GV10" s="173"/>
      <c r="GW10" s="173"/>
      <c r="GX10" s="173"/>
      <c r="GY10" s="173"/>
      <c r="GZ10" s="173"/>
      <c r="HA10" s="173"/>
      <c r="HB10" s="173"/>
      <c r="HC10" s="173"/>
      <c r="HD10" s="173"/>
      <c r="HE10" s="173"/>
      <c r="HF10" s="173"/>
      <c r="HG10" s="173"/>
      <c r="HH10" s="173"/>
      <c r="HI10" s="173"/>
      <c r="HJ10" s="173"/>
      <c r="HK10" s="173"/>
      <c r="HL10" s="173"/>
      <c r="HM10" s="173"/>
      <c r="HN10" s="173"/>
      <c r="HO10" s="173"/>
      <c r="HP10" s="173"/>
      <c r="HQ10" s="173"/>
      <c r="HR10" s="173"/>
      <c r="HS10" s="173"/>
      <c r="HT10" s="173"/>
      <c r="HU10" s="173"/>
      <c r="HV10" s="173"/>
      <c r="HW10" s="173"/>
      <c r="HX10" s="173"/>
      <c r="HY10" s="173"/>
      <c r="HZ10" s="173"/>
      <c r="IA10" s="173"/>
      <c r="IB10" s="173"/>
      <c r="IC10" s="173"/>
      <c r="ID10" s="173"/>
      <c r="IE10" s="173"/>
      <c r="IF10" s="173"/>
      <c r="IG10" s="173"/>
      <c r="IH10" s="173"/>
      <c r="II10" s="173"/>
      <c r="IJ10" s="173"/>
      <c r="IK10" s="173"/>
      <c r="IL10" s="173"/>
      <c r="IM10" s="173"/>
      <c r="IN10" s="173"/>
      <c r="IO10" s="173"/>
      <c r="IP10" s="173"/>
      <c r="IQ10" s="173"/>
      <c r="IR10" s="173"/>
      <c r="IS10" s="173"/>
      <c r="IT10" s="173"/>
      <c r="IU10" s="173"/>
      <c r="IV10" s="173"/>
      <c r="IW10" s="173"/>
      <c r="IX10" s="173"/>
      <c r="IY10" s="173"/>
      <c r="IZ10" s="173"/>
      <c r="JA10" s="173"/>
      <c r="JB10" s="173"/>
      <c r="JC10" s="173"/>
      <c r="JD10" s="173"/>
      <c r="JE10" s="173"/>
      <c r="JF10" s="173"/>
      <c r="JG10" s="173"/>
      <c r="JH10" s="173"/>
      <c r="JI10" s="173"/>
      <c r="JJ10" s="173"/>
      <c r="JK10" s="173"/>
      <c r="JL10" s="173"/>
      <c r="JM10" s="173"/>
      <c r="JN10" s="173"/>
      <c r="JO10" s="173"/>
      <c r="JP10" s="173"/>
      <c r="JQ10" s="173"/>
      <c r="JR10" s="173"/>
      <c r="JS10" s="173"/>
      <c r="JT10" s="173"/>
      <c r="JU10" s="173"/>
      <c r="JV10" s="173"/>
      <c r="JW10" s="173"/>
      <c r="JX10" s="173"/>
      <c r="JY10" s="173"/>
      <c r="JZ10" s="173"/>
      <c r="KA10" s="173"/>
      <c r="KB10" s="173"/>
      <c r="KC10" s="173"/>
      <c r="KD10" s="173"/>
      <c r="KE10" s="173"/>
      <c r="KF10" s="173"/>
      <c r="KG10" s="173"/>
      <c r="KH10" s="173"/>
      <c r="KI10" s="173"/>
      <c r="KJ10" s="173"/>
      <c r="KK10" s="173"/>
      <c r="KL10" s="173"/>
      <c r="KM10" s="173"/>
      <c r="KN10" s="173"/>
      <c r="KO10" s="173"/>
      <c r="KP10" s="173"/>
      <c r="KQ10" s="173"/>
      <c r="KR10" s="173"/>
      <c r="KS10" s="173"/>
      <c r="KT10" s="173"/>
      <c r="KU10" s="173"/>
      <c r="KV10" s="173"/>
      <c r="KW10" s="173"/>
      <c r="KX10" s="173"/>
      <c r="KY10" s="173"/>
      <c r="KZ10" s="173"/>
      <c r="LA10" s="173"/>
      <c r="LB10" s="173"/>
      <c r="LC10" s="173"/>
      <c r="LD10" s="173"/>
      <c r="LE10" s="173"/>
      <c r="LF10" s="173"/>
      <c r="LG10" s="173"/>
      <c r="LH10" s="173"/>
      <c r="LI10" s="173"/>
      <c r="LJ10" s="173"/>
      <c r="LK10" s="173"/>
      <c r="LL10" s="173"/>
      <c r="LM10" s="173"/>
      <c r="LN10" s="173"/>
      <c r="LO10" s="173"/>
      <c r="LP10" s="173"/>
      <c r="LQ10" s="173"/>
      <c r="LR10" s="173"/>
      <c r="LS10" s="173"/>
      <c r="LT10" s="173"/>
      <c r="LU10" s="173"/>
      <c r="LV10" s="173"/>
      <c r="LW10" s="173"/>
      <c r="LX10" s="173"/>
      <c r="LY10" s="173"/>
      <c r="LZ10" s="173"/>
      <c r="MA10" s="173"/>
      <c r="MB10" s="173"/>
      <c r="MC10" s="173"/>
      <c r="MD10" s="173"/>
      <c r="ME10" s="173"/>
      <c r="MF10" s="173"/>
      <c r="MG10" s="173"/>
      <c r="MH10" s="173"/>
      <c r="MI10" s="173"/>
      <c r="MJ10" s="173"/>
      <c r="MK10" s="173"/>
      <c r="ML10" s="173"/>
      <c r="MM10" s="173"/>
      <c r="MN10" s="173"/>
      <c r="MO10" s="173"/>
      <c r="MP10" s="173"/>
      <c r="MQ10" s="173"/>
      <c r="MR10" s="173"/>
      <c r="MS10" s="173"/>
      <c r="MT10" s="173"/>
      <c r="MU10" s="173"/>
      <c r="MV10" s="173"/>
      <c r="MW10" s="173"/>
      <c r="MX10" s="173"/>
      <c r="MY10" s="173"/>
      <c r="MZ10" s="173"/>
      <c r="NA10" s="173"/>
      <c r="NB10" s="173"/>
      <c r="NC10" s="173"/>
      <c r="ND10" s="173"/>
      <c r="NE10" s="173"/>
      <c r="NF10" s="173"/>
      <c r="NG10" s="173"/>
      <c r="NH10" s="173"/>
      <c r="NI10" s="173"/>
      <c r="NJ10" s="173"/>
      <c r="NK10" s="173"/>
      <c r="NL10" s="173"/>
      <c r="NM10" s="173"/>
      <c r="NN10" s="173"/>
      <c r="NO10" s="173"/>
      <c r="NP10" s="173"/>
      <c r="NQ10" s="173"/>
      <c r="NR10" s="173"/>
      <c r="NS10" s="173"/>
      <c r="NT10" s="173"/>
      <c r="NU10" s="173"/>
      <c r="NV10" s="173"/>
      <c r="NW10" s="173"/>
      <c r="NX10" s="173"/>
      <c r="NY10" s="173"/>
      <c r="NZ10" s="173"/>
      <c r="OA10" s="173"/>
      <c r="OB10" s="173"/>
      <c r="OC10" s="173"/>
      <c r="OD10" s="173"/>
      <c r="OE10" s="173"/>
      <c r="OF10" s="173"/>
      <c r="OG10" s="173"/>
      <c r="OH10" s="173"/>
      <c r="OI10" s="173"/>
      <c r="OJ10" s="173"/>
      <c r="OK10" s="173"/>
      <c r="OL10" s="173"/>
      <c r="OM10" s="173"/>
      <c r="ON10" s="173"/>
      <c r="OO10" s="173"/>
      <c r="OP10" s="173"/>
      <c r="OQ10" s="173"/>
      <c r="OR10" s="173"/>
      <c r="OS10" s="173"/>
      <c r="OT10" s="173"/>
      <c r="OU10" s="173"/>
      <c r="OV10" s="173"/>
      <c r="OW10" s="173"/>
      <c r="OX10" s="173"/>
      <c r="OY10" s="173"/>
      <c r="OZ10" s="173"/>
      <c r="PA10" s="173"/>
      <c r="PB10" s="173"/>
      <c r="PC10" s="173"/>
      <c r="PD10" s="173"/>
      <c r="PE10" s="173"/>
      <c r="PF10" s="173"/>
      <c r="PG10" s="173"/>
      <c r="PH10" s="173"/>
      <c r="PI10" s="173"/>
      <c r="PJ10" s="173"/>
      <c r="PK10" s="173"/>
      <c r="PL10" s="173"/>
      <c r="PM10" s="173"/>
      <c r="PN10" s="173"/>
      <c r="PO10" s="173"/>
      <c r="PP10" s="173"/>
      <c r="PQ10" s="173"/>
      <c r="PR10" s="173"/>
      <c r="PS10" s="173"/>
      <c r="PT10" s="173"/>
      <c r="PU10" s="173"/>
      <c r="PV10" s="173"/>
      <c r="PW10" s="173"/>
      <c r="PX10" s="173"/>
      <c r="PY10" s="173"/>
      <c r="PZ10" s="173"/>
      <c r="QA10" s="173"/>
      <c r="QB10" s="173"/>
      <c r="QC10" s="173"/>
      <c r="QD10" s="173"/>
      <c r="QE10" s="173"/>
      <c r="QF10" s="173"/>
      <c r="QG10" s="173"/>
      <c r="QH10" s="173"/>
      <c r="QI10" s="173"/>
      <c r="QJ10" s="173"/>
      <c r="QK10" s="173"/>
      <c r="QL10" s="173"/>
      <c r="QM10" s="173"/>
      <c r="QN10" s="173"/>
      <c r="QO10" s="173"/>
      <c r="QP10" s="173"/>
      <c r="QQ10" s="173"/>
      <c r="QR10" s="173"/>
      <c r="QS10" s="173"/>
      <c r="QT10" s="173"/>
      <c r="QU10" s="173"/>
      <c r="QV10" s="173"/>
      <c r="QW10" s="173"/>
      <c r="QX10" s="173"/>
      <c r="QY10" s="173"/>
      <c r="QZ10" s="173"/>
      <c r="RA10" s="173"/>
      <c r="RB10" s="173"/>
      <c r="RC10" s="173"/>
      <c r="RD10" s="173"/>
      <c r="RE10" s="173"/>
      <c r="RF10" s="173"/>
      <c r="RG10" s="173"/>
      <c r="RH10" s="173"/>
      <c r="RI10" s="173"/>
      <c r="RJ10" s="173"/>
      <c r="RK10" s="173"/>
      <c r="RL10" s="173"/>
      <c r="RM10" s="173"/>
      <c r="RN10" s="173"/>
      <c r="RO10" s="173"/>
      <c r="RP10" s="173"/>
      <c r="RQ10" s="173"/>
      <c r="RR10" s="173"/>
      <c r="RS10" s="173"/>
      <c r="RT10" s="173"/>
      <c r="RU10" s="173"/>
      <c r="RV10" s="173"/>
      <c r="RW10" s="173"/>
      <c r="RX10" s="173"/>
      <c r="RY10" s="173"/>
      <c r="RZ10" s="173"/>
      <c r="SA10" s="173"/>
      <c r="SB10" s="173"/>
      <c r="SC10" s="173"/>
      <c r="SD10" s="173"/>
      <c r="SE10" s="173"/>
      <c r="SF10" s="173"/>
      <c r="SG10" s="173"/>
      <c r="SH10" s="173"/>
      <c r="SI10" s="173"/>
      <c r="SJ10" s="173"/>
      <c r="SK10" s="173"/>
      <c r="SL10" s="173"/>
      <c r="SM10" s="173"/>
      <c r="SN10" s="173"/>
      <c r="SO10" s="173"/>
      <c r="SP10" s="173"/>
      <c r="SQ10" s="173"/>
      <c r="SR10" s="173"/>
      <c r="SS10" s="173"/>
      <c r="ST10" s="173"/>
      <c r="SU10" s="173"/>
      <c r="SV10" s="173"/>
      <c r="SW10" s="173"/>
      <c r="SX10" s="173"/>
      <c r="SY10" s="173"/>
      <c r="SZ10" s="173"/>
      <c r="TA10" s="173"/>
      <c r="TB10" s="173"/>
      <c r="TC10" s="173"/>
      <c r="TD10" s="173"/>
      <c r="TE10" s="173"/>
      <c r="TF10" s="173"/>
      <c r="TG10" s="173"/>
      <c r="TH10" s="173"/>
      <c r="TI10" s="173"/>
      <c r="TJ10" s="173"/>
      <c r="TK10" s="173"/>
      <c r="TL10" s="173"/>
      <c r="TM10" s="173"/>
      <c r="TN10" s="173"/>
      <c r="TO10" s="173"/>
      <c r="TP10" s="173"/>
      <c r="TQ10" s="173"/>
      <c r="TR10" s="173"/>
      <c r="TS10" s="173"/>
      <c r="TT10" s="173"/>
      <c r="TU10" s="173"/>
      <c r="TV10" s="173"/>
      <c r="TW10" s="173"/>
      <c r="TX10" s="173"/>
      <c r="TY10" s="173"/>
      <c r="TZ10" s="173"/>
      <c r="UA10" s="173"/>
      <c r="UB10" s="173"/>
      <c r="UC10" s="173"/>
      <c r="UD10" s="173"/>
      <c r="UE10" s="173"/>
      <c r="UF10" s="173"/>
      <c r="UG10" s="173"/>
      <c r="UH10" s="173"/>
      <c r="UI10" s="173"/>
      <c r="UJ10" s="173"/>
      <c r="UK10" s="173"/>
      <c r="UL10" s="173"/>
      <c r="UM10" s="173"/>
      <c r="UN10" s="173"/>
      <c r="UO10" s="173"/>
      <c r="UP10" s="173"/>
      <c r="UQ10" s="173"/>
      <c r="UR10" s="173"/>
      <c r="US10" s="173"/>
      <c r="UT10" s="173"/>
      <c r="UU10" s="173"/>
      <c r="UV10" s="173"/>
      <c r="UW10" s="173"/>
      <c r="UX10" s="173"/>
      <c r="UY10" s="173"/>
      <c r="UZ10" s="173"/>
      <c r="VA10" s="173"/>
      <c r="VB10" s="173"/>
      <c r="VC10" s="173"/>
      <c r="VD10" s="173"/>
      <c r="VE10" s="173"/>
      <c r="VF10" s="173"/>
      <c r="VG10" s="173"/>
      <c r="VH10" s="173"/>
      <c r="VI10" s="173"/>
      <c r="VJ10" s="173"/>
      <c r="VK10" s="173"/>
      <c r="VL10" s="173"/>
      <c r="VM10" s="173"/>
      <c r="VN10" s="173"/>
      <c r="VO10" s="173"/>
      <c r="VP10" s="173"/>
      <c r="VQ10" s="173"/>
      <c r="VR10" s="173"/>
      <c r="VS10" s="173"/>
      <c r="VT10" s="173"/>
      <c r="VU10" s="173"/>
      <c r="VV10" s="173"/>
      <c r="VW10" s="173"/>
      <c r="VX10" s="173"/>
      <c r="VY10" s="173"/>
      <c r="VZ10" s="173"/>
      <c r="WA10" s="173"/>
      <c r="WB10" s="173"/>
      <c r="WC10" s="173"/>
      <c r="WD10" s="173"/>
      <c r="WE10" s="173"/>
      <c r="WF10" s="173"/>
      <c r="WG10" s="173"/>
      <c r="WH10" s="173"/>
      <c r="WI10" s="173"/>
      <c r="WJ10" s="173"/>
      <c r="WK10" s="173"/>
      <c r="WL10" s="173"/>
      <c r="WM10" s="173"/>
      <c r="WN10" s="173"/>
      <c r="WO10" s="173"/>
      <c r="WP10" s="173"/>
      <c r="WQ10" s="173"/>
      <c r="WR10" s="173"/>
      <c r="WS10" s="173"/>
      <c r="WT10" s="173"/>
      <c r="WU10" s="173"/>
      <c r="WV10" s="173"/>
      <c r="WW10" s="173"/>
      <c r="WX10" s="173"/>
      <c r="WY10" s="173"/>
      <c r="WZ10" s="173"/>
      <c r="XA10" s="173"/>
      <c r="XB10" s="173"/>
      <c r="XC10" s="173"/>
      <c r="XD10" s="173"/>
      <c r="XE10" s="173"/>
      <c r="XF10" s="173"/>
      <c r="XG10" s="173"/>
      <c r="XH10" s="173"/>
      <c r="XI10" s="173"/>
      <c r="XJ10" s="173"/>
      <c r="XK10" s="173"/>
      <c r="XL10" s="173"/>
      <c r="XM10" s="173"/>
      <c r="XN10" s="173"/>
      <c r="XO10" s="173"/>
      <c r="XP10" s="173"/>
      <c r="XQ10" s="173"/>
      <c r="XR10" s="173"/>
      <c r="XS10" s="173"/>
      <c r="XT10" s="173"/>
      <c r="XU10" s="173"/>
      <c r="XV10" s="173"/>
      <c r="XW10" s="173"/>
      <c r="XX10" s="173"/>
      <c r="XY10" s="173"/>
      <c r="XZ10" s="173"/>
      <c r="YA10" s="173"/>
      <c r="YB10" s="173"/>
      <c r="YC10" s="173"/>
      <c r="YD10" s="173"/>
      <c r="YE10" s="173"/>
      <c r="YF10" s="173"/>
      <c r="YG10" s="173"/>
      <c r="YH10" s="173"/>
      <c r="YI10" s="173"/>
      <c r="YJ10" s="173"/>
      <c r="YK10" s="173"/>
      <c r="YL10" s="173"/>
      <c r="YM10" s="173"/>
      <c r="YN10" s="173"/>
      <c r="YO10" s="173"/>
      <c r="YP10" s="173"/>
      <c r="YQ10" s="173"/>
      <c r="YR10" s="173"/>
      <c r="YS10" s="173"/>
      <c r="YT10" s="173"/>
      <c r="YU10" s="173"/>
      <c r="YV10" s="173"/>
      <c r="YW10" s="173"/>
      <c r="YX10" s="173"/>
      <c r="YY10" s="173"/>
      <c r="YZ10" s="173"/>
      <c r="ZA10" s="173"/>
      <c r="ZB10" s="173"/>
      <c r="ZC10" s="173"/>
      <c r="ZD10" s="173"/>
      <c r="ZE10" s="173"/>
      <c r="ZF10" s="173"/>
      <c r="ZG10" s="173"/>
      <c r="ZH10" s="173"/>
      <c r="ZI10" s="173"/>
      <c r="ZJ10" s="173"/>
      <c r="ZK10" s="173"/>
      <c r="ZL10" s="173"/>
      <c r="ZM10" s="173"/>
      <c r="ZN10" s="173"/>
      <c r="ZO10" s="173"/>
      <c r="ZP10" s="173"/>
      <c r="ZQ10" s="173"/>
      <c r="ZR10" s="173"/>
      <c r="ZS10" s="173"/>
      <c r="ZT10" s="173"/>
      <c r="ZU10" s="173"/>
      <c r="ZV10" s="173"/>
      <c r="ZW10" s="173"/>
      <c r="ZX10" s="173"/>
      <c r="ZY10" s="173"/>
      <c r="ZZ10" s="173"/>
      <c r="AAA10" s="173"/>
      <c r="AAB10" s="173"/>
      <c r="AAC10" s="173"/>
      <c r="AAD10" s="173"/>
      <c r="AAE10" s="173"/>
      <c r="AAF10" s="173"/>
      <c r="AAG10" s="173"/>
      <c r="AAH10" s="173"/>
      <c r="AAI10" s="173"/>
      <c r="AAJ10" s="173"/>
      <c r="AAK10" s="173"/>
      <c r="AAL10" s="173"/>
      <c r="AAM10" s="173"/>
      <c r="AAN10" s="173"/>
      <c r="AAO10" s="173"/>
      <c r="AAP10" s="173"/>
      <c r="AAQ10" s="173"/>
      <c r="AAR10" s="173"/>
      <c r="AAS10" s="173"/>
      <c r="AAT10" s="173"/>
      <c r="AAU10" s="173"/>
      <c r="AAV10" s="173"/>
      <c r="AAW10" s="173"/>
      <c r="AAX10" s="173"/>
      <c r="AAY10" s="173"/>
      <c r="AAZ10" s="173"/>
      <c r="ABA10" s="173"/>
      <c r="ABB10" s="173"/>
      <c r="ABC10" s="173"/>
      <c r="ABD10" s="173"/>
      <c r="ABE10" s="173"/>
      <c r="ABF10" s="173"/>
      <c r="ABG10" s="173"/>
      <c r="ABH10" s="173"/>
      <c r="ABI10" s="173"/>
      <c r="ABJ10" s="173"/>
      <c r="ABK10" s="173"/>
      <c r="ABL10" s="173"/>
      <c r="ABM10" s="173"/>
      <c r="ABN10" s="173"/>
      <c r="ABO10" s="173"/>
      <c r="ABP10" s="173"/>
      <c r="ABQ10" s="173"/>
      <c r="ABR10" s="173"/>
      <c r="ABS10" s="173"/>
      <c r="ABT10" s="173"/>
      <c r="ABU10" s="173"/>
      <c r="ABV10" s="173"/>
      <c r="ABW10" s="173"/>
      <c r="ABX10" s="173"/>
      <c r="ABY10" s="173"/>
      <c r="ABZ10" s="173"/>
      <c r="ACA10" s="173"/>
      <c r="ACB10" s="173"/>
      <c r="ACC10" s="173"/>
      <c r="ACD10" s="173"/>
      <c r="ACE10" s="173"/>
      <c r="ACF10" s="173"/>
      <c r="ACG10" s="173"/>
      <c r="ACH10" s="173"/>
      <c r="ACI10" s="173"/>
      <c r="ACJ10" s="173"/>
      <c r="ACK10" s="173"/>
      <c r="ACL10" s="173"/>
      <c r="ACM10" s="173"/>
      <c r="ACN10" s="173"/>
      <c r="ACO10" s="173"/>
      <c r="ACP10" s="173"/>
      <c r="ACQ10" s="173"/>
      <c r="ACR10" s="173"/>
      <c r="ACS10" s="173"/>
      <c r="ACT10" s="173"/>
      <c r="ACU10" s="173"/>
      <c r="ACV10" s="173"/>
      <c r="ACW10" s="173"/>
      <c r="ACX10" s="173"/>
      <c r="ACY10" s="173"/>
      <c r="ACZ10" s="173"/>
      <c r="ADA10" s="173"/>
      <c r="ADB10" s="173"/>
      <c r="ADC10" s="173"/>
      <c r="ADD10" s="173"/>
      <c r="ADE10" s="173"/>
      <c r="ADF10" s="173"/>
      <c r="ADG10" s="173"/>
      <c r="ADH10" s="173"/>
      <c r="ADI10" s="173"/>
      <c r="ADJ10" s="173"/>
      <c r="ADK10" s="173"/>
      <c r="ADL10" s="173"/>
      <c r="ADM10" s="173"/>
      <c r="ADN10" s="173"/>
      <c r="ADO10" s="173"/>
      <c r="ADP10" s="173"/>
      <c r="ADQ10" s="173"/>
      <c r="ADR10" s="173"/>
      <c r="ADS10" s="173"/>
      <c r="ADT10" s="173"/>
      <c r="ADU10" s="173"/>
      <c r="ADV10" s="173"/>
      <c r="ADW10" s="173"/>
      <c r="ADX10" s="173"/>
      <c r="ADY10" s="173"/>
      <c r="ADZ10" s="173"/>
      <c r="AEA10" s="173"/>
      <c r="AEB10" s="173"/>
      <c r="AEC10" s="173"/>
      <c r="AED10" s="173"/>
      <c r="AEE10" s="173"/>
      <c r="AEF10" s="173"/>
      <c r="AEG10" s="173"/>
      <c r="AEH10" s="173"/>
      <c r="AEI10" s="173"/>
      <c r="AEJ10" s="173"/>
      <c r="AEK10" s="173"/>
      <c r="AEL10" s="173"/>
      <c r="AEM10" s="173"/>
      <c r="AEN10" s="173"/>
      <c r="AEO10" s="173"/>
      <c r="AEP10" s="173"/>
      <c r="AEQ10" s="173"/>
      <c r="AER10" s="173"/>
      <c r="AES10" s="173"/>
      <c r="AET10" s="173"/>
      <c r="AEU10" s="173"/>
      <c r="AEV10" s="173"/>
      <c r="AEW10" s="173"/>
      <c r="AEX10" s="173"/>
      <c r="AEY10" s="173"/>
      <c r="AEZ10" s="173"/>
      <c r="AFA10" s="173"/>
      <c r="AFB10" s="173"/>
      <c r="AFC10" s="173"/>
      <c r="AFD10" s="173"/>
      <c r="AFE10" s="173"/>
      <c r="AFF10" s="173"/>
      <c r="AFG10" s="173"/>
      <c r="AFH10" s="173"/>
      <c r="AFI10" s="173"/>
      <c r="AFJ10" s="173"/>
      <c r="AFK10" s="173"/>
      <c r="AFL10" s="173"/>
      <c r="AFM10" s="173"/>
      <c r="AFN10" s="173"/>
      <c r="AFO10" s="173"/>
      <c r="AFP10" s="173"/>
      <c r="AFQ10" s="173"/>
      <c r="AFR10" s="173"/>
      <c r="AFS10" s="173"/>
      <c r="AFT10" s="173"/>
      <c r="AFU10" s="173"/>
      <c r="AFV10" s="173"/>
      <c r="AFW10" s="173"/>
      <c r="AFX10" s="173"/>
      <c r="AFY10" s="173"/>
      <c r="AFZ10" s="173"/>
      <c r="AGA10" s="173"/>
      <c r="AGB10" s="173"/>
      <c r="AGC10" s="173"/>
      <c r="AGD10" s="173"/>
      <c r="AGE10" s="173"/>
      <c r="AGF10" s="173"/>
      <c r="AGG10" s="173"/>
      <c r="AGH10" s="173"/>
      <c r="AGI10" s="173"/>
      <c r="AGJ10" s="173"/>
      <c r="AGK10" s="173"/>
      <c r="AGL10" s="173"/>
      <c r="AGM10" s="173"/>
      <c r="AGN10" s="173"/>
      <c r="AGO10" s="173"/>
      <c r="AGP10" s="173"/>
      <c r="AGQ10" s="173"/>
      <c r="AGR10" s="173"/>
      <c r="AGS10" s="173"/>
      <c r="AGT10" s="173"/>
      <c r="AGU10" s="173"/>
      <c r="AGV10" s="173"/>
      <c r="AGW10" s="173"/>
      <c r="AGX10" s="173"/>
      <c r="AGY10" s="173"/>
      <c r="AGZ10" s="173"/>
      <c r="AHA10" s="173"/>
      <c r="AHB10" s="173"/>
      <c r="AHC10" s="173"/>
      <c r="AHD10" s="173"/>
      <c r="AHE10" s="173"/>
      <c r="AHF10" s="173"/>
      <c r="AHG10" s="173"/>
      <c r="AHH10" s="173"/>
      <c r="AHI10" s="173"/>
      <c r="AHJ10" s="173"/>
      <c r="AHK10" s="173"/>
      <c r="AHL10" s="173"/>
      <c r="AHM10" s="173"/>
      <c r="AHN10" s="173"/>
      <c r="AHO10" s="173"/>
      <c r="AHP10" s="173"/>
      <c r="AHQ10" s="173"/>
      <c r="AHR10" s="173"/>
      <c r="AHS10" s="173"/>
      <c r="AHT10" s="173"/>
      <c r="AHU10" s="173"/>
      <c r="AHV10" s="173"/>
      <c r="AHW10" s="173"/>
      <c r="AHX10" s="173"/>
      <c r="AHY10" s="173"/>
      <c r="AHZ10" s="173"/>
      <c r="AIA10" s="173"/>
      <c r="AIB10" s="173"/>
      <c r="AIC10" s="173"/>
      <c r="AID10" s="173"/>
      <c r="AIE10" s="173"/>
      <c r="AIF10" s="173"/>
      <c r="AIG10" s="173"/>
      <c r="AIH10" s="173"/>
      <c r="AII10" s="173"/>
      <c r="AIJ10" s="173"/>
      <c r="AIK10" s="173"/>
      <c r="AIL10" s="173"/>
      <c r="AIM10" s="173"/>
      <c r="AIN10" s="173"/>
      <c r="AIO10" s="173"/>
      <c r="AIP10" s="173"/>
      <c r="AIQ10" s="173"/>
      <c r="AIR10" s="173"/>
      <c r="AIS10" s="173"/>
      <c r="AIT10" s="173"/>
      <c r="AIU10" s="173"/>
      <c r="AIV10" s="173"/>
      <c r="AIW10" s="173"/>
      <c r="AIX10" s="173"/>
      <c r="AIY10" s="173"/>
      <c r="AIZ10" s="173"/>
      <c r="AJA10" s="173"/>
      <c r="AJB10" s="173"/>
      <c r="AJC10" s="173"/>
      <c r="AJD10" s="173"/>
      <c r="AJE10" s="173"/>
      <c r="AJF10" s="173"/>
      <c r="AJG10" s="173"/>
      <c r="AJH10" s="173"/>
      <c r="AJI10" s="173"/>
      <c r="AJJ10" s="173"/>
      <c r="AJK10" s="173"/>
      <c r="AJL10" s="173"/>
      <c r="AJM10" s="173"/>
      <c r="AJN10" s="173"/>
      <c r="AJO10" s="173"/>
      <c r="AJP10" s="173"/>
      <c r="AJQ10" s="173"/>
      <c r="AJR10" s="173"/>
      <c r="AJS10" s="173"/>
      <c r="AJT10" s="173"/>
      <c r="AJU10" s="173"/>
      <c r="AJV10" s="173"/>
      <c r="AJW10" s="173"/>
      <c r="AJX10" s="173"/>
      <c r="AJY10" s="173"/>
      <c r="AJZ10" s="173"/>
      <c r="AKA10" s="173"/>
      <c r="AKB10" s="173"/>
      <c r="AKC10" s="173"/>
      <c r="AKD10" s="173"/>
      <c r="AKE10" s="173"/>
      <c r="AKF10" s="173"/>
      <c r="AKG10" s="173"/>
      <c r="AKH10" s="173"/>
      <c r="AKI10" s="173"/>
      <c r="AKJ10" s="173"/>
      <c r="AKK10" s="173"/>
      <c r="AKL10" s="173"/>
      <c r="AKM10" s="173"/>
      <c r="AKN10" s="173"/>
      <c r="AKO10" s="173"/>
      <c r="AKP10" s="173"/>
      <c r="AKQ10" s="173"/>
      <c r="AKR10" s="173"/>
      <c r="AKS10" s="173"/>
      <c r="AKT10" s="173"/>
      <c r="AKU10" s="173"/>
      <c r="AKV10" s="173"/>
      <c r="AKW10" s="173"/>
      <c r="AKX10" s="173"/>
      <c r="AKY10" s="173"/>
      <c r="AKZ10" s="173"/>
      <c r="ALA10" s="173"/>
      <c r="ALB10" s="173"/>
      <c r="ALC10" s="173"/>
      <c r="ALD10" s="173"/>
      <c r="ALE10" s="173"/>
      <c r="ALF10" s="173"/>
      <c r="ALG10" s="173"/>
      <c r="ALH10" s="173"/>
      <c r="ALI10" s="173"/>
      <c r="ALJ10" s="173"/>
      <c r="ALK10" s="173"/>
      <c r="ALL10" s="173"/>
      <c r="ALM10" s="173"/>
      <c r="ALN10" s="173"/>
      <c r="ALO10" s="173"/>
      <c r="ALP10" s="173"/>
      <c r="ALQ10" s="173"/>
      <c r="ALR10" s="173"/>
      <c r="ALS10" s="173"/>
      <c r="ALT10" s="173"/>
      <c r="ALU10" s="173"/>
      <c r="ALV10" s="173"/>
      <c r="ALW10" s="173"/>
      <c r="ALX10" s="173"/>
      <c r="ALY10" s="173"/>
      <c r="ALZ10" s="173"/>
      <c r="AMA10" s="173"/>
      <c r="AMB10" s="173"/>
      <c r="AMC10" s="173"/>
      <c r="AMD10" s="173"/>
      <c r="AME10" s="173"/>
      <c r="AMF10" s="173"/>
      <c r="AMG10" s="173"/>
      <c r="AMH10" s="173"/>
      <c r="AMI10" s="173"/>
      <c r="AMJ10" s="173"/>
      <c r="AMK10" s="173"/>
      <c r="AML10" s="173"/>
      <c r="AMM10" s="173"/>
      <c r="AMN10" s="173"/>
      <c r="AMO10" s="173"/>
      <c r="AMP10" s="173"/>
      <c r="AMQ10" s="173"/>
      <c r="AMR10" s="173"/>
      <c r="AMS10" s="173"/>
      <c r="AMT10" s="173"/>
      <c r="AMU10" s="173"/>
      <c r="AMV10" s="173"/>
      <c r="AMW10" s="173"/>
      <c r="AMX10" s="173"/>
      <c r="AMY10" s="173"/>
      <c r="AMZ10" s="173"/>
      <c r="ANA10" s="173"/>
      <c r="ANB10" s="173"/>
      <c r="ANC10" s="173"/>
      <c r="AND10" s="173"/>
      <c r="ANE10" s="173"/>
      <c r="ANF10" s="173"/>
      <c r="ANG10" s="173"/>
      <c r="ANH10" s="173"/>
      <c r="ANI10" s="173"/>
      <c r="ANJ10" s="173"/>
      <c r="ANK10" s="173"/>
      <c r="ANL10" s="173"/>
      <c r="ANM10" s="173"/>
      <c r="ANN10" s="173"/>
      <c r="ANO10" s="173"/>
      <c r="ANP10" s="173"/>
      <c r="ANQ10" s="173"/>
      <c r="ANR10" s="173"/>
      <c r="ANS10" s="173"/>
      <c r="ANT10" s="173"/>
      <c r="ANU10" s="173"/>
      <c r="ANV10" s="173"/>
      <c r="ANW10" s="173"/>
      <c r="ANX10" s="173"/>
      <c r="ANY10" s="173"/>
      <c r="ANZ10" s="173"/>
      <c r="AOA10" s="173"/>
      <c r="AOB10" s="173"/>
      <c r="AOC10" s="173"/>
      <c r="AOD10" s="173"/>
      <c r="AOE10" s="173"/>
      <c r="AOF10" s="173"/>
      <c r="AOG10" s="173"/>
      <c r="AOH10" s="173"/>
      <c r="AOI10" s="173"/>
      <c r="AOJ10" s="173"/>
      <c r="AOK10" s="173"/>
      <c r="AOL10" s="173"/>
      <c r="AOM10" s="173"/>
      <c r="AON10" s="173"/>
      <c r="AOO10" s="173"/>
      <c r="AOP10" s="173"/>
      <c r="AOQ10" s="173"/>
      <c r="AOR10" s="173"/>
      <c r="AOS10" s="173"/>
      <c r="AOT10" s="173"/>
      <c r="AOU10" s="173"/>
      <c r="AOV10" s="173"/>
      <c r="AOW10" s="173"/>
      <c r="AOX10" s="173"/>
      <c r="AOY10" s="173"/>
      <c r="AOZ10" s="173"/>
      <c r="APA10" s="173"/>
      <c r="APB10" s="173"/>
      <c r="APC10" s="173"/>
      <c r="APD10" s="173"/>
      <c r="APE10" s="173"/>
      <c r="APF10" s="173"/>
      <c r="APG10" s="173"/>
      <c r="APH10" s="173"/>
      <c r="API10" s="173"/>
      <c r="APJ10" s="173"/>
      <c r="APK10" s="173"/>
      <c r="APL10" s="173"/>
      <c r="APM10" s="173"/>
      <c r="APN10" s="173"/>
      <c r="APO10" s="173"/>
      <c r="APP10" s="173"/>
      <c r="APQ10" s="173"/>
      <c r="APR10" s="173"/>
      <c r="APS10" s="173"/>
      <c r="APT10" s="173"/>
      <c r="APU10" s="173"/>
      <c r="APV10" s="173"/>
      <c r="APW10" s="173"/>
      <c r="APX10" s="173"/>
      <c r="APY10" s="173"/>
      <c r="APZ10" s="173"/>
      <c r="AQA10" s="173"/>
      <c r="AQB10" s="173"/>
      <c r="AQC10" s="173"/>
      <c r="AQD10" s="173"/>
      <c r="AQE10" s="173"/>
      <c r="AQF10" s="173"/>
      <c r="AQG10" s="173"/>
      <c r="AQH10" s="173"/>
      <c r="AQI10" s="173"/>
      <c r="AQJ10" s="173"/>
      <c r="AQK10" s="173"/>
      <c r="AQL10" s="173"/>
      <c r="AQM10" s="173"/>
      <c r="AQN10" s="173"/>
      <c r="AQO10" s="173"/>
      <c r="AQP10" s="173"/>
      <c r="AQQ10" s="173"/>
      <c r="AQR10" s="173"/>
      <c r="AQS10" s="173"/>
      <c r="AQT10" s="173"/>
      <c r="AQU10" s="173"/>
      <c r="AQV10" s="173"/>
      <c r="AQW10" s="173"/>
      <c r="AQX10" s="173"/>
      <c r="AQY10" s="173"/>
      <c r="AQZ10" s="173"/>
      <c r="ARA10" s="173"/>
      <c r="ARB10" s="173"/>
      <c r="ARC10" s="173"/>
      <c r="ARD10" s="173"/>
      <c r="ARE10" s="173"/>
      <c r="ARF10" s="173"/>
      <c r="ARG10" s="173"/>
      <c r="ARH10" s="173"/>
      <c r="ARI10" s="173"/>
      <c r="ARJ10" s="173"/>
      <c r="ARK10" s="173"/>
      <c r="ARL10" s="173"/>
      <c r="ARM10" s="173"/>
      <c r="ARN10" s="173"/>
      <c r="ARO10" s="173"/>
      <c r="ARP10" s="173"/>
      <c r="ARQ10" s="173"/>
      <c r="ARR10" s="173"/>
      <c r="ARS10" s="173"/>
      <c r="ART10" s="173"/>
      <c r="ARU10" s="173"/>
      <c r="ARV10" s="173"/>
      <c r="ARW10" s="173"/>
      <c r="ARX10" s="173"/>
      <c r="ARY10" s="173"/>
      <c r="ARZ10" s="173"/>
      <c r="ASA10" s="173"/>
      <c r="ASB10" s="173"/>
      <c r="ASC10" s="173"/>
      <c r="ASD10" s="173"/>
      <c r="ASE10" s="173"/>
      <c r="ASF10" s="173"/>
      <c r="ASG10" s="173"/>
      <c r="ASH10" s="173"/>
      <c r="ASI10" s="173"/>
      <c r="ASJ10" s="173"/>
      <c r="ASK10" s="173"/>
      <c r="ASL10" s="173"/>
      <c r="ASM10" s="173"/>
      <c r="ASN10" s="173"/>
      <c r="ASO10" s="173"/>
      <c r="ASP10" s="173"/>
      <c r="ASQ10" s="173"/>
      <c r="ASR10" s="173"/>
      <c r="ASS10" s="173"/>
      <c r="AST10" s="173"/>
      <c r="ASU10" s="173"/>
      <c r="ASV10" s="173"/>
      <c r="ASW10" s="173"/>
      <c r="ASX10" s="173"/>
      <c r="ASY10" s="173"/>
      <c r="ASZ10" s="173"/>
      <c r="ATA10" s="173"/>
      <c r="ATB10" s="173"/>
      <c r="ATC10" s="173"/>
      <c r="ATD10" s="173"/>
      <c r="ATE10" s="173"/>
      <c r="ATF10" s="173"/>
      <c r="ATG10" s="173"/>
      <c r="ATH10" s="173"/>
      <c r="ATI10" s="173"/>
      <c r="ATJ10" s="173"/>
      <c r="ATK10" s="173"/>
      <c r="ATL10" s="173"/>
      <c r="ATM10" s="173"/>
      <c r="ATN10" s="173"/>
      <c r="ATO10" s="173"/>
      <c r="ATP10" s="173"/>
      <c r="ATQ10" s="173"/>
      <c r="ATR10" s="173"/>
      <c r="ATS10" s="173"/>
      <c r="ATT10" s="173"/>
      <c r="ATU10" s="173"/>
      <c r="ATV10" s="173"/>
      <c r="ATW10" s="173"/>
      <c r="ATX10" s="173"/>
      <c r="ATY10" s="173"/>
      <c r="ATZ10" s="173"/>
      <c r="AUA10" s="173"/>
      <c r="AUB10" s="173"/>
      <c r="AUC10" s="173"/>
      <c r="AUD10" s="173"/>
      <c r="AUE10" s="173"/>
      <c r="AUF10" s="173"/>
      <c r="AUG10" s="173"/>
      <c r="AUH10" s="173"/>
      <c r="AUI10" s="173"/>
      <c r="AUJ10" s="173"/>
      <c r="AUK10" s="173"/>
      <c r="AUL10" s="173"/>
      <c r="AUM10" s="173"/>
      <c r="AUN10" s="173"/>
      <c r="AUO10" s="173"/>
      <c r="AUP10" s="173"/>
      <c r="AUQ10" s="173"/>
      <c r="AUR10" s="173"/>
      <c r="AUS10" s="173"/>
      <c r="AUT10" s="173"/>
      <c r="AUU10" s="173"/>
      <c r="AUV10" s="173"/>
      <c r="AUW10" s="173"/>
      <c r="AUX10" s="173"/>
      <c r="AUY10" s="173"/>
      <c r="AUZ10" s="173"/>
      <c r="AVA10" s="173"/>
      <c r="AVB10" s="173"/>
      <c r="AVC10" s="173"/>
      <c r="AVD10" s="173"/>
      <c r="AVE10" s="173"/>
      <c r="AVF10" s="173"/>
      <c r="AVG10" s="173"/>
      <c r="AVH10" s="173"/>
      <c r="AVI10" s="173"/>
      <c r="AVJ10" s="173"/>
      <c r="AVK10" s="173"/>
      <c r="AVL10" s="173"/>
      <c r="AVM10" s="173"/>
      <c r="AVN10" s="173"/>
      <c r="AVO10" s="173"/>
      <c r="AVP10" s="173"/>
      <c r="AVQ10" s="173"/>
      <c r="AVR10" s="173"/>
      <c r="AVS10" s="173"/>
      <c r="AVT10" s="173"/>
      <c r="AVU10" s="173"/>
      <c r="AVV10" s="173"/>
      <c r="AVW10" s="173"/>
      <c r="AVX10" s="173"/>
      <c r="AVY10" s="173"/>
      <c r="AVZ10" s="173"/>
      <c r="AWA10" s="173"/>
      <c r="AWB10" s="173"/>
      <c r="AWC10" s="173"/>
      <c r="AWD10" s="173"/>
      <c r="AWE10" s="173"/>
      <c r="AWF10" s="173"/>
      <c r="AWG10" s="173"/>
      <c r="AWH10" s="173"/>
      <c r="AWI10" s="173"/>
      <c r="AWJ10" s="173"/>
      <c r="AWK10" s="173"/>
      <c r="AWL10" s="173"/>
      <c r="AWM10" s="173"/>
      <c r="AWN10" s="173"/>
      <c r="AWO10" s="173"/>
      <c r="AWP10" s="173"/>
      <c r="AWQ10" s="173"/>
      <c r="AWR10" s="173"/>
      <c r="AWS10" s="173"/>
      <c r="AWT10" s="173"/>
      <c r="AWU10" s="173"/>
      <c r="AWV10" s="173"/>
      <c r="AWW10" s="173"/>
      <c r="AWX10" s="173"/>
      <c r="AWY10" s="173"/>
      <c r="AWZ10" s="173"/>
      <c r="AXA10" s="173"/>
      <c r="AXB10" s="173"/>
      <c r="AXC10" s="173"/>
      <c r="AXD10" s="173"/>
      <c r="AXE10" s="173"/>
      <c r="AXF10" s="173"/>
      <c r="AXG10" s="173"/>
      <c r="AXH10" s="173"/>
      <c r="AXI10" s="173"/>
      <c r="AXJ10" s="173"/>
      <c r="AXK10" s="173"/>
      <c r="AXL10" s="173"/>
      <c r="AXM10" s="173"/>
      <c r="AXN10" s="173"/>
      <c r="AXO10" s="173"/>
      <c r="AXP10" s="173"/>
      <c r="AXQ10" s="173"/>
      <c r="AXR10" s="173"/>
      <c r="AXS10" s="173"/>
      <c r="AXT10" s="173"/>
      <c r="AXU10" s="173"/>
      <c r="AXV10" s="173"/>
      <c r="AXW10" s="173"/>
      <c r="AXX10" s="173"/>
      <c r="AXY10" s="173"/>
      <c r="AXZ10" s="173"/>
      <c r="AYA10" s="173"/>
      <c r="AYB10" s="173"/>
      <c r="AYC10" s="173"/>
      <c r="AYD10" s="173"/>
      <c r="AYE10" s="173"/>
      <c r="AYF10" s="173"/>
      <c r="AYG10" s="173"/>
      <c r="AYH10" s="173"/>
      <c r="AYI10" s="173"/>
      <c r="AYJ10" s="173"/>
      <c r="AYK10" s="173"/>
      <c r="AYL10" s="173"/>
      <c r="AYM10" s="173"/>
      <c r="AYN10" s="173"/>
      <c r="AYO10" s="173"/>
      <c r="AYP10" s="173"/>
      <c r="AYQ10" s="173"/>
      <c r="AYR10" s="173"/>
      <c r="AYS10" s="173"/>
      <c r="AYT10" s="173"/>
      <c r="AYU10" s="173"/>
      <c r="AYV10" s="173"/>
      <c r="AYW10" s="173"/>
      <c r="AYX10" s="173"/>
      <c r="AYY10" s="173"/>
      <c r="AYZ10" s="173"/>
      <c r="AZA10" s="173"/>
      <c r="AZB10" s="173"/>
      <c r="AZC10" s="173"/>
      <c r="AZD10" s="173"/>
      <c r="AZE10" s="173"/>
      <c r="AZF10" s="173"/>
      <c r="AZG10" s="173"/>
      <c r="AZH10" s="173"/>
      <c r="AZI10" s="173"/>
      <c r="AZJ10" s="173"/>
      <c r="AZK10" s="173"/>
      <c r="AZL10" s="173"/>
      <c r="AZM10" s="173"/>
      <c r="AZN10" s="173"/>
      <c r="AZO10" s="173"/>
      <c r="AZP10" s="173"/>
      <c r="AZQ10" s="173"/>
      <c r="AZR10" s="173"/>
      <c r="AZS10" s="173"/>
      <c r="AZT10" s="173"/>
      <c r="AZU10" s="173"/>
      <c r="AZV10" s="173"/>
      <c r="AZW10" s="173"/>
      <c r="AZX10" s="173"/>
      <c r="AZY10" s="173"/>
      <c r="AZZ10" s="173"/>
      <c r="BAA10" s="173"/>
      <c r="BAB10" s="173"/>
      <c r="BAC10" s="173"/>
      <c r="BAD10" s="173"/>
      <c r="BAE10" s="173"/>
      <c r="BAF10" s="173"/>
      <c r="BAG10" s="173"/>
      <c r="BAH10" s="173"/>
      <c r="BAI10" s="173"/>
      <c r="BAJ10" s="173"/>
      <c r="BAK10" s="173"/>
      <c r="BAL10" s="173"/>
      <c r="BAM10" s="173"/>
      <c r="BAN10" s="173"/>
      <c r="BAO10" s="173"/>
      <c r="BAP10" s="173"/>
      <c r="BAQ10" s="173"/>
      <c r="BAR10" s="173"/>
      <c r="BAS10" s="173"/>
      <c r="BAT10" s="173"/>
      <c r="BAU10" s="173"/>
      <c r="BAV10" s="173"/>
      <c r="BAW10" s="173"/>
      <c r="BAX10" s="173"/>
      <c r="BAY10" s="173"/>
      <c r="BAZ10" s="173"/>
      <c r="BBA10" s="173"/>
      <c r="BBB10" s="173"/>
      <c r="BBC10" s="173"/>
      <c r="BBD10" s="173"/>
      <c r="BBE10" s="173"/>
      <c r="BBF10" s="173"/>
      <c r="BBG10" s="173"/>
      <c r="BBH10" s="173"/>
      <c r="BBI10" s="173"/>
      <c r="BBJ10" s="173"/>
      <c r="BBK10" s="173"/>
      <c r="BBL10" s="173"/>
      <c r="BBM10" s="173"/>
      <c r="BBN10" s="173"/>
      <c r="BBO10" s="173"/>
      <c r="BBP10" s="173"/>
      <c r="BBQ10" s="173"/>
      <c r="BBR10" s="173"/>
      <c r="BBS10" s="173"/>
      <c r="BBT10" s="173"/>
      <c r="BBU10" s="173"/>
      <c r="BBV10" s="173"/>
      <c r="BBW10" s="173"/>
      <c r="BBX10" s="173"/>
      <c r="BBY10" s="173"/>
      <c r="BBZ10" s="173"/>
      <c r="BCA10" s="173"/>
      <c r="BCB10" s="173"/>
      <c r="BCC10" s="173"/>
      <c r="BCD10" s="173"/>
      <c r="BCE10" s="173"/>
      <c r="BCF10" s="173"/>
      <c r="BCG10" s="173"/>
      <c r="BCH10" s="173"/>
      <c r="BCI10" s="173"/>
      <c r="BCJ10" s="173"/>
      <c r="BCK10" s="173"/>
      <c r="BCL10" s="173"/>
      <c r="BCM10" s="173"/>
      <c r="BCN10" s="173"/>
      <c r="BCO10" s="173"/>
      <c r="BCP10" s="173"/>
      <c r="BCQ10" s="173"/>
      <c r="BCR10" s="173"/>
      <c r="BCS10" s="173"/>
      <c r="BCT10" s="173"/>
      <c r="BCU10" s="173"/>
      <c r="BCV10" s="173"/>
      <c r="BCW10" s="173"/>
      <c r="BCX10" s="173"/>
      <c r="BCY10" s="173"/>
      <c r="BCZ10" s="173"/>
      <c r="BDA10" s="173"/>
      <c r="BDB10" s="173"/>
      <c r="BDC10" s="173"/>
      <c r="BDD10" s="173"/>
      <c r="BDE10" s="173"/>
      <c r="BDF10" s="173"/>
      <c r="BDG10" s="173"/>
      <c r="BDH10" s="173"/>
      <c r="BDI10" s="173"/>
      <c r="BDJ10" s="173"/>
      <c r="BDK10" s="173"/>
      <c r="BDL10" s="173"/>
      <c r="BDM10" s="173"/>
      <c r="BDN10" s="173"/>
      <c r="BDO10" s="173"/>
      <c r="BDP10" s="173"/>
      <c r="BDQ10" s="173"/>
      <c r="BDR10" s="173"/>
      <c r="BDS10" s="173"/>
      <c r="BDT10" s="173"/>
      <c r="BDU10" s="173"/>
      <c r="BDV10" s="173"/>
      <c r="BDW10" s="173"/>
      <c r="BDX10" s="173"/>
      <c r="BDY10" s="173"/>
      <c r="BDZ10" s="173"/>
      <c r="BEA10" s="173"/>
      <c r="BEB10" s="173"/>
      <c r="BEC10" s="173"/>
      <c r="BED10" s="173"/>
      <c r="BEE10" s="173"/>
      <c r="BEF10" s="173"/>
      <c r="BEG10" s="173"/>
      <c r="BEH10" s="173"/>
      <c r="BEI10" s="173"/>
      <c r="BEJ10" s="173"/>
      <c r="BEK10" s="173"/>
      <c r="BEL10" s="173"/>
      <c r="BEM10" s="173"/>
      <c r="BEN10" s="173"/>
      <c r="BEO10" s="173"/>
      <c r="BEP10" s="173"/>
      <c r="BEQ10" s="173"/>
      <c r="BER10" s="173"/>
      <c r="BES10" s="173"/>
      <c r="BET10" s="173"/>
      <c r="BEU10" s="173"/>
      <c r="BEV10" s="173"/>
      <c r="BEW10" s="173"/>
      <c r="BEX10" s="173"/>
      <c r="BEY10" s="173"/>
      <c r="BEZ10" s="173"/>
      <c r="BFA10" s="173"/>
      <c r="BFB10" s="173"/>
      <c r="BFC10" s="173"/>
      <c r="BFD10" s="173"/>
      <c r="BFE10" s="173"/>
      <c r="BFF10" s="173"/>
      <c r="BFG10" s="173"/>
      <c r="BFH10" s="173"/>
      <c r="BFI10" s="173"/>
      <c r="BFJ10" s="173"/>
      <c r="BFK10" s="173"/>
      <c r="BFL10" s="173"/>
      <c r="BFM10" s="173"/>
      <c r="BFN10" s="173"/>
      <c r="BFO10" s="173"/>
      <c r="BFP10" s="173"/>
      <c r="BFQ10" s="173"/>
      <c r="BFR10" s="173"/>
      <c r="BFS10" s="173"/>
      <c r="BFT10" s="173"/>
      <c r="BFU10" s="173"/>
      <c r="BFV10" s="173"/>
      <c r="BFW10" s="173"/>
      <c r="BFX10" s="173"/>
      <c r="BFY10" s="173"/>
      <c r="BFZ10" s="173"/>
      <c r="BGA10" s="173"/>
      <c r="BGB10" s="173"/>
      <c r="BGC10" s="173"/>
      <c r="BGD10" s="173"/>
      <c r="BGE10" s="173"/>
      <c r="BGF10" s="173"/>
      <c r="BGG10" s="173"/>
      <c r="BGH10" s="173"/>
      <c r="BGI10" s="173"/>
      <c r="BGJ10" s="173"/>
      <c r="BGK10" s="173"/>
      <c r="BGL10" s="173"/>
      <c r="BGM10" s="173"/>
      <c r="BGN10" s="173"/>
      <c r="BGO10" s="173"/>
      <c r="BGP10" s="173"/>
      <c r="BGQ10" s="173"/>
      <c r="BGR10" s="173"/>
      <c r="BGS10" s="173"/>
      <c r="BGT10" s="173"/>
      <c r="BGU10" s="173"/>
      <c r="BGV10" s="173"/>
      <c r="BGW10" s="173"/>
      <c r="BGX10" s="173"/>
      <c r="BGY10" s="173"/>
      <c r="BGZ10" s="173"/>
      <c r="BHA10" s="173"/>
      <c r="BHB10" s="173"/>
      <c r="BHC10" s="173"/>
      <c r="BHD10" s="173"/>
      <c r="BHE10" s="173"/>
      <c r="BHF10" s="173"/>
      <c r="BHG10" s="173"/>
      <c r="BHH10" s="173"/>
      <c r="BHI10" s="173"/>
      <c r="BHJ10" s="173"/>
      <c r="BHK10" s="173"/>
      <c r="BHL10" s="173"/>
      <c r="BHM10" s="173"/>
      <c r="BHN10" s="173"/>
      <c r="BHO10" s="173"/>
      <c r="BHP10" s="173"/>
      <c r="BHQ10" s="173"/>
      <c r="BHR10" s="173"/>
      <c r="BHS10" s="173"/>
      <c r="BHT10" s="173"/>
      <c r="BHU10" s="173"/>
      <c r="BHV10" s="173"/>
      <c r="BHW10" s="173"/>
      <c r="BHX10" s="173"/>
      <c r="BHY10" s="173"/>
      <c r="BHZ10" s="173"/>
      <c r="BIA10" s="173"/>
      <c r="BIB10" s="173"/>
      <c r="BIC10" s="173"/>
      <c r="BID10" s="173"/>
      <c r="BIE10" s="173"/>
      <c r="BIF10" s="173"/>
      <c r="BIG10" s="173"/>
      <c r="BIH10" s="173"/>
      <c r="BII10" s="173"/>
      <c r="BIJ10" s="173"/>
      <c r="BIK10" s="173"/>
      <c r="BIL10" s="173"/>
      <c r="BIM10" s="173"/>
      <c r="BIN10" s="173"/>
      <c r="BIO10" s="173"/>
      <c r="BIP10" s="173"/>
      <c r="BIQ10" s="173"/>
      <c r="BIR10" s="173"/>
      <c r="BIS10" s="173"/>
      <c r="BIT10" s="173"/>
      <c r="BIU10" s="173"/>
      <c r="BIV10" s="173"/>
      <c r="BIW10" s="173"/>
      <c r="BIX10" s="173"/>
      <c r="BIY10" s="173"/>
      <c r="BIZ10" s="173"/>
      <c r="BJA10" s="173"/>
      <c r="BJB10" s="173"/>
      <c r="BJC10" s="173"/>
      <c r="BJD10" s="173"/>
      <c r="BJE10" s="173"/>
      <c r="BJF10" s="173"/>
      <c r="BJG10" s="173"/>
      <c r="BJH10" s="173"/>
      <c r="BJI10" s="173"/>
      <c r="BJJ10" s="173"/>
      <c r="BJK10" s="173"/>
      <c r="BJL10" s="173"/>
      <c r="BJM10" s="173"/>
      <c r="BJN10" s="173"/>
      <c r="BJO10" s="173"/>
      <c r="BJP10" s="173"/>
      <c r="BJQ10" s="173"/>
      <c r="BJR10" s="173"/>
      <c r="BJS10" s="173"/>
      <c r="BJT10" s="173"/>
      <c r="BJU10" s="173"/>
      <c r="BJV10" s="173"/>
      <c r="BJW10" s="173"/>
      <c r="BJX10" s="173"/>
      <c r="BJY10" s="173"/>
      <c r="BJZ10" s="173"/>
      <c r="BKA10" s="173"/>
      <c r="BKB10" s="173"/>
      <c r="BKC10" s="173"/>
      <c r="BKD10" s="173"/>
      <c r="BKE10" s="173"/>
      <c r="BKF10" s="173"/>
      <c r="BKG10" s="173"/>
      <c r="BKH10" s="173"/>
      <c r="BKI10" s="173"/>
      <c r="BKJ10" s="173"/>
      <c r="BKK10" s="173"/>
      <c r="BKL10" s="173"/>
      <c r="BKM10" s="173"/>
      <c r="BKN10" s="173"/>
      <c r="BKO10" s="173"/>
      <c r="BKP10" s="173"/>
      <c r="BKQ10" s="173"/>
      <c r="BKR10" s="173"/>
      <c r="BKS10" s="173"/>
      <c r="BKT10" s="173"/>
      <c r="BKU10" s="173"/>
      <c r="BKV10" s="173"/>
      <c r="BKW10" s="173"/>
      <c r="BKX10" s="173"/>
      <c r="BKY10" s="173"/>
      <c r="BKZ10" s="173"/>
      <c r="BLA10" s="173"/>
      <c r="BLB10" s="173"/>
      <c r="BLC10" s="173"/>
      <c r="BLD10" s="173"/>
      <c r="BLE10" s="173"/>
      <c r="BLF10" s="173"/>
      <c r="BLG10" s="173"/>
      <c r="BLH10" s="173"/>
      <c r="BLI10" s="173"/>
      <c r="BLJ10" s="173"/>
      <c r="BLK10" s="173"/>
      <c r="BLL10" s="173"/>
      <c r="BLM10" s="173"/>
      <c r="BLN10" s="173"/>
      <c r="BLO10" s="173"/>
      <c r="BLP10" s="173"/>
      <c r="BLQ10" s="173"/>
      <c r="BLR10" s="173"/>
      <c r="BLS10" s="173"/>
      <c r="BLT10" s="173"/>
      <c r="BLU10" s="173"/>
      <c r="BLV10" s="173"/>
      <c r="BLW10" s="173"/>
      <c r="BLX10" s="173"/>
      <c r="BLY10" s="173"/>
      <c r="BLZ10" s="173"/>
      <c r="BMA10" s="173"/>
      <c r="BMB10" s="173"/>
      <c r="BMC10" s="173"/>
      <c r="BMD10" s="173"/>
      <c r="BME10" s="173"/>
      <c r="BMF10" s="173"/>
      <c r="BMG10" s="173"/>
      <c r="BMH10" s="173"/>
      <c r="BMI10" s="173"/>
      <c r="BMJ10" s="173"/>
      <c r="BMK10" s="173"/>
      <c r="BML10" s="173"/>
      <c r="BMM10" s="173"/>
      <c r="BMN10" s="173"/>
      <c r="BMO10" s="173"/>
      <c r="BMP10" s="173"/>
      <c r="BMQ10" s="173"/>
      <c r="BMR10" s="173"/>
      <c r="BMS10" s="173"/>
      <c r="BMT10" s="173"/>
      <c r="BMU10" s="173"/>
      <c r="BMV10" s="173"/>
      <c r="BMW10" s="173"/>
      <c r="BMX10" s="173"/>
      <c r="BMY10" s="173"/>
      <c r="BMZ10" s="173"/>
      <c r="BNA10" s="173"/>
      <c r="BNB10" s="173"/>
      <c r="BNC10" s="173"/>
      <c r="BND10" s="173"/>
      <c r="BNE10" s="173"/>
      <c r="BNF10" s="173"/>
      <c r="BNG10" s="173"/>
      <c r="BNH10" s="173"/>
      <c r="BNI10" s="173"/>
      <c r="BNJ10" s="173"/>
      <c r="BNK10" s="173"/>
      <c r="BNL10" s="173"/>
      <c r="BNM10" s="173"/>
      <c r="BNN10" s="173"/>
      <c r="BNO10" s="173"/>
      <c r="BNP10" s="173"/>
      <c r="BNQ10" s="173"/>
      <c r="BNR10" s="173"/>
      <c r="BNS10" s="173"/>
      <c r="BNT10" s="173"/>
      <c r="BNU10" s="173"/>
      <c r="BNV10" s="173"/>
      <c r="BNW10" s="173"/>
      <c r="BNX10" s="173"/>
      <c r="BNY10" s="173"/>
      <c r="BNZ10" s="173"/>
      <c r="BOA10" s="173"/>
      <c r="BOB10" s="173"/>
      <c r="BOC10" s="173"/>
      <c r="BOD10" s="173"/>
      <c r="BOE10" s="173"/>
      <c r="BOF10" s="173"/>
      <c r="BOG10" s="173"/>
      <c r="BOH10" s="173"/>
      <c r="BOI10" s="173"/>
      <c r="BOJ10" s="173"/>
      <c r="BOK10" s="173"/>
      <c r="BOL10" s="173"/>
      <c r="BOM10" s="173"/>
      <c r="BON10" s="173"/>
      <c r="BOO10" s="173"/>
      <c r="BOP10" s="173"/>
      <c r="BOQ10" s="173"/>
      <c r="BOR10" s="173"/>
      <c r="BOS10" s="173"/>
      <c r="BOT10" s="173"/>
      <c r="BOU10" s="173"/>
      <c r="BOV10" s="173"/>
      <c r="BOW10" s="173"/>
      <c r="BOX10" s="173"/>
      <c r="BOY10" s="173"/>
      <c r="BOZ10" s="173"/>
      <c r="BPA10" s="173"/>
      <c r="BPB10" s="173"/>
      <c r="BPC10" s="173"/>
      <c r="BPD10" s="173"/>
      <c r="BPE10" s="173"/>
      <c r="BPF10" s="173"/>
      <c r="BPG10" s="173"/>
      <c r="BPH10" s="173"/>
      <c r="BPI10" s="173"/>
      <c r="BPJ10" s="173"/>
      <c r="BPK10" s="173"/>
      <c r="BPL10" s="173"/>
      <c r="BPM10" s="173"/>
      <c r="BPN10" s="173"/>
      <c r="BPO10" s="173"/>
      <c r="BPP10" s="173"/>
      <c r="BPQ10" s="173"/>
      <c r="BPR10" s="173"/>
      <c r="BPS10" s="173"/>
      <c r="BPT10" s="173"/>
      <c r="BPU10" s="173"/>
      <c r="BPV10" s="173"/>
      <c r="BPW10" s="173"/>
      <c r="BPX10" s="173"/>
      <c r="BPY10" s="173"/>
      <c r="BPZ10" s="173"/>
      <c r="BQA10" s="173"/>
      <c r="BQB10" s="173"/>
      <c r="BQC10" s="173"/>
      <c r="BQD10" s="173"/>
      <c r="BQE10" s="173"/>
      <c r="BQF10" s="173"/>
      <c r="BQG10" s="173"/>
      <c r="BQH10" s="173"/>
      <c r="BQI10" s="173"/>
      <c r="BQJ10" s="173"/>
      <c r="BQK10" s="173"/>
      <c r="BQL10" s="173"/>
      <c r="BQM10" s="173"/>
      <c r="BQN10" s="173"/>
      <c r="BQO10" s="173"/>
      <c r="BQP10" s="173"/>
      <c r="BQQ10" s="173"/>
      <c r="BQR10" s="173"/>
      <c r="BQS10" s="173"/>
      <c r="BQT10" s="173"/>
      <c r="BQU10" s="173"/>
      <c r="BQV10" s="173"/>
      <c r="BQW10" s="173"/>
      <c r="BQX10" s="173"/>
      <c r="BQY10" s="173"/>
      <c r="BQZ10" s="173"/>
      <c r="BRA10" s="173"/>
      <c r="BRB10" s="173"/>
      <c r="BRC10" s="173"/>
      <c r="BRD10" s="173"/>
      <c r="BRE10" s="173"/>
      <c r="BRF10" s="173"/>
      <c r="BRG10" s="173"/>
      <c r="BRH10" s="173"/>
      <c r="BRI10" s="173"/>
      <c r="BRJ10" s="173"/>
      <c r="BRK10" s="173"/>
      <c r="BRL10" s="173"/>
      <c r="BRM10" s="173"/>
      <c r="BRN10" s="173"/>
      <c r="BRO10" s="173"/>
      <c r="BRP10" s="173"/>
      <c r="BRQ10" s="173"/>
      <c r="BRR10" s="173"/>
      <c r="BRS10" s="173"/>
      <c r="BRT10" s="173"/>
      <c r="BRU10" s="173"/>
      <c r="BRV10" s="173"/>
      <c r="BRW10" s="173"/>
      <c r="BRX10" s="173"/>
      <c r="BRY10" s="173"/>
      <c r="BRZ10" s="173"/>
      <c r="BSA10" s="173"/>
      <c r="BSB10" s="173"/>
      <c r="BSC10" s="173"/>
      <c r="BSD10" s="173"/>
      <c r="BSE10" s="173"/>
      <c r="BSF10" s="173"/>
      <c r="BSG10" s="173"/>
      <c r="BSH10" s="173"/>
      <c r="BSI10" s="173"/>
      <c r="BSJ10" s="173"/>
      <c r="BSK10" s="173"/>
      <c r="BSL10" s="173"/>
      <c r="BSM10" s="173"/>
      <c r="BSN10" s="173"/>
      <c r="BSO10" s="173"/>
      <c r="BSP10" s="173"/>
      <c r="BSQ10" s="173"/>
      <c r="BSR10" s="173"/>
      <c r="BSS10" s="173"/>
      <c r="BST10" s="173"/>
      <c r="BSU10" s="173"/>
      <c r="BSV10" s="173"/>
      <c r="BSW10" s="173"/>
      <c r="BSX10" s="173"/>
      <c r="BSY10" s="173"/>
      <c r="BSZ10" s="173"/>
      <c r="BTA10" s="173"/>
      <c r="BTB10" s="173"/>
      <c r="BTC10" s="173"/>
      <c r="BTD10" s="173"/>
      <c r="BTE10" s="173"/>
      <c r="BTF10" s="173"/>
      <c r="BTG10" s="173"/>
      <c r="BTH10" s="173"/>
      <c r="BTI10" s="173"/>
      <c r="BTJ10" s="173"/>
      <c r="BTK10" s="173"/>
      <c r="BTL10" s="173"/>
      <c r="BTM10" s="173"/>
      <c r="BTN10" s="173"/>
      <c r="BTO10" s="173"/>
      <c r="BTP10" s="173"/>
      <c r="BTQ10" s="173"/>
      <c r="BTR10" s="173"/>
      <c r="BTS10" s="173"/>
      <c r="BTT10" s="173"/>
      <c r="BTU10" s="173"/>
      <c r="BTV10" s="173"/>
      <c r="BTW10" s="173"/>
      <c r="BTX10" s="173"/>
      <c r="BTY10" s="173"/>
      <c r="BTZ10" s="173"/>
      <c r="BUA10" s="173"/>
      <c r="BUB10" s="173"/>
      <c r="BUC10" s="173"/>
      <c r="BUD10" s="173"/>
      <c r="BUE10" s="173"/>
      <c r="BUF10" s="173"/>
      <c r="BUG10" s="173"/>
      <c r="BUH10" s="173"/>
      <c r="BUI10" s="173"/>
      <c r="BUJ10" s="173"/>
      <c r="BUK10" s="173"/>
      <c r="BUL10" s="173"/>
      <c r="BUM10" s="173"/>
      <c r="BUN10" s="173"/>
      <c r="BUO10" s="173"/>
      <c r="BUP10" s="173"/>
      <c r="BUQ10" s="173"/>
      <c r="BUR10" s="173"/>
      <c r="BUS10" s="173"/>
      <c r="BUT10" s="173"/>
      <c r="BUU10" s="173"/>
      <c r="BUV10" s="173"/>
      <c r="BUW10" s="173"/>
      <c r="BUX10" s="173"/>
      <c r="BUY10" s="173"/>
      <c r="BUZ10" s="173"/>
      <c r="BVA10" s="173"/>
      <c r="BVB10" s="173"/>
      <c r="BVC10" s="173"/>
      <c r="BVD10" s="173"/>
      <c r="BVE10" s="173"/>
      <c r="BVF10" s="173"/>
      <c r="BVG10" s="173"/>
      <c r="BVH10" s="173"/>
      <c r="BVI10" s="173"/>
      <c r="BVJ10" s="173"/>
      <c r="BVK10" s="173"/>
      <c r="BVL10" s="173"/>
      <c r="BVM10" s="173"/>
      <c r="BVN10" s="173"/>
      <c r="BVO10" s="173"/>
      <c r="BVP10" s="173"/>
      <c r="BVQ10" s="173"/>
      <c r="BVR10" s="173"/>
      <c r="BVS10" s="173"/>
      <c r="BVT10" s="173"/>
      <c r="BVU10" s="173"/>
      <c r="BVV10" s="173"/>
      <c r="BVW10" s="173"/>
      <c r="BVX10" s="173"/>
      <c r="BVY10" s="173"/>
      <c r="BVZ10" s="173"/>
      <c r="BWA10" s="173"/>
      <c r="BWB10" s="173"/>
      <c r="BWC10" s="173"/>
      <c r="BWD10" s="173"/>
      <c r="BWE10" s="173"/>
      <c r="BWF10" s="173"/>
      <c r="BWG10" s="173"/>
      <c r="BWH10" s="173"/>
      <c r="BWI10" s="173"/>
      <c r="BWJ10" s="173"/>
      <c r="BWK10" s="173"/>
      <c r="BWL10" s="173"/>
      <c r="BWM10" s="173"/>
      <c r="BWN10" s="173"/>
      <c r="BWO10" s="173"/>
      <c r="BWP10" s="173"/>
      <c r="BWQ10" s="173"/>
      <c r="BWR10" s="173"/>
      <c r="BWS10" s="173"/>
      <c r="BWT10" s="173"/>
      <c r="BWU10" s="173"/>
      <c r="BWV10" s="173"/>
      <c r="BWW10" s="173"/>
      <c r="BWX10" s="173"/>
      <c r="BWY10" s="173"/>
      <c r="BWZ10" s="173"/>
      <c r="BXA10" s="173"/>
      <c r="BXB10" s="173"/>
      <c r="BXC10" s="173"/>
      <c r="BXD10" s="173"/>
      <c r="BXE10" s="173"/>
      <c r="BXF10" s="173"/>
      <c r="BXG10" s="173"/>
      <c r="BXH10" s="173"/>
      <c r="BXI10" s="173"/>
      <c r="BXJ10" s="173"/>
      <c r="BXK10" s="173"/>
      <c r="BXL10" s="173"/>
      <c r="BXM10" s="173"/>
      <c r="BXN10" s="173"/>
      <c r="BXO10" s="173"/>
      <c r="BXP10" s="173"/>
      <c r="BXQ10" s="173"/>
      <c r="BXR10" s="173"/>
      <c r="BXS10" s="173"/>
      <c r="BXT10" s="173"/>
      <c r="BXU10" s="173"/>
      <c r="BXV10" s="173"/>
      <c r="BXW10" s="173"/>
      <c r="BXX10" s="173"/>
      <c r="BXY10" s="173"/>
      <c r="BXZ10" s="173"/>
      <c r="BYA10" s="173"/>
      <c r="BYB10" s="173"/>
      <c r="BYC10" s="173"/>
      <c r="BYD10" s="173"/>
      <c r="BYE10" s="173"/>
      <c r="BYF10" s="173"/>
      <c r="BYG10" s="173"/>
      <c r="BYH10" s="173"/>
      <c r="BYI10" s="173"/>
      <c r="BYJ10" s="173"/>
      <c r="BYK10" s="173"/>
      <c r="BYL10" s="173"/>
      <c r="BYM10" s="173"/>
      <c r="BYN10" s="173"/>
      <c r="BYO10" s="173"/>
      <c r="BYP10" s="173"/>
      <c r="BYQ10" s="173"/>
      <c r="BYR10" s="173"/>
      <c r="BYS10" s="173"/>
      <c r="BYT10" s="173"/>
      <c r="BYU10" s="173"/>
      <c r="BYV10" s="173"/>
      <c r="BYW10" s="173"/>
      <c r="BYX10" s="173"/>
      <c r="BYY10" s="173"/>
      <c r="BYZ10" s="173"/>
      <c r="BZA10" s="173"/>
      <c r="BZB10" s="173"/>
      <c r="BZC10" s="173"/>
      <c r="BZD10" s="173"/>
      <c r="BZE10" s="173"/>
      <c r="BZF10" s="173"/>
      <c r="BZG10" s="173"/>
      <c r="BZH10" s="173"/>
      <c r="BZI10" s="173"/>
      <c r="BZJ10" s="173"/>
      <c r="BZK10" s="173"/>
      <c r="BZL10" s="173"/>
      <c r="BZM10" s="173"/>
      <c r="BZN10" s="173"/>
      <c r="BZO10" s="173"/>
      <c r="BZP10" s="173"/>
      <c r="BZQ10" s="173"/>
      <c r="BZR10" s="173"/>
      <c r="BZS10" s="173"/>
      <c r="BZT10" s="173"/>
      <c r="BZU10" s="173"/>
      <c r="BZV10" s="173"/>
      <c r="BZW10" s="173"/>
      <c r="BZX10" s="173"/>
      <c r="BZY10" s="173"/>
      <c r="BZZ10" s="173"/>
      <c r="CAA10" s="173"/>
      <c r="CAB10" s="173"/>
      <c r="CAC10" s="173"/>
      <c r="CAD10" s="173"/>
      <c r="CAE10" s="173"/>
      <c r="CAF10" s="173"/>
      <c r="CAG10" s="173"/>
      <c r="CAH10" s="173"/>
      <c r="CAI10" s="173"/>
      <c r="CAJ10" s="173"/>
      <c r="CAK10" s="173"/>
      <c r="CAL10" s="173"/>
      <c r="CAM10" s="173"/>
      <c r="CAN10" s="173"/>
      <c r="CAO10" s="173"/>
      <c r="CAP10" s="173"/>
      <c r="CAQ10" s="173"/>
      <c r="CAR10" s="173"/>
      <c r="CAS10" s="173"/>
      <c r="CAT10" s="173"/>
      <c r="CAU10" s="173"/>
      <c r="CAV10" s="173"/>
      <c r="CAW10" s="173"/>
      <c r="CAX10" s="173"/>
      <c r="CAY10" s="173"/>
      <c r="CAZ10" s="173"/>
      <c r="CBA10" s="173"/>
      <c r="CBB10" s="173"/>
      <c r="CBC10" s="173"/>
      <c r="CBD10" s="173"/>
      <c r="CBE10" s="173"/>
      <c r="CBF10" s="173"/>
      <c r="CBG10" s="173"/>
      <c r="CBH10" s="173"/>
      <c r="CBI10" s="173"/>
      <c r="CBJ10" s="173"/>
      <c r="CBK10" s="173"/>
      <c r="CBL10" s="173"/>
      <c r="CBM10" s="173"/>
      <c r="CBN10" s="173"/>
      <c r="CBO10" s="173"/>
      <c r="CBP10" s="173"/>
      <c r="CBQ10" s="173"/>
      <c r="CBR10" s="173"/>
      <c r="CBS10" s="173"/>
      <c r="CBT10" s="173"/>
      <c r="CBU10" s="173"/>
      <c r="CBV10" s="173"/>
      <c r="CBW10" s="173"/>
      <c r="CBX10" s="173"/>
      <c r="CBY10" s="173"/>
      <c r="CBZ10" s="173"/>
      <c r="CCA10" s="173"/>
      <c r="CCB10" s="173"/>
      <c r="CCC10" s="173"/>
      <c r="CCD10" s="173"/>
      <c r="CCE10" s="173"/>
      <c r="CCF10" s="173"/>
      <c r="CCG10" s="173"/>
      <c r="CCH10" s="173"/>
      <c r="CCI10" s="173"/>
      <c r="CCJ10" s="173"/>
      <c r="CCK10" s="173"/>
      <c r="CCL10" s="173"/>
      <c r="CCM10" s="173"/>
      <c r="CCN10" s="173"/>
      <c r="CCO10" s="173"/>
      <c r="CCP10" s="173"/>
      <c r="CCQ10" s="173"/>
      <c r="CCR10" s="173"/>
      <c r="CCS10" s="173"/>
      <c r="CCT10" s="173"/>
      <c r="CCU10" s="173"/>
      <c r="CCV10" s="173"/>
      <c r="CCW10" s="173"/>
      <c r="CCX10" s="173"/>
      <c r="CCY10" s="173"/>
      <c r="CCZ10" s="173"/>
      <c r="CDA10" s="173"/>
      <c r="CDB10" s="173"/>
      <c r="CDC10" s="173"/>
      <c r="CDD10" s="173"/>
      <c r="CDE10" s="173"/>
      <c r="CDF10" s="173"/>
      <c r="CDG10" s="173"/>
      <c r="CDH10" s="173"/>
      <c r="CDI10" s="173"/>
      <c r="CDJ10" s="173"/>
      <c r="CDK10" s="173"/>
      <c r="CDL10" s="173"/>
      <c r="CDM10" s="173"/>
      <c r="CDN10" s="173"/>
      <c r="CDO10" s="173"/>
      <c r="CDP10" s="173"/>
      <c r="CDQ10" s="173"/>
      <c r="CDR10" s="173"/>
      <c r="CDS10" s="173"/>
      <c r="CDT10" s="173"/>
      <c r="CDU10" s="173"/>
      <c r="CDV10" s="173"/>
      <c r="CDW10" s="173"/>
      <c r="CDX10" s="173"/>
      <c r="CDY10" s="173"/>
      <c r="CDZ10" s="173"/>
      <c r="CEA10" s="173"/>
      <c r="CEB10" s="173"/>
      <c r="CEC10" s="173"/>
      <c r="CED10" s="173"/>
      <c r="CEE10" s="173"/>
      <c r="CEF10" s="173"/>
      <c r="CEG10" s="173"/>
      <c r="CEH10" s="173"/>
      <c r="CEI10" s="173"/>
      <c r="CEJ10" s="173"/>
      <c r="CEK10" s="173"/>
      <c r="CEL10" s="173"/>
      <c r="CEM10" s="173"/>
      <c r="CEN10" s="173"/>
      <c r="CEO10" s="173"/>
      <c r="CEP10" s="173"/>
      <c r="CEQ10" s="173"/>
      <c r="CER10" s="173"/>
      <c r="CES10" s="173"/>
      <c r="CET10" s="173"/>
      <c r="CEU10" s="173"/>
      <c r="CEV10" s="173"/>
      <c r="CEW10" s="173"/>
      <c r="CEX10" s="173"/>
      <c r="CEY10" s="173"/>
      <c r="CEZ10" s="173"/>
      <c r="CFA10" s="173"/>
      <c r="CFB10" s="173"/>
      <c r="CFC10" s="173"/>
      <c r="CFD10" s="173"/>
      <c r="CFE10" s="173"/>
      <c r="CFF10" s="173"/>
      <c r="CFG10" s="173"/>
      <c r="CFH10" s="173"/>
      <c r="CFI10" s="173"/>
      <c r="CFJ10" s="173"/>
      <c r="CFK10" s="173"/>
      <c r="CFL10" s="173"/>
      <c r="CFM10" s="173"/>
      <c r="CFN10" s="173"/>
      <c r="CFO10" s="173"/>
      <c r="CFP10" s="173"/>
      <c r="CFQ10" s="173"/>
      <c r="CFR10" s="173"/>
      <c r="CFS10" s="173"/>
      <c r="CFT10" s="173"/>
      <c r="CFU10" s="173"/>
      <c r="CFV10" s="173"/>
      <c r="CFW10" s="173"/>
      <c r="CFX10" s="173"/>
      <c r="CFY10" s="173"/>
      <c r="CFZ10" s="173"/>
      <c r="CGA10" s="173"/>
      <c r="CGB10" s="173"/>
      <c r="CGC10" s="173"/>
      <c r="CGD10" s="173"/>
      <c r="CGE10" s="173"/>
      <c r="CGF10" s="173"/>
      <c r="CGG10" s="173"/>
      <c r="CGH10" s="173"/>
      <c r="CGI10" s="173"/>
      <c r="CGJ10" s="173"/>
      <c r="CGK10" s="173"/>
      <c r="CGL10" s="173"/>
      <c r="CGM10" s="173"/>
      <c r="CGN10" s="173"/>
      <c r="CGO10" s="173"/>
      <c r="CGP10" s="173"/>
      <c r="CGQ10" s="173"/>
      <c r="CGR10" s="173"/>
      <c r="CGS10" s="173"/>
      <c r="CGT10" s="173"/>
      <c r="CGU10" s="173"/>
      <c r="CGV10" s="173"/>
      <c r="CGW10" s="173"/>
      <c r="CGX10" s="173"/>
      <c r="CGY10" s="173"/>
      <c r="CGZ10" s="173"/>
      <c r="CHA10" s="173"/>
      <c r="CHB10" s="173"/>
      <c r="CHC10" s="173"/>
      <c r="CHD10" s="173"/>
      <c r="CHE10" s="173"/>
      <c r="CHF10" s="173"/>
      <c r="CHG10" s="173"/>
      <c r="CHH10" s="173"/>
      <c r="CHI10" s="173"/>
      <c r="CHJ10" s="173"/>
      <c r="CHK10" s="173"/>
      <c r="CHL10" s="173"/>
      <c r="CHM10" s="173"/>
      <c r="CHN10" s="173"/>
      <c r="CHO10" s="173"/>
      <c r="CHP10" s="173"/>
      <c r="CHQ10" s="173"/>
      <c r="CHR10" s="173"/>
      <c r="CHS10" s="173"/>
      <c r="CHT10" s="173"/>
      <c r="CHU10" s="173"/>
      <c r="CHV10" s="173"/>
      <c r="CHW10" s="173"/>
      <c r="CHX10" s="173"/>
      <c r="CHY10" s="173"/>
      <c r="CHZ10" s="173"/>
      <c r="CIA10" s="173"/>
      <c r="CIB10" s="173"/>
      <c r="CIC10" s="173"/>
      <c r="CID10" s="173"/>
      <c r="CIE10" s="173"/>
      <c r="CIF10" s="173"/>
      <c r="CIG10" s="173"/>
      <c r="CIH10" s="173"/>
      <c r="CII10" s="173"/>
      <c r="CIJ10" s="173"/>
      <c r="CIK10" s="173"/>
      <c r="CIL10" s="173"/>
      <c r="CIM10" s="173"/>
      <c r="CIN10" s="173"/>
      <c r="CIO10" s="173"/>
      <c r="CIP10" s="173"/>
      <c r="CIQ10" s="173"/>
      <c r="CIR10" s="173"/>
      <c r="CIS10" s="173"/>
      <c r="CIT10" s="173"/>
      <c r="CIU10" s="173"/>
      <c r="CIV10" s="173"/>
      <c r="CIW10" s="173"/>
      <c r="CIX10" s="173"/>
      <c r="CIY10" s="173"/>
      <c r="CIZ10" s="173"/>
      <c r="CJA10" s="173"/>
      <c r="CJB10" s="173"/>
      <c r="CJC10" s="173"/>
      <c r="CJD10" s="173"/>
      <c r="CJE10" s="173"/>
      <c r="CJF10" s="173"/>
      <c r="CJG10" s="173"/>
      <c r="CJH10" s="173"/>
      <c r="CJI10" s="173"/>
      <c r="CJJ10" s="173"/>
      <c r="CJK10" s="173"/>
      <c r="CJL10" s="173"/>
      <c r="CJM10" s="173"/>
      <c r="CJN10" s="173"/>
      <c r="CJO10" s="173"/>
      <c r="CJP10" s="173"/>
      <c r="CJQ10" s="173"/>
      <c r="CJR10" s="173"/>
      <c r="CJS10" s="173"/>
      <c r="CJT10" s="173"/>
      <c r="CJU10" s="173"/>
      <c r="CJV10" s="173"/>
      <c r="CJW10" s="173"/>
      <c r="CJX10" s="173"/>
      <c r="CJY10" s="173"/>
      <c r="CJZ10" s="173"/>
      <c r="CKA10" s="173"/>
      <c r="CKB10" s="173"/>
      <c r="CKC10" s="173"/>
      <c r="CKD10" s="173"/>
      <c r="CKE10" s="173"/>
      <c r="CKF10" s="173"/>
      <c r="CKG10" s="173"/>
      <c r="CKH10" s="173"/>
      <c r="CKI10" s="173"/>
      <c r="CKJ10" s="173"/>
      <c r="CKK10" s="173"/>
      <c r="CKL10" s="173"/>
      <c r="CKM10" s="173"/>
      <c r="CKN10" s="173"/>
      <c r="CKO10" s="173"/>
      <c r="CKP10" s="173"/>
      <c r="CKQ10" s="173"/>
      <c r="CKR10" s="173"/>
      <c r="CKS10" s="173"/>
      <c r="CKT10" s="173"/>
      <c r="CKU10" s="173"/>
      <c r="CKV10" s="173"/>
      <c r="CKW10" s="173"/>
      <c r="CKX10" s="173"/>
      <c r="CKY10" s="173"/>
      <c r="CKZ10" s="173"/>
      <c r="CLA10" s="173"/>
      <c r="CLB10" s="173"/>
      <c r="CLC10" s="173"/>
      <c r="CLD10" s="173"/>
      <c r="CLE10" s="173"/>
      <c r="CLF10" s="173"/>
      <c r="CLG10" s="173"/>
      <c r="CLH10" s="173"/>
      <c r="CLI10" s="173"/>
      <c r="CLJ10" s="173"/>
      <c r="CLK10" s="173"/>
      <c r="CLL10" s="173"/>
      <c r="CLM10" s="173"/>
      <c r="CLN10" s="173"/>
      <c r="CLO10" s="173"/>
      <c r="CLP10" s="173"/>
      <c r="CLQ10" s="173"/>
      <c r="CLR10" s="173"/>
      <c r="CLS10" s="173"/>
      <c r="CLT10" s="173"/>
      <c r="CLU10" s="173"/>
      <c r="CLV10" s="173"/>
      <c r="CLW10" s="173"/>
      <c r="CLX10" s="173"/>
      <c r="CLY10" s="173"/>
      <c r="CLZ10" s="173"/>
      <c r="CMA10" s="173"/>
      <c r="CMB10" s="173"/>
      <c r="CMC10" s="173"/>
      <c r="CMD10" s="173"/>
      <c r="CME10" s="173"/>
      <c r="CMF10" s="173"/>
      <c r="CMG10" s="173"/>
      <c r="CMH10" s="173"/>
      <c r="CMI10" s="173"/>
      <c r="CMJ10" s="173"/>
      <c r="CMK10" s="173"/>
      <c r="CML10" s="173"/>
      <c r="CMM10" s="173"/>
      <c r="CMN10" s="173"/>
      <c r="CMO10" s="173"/>
      <c r="CMP10" s="173"/>
      <c r="CMQ10" s="173"/>
      <c r="CMR10" s="173"/>
      <c r="CMS10" s="173"/>
      <c r="CMT10" s="173"/>
      <c r="CMU10" s="173"/>
      <c r="CMV10" s="173"/>
      <c r="CMW10" s="173"/>
      <c r="CMX10" s="173"/>
      <c r="CMY10" s="173"/>
      <c r="CMZ10" s="173"/>
      <c r="CNA10" s="173"/>
      <c r="CNB10" s="173"/>
      <c r="CNC10" s="173"/>
      <c r="CND10" s="173"/>
      <c r="CNE10" s="173"/>
      <c r="CNF10" s="173"/>
      <c r="CNG10" s="173"/>
      <c r="CNH10" s="173"/>
      <c r="CNI10" s="173"/>
      <c r="CNJ10" s="173"/>
      <c r="CNK10" s="173"/>
      <c r="CNL10" s="173"/>
      <c r="CNM10" s="173"/>
      <c r="CNN10" s="173"/>
      <c r="CNO10" s="173"/>
      <c r="CNP10" s="173"/>
      <c r="CNQ10" s="173"/>
      <c r="CNR10" s="173"/>
      <c r="CNS10" s="173"/>
      <c r="CNT10" s="173"/>
      <c r="CNU10" s="173"/>
      <c r="CNV10" s="173"/>
      <c r="CNW10" s="173"/>
      <c r="CNX10" s="173"/>
      <c r="CNY10" s="173"/>
      <c r="CNZ10" s="173"/>
      <c r="COA10" s="173"/>
      <c r="COB10" s="173"/>
      <c r="COC10" s="173"/>
      <c r="COD10" s="173"/>
      <c r="COE10" s="173"/>
      <c r="COF10" s="173"/>
      <c r="COG10" s="173"/>
      <c r="COH10" s="173"/>
      <c r="COI10" s="173"/>
      <c r="COJ10" s="173"/>
      <c r="COK10" s="173"/>
      <c r="COL10" s="173"/>
      <c r="COM10" s="173"/>
      <c r="CON10" s="173"/>
      <c r="COO10" s="173"/>
      <c r="COP10" s="173"/>
      <c r="COQ10" s="173"/>
      <c r="COR10" s="173"/>
      <c r="COS10" s="173"/>
      <c r="COT10" s="173"/>
      <c r="COU10" s="173"/>
      <c r="COV10" s="173"/>
      <c r="COW10" s="173"/>
      <c r="COX10" s="173"/>
      <c r="COY10" s="173"/>
      <c r="COZ10" s="173"/>
      <c r="CPA10" s="173"/>
      <c r="CPB10" s="173"/>
      <c r="CPC10" s="173"/>
      <c r="CPD10" s="173"/>
      <c r="CPE10" s="173"/>
      <c r="CPF10" s="173"/>
      <c r="CPG10" s="173"/>
      <c r="CPH10" s="173"/>
      <c r="CPI10" s="173"/>
      <c r="CPJ10" s="173"/>
      <c r="CPK10" s="173"/>
      <c r="CPL10" s="173"/>
      <c r="CPM10" s="173"/>
      <c r="CPN10" s="173"/>
      <c r="CPO10" s="173"/>
      <c r="CPP10" s="173"/>
      <c r="CPQ10" s="173"/>
      <c r="CPR10" s="173"/>
      <c r="CPS10" s="173"/>
      <c r="CPT10" s="173"/>
      <c r="CPU10" s="173"/>
      <c r="CPV10" s="173"/>
      <c r="CPW10" s="173"/>
      <c r="CPX10" s="173"/>
      <c r="CPY10" s="173"/>
      <c r="CPZ10" s="173"/>
      <c r="CQA10" s="173"/>
      <c r="CQB10" s="173"/>
      <c r="CQC10" s="173"/>
      <c r="CQD10" s="173"/>
      <c r="CQE10" s="173"/>
      <c r="CQF10" s="173"/>
      <c r="CQG10" s="173"/>
      <c r="CQH10" s="173"/>
      <c r="CQI10" s="173"/>
      <c r="CQJ10" s="173"/>
      <c r="CQK10" s="173"/>
      <c r="CQL10" s="173"/>
      <c r="CQM10" s="173"/>
      <c r="CQN10" s="173"/>
      <c r="CQO10" s="173"/>
      <c r="CQP10" s="173"/>
      <c r="CQQ10" s="173"/>
      <c r="CQR10" s="173"/>
      <c r="CQS10" s="173"/>
      <c r="CQT10" s="173"/>
      <c r="CQU10" s="173"/>
      <c r="CQV10" s="173"/>
      <c r="CQW10" s="173"/>
      <c r="CQX10" s="173"/>
      <c r="CQY10" s="173"/>
      <c r="CQZ10" s="173"/>
      <c r="CRA10" s="173"/>
      <c r="CRB10" s="173"/>
      <c r="CRC10" s="173"/>
      <c r="CRD10" s="173"/>
      <c r="CRE10" s="173"/>
      <c r="CRF10" s="173"/>
      <c r="CRG10" s="173"/>
      <c r="CRH10" s="173"/>
      <c r="CRI10" s="173"/>
      <c r="CRJ10" s="173"/>
      <c r="CRK10" s="173"/>
      <c r="CRL10" s="173"/>
      <c r="CRM10" s="173"/>
      <c r="CRN10" s="173"/>
      <c r="CRO10" s="173"/>
      <c r="CRP10" s="173"/>
      <c r="CRQ10" s="173"/>
      <c r="CRR10" s="173"/>
      <c r="CRS10" s="173"/>
      <c r="CRT10" s="173"/>
      <c r="CRU10" s="173"/>
      <c r="CRV10" s="173"/>
      <c r="CRW10" s="173"/>
      <c r="CRX10" s="173"/>
      <c r="CRY10" s="173"/>
      <c r="CRZ10" s="173"/>
      <c r="CSA10" s="173"/>
      <c r="CSB10" s="173"/>
      <c r="CSC10" s="173"/>
      <c r="CSD10" s="173"/>
      <c r="CSE10" s="173"/>
      <c r="CSF10" s="173"/>
      <c r="CSG10" s="173"/>
      <c r="CSH10" s="173"/>
      <c r="CSI10" s="173"/>
      <c r="CSJ10" s="173"/>
      <c r="CSK10" s="173"/>
      <c r="CSL10" s="173"/>
      <c r="CSM10" s="173"/>
      <c r="CSN10" s="173"/>
      <c r="CSO10" s="173"/>
      <c r="CSP10" s="173"/>
      <c r="CSQ10" s="173"/>
      <c r="CSR10" s="173"/>
      <c r="CSS10" s="173"/>
      <c r="CST10" s="173"/>
      <c r="CSU10" s="173"/>
      <c r="CSV10" s="173"/>
      <c r="CSW10" s="173"/>
      <c r="CSX10" s="173"/>
      <c r="CSY10" s="173"/>
      <c r="CSZ10" s="173"/>
      <c r="CTA10" s="173"/>
      <c r="CTB10" s="173"/>
      <c r="CTC10" s="173"/>
      <c r="CTD10" s="173"/>
      <c r="CTE10" s="173"/>
      <c r="CTF10" s="173"/>
      <c r="CTG10" s="173"/>
      <c r="CTH10" s="173"/>
      <c r="CTI10" s="173"/>
      <c r="CTJ10" s="173"/>
      <c r="CTK10" s="173"/>
      <c r="CTL10" s="173"/>
      <c r="CTM10" s="173"/>
      <c r="CTN10" s="173"/>
      <c r="CTO10" s="173"/>
      <c r="CTP10" s="173"/>
      <c r="CTQ10" s="173"/>
      <c r="CTR10" s="173"/>
      <c r="CTS10" s="173"/>
      <c r="CTT10" s="173"/>
      <c r="CTU10" s="173"/>
      <c r="CTV10" s="173"/>
      <c r="CTW10" s="173"/>
      <c r="CTX10" s="173"/>
      <c r="CTY10" s="173"/>
      <c r="CTZ10" s="173"/>
      <c r="CUA10" s="173"/>
      <c r="CUB10" s="173"/>
      <c r="CUC10" s="173"/>
      <c r="CUD10" s="173"/>
      <c r="CUE10" s="173"/>
      <c r="CUF10" s="173"/>
      <c r="CUG10" s="173"/>
      <c r="CUH10" s="173"/>
      <c r="CUI10" s="173"/>
      <c r="CUJ10" s="173"/>
      <c r="CUK10" s="173"/>
      <c r="CUL10" s="173"/>
      <c r="CUM10" s="173"/>
      <c r="CUN10" s="173"/>
      <c r="CUO10" s="173"/>
      <c r="CUP10" s="173"/>
      <c r="CUQ10" s="173"/>
      <c r="CUR10" s="173"/>
      <c r="CUS10" s="173"/>
      <c r="CUT10" s="173"/>
      <c r="CUU10" s="173"/>
      <c r="CUV10" s="173"/>
      <c r="CUW10" s="173"/>
      <c r="CUX10" s="173"/>
      <c r="CUY10" s="173"/>
      <c r="CUZ10" s="173"/>
      <c r="CVA10" s="173"/>
      <c r="CVB10" s="173"/>
      <c r="CVC10" s="173"/>
      <c r="CVD10" s="173"/>
      <c r="CVE10" s="173"/>
      <c r="CVF10" s="173"/>
      <c r="CVG10" s="173"/>
      <c r="CVH10" s="173"/>
      <c r="CVI10" s="173"/>
      <c r="CVJ10" s="173"/>
      <c r="CVK10" s="173"/>
      <c r="CVL10" s="173"/>
      <c r="CVM10" s="173"/>
      <c r="CVN10" s="173"/>
      <c r="CVO10" s="173"/>
      <c r="CVP10" s="173"/>
      <c r="CVQ10" s="173"/>
      <c r="CVR10" s="173"/>
      <c r="CVS10" s="173"/>
      <c r="CVT10" s="173"/>
      <c r="CVU10" s="173"/>
      <c r="CVV10" s="173"/>
      <c r="CVW10" s="173"/>
      <c r="CVX10" s="173"/>
      <c r="CVY10" s="173"/>
      <c r="CVZ10" s="173"/>
      <c r="CWA10" s="173"/>
      <c r="CWB10" s="173"/>
      <c r="CWC10" s="173"/>
      <c r="CWD10" s="173"/>
      <c r="CWE10" s="173"/>
      <c r="CWF10" s="173"/>
      <c r="CWG10" s="173"/>
      <c r="CWH10" s="173"/>
      <c r="CWI10" s="173"/>
      <c r="CWJ10" s="173"/>
      <c r="CWK10" s="173"/>
      <c r="CWL10" s="173"/>
      <c r="CWM10" s="173"/>
      <c r="CWN10" s="173"/>
      <c r="CWO10" s="173"/>
      <c r="CWP10" s="173"/>
      <c r="CWQ10" s="173"/>
      <c r="CWR10" s="173"/>
      <c r="CWS10" s="173"/>
      <c r="CWT10" s="173"/>
      <c r="CWU10" s="173"/>
      <c r="CWV10" s="173"/>
      <c r="CWW10" s="173"/>
      <c r="CWX10" s="173"/>
      <c r="CWY10" s="173"/>
      <c r="CWZ10" s="173"/>
      <c r="CXA10" s="173"/>
      <c r="CXB10" s="173"/>
      <c r="CXC10" s="173"/>
      <c r="CXD10" s="173"/>
      <c r="CXE10" s="173"/>
      <c r="CXF10" s="173"/>
      <c r="CXG10" s="173"/>
      <c r="CXH10" s="173"/>
      <c r="CXI10" s="173"/>
      <c r="CXJ10" s="173"/>
      <c r="CXK10" s="173"/>
      <c r="CXL10" s="173"/>
      <c r="CXM10" s="173"/>
      <c r="CXN10" s="173"/>
      <c r="CXO10" s="173"/>
      <c r="CXP10" s="173"/>
      <c r="CXQ10" s="173"/>
      <c r="CXR10" s="173"/>
      <c r="CXS10" s="173"/>
      <c r="CXT10" s="173"/>
      <c r="CXU10" s="173"/>
      <c r="CXV10" s="173"/>
      <c r="CXW10" s="173"/>
      <c r="CXX10" s="173"/>
      <c r="CXY10" s="173"/>
      <c r="CXZ10" s="173"/>
      <c r="CYA10" s="173"/>
      <c r="CYB10" s="173"/>
      <c r="CYC10" s="173"/>
      <c r="CYD10" s="173"/>
      <c r="CYE10" s="173"/>
      <c r="CYF10" s="173"/>
      <c r="CYG10" s="173"/>
      <c r="CYH10" s="173"/>
      <c r="CYI10" s="173"/>
      <c r="CYJ10" s="173"/>
      <c r="CYK10" s="173"/>
      <c r="CYL10" s="173"/>
      <c r="CYM10" s="173"/>
      <c r="CYN10" s="173"/>
      <c r="CYO10" s="173"/>
      <c r="CYP10" s="173"/>
      <c r="CYQ10" s="173"/>
      <c r="CYR10" s="173"/>
      <c r="CYS10" s="173"/>
      <c r="CYT10" s="173"/>
      <c r="CYU10" s="173"/>
      <c r="CYV10" s="173"/>
      <c r="CYW10" s="173"/>
      <c r="CYX10" s="173"/>
      <c r="CYY10" s="173"/>
      <c r="CYZ10" s="173"/>
      <c r="CZA10" s="173"/>
      <c r="CZB10" s="173"/>
      <c r="CZC10" s="173"/>
      <c r="CZD10" s="173"/>
      <c r="CZE10" s="173"/>
      <c r="CZF10" s="173"/>
      <c r="CZG10" s="173"/>
      <c r="CZH10" s="173"/>
      <c r="CZI10" s="173"/>
      <c r="CZJ10" s="173"/>
      <c r="CZK10" s="173"/>
      <c r="CZL10" s="173"/>
      <c r="CZM10" s="173"/>
      <c r="CZN10" s="173"/>
      <c r="CZO10" s="173"/>
      <c r="CZP10" s="173"/>
      <c r="CZQ10" s="173"/>
      <c r="CZR10" s="173"/>
      <c r="CZS10" s="173"/>
      <c r="CZT10" s="173"/>
      <c r="CZU10" s="173"/>
      <c r="CZV10" s="173"/>
      <c r="CZW10" s="173"/>
      <c r="CZX10" s="173"/>
      <c r="CZY10" s="173"/>
      <c r="CZZ10" s="173"/>
      <c r="DAA10" s="173"/>
      <c r="DAB10" s="173"/>
      <c r="DAC10" s="173"/>
      <c r="DAD10" s="173"/>
      <c r="DAE10" s="173"/>
      <c r="DAF10" s="173"/>
      <c r="DAG10" s="173"/>
      <c r="DAH10" s="173"/>
      <c r="DAI10" s="173"/>
      <c r="DAJ10" s="173"/>
      <c r="DAK10" s="173"/>
      <c r="DAL10" s="173"/>
      <c r="DAM10" s="173"/>
      <c r="DAN10" s="173"/>
      <c r="DAO10" s="173"/>
      <c r="DAP10" s="173"/>
      <c r="DAQ10" s="173"/>
      <c r="DAR10" s="173"/>
      <c r="DAS10" s="173"/>
      <c r="DAT10" s="173"/>
      <c r="DAU10" s="173"/>
      <c r="DAV10" s="173"/>
      <c r="DAW10" s="173"/>
      <c r="DAX10" s="173"/>
      <c r="DAY10" s="173"/>
      <c r="DAZ10" s="173"/>
      <c r="DBA10" s="173"/>
      <c r="DBB10" s="173"/>
      <c r="DBC10" s="173"/>
      <c r="DBD10" s="173"/>
      <c r="DBE10" s="173"/>
      <c r="DBF10" s="173"/>
      <c r="DBG10" s="173"/>
      <c r="DBH10" s="173"/>
      <c r="DBI10" s="173"/>
      <c r="DBJ10" s="173"/>
      <c r="DBK10" s="173"/>
      <c r="DBL10" s="173"/>
      <c r="DBM10" s="173"/>
      <c r="DBN10" s="173"/>
      <c r="DBO10" s="173"/>
      <c r="DBP10" s="173"/>
      <c r="DBQ10" s="173"/>
      <c r="DBR10" s="173"/>
      <c r="DBS10" s="173"/>
      <c r="DBT10" s="173"/>
      <c r="DBU10" s="173"/>
      <c r="DBV10" s="173"/>
      <c r="DBW10" s="173"/>
      <c r="DBX10" s="173"/>
      <c r="DBY10" s="173"/>
      <c r="DBZ10" s="173"/>
      <c r="DCA10" s="173"/>
      <c r="DCB10" s="173"/>
      <c r="DCC10" s="173"/>
      <c r="DCD10" s="173"/>
      <c r="DCE10" s="173"/>
      <c r="DCF10" s="173"/>
      <c r="DCG10" s="173"/>
      <c r="DCH10" s="173"/>
      <c r="DCI10" s="173"/>
      <c r="DCJ10" s="173"/>
      <c r="DCK10" s="173"/>
      <c r="DCL10" s="173"/>
      <c r="DCM10" s="173"/>
      <c r="DCN10" s="173"/>
      <c r="DCO10" s="173"/>
      <c r="DCP10" s="173"/>
      <c r="DCQ10" s="173"/>
      <c r="DCR10" s="173"/>
      <c r="DCS10" s="173"/>
      <c r="DCT10" s="173"/>
      <c r="DCU10" s="173"/>
      <c r="DCV10" s="173"/>
      <c r="DCW10" s="173"/>
      <c r="DCX10" s="173"/>
      <c r="DCY10" s="173"/>
      <c r="DCZ10" s="173"/>
      <c r="DDA10" s="173"/>
      <c r="DDB10" s="173"/>
      <c r="DDC10" s="173"/>
      <c r="DDD10" s="173"/>
      <c r="DDE10" s="173"/>
      <c r="DDF10" s="173"/>
      <c r="DDG10" s="173"/>
      <c r="DDH10" s="173"/>
      <c r="DDI10" s="173"/>
      <c r="DDJ10" s="173"/>
      <c r="DDK10" s="173"/>
      <c r="DDL10" s="173"/>
      <c r="DDM10" s="173"/>
      <c r="DDN10" s="173"/>
      <c r="DDO10" s="173"/>
      <c r="DDP10" s="173"/>
      <c r="DDQ10" s="173"/>
      <c r="DDR10" s="173"/>
      <c r="DDS10" s="173"/>
      <c r="DDT10" s="173"/>
      <c r="DDU10" s="173"/>
      <c r="DDV10" s="173"/>
      <c r="DDW10" s="173"/>
      <c r="DDX10" s="173"/>
      <c r="DDY10" s="173"/>
      <c r="DDZ10" s="173"/>
      <c r="DEA10" s="173"/>
      <c r="DEB10" s="173"/>
      <c r="DEC10" s="173"/>
      <c r="DED10" s="173"/>
      <c r="DEE10" s="173"/>
      <c r="DEF10" s="173"/>
      <c r="DEG10" s="173"/>
      <c r="DEH10" s="173"/>
      <c r="DEI10" s="173"/>
      <c r="DEJ10" s="173"/>
      <c r="DEK10" s="173"/>
      <c r="DEL10" s="173"/>
      <c r="DEM10" s="173"/>
      <c r="DEN10" s="173"/>
      <c r="DEO10" s="173"/>
      <c r="DEP10" s="173"/>
      <c r="DEQ10" s="173"/>
      <c r="DER10" s="173"/>
      <c r="DES10" s="173"/>
      <c r="DET10" s="173"/>
      <c r="DEU10" s="173"/>
      <c r="DEV10" s="173"/>
      <c r="DEW10" s="173"/>
      <c r="DEX10" s="173"/>
      <c r="DEY10" s="173"/>
      <c r="DEZ10" s="173"/>
      <c r="DFA10" s="173"/>
      <c r="DFB10" s="173"/>
      <c r="DFC10" s="173"/>
      <c r="DFD10" s="173"/>
      <c r="DFE10" s="173"/>
      <c r="DFF10" s="173"/>
      <c r="DFG10" s="173"/>
      <c r="DFH10" s="173"/>
      <c r="DFI10" s="173"/>
      <c r="DFJ10" s="173"/>
      <c r="DFK10" s="173"/>
      <c r="DFL10" s="173"/>
      <c r="DFM10" s="173"/>
      <c r="DFN10" s="173"/>
      <c r="DFO10" s="173"/>
      <c r="DFP10" s="173"/>
      <c r="DFQ10" s="173"/>
      <c r="DFR10" s="173"/>
      <c r="DFS10" s="173"/>
      <c r="DFT10" s="173"/>
      <c r="DFU10" s="173"/>
      <c r="DFV10" s="173"/>
      <c r="DFW10" s="173"/>
      <c r="DFX10" s="173"/>
      <c r="DFY10" s="173"/>
      <c r="DFZ10" s="173"/>
      <c r="DGA10" s="173"/>
      <c r="DGB10" s="173"/>
      <c r="DGC10" s="173"/>
      <c r="DGD10" s="173"/>
      <c r="DGE10" s="173"/>
      <c r="DGF10" s="173"/>
      <c r="DGG10" s="173"/>
      <c r="DGH10" s="173"/>
      <c r="DGI10" s="173"/>
      <c r="DGJ10" s="173"/>
      <c r="DGK10" s="173"/>
      <c r="DGL10" s="173"/>
      <c r="DGM10" s="173"/>
      <c r="DGN10" s="173"/>
      <c r="DGO10" s="173"/>
      <c r="DGP10" s="173"/>
      <c r="DGQ10" s="173"/>
      <c r="DGR10" s="173"/>
      <c r="DGS10" s="173"/>
      <c r="DGT10" s="173"/>
      <c r="DGU10" s="173"/>
      <c r="DGV10" s="173"/>
      <c r="DGW10" s="173"/>
      <c r="DGX10" s="173"/>
      <c r="DGY10" s="173"/>
      <c r="DGZ10" s="173"/>
      <c r="DHA10" s="173"/>
      <c r="DHB10" s="173"/>
      <c r="DHC10" s="173"/>
      <c r="DHD10" s="173"/>
      <c r="DHE10" s="173"/>
      <c r="DHF10" s="173"/>
      <c r="DHG10" s="173"/>
      <c r="DHH10" s="173"/>
      <c r="DHI10" s="173"/>
      <c r="DHJ10" s="173"/>
      <c r="DHK10" s="173"/>
      <c r="DHL10" s="173"/>
      <c r="DHM10" s="173"/>
      <c r="DHN10" s="173"/>
      <c r="DHO10" s="173"/>
      <c r="DHP10" s="173"/>
      <c r="DHQ10" s="173"/>
      <c r="DHR10" s="173"/>
      <c r="DHS10" s="173"/>
      <c r="DHT10" s="173"/>
      <c r="DHU10" s="173"/>
      <c r="DHV10" s="173"/>
      <c r="DHW10" s="173"/>
      <c r="DHX10" s="173"/>
      <c r="DHY10" s="173"/>
      <c r="DHZ10" s="173"/>
      <c r="DIA10" s="173"/>
      <c r="DIB10" s="173"/>
      <c r="DIC10" s="173"/>
      <c r="DID10" s="173"/>
      <c r="DIE10" s="173"/>
      <c r="DIF10" s="173"/>
      <c r="DIG10" s="173"/>
      <c r="DIH10" s="173"/>
      <c r="DII10" s="173"/>
      <c r="DIJ10" s="173"/>
      <c r="DIK10" s="173"/>
      <c r="DIL10" s="173"/>
      <c r="DIM10" s="173"/>
      <c r="DIN10" s="173"/>
      <c r="DIO10" s="173"/>
      <c r="DIP10" s="173"/>
      <c r="DIQ10" s="173"/>
      <c r="DIR10" s="173"/>
      <c r="DIS10" s="173"/>
      <c r="DIT10" s="173"/>
      <c r="DIU10" s="173"/>
      <c r="DIV10" s="173"/>
      <c r="DIW10" s="173"/>
      <c r="DIX10" s="173"/>
      <c r="DIY10" s="173"/>
      <c r="DIZ10" s="173"/>
      <c r="DJA10" s="173"/>
      <c r="DJB10" s="173"/>
      <c r="DJC10" s="173"/>
      <c r="DJD10" s="173"/>
      <c r="DJE10" s="173"/>
      <c r="DJF10" s="173"/>
      <c r="DJG10" s="173"/>
      <c r="DJH10" s="173"/>
      <c r="DJI10" s="173"/>
      <c r="DJJ10" s="173"/>
      <c r="DJK10" s="173"/>
      <c r="DJL10" s="173"/>
      <c r="DJM10" s="173"/>
      <c r="DJN10" s="173"/>
      <c r="DJO10" s="173"/>
      <c r="DJP10" s="173"/>
      <c r="DJQ10" s="173"/>
      <c r="DJR10" s="173"/>
      <c r="DJS10" s="173"/>
      <c r="DJT10" s="173"/>
      <c r="DJU10" s="173"/>
      <c r="DJV10" s="173"/>
      <c r="DJW10" s="173"/>
      <c r="DJX10" s="173"/>
      <c r="DJY10" s="173"/>
      <c r="DJZ10" s="173"/>
      <c r="DKA10" s="173"/>
      <c r="DKB10" s="173"/>
      <c r="DKC10" s="173"/>
      <c r="DKD10" s="173"/>
      <c r="DKE10" s="173"/>
      <c r="DKF10" s="173"/>
      <c r="DKG10" s="173"/>
      <c r="DKH10" s="173"/>
      <c r="DKI10" s="173"/>
      <c r="DKJ10" s="173"/>
      <c r="DKK10" s="173"/>
      <c r="DKL10" s="173"/>
      <c r="DKM10" s="173"/>
      <c r="DKN10" s="173"/>
      <c r="DKO10" s="173"/>
      <c r="DKP10" s="173"/>
      <c r="DKQ10" s="173"/>
      <c r="DKR10" s="173"/>
      <c r="DKS10" s="173"/>
      <c r="DKT10" s="173"/>
      <c r="DKU10" s="173"/>
      <c r="DKV10" s="173"/>
      <c r="DKW10" s="173"/>
      <c r="DKX10" s="173"/>
      <c r="DKY10" s="173"/>
      <c r="DKZ10" s="173"/>
      <c r="DLA10" s="173"/>
      <c r="DLB10" s="173"/>
      <c r="DLC10" s="173"/>
      <c r="DLD10" s="173"/>
      <c r="DLE10" s="173"/>
      <c r="DLF10" s="173"/>
      <c r="DLG10" s="173"/>
      <c r="DLH10" s="173"/>
      <c r="DLI10" s="173"/>
      <c r="DLJ10" s="173"/>
      <c r="DLK10" s="173"/>
      <c r="DLL10" s="173"/>
      <c r="DLM10" s="173"/>
      <c r="DLN10" s="173"/>
      <c r="DLO10" s="173"/>
      <c r="DLP10" s="173"/>
      <c r="DLQ10" s="173"/>
      <c r="DLR10" s="173"/>
      <c r="DLS10" s="173"/>
      <c r="DLT10" s="173"/>
      <c r="DLU10" s="173"/>
      <c r="DLV10" s="173"/>
      <c r="DLW10" s="173"/>
      <c r="DLX10" s="173"/>
      <c r="DLY10" s="173"/>
      <c r="DLZ10" s="173"/>
      <c r="DMA10" s="173"/>
      <c r="DMB10" s="173"/>
      <c r="DMC10" s="173"/>
      <c r="DMD10" s="173"/>
      <c r="DME10" s="173"/>
      <c r="DMF10" s="173"/>
      <c r="DMG10" s="173"/>
      <c r="DMH10" s="173"/>
      <c r="DMI10" s="173"/>
      <c r="DMJ10" s="173"/>
      <c r="DMK10" s="173"/>
      <c r="DML10" s="173"/>
      <c r="DMM10" s="173"/>
      <c r="DMN10" s="173"/>
      <c r="DMO10" s="173"/>
      <c r="DMP10" s="173"/>
      <c r="DMQ10" s="173"/>
      <c r="DMR10" s="173"/>
      <c r="DMS10" s="173"/>
      <c r="DMT10" s="173"/>
      <c r="DMU10" s="173"/>
      <c r="DMV10" s="173"/>
      <c r="DMW10" s="173"/>
      <c r="DMX10" s="173"/>
      <c r="DMY10" s="173"/>
      <c r="DMZ10" s="173"/>
      <c r="DNA10" s="173"/>
      <c r="DNB10" s="173"/>
      <c r="DNC10" s="173"/>
      <c r="DND10" s="173"/>
      <c r="DNE10" s="173"/>
      <c r="DNF10" s="173"/>
      <c r="DNG10" s="173"/>
      <c r="DNH10" s="173"/>
      <c r="DNI10" s="173"/>
      <c r="DNJ10" s="173"/>
      <c r="DNK10" s="173"/>
      <c r="DNL10" s="173"/>
      <c r="DNM10" s="173"/>
      <c r="DNN10" s="173"/>
      <c r="DNO10" s="173"/>
      <c r="DNP10" s="173"/>
      <c r="DNQ10" s="173"/>
      <c r="DNR10" s="173"/>
      <c r="DNS10" s="173"/>
      <c r="DNT10" s="173"/>
      <c r="DNU10" s="173"/>
      <c r="DNV10" s="173"/>
      <c r="DNW10" s="173"/>
      <c r="DNX10" s="173"/>
      <c r="DNY10" s="173"/>
      <c r="DNZ10" s="173"/>
      <c r="DOA10" s="173"/>
      <c r="DOB10" s="173"/>
      <c r="DOC10" s="173"/>
      <c r="DOD10" s="173"/>
      <c r="DOE10" s="173"/>
      <c r="DOF10" s="173"/>
      <c r="DOG10" s="173"/>
      <c r="DOH10" s="173"/>
      <c r="DOI10" s="173"/>
      <c r="DOJ10" s="173"/>
      <c r="DOK10" s="173"/>
      <c r="DOL10" s="173"/>
      <c r="DOM10" s="173"/>
      <c r="DON10" s="173"/>
      <c r="DOO10" s="173"/>
      <c r="DOP10" s="173"/>
      <c r="DOQ10" s="173"/>
      <c r="DOR10" s="173"/>
      <c r="DOS10" s="173"/>
      <c r="DOT10" s="173"/>
      <c r="DOU10" s="173"/>
      <c r="DOV10" s="173"/>
      <c r="DOW10" s="173"/>
      <c r="DOX10" s="173"/>
      <c r="DOY10" s="173"/>
      <c r="DOZ10" s="173"/>
      <c r="DPA10" s="173"/>
      <c r="DPB10" s="173"/>
      <c r="DPC10" s="173"/>
      <c r="DPD10" s="173"/>
      <c r="DPE10" s="173"/>
      <c r="DPF10" s="173"/>
      <c r="DPG10" s="173"/>
      <c r="DPH10" s="173"/>
      <c r="DPI10" s="173"/>
      <c r="DPJ10" s="173"/>
      <c r="DPK10" s="173"/>
      <c r="DPL10" s="173"/>
      <c r="DPM10" s="173"/>
      <c r="DPN10" s="173"/>
      <c r="DPO10" s="173"/>
      <c r="DPP10" s="173"/>
      <c r="DPQ10" s="173"/>
      <c r="DPR10" s="173"/>
      <c r="DPS10" s="173"/>
      <c r="DPT10" s="173"/>
      <c r="DPU10" s="173"/>
      <c r="DPV10" s="173"/>
      <c r="DPW10" s="173"/>
      <c r="DPX10" s="173"/>
      <c r="DPY10" s="173"/>
      <c r="DPZ10" s="173"/>
      <c r="DQA10" s="173"/>
      <c r="DQB10" s="173"/>
      <c r="DQC10" s="173"/>
      <c r="DQD10" s="173"/>
      <c r="DQE10" s="173"/>
      <c r="DQF10" s="173"/>
      <c r="DQG10" s="173"/>
      <c r="DQH10" s="173"/>
      <c r="DQI10" s="173"/>
      <c r="DQJ10" s="173"/>
      <c r="DQK10" s="173"/>
      <c r="DQL10" s="173"/>
      <c r="DQM10" s="173"/>
      <c r="DQN10" s="173"/>
      <c r="DQO10" s="173"/>
      <c r="DQP10" s="173"/>
      <c r="DQQ10" s="173"/>
      <c r="DQR10" s="173"/>
      <c r="DQS10" s="173"/>
      <c r="DQT10" s="173"/>
      <c r="DQU10" s="173"/>
      <c r="DQV10" s="173"/>
      <c r="DQW10" s="173"/>
      <c r="DQX10" s="173"/>
      <c r="DQY10" s="173"/>
      <c r="DQZ10" s="173"/>
      <c r="DRA10" s="173"/>
      <c r="DRB10" s="173"/>
      <c r="DRC10" s="173"/>
      <c r="DRD10" s="173"/>
      <c r="DRE10" s="173"/>
      <c r="DRF10" s="173"/>
      <c r="DRG10" s="173"/>
      <c r="DRH10" s="173"/>
      <c r="DRI10" s="173"/>
      <c r="DRJ10" s="173"/>
      <c r="DRK10" s="173"/>
      <c r="DRL10" s="173"/>
      <c r="DRM10" s="173"/>
      <c r="DRN10" s="173"/>
      <c r="DRO10" s="173"/>
      <c r="DRP10" s="173"/>
      <c r="DRQ10" s="173"/>
      <c r="DRR10" s="173"/>
      <c r="DRS10" s="173"/>
      <c r="DRT10" s="173"/>
      <c r="DRU10" s="173"/>
      <c r="DRV10" s="173"/>
      <c r="DRW10" s="173"/>
      <c r="DRX10" s="173"/>
      <c r="DRY10" s="173"/>
      <c r="DRZ10" s="173"/>
      <c r="DSA10" s="173"/>
      <c r="DSB10" s="173"/>
      <c r="DSC10" s="173"/>
      <c r="DSD10" s="173"/>
      <c r="DSE10" s="173"/>
      <c r="DSF10" s="173"/>
      <c r="DSG10" s="173"/>
      <c r="DSH10" s="173"/>
      <c r="DSI10" s="173"/>
      <c r="DSJ10" s="173"/>
      <c r="DSK10" s="173"/>
      <c r="DSL10" s="173"/>
      <c r="DSM10" s="173"/>
      <c r="DSN10" s="173"/>
      <c r="DSO10" s="173"/>
      <c r="DSP10" s="173"/>
      <c r="DSQ10" s="173"/>
      <c r="DSR10" s="173"/>
      <c r="DSS10" s="173"/>
      <c r="DST10" s="173"/>
      <c r="DSU10" s="173"/>
      <c r="DSV10" s="173"/>
      <c r="DSW10" s="173"/>
      <c r="DSX10" s="173"/>
      <c r="DSY10" s="173"/>
      <c r="DSZ10" s="173"/>
      <c r="DTA10" s="173"/>
      <c r="DTB10" s="173"/>
      <c r="DTC10" s="173"/>
      <c r="DTD10" s="173"/>
      <c r="DTE10" s="173"/>
      <c r="DTF10" s="173"/>
      <c r="DTG10" s="173"/>
      <c r="DTH10" s="173"/>
      <c r="DTI10" s="173"/>
      <c r="DTJ10" s="173"/>
      <c r="DTK10" s="173"/>
      <c r="DTL10" s="173"/>
      <c r="DTM10" s="173"/>
      <c r="DTN10" s="173"/>
      <c r="DTO10" s="173"/>
      <c r="DTP10" s="173"/>
      <c r="DTQ10" s="173"/>
      <c r="DTR10" s="173"/>
      <c r="DTS10" s="173"/>
      <c r="DTT10" s="173"/>
      <c r="DTU10" s="173"/>
      <c r="DTV10" s="173"/>
      <c r="DTW10" s="173"/>
      <c r="DTX10" s="173"/>
      <c r="DTY10" s="173"/>
      <c r="DTZ10" s="173"/>
      <c r="DUA10" s="173"/>
      <c r="DUB10" s="173"/>
      <c r="DUC10" s="173"/>
      <c r="DUD10" s="173"/>
      <c r="DUE10" s="173"/>
      <c r="DUF10" s="173"/>
      <c r="DUG10" s="173"/>
      <c r="DUH10" s="173"/>
      <c r="DUI10" s="173"/>
      <c r="DUJ10" s="173"/>
      <c r="DUK10" s="173"/>
      <c r="DUL10" s="173"/>
      <c r="DUM10" s="173"/>
      <c r="DUN10" s="173"/>
      <c r="DUO10" s="173"/>
      <c r="DUP10" s="173"/>
      <c r="DUQ10" s="173"/>
      <c r="DUR10" s="173"/>
      <c r="DUS10" s="173"/>
      <c r="DUT10" s="173"/>
      <c r="DUU10" s="173"/>
      <c r="DUV10" s="173"/>
      <c r="DUW10" s="173"/>
      <c r="DUX10" s="173"/>
      <c r="DUY10" s="173"/>
      <c r="DUZ10" s="173"/>
      <c r="DVA10" s="173"/>
      <c r="DVB10" s="173"/>
      <c r="DVC10" s="173"/>
      <c r="DVD10" s="173"/>
      <c r="DVE10" s="173"/>
      <c r="DVF10" s="173"/>
      <c r="DVG10" s="173"/>
      <c r="DVH10" s="173"/>
      <c r="DVI10" s="173"/>
      <c r="DVJ10" s="173"/>
      <c r="DVK10" s="173"/>
      <c r="DVL10" s="173"/>
      <c r="DVM10" s="173"/>
      <c r="DVN10" s="173"/>
      <c r="DVO10" s="173"/>
      <c r="DVP10" s="173"/>
      <c r="DVQ10" s="173"/>
      <c r="DVR10" s="173"/>
      <c r="DVS10" s="173"/>
      <c r="DVT10" s="173"/>
      <c r="DVU10" s="173"/>
      <c r="DVV10" s="173"/>
      <c r="DVW10" s="173"/>
      <c r="DVX10" s="173"/>
      <c r="DVY10" s="173"/>
      <c r="DVZ10" s="173"/>
      <c r="DWA10" s="173"/>
      <c r="DWB10" s="173"/>
      <c r="DWC10" s="173"/>
      <c r="DWD10" s="173"/>
      <c r="DWE10" s="173"/>
      <c r="DWF10" s="173"/>
      <c r="DWG10" s="173"/>
      <c r="DWH10" s="173"/>
      <c r="DWI10" s="173"/>
      <c r="DWJ10" s="173"/>
      <c r="DWK10" s="173"/>
      <c r="DWL10" s="173"/>
      <c r="DWM10" s="173"/>
      <c r="DWN10" s="173"/>
      <c r="DWO10" s="173"/>
      <c r="DWP10" s="173"/>
      <c r="DWQ10" s="173"/>
      <c r="DWR10" s="173"/>
      <c r="DWS10" s="173"/>
      <c r="DWT10" s="173"/>
      <c r="DWU10" s="173"/>
      <c r="DWV10" s="173"/>
      <c r="DWW10" s="173"/>
      <c r="DWX10" s="173"/>
      <c r="DWY10" s="173"/>
      <c r="DWZ10" s="173"/>
      <c r="DXA10" s="173"/>
      <c r="DXB10" s="173"/>
      <c r="DXC10" s="173"/>
      <c r="DXD10" s="173"/>
      <c r="DXE10" s="173"/>
      <c r="DXF10" s="173"/>
      <c r="DXG10" s="173"/>
      <c r="DXH10" s="173"/>
      <c r="DXI10" s="173"/>
      <c r="DXJ10" s="173"/>
      <c r="DXK10" s="173"/>
      <c r="DXL10" s="173"/>
      <c r="DXM10" s="173"/>
      <c r="DXN10" s="173"/>
      <c r="DXO10" s="173"/>
      <c r="DXP10" s="173"/>
      <c r="DXQ10" s="173"/>
      <c r="DXR10" s="173"/>
      <c r="DXS10" s="173"/>
      <c r="DXT10" s="173"/>
      <c r="DXU10" s="173"/>
      <c r="DXV10" s="173"/>
      <c r="DXW10" s="173"/>
      <c r="DXX10" s="173"/>
      <c r="DXY10" s="173"/>
      <c r="DXZ10" s="173"/>
      <c r="DYA10" s="173"/>
      <c r="DYB10" s="173"/>
      <c r="DYC10" s="173"/>
      <c r="DYD10" s="173"/>
      <c r="DYE10" s="173"/>
      <c r="DYF10" s="173"/>
      <c r="DYG10" s="173"/>
      <c r="DYH10" s="173"/>
      <c r="DYI10" s="173"/>
      <c r="DYJ10" s="173"/>
      <c r="DYK10" s="173"/>
      <c r="DYL10" s="173"/>
      <c r="DYM10" s="173"/>
      <c r="DYN10" s="173"/>
      <c r="DYO10" s="173"/>
      <c r="DYP10" s="173"/>
      <c r="DYQ10" s="173"/>
      <c r="DYR10" s="173"/>
      <c r="DYS10" s="173"/>
      <c r="DYT10" s="173"/>
      <c r="DYU10" s="173"/>
      <c r="DYV10" s="173"/>
      <c r="DYW10" s="173"/>
      <c r="DYX10" s="173"/>
      <c r="DYY10" s="173"/>
      <c r="DYZ10" s="173"/>
      <c r="DZA10" s="173"/>
      <c r="DZB10" s="173"/>
      <c r="DZC10" s="173"/>
      <c r="DZD10" s="173"/>
      <c r="DZE10" s="173"/>
      <c r="DZF10" s="173"/>
      <c r="DZG10" s="173"/>
      <c r="DZH10" s="173"/>
      <c r="DZI10" s="173"/>
      <c r="DZJ10" s="173"/>
      <c r="DZK10" s="173"/>
      <c r="DZL10" s="173"/>
      <c r="DZM10" s="173"/>
      <c r="DZN10" s="173"/>
      <c r="DZO10" s="173"/>
      <c r="DZP10" s="173"/>
      <c r="DZQ10" s="173"/>
      <c r="DZR10" s="173"/>
      <c r="DZS10" s="173"/>
      <c r="DZT10" s="173"/>
      <c r="DZU10" s="173"/>
      <c r="DZV10" s="173"/>
      <c r="DZW10" s="173"/>
      <c r="DZX10" s="173"/>
      <c r="DZY10" s="173"/>
      <c r="DZZ10" s="173"/>
      <c r="EAA10" s="173"/>
      <c r="EAB10" s="173"/>
      <c r="EAC10" s="173"/>
      <c r="EAD10" s="173"/>
      <c r="EAE10" s="173"/>
      <c r="EAF10" s="173"/>
      <c r="EAG10" s="173"/>
      <c r="EAH10" s="173"/>
      <c r="EAI10" s="173"/>
      <c r="EAJ10" s="173"/>
      <c r="EAK10" s="173"/>
      <c r="EAL10" s="173"/>
      <c r="EAM10" s="173"/>
      <c r="EAN10" s="173"/>
      <c r="EAO10" s="173"/>
      <c r="EAP10" s="173"/>
      <c r="EAQ10" s="173"/>
      <c r="EAR10" s="173"/>
      <c r="EAS10" s="173"/>
      <c r="EAT10" s="173"/>
      <c r="EAU10" s="173"/>
      <c r="EAV10" s="173"/>
      <c r="EAW10" s="173"/>
      <c r="EAX10" s="173"/>
      <c r="EAY10" s="173"/>
      <c r="EAZ10" s="173"/>
      <c r="EBA10" s="173"/>
      <c r="EBB10" s="173"/>
      <c r="EBC10" s="173"/>
      <c r="EBD10" s="173"/>
      <c r="EBE10" s="173"/>
      <c r="EBF10" s="173"/>
      <c r="EBG10" s="173"/>
      <c r="EBH10" s="173"/>
      <c r="EBI10" s="173"/>
      <c r="EBJ10" s="173"/>
      <c r="EBK10" s="173"/>
      <c r="EBL10" s="173"/>
      <c r="EBM10" s="173"/>
      <c r="EBN10" s="173"/>
      <c r="EBO10" s="173"/>
      <c r="EBP10" s="173"/>
      <c r="EBQ10" s="173"/>
      <c r="EBR10" s="173"/>
      <c r="EBS10" s="173"/>
      <c r="EBT10" s="173"/>
      <c r="EBU10" s="173"/>
      <c r="EBV10" s="173"/>
      <c r="EBW10" s="173"/>
      <c r="EBX10" s="173"/>
      <c r="EBY10" s="173"/>
      <c r="EBZ10" s="173"/>
      <c r="ECA10" s="173"/>
      <c r="ECB10" s="173"/>
      <c r="ECC10" s="173"/>
      <c r="ECD10" s="173"/>
      <c r="ECE10" s="173"/>
      <c r="ECF10" s="173"/>
      <c r="ECG10" s="173"/>
      <c r="ECH10" s="173"/>
      <c r="ECI10" s="173"/>
      <c r="ECJ10" s="173"/>
      <c r="ECK10" s="173"/>
      <c r="ECL10" s="173"/>
      <c r="ECM10" s="173"/>
      <c r="ECN10" s="173"/>
      <c r="ECO10" s="173"/>
      <c r="ECP10" s="173"/>
      <c r="ECQ10" s="173"/>
      <c r="ECR10" s="173"/>
      <c r="ECS10" s="173"/>
      <c r="ECT10" s="173"/>
      <c r="ECU10" s="173"/>
      <c r="ECV10" s="173"/>
      <c r="ECW10" s="173"/>
      <c r="ECX10" s="173"/>
      <c r="ECY10" s="173"/>
      <c r="ECZ10" s="173"/>
      <c r="EDA10" s="173"/>
      <c r="EDB10" s="173"/>
      <c r="EDC10" s="173"/>
      <c r="EDD10" s="173"/>
      <c r="EDE10" s="173"/>
      <c r="EDF10" s="173"/>
      <c r="EDG10" s="173"/>
      <c r="EDH10" s="173"/>
      <c r="EDI10" s="173"/>
      <c r="EDJ10" s="173"/>
      <c r="EDK10" s="173"/>
      <c r="EDL10" s="173"/>
      <c r="EDM10" s="173"/>
      <c r="EDN10" s="173"/>
      <c r="EDO10" s="173"/>
      <c r="EDP10" s="173"/>
      <c r="EDQ10" s="173"/>
      <c r="EDR10" s="173"/>
      <c r="EDS10" s="173"/>
      <c r="EDT10" s="173"/>
      <c r="EDU10" s="173"/>
      <c r="EDV10" s="173"/>
      <c r="EDW10" s="173"/>
      <c r="EDX10" s="173"/>
      <c r="EDY10" s="173"/>
      <c r="EDZ10" s="173"/>
      <c r="EEA10" s="173"/>
      <c r="EEB10" s="173"/>
      <c r="EEC10" s="173"/>
      <c r="EED10" s="173"/>
      <c r="EEE10" s="173"/>
      <c r="EEF10" s="173"/>
      <c r="EEG10" s="173"/>
      <c r="EEH10" s="173"/>
      <c r="EEI10" s="173"/>
      <c r="EEJ10" s="173"/>
      <c r="EEK10" s="173"/>
      <c r="EEL10" s="173"/>
      <c r="EEM10" s="173"/>
      <c r="EEN10" s="173"/>
      <c r="EEO10" s="173"/>
      <c r="EEP10" s="173"/>
      <c r="EEQ10" s="173"/>
      <c r="EER10" s="173"/>
      <c r="EES10" s="173"/>
      <c r="EET10" s="173"/>
      <c r="EEU10" s="173"/>
      <c r="EEV10" s="173"/>
      <c r="EEW10" s="173"/>
      <c r="EEX10" s="173"/>
      <c r="EEY10" s="173"/>
      <c r="EEZ10" s="173"/>
      <c r="EFA10" s="173"/>
      <c r="EFB10" s="173"/>
      <c r="EFC10" s="173"/>
      <c r="EFD10" s="173"/>
      <c r="EFE10" s="173"/>
      <c r="EFF10" s="173"/>
      <c r="EFG10" s="173"/>
      <c r="EFH10" s="173"/>
      <c r="EFI10" s="173"/>
      <c r="EFJ10" s="173"/>
      <c r="EFK10" s="173"/>
      <c r="EFL10" s="173"/>
      <c r="EFM10" s="173"/>
      <c r="EFN10" s="173"/>
      <c r="EFO10" s="173"/>
      <c r="EFP10" s="173"/>
      <c r="EFQ10" s="173"/>
      <c r="EFR10" s="173"/>
      <c r="EFS10" s="173"/>
      <c r="EFT10" s="173"/>
      <c r="EFU10" s="173"/>
      <c r="EFV10" s="173"/>
      <c r="EFW10" s="173"/>
      <c r="EFX10" s="173"/>
      <c r="EFY10" s="173"/>
      <c r="EFZ10" s="173"/>
      <c r="EGA10" s="173"/>
      <c r="EGB10" s="173"/>
      <c r="EGC10" s="173"/>
      <c r="EGD10" s="173"/>
      <c r="EGE10" s="173"/>
      <c r="EGF10" s="173"/>
      <c r="EGG10" s="173"/>
      <c r="EGH10" s="173"/>
      <c r="EGI10" s="173"/>
      <c r="EGJ10" s="173"/>
      <c r="EGK10" s="173"/>
      <c r="EGL10" s="173"/>
      <c r="EGM10" s="173"/>
      <c r="EGN10" s="173"/>
      <c r="EGO10" s="173"/>
      <c r="EGP10" s="173"/>
      <c r="EGQ10" s="173"/>
      <c r="EGR10" s="173"/>
      <c r="EGS10" s="173"/>
      <c r="EGT10" s="173"/>
      <c r="EGU10" s="173"/>
      <c r="EGV10" s="173"/>
      <c r="EGW10" s="173"/>
      <c r="EGX10" s="173"/>
      <c r="EGY10" s="173"/>
      <c r="EGZ10" s="173"/>
      <c r="EHA10" s="173"/>
      <c r="EHB10" s="173"/>
      <c r="EHC10" s="173"/>
      <c r="EHD10" s="173"/>
      <c r="EHE10" s="173"/>
      <c r="EHF10" s="173"/>
      <c r="EHG10" s="173"/>
      <c r="EHH10" s="173"/>
      <c r="EHI10" s="173"/>
      <c r="EHJ10" s="173"/>
      <c r="EHK10" s="173"/>
      <c r="EHL10" s="173"/>
      <c r="EHM10" s="173"/>
      <c r="EHN10" s="173"/>
      <c r="EHO10" s="173"/>
      <c r="EHP10" s="173"/>
      <c r="EHQ10" s="173"/>
      <c r="EHR10" s="173"/>
      <c r="EHS10" s="173"/>
      <c r="EHT10" s="173"/>
      <c r="EHU10" s="173"/>
      <c r="EHV10" s="173"/>
      <c r="EHW10" s="173"/>
      <c r="EHX10" s="173"/>
      <c r="EHY10" s="173"/>
      <c r="EHZ10" s="173"/>
      <c r="EIA10" s="173"/>
      <c r="EIB10" s="173"/>
      <c r="EIC10" s="173"/>
      <c r="EID10" s="173"/>
      <c r="EIE10" s="173"/>
      <c r="EIF10" s="173"/>
      <c r="EIG10" s="173"/>
      <c r="EIH10" s="173"/>
      <c r="EII10" s="173"/>
      <c r="EIJ10" s="173"/>
      <c r="EIK10" s="173"/>
      <c r="EIL10" s="173"/>
      <c r="EIM10" s="173"/>
      <c r="EIN10" s="173"/>
      <c r="EIO10" s="173"/>
      <c r="EIP10" s="173"/>
      <c r="EIQ10" s="173"/>
      <c r="EIR10" s="173"/>
      <c r="EIS10" s="173"/>
      <c r="EIT10" s="173"/>
      <c r="EIU10" s="173"/>
      <c r="EIV10" s="173"/>
      <c r="EIW10" s="173"/>
      <c r="EIX10" s="173"/>
      <c r="EIY10" s="173"/>
      <c r="EIZ10" s="173"/>
      <c r="EJA10" s="173"/>
      <c r="EJB10" s="173"/>
      <c r="EJC10" s="173"/>
      <c r="EJD10" s="173"/>
      <c r="EJE10" s="173"/>
      <c r="EJF10" s="173"/>
      <c r="EJG10" s="173"/>
      <c r="EJH10" s="173"/>
      <c r="EJI10" s="173"/>
      <c r="EJJ10" s="173"/>
      <c r="EJK10" s="173"/>
      <c r="EJL10" s="173"/>
      <c r="EJM10" s="173"/>
      <c r="EJN10" s="173"/>
      <c r="EJO10" s="173"/>
      <c r="EJP10" s="173"/>
      <c r="EJQ10" s="173"/>
      <c r="EJR10" s="173"/>
      <c r="EJS10" s="173"/>
      <c r="EJT10" s="173"/>
      <c r="EJU10" s="173"/>
      <c r="EJV10" s="173"/>
      <c r="EJW10" s="173"/>
      <c r="EJX10" s="173"/>
      <c r="EJY10" s="173"/>
      <c r="EJZ10" s="173"/>
      <c r="EKA10" s="173"/>
      <c r="EKB10" s="173"/>
      <c r="EKC10" s="173"/>
      <c r="EKD10" s="173"/>
      <c r="EKE10" s="173"/>
      <c r="EKF10" s="173"/>
      <c r="EKG10" s="173"/>
      <c r="EKH10" s="173"/>
      <c r="EKI10" s="173"/>
      <c r="EKJ10" s="173"/>
      <c r="EKK10" s="173"/>
      <c r="EKL10" s="173"/>
      <c r="EKM10" s="173"/>
      <c r="EKN10" s="173"/>
      <c r="EKO10" s="173"/>
      <c r="EKP10" s="173"/>
      <c r="EKQ10" s="173"/>
      <c r="EKR10" s="173"/>
      <c r="EKS10" s="173"/>
      <c r="EKT10" s="173"/>
      <c r="EKU10" s="173"/>
      <c r="EKV10" s="173"/>
      <c r="EKW10" s="173"/>
      <c r="EKX10" s="173"/>
      <c r="EKY10" s="173"/>
      <c r="EKZ10" s="173"/>
      <c r="ELA10" s="173"/>
      <c r="ELB10" s="173"/>
      <c r="ELC10" s="173"/>
      <c r="ELD10" s="173"/>
      <c r="ELE10" s="173"/>
      <c r="ELF10" s="173"/>
      <c r="ELG10" s="173"/>
      <c r="ELH10" s="173"/>
      <c r="ELI10" s="173"/>
      <c r="ELJ10" s="173"/>
      <c r="ELK10" s="173"/>
      <c r="ELL10" s="173"/>
      <c r="ELM10" s="173"/>
      <c r="ELN10" s="173"/>
      <c r="ELO10" s="173"/>
      <c r="ELP10" s="173"/>
      <c r="ELQ10" s="173"/>
      <c r="ELR10" s="173"/>
      <c r="ELS10" s="173"/>
      <c r="ELT10" s="173"/>
      <c r="ELU10" s="173"/>
      <c r="ELV10" s="173"/>
      <c r="ELW10" s="173"/>
      <c r="ELX10" s="173"/>
      <c r="ELY10" s="173"/>
      <c r="ELZ10" s="173"/>
      <c r="EMA10" s="173"/>
      <c r="EMB10" s="173"/>
      <c r="EMC10" s="173"/>
      <c r="EMD10" s="173"/>
      <c r="EME10" s="173"/>
      <c r="EMF10" s="173"/>
      <c r="EMG10" s="173"/>
      <c r="EMH10" s="173"/>
      <c r="EMI10" s="173"/>
      <c r="EMJ10" s="173"/>
      <c r="EMK10" s="173"/>
      <c r="EML10" s="173"/>
      <c r="EMM10" s="173"/>
      <c r="EMN10" s="173"/>
      <c r="EMO10" s="173"/>
      <c r="EMP10" s="173"/>
      <c r="EMQ10" s="173"/>
      <c r="EMR10" s="173"/>
      <c r="EMS10" s="173"/>
      <c r="EMT10" s="173"/>
      <c r="EMU10" s="173"/>
      <c r="EMV10" s="173"/>
      <c r="EMW10" s="173"/>
      <c r="EMX10" s="173"/>
      <c r="EMY10" s="173"/>
      <c r="EMZ10" s="173"/>
      <c r="ENA10" s="173"/>
      <c r="ENB10" s="173"/>
      <c r="ENC10" s="173"/>
      <c r="END10" s="173"/>
      <c r="ENE10" s="173"/>
      <c r="ENF10" s="173"/>
      <c r="ENG10" s="173"/>
      <c r="ENH10" s="173"/>
      <c r="ENI10" s="173"/>
      <c r="ENJ10" s="173"/>
      <c r="ENK10" s="173"/>
      <c r="ENL10" s="173"/>
      <c r="ENM10" s="173"/>
      <c r="ENN10" s="173"/>
      <c r="ENO10" s="173"/>
      <c r="ENP10" s="173"/>
      <c r="ENQ10" s="173"/>
      <c r="ENR10" s="173"/>
      <c r="ENS10" s="173"/>
      <c r="ENT10" s="173"/>
      <c r="ENU10" s="173"/>
      <c r="ENV10" s="173"/>
      <c r="ENW10" s="173"/>
      <c r="ENX10" s="173"/>
      <c r="ENY10" s="173"/>
      <c r="ENZ10" s="173"/>
      <c r="EOA10" s="173"/>
      <c r="EOB10" s="173"/>
      <c r="EOC10" s="173"/>
      <c r="EOD10" s="173"/>
      <c r="EOE10" s="173"/>
      <c r="EOF10" s="173"/>
      <c r="EOG10" s="173"/>
      <c r="EOH10" s="173"/>
      <c r="EOI10" s="173"/>
      <c r="EOJ10" s="173"/>
      <c r="EOK10" s="173"/>
      <c r="EOL10" s="173"/>
      <c r="EOM10" s="173"/>
      <c r="EON10" s="173"/>
      <c r="EOO10" s="173"/>
      <c r="EOP10" s="173"/>
      <c r="EOQ10" s="173"/>
      <c r="EOR10" s="173"/>
      <c r="EOS10" s="173"/>
      <c r="EOT10" s="173"/>
      <c r="EOU10" s="173"/>
      <c r="EOV10" s="173"/>
      <c r="EOW10" s="173"/>
      <c r="EOX10" s="173"/>
      <c r="EOY10" s="173"/>
      <c r="EOZ10" s="173"/>
      <c r="EPA10" s="173"/>
      <c r="EPB10" s="173"/>
      <c r="EPC10" s="173"/>
      <c r="EPD10" s="173"/>
      <c r="EPE10" s="173"/>
      <c r="EPF10" s="173"/>
      <c r="EPG10" s="173"/>
      <c r="EPH10" s="173"/>
      <c r="EPI10" s="173"/>
      <c r="EPJ10" s="173"/>
      <c r="EPK10" s="173"/>
      <c r="EPL10" s="173"/>
      <c r="EPM10" s="173"/>
      <c r="EPN10" s="173"/>
      <c r="EPO10" s="173"/>
      <c r="EPP10" s="173"/>
      <c r="EPQ10" s="173"/>
      <c r="EPR10" s="173"/>
      <c r="EPS10" s="173"/>
      <c r="EPT10" s="173"/>
      <c r="EPU10" s="173"/>
      <c r="EPV10" s="173"/>
      <c r="EPW10" s="173"/>
      <c r="EPX10" s="173"/>
      <c r="EPY10" s="173"/>
      <c r="EPZ10" s="173"/>
      <c r="EQA10" s="173"/>
      <c r="EQB10" s="173"/>
      <c r="EQC10" s="173"/>
      <c r="EQD10" s="173"/>
      <c r="EQE10" s="173"/>
      <c r="EQF10" s="173"/>
      <c r="EQG10" s="173"/>
      <c r="EQH10" s="173"/>
      <c r="EQI10" s="173"/>
      <c r="EQJ10" s="173"/>
      <c r="EQK10" s="173"/>
      <c r="EQL10" s="173"/>
      <c r="EQM10" s="173"/>
      <c r="EQN10" s="173"/>
      <c r="EQO10" s="173"/>
      <c r="EQP10" s="173"/>
      <c r="EQQ10" s="173"/>
      <c r="EQR10" s="173"/>
      <c r="EQS10" s="173"/>
      <c r="EQT10" s="173"/>
      <c r="EQU10" s="173"/>
      <c r="EQV10" s="173"/>
      <c r="EQW10" s="173"/>
      <c r="EQX10" s="173"/>
      <c r="EQY10" s="173"/>
      <c r="EQZ10" s="173"/>
      <c r="ERA10" s="173"/>
      <c r="ERB10" s="173"/>
      <c r="ERC10" s="173"/>
      <c r="ERD10" s="173"/>
      <c r="ERE10" s="173"/>
      <c r="ERF10" s="173"/>
      <c r="ERG10" s="173"/>
      <c r="ERH10" s="173"/>
      <c r="ERI10" s="173"/>
      <c r="ERJ10" s="173"/>
      <c r="ERK10" s="173"/>
      <c r="ERL10" s="173"/>
      <c r="ERM10" s="173"/>
      <c r="ERN10" s="173"/>
      <c r="ERO10" s="173"/>
      <c r="ERP10" s="173"/>
      <c r="ERQ10" s="173"/>
      <c r="ERR10" s="173"/>
      <c r="ERS10" s="173"/>
      <c r="ERT10" s="173"/>
      <c r="ERU10" s="173"/>
      <c r="ERV10" s="173"/>
      <c r="ERW10" s="173"/>
      <c r="ERX10" s="173"/>
      <c r="ERY10" s="173"/>
      <c r="ERZ10" s="173"/>
      <c r="ESA10" s="173"/>
      <c r="ESB10" s="173"/>
      <c r="ESC10" s="173"/>
      <c r="ESD10" s="173"/>
      <c r="ESE10" s="173"/>
      <c r="ESF10" s="173"/>
      <c r="ESG10" s="173"/>
      <c r="ESH10" s="173"/>
      <c r="ESI10" s="173"/>
      <c r="ESJ10" s="173"/>
      <c r="ESK10" s="173"/>
      <c r="ESL10" s="173"/>
      <c r="ESM10" s="173"/>
      <c r="ESN10" s="173"/>
      <c r="ESO10" s="173"/>
      <c r="ESP10" s="173"/>
      <c r="ESQ10" s="173"/>
      <c r="ESR10" s="173"/>
      <c r="ESS10" s="173"/>
      <c r="EST10" s="173"/>
      <c r="ESU10" s="173"/>
      <c r="ESV10" s="173"/>
      <c r="ESW10" s="173"/>
      <c r="ESX10" s="173"/>
      <c r="ESY10" s="173"/>
      <c r="ESZ10" s="173"/>
      <c r="ETA10" s="173"/>
      <c r="ETB10" s="173"/>
      <c r="ETC10" s="173"/>
      <c r="ETD10" s="173"/>
      <c r="ETE10" s="173"/>
      <c r="ETF10" s="173"/>
      <c r="ETG10" s="173"/>
      <c r="ETH10" s="173"/>
      <c r="ETI10" s="173"/>
      <c r="ETJ10" s="173"/>
      <c r="ETK10" s="173"/>
      <c r="ETL10" s="173"/>
      <c r="ETM10" s="173"/>
      <c r="ETN10" s="173"/>
      <c r="ETO10" s="173"/>
      <c r="ETP10" s="173"/>
      <c r="ETQ10" s="173"/>
      <c r="ETR10" s="173"/>
      <c r="ETS10" s="173"/>
      <c r="ETT10" s="173"/>
      <c r="ETU10" s="173"/>
      <c r="ETV10" s="173"/>
      <c r="ETW10" s="173"/>
      <c r="ETX10" s="173"/>
      <c r="ETY10" s="173"/>
      <c r="ETZ10" s="173"/>
      <c r="EUA10" s="173"/>
      <c r="EUB10" s="173"/>
      <c r="EUC10" s="173"/>
      <c r="EUD10" s="173"/>
      <c r="EUE10" s="173"/>
      <c r="EUF10" s="173"/>
      <c r="EUG10" s="173"/>
      <c r="EUH10" s="173"/>
      <c r="EUI10" s="173"/>
      <c r="EUJ10" s="173"/>
      <c r="EUK10" s="173"/>
      <c r="EUL10" s="173"/>
      <c r="EUM10" s="173"/>
      <c r="EUN10" s="173"/>
      <c r="EUO10" s="173"/>
      <c r="EUP10" s="173"/>
      <c r="EUQ10" s="173"/>
      <c r="EUR10" s="173"/>
      <c r="EUS10" s="173"/>
      <c r="EUT10" s="173"/>
      <c r="EUU10" s="173"/>
      <c r="EUV10" s="173"/>
      <c r="EUW10" s="173"/>
      <c r="EUX10" s="173"/>
      <c r="EUY10" s="173"/>
      <c r="EUZ10" s="173"/>
      <c r="EVA10" s="173"/>
      <c r="EVB10" s="173"/>
      <c r="EVC10" s="173"/>
      <c r="EVD10" s="173"/>
      <c r="EVE10" s="173"/>
      <c r="EVF10" s="173"/>
      <c r="EVG10" s="173"/>
      <c r="EVH10" s="173"/>
      <c r="EVI10" s="173"/>
      <c r="EVJ10" s="173"/>
      <c r="EVK10" s="173"/>
      <c r="EVL10" s="173"/>
      <c r="EVM10" s="173"/>
      <c r="EVN10" s="173"/>
      <c r="EVO10" s="173"/>
      <c r="EVP10" s="173"/>
      <c r="EVQ10" s="173"/>
      <c r="EVR10" s="173"/>
      <c r="EVS10" s="173"/>
      <c r="EVT10" s="173"/>
      <c r="EVU10" s="173"/>
      <c r="EVV10" s="173"/>
      <c r="EVW10" s="173"/>
      <c r="EVX10" s="173"/>
      <c r="EVY10" s="173"/>
      <c r="EVZ10" s="173"/>
      <c r="EWA10" s="173"/>
      <c r="EWB10" s="173"/>
      <c r="EWC10" s="173"/>
      <c r="EWD10" s="173"/>
      <c r="EWE10" s="173"/>
      <c r="EWF10" s="173"/>
      <c r="EWG10" s="173"/>
      <c r="EWH10" s="173"/>
      <c r="EWI10" s="173"/>
      <c r="EWJ10" s="173"/>
      <c r="EWK10" s="173"/>
      <c r="EWL10" s="173"/>
      <c r="EWM10" s="173"/>
      <c r="EWN10" s="173"/>
      <c r="EWO10" s="173"/>
      <c r="EWP10" s="173"/>
      <c r="EWQ10" s="173"/>
      <c r="EWR10" s="173"/>
      <c r="EWS10" s="173"/>
      <c r="EWT10" s="173"/>
      <c r="EWU10" s="173"/>
      <c r="EWV10" s="173"/>
      <c r="EWW10" s="173"/>
      <c r="EWX10" s="173"/>
      <c r="EWY10" s="173"/>
      <c r="EWZ10" s="173"/>
      <c r="EXA10" s="173"/>
      <c r="EXB10" s="173"/>
      <c r="EXC10" s="173"/>
      <c r="EXD10" s="173"/>
      <c r="EXE10" s="173"/>
      <c r="EXF10" s="173"/>
      <c r="EXG10" s="173"/>
      <c r="EXH10" s="173"/>
      <c r="EXI10" s="173"/>
      <c r="EXJ10" s="173"/>
      <c r="EXK10" s="173"/>
      <c r="EXL10" s="173"/>
      <c r="EXM10" s="173"/>
      <c r="EXN10" s="173"/>
      <c r="EXO10" s="173"/>
      <c r="EXP10" s="173"/>
      <c r="EXQ10" s="173"/>
      <c r="EXR10" s="173"/>
      <c r="EXS10" s="173"/>
      <c r="EXT10" s="173"/>
      <c r="EXU10" s="173"/>
      <c r="EXV10" s="173"/>
      <c r="EXW10" s="173"/>
      <c r="EXX10" s="173"/>
      <c r="EXY10" s="173"/>
      <c r="EXZ10" s="173"/>
      <c r="EYA10" s="173"/>
      <c r="EYB10" s="173"/>
      <c r="EYC10" s="173"/>
      <c r="EYD10" s="173"/>
      <c r="EYE10" s="173"/>
      <c r="EYF10" s="173"/>
      <c r="EYG10" s="173"/>
      <c r="EYH10" s="173"/>
      <c r="EYI10" s="173"/>
      <c r="EYJ10" s="173"/>
      <c r="EYK10" s="173"/>
      <c r="EYL10" s="173"/>
      <c r="EYM10" s="173"/>
      <c r="EYN10" s="173"/>
      <c r="EYO10" s="173"/>
      <c r="EYP10" s="173"/>
      <c r="EYQ10" s="173"/>
      <c r="EYR10" s="173"/>
      <c r="EYS10" s="173"/>
      <c r="EYT10" s="173"/>
      <c r="EYU10" s="173"/>
      <c r="EYV10" s="173"/>
      <c r="EYW10" s="173"/>
      <c r="EYX10" s="173"/>
      <c r="EYY10" s="173"/>
      <c r="EYZ10" s="173"/>
      <c r="EZA10" s="173"/>
      <c r="EZB10" s="173"/>
      <c r="EZC10" s="173"/>
      <c r="EZD10" s="173"/>
      <c r="EZE10" s="173"/>
      <c r="EZF10" s="173"/>
      <c r="EZG10" s="173"/>
      <c r="EZH10" s="173"/>
      <c r="EZI10" s="173"/>
      <c r="EZJ10" s="173"/>
      <c r="EZK10" s="173"/>
      <c r="EZL10" s="173"/>
      <c r="EZM10" s="173"/>
      <c r="EZN10" s="173"/>
      <c r="EZO10" s="173"/>
      <c r="EZP10" s="173"/>
      <c r="EZQ10" s="173"/>
      <c r="EZR10" s="173"/>
      <c r="EZS10" s="173"/>
      <c r="EZT10" s="173"/>
      <c r="EZU10" s="173"/>
      <c r="EZV10" s="173"/>
      <c r="EZW10" s="173"/>
      <c r="EZX10" s="173"/>
      <c r="EZY10" s="173"/>
      <c r="EZZ10" s="173"/>
      <c r="FAA10" s="173"/>
      <c r="FAB10" s="173"/>
      <c r="FAC10" s="173"/>
      <c r="FAD10" s="173"/>
      <c r="FAE10" s="173"/>
      <c r="FAF10" s="173"/>
      <c r="FAG10" s="173"/>
      <c r="FAH10" s="173"/>
      <c r="FAI10" s="173"/>
      <c r="FAJ10" s="173"/>
      <c r="FAK10" s="173"/>
      <c r="FAL10" s="173"/>
      <c r="FAM10" s="173"/>
      <c r="FAN10" s="173"/>
      <c r="FAO10" s="173"/>
      <c r="FAP10" s="173"/>
      <c r="FAQ10" s="173"/>
      <c r="FAR10" s="173"/>
      <c r="FAS10" s="173"/>
      <c r="FAT10" s="173"/>
      <c r="FAU10" s="173"/>
      <c r="FAV10" s="173"/>
      <c r="FAW10" s="173"/>
      <c r="FAX10" s="173"/>
      <c r="FAY10" s="173"/>
      <c r="FAZ10" s="173"/>
      <c r="FBA10" s="173"/>
      <c r="FBB10" s="173"/>
      <c r="FBC10" s="173"/>
      <c r="FBD10" s="173"/>
      <c r="FBE10" s="173"/>
      <c r="FBF10" s="173"/>
      <c r="FBG10" s="173"/>
      <c r="FBH10" s="173"/>
      <c r="FBI10" s="173"/>
      <c r="FBJ10" s="173"/>
      <c r="FBK10" s="173"/>
      <c r="FBL10" s="173"/>
      <c r="FBM10" s="173"/>
      <c r="FBN10" s="173"/>
      <c r="FBO10" s="173"/>
      <c r="FBP10" s="173"/>
      <c r="FBQ10" s="173"/>
      <c r="FBR10" s="173"/>
      <c r="FBS10" s="173"/>
      <c r="FBT10" s="173"/>
      <c r="FBU10" s="173"/>
      <c r="FBV10" s="173"/>
      <c r="FBW10" s="173"/>
      <c r="FBX10" s="173"/>
      <c r="FBY10" s="173"/>
      <c r="FBZ10" s="173"/>
      <c r="FCA10" s="173"/>
      <c r="FCB10" s="173"/>
      <c r="FCC10" s="173"/>
      <c r="FCD10" s="173"/>
      <c r="FCE10" s="173"/>
      <c r="FCF10" s="173"/>
      <c r="FCG10" s="173"/>
      <c r="FCH10" s="173"/>
      <c r="FCI10" s="173"/>
      <c r="FCJ10" s="173"/>
      <c r="FCK10" s="173"/>
      <c r="FCL10" s="173"/>
      <c r="FCM10" s="173"/>
      <c r="FCN10" s="173"/>
      <c r="FCO10" s="173"/>
      <c r="FCP10" s="173"/>
      <c r="FCQ10" s="173"/>
      <c r="FCR10" s="173"/>
      <c r="FCS10" s="173"/>
      <c r="FCT10" s="173"/>
      <c r="FCU10" s="173"/>
      <c r="FCV10" s="173"/>
      <c r="FCW10" s="173"/>
      <c r="FCX10" s="173"/>
      <c r="FCY10" s="173"/>
      <c r="FCZ10" s="173"/>
      <c r="FDA10" s="173"/>
      <c r="FDB10" s="173"/>
      <c r="FDC10" s="173"/>
      <c r="FDD10" s="173"/>
      <c r="FDE10" s="173"/>
      <c r="FDF10" s="173"/>
      <c r="FDG10" s="173"/>
      <c r="FDH10" s="173"/>
      <c r="FDI10" s="173"/>
      <c r="FDJ10" s="173"/>
      <c r="FDK10" s="173"/>
      <c r="FDL10" s="173"/>
      <c r="FDM10" s="173"/>
      <c r="FDN10" s="173"/>
      <c r="FDO10" s="173"/>
      <c r="FDP10" s="173"/>
      <c r="FDQ10" s="173"/>
      <c r="FDR10" s="173"/>
      <c r="FDS10" s="173"/>
      <c r="FDT10" s="173"/>
      <c r="FDU10" s="173"/>
      <c r="FDV10" s="173"/>
      <c r="FDW10" s="173"/>
      <c r="FDX10" s="173"/>
      <c r="FDY10" s="173"/>
      <c r="FDZ10" s="173"/>
      <c r="FEA10" s="173"/>
      <c r="FEB10" s="173"/>
      <c r="FEC10" s="173"/>
      <c r="FED10" s="173"/>
      <c r="FEE10" s="173"/>
      <c r="FEF10" s="173"/>
      <c r="FEG10" s="173"/>
      <c r="FEH10" s="173"/>
      <c r="FEI10" s="173"/>
      <c r="FEJ10" s="173"/>
      <c r="FEK10" s="173"/>
      <c r="FEL10" s="173"/>
      <c r="FEM10" s="173"/>
      <c r="FEN10" s="173"/>
      <c r="FEO10" s="173"/>
      <c r="FEP10" s="173"/>
      <c r="FEQ10" s="173"/>
      <c r="FER10" s="173"/>
      <c r="FES10" s="173"/>
      <c r="FET10" s="173"/>
      <c r="FEU10" s="173"/>
      <c r="FEV10" s="173"/>
      <c r="FEW10" s="173"/>
      <c r="FEX10" s="173"/>
      <c r="FEY10" s="173"/>
      <c r="FEZ10" s="173"/>
      <c r="FFA10" s="173"/>
      <c r="FFB10" s="173"/>
      <c r="FFC10" s="173"/>
      <c r="FFD10" s="173"/>
      <c r="FFE10" s="173"/>
      <c r="FFF10" s="173"/>
      <c r="FFG10" s="173"/>
      <c r="FFH10" s="173"/>
      <c r="FFI10" s="173"/>
      <c r="FFJ10" s="173"/>
      <c r="FFK10" s="173"/>
      <c r="FFL10" s="173"/>
      <c r="FFM10" s="173"/>
      <c r="FFN10" s="173"/>
      <c r="FFO10" s="173"/>
      <c r="FFP10" s="173"/>
      <c r="FFQ10" s="173"/>
      <c r="FFR10" s="173"/>
      <c r="FFS10" s="173"/>
      <c r="FFT10" s="173"/>
      <c r="FFU10" s="173"/>
      <c r="FFV10" s="173"/>
      <c r="FFW10" s="173"/>
      <c r="FFX10" s="173"/>
      <c r="FFY10" s="173"/>
      <c r="FFZ10" s="173"/>
      <c r="FGA10" s="173"/>
      <c r="FGB10" s="173"/>
      <c r="FGC10" s="173"/>
      <c r="FGD10" s="173"/>
      <c r="FGE10" s="173"/>
      <c r="FGF10" s="173"/>
      <c r="FGG10" s="173"/>
      <c r="FGH10" s="173"/>
      <c r="FGI10" s="173"/>
      <c r="FGJ10" s="173"/>
      <c r="FGK10" s="173"/>
      <c r="FGL10" s="173"/>
      <c r="FGM10" s="173"/>
      <c r="FGN10" s="173"/>
      <c r="FGO10" s="173"/>
      <c r="FGP10" s="173"/>
      <c r="FGQ10" s="173"/>
      <c r="FGR10" s="173"/>
      <c r="FGS10" s="173"/>
      <c r="FGT10" s="173"/>
      <c r="FGU10" s="173"/>
      <c r="FGV10" s="173"/>
      <c r="FGW10" s="173"/>
      <c r="FGX10" s="173"/>
      <c r="FGY10" s="173"/>
      <c r="FGZ10" s="173"/>
      <c r="FHA10" s="173"/>
      <c r="FHB10" s="173"/>
      <c r="FHC10" s="173"/>
      <c r="FHD10" s="173"/>
      <c r="FHE10" s="173"/>
      <c r="FHF10" s="173"/>
      <c r="FHG10" s="173"/>
      <c r="FHH10" s="173"/>
      <c r="FHI10" s="173"/>
      <c r="FHJ10" s="173"/>
      <c r="FHK10" s="173"/>
      <c r="FHL10" s="173"/>
      <c r="FHM10" s="173"/>
      <c r="FHN10" s="173"/>
      <c r="FHO10" s="173"/>
      <c r="FHP10" s="173"/>
      <c r="FHQ10" s="173"/>
      <c r="FHR10" s="173"/>
      <c r="FHS10" s="173"/>
      <c r="FHT10" s="173"/>
      <c r="FHU10" s="173"/>
      <c r="FHV10" s="173"/>
      <c r="FHW10" s="173"/>
      <c r="FHX10" s="173"/>
      <c r="FHY10" s="173"/>
      <c r="FHZ10" s="173"/>
      <c r="FIA10" s="173"/>
      <c r="FIB10" s="173"/>
      <c r="FIC10" s="173"/>
      <c r="FID10" s="173"/>
      <c r="FIE10" s="173"/>
      <c r="FIF10" s="173"/>
      <c r="FIG10" s="173"/>
      <c r="FIH10" s="173"/>
      <c r="FII10" s="173"/>
      <c r="FIJ10" s="173"/>
      <c r="FIK10" s="173"/>
      <c r="FIL10" s="173"/>
      <c r="FIM10" s="173"/>
      <c r="FIN10" s="173"/>
      <c r="FIO10" s="173"/>
      <c r="FIP10" s="173"/>
      <c r="FIQ10" s="173"/>
      <c r="FIR10" s="173"/>
      <c r="FIS10" s="173"/>
      <c r="FIT10" s="173"/>
      <c r="FIU10" s="173"/>
      <c r="FIV10" s="173"/>
      <c r="FIW10" s="173"/>
      <c r="FIX10" s="173"/>
      <c r="FIY10" s="173"/>
      <c r="FIZ10" s="173"/>
      <c r="FJA10" s="173"/>
      <c r="FJB10" s="173"/>
      <c r="FJC10" s="173"/>
      <c r="FJD10" s="173"/>
      <c r="FJE10" s="173"/>
      <c r="FJF10" s="173"/>
      <c r="FJG10" s="173"/>
      <c r="FJH10" s="173"/>
      <c r="FJI10" s="173"/>
      <c r="FJJ10" s="173"/>
      <c r="FJK10" s="173"/>
      <c r="FJL10" s="173"/>
      <c r="FJM10" s="173"/>
      <c r="FJN10" s="173"/>
      <c r="FJO10" s="173"/>
      <c r="FJP10" s="173"/>
      <c r="FJQ10" s="173"/>
      <c r="FJR10" s="173"/>
      <c r="FJS10" s="173"/>
      <c r="FJT10" s="173"/>
      <c r="FJU10" s="173"/>
      <c r="FJV10" s="173"/>
      <c r="FJW10" s="173"/>
      <c r="FJX10" s="173"/>
      <c r="FJY10" s="173"/>
      <c r="FJZ10" s="173"/>
      <c r="FKA10" s="173"/>
      <c r="FKB10" s="173"/>
      <c r="FKC10" s="173"/>
      <c r="FKD10" s="173"/>
      <c r="FKE10" s="173"/>
      <c r="FKF10" s="173"/>
      <c r="FKG10" s="173"/>
      <c r="FKH10" s="173"/>
      <c r="FKI10" s="173"/>
      <c r="FKJ10" s="173"/>
      <c r="FKK10" s="173"/>
      <c r="FKL10" s="173"/>
      <c r="FKM10" s="173"/>
      <c r="FKN10" s="173"/>
      <c r="FKO10" s="173"/>
      <c r="FKP10" s="173"/>
      <c r="FKQ10" s="173"/>
      <c r="FKR10" s="173"/>
      <c r="FKS10" s="173"/>
      <c r="FKT10" s="173"/>
      <c r="FKU10" s="173"/>
      <c r="FKV10" s="173"/>
      <c r="FKW10" s="173"/>
      <c r="FKX10" s="173"/>
      <c r="FKY10" s="173"/>
      <c r="FKZ10" s="173"/>
      <c r="FLA10" s="173"/>
      <c r="FLB10" s="173"/>
      <c r="FLC10" s="173"/>
      <c r="FLD10" s="173"/>
      <c r="FLE10" s="173"/>
      <c r="FLF10" s="173"/>
      <c r="FLG10" s="173"/>
      <c r="FLH10" s="173"/>
      <c r="FLI10" s="173"/>
      <c r="FLJ10" s="173"/>
      <c r="FLK10" s="173"/>
      <c r="FLL10" s="173"/>
      <c r="FLM10" s="173"/>
      <c r="FLN10" s="173"/>
      <c r="FLO10" s="173"/>
      <c r="FLP10" s="173"/>
      <c r="FLQ10" s="173"/>
      <c r="FLR10" s="173"/>
      <c r="FLS10" s="173"/>
      <c r="FLT10" s="173"/>
      <c r="FLU10" s="173"/>
      <c r="FLV10" s="173"/>
      <c r="FLW10" s="173"/>
      <c r="FLX10" s="173"/>
      <c r="FLY10" s="173"/>
      <c r="FLZ10" s="173"/>
      <c r="FMA10" s="173"/>
      <c r="FMB10" s="173"/>
      <c r="FMC10" s="173"/>
      <c r="FMD10" s="173"/>
      <c r="FME10" s="173"/>
      <c r="FMF10" s="173"/>
      <c r="FMG10" s="173"/>
      <c r="FMH10" s="173"/>
      <c r="FMI10" s="173"/>
      <c r="FMJ10" s="173"/>
      <c r="FMK10" s="173"/>
      <c r="FML10" s="173"/>
      <c r="FMM10" s="173"/>
      <c r="FMN10" s="173"/>
      <c r="FMO10" s="173"/>
      <c r="FMP10" s="173"/>
      <c r="FMQ10" s="173"/>
      <c r="FMR10" s="173"/>
      <c r="FMS10" s="173"/>
      <c r="FMT10" s="173"/>
      <c r="FMU10" s="173"/>
      <c r="FMV10" s="173"/>
      <c r="FMW10" s="173"/>
      <c r="FMX10" s="173"/>
      <c r="FMY10" s="173"/>
      <c r="FMZ10" s="173"/>
      <c r="FNA10" s="173"/>
      <c r="FNB10" s="173"/>
      <c r="FNC10" s="173"/>
      <c r="FND10" s="173"/>
      <c r="FNE10" s="173"/>
      <c r="FNF10" s="173"/>
      <c r="FNG10" s="173"/>
      <c r="FNH10" s="173"/>
      <c r="FNI10" s="173"/>
      <c r="FNJ10" s="173"/>
      <c r="FNK10" s="173"/>
      <c r="FNL10" s="173"/>
      <c r="FNM10" s="173"/>
      <c r="FNN10" s="173"/>
      <c r="FNO10" s="173"/>
      <c r="FNP10" s="173"/>
      <c r="FNQ10" s="173"/>
      <c r="FNR10" s="173"/>
      <c r="FNS10" s="173"/>
      <c r="FNT10" s="173"/>
      <c r="FNU10" s="173"/>
      <c r="FNV10" s="173"/>
      <c r="FNW10" s="173"/>
      <c r="FNX10" s="173"/>
      <c r="FNY10" s="173"/>
      <c r="FNZ10" s="173"/>
      <c r="FOA10" s="173"/>
      <c r="FOB10" s="173"/>
      <c r="FOC10" s="173"/>
      <c r="FOD10" s="173"/>
      <c r="FOE10" s="173"/>
      <c r="FOF10" s="173"/>
      <c r="FOG10" s="173"/>
      <c r="FOH10" s="173"/>
      <c r="FOI10" s="173"/>
      <c r="FOJ10" s="173"/>
      <c r="FOK10" s="173"/>
      <c r="FOL10" s="173"/>
      <c r="FOM10" s="173"/>
      <c r="FON10" s="173"/>
      <c r="FOO10" s="173"/>
      <c r="FOP10" s="173"/>
      <c r="FOQ10" s="173"/>
      <c r="FOR10" s="173"/>
      <c r="FOS10" s="173"/>
      <c r="FOT10" s="173"/>
      <c r="FOU10" s="173"/>
      <c r="FOV10" s="173"/>
      <c r="FOW10" s="173"/>
      <c r="FOX10" s="173"/>
      <c r="FOY10" s="173"/>
      <c r="FOZ10" s="173"/>
      <c r="FPA10" s="173"/>
      <c r="FPB10" s="173"/>
      <c r="FPC10" s="173"/>
      <c r="FPD10" s="173"/>
      <c r="FPE10" s="173"/>
      <c r="FPF10" s="173"/>
      <c r="FPG10" s="173"/>
      <c r="FPH10" s="173"/>
      <c r="FPI10" s="173"/>
      <c r="FPJ10" s="173"/>
      <c r="FPK10" s="173"/>
      <c r="FPL10" s="173"/>
      <c r="FPM10" s="173"/>
      <c r="FPN10" s="173"/>
      <c r="FPO10" s="173"/>
      <c r="FPP10" s="173"/>
      <c r="FPQ10" s="173"/>
      <c r="FPR10" s="173"/>
      <c r="FPS10" s="173"/>
      <c r="FPT10" s="173"/>
      <c r="FPU10" s="173"/>
      <c r="FPV10" s="173"/>
      <c r="FPW10" s="173"/>
      <c r="FPX10" s="173"/>
      <c r="FPY10" s="173"/>
      <c r="FPZ10" s="173"/>
      <c r="FQA10" s="173"/>
      <c r="FQB10" s="173"/>
      <c r="FQC10" s="173"/>
      <c r="FQD10" s="173"/>
      <c r="FQE10" s="173"/>
      <c r="FQF10" s="173"/>
      <c r="FQG10" s="173"/>
      <c r="FQH10" s="173"/>
      <c r="FQI10" s="173"/>
      <c r="FQJ10" s="173"/>
      <c r="FQK10" s="173"/>
      <c r="FQL10" s="173"/>
      <c r="FQM10" s="173"/>
      <c r="FQN10" s="173"/>
      <c r="FQO10" s="173"/>
      <c r="FQP10" s="173"/>
      <c r="FQQ10" s="173"/>
      <c r="FQR10" s="173"/>
      <c r="FQS10" s="173"/>
      <c r="FQT10" s="173"/>
      <c r="FQU10" s="173"/>
      <c r="FQV10" s="173"/>
      <c r="FQW10" s="173"/>
      <c r="FQX10" s="173"/>
      <c r="FQY10" s="173"/>
      <c r="FQZ10" s="173"/>
      <c r="FRA10" s="173"/>
      <c r="FRB10" s="173"/>
      <c r="FRC10" s="173"/>
      <c r="FRD10" s="173"/>
      <c r="FRE10" s="173"/>
      <c r="FRF10" s="173"/>
      <c r="FRG10" s="173"/>
      <c r="FRH10" s="173"/>
      <c r="FRI10" s="173"/>
      <c r="FRJ10" s="173"/>
      <c r="FRK10" s="173"/>
      <c r="FRL10" s="173"/>
      <c r="FRM10" s="173"/>
      <c r="FRN10" s="173"/>
      <c r="FRO10" s="173"/>
      <c r="FRP10" s="173"/>
      <c r="FRQ10" s="173"/>
      <c r="FRR10" s="173"/>
      <c r="FRS10" s="173"/>
      <c r="FRT10" s="173"/>
      <c r="FRU10" s="173"/>
      <c r="FRV10" s="173"/>
      <c r="FRW10" s="173"/>
      <c r="FRX10" s="173"/>
      <c r="FRY10" s="173"/>
      <c r="FRZ10" s="173"/>
      <c r="FSA10" s="173"/>
      <c r="FSB10" s="173"/>
      <c r="FSC10" s="173"/>
      <c r="FSD10" s="173"/>
      <c r="FSE10" s="173"/>
      <c r="FSF10" s="173"/>
      <c r="FSG10" s="173"/>
      <c r="FSH10" s="173"/>
      <c r="FSI10" s="173"/>
      <c r="FSJ10" s="173"/>
      <c r="FSK10" s="173"/>
      <c r="FSL10" s="173"/>
      <c r="FSM10" s="173"/>
      <c r="FSN10" s="173"/>
      <c r="FSO10" s="173"/>
      <c r="FSP10" s="173"/>
      <c r="FSQ10" s="173"/>
      <c r="FSR10" s="173"/>
      <c r="FSS10" s="173"/>
      <c r="FST10" s="173"/>
      <c r="FSU10" s="173"/>
      <c r="FSV10" s="173"/>
      <c r="FSW10" s="173"/>
      <c r="FSX10" s="173"/>
      <c r="FSY10" s="173"/>
      <c r="FSZ10" s="173"/>
      <c r="FTA10" s="173"/>
      <c r="FTB10" s="173"/>
      <c r="FTC10" s="173"/>
      <c r="FTD10" s="173"/>
      <c r="FTE10" s="173"/>
      <c r="FTF10" s="173"/>
      <c r="FTG10" s="173"/>
      <c r="FTH10" s="173"/>
      <c r="FTI10" s="173"/>
      <c r="FTJ10" s="173"/>
      <c r="FTK10" s="173"/>
      <c r="FTL10" s="173"/>
      <c r="FTM10" s="173"/>
      <c r="FTN10" s="173"/>
      <c r="FTO10" s="173"/>
      <c r="FTP10" s="173"/>
      <c r="FTQ10" s="173"/>
      <c r="FTR10" s="173"/>
      <c r="FTS10" s="173"/>
      <c r="FTT10" s="173"/>
      <c r="FTU10" s="173"/>
      <c r="FTV10" s="173"/>
      <c r="FTW10" s="173"/>
      <c r="FTX10" s="173"/>
      <c r="FTY10" s="173"/>
      <c r="FTZ10" s="173"/>
      <c r="FUA10" s="173"/>
      <c r="FUB10" s="173"/>
      <c r="FUC10" s="173"/>
      <c r="FUD10" s="173"/>
      <c r="FUE10" s="173"/>
      <c r="FUF10" s="173"/>
      <c r="FUG10" s="173"/>
      <c r="FUH10" s="173"/>
      <c r="FUI10" s="173"/>
      <c r="FUJ10" s="173"/>
      <c r="FUK10" s="173"/>
      <c r="FUL10" s="173"/>
      <c r="FUM10" s="173"/>
      <c r="FUN10" s="173"/>
      <c r="FUO10" s="173"/>
      <c r="FUP10" s="173"/>
      <c r="FUQ10" s="173"/>
      <c r="FUR10" s="173"/>
      <c r="FUS10" s="173"/>
      <c r="FUT10" s="173"/>
      <c r="FUU10" s="173"/>
      <c r="FUV10" s="173"/>
      <c r="FUW10" s="173"/>
      <c r="FUX10" s="173"/>
      <c r="FUY10" s="173"/>
      <c r="FUZ10" s="173"/>
      <c r="FVA10" s="173"/>
      <c r="FVB10" s="173"/>
      <c r="FVC10" s="173"/>
      <c r="FVD10" s="173"/>
      <c r="FVE10" s="173"/>
      <c r="FVF10" s="173"/>
      <c r="FVG10" s="173"/>
      <c r="FVH10" s="173"/>
      <c r="FVI10" s="173"/>
      <c r="FVJ10" s="173"/>
      <c r="FVK10" s="173"/>
      <c r="FVL10" s="173"/>
      <c r="FVM10" s="173"/>
      <c r="FVN10" s="173"/>
      <c r="FVO10" s="173"/>
      <c r="FVP10" s="173"/>
      <c r="FVQ10" s="173"/>
      <c r="FVR10" s="173"/>
      <c r="FVS10" s="173"/>
      <c r="FVT10" s="173"/>
      <c r="FVU10" s="173"/>
      <c r="FVV10" s="173"/>
      <c r="FVW10" s="173"/>
      <c r="FVX10" s="173"/>
      <c r="FVY10" s="173"/>
      <c r="FVZ10" s="173"/>
      <c r="FWA10" s="173"/>
      <c r="FWB10" s="173"/>
      <c r="FWC10" s="173"/>
      <c r="FWD10" s="173"/>
      <c r="FWE10" s="173"/>
      <c r="FWF10" s="173"/>
      <c r="FWG10" s="173"/>
      <c r="FWH10" s="173"/>
      <c r="FWI10" s="173"/>
      <c r="FWJ10" s="173"/>
      <c r="FWK10" s="173"/>
      <c r="FWL10" s="173"/>
      <c r="FWM10" s="173"/>
      <c r="FWN10" s="173"/>
      <c r="FWO10" s="173"/>
      <c r="FWP10" s="173"/>
      <c r="FWQ10" s="173"/>
      <c r="FWR10" s="173"/>
      <c r="FWS10" s="173"/>
      <c r="FWT10" s="173"/>
      <c r="FWU10" s="173"/>
      <c r="FWV10" s="173"/>
      <c r="FWW10" s="173"/>
      <c r="FWX10" s="173"/>
      <c r="FWY10" s="173"/>
      <c r="FWZ10" s="173"/>
      <c r="FXA10" s="173"/>
      <c r="FXB10" s="173"/>
      <c r="FXC10" s="173"/>
      <c r="FXD10" s="173"/>
      <c r="FXE10" s="173"/>
      <c r="FXF10" s="173"/>
      <c r="FXG10" s="173"/>
      <c r="FXH10" s="173"/>
      <c r="FXI10" s="173"/>
      <c r="FXJ10" s="173"/>
      <c r="FXK10" s="173"/>
      <c r="FXL10" s="173"/>
      <c r="FXM10" s="173"/>
      <c r="FXN10" s="173"/>
      <c r="FXO10" s="173"/>
      <c r="FXP10" s="173"/>
      <c r="FXQ10" s="173"/>
      <c r="FXR10" s="173"/>
      <c r="FXS10" s="173"/>
      <c r="FXT10" s="173"/>
      <c r="FXU10" s="173"/>
      <c r="FXV10" s="173"/>
      <c r="FXW10" s="173"/>
      <c r="FXX10" s="173"/>
      <c r="FXY10" s="173"/>
      <c r="FXZ10" s="173"/>
      <c r="FYA10" s="173"/>
      <c r="FYB10" s="173"/>
      <c r="FYC10" s="173"/>
      <c r="FYD10" s="173"/>
      <c r="FYE10" s="173"/>
      <c r="FYF10" s="173"/>
      <c r="FYG10" s="173"/>
      <c r="FYH10" s="173"/>
      <c r="FYI10" s="173"/>
      <c r="FYJ10" s="173"/>
      <c r="FYK10" s="173"/>
      <c r="FYL10" s="173"/>
      <c r="FYM10" s="173"/>
      <c r="FYN10" s="173"/>
      <c r="FYO10" s="173"/>
      <c r="FYP10" s="173"/>
      <c r="FYQ10" s="173"/>
      <c r="FYR10" s="173"/>
      <c r="FYS10" s="173"/>
      <c r="FYT10" s="173"/>
      <c r="FYU10" s="173"/>
      <c r="FYV10" s="173"/>
      <c r="FYW10" s="173"/>
      <c r="FYX10" s="173"/>
      <c r="FYY10" s="173"/>
      <c r="FYZ10" s="173"/>
      <c r="FZA10" s="173"/>
      <c r="FZB10" s="173"/>
      <c r="FZC10" s="173"/>
      <c r="FZD10" s="173"/>
      <c r="FZE10" s="173"/>
      <c r="FZF10" s="173"/>
      <c r="FZG10" s="173"/>
      <c r="FZH10" s="173"/>
      <c r="FZI10" s="173"/>
      <c r="FZJ10" s="173"/>
      <c r="FZK10" s="173"/>
      <c r="FZL10" s="173"/>
      <c r="FZM10" s="173"/>
      <c r="FZN10" s="173"/>
      <c r="FZO10" s="173"/>
      <c r="FZP10" s="173"/>
      <c r="FZQ10" s="173"/>
      <c r="FZR10" s="173"/>
      <c r="FZS10" s="173"/>
      <c r="FZT10" s="173"/>
      <c r="FZU10" s="173"/>
      <c r="FZV10" s="173"/>
      <c r="FZW10" s="173"/>
      <c r="FZX10" s="173"/>
      <c r="FZY10" s="173"/>
      <c r="FZZ10" s="173"/>
      <c r="GAA10" s="173"/>
      <c r="GAB10" s="173"/>
      <c r="GAC10" s="173"/>
      <c r="GAD10" s="173"/>
      <c r="GAE10" s="173"/>
      <c r="GAF10" s="173"/>
      <c r="GAG10" s="173"/>
      <c r="GAH10" s="173"/>
      <c r="GAI10" s="173"/>
      <c r="GAJ10" s="173"/>
      <c r="GAK10" s="173"/>
      <c r="GAL10" s="173"/>
      <c r="GAM10" s="173"/>
      <c r="GAN10" s="173"/>
      <c r="GAO10" s="173"/>
      <c r="GAP10" s="173"/>
      <c r="GAQ10" s="173"/>
      <c r="GAR10" s="173"/>
      <c r="GAS10" s="173"/>
      <c r="GAT10" s="173"/>
      <c r="GAU10" s="173"/>
      <c r="GAV10" s="173"/>
      <c r="GAW10" s="173"/>
      <c r="GAX10" s="173"/>
      <c r="GAY10" s="173"/>
      <c r="GAZ10" s="173"/>
      <c r="GBA10" s="173"/>
      <c r="GBB10" s="173"/>
      <c r="GBC10" s="173"/>
      <c r="GBD10" s="173"/>
      <c r="GBE10" s="173"/>
      <c r="GBF10" s="173"/>
      <c r="GBG10" s="173"/>
      <c r="GBH10" s="173"/>
      <c r="GBI10" s="173"/>
      <c r="GBJ10" s="173"/>
      <c r="GBK10" s="173"/>
      <c r="GBL10" s="173"/>
      <c r="GBM10" s="173"/>
      <c r="GBN10" s="173"/>
      <c r="GBO10" s="173"/>
      <c r="GBP10" s="173"/>
      <c r="GBQ10" s="173"/>
      <c r="GBR10" s="173"/>
      <c r="GBS10" s="173"/>
      <c r="GBT10" s="173"/>
      <c r="GBU10" s="173"/>
      <c r="GBV10" s="173"/>
      <c r="GBW10" s="173"/>
      <c r="GBX10" s="173"/>
      <c r="GBY10" s="173"/>
      <c r="GBZ10" s="173"/>
      <c r="GCA10" s="173"/>
      <c r="GCB10" s="173"/>
      <c r="GCC10" s="173"/>
      <c r="GCD10" s="173"/>
      <c r="GCE10" s="173"/>
      <c r="GCF10" s="173"/>
      <c r="GCG10" s="173"/>
      <c r="GCH10" s="173"/>
      <c r="GCI10" s="173"/>
      <c r="GCJ10" s="173"/>
      <c r="GCK10" s="173"/>
      <c r="GCL10" s="173"/>
      <c r="GCM10" s="173"/>
      <c r="GCN10" s="173"/>
      <c r="GCO10" s="173"/>
      <c r="GCP10" s="173"/>
      <c r="GCQ10" s="173"/>
      <c r="GCR10" s="173"/>
      <c r="GCS10" s="173"/>
      <c r="GCT10" s="173"/>
      <c r="GCU10" s="173"/>
      <c r="GCV10" s="173"/>
      <c r="GCW10" s="173"/>
      <c r="GCX10" s="173"/>
      <c r="GCY10" s="173"/>
      <c r="GCZ10" s="173"/>
      <c r="GDA10" s="173"/>
      <c r="GDB10" s="173"/>
      <c r="GDC10" s="173"/>
      <c r="GDD10" s="173"/>
      <c r="GDE10" s="173"/>
      <c r="GDF10" s="173"/>
      <c r="GDG10" s="173"/>
      <c r="GDH10" s="173"/>
      <c r="GDI10" s="173"/>
      <c r="GDJ10" s="173"/>
      <c r="GDK10" s="173"/>
      <c r="GDL10" s="173"/>
      <c r="GDM10" s="173"/>
      <c r="GDN10" s="173"/>
      <c r="GDO10" s="173"/>
      <c r="GDP10" s="173"/>
      <c r="GDQ10" s="173"/>
      <c r="GDR10" s="173"/>
      <c r="GDS10" s="173"/>
      <c r="GDT10" s="173"/>
      <c r="GDU10" s="173"/>
      <c r="GDV10" s="173"/>
      <c r="GDW10" s="173"/>
      <c r="GDX10" s="173"/>
      <c r="GDY10" s="173"/>
      <c r="GDZ10" s="173"/>
      <c r="GEA10" s="173"/>
      <c r="GEB10" s="173"/>
      <c r="GEC10" s="173"/>
      <c r="GED10" s="173"/>
      <c r="GEE10" s="173"/>
      <c r="GEF10" s="173"/>
      <c r="GEG10" s="173"/>
      <c r="GEH10" s="173"/>
      <c r="GEI10" s="173"/>
      <c r="GEJ10" s="173"/>
      <c r="GEK10" s="173"/>
      <c r="GEL10" s="173"/>
      <c r="GEM10" s="173"/>
      <c r="GEN10" s="173"/>
      <c r="GEO10" s="173"/>
      <c r="GEP10" s="173"/>
      <c r="GEQ10" s="173"/>
      <c r="GER10" s="173"/>
      <c r="GES10" s="173"/>
      <c r="GET10" s="173"/>
      <c r="GEU10" s="173"/>
      <c r="GEV10" s="173"/>
      <c r="GEW10" s="173"/>
      <c r="GEX10" s="173"/>
      <c r="GEY10" s="173"/>
      <c r="GEZ10" s="173"/>
      <c r="GFA10" s="173"/>
      <c r="GFB10" s="173"/>
      <c r="GFC10" s="173"/>
      <c r="GFD10" s="173"/>
      <c r="GFE10" s="173"/>
      <c r="GFF10" s="173"/>
      <c r="GFG10" s="173"/>
      <c r="GFH10" s="173"/>
      <c r="GFI10" s="173"/>
      <c r="GFJ10" s="173"/>
      <c r="GFK10" s="173"/>
      <c r="GFL10" s="173"/>
      <c r="GFM10" s="173"/>
      <c r="GFN10" s="173"/>
      <c r="GFO10" s="173"/>
      <c r="GFP10" s="173"/>
      <c r="GFQ10" s="173"/>
      <c r="GFR10" s="173"/>
      <c r="GFS10" s="173"/>
      <c r="GFT10" s="173"/>
      <c r="GFU10" s="173"/>
      <c r="GFV10" s="173"/>
      <c r="GFW10" s="173"/>
      <c r="GFX10" s="173"/>
      <c r="GFY10" s="173"/>
      <c r="GFZ10" s="173"/>
      <c r="GGA10" s="173"/>
      <c r="GGB10" s="173"/>
      <c r="GGC10" s="173"/>
      <c r="GGD10" s="173"/>
      <c r="GGE10" s="173"/>
      <c r="GGF10" s="173"/>
      <c r="GGG10" s="173"/>
      <c r="GGH10" s="173"/>
      <c r="GGI10" s="173"/>
      <c r="GGJ10" s="173"/>
      <c r="GGK10" s="173"/>
      <c r="GGL10" s="173"/>
      <c r="GGM10" s="173"/>
      <c r="GGN10" s="173"/>
      <c r="GGO10" s="173"/>
      <c r="GGP10" s="173"/>
      <c r="GGQ10" s="173"/>
      <c r="GGR10" s="173"/>
      <c r="GGS10" s="173"/>
      <c r="GGT10" s="173"/>
      <c r="GGU10" s="173"/>
      <c r="GGV10" s="173"/>
      <c r="GGW10" s="173"/>
      <c r="GGX10" s="173"/>
      <c r="GGY10" s="173"/>
      <c r="GGZ10" s="173"/>
      <c r="GHA10" s="173"/>
      <c r="GHB10" s="173"/>
      <c r="GHC10" s="173"/>
      <c r="GHD10" s="173"/>
      <c r="GHE10" s="173"/>
      <c r="GHF10" s="173"/>
      <c r="GHG10" s="173"/>
      <c r="GHH10" s="173"/>
      <c r="GHI10" s="173"/>
      <c r="GHJ10" s="173"/>
      <c r="GHK10" s="173"/>
      <c r="GHL10" s="173"/>
      <c r="GHM10" s="173"/>
      <c r="GHN10" s="173"/>
      <c r="GHO10" s="173"/>
      <c r="GHP10" s="173"/>
      <c r="GHQ10" s="173"/>
      <c r="GHR10" s="173"/>
      <c r="GHS10" s="173"/>
      <c r="GHT10" s="173"/>
      <c r="GHU10" s="173"/>
      <c r="GHV10" s="173"/>
      <c r="GHW10" s="173"/>
      <c r="GHX10" s="173"/>
      <c r="GHY10" s="173"/>
      <c r="GHZ10" s="173"/>
      <c r="GIA10" s="173"/>
      <c r="GIB10" s="173"/>
      <c r="GIC10" s="173"/>
      <c r="GID10" s="173"/>
      <c r="GIE10" s="173"/>
      <c r="GIF10" s="173"/>
      <c r="GIG10" s="173"/>
      <c r="GIH10" s="173"/>
      <c r="GII10" s="173"/>
      <c r="GIJ10" s="173"/>
      <c r="GIK10" s="173"/>
      <c r="GIL10" s="173"/>
      <c r="GIM10" s="173"/>
      <c r="GIN10" s="173"/>
      <c r="GIO10" s="173"/>
      <c r="GIP10" s="173"/>
      <c r="GIQ10" s="173"/>
      <c r="GIR10" s="173"/>
      <c r="GIS10" s="173"/>
      <c r="GIT10" s="173"/>
      <c r="GIU10" s="173"/>
      <c r="GIV10" s="173"/>
      <c r="GIW10" s="173"/>
      <c r="GIX10" s="173"/>
      <c r="GIY10" s="173"/>
      <c r="GIZ10" s="173"/>
      <c r="GJA10" s="173"/>
      <c r="GJB10" s="173"/>
      <c r="GJC10" s="173"/>
      <c r="GJD10" s="173"/>
      <c r="GJE10" s="173"/>
      <c r="GJF10" s="173"/>
      <c r="GJG10" s="173"/>
      <c r="GJH10" s="173"/>
      <c r="GJI10" s="173"/>
      <c r="GJJ10" s="173"/>
      <c r="GJK10" s="173"/>
      <c r="GJL10" s="173"/>
      <c r="GJM10" s="173"/>
      <c r="GJN10" s="173"/>
      <c r="GJO10" s="173"/>
      <c r="GJP10" s="173"/>
      <c r="GJQ10" s="173"/>
      <c r="GJR10" s="173"/>
      <c r="GJS10" s="173"/>
      <c r="GJT10" s="173"/>
      <c r="GJU10" s="173"/>
      <c r="GJV10" s="173"/>
      <c r="GJW10" s="173"/>
      <c r="GJX10" s="173"/>
      <c r="GJY10" s="173"/>
      <c r="GJZ10" s="173"/>
      <c r="GKA10" s="173"/>
      <c r="GKB10" s="173"/>
      <c r="GKC10" s="173"/>
      <c r="GKD10" s="173"/>
      <c r="GKE10" s="173"/>
      <c r="GKF10" s="173"/>
      <c r="GKG10" s="173"/>
      <c r="GKH10" s="173"/>
      <c r="GKI10" s="173"/>
      <c r="GKJ10" s="173"/>
      <c r="GKK10" s="173"/>
      <c r="GKL10" s="173"/>
      <c r="GKM10" s="173"/>
      <c r="GKN10" s="173"/>
      <c r="GKO10" s="173"/>
      <c r="GKP10" s="173"/>
      <c r="GKQ10" s="173"/>
      <c r="GKR10" s="173"/>
      <c r="GKS10" s="173"/>
      <c r="GKT10" s="173"/>
      <c r="GKU10" s="173"/>
      <c r="GKV10" s="173"/>
      <c r="GKW10" s="173"/>
      <c r="GKX10" s="173"/>
      <c r="GKY10" s="173"/>
      <c r="GKZ10" s="173"/>
      <c r="GLA10" s="173"/>
      <c r="GLB10" s="173"/>
      <c r="GLC10" s="173"/>
      <c r="GLD10" s="173"/>
      <c r="GLE10" s="173"/>
      <c r="GLF10" s="173"/>
      <c r="GLG10" s="173"/>
      <c r="GLH10" s="173"/>
      <c r="GLI10" s="173"/>
      <c r="GLJ10" s="173"/>
      <c r="GLK10" s="173"/>
      <c r="GLL10" s="173"/>
      <c r="GLM10" s="173"/>
      <c r="GLN10" s="173"/>
      <c r="GLO10" s="173"/>
      <c r="GLP10" s="173"/>
      <c r="GLQ10" s="173"/>
      <c r="GLR10" s="173"/>
      <c r="GLS10" s="173"/>
      <c r="GLT10" s="173"/>
      <c r="GLU10" s="173"/>
      <c r="GLV10" s="173"/>
      <c r="GLW10" s="173"/>
      <c r="GLX10" s="173"/>
      <c r="GLY10" s="173"/>
      <c r="GLZ10" s="173"/>
      <c r="GMA10" s="173"/>
      <c r="GMB10" s="173"/>
      <c r="GMC10" s="173"/>
      <c r="GMD10" s="173"/>
      <c r="GME10" s="173"/>
      <c r="GMF10" s="173"/>
      <c r="GMG10" s="173"/>
      <c r="GMH10" s="173"/>
      <c r="GMI10" s="173"/>
      <c r="GMJ10" s="173"/>
      <c r="GMK10" s="173"/>
      <c r="GML10" s="173"/>
      <c r="GMM10" s="173"/>
      <c r="GMN10" s="173"/>
      <c r="GMO10" s="173"/>
      <c r="GMP10" s="173"/>
      <c r="GMQ10" s="173"/>
      <c r="GMR10" s="173"/>
      <c r="GMS10" s="173"/>
      <c r="GMT10" s="173"/>
      <c r="GMU10" s="173"/>
      <c r="GMV10" s="173"/>
      <c r="GMW10" s="173"/>
      <c r="GMX10" s="173"/>
      <c r="GMY10" s="173"/>
      <c r="GMZ10" s="173"/>
      <c r="GNA10" s="173"/>
      <c r="GNB10" s="173"/>
      <c r="GNC10" s="173"/>
      <c r="GND10" s="173"/>
      <c r="GNE10" s="173"/>
      <c r="GNF10" s="173"/>
      <c r="GNG10" s="173"/>
      <c r="GNH10" s="173"/>
      <c r="GNI10" s="173"/>
      <c r="GNJ10" s="173"/>
      <c r="GNK10" s="173"/>
      <c r="GNL10" s="173"/>
      <c r="GNM10" s="173"/>
      <c r="GNN10" s="173"/>
      <c r="GNO10" s="173"/>
      <c r="GNP10" s="173"/>
      <c r="GNQ10" s="173"/>
      <c r="GNR10" s="173"/>
      <c r="GNS10" s="173"/>
      <c r="GNT10" s="173"/>
      <c r="GNU10" s="173"/>
      <c r="GNV10" s="173"/>
      <c r="GNW10" s="173"/>
      <c r="GNX10" s="173"/>
      <c r="GNY10" s="173"/>
      <c r="GNZ10" s="173"/>
      <c r="GOA10" s="173"/>
      <c r="GOB10" s="173"/>
      <c r="GOC10" s="173"/>
      <c r="GOD10" s="173"/>
      <c r="GOE10" s="173"/>
      <c r="GOF10" s="173"/>
      <c r="GOG10" s="173"/>
      <c r="GOH10" s="173"/>
      <c r="GOI10" s="173"/>
      <c r="GOJ10" s="173"/>
      <c r="GOK10" s="173"/>
      <c r="GOL10" s="173"/>
      <c r="GOM10" s="173"/>
      <c r="GON10" s="173"/>
      <c r="GOO10" s="173"/>
      <c r="GOP10" s="173"/>
      <c r="GOQ10" s="173"/>
      <c r="GOR10" s="173"/>
      <c r="GOS10" s="173"/>
      <c r="GOT10" s="173"/>
      <c r="GOU10" s="173"/>
      <c r="GOV10" s="173"/>
      <c r="GOW10" s="173"/>
      <c r="GOX10" s="173"/>
      <c r="GOY10" s="173"/>
      <c r="GOZ10" s="173"/>
      <c r="GPA10" s="173"/>
      <c r="GPB10" s="173"/>
      <c r="GPC10" s="173"/>
      <c r="GPD10" s="173"/>
      <c r="GPE10" s="173"/>
      <c r="GPF10" s="173"/>
      <c r="GPG10" s="173"/>
      <c r="GPH10" s="173"/>
      <c r="GPI10" s="173"/>
      <c r="GPJ10" s="173"/>
      <c r="GPK10" s="173"/>
      <c r="GPL10" s="173"/>
      <c r="GPM10" s="173"/>
      <c r="GPN10" s="173"/>
      <c r="GPO10" s="173"/>
      <c r="GPP10" s="173"/>
      <c r="GPQ10" s="173"/>
      <c r="GPR10" s="173"/>
      <c r="GPS10" s="173"/>
      <c r="GPT10" s="173"/>
      <c r="GPU10" s="173"/>
      <c r="GPV10" s="173"/>
      <c r="GPW10" s="173"/>
      <c r="GPX10" s="173"/>
      <c r="GPY10" s="173"/>
      <c r="GPZ10" s="173"/>
      <c r="GQA10" s="173"/>
      <c r="GQB10" s="173"/>
      <c r="GQC10" s="173"/>
      <c r="GQD10" s="173"/>
      <c r="GQE10" s="173"/>
      <c r="GQF10" s="173"/>
      <c r="GQG10" s="173"/>
      <c r="GQH10" s="173"/>
      <c r="GQI10" s="173"/>
      <c r="GQJ10" s="173"/>
      <c r="GQK10" s="173"/>
      <c r="GQL10" s="173"/>
      <c r="GQM10" s="173"/>
      <c r="GQN10" s="173"/>
      <c r="GQO10" s="173"/>
      <c r="GQP10" s="173"/>
      <c r="GQQ10" s="173"/>
      <c r="GQR10" s="173"/>
      <c r="GQS10" s="173"/>
      <c r="GQT10" s="173"/>
      <c r="GQU10" s="173"/>
      <c r="GQV10" s="173"/>
      <c r="GQW10" s="173"/>
      <c r="GQX10" s="173"/>
      <c r="GQY10" s="173"/>
      <c r="GQZ10" s="173"/>
      <c r="GRA10" s="173"/>
      <c r="GRB10" s="173"/>
      <c r="GRC10" s="173"/>
      <c r="GRD10" s="173"/>
      <c r="GRE10" s="173"/>
      <c r="GRF10" s="173"/>
      <c r="GRG10" s="173"/>
      <c r="GRH10" s="173"/>
      <c r="GRI10" s="173"/>
      <c r="GRJ10" s="173"/>
      <c r="GRK10" s="173"/>
      <c r="GRL10" s="173"/>
      <c r="GRM10" s="173"/>
      <c r="GRN10" s="173"/>
      <c r="GRO10" s="173"/>
      <c r="GRP10" s="173"/>
      <c r="GRQ10" s="173"/>
      <c r="GRR10" s="173"/>
      <c r="GRS10" s="173"/>
      <c r="GRT10" s="173"/>
      <c r="GRU10" s="173"/>
      <c r="GRV10" s="173"/>
      <c r="GRW10" s="173"/>
      <c r="GRX10" s="173"/>
      <c r="GRY10" s="173"/>
      <c r="GRZ10" s="173"/>
      <c r="GSA10" s="173"/>
      <c r="GSB10" s="173"/>
      <c r="GSC10" s="173"/>
      <c r="GSD10" s="173"/>
      <c r="GSE10" s="173"/>
      <c r="GSF10" s="173"/>
      <c r="GSG10" s="173"/>
      <c r="GSH10" s="173"/>
      <c r="GSI10" s="173"/>
      <c r="GSJ10" s="173"/>
      <c r="GSK10" s="173"/>
      <c r="GSL10" s="173"/>
      <c r="GSM10" s="173"/>
      <c r="GSN10" s="173"/>
      <c r="GSO10" s="173"/>
      <c r="GSP10" s="173"/>
      <c r="GSQ10" s="173"/>
      <c r="GSR10" s="173"/>
      <c r="GSS10" s="173"/>
      <c r="GST10" s="173"/>
      <c r="GSU10" s="173"/>
      <c r="GSV10" s="173"/>
      <c r="GSW10" s="173"/>
      <c r="GSX10" s="173"/>
      <c r="GSY10" s="173"/>
      <c r="GSZ10" s="173"/>
      <c r="GTA10" s="173"/>
      <c r="GTB10" s="173"/>
      <c r="GTC10" s="173"/>
      <c r="GTD10" s="173"/>
      <c r="GTE10" s="173"/>
      <c r="GTF10" s="173"/>
      <c r="GTG10" s="173"/>
      <c r="GTH10" s="173"/>
      <c r="GTI10" s="173"/>
      <c r="GTJ10" s="173"/>
      <c r="GTK10" s="173"/>
      <c r="GTL10" s="173"/>
      <c r="GTM10" s="173"/>
      <c r="GTN10" s="173"/>
      <c r="GTO10" s="173"/>
      <c r="GTP10" s="173"/>
      <c r="GTQ10" s="173"/>
      <c r="GTR10" s="173"/>
      <c r="GTS10" s="173"/>
      <c r="GTT10" s="173"/>
      <c r="GTU10" s="173"/>
      <c r="GTV10" s="173"/>
      <c r="GTW10" s="173"/>
      <c r="GTX10" s="173"/>
      <c r="GTY10" s="173"/>
      <c r="GTZ10" s="173"/>
      <c r="GUA10" s="173"/>
      <c r="GUB10" s="173"/>
      <c r="GUC10" s="173"/>
      <c r="GUD10" s="173"/>
      <c r="GUE10" s="173"/>
      <c r="GUF10" s="173"/>
      <c r="GUG10" s="173"/>
      <c r="GUH10" s="173"/>
      <c r="GUI10" s="173"/>
      <c r="GUJ10" s="173"/>
      <c r="GUK10" s="173"/>
      <c r="GUL10" s="173"/>
      <c r="GUM10" s="173"/>
      <c r="GUN10" s="173"/>
      <c r="GUO10" s="173"/>
      <c r="GUP10" s="173"/>
      <c r="GUQ10" s="173"/>
      <c r="GUR10" s="173"/>
      <c r="GUS10" s="173"/>
      <c r="GUT10" s="173"/>
      <c r="GUU10" s="173"/>
      <c r="GUV10" s="173"/>
      <c r="GUW10" s="173"/>
      <c r="GUX10" s="173"/>
      <c r="GUY10" s="173"/>
      <c r="GUZ10" s="173"/>
      <c r="GVA10" s="173"/>
      <c r="GVB10" s="173"/>
      <c r="GVC10" s="173"/>
      <c r="GVD10" s="173"/>
      <c r="GVE10" s="173"/>
      <c r="GVF10" s="173"/>
      <c r="GVG10" s="173"/>
      <c r="GVH10" s="173"/>
      <c r="GVI10" s="173"/>
      <c r="GVJ10" s="173"/>
      <c r="GVK10" s="173"/>
      <c r="GVL10" s="173"/>
      <c r="GVM10" s="173"/>
      <c r="GVN10" s="173"/>
      <c r="GVO10" s="173"/>
      <c r="GVP10" s="173"/>
      <c r="GVQ10" s="173"/>
      <c r="GVR10" s="173"/>
      <c r="GVS10" s="173"/>
      <c r="GVT10" s="173"/>
      <c r="GVU10" s="173"/>
      <c r="GVV10" s="173"/>
      <c r="GVW10" s="173"/>
      <c r="GVX10" s="173"/>
      <c r="GVY10" s="173"/>
      <c r="GVZ10" s="173"/>
      <c r="GWA10" s="173"/>
      <c r="GWB10" s="173"/>
      <c r="GWC10" s="173"/>
      <c r="GWD10" s="173"/>
      <c r="GWE10" s="173"/>
      <c r="GWF10" s="173"/>
      <c r="GWG10" s="173"/>
      <c r="GWH10" s="173"/>
      <c r="GWI10" s="173"/>
      <c r="GWJ10" s="173"/>
      <c r="GWK10" s="173"/>
      <c r="GWL10" s="173"/>
      <c r="GWM10" s="173"/>
      <c r="GWN10" s="173"/>
      <c r="GWO10" s="173"/>
      <c r="GWP10" s="173"/>
      <c r="GWQ10" s="173"/>
      <c r="GWR10" s="173"/>
      <c r="GWS10" s="173"/>
      <c r="GWT10" s="173"/>
      <c r="GWU10" s="173"/>
      <c r="GWV10" s="173"/>
      <c r="GWW10" s="173"/>
      <c r="GWX10" s="173"/>
      <c r="GWY10" s="173"/>
      <c r="GWZ10" s="173"/>
      <c r="GXA10" s="173"/>
      <c r="GXB10" s="173"/>
      <c r="GXC10" s="173"/>
      <c r="GXD10" s="173"/>
      <c r="GXE10" s="173"/>
      <c r="GXF10" s="173"/>
      <c r="GXG10" s="173"/>
      <c r="GXH10" s="173"/>
      <c r="GXI10" s="173"/>
      <c r="GXJ10" s="173"/>
      <c r="GXK10" s="173"/>
      <c r="GXL10" s="173"/>
      <c r="GXM10" s="173"/>
      <c r="GXN10" s="173"/>
      <c r="GXO10" s="173"/>
      <c r="GXP10" s="173"/>
      <c r="GXQ10" s="173"/>
      <c r="GXR10" s="173"/>
      <c r="GXS10" s="173"/>
      <c r="GXT10" s="173"/>
      <c r="GXU10" s="173"/>
      <c r="GXV10" s="173"/>
      <c r="GXW10" s="173"/>
      <c r="GXX10" s="173"/>
      <c r="GXY10" s="173"/>
      <c r="GXZ10" s="173"/>
      <c r="GYA10" s="173"/>
      <c r="GYB10" s="173"/>
      <c r="GYC10" s="173"/>
      <c r="GYD10" s="173"/>
      <c r="GYE10" s="173"/>
      <c r="GYF10" s="173"/>
      <c r="GYG10" s="173"/>
      <c r="GYH10" s="173"/>
      <c r="GYI10" s="173"/>
      <c r="GYJ10" s="173"/>
      <c r="GYK10" s="173"/>
      <c r="GYL10" s="173"/>
      <c r="GYM10" s="173"/>
      <c r="GYN10" s="173"/>
      <c r="GYO10" s="173"/>
      <c r="GYP10" s="173"/>
      <c r="GYQ10" s="173"/>
      <c r="GYR10" s="173"/>
      <c r="GYS10" s="173"/>
      <c r="GYT10" s="173"/>
      <c r="GYU10" s="173"/>
      <c r="GYV10" s="173"/>
      <c r="GYW10" s="173"/>
      <c r="GYX10" s="173"/>
      <c r="GYY10" s="173"/>
      <c r="GYZ10" s="173"/>
      <c r="GZA10" s="173"/>
      <c r="GZB10" s="173"/>
      <c r="GZC10" s="173"/>
      <c r="GZD10" s="173"/>
      <c r="GZE10" s="173"/>
      <c r="GZF10" s="173"/>
      <c r="GZG10" s="173"/>
      <c r="GZH10" s="173"/>
      <c r="GZI10" s="173"/>
      <c r="GZJ10" s="173"/>
      <c r="GZK10" s="173"/>
      <c r="GZL10" s="173"/>
      <c r="GZM10" s="173"/>
      <c r="GZN10" s="173"/>
      <c r="GZO10" s="173"/>
      <c r="GZP10" s="173"/>
      <c r="GZQ10" s="173"/>
      <c r="GZR10" s="173"/>
      <c r="GZS10" s="173"/>
      <c r="GZT10" s="173"/>
      <c r="GZU10" s="173"/>
      <c r="GZV10" s="173"/>
      <c r="GZW10" s="173"/>
      <c r="GZX10" s="173"/>
      <c r="GZY10" s="173"/>
      <c r="GZZ10" s="173"/>
      <c r="HAA10" s="173"/>
      <c r="HAB10" s="173"/>
      <c r="HAC10" s="173"/>
      <c r="HAD10" s="173"/>
      <c r="HAE10" s="173"/>
      <c r="HAF10" s="173"/>
      <c r="HAG10" s="173"/>
      <c r="HAH10" s="173"/>
      <c r="HAI10" s="173"/>
      <c r="HAJ10" s="173"/>
      <c r="HAK10" s="173"/>
      <c r="HAL10" s="173"/>
      <c r="HAM10" s="173"/>
      <c r="HAN10" s="173"/>
      <c r="HAO10" s="173"/>
      <c r="HAP10" s="173"/>
      <c r="HAQ10" s="173"/>
      <c r="HAR10" s="173"/>
      <c r="HAS10" s="173"/>
      <c r="HAT10" s="173"/>
      <c r="HAU10" s="173"/>
      <c r="HAV10" s="173"/>
      <c r="HAW10" s="173"/>
      <c r="HAX10" s="173"/>
      <c r="HAY10" s="173"/>
      <c r="HAZ10" s="173"/>
      <c r="HBA10" s="173"/>
      <c r="HBB10" s="173"/>
      <c r="HBC10" s="173"/>
      <c r="HBD10" s="173"/>
      <c r="HBE10" s="173"/>
      <c r="HBF10" s="173"/>
      <c r="HBG10" s="173"/>
      <c r="HBH10" s="173"/>
      <c r="HBI10" s="173"/>
      <c r="HBJ10" s="173"/>
      <c r="HBK10" s="173"/>
      <c r="HBL10" s="173"/>
      <c r="HBM10" s="173"/>
      <c r="HBN10" s="173"/>
      <c r="HBO10" s="173"/>
      <c r="HBP10" s="173"/>
      <c r="HBQ10" s="173"/>
      <c r="HBR10" s="173"/>
      <c r="HBS10" s="173"/>
      <c r="HBT10" s="173"/>
      <c r="HBU10" s="173"/>
      <c r="HBV10" s="173"/>
      <c r="HBW10" s="173"/>
      <c r="HBX10" s="173"/>
      <c r="HBY10" s="173"/>
      <c r="HBZ10" s="173"/>
      <c r="HCA10" s="173"/>
      <c r="HCB10" s="173"/>
      <c r="HCC10" s="173"/>
      <c r="HCD10" s="173"/>
      <c r="HCE10" s="173"/>
      <c r="HCF10" s="173"/>
      <c r="HCG10" s="173"/>
      <c r="HCH10" s="173"/>
      <c r="HCI10" s="173"/>
      <c r="HCJ10" s="173"/>
      <c r="HCK10" s="173"/>
      <c r="HCL10" s="173"/>
      <c r="HCM10" s="173"/>
      <c r="HCN10" s="173"/>
      <c r="HCO10" s="173"/>
      <c r="HCP10" s="173"/>
      <c r="HCQ10" s="173"/>
      <c r="HCR10" s="173"/>
      <c r="HCS10" s="173"/>
      <c r="HCT10" s="173"/>
      <c r="HCU10" s="173"/>
      <c r="HCV10" s="173"/>
      <c r="HCW10" s="173"/>
      <c r="HCX10" s="173"/>
      <c r="HCY10" s="173"/>
      <c r="HCZ10" s="173"/>
      <c r="HDA10" s="173"/>
      <c r="HDB10" s="173"/>
      <c r="HDC10" s="173"/>
      <c r="HDD10" s="173"/>
      <c r="HDE10" s="173"/>
      <c r="HDF10" s="173"/>
      <c r="HDG10" s="173"/>
      <c r="HDH10" s="173"/>
      <c r="HDI10" s="173"/>
      <c r="HDJ10" s="173"/>
      <c r="HDK10" s="173"/>
      <c r="HDL10" s="173"/>
      <c r="HDM10" s="173"/>
      <c r="HDN10" s="173"/>
      <c r="HDO10" s="173"/>
      <c r="HDP10" s="173"/>
      <c r="HDQ10" s="173"/>
      <c r="HDR10" s="173"/>
      <c r="HDS10" s="173"/>
      <c r="HDT10" s="173"/>
      <c r="HDU10" s="173"/>
      <c r="HDV10" s="173"/>
      <c r="HDW10" s="173"/>
      <c r="HDX10" s="173"/>
      <c r="HDY10" s="173"/>
      <c r="HDZ10" s="173"/>
      <c r="HEA10" s="173"/>
      <c r="HEB10" s="173"/>
      <c r="HEC10" s="173"/>
      <c r="HED10" s="173"/>
      <c r="HEE10" s="173"/>
      <c r="HEF10" s="173"/>
      <c r="HEG10" s="173"/>
      <c r="HEH10" s="173"/>
      <c r="HEI10" s="173"/>
      <c r="HEJ10" s="173"/>
      <c r="HEK10" s="173"/>
      <c r="HEL10" s="173"/>
      <c r="HEM10" s="173"/>
      <c r="HEN10" s="173"/>
      <c r="HEO10" s="173"/>
      <c r="HEP10" s="173"/>
      <c r="HEQ10" s="173"/>
      <c r="HER10" s="173"/>
      <c r="HES10" s="173"/>
      <c r="HET10" s="173"/>
      <c r="HEU10" s="173"/>
      <c r="HEV10" s="173"/>
      <c r="HEW10" s="173"/>
      <c r="HEX10" s="173"/>
      <c r="HEY10" s="173"/>
      <c r="HEZ10" s="173"/>
      <c r="HFA10" s="173"/>
      <c r="HFB10" s="173"/>
      <c r="HFC10" s="173"/>
      <c r="HFD10" s="173"/>
      <c r="HFE10" s="173"/>
      <c r="HFF10" s="173"/>
      <c r="HFG10" s="173"/>
      <c r="HFH10" s="173"/>
      <c r="HFI10" s="173"/>
      <c r="HFJ10" s="173"/>
      <c r="HFK10" s="173"/>
      <c r="HFL10" s="173"/>
      <c r="HFM10" s="173"/>
      <c r="HFN10" s="173"/>
      <c r="HFO10" s="173"/>
      <c r="HFP10" s="173"/>
      <c r="HFQ10" s="173"/>
      <c r="HFR10" s="173"/>
      <c r="HFS10" s="173"/>
      <c r="HFT10" s="173"/>
      <c r="HFU10" s="173"/>
      <c r="HFV10" s="173"/>
      <c r="HFW10" s="173"/>
      <c r="HFX10" s="173"/>
      <c r="HFY10" s="173"/>
      <c r="HFZ10" s="173"/>
      <c r="HGA10" s="173"/>
      <c r="HGB10" s="173"/>
      <c r="HGC10" s="173"/>
      <c r="HGD10" s="173"/>
      <c r="HGE10" s="173"/>
      <c r="HGF10" s="173"/>
      <c r="HGG10" s="173"/>
      <c r="HGH10" s="173"/>
      <c r="HGI10" s="173"/>
      <c r="HGJ10" s="173"/>
      <c r="HGK10" s="173"/>
      <c r="HGL10" s="173"/>
      <c r="HGM10" s="173"/>
      <c r="HGN10" s="173"/>
      <c r="HGO10" s="173"/>
      <c r="HGP10" s="173"/>
      <c r="HGQ10" s="173"/>
      <c r="HGR10" s="173"/>
      <c r="HGS10" s="173"/>
      <c r="HGT10" s="173"/>
      <c r="HGU10" s="173"/>
      <c r="HGV10" s="173"/>
      <c r="HGW10" s="173"/>
      <c r="HGX10" s="173"/>
      <c r="HGY10" s="173"/>
      <c r="HGZ10" s="173"/>
      <c r="HHA10" s="173"/>
      <c r="HHB10" s="173"/>
      <c r="HHC10" s="173"/>
      <c r="HHD10" s="173"/>
      <c r="HHE10" s="173"/>
      <c r="HHF10" s="173"/>
      <c r="HHG10" s="173"/>
      <c r="HHH10" s="173"/>
      <c r="HHI10" s="173"/>
      <c r="HHJ10" s="173"/>
      <c r="HHK10" s="173"/>
      <c r="HHL10" s="173"/>
      <c r="HHM10" s="173"/>
      <c r="HHN10" s="173"/>
      <c r="HHO10" s="173"/>
      <c r="HHP10" s="173"/>
      <c r="HHQ10" s="173"/>
      <c r="HHR10" s="173"/>
      <c r="HHS10" s="173"/>
      <c r="HHT10" s="173"/>
      <c r="HHU10" s="173"/>
      <c r="HHV10" s="173"/>
      <c r="HHW10" s="173"/>
      <c r="HHX10" s="173"/>
      <c r="HHY10" s="173"/>
      <c r="HHZ10" s="173"/>
      <c r="HIA10" s="173"/>
      <c r="HIB10" s="173"/>
      <c r="HIC10" s="173"/>
      <c r="HID10" s="173"/>
      <c r="HIE10" s="173"/>
      <c r="HIF10" s="173"/>
      <c r="HIG10" s="173"/>
      <c r="HIH10" s="173"/>
      <c r="HII10" s="173"/>
      <c r="HIJ10" s="173"/>
      <c r="HIK10" s="173"/>
      <c r="HIL10" s="173"/>
      <c r="HIM10" s="173"/>
      <c r="HIN10" s="173"/>
      <c r="HIO10" s="173"/>
      <c r="HIP10" s="173"/>
      <c r="HIQ10" s="173"/>
      <c r="HIR10" s="173"/>
      <c r="HIS10" s="173"/>
      <c r="HIT10" s="173"/>
      <c r="HIU10" s="173"/>
      <c r="HIV10" s="173"/>
      <c r="HIW10" s="173"/>
      <c r="HIX10" s="173"/>
      <c r="HIY10" s="173"/>
      <c r="HIZ10" s="173"/>
      <c r="HJA10" s="173"/>
      <c r="HJB10" s="173"/>
      <c r="HJC10" s="173"/>
      <c r="HJD10" s="173"/>
      <c r="HJE10" s="173"/>
      <c r="HJF10" s="173"/>
      <c r="HJG10" s="173"/>
      <c r="HJH10" s="173"/>
      <c r="HJI10" s="173"/>
      <c r="HJJ10" s="173"/>
      <c r="HJK10" s="173"/>
      <c r="HJL10" s="173"/>
      <c r="HJM10" s="173"/>
      <c r="HJN10" s="173"/>
      <c r="HJO10" s="173"/>
      <c r="HJP10" s="173"/>
      <c r="HJQ10" s="173"/>
      <c r="HJR10" s="173"/>
      <c r="HJS10" s="173"/>
      <c r="HJT10" s="173"/>
      <c r="HJU10" s="173"/>
      <c r="HJV10" s="173"/>
      <c r="HJW10" s="173"/>
      <c r="HJX10" s="173"/>
      <c r="HJY10" s="173"/>
      <c r="HJZ10" s="173"/>
      <c r="HKA10" s="173"/>
      <c r="HKB10" s="173"/>
      <c r="HKC10" s="173"/>
      <c r="HKD10" s="173"/>
      <c r="HKE10" s="173"/>
      <c r="HKF10" s="173"/>
      <c r="HKG10" s="173"/>
      <c r="HKH10" s="173"/>
      <c r="HKI10" s="173"/>
      <c r="HKJ10" s="173"/>
      <c r="HKK10" s="173"/>
      <c r="HKL10" s="173"/>
      <c r="HKM10" s="173"/>
      <c r="HKN10" s="173"/>
      <c r="HKO10" s="173"/>
      <c r="HKP10" s="173"/>
      <c r="HKQ10" s="173"/>
      <c r="HKR10" s="173"/>
      <c r="HKS10" s="173"/>
      <c r="HKT10" s="173"/>
      <c r="HKU10" s="173"/>
      <c r="HKV10" s="173"/>
      <c r="HKW10" s="173"/>
      <c r="HKX10" s="173"/>
      <c r="HKY10" s="173"/>
      <c r="HKZ10" s="173"/>
      <c r="HLA10" s="173"/>
      <c r="HLB10" s="173"/>
      <c r="HLC10" s="173"/>
      <c r="HLD10" s="173"/>
      <c r="HLE10" s="173"/>
      <c r="HLF10" s="173"/>
      <c r="HLG10" s="173"/>
      <c r="HLH10" s="173"/>
      <c r="HLI10" s="173"/>
      <c r="HLJ10" s="173"/>
      <c r="HLK10" s="173"/>
      <c r="HLL10" s="173"/>
      <c r="HLM10" s="173"/>
      <c r="HLN10" s="173"/>
      <c r="HLO10" s="173"/>
      <c r="HLP10" s="173"/>
      <c r="HLQ10" s="173"/>
      <c r="HLR10" s="173"/>
      <c r="HLS10" s="173"/>
      <c r="HLT10" s="173"/>
      <c r="HLU10" s="173"/>
      <c r="HLV10" s="173"/>
      <c r="HLW10" s="173"/>
      <c r="HLX10" s="173"/>
      <c r="HLY10" s="173"/>
      <c r="HLZ10" s="173"/>
      <c r="HMA10" s="173"/>
      <c r="HMB10" s="173"/>
      <c r="HMC10" s="173"/>
      <c r="HMD10" s="173"/>
      <c r="HME10" s="173"/>
      <c r="HMF10" s="173"/>
      <c r="HMG10" s="173"/>
      <c r="HMH10" s="173"/>
      <c r="HMI10" s="173"/>
      <c r="HMJ10" s="173"/>
      <c r="HMK10" s="173"/>
      <c r="HML10" s="173"/>
      <c r="HMM10" s="173"/>
      <c r="HMN10" s="173"/>
      <c r="HMO10" s="173"/>
      <c r="HMP10" s="173"/>
      <c r="HMQ10" s="173"/>
      <c r="HMR10" s="173"/>
      <c r="HMS10" s="173"/>
      <c r="HMT10" s="173"/>
      <c r="HMU10" s="173"/>
      <c r="HMV10" s="173"/>
      <c r="HMW10" s="173"/>
      <c r="HMX10" s="173"/>
      <c r="HMY10" s="173"/>
      <c r="HMZ10" s="173"/>
      <c r="HNA10" s="173"/>
      <c r="HNB10" s="173"/>
      <c r="HNC10" s="173"/>
      <c r="HND10" s="173"/>
      <c r="HNE10" s="173"/>
      <c r="HNF10" s="173"/>
      <c r="HNG10" s="173"/>
      <c r="HNH10" s="173"/>
      <c r="HNI10" s="173"/>
      <c r="HNJ10" s="173"/>
      <c r="HNK10" s="173"/>
      <c r="HNL10" s="173"/>
      <c r="HNM10" s="173"/>
      <c r="HNN10" s="173"/>
      <c r="HNO10" s="173"/>
      <c r="HNP10" s="173"/>
      <c r="HNQ10" s="173"/>
      <c r="HNR10" s="173"/>
      <c r="HNS10" s="173"/>
      <c r="HNT10" s="173"/>
      <c r="HNU10" s="173"/>
      <c r="HNV10" s="173"/>
      <c r="HNW10" s="173"/>
      <c r="HNX10" s="173"/>
      <c r="HNY10" s="173"/>
      <c r="HNZ10" s="173"/>
      <c r="HOA10" s="173"/>
      <c r="HOB10" s="173"/>
      <c r="HOC10" s="173"/>
      <c r="HOD10" s="173"/>
      <c r="HOE10" s="173"/>
      <c r="HOF10" s="173"/>
      <c r="HOG10" s="173"/>
      <c r="HOH10" s="173"/>
      <c r="HOI10" s="173"/>
      <c r="HOJ10" s="173"/>
      <c r="HOK10" s="173"/>
      <c r="HOL10" s="173"/>
      <c r="HOM10" s="173"/>
      <c r="HON10" s="173"/>
      <c r="HOO10" s="173"/>
      <c r="HOP10" s="173"/>
      <c r="HOQ10" s="173"/>
      <c r="HOR10" s="173"/>
      <c r="HOS10" s="173"/>
      <c r="HOT10" s="173"/>
      <c r="HOU10" s="173"/>
      <c r="HOV10" s="173"/>
      <c r="HOW10" s="173"/>
      <c r="HOX10" s="173"/>
      <c r="HOY10" s="173"/>
      <c r="HOZ10" s="173"/>
      <c r="HPA10" s="173"/>
      <c r="HPB10" s="173"/>
      <c r="HPC10" s="173"/>
      <c r="HPD10" s="173"/>
      <c r="HPE10" s="173"/>
      <c r="HPF10" s="173"/>
      <c r="HPG10" s="173"/>
      <c r="HPH10" s="173"/>
      <c r="HPI10" s="173"/>
      <c r="HPJ10" s="173"/>
      <c r="HPK10" s="173"/>
      <c r="HPL10" s="173"/>
      <c r="HPM10" s="173"/>
      <c r="HPN10" s="173"/>
      <c r="HPO10" s="173"/>
      <c r="HPP10" s="173"/>
      <c r="HPQ10" s="173"/>
      <c r="HPR10" s="173"/>
      <c r="HPS10" s="173"/>
      <c r="HPT10" s="173"/>
      <c r="HPU10" s="173"/>
      <c r="HPV10" s="173"/>
      <c r="HPW10" s="173"/>
      <c r="HPX10" s="173"/>
      <c r="HPY10" s="173"/>
      <c r="HPZ10" s="173"/>
      <c r="HQA10" s="173"/>
      <c r="HQB10" s="173"/>
      <c r="HQC10" s="173"/>
      <c r="HQD10" s="173"/>
      <c r="HQE10" s="173"/>
      <c r="HQF10" s="173"/>
      <c r="HQG10" s="173"/>
      <c r="HQH10" s="173"/>
      <c r="HQI10" s="173"/>
      <c r="HQJ10" s="173"/>
      <c r="HQK10" s="173"/>
      <c r="HQL10" s="173"/>
      <c r="HQM10" s="173"/>
      <c r="HQN10" s="173"/>
      <c r="HQO10" s="173"/>
      <c r="HQP10" s="173"/>
      <c r="HQQ10" s="173"/>
      <c r="HQR10" s="173"/>
      <c r="HQS10" s="173"/>
      <c r="HQT10" s="173"/>
      <c r="HQU10" s="173"/>
      <c r="HQV10" s="173"/>
      <c r="HQW10" s="173"/>
      <c r="HQX10" s="173"/>
      <c r="HQY10" s="173"/>
      <c r="HQZ10" s="173"/>
      <c r="HRA10" s="173"/>
      <c r="HRB10" s="173"/>
      <c r="HRC10" s="173"/>
      <c r="HRD10" s="173"/>
      <c r="HRE10" s="173"/>
      <c r="HRF10" s="173"/>
      <c r="HRG10" s="173"/>
      <c r="HRH10" s="173"/>
      <c r="HRI10" s="173"/>
      <c r="HRJ10" s="173"/>
      <c r="HRK10" s="173"/>
      <c r="HRL10" s="173"/>
      <c r="HRM10" s="173"/>
      <c r="HRN10" s="173"/>
      <c r="HRO10" s="173"/>
      <c r="HRP10" s="173"/>
      <c r="HRQ10" s="173"/>
      <c r="HRR10" s="173"/>
      <c r="HRS10" s="173"/>
      <c r="HRT10" s="173"/>
      <c r="HRU10" s="173"/>
      <c r="HRV10" s="173"/>
      <c r="HRW10" s="173"/>
      <c r="HRX10" s="173"/>
      <c r="HRY10" s="173"/>
      <c r="HRZ10" s="173"/>
      <c r="HSA10" s="173"/>
      <c r="HSB10" s="173"/>
      <c r="HSC10" s="173"/>
      <c r="HSD10" s="173"/>
      <c r="HSE10" s="173"/>
      <c r="HSF10" s="173"/>
      <c r="HSG10" s="173"/>
      <c r="HSH10" s="173"/>
      <c r="HSI10" s="173"/>
      <c r="HSJ10" s="173"/>
      <c r="HSK10" s="173"/>
      <c r="HSL10" s="173"/>
      <c r="HSM10" s="173"/>
      <c r="HSN10" s="173"/>
      <c r="HSO10" s="173"/>
      <c r="HSP10" s="173"/>
      <c r="HSQ10" s="173"/>
      <c r="HSR10" s="173"/>
      <c r="HSS10" s="173"/>
      <c r="HST10" s="173"/>
      <c r="HSU10" s="173"/>
      <c r="HSV10" s="173"/>
      <c r="HSW10" s="173"/>
      <c r="HSX10" s="173"/>
      <c r="HSY10" s="173"/>
      <c r="HSZ10" s="173"/>
      <c r="HTA10" s="173"/>
      <c r="HTB10" s="173"/>
      <c r="HTC10" s="173"/>
      <c r="HTD10" s="173"/>
      <c r="HTE10" s="173"/>
      <c r="HTF10" s="173"/>
      <c r="HTG10" s="173"/>
      <c r="HTH10" s="173"/>
      <c r="HTI10" s="173"/>
      <c r="HTJ10" s="173"/>
      <c r="HTK10" s="173"/>
      <c r="HTL10" s="173"/>
      <c r="HTM10" s="173"/>
      <c r="HTN10" s="173"/>
      <c r="HTO10" s="173"/>
      <c r="HTP10" s="173"/>
      <c r="HTQ10" s="173"/>
      <c r="HTR10" s="173"/>
      <c r="HTS10" s="173"/>
      <c r="HTT10" s="173"/>
      <c r="HTU10" s="173"/>
      <c r="HTV10" s="173"/>
      <c r="HTW10" s="173"/>
      <c r="HTX10" s="173"/>
      <c r="HTY10" s="173"/>
      <c r="HTZ10" s="173"/>
      <c r="HUA10" s="173"/>
      <c r="HUB10" s="173"/>
      <c r="HUC10" s="173"/>
      <c r="HUD10" s="173"/>
      <c r="HUE10" s="173"/>
      <c r="HUF10" s="173"/>
      <c r="HUG10" s="173"/>
      <c r="HUH10" s="173"/>
      <c r="HUI10" s="173"/>
      <c r="HUJ10" s="173"/>
      <c r="HUK10" s="173"/>
      <c r="HUL10" s="173"/>
      <c r="HUM10" s="173"/>
      <c r="HUN10" s="173"/>
      <c r="HUO10" s="173"/>
      <c r="HUP10" s="173"/>
      <c r="HUQ10" s="173"/>
      <c r="HUR10" s="173"/>
      <c r="HUS10" s="173"/>
      <c r="HUT10" s="173"/>
      <c r="HUU10" s="173"/>
      <c r="HUV10" s="173"/>
      <c r="HUW10" s="173"/>
      <c r="HUX10" s="173"/>
      <c r="HUY10" s="173"/>
      <c r="HUZ10" s="173"/>
      <c r="HVA10" s="173"/>
      <c r="HVB10" s="173"/>
      <c r="HVC10" s="173"/>
      <c r="HVD10" s="173"/>
      <c r="HVE10" s="173"/>
      <c r="HVF10" s="173"/>
      <c r="HVG10" s="173"/>
      <c r="HVH10" s="173"/>
      <c r="HVI10" s="173"/>
      <c r="HVJ10" s="173"/>
      <c r="HVK10" s="173"/>
      <c r="HVL10" s="173"/>
      <c r="HVM10" s="173"/>
      <c r="HVN10" s="173"/>
      <c r="HVO10" s="173"/>
      <c r="HVP10" s="173"/>
      <c r="HVQ10" s="173"/>
      <c r="HVR10" s="173"/>
      <c r="HVS10" s="173"/>
      <c r="HVT10" s="173"/>
      <c r="HVU10" s="173"/>
      <c r="HVV10" s="173"/>
      <c r="HVW10" s="173"/>
      <c r="HVX10" s="173"/>
      <c r="HVY10" s="173"/>
      <c r="HVZ10" s="173"/>
      <c r="HWA10" s="173"/>
      <c r="HWB10" s="173"/>
      <c r="HWC10" s="173"/>
      <c r="HWD10" s="173"/>
      <c r="HWE10" s="173"/>
      <c r="HWF10" s="173"/>
      <c r="HWG10" s="173"/>
      <c r="HWH10" s="173"/>
      <c r="HWI10" s="173"/>
      <c r="HWJ10" s="173"/>
      <c r="HWK10" s="173"/>
      <c r="HWL10" s="173"/>
      <c r="HWM10" s="173"/>
      <c r="HWN10" s="173"/>
      <c r="HWO10" s="173"/>
      <c r="HWP10" s="173"/>
      <c r="HWQ10" s="173"/>
      <c r="HWR10" s="173"/>
      <c r="HWS10" s="173"/>
      <c r="HWT10" s="173"/>
      <c r="HWU10" s="173"/>
      <c r="HWV10" s="173"/>
      <c r="HWW10" s="173"/>
      <c r="HWX10" s="173"/>
      <c r="HWY10" s="173"/>
      <c r="HWZ10" s="173"/>
      <c r="HXA10" s="173"/>
      <c r="HXB10" s="173"/>
      <c r="HXC10" s="173"/>
      <c r="HXD10" s="173"/>
      <c r="HXE10" s="173"/>
      <c r="HXF10" s="173"/>
      <c r="HXG10" s="173"/>
      <c r="HXH10" s="173"/>
      <c r="HXI10" s="173"/>
      <c r="HXJ10" s="173"/>
      <c r="HXK10" s="173"/>
      <c r="HXL10" s="173"/>
      <c r="HXM10" s="173"/>
      <c r="HXN10" s="173"/>
      <c r="HXO10" s="173"/>
      <c r="HXP10" s="173"/>
      <c r="HXQ10" s="173"/>
      <c r="HXR10" s="173"/>
      <c r="HXS10" s="173"/>
      <c r="HXT10" s="173"/>
      <c r="HXU10" s="173"/>
      <c r="HXV10" s="173"/>
      <c r="HXW10" s="173"/>
      <c r="HXX10" s="173"/>
      <c r="HXY10" s="173"/>
      <c r="HXZ10" s="173"/>
      <c r="HYA10" s="173"/>
      <c r="HYB10" s="173"/>
      <c r="HYC10" s="173"/>
      <c r="HYD10" s="173"/>
      <c r="HYE10" s="173"/>
      <c r="HYF10" s="173"/>
      <c r="HYG10" s="173"/>
      <c r="HYH10" s="173"/>
      <c r="HYI10" s="173"/>
      <c r="HYJ10" s="173"/>
      <c r="HYK10" s="173"/>
      <c r="HYL10" s="173"/>
      <c r="HYM10" s="173"/>
      <c r="HYN10" s="173"/>
      <c r="HYO10" s="173"/>
      <c r="HYP10" s="173"/>
      <c r="HYQ10" s="173"/>
      <c r="HYR10" s="173"/>
      <c r="HYS10" s="173"/>
      <c r="HYT10" s="173"/>
      <c r="HYU10" s="173"/>
      <c r="HYV10" s="173"/>
      <c r="HYW10" s="173"/>
      <c r="HYX10" s="173"/>
      <c r="HYY10" s="173"/>
      <c r="HYZ10" s="173"/>
      <c r="HZA10" s="173"/>
      <c r="HZB10" s="173"/>
      <c r="HZC10" s="173"/>
      <c r="HZD10" s="173"/>
      <c r="HZE10" s="173"/>
      <c r="HZF10" s="173"/>
      <c r="HZG10" s="173"/>
      <c r="HZH10" s="173"/>
      <c r="HZI10" s="173"/>
      <c r="HZJ10" s="173"/>
      <c r="HZK10" s="173"/>
      <c r="HZL10" s="173"/>
      <c r="HZM10" s="173"/>
      <c r="HZN10" s="173"/>
      <c r="HZO10" s="173"/>
      <c r="HZP10" s="173"/>
      <c r="HZQ10" s="173"/>
      <c r="HZR10" s="173"/>
      <c r="HZS10" s="173"/>
      <c r="HZT10" s="173"/>
      <c r="HZU10" s="173"/>
      <c r="HZV10" s="173"/>
      <c r="HZW10" s="173"/>
      <c r="HZX10" s="173"/>
      <c r="HZY10" s="173"/>
      <c r="HZZ10" s="173"/>
      <c r="IAA10" s="173"/>
      <c r="IAB10" s="173"/>
      <c r="IAC10" s="173"/>
      <c r="IAD10" s="173"/>
      <c r="IAE10" s="173"/>
      <c r="IAF10" s="173"/>
      <c r="IAG10" s="173"/>
      <c r="IAH10" s="173"/>
      <c r="IAI10" s="173"/>
      <c r="IAJ10" s="173"/>
      <c r="IAK10" s="173"/>
      <c r="IAL10" s="173"/>
      <c r="IAM10" s="173"/>
      <c r="IAN10" s="173"/>
      <c r="IAO10" s="173"/>
      <c r="IAP10" s="173"/>
      <c r="IAQ10" s="173"/>
      <c r="IAR10" s="173"/>
      <c r="IAS10" s="173"/>
      <c r="IAT10" s="173"/>
      <c r="IAU10" s="173"/>
      <c r="IAV10" s="173"/>
      <c r="IAW10" s="173"/>
      <c r="IAX10" s="173"/>
      <c r="IAY10" s="173"/>
      <c r="IAZ10" s="173"/>
      <c r="IBA10" s="173"/>
      <c r="IBB10" s="173"/>
      <c r="IBC10" s="173"/>
      <c r="IBD10" s="173"/>
      <c r="IBE10" s="173"/>
      <c r="IBF10" s="173"/>
      <c r="IBG10" s="173"/>
      <c r="IBH10" s="173"/>
      <c r="IBI10" s="173"/>
      <c r="IBJ10" s="173"/>
      <c r="IBK10" s="173"/>
      <c r="IBL10" s="173"/>
      <c r="IBM10" s="173"/>
      <c r="IBN10" s="173"/>
      <c r="IBO10" s="173"/>
      <c r="IBP10" s="173"/>
      <c r="IBQ10" s="173"/>
      <c r="IBR10" s="173"/>
      <c r="IBS10" s="173"/>
      <c r="IBT10" s="173"/>
      <c r="IBU10" s="173"/>
      <c r="IBV10" s="173"/>
      <c r="IBW10" s="173"/>
      <c r="IBX10" s="173"/>
      <c r="IBY10" s="173"/>
      <c r="IBZ10" s="173"/>
      <c r="ICA10" s="173"/>
      <c r="ICB10" s="173"/>
      <c r="ICC10" s="173"/>
      <c r="ICD10" s="173"/>
      <c r="ICE10" s="173"/>
      <c r="ICF10" s="173"/>
      <c r="ICG10" s="173"/>
      <c r="ICH10" s="173"/>
      <c r="ICI10" s="173"/>
      <c r="ICJ10" s="173"/>
      <c r="ICK10" s="173"/>
      <c r="ICL10" s="173"/>
      <c r="ICM10" s="173"/>
      <c r="ICN10" s="173"/>
      <c r="ICO10" s="173"/>
      <c r="ICP10" s="173"/>
      <c r="ICQ10" s="173"/>
      <c r="ICR10" s="173"/>
      <c r="ICS10" s="173"/>
      <c r="ICT10" s="173"/>
      <c r="ICU10" s="173"/>
      <c r="ICV10" s="173"/>
      <c r="ICW10" s="173"/>
      <c r="ICX10" s="173"/>
      <c r="ICY10" s="173"/>
      <c r="ICZ10" s="173"/>
      <c r="IDA10" s="173"/>
      <c r="IDB10" s="173"/>
      <c r="IDC10" s="173"/>
      <c r="IDD10" s="173"/>
      <c r="IDE10" s="173"/>
      <c r="IDF10" s="173"/>
      <c r="IDG10" s="173"/>
      <c r="IDH10" s="173"/>
      <c r="IDI10" s="173"/>
      <c r="IDJ10" s="173"/>
      <c r="IDK10" s="173"/>
      <c r="IDL10" s="173"/>
      <c r="IDM10" s="173"/>
      <c r="IDN10" s="173"/>
      <c r="IDO10" s="173"/>
      <c r="IDP10" s="173"/>
      <c r="IDQ10" s="173"/>
      <c r="IDR10" s="173"/>
      <c r="IDS10" s="173"/>
      <c r="IDT10" s="173"/>
      <c r="IDU10" s="173"/>
      <c r="IDV10" s="173"/>
      <c r="IDW10" s="173"/>
      <c r="IDX10" s="173"/>
      <c r="IDY10" s="173"/>
      <c r="IDZ10" s="173"/>
      <c r="IEA10" s="173"/>
      <c r="IEB10" s="173"/>
      <c r="IEC10" s="173"/>
      <c r="IED10" s="173"/>
      <c r="IEE10" s="173"/>
      <c r="IEF10" s="173"/>
      <c r="IEG10" s="173"/>
      <c r="IEH10" s="173"/>
      <c r="IEI10" s="173"/>
      <c r="IEJ10" s="173"/>
      <c r="IEK10" s="173"/>
      <c r="IEL10" s="173"/>
      <c r="IEM10" s="173"/>
      <c r="IEN10" s="173"/>
      <c r="IEO10" s="173"/>
      <c r="IEP10" s="173"/>
      <c r="IEQ10" s="173"/>
      <c r="IER10" s="173"/>
      <c r="IES10" s="173"/>
      <c r="IET10" s="173"/>
      <c r="IEU10" s="173"/>
      <c r="IEV10" s="173"/>
      <c r="IEW10" s="173"/>
      <c r="IEX10" s="173"/>
      <c r="IEY10" s="173"/>
      <c r="IEZ10" s="173"/>
      <c r="IFA10" s="173"/>
      <c r="IFB10" s="173"/>
      <c r="IFC10" s="173"/>
      <c r="IFD10" s="173"/>
      <c r="IFE10" s="173"/>
      <c r="IFF10" s="173"/>
      <c r="IFG10" s="173"/>
      <c r="IFH10" s="173"/>
      <c r="IFI10" s="173"/>
      <c r="IFJ10" s="173"/>
      <c r="IFK10" s="173"/>
      <c r="IFL10" s="173"/>
      <c r="IFM10" s="173"/>
      <c r="IFN10" s="173"/>
      <c r="IFO10" s="173"/>
      <c r="IFP10" s="173"/>
      <c r="IFQ10" s="173"/>
      <c r="IFR10" s="173"/>
      <c r="IFS10" s="173"/>
      <c r="IFT10" s="173"/>
      <c r="IFU10" s="173"/>
      <c r="IFV10" s="173"/>
      <c r="IFW10" s="173"/>
      <c r="IFX10" s="173"/>
      <c r="IFY10" s="173"/>
      <c r="IFZ10" s="173"/>
      <c r="IGA10" s="173"/>
      <c r="IGB10" s="173"/>
      <c r="IGC10" s="173"/>
      <c r="IGD10" s="173"/>
      <c r="IGE10" s="173"/>
      <c r="IGF10" s="173"/>
      <c r="IGG10" s="173"/>
      <c r="IGH10" s="173"/>
      <c r="IGI10" s="173"/>
      <c r="IGJ10" s="173"/>
      <c r="IGK10" s="173"/>
      <c r="IGL10" s="173"/>
      <c r="IGM10" s="173"/>
      <c r="IGN10" s="173"/>
      <c r="IGO10" s="173"/>
      <c r="IGP10" s="173"/>
      <c r="IGQ10" s="173"/>
      <c r="IGR10" s="173"/>
      <c r="IGS10" s="173"/>
      <c r="IGT10" s="173"/>
      <c r="IGU10" s="173"/>
      <c r="IGV10" s="173"/>
      <c r="IGW10" s="173"/>
      <c r="IGX10" s="173"/>
      <c r="IGY10" s="173"/>
      <c r="IGZ10" s="173"/>
      <c r="IHA10" s="173"/>
      <c r="IHB10" s="173"/>
      <c r="IHC10" s="173"/>
      <c r="IHD10" s="173"/>
      <c r="IHE10" s="173"/>
      <c r="IHF10" s="173"/>
      <c r="IHG10" s="173"/>
      <c r="IHH10" s="173"/>
      <c r="IHI10" s="173"/>
      <c r="IHJ10" s="173"/>
      <c r="IHK10" s="173"/>
      <c r="IHL10" s="173"/>
      <c r="IHM10" s="173"/>
      <c r="IHN10" s="173"/>
      <c r="IHO10" s="173"/>
      <c r="IHP10" s="173"/>
      <c r="IHQ10" s="173"/>
      <c r="IHR10" s="173"/>
      <c r="IHS10" s="173"/>
      <c r="IHT10" s="173"/>
      <c r="IHU10" s="173"/>
      <c r="IHV10" s="173"/>
      <c r="IHW10" s="173"/>
      <c r="IHX10" s="173"/>
      <c r="IHY10" s="173"/>
      <c r="IHZ10" s="173"/>
      <c r="IIA10" s="173"/>
      <c r="IIB10" s="173"/>
      <c r="IIC10" s="173"/>
      <c r="IID10" s="173"/>
      <c r="IIE10" s="173"/>
      <c r="IIF10" s="173"/>
      <c r="IIG10" s="173"/>
      <c r="IIH10" s="173"/>
      <c r="III10" s="173"/>
      <c r="IIJ10" s="173"/>
      <c r="IIK10" s="173"/>
      <c r="IIL10" s="173"/>
      <c r="IIM10" s="173"/>
      <c r="IIN10" s="173"/>
      <c r="IIO10" s="173"/>
      <c r="IIP10" s="173"/>
      <c r="IIQ10" s="173"/>
      <c r="IIR10" s="173"/>
      <c r="IIS10" s="173"/>
      <c r="IIT10" s="173"/>
      <c r="IIU10" s="173"/>
      <c r="IIV10" s="173"/>
      <c r="IIW10" s="173"/>
      <c r="IIX10" s="173"/>
      <c r="IIY10" s="173"/>
      <c r="IIZ10" s="173"/>
      <c r="IJA10" s="173"/>
      <c r="IJB10" s="173"/>
      <c r="IJC10" s="173"/>
      <c r="IJD10" s="173"/>
      <c r="IJE10" s="173"/>
      <c r="IJF10" s="173"/>
      <c r="IJG10" s="173"/>
      <c r="IJH10" s="173"/>
      <c r="IJI10" s="173"/>
      <c r="IJJ10" s="173"/>
      <c r="IJK10" s="173"/>
      <c r="IJL10" s="173"/>
      <c r="IJM10" s="173"/>
      <c r="IJN10" s="173"/>
      <c r="IJO10" s="173"/>
      <c r="IJP10" s="173"/>
      <c r="IJQ10" s="173"/>
      <c r="IJR10" s="173"/>
      <c r="IJS10" s="173"/>
      <c r="IJT10" s="173"/>
      <c r="IJU10" s="173"/>
      <c r="IJV10" s="173"/>
      <c r="IJW10" s="173"/>
      <c r="IJX10" s="173"/>
      <c r="IJY10" s="173"/>
      <c r="IJZ10" s="173"/>
      <c r="IKA10" s="173"/>
      <c r="IKB10" s="173"/>
      <c r="IKC10" s="173"/>
      <c r="IKD10" s="173"/>
      <c r="IKE10" s="173"/>
      <c r="IKF10" s="173"/>
      <c r="IKG10" s="173"/>
      <c r="IKH10" s="173"/>
      <c r="IKI10" s="173"/>
      <c r="IKJ10" s="173"/>
      <c r="IKK10" s="173"/>
      <c r="IKL10" s="173"/>
      <c r="IKM10" s="173"/>
      <c r="IKN10" s="173"/>
      <c r="IKO10" s="173"/>
      <c r="IKP10" s="173"/>
      <c r="IKQ10" s="173"/>
      <c r="IKR10" s="173"/>
      <c r="IKS10" s="173"/>
      <c r="IKT10" s="173"/>
      <c r="IKU10" s="173"/>
      <c r="IKV10" s="173"/>
      <c r="IKW10" s="173"/>
      <c r="IKX10" s="173"/>
      <c r="IKY10" s="173"/>
      <c r="IKZ10" s="173"/>
      <c r="ILA10" s="173"/>
      <c r="ILB10" s="173"/>
      <c r="ILC10" s="173"/>
      <c r="ILD10" s="173"/>
      <c r="ILE10" s="173"/>
      <c r="ILF10" s="173"/>
      <c r="ILG10" s="173"/>
      <c r="ILH10" s="173"/>
      <c r="ILI10" s="173"/>
      <c r="ILJ10" s="173"/>
      <c r="ILK10" s="173"/>
      <c r="ILL10" s="173"/>
      <c r="ILM10" s="173"/>
      <c r="ILN10" s="173"/>
      <c r="ILO10" s="173"/>
      <c r="ILP10" s="173"/>
      <c r="ILQ10" s="173"/>
      <c r="ILR10" s="173"/>
      <c r="ILS10" s="173"/>
      <c r="ILT10" s="173"/>
      <c r="ILU10" s="173"/>
      <c r="ILV10" s="173"/>
      <c r="ILW10" s="173"/>
      <c r="ILX10" s="173"/>
      <c r="ILY10" s="173"/>
      <c r="ILZ10" s="173"/>
      <c r="IMA10" s="173"/>
      <c r="IMB10" s="173"/>
      <c r="IMC10" s="173"/>
      <c r="IMD10" s="173"/>
      <c r="IME10" s="173"/>
      <c r="IMF10" s="173"/>
      <c r="IMG10" s="173"/>
      <c r="IMH10" s="173"/>
      <c r="IMI10" s="173"/>
      <c r="IMJ10" s="173"/>
      <c r="IMK10" s="173"/>
      <c r="IML10" s="173"/>
      <c r="IMM10" s="173"/>
      <c r="IMN10" s="173"/>
      <c r="IMO10" s="173"/>
      <c r="IMP10" s="173"/>
      <c r="IMQ10" s="173"/>
      <c r="IMR10" s="173"/>
      <c r="IMS10" s="173"/>
      <c r="IMT10" s="173"/>
      <c r="IMU10" s="173"/>
      <c r="IMV10" s="173"/>
      <c r="IMW10" s="173"/>
      <c r="IMX10" s="173"/>
      <c r="IMY10" s="173"/>
      <c r="IMZ10" s="173"/>
      <c r="INA10" s="173"/>
      <c r="INB10" s="173"/>
      <c r="INC10" s="173"/>
      <c r="IND10" s="173"/>
      <c r="INE10" s="173"/>
      <c r="INF10" s="173"/>
      <c r="ING10" s="173"/>
      <c r="INH10" s="173"/>
      <c r="INI10" s="173"/>
      <c r="INJ10" s="173"/>
      <c r="INK10" s="173"/>
      <c r="INL10" s="173"/>
      <c r="INM10" s="173"/>
      <c r="INN10" s="173"/>
      <c r="INO10" s="173"/>
      <c r="INP10" s="173"/>
      <c r="INQ10" s="173"/>
      <c r="INR10" s="173"/>
      <c r="INS10" s="173"/>
      <c r="INT10" s="173"/>
      <c r="INU10" s="173"/>
      <c r="INV10" s="173"/>
      <c r="INW10" s="173"/>
      <c r="INX10" s="173"/>
      <c r="INY10" s="173"/>
      <c r="INZ10" s="173"/>
      <c r="IOA10" s="173"/>
      <c r="IOB10" s="173"/>
      <c r="IOC10" s="173"/>
      <c r="IOD10" s="173"/>
      <c r="IOE10" s="173"/>
      <c r="IOF10" s="173"/>
      <c r="IOG10" s="173"/>
      <c r="IOH10" s="173"/>
      <c r="IOI10" s="173"/>
      <c r="IOJ10" s="173"/>
      <c r="IOK10" s="173"/>
      <c r="IOL10" s="173"/>
      <c r="IOM10" s="173"/>
      <c r="ION10" s="173"/>
      <c r="IOO10" s="173"/>
      <c r="IOP10" s="173"/>
      <c r="IOQ10" s="173"/>
      <c r="IOR10" s="173"/>
      <c r="IOS10" s="173"/>
      <c r="IOT10" s="173"/>
      <c r="IOU10" s="173"/>
      <c r="IOV10" s="173"/>
      <c r="IOW10" s="173"/>
      <c r="IOX10" s="173"/>
      <c r="IOY10" s="173"/>
      <c r="IOZ10" s="173"/>
      <c r="IPA10" s="173"/>
      <c r="IPB10" s="173"/>
      <c r="IPC10" s="173"/>
      <c r="IPD10" s="173"/>
      <c r="IPE10" s="173"/>
      <c r="IPF10" s="173"/>
      <c r="IPG10" s="173"/>
      <c r="IPH10" s="173"/>
      <c r="IPI10" s="173"/>
      <c r="IPJ10" s="173"/>
      <c r="IPK10" s="173"/>
      <c r="IPL10" s="173"/>
      <c r="IPM10" s="173"/>
      <c r="IPN10" s="173"/>
      <c r="IPO10" s="173"/>
      <c r="IPP10" s="173"/>
      <c r="IPQ10" s="173"/>
      <c r="IPR10" s="173"/>
      <c r="IPS10" s="173"/>
      <c r="IPT10" s="173"/>
      <c r="IPU10" s="173"/>
      <c r="IPV10" s="173"/>
      <c r="IPW10" s="173"/>
      <c r="IPX10" s="173"/>
      <c r="IPY10" s="173"/>
      <c r="IPZ10" s="173"/>
      <c r="IQA10" s="173"/>
      <c r="IQB10" s="173"/>
      <c r="IQC10" s="173"/>
      <c r="IQD10" s="173"/>
      <c r="IQE10" s="173"/>
      <c r="IQF10" s="173"/>
      <c r="IQG10" s="173"/>
      <c r="IQH10" s="173"/>
      <c r="IQI10" s="173"/>
      <c r="IQJ10" s="173"/>
      <c r="IQK10" s="173"/>
      <c r="IQL10" s="173"/>
      <c r="IQM10" s="173"/>
      <c r="IQN10" s="173"/>
      <c r="IQO10" s="173"/>
      <c r="IQP10" s="173"/>
      <c r="IQQ10" s="173"/>
      <c r="IQR10" s="173"/>
      <c r="IQS10" s="173"/>
      <c r="IQT10" s="173"/>
      <c r="IQU10" s="173"/>
      <c r="IQV10" s="173"/>
      <c r="IQW10" s="173"/>
      <c r="IQX10" s="173"/>
      <c r="IQY10" s="173"/>
      <c r="IQZ10" s="173"/>
      <c r="IRA10" s="173"/>
      <c r="IRB10" s="173"/>
      <c r="IRC10" s="173"/>
      <c r="IRD10" s="173"/>
      <c r="IRE10" s="173"/>
      <c r="IRF10" s="173"/>
      <c r="IRG10" s="173"/>
      <c r="IRH10" s="173"/>
      <c r="IRI10" s="173"/>
      <c r="IRJ10" s="173"/>
      <c r="IRK10" s="173"/>
      <c r="IRL10" s="173"/>
      <c r="IRM10" s="173"/>
      <c r="IRN10" s="173"/>
      <c r="IRO10" s="173"/>
      <c r="IRP10" s="173"/>
      <c r="IRQ10" s="173"/>
      <c r="IRR10" s="173"/>
      <c r="IRS10" s="173"/>
      <c r="IRT10" s="173"/>
      <c r="IRU10" s="173"/>
      <c r="IRV10" s="173"/>
      <c r="IRW10" s="173"/>
      <c r="IRX10" s="173"/>
      <c r="IRY10" s="173"/>
      <c r="IRZ10" s="173"/>
      <c r="ISA10" s="173"/>
      <c r="ISB10" s="173"/>
      <c r="ISC10" s="173"/>
      <c r="ISD10" s="173"/>
      <c r="ISE10" s="173"/>
      <c r="ISF10" s="173"/>
      <c r="ISG10" s="173"/>
      <c r="ISH10" s="173"/>
      <c r="ISI10" s="173"/>
      <c r="ISJ10" s="173"/>
      <c r="ISK10" s="173"/>
      <c r="ISL10" s="173"/>
      <c r="ISM10" s="173"/>
      <c r="ISN10" s="173"/>
      <c r="ISO10" s="173"/>
      <c r="ISP10" s="173"/>
      <c r="ISQ10" s="173"/>
      <c r="ISR10" s="173"/>
      <c r="ISS10" s="173"/>
      <c r="IST10" s="173"/>
      <c r="ISU10" s="173"/>
      <c r="ISV10" s="173"/>
      <c r="ISW10" s="173"/>
      <c r="ISX10" s="173"/>
      <c r="ISY10" s="173"/>
      <c r="ISZ10" s="173"/>
      <c r="ITA10" s="173"/>
      <c r="ITB10" s="173"/>
      <c r="ITC10" s="173"/>
      <c r="ITD10" s="173"/>
      <c r="ITE10" s="173"/>
      <c r="ITF10" s="173"/>
      <c r="ITG10" s="173"/>
      <c r="ITH10" s="173"/>
      <c r="ITI10" s="173"/>
      <c r="ITJ10" s="173"/>
      <c r="ITK10" s="173"/>
      <c r="ITL10" s="173"/>
      <c r="ITM10" s="173"/>
      <c r="ITN10" s="173"/>
      <c r="ITO10" s="173"/>
      <c r="ITP10" s="173"/>
      <c r="ITQ10" s="173"/>
      <c r="ITR10" s="173"/>
      <c r="ITS10" s="173"/>
      <c r="ITT10" s="173"/>
      <c r="ITU10" s="173"/>
      <c r="ITV10" s="173"/>
      <c r="ITW10" s="173"/>
      <c r="ITX10" s="173"/>
      <c r="ITY10" s="173"/>
      <c r="ITZ10" s="173"/>
      <c r="IUA10" s="173"/>
      <c r="IUB10" s="173"/>
      <c r="IUC10" s="173"/>
      <c r="IUD10" s="173"/>
      <c r="IUE10" s="173"/>
      <c r="IUF10" s="173"/>
      <c r="IUG10" s="173"/>
      <c r="IUH10" s="173"/>
      <c r="IUI10" s="173"/>
      <c r="IUJ10" s="173"/>
      <c r="IUK10" s="173"/>
      <c r="IUL10" s="173"/>
      <c r="IUM10" s="173"/>
      <c r="IUN10" s="173"/>
      <c r="IUO10" s="173"/>
      <c r="IUP10" s="173"/>
      <c r="IUQ10" s="173"/>
      <c r="IUR10" s="173"/>
      <c r="IUS10" s="173"/>
      <c r="IUT10" s="173"/>
      <c r="IUU10" s="173"/>
      <c r="IUV10" s="173"/>
      <c r="IUW10" s="173"/>
      <c r="IUX10" s="173"/>
      <c r="IUY10" s="173"/>
      <c r="IUZ10" s="173"/>
      <c r="IVA10" s="173"/>
      <c r="IVB10" s="173"/>
      <c r="IVC10" s="173"/>
      <c r="IVD10" s="173"/>
      <c r="IVE10" s="173"/>
      <c r="IVF10" s="173"/>
      <c r="IVG10" s="173"/>
      <c r="IVH10" s="173"/>
      <c r="IVI10" s="173"/>
      <c r="IVJ10" s="173"/>
      <c r="IVK10" s="173"/>
      <c r="IVL10" s="173"/>
      <c r="IVM10" s="173"/>
      <c r="IVN10" s="173"/>
      <c r="IVO10" s="173"/>
      <c r="IVP10" s="173"/>
      <c r="IVQ10" s="173"/>
      <c r="IVR10" s="173"/>
      <c r="IVS10" s="173"/>
      <c r="IVT10" s="173"/>
      <c r="IVU10" s="173"/>
      <c r="IVV10" s="173"/>
      <c r="IVW10" s="173"/>
      <c r="IVX10" s="173"/>
      <c r="IVY10" s="173"/>
      <c r="IVZ10" s="173"/>
      <c r="IWA10" s="173"/>
      <c r="IWB10" s="173"/>
      <c r="IWC10" s="173"/>
      <c r="IWD10" s="173"/>
      <c r="IWE10" s="173"/>
      <c r="IWF10" s="173"/>
      <c r="IWG10" s="173"/>
      <c r="IWH10" s="173"/>
      <c r="IWI10" s="173"/>
      <c r="IWJ10" s="173"/>
      <c r="IWK10" s="173"/>
      <c r="IWL10" s="173"/>
      <c r="IWM10" s="173"/>
      <c r="IWN10" s="173"/>
      <c r="IWO10" s="173"/>
      <c r="IWP10" s="173"/>
      <c r="IWQ10" s="173"/>
      <c r="IWR10" s="173"/>
      <c r="IWS10" s="173"/>
      <c r="IWT10" s="173"/>
      <c r="IWU10" s="173"/>
      <c r="IWV10" s="173"/>
      <c r="IWW10" s="173"/>
      <c r="IWX10" s="173"/>
      <c r="IWY10" s="173"/>
      <c r="IWZ10" s="173"/>
      <c r="IXA10" s="173"/>
      <c r="IXB10" s="173"/>
      <c r="IXC10" s="173"/>
      <c r="IXD10" s="173"/>
      <c r="IXE10" s="173"/>
      <c r="IXF10" s="173"/>
      <c r="IXG10" s="173"/>
      <c r="IXH10" s="173"/>
      <c r="IXI10" s="173"/>
      <c r="IXJ10" s="173"/>
      <c r="IXK10" s="173"/>
      <c r="IXL10" s="173"/>
      <c r="IXM10" s="173"/>
      <c r="IXN10" s="173"/>
      <c r="IXO10" s="173"/>
      <c r="IXP10" s="173"/>
      <c r="IXQ10" s="173"/>
      <c r="IXR10" s="173"/>
      <c r="IXS10" s="173"/>
      <c r="IXT10" s="173"/>
      <c r="IXU10" s="173"/>
      <c r="IXV10" s="173"/>
      <c r="IXW10" s="173"/>
      <c r="IXX10" s="173"/>
      <c r="IXY10" s="173"/>
      <c r="IXZ10" s="173"/>
      <c r="IYA10" s="173"/>
      <c r="IYB10" s="173"/>
      <c r="IYC10" s="173"/>
      <c r="IYD10" s="173"/>
      <c r="IYE10" s="173"/>
      <c r="IYF10" s="173"/>
      <c r="IYG10" s="173"/>
      <c r="IYH10" s="173"/>
      <c r="IYI10" s="173"/>
      <c r="IYJ10" s="173"/>
      <c r="IYK10" s="173"/>
      <c r="IYL10" s="173"/>
      <c r="IYM10" s="173"/>
      <c r="IYN10" s="173"/>
      <c r="IYO10" s="173"/>
      <c r="IYP10" s="173"/>
      <c r="IYQ10" s="173"/>
      <c r="IYR10" s="173"/>
      <c r="IYS10" s="173"/>
      <c r="IYT10" s="173"/>
      <c r="IYU10" s="173"/>
      <c r="IYV10" s="173"/>
      <c r="IYW10" s="173"/>
      <c r="IYX10" s="173"/>
      <c r="IYY10" s="173"/>
      <c r="IYZ10" s="173"/>
      <c r="IZA10" s="173"/>
      <c r="IZB10" s="173"/>
      <c r="IZC10" s="173"/>
      <c r="IZD10" s="173"/>
      <c r="IZE10" s="173"/>
      <c r="IZF10" s="173"/>
      <c r="IZG10" s="173"/>
      <c r="IZH10" s="173"/>
      <c r="IZI10" s="173"/>
      <c r="IZJ10" s="173"/>
      <c r="IZK10" s="173"/>
      <c r="IZL10" s="173"/>
      <c r="IZM10" s="173"/>
      <c r="IZN10" s="173"/>
      <c r="IZO10" s="173"/>
      <c r="IZP10" s="173"/>
      <c r="IZQ10" s="173"/>
      <c r="IZR10" s="173"/>
      <c r="IZS10" s="173"/>
      <c r="IZT10" s="173"/>
      <c r="IZU10" s="173"/>
      <c r="IZV10" s="173"/>
      <c r="IZW10" s="173"/>
      <c r="IZX10" s="173"/>
      <c r="IZY10" s="173"/>
      <c r="IZZ10" s="173"/>
      <c r="JAA10" s="173"/>
      <c r="JAB10" s="173"/>
      <c r="JAC10" s="173"/>
      <c r="JAD10" s="173"/>
      <c r="JAE10" s="173"/>
      <c r="JAF10" s="173"/>
      <c r="JAG10" s="173"/>
      <c r="JAH10" s="173"/>
      <c r="JAI10" s="173"/>
      <c r="JAJ10" s="173"/>
      <c r="JAK10" s="173"/>
      <c r="JAL10" s="173"/>
      <c r="JAM10" s="173"/>
      <c r="JAN10" s="173"/>
      <c r="JAO10" s="173"/>
      <c r="JAP10" s="173"/>
      <c r="JAQ10" s="173"/>
      <c r="JAR10" s="173"/>
      <c r="JAS10" s="173"/>
      <c r="JAT10" s="173"/>
      <c r="JAU10" s="173"/>
      <c r="JAV10" s="173"/>
      <c r="JAW10" s="173"/>
      <c r="JAX10" s="173"/>
      <c r="JAY10" s="173"/>
      <c r="JAZ10" s="173"/>
      <c r="JBA10" s="173"/>
      <c r="JBB10" s="173"/>
      <c r="JBC10" s="173"/>
      <c r="JBD10" s="173"/>
      <c r="JBE10" s="173"/>
      <c r="JBF10" s="173"/>
      <c r="JBG10" s="173"/>
      <c r="JBH10" s="173"/>
      <c r="JBI10" s="173"/>
      <c r="JBJ10" s="173"/>
      <c r="JBK10" s="173"/>
      <c r="JBL10" s="173"/>
      <c r="JBM10" s="173"/>
      <c r="JBN10" s="173"/>
      <c r="JBO10" s="173"/>
      <c r="JBP10" s="173"/>
      <c r="JBQ10" s="173"/>
      <c r="JBR10" s="173"/>
      <c r="JBS10" s="173"/>
      <c r="JBT10" s="173"/>
      <c r="JBU10" s="173"/>
      <c r="JBV10" s="173"/>
      <c r="JBW10" s="173"/>
      <c r="JBX10" s="173"/>
      <c r="JBY10" s="173"/>
      <c r="JBZ10" s="173"/>
      <c r="JCA10" s="173"/>
      <c r="JCB10" s="173"/>
      <c r="JCC10" s="173"/>
      <c r="JCD10" s="173"/>
      <c r="JCE10" s="173"/>
      <c r="JCF10" s="173"/>
      <c r="JCG10" s="173"/>
      <c r="JCH10" s="173"/>
      <c r="JCI10" s="173"/>
      <c r="JCJ10" s="173"/>
      <c r="JCK10" s="173"/>
      <c r="JCL10" s="173"/>
      <c r="JCM10" s="173"/>
      <c r="JCN10" s="173"/>
      <c r="JCO10" s="173"/>
      <c r="JCP10" s="173"/>
      <c r="JCQ10" s="173"/>
      <c r="JCR10" s="173"/>
      <c r="JCS10" s="173"/>
      <c r="JCT10" s="173"/>
      <c r="JCU10" s="173"/>
      <c r="JCV10" s="173"/>
      <c r="JCW10" s="173"/>
      <c r="JCX10" s="173"/>
      <c r="JCY10" s="173"/>
      <c r="JCZ10" s="173"/>
      <c r="JDA10" s="173"/>
      <c r="JDB10" s="173"/>
      <c r="JDC10" s="173"/>
      <c r="JDD10" s="173"/>
      <c r="JDE10" s="173"/>
      <c r="JDF10" s="173"/>
      <c r="JDG10" s="173"/>
      <c r="JDH10" s="173"/>
      <c r="JDI10" s="173"/>
      <c r="JDJ10" s="173"/>
      <c r="JDK10" s="173"/>
      <c r="JDL10" s="173"/>
      <c r="JDM10" s="173"/>
      <c r="JDN10" s="173"/>
      <c r="JDO10" s="173"/>
      <c r="JDP10" s="173"/>
      <c r="JDQ10" s="173"/>
      <c r="JDR10" s="173"/>
      <c r="JDS10" s="173"/>
      <c r="JDT10" s="173"/>
      <c r="JDU10" s="173"/>
      <c r="JDV10" s="173"/>
      <c r="JDW10" s="173"/>
      <c r="JDX10" s="173"/>
      <c r="JDY10" s="173"/>
      <c r="JDZ10" s="173"/>
      <c r="JEA10" s="173"/>
      <c r="JEB10" s="173"/>
      <c r="JEC10" s="173"/>
      <c r="JED10" s="173"/>
      <c r="JEE10" s="173"/>
      <c r="JEF10" s="173"/>
      <c r="JEG10" s="173"/>
      <c r="JEH10" s="173"/>
      <c r="JEI10" s="173"/>
      <c r="JEJ10" s="173"/>
      <c r="JEK10" s="173"/>
      <c r="JEL10" s="173"/>
      <c r="JEM10" s="173"/>
      <c r="JEN10" s="173"/>
      <c r="JEO10" s="173"/>
      <c r="JEP10" s="173"/>
      <c r="JEQ10" s="173"/>
      <c r="JER10" s="173"/>
      <c r="JES10" s="173"/>
      <c r="JET10" s="173"/>
      <c r="JEU10" s="173"/>
      <c r="JEV10" s="173"/>
      <c r="JEW10" s="173"/>
      <c r="JEX10" s="173"/>
      <c r="JEY10" s="173"/>
      <c r="JEZ10" s="173"/>
      <c r="JFA10" s="173"/>
      <c r="JFB10" s="173"/>
      <c r="JFC10" s="173"/>
      <c r="JFD10" s="173"/>
      <c r="JFE10" s="173"/>
      <c r="JFF10" s="173"/>
      <c r="JFG10" s="173"/>
      <c r="JFH10" s="173"/>
      <c r="JFI10" s="173"/>
      <c r="JFJ10" s="173"/>
      <c r="JFK10" s="173"/>
      <c r="JFL10" s="173"/>
      <c r="JFM10" s="173"/>
      <c r="JFN10" s="173"/>
      <c r="JFO10" s="173"/>
      <c r="JFP10" s="173"/>
      <c r="JFQ10" s="173"/>
      <c r="JFR10" s="173"/>
      <c r="JFS10" s="173"/>
      <c r="JFT10" s="173"/>
      <c r="JFU10" s="173"/>
      <c r="JFV10" s="173"/>
      <c r="JFW10" s="173"/>
      <c r="JFX10" s="173"/>
      <c r="JFY10" s="173"/>
      <c r="JFZ10" s="173"/>
      <c r="JGA10" s="173"/>
      <c r="JGB10" s="173"/>
      <c r="JGC10" s="173"/>
      <c r="JGD10" s="173"/>
      <c r="JGE10" s="173"/>
      <c r="JGF10" s="173"/>
      <c r="JGG10" s="173"/>
      <c r="JGH10" s="173"/>
      <c r="JGI10" s="173"/>
      <c r="JGJ10" s="173"/>
      <c r="JGK10" s="173"/>
      <c r="JGL10" s="173"/>
      <c r="JGM10" s="173"/>
      <c r="JGN10" s="173"/>
      <c r="JGO10" s="173"/>
      <c r="JGP10" s="173"/>
      <c r="JGQ10" s="173"/>
      <c r="JGR10" s="173"/>
      <c r="JGS10" s="173"/>
      <c r="JGT10" s="173"/>
      <c r="JGU10" s="173"/>
      <c r="JGV10" s="173"/>
      <c r="JGW10" s="173"/>
      <c r="JGX10" s="173"/>
      <c r="JGY10" s="173"/>
      <c r="JGZ10" s="173"/>
      <c r="JHA10" s="173"/>
      <c r="JHB10" s="173"/>
      <c r="JHC10" s="173"/>
      <c r="JHD10" s="173"/>
      <c r="JHE10" s="173"/>
      <c r="JHF10" s="173"/>
      <c r="JHG10" s="173"/>
      <c r="JHH10" s="173"/>
      <c r="JHI10" s="173"/>
      <c r="JHJ10" s="173"/>
      <c r="JHK10" s="173"/>
      <c r="JHL10" s="173"/>
      <c r="JHM10" s="173"/>
      <c r="JHN10" s="173"/>
      <c r="JHO10" s="173"/>
      <c r="JHP10" s="173"/>
      <c r="JHQ10" s="173"/>
      <c r="JHR10" s="173"/>
      <c r="JHS10" s="173"/>
      <c r="JHT10" s="173"/>
      <c r="JHU10" s="173"/>
      <c r="JHV10" s="173"/>
      <c r="JHW10" s="173"/>
      <c r="JHX10" s="173"/>
      <c r="JHY10" s="173"/>
      <c r="JHZ10" s="173"/>
      <c r="JIA10" s="173"/>
      <c r="JIB10" s="173"/>
      <c r="JIC10" s="173"/>
      <c r="JID10" s="173"/>
      <c r="JIE10" s="173"/>
      <c r="JIF10" s="173"/>
      <c r="JIG10" s="173"/>
      <c r="JIH10" s="173"/>
      <c r="JII10" s="173"/>
      <c r="JIJ10" s="173"/>
      <c r="JIK10" s="173"/>
      <c r="JIL10" s="173"/>
      <c r="JIM10" s="173"/>
      <c r="JIN10" s="173"/>
      <c r="JIO10" s="173"/>
      <c r="JIP10" s="173"/>
      <c r="JIQ10" s="173"/>
      <c r="JIR10" s="173"/>
      <c r="JIS10" s="173"/>
      <c r="JIT10" s="173"/>
      <c r="JIU10" s="173"/>
      <c r="JIV10" s="173"/>
      <c r="JIW10" s="173"/>
      <c r="JIX10" s="173"/>
      <c r="JIY10" s="173"/>
      <c r="JIZ10" s="173"/>
      <c r="JJA10" s="173"/>
      <c r="JJB10" s="173"/>
      <c r="JJC10" s="173"/>
      <c r="JJD10" s="173"/>
      <c r="JJE10" s="173"/>
      <c r="JJF10" s="173"/>
      <c r="JJG10" s="173"/>
      <c r="JJH10" s="173"/>
      <c r="JJI10" s="173"/>
      <c r="JJJ10" s="173"/>
      <c r="JJK10" s="173"/>
      <c r="JJL10" s="173"/>
      <c r="JJM10" s="173"/>
      <c r="JJN10" s="173"/>
      <c r="JJO10" s="173"/>
      <c r="JJP10" s="173"/>
      <c r="JJQ10" s="173"/>
      <c r="JJR10" s="173"/>
      <c r="JJS10" s="173"/>
      <c r="JJT10" s="173"/>
      <c r="JJU10" s="173"/>
      <c r="JJV10" s="173"/>
      <c r="JJW10" s="173"/>
      <c r="JJX10" s="173"/>
      <c r="JJY10" s="173"/>
      <c r="JJZ10" s="173"/>
      <c r="JKA10" s="173"/>
      <c r="JKB10" s="173"/>
      <c r="JKC10" s="173"/>
      <c r="JKD10" s="173"/>
      <c r="JKE10" s="173"/>
      <c r="JKF10" s="173"/>
      <c r="JKG10" s="173"/>
      <c r="JKH10" s="173"/>
      <c r="JKI10" s="173"/>
      <c r="JKJ10" s="173"/>
      <c r="JKK10" s="173"/>
      <c r="JKL10" s="173"/>
      <c r="JKM10" s="173"/>
      <c r="JKN10" s="173"/>
      <c r="JKO10" s="173"/>
      <c r="JKP10" s="173"/>
      <c r="JKQ10" s="173"/>
      <c r="JKR10" s="173"/>
      <c r="JKS10" s="173"/>
      <c r="JKT10" s="173"/>
      <c r="JKU10" s="173"/>
      <c r="JKV10" s="173"/>
      <c r="JKW10" s="173"/>
      <c r="JKX10" s="173"/>
      <c r="JKY10" s="173"/>
      <c r="JKZ10" s="173"/>
      <c r="JLA10" s="173"/>
      <c r="JLB10" s="173"/>
      <c r="JLC10" s="173"/>
      <c r="JLD10" s="173"/>
      <c r="JLE10" s="173"/>
      <c r="JLF10" s="173"/>
      <c r="JLG10" s="173"/>
      <c r="JLH10" s="173"/>
      <c r="JLI10" s="173"/>
      <c r="JLJ10" s="173"/>
      <c r="JLK10" s="173"/>
      <c r="JLL10" s="173"/>
      <c r="JLM10" s="173"/>
      <c r="JLN10" s="173"/>
      <c r="JLO10" s="173"/>
      <c r="JLP10" s="173"/>
      <c r="JLQ10" s="173"/>
      <c r="JLR10" s="173"/>
      <c r="JLS10" s="173"/>
      <c r="JLT10" s="173"/>
      <c r="JLU10" s="173"/>
      <c r="JLV10" s="173"/>
      <c r="JLW10" s="173"/>
      <c r="JLX10" s="173"/>
      <c r="JLY10" s="173"/>
      <c r="JLZ10" s="173"/>
      <c r="JMA10" s="173"/>
      <c r="JMB10" s="173"/>
      <c r="JMC10" s="173"/>
      <c r="JMD10" s="173"/>
      <c r="JME10" s="173"/>
      <c r="JMF10" s="173"/>
      <c r="JMG10" s="173"/>
      <c r="JMH10" s="173"/>
      <c r="JMI10" s="173"/>
      <c r="JMJ10" s="173"/>
      <c r="JMK10" s="173"/>
      <c r="JML10" s="173"/>
      <c r="JMM10" s="173"/>
      <c r="JMN10" s="173"/>
      <c r="JMO10" s="173"/>
      <c r="JMP10" s="173"/>
      <c r="JMQ10" s="173"/>
      <c r="JMR10" s="173"/>
      <c r="JMS10" s="173"/>
      <c r="JMT10" s="173"/>
      <c r="JMU10" s="173"/>
      <c r="JMV10" s="173"/>
      <c r="JMW10" s="173"/>
      <c r="JMX10" s="173"/>
      <c r="JMY10" s="173"/>
      <c r="JMZ10" s="173"/>
      <c r="JNA10" s="173"/>
      <c r="JNB10" s="173"/>
      <c r="JNC10" s="173"/>
      <c r="JND10" s="173"/>
      <c r="JNE10" s="173"/>
      <c r="JNF10" s="173"/>
      <c r="JNG10" s="173"/>
      <c r="JNH10" s="173"/>
      <c r="JNI10" s="173"/>
      <c r="JNJ10" s="173"/>
      <c r="JNK10" s="173"/>
      <c r="JNL10" s="173"/>
      <c r="JNM10" s="173"/>
      <c r="JNN10" s="173"/>
      <c r="JNO10" s="173"/>
      <c r="JNP10" s="173"/>
      <c r="JNQ10" s="173"/>
      <c r="JNR10" s="173"/>
      <c r="JNS10" s="173"/>
      <c r="JNT10" s="173"/>
      <c r="JNU10" s="173"/>
      <c r="JNV10" s="173"/>
      <c r="JNW10" s="173"/>
      <c r="JNX10" s="173"/>
      <c r="JNY10" s="173"/>
      <c r="JNZ10" s="173"/>
      <c r="JOA10" s="173"/>
      <c r="JOB10" s="173"/>
      <c r="JOC10" s="173"/>
      <c r="JOD10" s="173"/>
      <c r="JOE10" s="173"/>
      <c r="JOF10" s="173"/>
      <c r="JOG10" s="173"/>
      <c r="JOH10" s="173"/>
      <c r="JOI10" s="173"/>
      <c r="JOJ10" s="173"/>
      <c r="JOK10" s="173"/>
      <c r="JOL10" s="173"/>
      <c r="JOM10" s="173"/>
      <c r="JON10" s="173"/>
      <c r="JOO10" s="173"/>
      <c r="JOP10" s="173"/>
      <c r="JOQ10" s="173"/>
      <c r="JOR10" s="173"/>
      <c r="JOS10" s="173"/>
      <c r="JOT10" s="173"/>
      <c r="JOU10" s="173"/>
      <c r="JOV10" s="173"/>
      <c r="JOW10" s="173"/>
      <c r="JOX10" s="173"/>
      <c r="JOY10" s="173"/>
      <c r="JOZ10" s="173"/>
      <c r="JPA10" s="173"/>
      <c r="JPB10" s="173"/>
      <c r="JPC10" s="173"/>
      <c r="JPD10" s="173"/>
      <c r="JPE10" s="173"/>
      <c r="JPF10" s="173"/>
      <c r="JPG10" s="173"/>
      <c r="JPH10" s="173"/>
      <c r="JPI10" s="173"/>
      <c r="JPJ10" s="173"/>
      <c r="JPK10" s="173"/>
      <c r="JPL10" s="173"/>
      <c r="JPM10" s="173"/>
      <c r="JPN10" s="173"/>
      <c r="JPO10" s="173"/>
      <c r="JPP10" s="173"/>
      <c r="JPQ10" s="173"/>
      <c r="JPR10" s="173"/>
      <c r="JPS10" s="173"/>
      <c r="JPT10" s="173"/>
      <c r="JPU10" s="173"/>
      <c r="JPV10" s="173"/>
      <c r="JPW10" s="173"/>
      <c r="JPX10" s="173"/>
      <c r="JPY10" s="173"/>
      <c r="JPZ10" s="173"/>
      <c r="JQA10" s="173"/>
      <c r="JQB10" s="173"/>
      <c r="JQC10" s="173"/>
      <c r="JQD10" s="173"/>
      <c r="JQE10" s="173"/>
      <c r="JQF10" s="173"/>
      <c r="JQG10" s="173"/>
      <c r="JQH10" s="173"/>
      <c r="JQI10" s="173"/>
      <c r="JQJ10" s="173"/>
      <c r="JQK10" s="173"/>
      <c r="JQL10" s="173"/>
      <c r="JQM10" s="173"/>
      <c r="JQN10" s="173"/>
      <c r="JQO10" s="173"/>
      <c r="JQP10" s="173"/>
      <c r="JQQ10" s="173"/>
      <c r="JQR10" s="173"/>
      <c r="JQS10" s="173"/>
      <c r="JQT10" s="173"/>
      <c r="JQU10" s="173"/>
      <c r="JQV10" s="173"/>
      <c r="JQW10" s="173"/>
      <c r="JQX10" s="173"/>
      <c r="JQY10" s="173"/>
      <c r="JQZ10" s="173"/>
      <c r="JRA10" s="173"/>
      <c r="JRB10" s="173"/>
      <c r="JRC10" s="173"/>
      <c r="JRD10" s="173"/>
      <c r="JRE10" s="173"/>
      <c r="JRF10" s="173"/>
      <c r="JRG10" s="173"/>
      <c r="JRH10" s="173"/>
      <c r="JRI10" s="173"/>
      <c r="JRJ10" s="173"/>
      <c r="JRK10" s="173"/>
      <c r="JRL10" s="173"/>
      <c r="JRM10" s="173"/>
      <c r="JRN10" s="173"/>
      <c r="JRO10" s="173"/>
      <c r="JRP10" s="173"/>
      <c r="JRQ10" s="173"/>
      <c r="JRR10" s="173"/>
      <c r="JRS10" s="173"/>
      <c r="JRT10" s="173"/>
      <c r="JRU10" s="173"/>
      <c r="JRV10" s="173"/>
      <c r="JRW10" s="173"/>
      <c r="JRX10" s="173"/>
      <c r="JRY10" s="173"/>
      <c r="JRZ10" s="173"/>
      <c r="JSA10" s="173"/>
      <c r="JSB10" s="173"/>
      <c r="JSC10" s="173"/>
      <c r="JSD10" s="173"/>
      <c r="JSE10" s="173"/>
      <c r="JSF10" s="173"/>
      <c r="JSG10" s="173"/>
      <c r="JSH10" s="173"/>
      <c r="JSI10" s="173"/>
      <c r="JSJ10" s="173"/>
      <c r="JSK10" s="173"/>
      <c r="JSL10" s="173"/>
      <c r="JSM10" s="173"/>
      <c r="JSN10" s="173"/>
      <c r="JSO10" s="173"/>
      <c r="JSP10" s="173"/>
      <c r="JSQ10" s="173"/>
      <c r="JSR10" s="173"/>
      <c r="JSS10" s="173"/>
      <c r="JST10" s="173"/>
      <c r="JSU10" s="173"/>
      <c r="JSV10" s="173"/>
      <c r="JSW10" s="173"/>
      <c r="JSX10" s="173"/>
      <c r="JSY10" s="173"/>
      <c r="JSZ10" s="173"/>
      <c r="JTA10" s="173"/>
      <c r="JTB10" s="173"/>
      <c r="JTC10" s="173"/>
      <c r="JTD10" s="173"/>
      <c r="JTE10" s="173"/>
      <c r="JTF10" s="173"/>
      <c r="JTG10" s="173"/>
      <c r="JTH10" s="173"/>
      <c r="JTI10" s="173"/>
      <c r="JTJ10" s="173"/>
      <c r="JTK10" s="173"/>
      <c r="JTL10" s="173"/>
      <c r="JTM10" s="173"/>
      <c r="JTN10" s="173"/>
      <c r="JTO10" s="173"/>
      <c r="JTP10" s="173"/>
      <c r="JTQ10" s="173"/>
      <c r="JTR10" s="173"/>
      <c r="JTS10" s="173"/>
      <c r="JTT10" s="173"/>
      <c r="JTU10" s="173"/>
      <c r="JTV10" s="173"/>
      <c r="JTW10" s="173"/>
      <c r="JTX10" s="173"/>
      <c r="JTY10" s="173"/>
      <c r="JTZ10" s="173"/>
      <c r="JUA10" s="173"/>
      <c r="JUB10" s="173"/>
      <c r="JUC10" s="173"/>
      <c r="JUD10" s="173"/>
      <c r="JUE10" s="173"/>
      <c r="JUF10" s="173"/>
      <c r="JUG10" s="173"/>
      <c r="JUH10" s="173"/>
      <c r="JUI10" s="173"/>
      <c r="JUJ10" s="173"/>
      <c r="JUK10" s="173"/>
      <c r="JUL10" s="173"/>
      <c r="JUM10" s="173"/>
      <c r="JUN10" s="173"/>
      <c r="JUO10" s="173"/>
      <c r="JUP10" s="173"/>
      <c r="JUQ10" s="173"/>
      <c r="JUR10" s="173"/>
      <c r="JUS10" s="173"/>
      <c r="JUT10" s="173"/>
      <c r="JUU10" s="173"/>
      <c r="JUV10" s="173"/>
      <c r="JUW10" s="173"/>
      <c r="JUX10" s="173"/>
      <c r="JUY10" s="173"/>
      <c r="JUZ10" s="173"/>
      <c r="JVA10" s="173"/>
      <c r="JVB10" s="173"/>
      <c r="JVC10" s="173"/>
      <c r="JVD10" s="173"/>
      <c r="JVE10" s="173"/>
      <c r="JVF10" s="173"/>
      <c r="JVG10" s="173"/>
      <c r="JVH10" s="173"/>
      <c r="JVI10" s="173"/>
      <c r="JVJ10" s="173"/>
      <c r="JVK10" s="173"/>
      <c r="JVL10" s="173"/>
      <c r="JVM10" s="173"/>
      <c r="JVN10" s="173"/>
      <c r="JVO10" s="173"/>
      <c r="JVP10" s="173"/>
      <c r="JVQ10" s="173"/>
      <c r="JVR10" s="173"/>
      <c r="JVS10" s="173"/>
      <c r="JVT10" s="173"/>
      <c r="JVU10" s="173"/>
      <c r="JVV10" s="173"/>
      <c r="JVW10" s="173"/>
      <c r="JVX10" s="173"/>
      <c r="JVY10" s="173"/>
      <c r="JVZ10" s="173"/>
      <c r="JWA10" s="173"/>
      <c r="JWB10" s="173"/>
      <c r="JWC10" s="173"/>
      <c r="JWD10" s="173"/>
      <c r="JWE10" s="173"/>
      <c r="JWF10" s="173"/>
      <c r="JWG10" s="173"/>
      <c r="JWH10" s="173"/>
      <c r="JWI10" s="173"/>
      <c r="JWJ10" s="173"/>
      <c r="JWK10" s="173"/>
      <c r="JWL10" s="173"/>
      <c r="JWM10" s="173"/>
      <c r="JWN10" s="173"/>
      <c r="JWO10" s="173"/>
      <c r="JWP10" s="173"/>
      <c r="JWQ10" s="173"/>
      <c r="JWR10" s="173"/>
      <c r="JWS10" s="173"/>
      <c r="JWT10" s="173"/>
      <c r="JWU10" s="173"/>
      <c r="JWV10" s="173"/>
      <c r="JWW10" s="173"/>
      <c r="JWX10" s="173"/>
      <c r="JWY10" s="173"/>
      <c r="JWZ10" s="173"/>
      <c r="JXA10" s="173"/>
      <c r="JXB10" s="173"/>
      <c r="JXC10" s="173"/>
      <c r="JXD10" s="173"/>
      <c r="JXE10" s="173"/>
      <c r="JXF10" s="173"/>
      <c r="JXG10" s="173"/>
      <c r="JXH10" s="173"/>
      <c r="JXI10" s="173"/>
      <c r="JXJ10" s="173"/>
      <c r="JXK10" s="173"/>
      <c r="JXL10" s="173"/>
      <c r="JXM10" s="173"/>
      <c r="JXN10" s="173"/>
      <c r="JXO10" s="173"/>
      <c r="JXP10" s="173"/>
      <c r="JXQ10" s="173"/>
      <c r="JXR10" s="173"/>
      <c r="JXS10" s="173"/>
      <c r="JXT10" s="173"/>
      <c r="JXU10" s="173"/>
      <c r="JXV10" s="173"/>
      <c r="JXW10" s="173"/>
      <c r="JXX10" s="173"/>
      <c r="JXY10" s="173"/>
      <c r="JXZ10" s="173"/>
      <c r="JYA10" s="173"/>
      <c r="JYB10" s="173"/>
      <c r="JYC10" s="173"/>
      <c r="JYD10" s="173"/>
      <c r="JYE10" s="173"/>
      <c r="JYF10" s="173"/>
      <c r="JYG10" s="173"/>
      <c r="JYH10" s="173"/>
      <c r="JYI10" s="173"/>
      <c r="JYJ10" s="173"/>
      <c r="JYK10" s="173"/>
      <c r="JYL10" s="173"/>
      <c r="JYM10" s="173"/>
      <c r="JYN10" s="173"/>
      <c r="JYO10" s="173"/>
      <c r="JYP10" s="173"/>
      <c r="JYQ10" s="173"/>
      <c r="JYR10" s="173"/>
      <c r="JYS10" s="173"/>
      <c r="JYT10" s="173"/>
      <c r="JYU10" s="173"/>
      <c r="JYV10" s="173"/>
      <c r="JYW10" s="173"/>
      <c r="JYX10" s="173"/>
      <c r="JYY10" s="173"/>
      <c r="JYZ10" s="173"/>
      <c r="JZA10" s="173"/>
      <c r="JZB10" s="173"/>
      <c r="JZC10" s="173"/>
      <c r="JZD10" s="173"/>
      <c r="JZE10" s="173"/>
      <c r="JZF10" s="173"/>
      <c r="JZG10" s="173"/>
      <c r="JZH10" s="173"/>
      <c r="JZI10" s="173"/>
      <c r="JZJ10" s="173"/>
      <c r="JZK10" s="173"/>
      <c r="JZL10" s="173"/>
      <c r="JZM10" s="173"/>
      <c r="JZN10" s="173"/>
      <c r="JZO10" s="173"/>
      <c r="JZP10" s="173"/>
      <c r="JZQ10" s="173"/>
      <c r="JZR10" s="173"/>
      <c r="JZS10" s="173"/>
      <c r="JZT10" s="173"/>
      <c r="JZU10" s="173"/>
      <c r="JZV10" s="173"/>
      <c r="JZW10" s="173"/>
      <c r="JZX10" s="173"/>
      <c r="JZY10" s="173"/>
      <c r="JZZ10" s="173"/>
      <c r="KAA10" s="173"/>
      <c r="KAB10" s="173"/>
      <c r="KAC10" s="173"/>
      <c r="KAD10" s="173"/>
      <c r="KAE10" s="173"/>
      <c r="KAF10" s="173"/>
      <c r="KAG10" s="173"/>
      <c r="KAH10" s="173"/>
      <c r="KAI10" s="173"/>
      <c r="KAJ10" s="173"/>
      <c r="KAK10" s="173"/>
      <c r="KAL10" s="173"/>
      <c r="KAM10" s="173"/>
      <c r="KAN10" s="173"/>
      <c r="KAO10" s="173"/>
      <c r="KAP10" s="173"/>
      <c r="KAQ10" s="173"/>
      <c r="KAR10" s="173"/>
      <c r="KAS10" s="173"/>
      <c r="KAT10" s="173"/>
      <c r="KAU10" s="173"/>
      <c r="KAV10" s="173"/>
      <c r="KAW10" s="173"/>
      <c r="KAX10" s="173"/>
      <c r="KAY10" s="173"/>
      <c r="KAZ10" s="173"/>
      <c r="KBA10" s="173"/>
      <c r="KBB10" s="173"/>
      <c r="KBC10" s="173"/>
      <c r="KBD10" s="173"/>
      <c r="KBE10" s="173"/>
      <c r="KBF10" s="173"/>
      <c r="KBG10" s="173"/>
      <c r="KBH10" s="173"/>
      <c r="KBI10" s="173"/>
      <c r="KBJ10" s="173"/>
      <c r="KBK10" s="173"/>
      <c r="KBL10" s="173"/>
      <c r="KBM10" s="173"/>
      <c r="KBN10" s="173"/>
      <c r="KBO10" s="173"/>
      <c r="KBP10" s="173"/>
      <c r="KBQ10" s="173"/>
      <c r="KBR10" s="173"/>
      <c r="KBS10" s="173"/>
      <c r="KBT10" s="173"/>
      <c r="KBU10" s="173"/>
      <c r="KBV10" s="173"/>
      <c r="KBW10" s="173"/>
      <c r="KBX10" s="173"/>
      <c r="KBY10" s="173"/>
      <c r="KBZ10" s="173"/>
      <c r="KCA10" s="173"/>
      <c r="KCB10" s="173"/>
      <c r="KCC10" s="173"/>
      <c r="KCD10" s="173"/>
      <c r="KCE10" s="173"/>
      <c r="KCF10" s="173"/>
      <c r="KCG10" s="173"/>
      <c r="KCH10" s="173"/>
      <c r="KCI10" s="173"/>
      <c r="KCJ10" s="173"/>
      <c r="KCK10" s="173"/>
      <c r="KCL10" s="173"/>
      <c r="KCM10" s="173"/>
      <c r="KCN10" s="173"/>
      <c r="KCO10" s="173"/>
      <c r="KCP10" s="173"/>
      <c r="KCQ10" s="173"/>
      <c r="KCR10" s="173"/>
      <c r="KCS10" s="173"/>
      <c r="KCT10" s="173"/>
      <c r="KCU10" s="173"/>
      <c r="KCV10" s="173"/>
      <c r="KCW10" s="173"/>
      <c r="KCX10" s="173"/>
      <c r="KCY10" s="173"/>
      <c r="KCZ10" s="173"/>
      <c r="KDA10" s="173"/>
      <c r="KDB10" s="173"/>
      <c r="KDC10" s="173"/>
      <c r="KDD10" s="173"/>
      <c r="KDE10" s="173"/>
      <c r="KDF10" s="173"/>
      <c r="KDG10" s="173"/>
      <c r="KDH10" s="173"/>
      <c r="KDI10" s="173"/>
      <c r="KDJ10" s="173"/>
      <c r="KDK10" s="173"/>
      <c r="KDL10" s="173"/>
      <c r="KDM10" s="173"/>
      <c r="KDN10" s="173"/>
      <c r="KDO10" s="173"/>
      <c r="KDP10" s="173"/>
      <c r="KDQ10" s="173"/>
      <c r="KDR10" s="173"/>
      <c r="KDS10" s="173"/>
      <c r="KDT10" s="173"/>
      <c r="KDU10" s="173"/>
      <c r="KDV10" s="173"/>
      <c r="KDW10" s="173"/>
      <c r="KDX10" s="173"/>
      <c r="KDY10" s="173"/>
      <c r="KDZ10" s="173"/>
      <c r="KEA10" s="173"/>
      <c r="KEB10" s="173"/>
      <c r="KEC10" s="173"/>
      <c r="KED10" s="173"/>
      <c r="KEE10" s="173"/>
      <c r="KEF10" s="173"/>
      <c r="KEG10" s="173"/>
      <c r="KEH10" s="173"/>
      <c r="KEI10" s="173"/>
      <c r="KEJ10" s="173"/>
      <c r="KEK10" s="173"/>
      <c r="KEL10" s="173"/>
      <c r="KEM10" s="173"/>
      <c r="KEN10" s="173"/>
      <c r="KEO10" s="173"/>
      <c r="KEP10" s="173"/>
      <c r="KEQ10" s="173"/>
      <c r="KER10" s="173"/>
      <c r="KES10" s="173"/>
      <c r="KET10" s="173"/>
      <c r="KEU10" s="173"/>
      <c r="KEV10" s="173"/>
      <c r="KEW10" s="173"/>
      <c r="KEX10" s="173"/>
      <c r="KEY10" s="173"/>
      <c r="KEZ10" s="173"/>
      <c r="KFA10" s="173"/>
      <c r="KFB10" s="173"/>
      <c r="KFC10" s="173"/>
      <c r="KFD10" s="173"/>
      <c r="KFE10" s="173"/>
      <c r="KFF10" s="173"/>
      <c r="KFG10" s="173"/>
      <c r="KFH10" s="173"/>
      <c r="KFI10" s="173"/>
      <c r="KFJ10" s="173"/>
      <c r="KFK10" s="173"/>
      <c r="KFL10" s="173"/>
      <c r="KFM10" s="173"/>
      <c r="KFN10" s="173"/>
      <c r="KFO10" s="173"/>
      <c r="KFP10" s="173"/>
      <c r="KFQ10" s="173"/>
      <c r="KFR10" s="173"/>
      <c r="KFS10" s="173"/>
      <c r="KFT10" s="173"/>
      <c r="KFU10" s="173"/>
      <c r="KFV10" s="173"/>
      <c r="KFW10" s="173"/>
      <c r="KFX10" s="173"/>
      <c r="KFY10" s="173"/>
      <c r="KFZ10" s="173"/>
      <c r="KGA10" s="173"/>
      <c r="KGB10" s="173"/>
      <c r="KGC10" s="173"/>
      <c r="KGD10" s="173"/>
      <c r="KGE10" s="173"/>
      <c r="KGF10" s="173"/>
      <c r="KGG10" s="173"/>
      <c r="KGH10" s="173"/>
      <c r="KGI10" s="173"/>
      <c r="KGJ10" s="173"/>
      <c r="KGK10" s="173"/>
      <c r="KGL10" s="173"/>
      <c r="KGM10" s="173"/>
      <c r="KGN10" s="173"/>
      <c r="KGO10" s="173"/>
      <c r="KGP10" s="173"/>
      <c r="KGQ10" s="173"/>
      <c r="KGR10" s="173"/>
      <c r="KGS10" s="173"/>
      <c r="KGT10" s="173"/>
      <c r="KGU10" s="173"/>
      <c r="KGV10" s="173"/>
      <c r="KGW10" s="173"/>
      <c r="KGX10" s="173"/>
      <c r="KGY10" s="173"/>
      <c r="KGZ10" s="173"/>
      <c r="KHA10" s="173"/>
      <c r="KHB10" s="173"/>
      <c r="KHC10" s="173"/>
      <c r="KHD10" s="173"/>
      <c r="KHE10" s="173"/>
      <c r="KHF10" s="173"/>
      <c r="KHG10" s="173"/>
      <c r="KHH10" s="173"/>
      <c r="KHI10" s="173"/>
      <c r="KHJ10" s="173"/>
      <c r="KHK10" s="173"/>
      <c r="KHL10" s="173"/>
      <c r="KHM10" s="173"/>
      <c r="KHN10" s="173"/>
      <c r="KHO10" s="173"/>
      <c r="KHP10" s="173"/>
      <c r="KHQ10" s="173"/>
      <c r="KHR10" s="173"/>
      <c r="KHS10" s="173"/>
      <c r="KHT10" s="173"/>
      <c r="KHU10" s="173"/>
      <c r="KHV10" s="173"/>
      <c r="KHW10" s="173"/>
      <c r="KHX10" s="173"/>
      <c r="KHY10" s="173"/>
      <c r="KHZ10" s="173"/>
      <c r="KIA10" s="173"/>
      <c r="KIB10" s="173"/>
      <c r="KIC10" s="173"/>
      <c r="KID10" s="173"/>
      <c r="KIE10" s="173"/>
      <c r="KIF10" s="173"/>
      <c r="KIG10" s="173"/>
      <c r="KIH10" s="173"/>
      <c r="KII10" s="173"/>
      <c r="KIJ10" s="173"/>
      <c r="KIK10" s="173"/>
      <c r="KIL10" s="173"/>
      <c r="KIM10" s="173"/>
      <c r="KIN10" s="173"/>
      <c r="KIO10" s="173"/>
      <c r="KIP10" s="173"/>
      <c r="KIQ10" s="173"/>
      <c r="KIR10" s="173"/>
      <c r="KIS10" s="173"/>
      <c r="KIT10" s="173"/>
      <c r="KIU10" s="173"/>
      <c r="KIV10" s="173"/>
      <c r="KIW10" s="173"/>
      <c r="KIX10" s="173"/>
      <c r="KIY10" s="173"/>
      <c r="KIZ10" s="173"/>
      <c r="KJA10" s="173"/>
      <c r="KJB10" s="173"/>
      <c r="KJC10" s="173"/>
      <c r="KJD10" s="173"/>
      <c r="KJE10" s="173"/>
      <c r="KJF10" s="173"/>
      <c r="KJG10" s="173"/>
      <c r="KJH10" s="173"/>
      <c r="KJI10" s="173"/>
      <c r="KJJ10" s="173"/>
      <c r="KJK10" s="173"/>
      <c r="KJL10" s="173"/>
      <c r="KJM10" s="173"/>
      <c r="KJN10" s="173"/>
      <c r="KJO10" s="173"/>
      <c r="KJP10" s="173"/>
      <c r="KJQ10" s="173"/>
      <c r="KJR10" s="173"/>
      <c r="KJS10" s="173"/>
      <c r="KJT10" s="173"/>
      <c r="KJU10" s="173"/>
      <c r="KJV10" s="173"/>
      <c r="KJW10" s="173"/>
      <c r="KJX10" s="173"/>
      <c r="KJY10" s="173"/>
      <c r="KJZ10" s="173"/>
      <c r="KKA10" s="173"/>
      <c r="KKB10" s="173"/>
      <c r="KKC10" s="173"/>
      <c r="KKD10" s="173"/>
      <c r="KKE10" s="173"/>
      <c r="KKF10" s="173"/>
      <c r="KKG10" s="173"/>
      <c r="KKH10" s="173"/>
      <c r="KKI10" s="173"/>
      <c r="KKJ10" s="173"/>
      <c r="KKK10" s="173"/>
      <c r="KKL10" s="173"/>
      <c r="KKM10" s="173"/>
      <c r="KKN10" s="173"/>
      <c r="KKO10" s="173"/>
      <c r="KKP10" s="173"/>
      <c r="KKQ10" s="173"/>
      <c r="KKR10" s="173"/>
      <c r="KKS10" s="173"/>
      <c r="KKT10" s="173"/>
      <c r="KKU10" s="173"/>
      <c r="KKV10" s="173"/>
      <c r="KKW10" s="173"/>
      <c r="KKX10" s="173"/>
      <c r="KKY10" s="173"/>
      <c r="KKZ10" s="173"/>
      <c r="KLA10" s="173"/>
      <c r="KLB10" s="173"/>
      <c r="KLC10" s="173"/>
      <c r="KLD10" s="173"/>
      <c r="KLE10" s="173"/>
      <c r="KLF10" s="173"/>
      <c r="KLG10" s="173"/>
      <c r="KLH10" s="173"/>
      <c r="KLI10" s="173"/>
      <c r="KLJ10" s="173"/>
      <c r="KLK10" s="173"/>
      <c r="KLL10" s="173"/>
      <c r="KLM10" s="173"/>
      <c r="KLN10" s="173"/>
      <c r="KLO10" s="173"/>
      <c r="KLP10" s="173"/>
      <c r="KLQ10" s="173"/>
      <c r="KLR10" s="173"/>
      <c r="KLS10" s="173"/>
      <c r="KLT10" s="173"/>
      <c r="KLU10" s="173"/>
      <c r="KLV10" s="173"/>
      <c r="KLW10" s="173"/>
      <c r="KLX10" s="173"/>
      <c r="KLY10" s="173"/>
      <c r="KLZ10" s="173"/>
      <c r="KMA10" s="173"/>
      <c r="KMB10" s="173"/>
      <c r="KMC10" s="173"/>
      <c r="KMD10" s="173"/>
      <c r="KME10" s="173"/>
      <c r="KMF10" s="173"/>
      <c r="KMG10" s="173"/>
      <c r="KMH10" s="173"/>
      <c r="KMI10" s="173"/>
      <c r="KMJ10" s="173"/>
      <c r="KMK10" s="173"/>
      <c r="KML10" s="173"/>
      <c r="KMM10" s="173"/>
      <c r="KMN10" s="173"/>
      <c r="KMO10" s="173"/>
      <c r="KMP10" s="173"/>
      <c r="KMQ10" s="173"/>
      <c r="KMR10" s="173"/>
      <c r="KMS10" s="173"/>
      <c r="KMT10" s="173"/>
      <c r="KMU10" s="173"/>
      <c r="KMV10" s="173"/>
      <c r="KMW10" s="173"/>
      <c r="KMX10" s="173"/>
      <c r="KMY10" s="173"/>
      <c r="KMZ10" s="173"/>
      <c r="KNA10" s="173"/>
      <c r="KNB10" s="173"/>
      <c r="KNC10" s="173"/>
      <c r="KND10" s="173"/>
      <c r="KNE10" s="173"/>
      <c r="KNF10" s="173"/>
      <c r="KNG10" s="173"/>
      <c r="KNH10" s="173"/>
      <c r="KNI10" s="173"/>
      <c r="KNJ10" s="173"/>
      <c r="KNK10" s="173"/>
      <c r="KNL10" s="173"/>
      <c r="KNM10" s="173"/>
      <c r="KNN10" s="173"/>
      <c r="KNO10" s="173"/>
      <c r="KNP10" s="173"/>
      <c r="KNQ10" s="173"/>
      <c r="KNR10" s="173"/>
      <c r="KNS10" s="173"/>
      <c r="KNT10" s="173"/>
      <c r="KNU10" s="173"/>
      <c r="KNV10" s="173"/>
      <c r="KNW10" s="173"/>
      <c r="KNX10" s="173"/>
      <c r="KNY10" s="173"/>
      <c r="KNZ10" s="173"/>
      <c r="KOA10" s="173"/>
      <c r="KOB10" s="173"/>
      <c r="KOC10" s="173"/>
      <c r="KOD10" s="173"/>
      <c r="KOE10" s="173"/>
      <c r="KOF10" s="173"/>
      <c r="KOG10" s="173"/>
      <c r="KOH10" s="173"/>
      <c r="KOI10" s="173"/>
      <c r="KOJ10" s="173"/>
      <c r="KOK10" s="173"/>
      <c r="KOL10" s="173"/>
      <c r="KOM10" s="173"/>
      <c r="KON10" s="173"/>
      <c r="KOO10" s="173"/>
      <c r="KOP10" s="173"/>
      <c r="KOQ10" s="173"/>
      <c r="KOR10" s="173"/>
      <c r="KOS10" s="173"/>
      <c r="KOT10" s="173"/>
      <c r="KOU10" s="173"/>
      <c r="KOV10" s="173"/>
      <c r="KOW10" s="173"/>
      <c r="KOX10" s="173"/>
      <c r="KOY10" s="173"/>
      <c r="KOZ10" s="173"/>
      <c r="KPA10" s="173"/>
      <c r="KPB10" s="173"/>
      <c r="KPC10" s="173"/>
      <c r="KPD10" s="173"/>
      <c r="KPE10" s="173"/>
      <c r="KPF10" s="173"/>
      <c r="KPG10" s="173"/>
      <c r="KPH10" s="173"/>
      <c r="KPI10" s="173"/>
      <c r="KPJ10" s="173"/>
      <c r="KPK10" s="173"/>
      <c r="KPL10" s="173"/>
      <c r="KPM10" s="173"/>
      <c r="KPN10" s="173"/>
      <c r="KPO10" s="173"/>
      <c r="KPP10" s="173"/>
      <c r="KPQ10" s="173"/>
      <c r="KPR10" s="173"/>
      <c r="KPS10" s="173"/>
      <c r="KPT10" s="173"/>
      <c r="KPU10" s="173"/>
      <c r="KPV10" s="173"/>
      <c r="KPW10" s="173"/>
      <c r="KPX10" s="173"/>
      <c r="KPY10" s="173"/>
      <c r="KPZ10" s="173"/>
      <c r="KQA10" s="173"/>
      <c r="KQB10" s="173"/>
      <c r="KQC10" s="173"/>
      <c r="KQD10" s="173"/>
      <c r="KQE10" s="173"/>
      <c r="KQF10" s="173"/>
      <c r="KQG10" s="173"/>
      <c r="KQH10" s="173"/>
      <c r="KQI10" s="173"/>
      <c r="KQJ10" s="173"/>
      <c r="KQK10" s="173"/>
      <c r="KQL10" s="173"/>
      <c r="KQM10" s="173"/>
      <c r="KQN10" s="173"/>
      <c r="KQO10" s="173"/>
      <c r="KQP10" s="173"/>
      <c r="KQQ10" s="173"/>
      <c r="KQR10" s="173"/>
      <c r="KQS10" s="173"/>
      <c r="KQT10" s="173"/>
      <c r="KQU10" s="173"/>
      <c r="KQV10" s="173"/>
      <c r="KQW10" s="173"/>
      <c r="KQX10" s="173"/>
      <c r="KQY10" s="173"/>
      <c r="KQZ10" s="173"/>
      <c r="KRA10" s="173"/>
      <c r="KRB10" s="173"/>
      <c r="KRC10" s="173"/>
      <c r="KRD10" s="173"/>
      <c r="KRE10" s="173"/>
      <c r="KRF10" s="173"/>
      <c r="KRG10" s="173"/>
      <c r="KRH10" s="173"/>
      <c r="KRI10" s="173"/>
      <c r="KRJ10" s="173"/>
      <c r="KRK10" s="173"/>
      <c r="KRL10" s="173"/>
      <c r="KRM10" s="173"/>
      <c r="KRN10" s="173"/>
      <c r="KRO10" s="173"/>
      <c r="KRP10" s="173"/>
      <c r="KRQ10" s="173"/>
      <c r="KRR10" s="173"/>
      <c r="KRS10" s="173"/>
      <c r="KRT10" s="173"/>
      <c r="KRU10" s="173"/>
      <c r="KRV10" s="173"/>
      <c r="KRW10" s="173"/>
      <c r="KRX10" s="173"/>
      <c r="KRY10" s="173"/>
      <c r="KRZ10" s="173"/>
      <c r="KSA10" s="173"/>
      <c r="KSB10" s="173"/>
      <c r="KSC10" s="173"/>
      <c r="KSD10" s="173"/>
      <c r="KSE10" s="173"/>
      <c r="KSF10" s="173"/>
      <c r="KSG10" s="173"/>
      <c r="KSH10" s="173"/>
      <c r="KSI10" s="173"/>
      <c r="KSJ10" s="173"/>
      <c r="KSK10" s="173"/>
      <c r="KSL10" s="173"/>
      <c r="KSM10" s="173"/>
      <c r="KSN10" s="173"/>
      <c r="KSO10" s="173"/>
      <c r="KSP10" s="173"/>
      <c r="KSQ10" s="173"/>
      <c r="KSR10" s="173"/>
      <c r="KSS10" s="173"/>
      <c r="KST10" s="173"/>
      <c r="KSU10" s="173"/>
      <c r="KSV10" s="173"/>
      <c r="KSW10" s="173"/>
      <c r="KSX10" s="173"/>
      <c r="KSY10" s="173"/>
      <c r="KSZ10" s="173"/>
      <c r="KTA10" s="173"/>
      <c r="KTB10" s="173"/>
      <c r="KTC10" s="173"/>
      <c r="KTD10" s="173"/>
      <c r="KTE10" s="173"/>
      <c r="KTF10" s="173"/>
      <c r="KTG10" s="173"/>
      <c r="KTH10" s="173"/>
      <c r="KTI10" s="173"/>
      <c r="KTJ10" s="173"/>
      <c r="KTK10" s="173"/>
      <c r="KTL10" s="173"/>
      <c r="KTM10" s="173"/>
      <c r="KTN10" s="173"/>
      <c r="KTO10" s="173"/>
      <c r="KTP10" s="173"/>
      <c r="KTQ10" s="173"/>
      <c r="KTR10" s="173"/>
      <c r="KTS10" s="173"/>
      <c r="KTT10" s="173"/>
      <c r="KTU10" s="173"/>
      <c r="KTV10" s="173"/>
      <c r="KTW10" s="173"/>
      <c r="KTX10" s="173"/>
      <c r="KTY10" s="173"/>
      <c r="KTZ10" s="173"/>
      <c r="KUA10" s="173"/>
      <c r="KUB10" s="173"/>
      <c r="KUC10" s="173"/>
      <c r="KUD10" s="173"/>
      <c r="KUE10" s="173"/>
      <c r="KUF10" s="173"/>
      <c r="KUG10" s="173"/>
      <c r="KUH10" s="173"/>
      <c r="KUI10" s="173"/>
      <c r="KUJ10" s="173"/>
      <c r="KUK10" s="173"/>
      <c r="KUL10" s="173"/>
      <c r="KUM10" s="173"/>
      <c r="KUN10" s="173"/>
      <c r="KUO10" s="173"/>
      <c r="KUP10" s="173"/>
      <c r="KUQ10" s="173"/>
      <c r="KUR10" s="173"/>
      <c r="KUS10" s="173"/>
      <c r="KUT10" s="173"/>
      <c r="KUU10" s="173"/>
      <c r="KUV10" s="173"/>
      <c r="KUW10" s="173"/>
      <c r="KUX10" s="173"/>
      <c r="KUY10" s="173"/>
      <c r="KUZ10" s="173"/>
      <c r="KVA10" s="173"/>
      <c r="KVB10" s="173"/>
      <c r="KVC10" s="173"/>
      <c r="KVD10" s="173"/>
      <c r="KVE10" s="173"/>
      <c r="KVF10" s="173"/>
      <c r="KVG10" s="173"/>
      <c r="KVH10" s="173"/>
      <c r="KVI10" s="173"/>
      <c r="KVJ10" s="173"/>
      <c r="KVK10" s="173"/>
      <c r="KVL10" s="173"/>
      <c r="KVM10" s="173"/>
      <c r="KVN10" s="173"/>
      <c r="KVO10" s="173"/>
      <c r="KVP10" s="173"/>
      <c r="KVQ10" s="173"/>
      <c r="KVR10" s="173"/>
      <c r="KVS10" s="173"/>
      <c r="KVT10" s="173"/>
      <c r="KVU10" s="173"/>
      <c r="KVV10" s="173"/>
      <c r="KVW10" s="173"/>
      <c r="KVX10" s="173"/>
      <c r="KVY10" s="173"/>
      <c r="KVZ10" s="173"/>
      <c r="KWA10" s="173"/>
      <c r="KWB10" s="173"/>
      <c r="KWC10" s="173"/>
      <c r="KWD10" s="173"/>
      <c r="KWE10" s="173"/>
      <c r="KWF10" s="173"/>
      <c r="KWG10" s="173"/>
      <c r="KWH10" s="173"/>
      <c r="KWI10" s="173"/>
      <c r="KWJ10" s="173"/>
      <c r="KWK10" s="173"/>
      <c r="KWL10" s="173"/>
      <c r="KWM10" s="173"/>
      <c r="KWN10" s="173"/>
      <c r="KWO10" s="173"/>
      <c r="KWP10" s="173"/>
      <c r="KWQ10" s="173"/>
      <c r="KWR10" s="173"/>
      <c r="KWS10" s="173"/>
      <c r="KWT10" s="173"/>
      <c r="KWU10" s="173"/>
      <c r="KWV10" s="173"/>
      <c r="KWW10" s="173"/>
      <c r="KWX10" s="173"/>
      <c r="KWY10" s="173"/>
      <c r="KWZ10" s="173"/>
      <c r="KXA10" s="173"/>
      <c r="KXB10" s="173"/>
      <c r="KXC10" s="173"/>
      <c r="KXD10" s="173"/>
      <c r="KXE10" s="173"/>
      <c r="KXF10" s="173"/>
      <c r="KXG10" s="173"/>
      <c r="KXH10" s="173"/>
      <c r="KXI10" s="173"/>
      <c r="KXJ10" s="173"/>
      <c r="KXK10" s="173"/>
      <c r="KXL10" s="173"/>
      <c r="KXM10" s="173"/>
      <c r="KXN10" s="173"/>
      <c r="KXO10" s="173"/>
      <c r="KXP10" s="173"/>
      <c r="KXQ10" s="173"/>
      <c r="KXR10" s="173"/>
      <c r="KXS10" s="173"/>
      <c r="KXT10" s="173"/>
      <c r="KXU10" s="173"/>
      <c r="KXV10" s="173"/>
      <c r="KXW10" s="173"/>
      <c r="KXX10" s="173"/>
      <c r="KXY10" s="173"/>
      <c r="KXZ10" s="173"/>
      <c r="KYA10" s="173"/>
      <c r="KYB10" s="173"/>
      <c r="KYC10" s="173"/>
      <c r="KYD10" s="173"/>
      <c r="KYE10" s="173"/>
      <c r="KYF10" s="173"/>
      <c r="KYG10" s="173"/>
      <c r="KYH10" s="173"/>
      <c r="KYI10" s="173"/>
      <c r="KYJ10" s="173"/>
      <c r="KYK10" s="173"/>
      <c r="KYL10" s="173"/>
      <c r="KYM10" s="173"/>
      <c r="KYN10" s="173"/>
      <c r="KYO10" s="173"/>
      <c r="KYP10" s="173"/>
      <c r="KYQ10" s="173"/>
      <c r="KYR10" s="173"/>
      <c r="KYS10" s="173"/>
      <c r="KYT10" s="173"/>
      <c r="KYU10" s="173"/>
      <c r="KYV10" s="173"/>
      <c r="KYW10" s="173"/>
      <c r="KYX10" s="173"/>
      <c r="KYY10" s="173"/>
      <c r="KYZ10" s="173"/>
      <c r="KZA10" s="173"/>
      <c r="KZB10" s="173"/>
      <c r="KZC10" s="173"/>
      <c r="KZD10" s="173"/>
      <c r="KZE10" s="173"/>
      <c r="KZF10" s="173"/>
      <c r="KZG10" s="173"/>
      <c r="KZH10" s="173"/>
      <c r="KZI10" s="173"/>
      <c r="KZJ10" s="173"/>
      <c r="KZK10" s="173"/>
      <c r="KZL10" s="173"/>
      <c r="KZM10" s="173"/>
      <c r="KZN10" s="173"/>
      <c r="KZO10" s="173"/>
      <c r="KZP10" s="173"/>
      <c r="KZQ10" s="173"/>
      <c r="KZR10" s="173"/>
      <c r="KZS10" s="173"/>
      <c r="KZT10" s="173"/>
      <c r="KZU10" s="173"/>
      <c r="KZV10" s="173"/>
      <c r="KZW10" s="173"/>
      <c r="KZX10" s="173"/>
      <c r="KZY10" s="173"/>
      <c r="KZZ10" s="173"/>
      <c r="LAA10" s="173"/>
      <c r="LAB10" s="173"/>
      <c r="LAC10" s="173"/>
      <c r="LAD10" s="173"/>
      <c r="LAE10" s="173"/>
      <c r="LAF10" s="173"/>
      <c r="LAG10" s="173"/>
      <c r="LAH10" s="173"/>
      <c r="LAI10" s="173"/>
      <c r="LAJ10" s="173"/>
      <c r="LAK10" s="173"/>
      <c r="LAL10" s="173"/>
      <c r="LAM10" s="173"/>
      <c r="LAN10" s="173"/>
      <c r="LAO10" s="173"/>
      <c r="LAP10" s="173"/>
      <c r="LAQ10" s="173"/>
      <c r="LAR10" s="173"/>
      <c r="LAS10" s="173"/>
      <c r="LAT10" s="173"/>
      <c r="LAU10" s="173"/>
      <c r="LAV10" s="173"/>
      <c r="LAW10" s="173"/>
      <c r="LAX10" s="173"/>
      <c r="LAY10" s="173"/>
      <c r="LAZ10" s="173"/>
      <c r="LBA10" s="173"/>
      <c r="LBB10" s="173"/>
      <c r="LBC10" s="173"/>
      <c r="LBD10" s="173"/>
      <c r="LBE10" s="173"/>
      <c r="LBF10" s="173"/>
      <c r="LBG10" s="173"/>
      <c r="LBH10" s="173"/>
      <c r="LBI10" s="173"/>
      <c r="LBJ10" s="173"/>
      <c r="LBK10" s="173"/>
      <c r="LBL10" s="173"/>
      <c r="LBM10" s="173"/>
      <c r="LBN10" s="173"/>
      <c r="LBO10" s="173"/>
      <c r="LBP10" s="173"/>
      <c r="LBQ10" s="173"/>
      <c r="LBR10" s="173"/>
      <c r="LBS10" s="173"/>
      <c r="LBT10" s="173"/>
      <c r="LBU10" s="173"/>
      <c r="LBV10" s="173"/>
      <c r="LBW10" s="173"/>
      <c r="LBX10" s="173"/>
      <c r="LBY10" s="173"/>
      <c r="LBZ10" s="173"/>
      <c r="LCA10" s="173"/>
      <c r="LCB10" s="173"/>
      <c r="LCC10" s="173"/>
      <c r="LCD10" s="173"/>
      <c r="LCE10" s="173"/>
      <c r="LCF10" s="173"/>
      <c r="LCG10" s="173"/>
      <c r="LCH10" s="173"/>
      <c r="LCI10" s="173"/>
      <c r="LCJ10" s="173"/>
      <c r="LCK10" s="173"/>
      <c r="LCL10" s="173"/>
      <c r="LCM10" s="173"/>
      <c r="LCN10" s="173"/>
      <c r="LCO10" s="173"/>
      <c r="LCP10" s="173"/>
      <c r="LCQ10" s="173"/>
      <c r="LCR10" s="173"/>
      <c r="LCS10" s="173"/>
      <c r="LCT10" s="173"/>
      <c r="LCU10" s="173"/>
      <c r="LCV10" s="173"/>
      <c r="LCW10" s="173"/>
      <c r="LCX10" s="173"/>
      <c r="LCY10" s="173"/>
      <c r="LCZ10" s="173"/>
      <c r="LDA10" s="173"/>
      <c r="LDB10" s="173"/>
      <c r="LDC10" s="173"/>
      <c r="LDD10" s="173"/>
      <c r="LDE10" s="173"/>
      <c r="LDF10" s="173"/>
      <c r="LDG10" s="173"/>
      <c r="LDH10" s="173"/>
      <c r="LDI10" s="173"/>
      <c r="LDJ10" s="173"/>
      <c r="LDK10" s="173"/>
      <c r="LDL10" s="173"/>
      <c r="LDM10" s="173"/>
      <c r="LDN10" s="173"/>
      <c r="LDO10" s="173"/>
      <c r="LDP10" s="173"/>
      <c r="LDQ10" s="173"/>
      <c r="LDR10" s="173"/>
      <c r="LDS10" s="173"/>
      <c r="LDT10" s="173"/>
      <c r="LDU10" s="173"/>
      <c r="LDV10" s="173"/>
      <c r="LDW10" s="173"/>
      <c r="LDX10" s="173"/>
      <c r="LDY10" s="173"/>
      <c r="LDZ10" s="173"/>
      <c r="LEA10" s="173"/>
      <c r="LEB10" s="173"/>
      <c r="LEC10" s="173"/>
      <c r="LED10" s="173"/>
      <c r="LEE10" s="173"/>
      <c r="LEF10" s="173"/>
      <c r="LEG10" s="173"/>
      <c r="LEH10" s="173"/>
      <c r="LEI10" s="173"/>
      <c r="LEJ10" s="173"/>
      <c r="LEK10" s="173"/>
      <c r="LEL10" s="173"/>
      <c r="LEM10" s="173"/>
      <c r="LEN10" s="173"/>
      <c r="LEO10" s="173"/>
      <c r="LEP10" s="173"/>
      <c r="LEQ10" s="173"/>
      <c r="LER10" s="173"/>
      <c r="LES10" s="173"/>
      <c r="LET10" s="173"/>
      <c r="LEU10" s="173"/>
      <c r="LEV10" s="173"/>
      <c r="LEW10" s="173"/>
      <c r="LEX10" s="173"/>
      <c r="LEY10" s="173"/>
      <c r="LEZ10" s="173"/>
      <c r="LFA10" s="173"/>
      <c r="LFB10" s="173"/>
      <c r="LFC10" s="173"/>
      <c r="LFD10" s="173"/>
      <c r="LFE10" s="173"/>
      <c r="LFF10" s="173"/>
      <c r="LFG10" s="173"/>
      <c r="LFH10" s="173"/>
      <c r="LFI10" s="173"/>
      <c r="LFJ10" s="173"/>
      <c r="LFK10" s="173"/>
      <c r="LFL10" s="173"/>
      <c r="LFM10" s="173"/>
      <c r="LFN10" s="173"/>
      <c r="LFO10" s="173"/>
      <c r="LFP10" s="173"/>
      <c r="LFQ10" s="173"/>
      <c r="LFR10" s="173"/>
      <c r="LFS10" s="173"/>
      <c r="LFT10" s="173"/>
      <c r="LFU10" s="173"/>
      <c r="LFV10" s="173"/>
      <c r="LFW10" s="173"/>
      <c r="LFX10" s="173"/>
      <c r="LFY10" s="173"/>
      <c r="LFZ10" s="173"/>
      <c r="LGA10" s="173"/>
      <c r="LGB10" s="173"/>
      <c r="LGC10" s="173"/>
      <c r="LGD10" s="173"/>
      <c r="LGE10" s="173"/>
      <c r="LGF10" s="173"/>
      <c r="LGG10" s="173"/>
      <c r="LGH10" s="173"/>
      <c r="LGI10" s="173"/>
      <c r="LGJ10" s="173"/>
      <c r="LGK10" s="173"/>
      <c r="LGL10" s="173"/>
      <c r="LGM10" s="173"/>
      <c r="LGN10" s="173"/>
      <c r="LGO10" s="173"/>
      <c r="LGP10" s="173"/>
      <c r="LGQ10" s="173"/>
      <c r="LGR10" s="173"/>
      <c r="LGS10" s="173"/>
      <c r="LGT10" s="173"/>
      <c r="LGU10" s="173"/>
      <c r="LGV10" s="173"/>
      <c r="LGW10" s="173"/>
      <c r="LGX10" s="173"/>
      <c r="LGY10" s="173"/>
      <c r="LGZ10" s="173"/>
      <c r="LHA10" s="173"/>
      <c r="LHB10" s="173"/>
      <c r="LHC10" s="173"/>
      <c r="LHD10" s="173"/>
      <c r="LHE10" s="173"/>
      <c r="LHF10" s="173"/>
      <c r="LHG10" s="173"/>
      <c r="LHH10" s="173"/>
      <c r="LHI10" s="173"/>
      <c r="LHJ10" s="173"/>
      <c r="LHK10" s="173"/>
      <c r="LHL10" s="173"/>
      <c r="LHM10" s="173"/>
      <c r="LHN10" s="173"/>
      <c r="LHO10" s="173"/>
      <c r="LHP10" s="173"/>
      <c r="LHQ10" s="173"/>
      <c r="LHR10" s="173"/>
      <c r="LHS10" s="173"/>
      <c r="LHT10" s="173"/>
      <c r="LHU10" s="173"/>
      <c r="LHV10" s="173"/>
      <c r="LHW10" s="173"/>
      <c r="LHX10" s="173"/>
      <c r="LHY10" s="173"/>
      <c r="LHZ10" s="173"/>
      <c r="LIA10" s="173"/>
      <c r="LIB10" s="173"/>
      <c r="LIC10" s="173"/>
      <c r="LID10" s="173"/>
      <c r="LIE10" s="173"/>
      <c r="LIF10" s="173"/>
      <c r="LIG10" s="173"/>
      <c r="LIH10" s="173"/>
      <c r="LII10" s="173"/>
      <c r="LIJ10" s="173"/>
      <c r="LIK10" s="173"/>
      <c r="LIL10" s="173"/>
      <c r="LIM10" s="173"/>
      <c r="LIN10" s="173"/>
      <c r="LIO10" s="173"/>
      <c r="LIP10" s="173"/>
      <c r="LIQ10" s="173"/>
      <c r="LIR10" s="173"/>
      <c r="LIS10" s="173"/>
      <c r="LIT10" s="173"/>
      <c r="LIU10" s="173"/>
      <c r="LIV10" s="173"/>
      <c r="LIW10" s="173"/>
      <c r="LIX10" s="173"/>
      <c r="LIY10" s="173"/>
      <c r="LIZ10" s="173"/>
      <c r="LJA10" s="173"/>
      <c r="LJB10" s="173"/>
      <c r="LJC10" s="173"/>
      <c r="LJD10" s="173"/>
      <c r="LJE10" s="173"/>
      <c r="LJF10" s="173"/>
      <c r="LJG10" s="173"/>
      <c r="LJH10" s="173"/>
      <c r="LJI10" s="173"/>
      <c r="LJJ10" s="173"/>
      <c r="LJK10" s="173"/>
      <c r="LJL10" s="173"/>
      <c r="LJM10" s="173"/>
      <c r="LJN10" s="173"/>
      <c r="LJO10" s="173"/>
      <c r="LJP10" s="173"/>
      <c r="LJQ10" s="173"/>
      <c r="LJR10" s="173"/>
      <c r="LJS10" s="173"/>
      <c r="LJT10" s="173"/>
      <c r="LJU10" s="173"/>
      <c r="LJV10" s="173"/>
      <c r="LJW10" s="173"/>
      <c r="LJX10" s="173"/>
      <c r="LJY10" s="173"/>
      <c r="LJZ10" s="173"/>
      <c r="LKA10" s="173"/>
      <c r="LKB10" s="173"/>
      <c r="LKC10" s="173"/>
      <c r="LKD10" s="173"/>
      <c r="LKE10" s="173"/>
      <c r="LKF10" s="173"/>
      <c r="LKG10" s="173"/>
      <c r="LKH10" s="173"/>
      <c r="LKI10" s="173"/>
      <c r="LKJ10" s="173"/>
      <c r="LKK10" s="173"/>
      <c r="LKL10" s="173"/>
      <c r="LKM10" s="173"/>
      <c r="LKN10" s="173"/>
      <c r="LKO10" s="173"/>
      <c r="LKP10" s="173"/>
      <c r="LKQ10" s="173"/>
      <c r="LKR10" s="173"/>
      <c r="LKS10" s="173"/>
      <c r="LKT10" s="173"/>
      <c r="LKU10" s="173"/>
      <c r="LKV10" s="173"/>
      <c r="LKW10" s="173"/>
      <c r="LKX10" s="173"/>
      <c r="LKY10" s="173"/>
      <c r="LKZ10" s="173"/>
      <c r="LLA10" s="173"/>
      <c r="LLB10" s="173"/>
      <c r="LLC10" s="173"/>
      <c r="LLD10" s="173"/>
      <c r="LLE10" s="173"/>
      <c r="LLF10" s="173"/>
      <c r="LLG10" s="173"/>
      <c r="LLH10" s="173"/>
      <c r="LLI10" s="173"/>
      <c r="LLJ10" s="173"/>
      <c r="LLK10" s="173"/>
      <c r="LLL10" s="173"/>
      <c r="LLM10" s="173"/>
      <c r="LLN10" s="173"/>
      <c r="LLO10" s="173"/>
      <c r="LLP10" s="173"/>
      <c r="LLQ10" s="173"/>
      <c r="LLR10" s="173"/>
      <c r="LLS10" s="173"/>
      <c r="LLT10" s="173"/>
      <c r="LLU10" s="173"/>
      <c r="LLV10" s="173"/>
      <c r="LLW10" s="173"/>
      <c r="LLX10" s="173"/>
      <c r="LLY10" s="173"/>
      <c r="LLZ10" s="173"/>
      <c r="LMA10" s="173"/>
      <c r="LMB10" s="173"/>
      <c r="LMC10" s="173"/>
      <c r="LMD10" s="173"/>
      <c r="LME10" s="173"/>
      <c r="LMF10" s="173"/>
      <c r="LMG10" s="173"/>
      <c r="LMH10" s="173"/>
      <c r="LMI10" s="173"/>
      <c r="LMJ10" s="173"/>
      <c r="LMK10" s="173"/>
      <c r="LML10" s="173"/>
      <c r="LMM10" s="173"/>
      <c r="LMN10" s="173"/>
      <c r="LMO10" s="173"/>
      <c r="LMP10" s="173"/>
      <c r="LMQ10" s="173"/>
      <c r="LMR10" s="173"/>
      <c r="LMS10" s="173"/>
      <c r="LMT10" s="173"/>
      <c r="LMU10" s="173"/>
      <c r="LMV10" s="173"/>
      <c r="LMW10" s="173"/>
      <c r="LMX10" s="173"/>
      <c r="LMY10" s="173"/>
      <c r="LMZ10" s="173"/>
      <c r="LNA10" s="173"/>
      <c r="LNB10" s="173"/>
      <c r="LNC10" s="173"/>
      <c r="LND10" s="173"/>
      <c r="LNE10" s="173"/>
      <c r="LNF10" s="173"/>
      <c r="LNG10" s="173"/>
      <c r="LNH10" s="173"/>
      <c r="LNI10" s="173"/>
      <c r="LNJ10" s="173"/>
      <c r="LNK10" s="173"/>
      <c r="LNL10" s="173"/>
      <c r="LNM10" s="173"/>
      <c r="LNN10" s="173"/>
      <c r="LNO10" s="173"/>
      <c r="LNP10" s="173"/>
      <c r="LNQ10" s="173"/>
      <c r="LNR10" s="173"/>
      <c r="LNS10" s="173"/>
      <c r="LNT10" s="173"/>
      <c r="LNU10" s="173"/>
      <c r="LNV10" s="173"/>
      <c r="LNW10" s="173"/>
      <c r="LNX10" s="173"/>
      <c r="LNY10" s="173"/>
      <c r="LNZ10" s="173"/>
      <c r="LOA10" s="173"/>
      <c r="LOB10" s="173"/>
      <c r="LOC10" s="173"/>
      <c r="LOD10" s="173"/>
      <c r="LOE10" s="173"/>
      <c r="LOF10" s="173"/>
      <c r="LOG10" s="173"/>
      <c r="LOH10" s="173"/>
      <c r="LOI10" s="173"/>
      <c r="LOJ10" s="173"/>
      <c r="LOK10" s="173"/>
      <c r="LOL10" s="173"/>
      <c r="LOM10" s="173"/>
      <c r="LON10" s="173"/>
      <c r="LOO10" s="173"/>
      <c r="LOP10" s="173"/>
      <c r="LOQ10" s="173"/>
      <c r="LOR10" s="173"/>
      <c r="LOS10" s="173"/>
      <c r="LOT10" s="173"/>
      <c r="LOU10" s="173"/>
      <c r="LOV10" s="173"/>
      <c r="LOW10" s="173"/>
      <c r="LOX10" s="173"/>
      <c r="LOY10" s="173"/>
      <c r="LOZ10" s="173"/>
      <c r="LPA10" s="173"/>
      <c r="LPB10" s="173"/>
      <c r="LPC10" s="173"/>
      <c r="LPD10" s="173"/>
      <c r="LPE10" s="173"/>
      <c r="LPF10" s="173"/>
      <c r="LPG10" s="173"/>
      <c r="LPH10" s="173"/>
      <c r="LPI10" s="173"/>
      <c r="LPJ10" s="173"/>
      <c r="LPK10" s="173"/>
      <c r="LPL10" s="173"/>
      <c r="LPM10" s="173"/>
      <c r="LPN10" s="173"/>
      <c r="LPO10" s="173"/>
      <c r="LPP10" s="173"/>
      <c r="LPQ10" s="173"/>
      <c r="LPR10" s="173"/>
      <c r="LPS10" s="173"/>
      <c r="LPT10" s="173"/>
      <c r="LPU10" s="173"/>
      <c r="LPV10" s="173"/>
      <c r="LPW10" s="173"/>
      <c r="LPX10" s="173"/>
      <c r="LPY10" s="173"/>
      <c r="LPZ10" s="173"/>
      <c r="LQA10" s="173"/>
      <c r="LQB10" s="173"/>
      <c r="LQC10" s="173"/>
      <c r="LQD10" s="173"/>
      <c r="LQE10" s="173"/>
      <c r="LQF10" s="173"/>
      <c r="LQG10" s="173"/>
      <c r="LQH10" s="173"/>
      <c r="LQI10" s="173"/>
      <c r="LQJ10" s="173"/>
      <c r="LQK10" s="173"/>
      <c r="LQL10" s="173"/>
      <c r="LQM10" s="173"/>
      <c r="LQN10" s="173"/>
      <c r="LQO10" s="173"/>
      <c r="LQP10" s="173"/>
      <c r="LQQ10" s="173"/>
      <c r="LQR10" s="173"/>
      <c r="LQS10" s="173"/>
      <c r="LQT10" s="173"/>
      <c r="LQU10" s="173"/>
      <c r="LQV10" s="173"/>
      <c r="LQW10" s="173"/>
      <c r="LQX10" s="173"/>
      <c r="LQY10" s="173"/>
      <c r="LQZ10" s="173"/>
      <c r="LRA10" s="173"/>
      <c r="LRB10" s="173"/>
      <c r="LRC10" s="173"/>
      <c r="LRD10" s="173"/>
      <c r="LRE10" s="173"/>
      <c r="LRF10" s="173"/>
      <c r="LRG10" s="173"/>
      <c r="LRH10" s="173"/>
      <c r="LRI10" s="173"/>
      <c r="LRJ10" s="173"/>
      <c r="LRK10" s="173"/>
      <c r="LRL10" s="173"/>
      <c r="LRM10" s="173"/>
      <c r="LRN10" s="173"/>
      <c r="LRO10" s="173"/>
      <c r="LRP10" s="173"/>
      <c r="LRQ10" s="173"/>
      <c r="LRR10" s="173"/>
      <c r="LRS10" s="173"/>
      <c r="LRT10" s="173"/>
      <c r="LRU10" s="173"/>
      <c r="LRV10" s="173"/>
      <c r="LRW10" s="173"/>
      <c r="LRX10" s="173"/>
      <c r="LRY10" s="173"/>
      <c r="LRZ10" s="173"/>
      <c r="LSA10" s="173"/>
      <c r="LSB10" s="173"/>
      <c r="LSC10" s="173"/>
      <c r="LSD10" s="173"/>
      <c r="LSE10" s="173"/>
      <c r="LSF10" s="173"/>
      <c r="LSG10" s="173"/>
      <c r="LSH10" s="173"/>
      <c r="LSI10" s="173"/>
      <c r="LSJ10" s="173"/>
      <c r="LSK10" s="173"/>
      <c r="LSL10" s="173"/>
      <c r="LSM10" s="173"/>
      <c r="LSN10" s="173"/>
      <c r="LSO10" s="173"/>
      <c r="LSP10" s="173"/>
      <c r="LSQ10" s="173"/>
      <c r="LSR10" s="173"/>
      <c r="LSS10" s="173"/>
      <c r="LST10" s="173"/>
      <c r="LSU10" s="173"/>
      <c r="LSV10" s="173"/>
      <c r="LSW10" s="173"/>
      <c r="LSX10" s="173"/>
      <c r="LSY10" s="173"/>
      <c r="LSZ10" s="173"/>
      <c r="LTA10" s="173"/>
      <c r="LTB10" s="173"/>
      <c r="LTC10" s="173"/>
      <c r="LTD10" s="173"/>
      <c r="LTE10" s="173"/>
      <c r="LTF10" s="173"/>
      <c r="LTG10" s="173"/>
      <c r="LTH10" s="173"/>
      <c r="LTI10" s="173"/>
      <c r="LTJ10" s="173"/>
      <c r="LTK10" s="173"/>
      <c r="LTL10" s="173"/>
      <c r="LTM10" s="173"/>
      <c r="LTN10" s="173"/>
      <c r="LTO10" s="173"/>
      <c r="LTP10" s="173"/>
      <c r="LTQ10" s="173"/>
      <c r="LTR10" s="173"/>
      <c r="LTS10" s="173"/>
      <c r="LTT10" s="173"/>
      <c r="LTU10" s="173"/>
      <c r="LTV10" s="173"/>
      <c r="LTW10" s="173"/>
      <c r="LTX10" s="173"/>
      <c r="LTY10" s="173"/>
      <c r="LTZ10" s="173"/>
      <c r="LUA10" s="173"/>
      <c r="LUB10" s="173"/>
      <c r="LUC10" s="173"/>
      <c r="LUD10" s="173"/>
      <c r="LUE10" s="173"/>
      <c r="LUF10" s="173"/>
      <c r="LUG10" s="173"/>
      <c r="LUH10" s="173"/>
      <c r="LUI10" s="173"/>
      <c r="LUJ10" s="173"/>
      <c r="LUK10" s="173"/>
      <c r="LUL10" s="173"/>
      <c r="LUM10" s="173"/>
      <c r="LUN10" s="173"/>
      <c r="LUO10" s="173"/>
      <c r="LUP10" s="173"/>
      <c r="LUQ10" s="173"/>
      <c r="LUR10" s="173"/>
      <c r="LUS10" s="173"/>
      <c r="LUT10" s="173"/>
      <c r="LUU10" s="173"/>
      <c r="LUV10" s="173"/>
      <c r="LUW10" s="173"/>
      <c r="LUX10" s="173"/>
      <c r="LUY10" s="173"/>
      <c r="LUZ10" s="173"/>
      <c r="LVA10" s="173"/>
      <c r="LVB10" s="173"/>
      <c r="LVC10" s="173"/>
      <c r="LVD10" s="173"/>
      <c r="LVE10" s="173"/>
      <c r="LVF10" s="173"/>
      <c r="LVG10" s="173"/>
      <c r="LVH10" s="173"/>
      <c r="LVI10" s="173"/>
      <c r="LVJ10" s="173"/>
      <c r="LVK10" s="173"/>
      <c r="LVL10" s="173"/>
      <c r="LVM10" s="173"/>
      <c r="LVN10" s="173"/>
      <c r="LVO10" s="173"/>
      <c r="LVP10" s="173"/>
      <c r="LVQ10" s="173"/>
      <c r="LVR10" s="173"/>
      <c r="LVS10" s="173"/>
      <c r="LVT10" s="173"/>
      <c r="LVU10" s="173"/>
      <c r="LVV10" s="173"/>
      <c r="LVW10" s="173"/>
      <c r="LVX10" s="173"/>
      <c r="LVY10" s="173"/>
      <c r="LVZ10" s="173"/>
      <c r="LWA10" s="173"/>
      <c r="LWB10" s="173"/>
      <c r="LWC10" s="173"/>
      <c r="LWD10" s="173"/>
      <c r="LWE10" s="173"/>
      <c r="LWF10" s="173"/>
      <c r="LWG10" s="173"/>
      <c r="LWH10" s="173"/>
      <c r="LWI10" s="173"/>
      <c r="LWJ10" s="173"/>
      <c r="LWK10" s="173"/>
      <c r="LWL10" s="173"/>
      <c r="LWM10" s="173"/>
      <c r="LWN10" s="173"/>
      <c r="LWO10" s="173"/>
      <c r="LWP10" s="173"/>
      <c r="LWQ10" s="173"/>
      <c r="LWR10" s="173"/>
      <c r="LWS10" s="173"/>
      <c r="LWT10" s="173"/>
      <c r="LWU10" s="173"/>
      <c r="LWV10" s="173"/>
      <c r="LWW10" s="173"/>
      <c r="LWX10" s="173"/>
      <c r="LWY10" s="173"/>
      <c r="LWZ10" s="173"/>
      <c r="LXA10" s="173"/>
      <c r="LXB10" s="173"/>
      <c r="LXC10" s="173"/>
      <c r="LXD10" s="173"/>
      <c r="LXE10" s="173"/>
      <c r="LXF10" s="173"/>
      <c r="LXG10" s="173"/>
      <c r="LXH10" s="173"/>
      <c r="LXI10" s="173"/>
      <c r="LXJ10" s="173"/>
      <c r="LXK10" s="173"/>
      <c r="LXL10" s="173"/>
      <c r="LXM10" s="173"/>
      <c r="LXN10" s="173"/>
      <c r="LXO10" s="173"/>
      <c r="LXP10" s="173"/>
      <c r="LXQ10" s="173"/>
      <c r="LXR10" s="173"/>
      <c r="LXS10" s="173"/>
      <c r="LXT10" s="173"/>
      <c r="LXU10" s="173"/>
      <c r="LXV10" s="173"/>
      <c r="LXW10" s="173"/>
      <c r="LXX10" s="173"/>
      <c r="LXY10" s="173"/>
      <c r="LXZ10" s="173"/>
      <c r="LYA10" s="173"/>
      <c r="LYB10" s="173"/>
      <c r="LYC10" s="173"/>
      <c r="LYD10" s="173"/>
      <c r="LYE10" s="173"/>
      <c r="LYF10" s="173"/>
      <c r="LYG10" s="173"/>
      <c r="LYH10" s="173"/>
      <c r="LYI10" s="173"/>
      <c r="LYJ10" s="173"/>
      <c r="LYK10" s="173"/>
      <c r="LYL10" s="173"/>
      <c r="LYM10" s="173"/>
      <c r="LYN10" s="173"/>
      <c r="LYO10" s="173"/>
      <c r="LYP10" s="173"/>
      <c r="LYQ10" s="173"/>
      <c r="LYR10" s="173"/>
      <c r="LYS10" s="173"/>
      <c r="LYT10" s="173"/>
      <c r="LYU10" s="173"/>
      <c r="LYV10" s="173"/>
      <c r="LYW10" s="173"/>
      <c r="LYX10" s="173"/>
      <c r="LYY10" s="173"/>
      <c r="LYZ10" s="173"/>
      <c r="LZA10" s="173"/>
      <c r="LZB10" s="173"/>
      <c r="LZC10" s="173"/>
      <c r="LZD10" s="173"/>
      <c r="LZE10" s="173"/>
      <c r="LZF10" s="173"/>
      <c r="LZG10" s="173"/>
      <c r="LZH10" s="173"/>
      <c r="LZI10" s="173"/>
      <c r="LZJ10" s="173"/>
      <c r="LZK10" s="173"/>
      <c r="LZL10" s="173"/>
      <c r="LZM10" s="173"/>
      <c r="LZN10" s="173"/>
      <c r="LZO10" s="173"/>
      <c r="LZP10" s="173"/>
      <c r="LZQ10" s="173"/>
      <c r="LZR10" s="173"/>
      <c r="LZS10" s="173"/>
      <c r="LZT10" s="173"/>
      <c r="LZU10" s="173"/>
      <c r="LZV10" s="173"/>
      <c r="LZW10" s="173"/>
      <c r="LZX10" s="173"/>
      <c r="LZY10" s="173"/>
      <c r="LZZ10" s="173"/>
      <c r="MAA10" s="173"/>
      <c r="MAB10" s="173"/>
      <c r="MAC10" s="173"/>
      <c r="MAD10" s="173"/>
      <c r="MAE10" s="173"/>
      <c r="MAF10" s="173"/>
      <c r="MAG10" s="173"/>
      <c r="MAH10" s="173"/>
      <c r="MAI10" s="173"/>
      <c r="MAJ10" s="173"/>
      <c r="MAK10" s="173"/>
      <c r="MAL10" s="173"/>
      <c r="MAM10" s="173"/>
      <c r="MAN10" s="173"/>
      <c r="MAO10" s="173"/>
      <c r="MAP10" s="173"/>
      <c r="MAQ10" s="173"/>
      <c r="MAR10" s="173"/>
      <c r="MAS10" s="173"/>
      <c r="MAT10" s="173"/>
      <c r="MAU10" s="173"/>
      <c r="MAV10" s="173"/>
      <c r="MAW10" s="173"/>
      <c r="MAX10" s="173"/>
      <c r="MAY10" s="173"/>
      <c r="MAZ10" s="173"/>
      <c r="MBA10" s="173"/>
      <c r="MBB10" s="173"/>
      <c r="MBC10" s="173"/>
      <c r="MBD10" s="173"/>
      <c r="MBE10" s="173"/>
      <c r="MBF10" s="173"/>
      <c r="MBG10" s="173"/>
      <c r="MBH10" s="173"/>
      <c r="MBI10" s="173"/>
      <c r="MBJ10" s="173"/>
      <c r="MBK10" s="173"/>
      <c r="MBL10" s="173"/>
      <c r="MBM10" s="173"/>
      <c r="MBN10" s="173"/>
      <c r="MBO10" s="173"/>
      <c r="MBP10" s="173"/>
      <c r="MBQ10" s="173"/>
      <c r="MBR10" s="173"/>
      <c r="MBS10" s="173"/>
      <c r="MBT10" s="173"/>
      <c r="MBU10" s="173"/>
      <c r="MBV10" s="173"/>
      <c r="MBW10" s="173"/>
      <c r="MBX10" s="173"/>
      <c r="MBY10" s="173"/>
      <c r="MBZ10" s="173"/>
      <c r="MCA10" s="173"/>
      <c r="MCB10" s="173"/>
      <c r="MCC10" s="173"/>
      <c r="MCD10" s="173"/>
      <c r="MCE10" s="173"/>
      <c r="MCF10" s="173"/>
      <c r="MCG10" s="173"/>
      <c r="MCH10" s="173"/>
      <c r="MCI10" s="173"/>
      <c r="MCJ10" s="173"/>
      <c r="MCK10" s="173"/>
      <c r="MCL10" s="173"/>
      <c r="MCM10" s="173"/>
      <c r="MCN10" s="173"/>
      <c r="MCO10" s="173"/>
      <c r="MCP10" s="173"/>
      <c r="MCQ10" s="173"/>
      <c r="MCR10" s="173"/>
      <c r="MCS10" s="173"/>
      <c r="MCT10" s="173"/>
      <c r="MCU10" s="173"/>
      <c r="MCV10" s="173"/>
      <c r="MCW10" s="173"/>
      <c r="MCX10" s="173"/>
      <c r="MCY10" s="173"/>
      <c r="MCZ10" s="173"/>
      <c r="MDA10" s="173"/>
      <c r="MDB10" s="173"/>
      <c r="MDC10" s="173"/>
      <c r="MDD10" s="173"/>
      <c r="MDE10" s="173"/>
      <c r="MDF10" s="173"/>
      <c r="MDG10" s="173"/>
      <c r="MDH10" s="173"/>
      <c r="MDI10" s="173"/>
      <c r="MDJ10" s="173"/>
      <c r="MDK10" s="173"/>
      <c r="MDL10" s="173"/>
      <c r="MDM10" s="173"/>
      <c r="MDN10" s="173"/>
      <c r="MDO10" s="173"/>
      <c r="MDP10" s="173"/>
      <c r="MDQ10" s="173"/>
      <c r="MDR10" s="173"/>
      <c r="MDS10" s="173"/>
      <c r="MDT10" s="173"/>
      <c r="MDU10" s="173"/>
      <c r="MDV10" s="173"/>
      <c r="MDW10" s="173"/>
      <c r="MDX10" s="173"/>
      <c r="MDY10" s="173"/>
      <c r="MDZ10" s="173"/>
      <c r="MEA10" s="173"/>
      <c r="MEB10" s="173"/>
      <c r="MEC10" s="173"/>
      <c r="MED10" s="173"/>
      <c r="MEE10" s="173"/>
      <c r="MEF10" s="173"/>
      <c r="MEG10" s="173"/>
      <c r="MEH10" s="173"/>
      <c r="MEI10" s="173"/>
      <c r="MEJ10" s="173"/>
      <c r="MEK10" s="173"/>
      <c r="MEL10" s="173"/>
      <c r="MEM10" s="173"/>
      <c r="MEN10" s="173"/>
      <c r="MEO10" s="173"/>
      <c r="MEP10" s="173"/>
      <c r="MEQ10" s="173"/>
      <c r="MER10" s="173"/>
      <c r="MES10" s="173"/>
      <c r="MET10" s="173"/>
      <c r="MEU10" s="173"/>
      <c r="MEV10" s="173"/>
      <c r="MEW10" s="173"/>
      <c r="MEX10" s="173"/>
      <c r="MEY10" s="173"/>
      <c r="MEZ10" s="173"/>
      <c r="MFA10" s="173"/>
      <c r="MFB10" s="173"/>
      <c r="MFC10" s="173"/>
      <c r="MFD10" s="173"/>
      <c r="MFE10" s="173"/>
      <c r="MFF10" s="173"/>
      <c r="MFG10" s="173"/>
      <c r="MFH10" s="173"/>
      <c r="MFI10" s="173"/>
      <c r="MFJ10" s="173"/>
      <c r="MFK10" s="173"/>
      <c r="MFL10" s="173"/>
      <c r="MFM10" s="173"/>
      <c r="MFN10" s="173"/>
      <c r="MFO10" s="173"/>
      <c r="MFP10" s="173"/>
      <c r="MFQ10" s="173"/>
      <c r="MFR10" s="173"/>
      <c r="MFS10" s="173"/>
      <c r="MFT10" s="173"/>
      <c r="MFU10" s="173"/>
      <c r="MFV10" s="173"/>
      <c r="MFW10" s="173"/>
      <c r="MFX10" s="173"/>
      <c r="MFY10" s="173"/>
      <c r="MFZ10" s="173"/>
      <c r="MGA10" s="173"/>
      <c r="MGB10" s="173"/>
      <c r="MGC10" s="173"/>
      <c r="MGD10" s="173"/>
      <c r="MGE10" s="173"/>
      <c r="MGF10" s="173"/>
      <c r="MGG10" s="173"/>
      <c r="MGH10" s="173"/>
      <c r="MGI10" s="173"/>
      <c r="MGJ10" s="173"/>
      <c r="MGK10" s="173"/>
      <c r="MGL10" s="173"/>
      <c r="MGM10" s="173"/>
      <c r="MGN10" s="173"/>
      <c r="MGO10" s="173"/>
      <c r="MGP10" s="173"/>
      <c r="MGQ10" s="173"/>
      <c r="MGR10" s="173"/>
      <c r="MGS10" s="173"/>
      <c r="MGT10" s="173"/>
      <c r="MGU10" s="173"/>
      <c r="MGV10" s="173"/>
      <c r="MGW10" s="173"/>
      <c r="MGX10" s="173"/>
      <c r="MGY10" s="173"/>
      <c r="MGZ10" s="173"/>
      <c r="MHA10" s="173"/>
      <c r="MHB10" s="173"/>
      <c r="MHC10" s="173"/>
      <c r="MHD10" s="173"/>
      <c r="MHE10" s="173"/>
      <c r="MHF10" s="173"/>
      <c r="MHG10" s="173"/>
      <c r="MHH10" s="173"/>
      <c r="MHI10" s="173"/>
      <c r="MHJ10" s="173"/>
      <c r="MHK10" s="173"/>
      <c r="MHL10" s="173"/>
      <c r="MHM10" s="173"/>
      <c r="MHN10" s="173"/>
      <c r="MHO10" s="173"/>
      <c r="MHP10" s="173"/>
      <c r="MHQ10" s="173"/>
      <c r="MHR10" s="173"/>
      <c r="MHS10" s="173"/>
      <c r="MHT10" s="173"/>
      <c r="MHU10" s="173"/>
      <c r="MHV10" s="173"/>
      <c r="MHW10" s="173"/>
      <c r="MHX10" s="173"/>
      <c r="MHY10" s="173"/>
      <c r="MHZ10" s="173"/>
      <c r="MIA10" s="173"/>
      <c r="MIB10" s="173"/>
      <c r="MIC10" s="173"/>
      <c r="MID10" s="173"/>
      <c r="MIE10" s="173"/>
      <c r="MIF10" s="173"/>
      <c r="MIG10" s="173"/>
      <c r="MIH10" s="173"/>
      <c r="MII10" s="173"/>
      <c r="MIJ10" s="173"/>
      <c r="MIK10" s="173"/>
      <c r="MIL10" s="173"/>
      <c r="MIM10" s="173"/>
      <c r="MIN10" s="173"/>
      <c r="MIO10" s="173"/>
      <c r="MIP10" s="173"/>
      <c r="MIQ10" s="173"/>
      <c r="MIR10" s="173"/>
      <c r="MIS10" s="173"/>
      <c r="MIT10" s="173"/>
      <c r="MIU10" s="173"/>
      <c r="MIV10" s="173"/>
      <c r="MIW10" s="173"/>
      <c r="MIX10" s="173"/>
      <c r="MIY10" s="173"/>
      <c r="MIZ10" s="173"/>
      <c r="MJA10" s="173"/>
      <c r="MJB10" s="173"/>
      <c r="MJC10" s="173"/>
      <c r="MJD10" s="173"/>
      <c r="MJE10" s="173"/>
      <c r="MJF10" s="173"/>
      <c r="MJG10" s="173"/>
      <c r="MJH10" s="173"/>
      <c r="MJI10" s="173"/>
      <c r="MJJ10" s="173"/>
      <c r="MJK10" s="173"/>
      <c r="MJL10" s="173"/>
      <c r="MJM10" s="173"/>
      <c r="MJN10" s="173"/>
      <c r="MJO10" s="173"/>
      <c r="MJP10" s="173"/>
      <c r="MJQ10" s="173"/>
      <c r="MJR10" s="173"/>
      <c r="MJS10" s="173"/>
      <c r="MJT10" s="173"/>
      <c r="MJU10" s="173"/>
      <c r="MJV10" s="173"/>
      <c r="MJW10" s="173"/>
      <c r="MJX10" s="173"/>
      <c r="MJY10" s="173"/>
      <c r="MJZ10" s="173"/>
      <c r="MKA10" s="173"/>
      <c r="MKB10" s="173"/>
      <c r="MKC10" s="173"/>
      <c r="MKD10" s="173"/>
      <c r="MKE10" s="173"/>
      <c r="MKF10" s="173"/>
      <c r="MKG10" s="173"/>
      <c r="MKH10" s="173"/>
      <c r="MKI10" s="173"/>
      <c r="MKJ10" s="173"/>
      <c r="MKK10" s="173"/>
      <c r="MKL10" s="173"/>
      <c r="MKM10" s="173"/>
      <c r="MKN10" s="173"/>
      <c r="MKO10" s="173"/>
      <c r="MKP10" s="173"/>
      <c r="MKQ10" s="173"/>
      <c r="MKR10" s="173"/>
      <c r="MKS10" s="173"/>
      <c r="MKT10" s="173"/>
      <c r="MKU10" s="173"/>
      <c r="MKV10" s="173"/>
      <c r="MKW10" s="173"/>
      <c r="MKX10" s="173"/>
      <c r="MKY10" s="173"/>
      <c r="MKZ10" s="173"/>
      <c r="MLA10" s="173"/>
      <c r="MLB10" s="173"/>
      <c r="MLC10" s="173"/>
      <c r="MLD10" s="173"/>
      <c r="MLE10" s="173"/>
      <c r="MLF10" s="173"/>
      <c r="MLG10" s="173"/>
      <c r="MLH10" s="173"/>
      <c r="MLI10" s="173"/>
      <c r="MLJ10" s="173"/>
      <c r="MLK10" s="173"/>
      <c r="MLL10" s="173"/>
      <c r="MLM10" s="173"/>
      <c r="MLN10" s="173"/>
      <c r="MLO10" s="173"/>
      <c r="MLP10" s="173"/>
      <c r="MLQ10" s="173"/>
      <c r="MLR10" s="173"/>
      <c r="MLS10" s="173"/>
      <c r="MLT10" s="173"/>
      <c r="MLU10" s="173"/>
      <c r="MLV10" s="173"/>
      <c r="MLW10" s="173"/>
      <c r="MLX10" s="173"/>
      <c r="MLY10" s="173"/>
      <c r="MLZ10" s="173"/>
      <c r="MMA10" s="173"/>
      <c r="MMB10" s="173"/>
      <c r="MMC10" s="173"/>
      <c r="MMD10" s="173"/>
      <c r="MME10" s="173"/>
      <c r="MMF10" s="173"/>
      <c r="MMG10" s="173"/>
      <c r="MMH10" s="173"/>
      <c r="MMI10" s="173"/>
      <c r="MMJ10" s="173"/>
      <c r="MMK10" s="173"/>
      <c r="MML10" s="173"/>
      <c r="MMM10" s="173"/>
      <c r="MMN10" s="173"/>
      <c r="MMO10" s="173"/>
      <c r="MMP10" s="173"/>
      <c r="MMQ10" s="173"/>
      <c r="MMR10" s="173"/>
      <c r="MMS10" s="173"/>
      <c r="MMT10" s="173"/>
      <c r="MMU10" s="173"/>
      <c r="MMV10" s="173"/>
      <c r="MMW10" s="173"/>
      <c r="MMX10" s="173"/>
      <c r="MMY10" s="173"/>
      <c r="MMZ10" s="173"/>
      <c r="MNA10" s="173"/>
      <c r="MNB10" s="173"/>
      <c r="MNC10" s="173"/>
      <c r="MND10" s="173"/>
      <c r="MNE10" s="173"/>
      <c r="MNF10" s="173"/>
      <c r="MNG10" s="173"/>
      <c r="MNH10" s="173"/>
      <c r="MNI10" s="173"/>
      <c r="MNJ10" s="173"/>
      <c r="MNK10" s="173"/>
      <c r="MNL10" s="173"/>
      <c r="MNM10" s="173"/>
      <c r="MNN10" s="173"/>
      <c r="MNO10" s="173"/>
      <c r="MNP10" s="173"/>
      <c r="MNQ10" s="173"/>
      <c r="MNR10" s="173"/>
      <c r="MNS10" s="173"/>
      <c r="MNT10" s="173"/>
      <c r="MNU10" s="173"/>
      <c r="MNV10" s="173"/>
      <c r="MNW10" s="173"/>
      <c r="MNX10" s="173"/>
      <c r="MNY10" s="173"/>
      <c r="MNZ10" s="173"/>
      <c r="MOA10" s="173"/>
      <c r="MOB10" s="173"/>
      <c r="MOC10" s="173"/>
      <c r="MOD10" s="173"/>
      <c r="MOE10" s="173"/>
      <c r="MOF10" s="173"/>
      <c r="MOG10" s="173"/>
      <c r="MOH10" s="173"/>
      <c r="MOI10" s="173"/>
      <c r="MOJ10" s="173"/>
      <c r="MOK10" s="173"/>
      <c r="MOL10" s="173"/>
      <c r="MOM10" s="173"/>
      <c r="MON10" s="173"/>
      <c r="MOO10" s="173"/>
      <c r="MOP10" s="173"/>
      <c r="MOQ10" s="173"/>
      <c r="MOR10" s="173"/>
      <c r="MOS10" s="173"/>
      <c r="MOT10" s="173"/>
      <c r="MOU10" s="173"/>
      <c r="MOV10" s="173"/>
      <c r="MOW10" s="173"/>
      <c r="MOX10" s="173"/>
      <c r="MOY10" s="173"/>
      <c r="MOZ10" s="173"/>
      <c r="MPA10" s="173"/>
      <c r="MPB10" s="173"/>
      <c r="MPC10" s="173"/>
      <c r="MPD10" s="173"/>
      <c r="MPE10" s="173"/>
      <c r="MPF10" s="173"/>
      <c r="MPG10" s="173"/>
      <c r="MPH10" s="173"/>
      <c r="MPI10" s="173"/>
      <c r="MPJ10" s="173"/>
      <c r="MPK10" s="173"/>
      <c r="MPL10" s="173"/>
      <c r="MPM10" s="173"/>
      <c r="MPN10" s="173"/>
      <c r="MPO10" s="173"/>
      <c r="MPP10" s="173"/>
      <c r="MPQ10" s="173"/>
      <c r="MPR10" s="173"/>
      <c r="MPS10" s="173"/>
      <c r="MPT10" s="173"/>
      <c r="MPU10" s="173"/>
      <c r="MPV10" s="173"/>
      <c r="MPW10" s="173"/>
      <c r="MPX10" s="173"/>
      <c r="MPY10" s="173"/>
      <c r="MPZ10" s="173"/>
      <c r="MQA10" s="173"/>
      <c r="MQB10" s="173"/>
      <c r="MQC10" s="173"/>
      <c r="MQD10" s="173"/>
      <c r="MQE10" s="173"/>
      <c r="MQF10" s="173"/>
      <c r="MQG10" s="173"/>
      <c r="MQH10" s="173"/>
      <c r="MQI10" s="173"/>
      <c r="MQJ10" s="173"/>
      <c r="MQK10" s="173"/>
      <c r="MQL10" s="173"/>
      <c r="MQM10" s="173"/>
      <c r="MQN10" s="173"/>
      <c r="MQO10" s="173"/>
      <c r="MQP10" s="173"/>
      <c r="MQQ10" s="173"/>
      <c r="MQR10" s="173"/>
      <c r="MQS10" s="173"/>
      <c r="MQT10" s="173"/>
      <c r="MQU10" s="173"/>
      <c r="MQV10" s="173"/>
      <c r="MQW10" s="173"/>
      <c r="MQX10" s="173"/>
      <c r="MQY10" s="173"/>
      <c r="MQZ10" s="173"/>
      <c r="MRA10" s="173"/>
      <c r="MRB10" s="173"/>
      <c r="MRC10" s="173"/>
      <c r="MRD10" s="173"/>
      <c r="MRE10" s="173"/>
      <c r="MRF10" s="173"/>
      <c r="MRG10" s="173"/>
      <c r="MRH10" s="173"/>
      <c r="MRI10" s="173"/>
      <c r="MRJ10" s="173"/>
      <c r="MRK10" s="173"/>
      <c r="MRL10" s="173"/>
      <c r="MRM10" s="173"/>
      <c r="MRN10" s="173"/>
      <c r="MRO10" s="173"/>
      <c r="MRP10" s="173"/>
      <c r="MRQ10" s="173"/>
      <c r="MRR10" s="173"/>
      <c r="MRS10" s="173"/>
      <c r="MRT10" s="173"/>
      <c r="MRU10" s="173"/>
      <c r="MRV10" s="173"/>
      <c r="MRW10" s="173"/>
      <c r="MRX10" s="173"/>
      <c r="MRY10" s="173"/>
      <c r="MRZ10" s="173"/>
      <c r="MSA10" s="173"/>
      <c r="MSB10" s="173"/>
      <c r="MSC10" s="173"/>
      <c r="MSD10" s="173"/>
      <c r="MSE10" s="173"/>
      <c r="MSF10" s="173"/>
      <c r="MSG10" s="173"/>
      <c r="MSH10" s="173"/>
      <c r="MSI10" s="173"/>
      <c r="MSJ10" s="173"/>
      <c r="MSK10" s="173"/>
      <c r="MSL10" s="173"/>
      <c r="MSM10" s="173"/>
      <c r="MSN10" s="173"/>
      <c r="MSO10" s="173"/>
      <c r="MSP10" s="173"/>
      <c r="MSQ10" s="173"/>
      <c r="MSR10" s="173"/>
      <c r="MSS10" s="173"/>
      <c r="MST10" s="173"/>
      <c r="MSU10" s="173"/>
      <c r="MSV10" s="173"/>
      <c r="MSW10" s="173"/>
      <c r="MSX10" s="173"/>
      <c r="MSY10" s="173"/>
      <c r="MSZ10" s="173"/>
      <c r="MTA10" s="173"/>
      <c r="MTB10" s="173"/>
      <c r="MTC10" s="173"/>
      <c r="MTD10" s="173"/>
      <c r="MTE10" s="173"/>
      <c r="MTF10" s="173"/>
      <c r="MTG10" s="173"/>
      <c r="MTH10" s="173"/>
      <c r="MTI10" s="173"/>
      <c r="MTJ10" s="173"/>
      <c r="MTK10" s="173"/>
      <c r="MTL10" s="173"/>
      <c r="MTM10" s="173"/>
      <c r="MTN10" s="173"/>
      <c r="MTO10" s="173"/>
      <c r="MTP10" s="173"/>
      <c r="MTQ10" s="173"/>
      <c r="MTR10" s="173"/>
      <c r="MTS10" s="173"/>
      <c r="MTT10" s="173"/>
      <c r="MTU10" s="173"/>
      <c r="MTV10" s="173"/>
      <c r="MTW10" s="173"/>
      <c r="MTX10" s="173"/>
      <c r="MTY10" s="173"/>
      <c r="MTZ10" s="173"/>
      <c r="MUA10" s="173"/>
      <c r="MUB10" s="173"/>
      <c r="MUC10" s="173"/>
      <c r="MUD10" s="173"/>
      <c r="MUE10" s="173"/>
      <c r="MUF10" s="173"/>
      <c r="MUG10" s="173"/>
      <c r="MUH10" s="173"/>
      <c r="MUI10" s="173"/>
      <c r="MUJ10" s="173"/>
      <c r="MUK10" s="173"/>
      <c r="MUL10" s="173"/>
      <c r="MUM10" s="173"/>
      <c r="MUN10" s="173"/>
      <c r="MUO10" s="173"/>
      <c r="MUP10" s="173"/>
      <c r="MUQ10" s="173"/>
      <c r="MUR10" s="173"/>
      <c r="MUS10" s="173"/>
      <c r="MUT10" s="173"/>
      <c r="MUU10" s="173"/>
      <c r="MUV10" s="173"/>
      <c r="MUW10" s="173"/>
      <c r="MUX10" s="173"/>
      <c r="MUY10" s="173"/>
      <c r="MUZ10" s="173"/>
      <c r="MVA10" s="173"/>
      <c r="MVB10" s="173"/>
      <c r="MVC10" s="173"/>
      <c r="MVD10" s="173"/>
      <c r="MVE10" s="173"/>
      <c r="MVF10" s="173"/>
      <c r="MVG10" s="173"/>
      <c r="MVH10" s="173"/>
      <c r="MVI10" s="173"/>
      <c r="MVJ10" s="173"/>
      <c r="MVK10" s="173"/>
      <c r="MVL10" s="173"/>
      <c r="MVM10" s="173"/>
      <c r="MVN10" s="173"/>
      <c r="MVO10" s="173"/>
      <c r="MVP10" s="173"/>
      <c r="MVQ10" s="173"/>
      <c r="MVR10" s="173"/>
      <c r="MVS10" s="173"/>
      <c r="MVT10" s="173"/>
      <c r="MVU10" s="173"/>
      <c r="MVV10" s="173"/>
      <c r="MVW10" s="173"/>
      <c r="MVX10" s="173"/>
      <c r="MVY10" s="173"/>
      <c r="MVZ10" s="173"/>
      <c r="MWA10" s="173"/>
      <c r="MWB10" s="173"/>
      <c r="MWC10" s="173"/>
      <c r="MWD10" s="173"/>
      <c r="MWE10" s="173"/>
      <c r="MWF10" s="173"/>
      <c r="MWG10" s="173"/>
      <c r="MWH10" s="173"/>
      <c r="MWI10" s="173"/>
      <c r="MWJ10" s="173"/>
      <c r="MWK10" s="173"/>
      <c r="MWL10" s="173"/>
      <c r="MWM10" s="173"/>
      <c r="MWN10" s="173"/>
      <c r="MWO10" s="173"/>
      <c r="MWP10" s="173"/>
      <c r="MWQ10" s="173"/>
      <c r="MWR10" s="173"/>
      <c r="MWS10" s="173"/>
      <c r="MWT10" s="173"/>
      <c r="MWU10" s="173"/>
      <c r="MWV10" s="173"/>
      <c r="MWW10" s="173"/>
      <c r="MWX10" s="173"/>
      <c r="MWY10" s="173"/>
      <c r="MWZ10" s="173"/>
      <c r="MXA10" s="173"/>
      <c r="MXB10" s="173"/>
      <c r="MXC10" s="173"/>
      <c r="MXD10" s="173"/>
      <c r="MXE10" s="173"/>
      <c r="MXF10" s="173"/>
      <c r="MXG10" s="173"/>
      <c r="MXH10" s="173"/>
      <c r="MXI10" s="173"/>
      <c r="MXJ10" s="173"/>
      <c r="MXK10" s="173"/>
      <c r="MXL10" s="173"/>
      <c r="MXM10" s="173"/>
      <c r="MXN10" s="173"/>
      <c r="MXO10" s="173"/>
      <c r="MXP10" s="173"/>
      <c r="MXQ10" s="173"/>
      <c r="MXR10" s="173"/>
      <c r="MXS10" s="173"/>
      <c r="MXT10" s="173"/>
      <c r="MXU10" s="173"/>
      <c r="MXV10" s="173"/>
      <c r="MXW10" s="173"/>
      <c r="MXX10" s="173"/>
      <c r="MXY10" s="173"/>
      <c r="MXZ10" s="173"/>
      <c r="MYA10" s="173"/>
      <c r="MYB10" s="173"/>
      <c r="MYC10" s="173"/>
      <c r="MYD10" s="173"/>
      <c r="MYE10" s="173"/>
      <c r="MYF10" s="173"/>
      <c r="MYG10" s="173"/>
      <c r="MYH10" s="173"/>
      <c r="MYI10" s="173"/>
      <c r="MYJ10" s="173"/>
      <c r="MYK10" s="173"/>
      <c r="MYL10" s="173"/>
      <c r="MYM10" s="173"/>
      <c r="MYN10" s="173"/>
      <c r="MYO10" s="173"/>
      <c r="MYP10" s="173"/>
      <c r="MYQ10" s="173"/>
      <c r="MYR10" s="173"/>
      <c r="MYS10" s="173"/>
      <c r="MYT10" s="173"/>
      <c r="MYU10" s="173"/>
      <c r="MYV10" s="173"/>
      <c r="MYW10" s="173"/>
      <c r="MYX10" s="173"/>
      <c r="MYY10" s="173"/>
      <c r="MYZ10" s="173"/>
      <c r="MZA10" s="173"/>
      <c r="MZB10" s="173"/>
      <c r="MZC10" s="173"/>
      <c r="MZD10" s="173"/>
      <c r="MZE10" s="173"/>
      <c r="MZF10" s="173"/>
      <c r="MZG10" s="173"/>
      <c r="MZH10" s="173"/>
      <c r="MZI10" s="173"/>
      <c r="MZJ10" s="173"/>
      <c r="MZK10" s="173"/>
      <c r="MZL10" s="173"/>
      <c r="MZM10" s="173"/>
      <c r="MZN10" s="173"/>
      <c r="MZO10" s="173"/>
      <c r="MZP10" s="173"/>
      <c r="MZQ10" s="173"/>
      <c r="MZR10" s="173"/>
      <c r="MZS10" s="173"/>
      <c r="MZT10" s="173"/>
      <c r="MZU10" s="173"/>
      <c r="MZV10" s="173"/>
      <c r="MZW10" s="173"/>
      <c r="MZX10" s="173"/>
      <c r="MZY10" s="173"/>
      <c r="MZZ10" s="173"/>
      <c r="NAA10" s="173"/>
      <c r="NAB10" s="173"/>
      <c r="NAC10" s="173"/>
      <c r="NAD10" s="173"/>
      <c r="NAE10" s="173"/>
      <c r="NAF10" s="173"/>
      <c r="NAG10" s="173"/>
      <c r="NAH10" s="173"/>
      <c r="NAI10" s="173"/>
      <c r="NAJ10" s="173"/>
      <c r="NAK10" s="173"/>
      <c r="NAL10" s="173"/>
      <c r="NAM10" s="173"/>
      <c r="NAN10" s="173"/>
      <c r="NAO10" s="173"/>
      <c r="NAP10" s="173"/>
      <c r="NAQ10" s="173"/>
      <c r="NAR10" s="173"/>
      <c r="NAS10" s="173"/>
      <c r="NAT10" s="173"/>
      <c r="NAU10" s="173"/>
      <c r="NAV10" s="173"/>
      <c r="NAW10" s="173"/>
      <c r="NAX10" s="173"/>
      <c r="NAY10" s="173"/>
      <c r="NAZ10" s="173"/>
      <c r="NBA10" s="173"/>
      <c r="NBB10" s="173"/>
      <c r="NBC10" s="173"/>
      <c r="NBD10" s="173"/>
      <c r="NBE10" s="173"/>
      <c r="NBF10" s="173"/>
      <c r="NBG10" s="173"/>
      <c r="NBH10" s="173"/>
      <c r="NBI10" s="173"/>
      <c r="NBJ10" s="173"/>
      <c r="NBK10" s="173"/>
      <c r="NBL10" s="173"/>
      <c r="NBM10" s="173"/>
      <c r="NBN10" s="173"/>
      <c r="NBO10" s="173"/>
      <c r="NBP10" s="173"/>
      <c r="NBQ10" s="173"/>
      <c r="NBR10" s="173"/>
      <c r="NBS10" s="173"/>
      <c r="NBT10" s="173"/>
      <c r="NBU10" s="173"/>
      <c r="NBV10" s="173"/>
      <c r="NBW10" s="173"/>
      <c r="NBX10" s="173"/>
      <c r="NBY10" s="173"/>
      <c r="NBZ10" s="173"/>
      <c r="NCA10" s="173"/>
      <c r="NCB10" s="173"/>
      <c r="NCC10" s="173"/>
      <c r="NCD10" s="173"/>
      <c r="NCE10" s="173"/>
      <c r="NCF10" s="173"/>
      <c r="NCG10" s="173"/>
      <c r="NCH10" s="173"/>
      <c r="NCI10" s="173"/>
      <c r="NCJ10" s="173"/>
      <c r="NCK10" s="173"/>
      <c r="NCL10" s="173"/>
      <c r="NCM10" s="173"/>
      <c r="NCN10" s="173"/>
      <c r="NCO10" s="173"/>
      <c r="NCP10" s="173"/>
      <c r="NCQ10" s="173"/>
      <c r="NCR10" s="173"/>
      <c r="NCS10" s="173"/>
      <c r="NCT10" s="173"/>
      <c r="NCU10" s="173"/>
      <c r="NCV10" s="173"/>
      <c r="NCW10" s="173"/>
      <c r="NCX10" s="173"/>
      <c r="NCY10" s="173"/>
      <c r="NCZ10" s="173"/>
      <c r="NDA10" s="173"/>
      <c r="NDB10" s="173"/>
      <c r="NDC10" s="173"/>
      <c r="NDD10" s="173"/>
      <c r="NDE10" s="173"/>
      <c r="NDF10" s="173"/>
      <c r="NDG10" s="173"/>
      <c r="NDH10" s="173"/>
      <c r="NDI10" s="173"/>
      <c r="NDJ10" s="173"/>
      <c r="NDK10" s="173"/>
      <c r="NDL10" s="173"/>
      <c r="NDM10" s="173"/>
      <c r="NDN10" s="173"/>
      <c r="NDO10" s="173"/>
      <c r="NDP10" s="173"/>
      <c r="NDQ10" s="173"/>
      <c r="NDR10" s="173"/>
      <c r="NDS10" s="173"/>
      <c r="NDT10" s="173"/>
      <c r="NDU10" s="173"/>
      <c r="NDV10" s="173"/>
      <c r="NDW10" s="173"/>
      <c r="NDX10" s="173"/>
      <c r="NDY10" s="173"/>
      <c r="NDZ10" s="173"/>
      <c r="NEA10" s="173"/>
      <c r="NEB10" s="173"/>
      <c r="NEC10" s="173"/>
      <c r="NED10" s="173"/>
      <c r="NEE10" s="173"/>
      <c r="NEF10" s="173"/>
      <c r="NEG10" s="173"/>
      <c r="NEH10" s="173"/>
      <c r="NEI10" s="173"/>
      <c r="NEJ10" s="173"/>
      <c r="NEK10" s="173"/>
      <c r="NEL10" s="173"/>
      <c r="NEM10" s="173"/>
      <c r="NEN10" s="173"/>
      <c r="NEO10" s="173"/>
      <c r="NEP10" s="173"/>
      <c r="NEQ10" s="173"/>
      <c r="NER10" s="173"/>
      <c r="NES10" s="173"/>
      <c r="NET10" s="173"/>
      <c r="NEU10" s="173"/>
      <c r="NEV10" s="173"/>
      <c r="NEW10" s="173"/>
      <c r="NEX10" s="173"/>
      <c r="NEY10" s="173"/>
      <c r="NEZ10" s="173"/>
      <c r="NFA10" s="173"/>
      <c r="NFB10" s="173"/>
      <c r="NFC10" s="173"/>
      <c r="NFD10" s="173"/>
      <c r="NFE10" s="173"/>
      <c r="NFF10" s="173"/>
      <c r="NFG10" s="173"/>
      <c r="NFH10" s="173"/>
      <c r="NFI10" s="173"/>
      <c r="NFJ10" s="173"/>
      <c r="NFK10" s="173"/>
      <c r="NFL10" s="173"/>
      <c r="NFM10" s="173"/>
      <c r="NFN10" s="173"/>
      <c r="NFO10" s="173"/>
      <c r="NFP10" s="173"/>
      <c r="NFQ10" s="173"/>
      <c r="NFR10" s="173"/>
      <c r="NFS10" s="173"/>
      <c r="NFT10" s="173"/>
      <c r="NFU10" s="173"/>
      <c r="NFV10" s="173"/>
      <c r="NFW10" s="173"/>
      <c r="NFX10" s="173"/>
      <c r="NFY10" s="173"/>
      <c r="NFZ10" s="173"/>
      <c r="NGA10" s="173"/>
      <c r="NGB10" s="173"/>
      <c r="NGC10" s="173"/>
      <c r="NGD10" s="173"/>
      <c r="NGE10" s="173"/>
      <c r="NGF10" s="173"/>
      <c r="NGG10" s="173"/>
      <c r="NGH10" s="173"/>
      <c r="NGI10" s="173"/>
      <c r="NGJ10" s="173"/>
      <c r="NGK10" s="173"/>
      <c r="NGL10" s="173"/>
      <c r="NGM10" s="173"/>
      <c r="NGN10" s="173"/>
      <c r="NGO10" s="173"/>
      <c r="NGP10" s="173"/>
      <c r="NGQ10" s="173"/>
      <c r="NGR10" s="173"/>
      <c r="NGS10" s="173"/>
      <c r="NGT10" s="173"/>
      <c r="NGU10" s="173"/>
      <c r="NGV10" s="173"/>
      <c r="NGW10" s="173"/>
      <c r="NGX10" s="173"/>
      <c r="NGY10" s="173"/>
      <c r="NGZ10" s="173"/>
      <c r="NHA10" s="173"/>
      <c r="NHB10" s="173"/>
      <c r="NHC10" s="173"/>
      <c r="NHD10" s="173"/>
      <c r="NHE10" s="173"/>
      <c r="NHF10" s="173"/>
      <c r="NHG10" s="173"/>
      <c r="NHH10" s="173"/>
      <c r="NHI10" s="173"/>
      <c r="NHJ10" s="173"/>
      <c r="NHK10" s="173"/>
      <c r="NHL10" s="173"/>
      <c r="NHM10" s="173"/>
      <c r="NHN10" s="173"/>
      <c r="NHO10" s="173"/>
      <c r="NHP10" s="173"/>
      <c r="NHQ10" s="173"/>
      <c r="NHR10" s="173"/>
      <c r="NHS10" s="173"/>
      <c r="NHT10" s="173"/>
      <c r="NHU10" s="173"/>
      <c r="NHV10" s="173"/>
      <c r="NHW10" s="173"/>
      <c r="NHX10" s="173"/>
      <c r="NHY10" s="173"/>
      <c r="NHZ10" s="173"/>
      <c r="NIA10" s="173"/>
      <c r="NIB10" s="173"/>
      <c r="NIC10" s="173"/>
      <c r="NID10" s="173"/>
      <c r="NIE10" s="173"/>
      <c r="NIF10" s="173"/>
      <c r="NIG10" s="173"/>
      <c r="NIH10" s="173"/>
      <c r="NII10" s="173"/>
      <c r="NIJ10" s="173"/>
      <c r="NIK10" s="173"/>
      <c r="NIL10" s="173"/>
      <c r="NIM10" s="173"/>
      <c r="NIN10" s="173"/>
      <c r="NIO10" s="173"/>
      <c r="NIP10" s="173"/>
      <c r="NIQ10" s="173"/>
      <c r="NIR10" s="173"/>
      <c r="NIS10" s="173"/>
      <c r="NIT10" s="173"/>
      <c r="NIU10" s="173"/>
      <c r="NIV10" s="173"/>
      <c r="NIW10" s="173"/>
      <c r="NIX10" s="173"/>
      <c r="NIY10" s="173"/>
      <c r="NIZ10" s="173"/>
      <c r="NJA10" s="173"/>
      <c r="NJB10" s="173"/>
      <c r="NJC10" s="173"/>
      <c r="NJD10" s="173"/>
      <c r="NJE10" s="173"/>
      <c r="NJF10" s="173"/>
      <c r="NJG10" s="173"/>
      <c r="NJH10" s="173"/>
      <c r="NJI10" s="173"/>
      <c r="NJJ10" s="173"/>
      <c r="NJK10" s="173"/>
      <c r="NJL10" s="173"/>
      <c r="NJM10" s="173"/>
      <c r="NJN10" s="173"/>
      <c r="NJO10" s="173"/>
      <c r="NJP10" s="173"/>
      <c r="NJQ10" s="173"/>
      <c r="NJR10" s="173"/>
      <c r="NJS10" s="173"/>
      <c r="NJT10" s="173"/>
      <c r="NJU10" s="173"/>
      <c r="NJV10" s="173"/>
      <c r="NJW10" s="173"/>
      <c r="NJX10" s="173"/>
      <c r="NJY10" s="173"/>
      <c r="NJZ10" s="173"/>
      <c r="NKA10" s="173"/>
      <c r="NKB10" s="173"/>
      <c r="NKC10" s="173"/>
      <c r="NKD10" s="173"/>
      <c r="NKE10" s="173"/>
      <c r="NKF10" s="173"/>
      <c r="NKG10" s="173"/>
      <c r="NKH10" s="173"/>
      <c r="NKI10" s="173"/>
      <c r="NKJ10" s="173"/>
      <c r="NKK10" s="173"/>
      <c r="NKL10" s="173"/>
      <c r="NKM10" s="173"/>
      <c r="NKN10" s="173"/>
      <c r="NKO10" s="173"/>
      <c r="NKP10" s="173"/>
      <c r="NKQ10" s="173"/>
      <c r="NKR10" s="173"/>
      <c r="NKS10" s="173"/>
      <c r="NKT10" s="173"/>
      <c r="NKU10" s="173"/>
      <c r="NKV10" s="173"/>
      <c r="NKW10" s="173"/>
      <c r="NKX10" s="173"/>
      <c r="NKY10" s="173"/>
      <c r="NKZ10" s="173"/>
      <c r="NLA10" s="173"/>
      <c r="NLB10" s="173"/>
      <c r="NLC10" s="173"/>
      <c r="NLD10" s="173"/>
      <c r="NLE10" s="173"/>
      <c r="NLF10" s="173"/>
      <c r="NLG10" s="173"/>
      <c r="NLH10" s="173"/>
      <c r="NLI10" s="173"/>
      <c r="NLJ10" s="173"/>
      <c r="NLK10" s="173"/>
      <c r="NLL10" s="173"/>
      <c r="NLM10" s="173"/>
      <c r="NLN10" s="173"/>
      <c r="NLO10" s="173"/>
      <c r="NLP10" s="173"/>
      <c r="NLQ10" s="173"/>
      <c r="NLR10" s="173"/>
      <c r="NLS10" s="173"/>
      <c r="NLT10" s="173"/>
      <c r="NLU10" s="173"/>
      <c r="NLV10" s="173"/>
      <c r="NLW10" s="173"/>
      <c r="NLX10" s="173"/>
      <c r="NLY10" s="173"/>
      <c r="NLZ10" s="173"/>
      <c r="NMA10" s="173"/>
      <c r="NMB10" s="173"/>
      <c r="NMC10" s="173"/>
      <c r="NMD10" s="173"/>
      <c r="NME10" s="173"/>
      <c r="NMF10" s="173"/>
      <c r="NMG10" s="173"/>
      <c r="NMH10" s="173"/>
      <c r="NMI10" s="173"/>
      <c r="NMJ10" s="173"/>
      <c r="NMK10" s="173"/>
      <c r="NML10" s="173"/>
      <c r="NMM10" s="173"/>
      <c r="NMN10" s="173"/>
      <c r="NMO10" s="173"/>
      <c r="NMP10" s="173"/>
      <c r="NMQ10" s="173"/>
      <c r="NMR10" s="173"/>
      <c r="NMS10" s="173"/>
      <c r="NMT10" s="173"/>
      <c r="NMU10" s="173"/>
      <c r="NMV10" s="173"/>
      <c r="NMW10" s="173"/>
      <c r="NMX10" s="173"/>
      <c r="NMY10" s="173"/>
      <c r="NMZ10" s="173"/>
      <c r="NNA10" s="173"/>
      <c r="NNB10" s="173"/>
      <c r="NNC10" s="173"/>
      <c r="NND10" s="173"/>
      <c r="NNE10" s="173"/>
      <c r="NNF10" s="173"/>
      <c r="NNG10" s="173"/>
      <c r="NNH10" s="173"/>
      <c r="NNI10" s="173"/>
      <c r="NNJ10" s="173"/>
      <c r="NNK10" s="173"/>
      <c r="NNL10" s="173"/>
      <c r="NNM10" s="173"/>
      <c r="NNN10" s="173"/>
      <c r="NNO10" s="173"/>
      <c r="NNP10" s="173"/>
      <c r="NNQ10" s="173"/>
      <c r="NNR10" s="173"/>
      <c r="NNS10" s="173"/>
      <c r="NNT10" s="173"/>
      <c r="NNU10" s="173"/>
      <c r="NNV10" s="173"/>
      <c r="NNW10" s="173"/>
      <c r="NNX10" s="173"/>
      <c r="NNY10" s="173"/>
      <c r="NNZ10" s="173"/>
      <c r="NOA10" s="173"/>
      <c r="NOB10" s="173"/>
      <c r="NOC10" s="173"/>
      <c r="NOD10" s="173"/>
      <c r="NOE10" s="173"/>
      <c r="NOF10" s="173"/>
      <c r="NOG10" s="173"/>
      <c r="NOH10" s="173"/>
      <c r="NOI10" s="173"/>
      <c r="NOJ10" s="173"/>
      <c r="NOK10" s="173"/>
      <c r="NOL10" s="173"/>
      <c r="NOM10" s="173"/>
      <c r="NON10" s="173"/>
      <c r="NOO10" s="173"/>
      <c r="NOP10" s="173"/>
      <c r="NOQ10" s="173"/>
      <c r="NOR10" s="173"/>
      <c r="NOS10" s="173"/>
      <c r="NOT10" s="173"/>
      <c r="NOU10" s="173"/>
      <c r="NOV10" s="173"/>
      <c r="NOW10" s="173"/>
      <c r="NOX10" s="173"/>
      <c r="NOY10" s="173"/>
      <c r="NOZ10" s="173"/>
      <c r="NPA10" s="173"/>
      <c r="NPB10" s="173"/>
      <c r="NPC10" s="173"/>
      <c r="NPD10" s="173"/>
      <c r="NPE10" s="173"/>
      <c r="NPF10" s="173"/>
      <c r="NPG10" s="173"/>
      <c r="NPH10" s="173"/>
      <c r="NPI10" s="173"/>
      <c r="NPJ10" s="173"/>
      <c r="NPK10" s="173"/>
      <c r="NPL10" s="173"/>
      <c r="NPM10" s="173"/>
      <c r="NPN10" s="173"/>
      <c r="NPO10" s="173"/>
      <c r="NPP10" s="173"/>
      <c r="NPQ10" s="173"/>
      <c r="NPR10" s="173"/>
      <c r="NPS10" s="173"/>
      <c r="NPT10" s="173"/>
      <c r="NPU10" s="173"/>
      <c r="NPV10" s="173"/>
      <c r="NPW10" s="173"/>
      <c r="NPX10" s="173"/>
      <c r="NPY10" s="173"/>
      <c r="NPZ10" s="173"/>
      <c r="NQA10" s="173"/>
      <c r="NQB10" s="173"/>
      <c r="NQC10" s="173"/>
      <c r="NQD10" s="173"/>
      <c r="NQE10" s="173"/>
      <c r="NQF10" s="173"/>
      <c r="NQG10" s="173"/>
      <c r="NQH10" s="173"/>
      <c r="NQI10" s="173"/>
      <c r="NQJ10" s="173"/>
      <c r="NQK10" s="173"/>
      <c r="NQL10" s="173"/>
      <c r="NQM10" s="173"/>
      <c r="NQN10" s="173"/>
      <c r="NQO10" s="173"/>
      <c r="NQP10" s="173"/>
      <c r="NQQ10" s="173"/>
      <c r="NQR10" s="173"/>
      <c r="NQS10" s="173"/>
      <c r="NQT10" s="173"/>
      <c r="NQU10" s="173"/>
      <c r="NQV10" s="173"/>
      <c r="NQW10" s="173"/>
      <c r="NQX10" s="173"/>
      <c r="NQY10" s="173"/>
      <c r="NQZ10" s="173"/>
      <c r="NRA10" s="173"/>
      <c r="NRB10" s="173"/>
      <c r="NRC10" s="173"/>
      <c r="NRD10" s="173"/>
      <c r="NRE10" s="173"/>
      <c r="NRF10" s="173"/>
      <c r="NRG10" s="173"/>
      <c r="NRH10" s="173"/>
      <c r="NRI10" s="173"/>
      <c r="NRJ10" s="173"/>
      <c r="NRK10" s="173"/>
      <c r="NRL10" s="173"/>
      <c r="NRM10" s="173"/>
      <c r="NRN10" s="173"/>
      <c r="NRO10" s="173"/>
      <c r="NRP10" s="173"/>
      <c r="NRQ10" s="173"/>
      <c r="NRR10" s="173"/>
      <c r="NRS10" s="173"/>
      <c r="NRT10" s="173"/>
      <c r="NRU10" s="173"/>
      <c r="NRV10" s="173"/>
      <c r="NRW10" s="173"/>
      <c r="NRX10" s="173"/>
      <c r="NRY10" s="173"/>
      <c r="NRZ10" s="173"/>
      <c r="NSA10" s="173"/>
      <c r="NSB10" s="173"/>
      <c r="NSC10" s="173"/>
      <c r="NSD10" s="173"/>
      <c r="NSE10" s="173"/>
      <c r="NSF10" s="173"/>
      <c r="NSG10" s="173"/>
      <c r="NSH10" s="173"/>
      <c r="NSI10" s="173"/>
      <c r="NSJ10" s="173"/>
      <c r="NSK10" s="173"/>
      <c r="NSL10" s="173"/>
      <c r="NSM10" s="173"/>
      <c r="NSN10" s="173"/>
      <c r="NSO10" s="173"/>
      <c r="NSP10" s="173"/>
      <c r="NSQ10" s="173"/>
      <c r="NSR10" s="173"/>
      <c r="NSS10" s="173"/>
      <c r="NST10" s="173"/>
      <c r="NSU10" s="173"/>
      <c r="NSV10" s="173"/>
      <c r="NSW10" s="173"/>
      <c r="NSX10" s="173"/>
      <c r="NSY10" s="173"/>
      <c r="NSZ10" s="173"/>
      <c r="NTA10" s="173"/>
      <c r="NTB10" s="173"/>
      <c r="NTC10" s="173"/>
      <c r="NTD10" s="173"/>
      <c r="NTE10" s="173"/>
      <c r="NTF10" s="173"/>
      <c r="NTG10" s="173"/>
      <c r="NTH10" s="173"/>
      <c r="NTI10" s="173"/>
      <c r="NTJ10" s="173"/>
      <c r="NTK10" s="173"/>
      <c r="NTL10" s="173"/>
      <c r="NTM10" s="173"/>
      <c r="NTN10" s="173"/>
      <c r="NTO10" s="173"/>
      <c r="NTP10" s="173"/>
      <c r="NTQ10" s="173"/>
      <c r="NTR10" s="173"/>
      <c r="NTS10" s="173"/>
      <c r="NTT10" s="173"/>
      <c r="NTU10" s="173"/>
      <c r="NTV10" s="173"/>
      <c r="NTW10" s="173"/>
      <c r="NTX10" s="173"/>
      <c r="NTY10" s="173"/>
      <c r="NTZ10" s="173"/>
      <c r="NUA10" s="173"/>
      <c r="NUB10" s="173"/>
      <c r="NUC10" s="173"/>
      <c r="NUD10" s="173"/>
      <c r="NUE10" s="173"/>
      <c r="NUF10" s="173"/>
      <c r="NUG10" s="173"/>
      <c r="NUH10" s="173"/>
      <c r="NUI10" s="173"/>
      <c r="NUJ10" s="173"/>
      <c r="NUK10" s="173"/>
      <c r="NUL10" s="173"/>
      <c r="NUM10" s="173"/>
      <c r="NUN10" s="173"/>
      <c r="NUO10" s="173"/>
      <c r="NUP10" s="173"/>
      <c r="NUQ10" s="173"/>
      <c r="NUR10" s="173"/>
      <c r="NUS10" s="173"/>
      <c r="NUT10" s="173"/>
      <c r="NUU10" s="173"/>
      <c r="NUV10" s="173"/>
      <c r="NUW10" s="173"/>
      <c r="NUX10" s="173"/>
      <c r="NUY10" s="173"/>
      <c r="NUZ10" s="173"/>
      <c r="NVA10" s="173"/>
      <c r="NVB10" s="173"/>
      <c r="NVC10" s="173"/>
      <c r="NVD10" s="173"/>
      <c r="NVE10" s="173"/>
      <c r="NVF10" s="173"/>
      <c r="NVG10" s="173"/>
      <c r="NVH10" s="173"/>
      <c r="NVI10" s="173"/>
      <c r="NVJ10" s="173"/>
      <c r="NVK10" s="173"/>
      <c r="NVL10" s="173"/>
      <c r="NVM10" s="173"/>
      <c r="NVN10" s="173"/>
      <c r="NVO10" s="173"/>
      <c r="NVP10" s="173"/>
      <c r="NVQ10" s="173"/>
      <c r="NVR10" s="173"/>
      <c r="NVS10" s="173"/>
      <c r="NVT10" s="173"/>
      <c r="NVU10" s="173"/>
      <c r="NVV10" s="173"/>
      <c r="NVW10" s="173"/>
      <c r="NVX10" s="173"/>
      <c r="NVY10" s="173"/>
      <c r="NVZ10" s="173"/>
      <c r="NWA10" s="173"/>
      <c r="NWB10" s="173"/>
      <c r="NWC10" s="173"/>
      <c r="NWD10" s="173"/>
      <c r="NWE10" s="173"/>
      <c r="NWF10" s="173"/>
      <c r="NWG10" s="173"/>
      <c r="NWH10" s="173"/>
      <c r="NWI10" s="173"/>
      <c r="NWJ10" s="173"/>
      <c r="NWK10" s="173"/>
      <c r="NWL10" s="173"/>
      <c r="NWM10" s="173"/>
      <c r="NWN10" s="173"/>
      <c r="NWO10" s="173"/>
      <c r="NWP10" s="173"/>
      <c r="NWQ10" s="173"/>
      <c r="NWR10" s="173"/>
      <c r="NWS10" s="173"/>
      <c r="NWT10" s="173"/>
      <c r="NWU10" s="173"/>
      <c r="NWV10" s="173"/>
      <c r="NWW10" s="173"/>
      <c r="NWX10" s="173"/>
      <c r="NWY10" s="173"/>
      <c r="NWZ10" s="173"/>
      <c r="NXA10" s="173"/>
      <c r="NXB10" s="173"/>
      <c r="NXC10" s="173"/>
      <c r="NXD10" s="173"/>
      <c r="NXE10" s="173"/>
      <c r="NXF10" s="173"/>
      <c r="NXG10" s="173"/>
      <c r="NXH10" s="173"/>
      <c r="NXI10" s="173"/>
      <c r="NXJ10" s="173"/>
      <c r="NXK10" s="173"/>
      <c r="NXL10" s="173"/>
      <c r="NXM10" s="173"/>
      <c r="NXN10" s="173"/>
      <c r="NXO10" s="173"/>
      <c r="NXP10" s="173"/>
      <c r="NXQ10" s="173"/>
      <c r="NXR10" s="173"/>
      <c r="NXS10" s="173"/>
      <c r="NXT10" s="173"/>
      <c r="NXU10" s="173"/>
      <c r="NXV10" s="173"/>
      <c r="NXW10" s="173"/>
      <c r="NXX10" s="173"/>
      <c r="NXY10" s="173"/>
      <c r="NXZ10" s="173"/>
      <c r="NYA10" s="173"/>
      <c r="NYB10" s="173"/>
      <c r="NYC10" s="173"/>
      <c r="NYD10" s="173"/>
      <c r="NYE10" s="173"/>
      <c r="NYF10" s="173"/>
      <c r="NYG10" s="173"/>
      <c r="NYH10" s="173"/>
      <c r="NYI10" s="173"/>
      <c r="NYJ10" s="173"/>
      <c r="NYK10" s="173"/>
      <c r="NYL10" s="173"/>
      <c r="NYM10" s="173"/>
      <c r="NYN10" s="173"/>
      <c r="NYO10" s="173"/>
      <c r="NYP10" s="173"/>
      <c r="NYQ10" s="173"/>
      <c r="NYR10" s="173"/>
      <c r="NYS10" s="173"/>
      <c r="NYT10" s="173"/>
      <c r="NYU10" s="173"/>
      <c r="NYV10" s="173"/>
      <c r="NYW10" s="173"/>
      <c r="NYX10" s="173"/>
      <c r="NYY10" s="173"/>
      <c r="NYZ10" s="173"/>
      <c r="NZA10" s="173"/>
      <c r="NZB10" s="173"/>
      <c r="NZC10" s="173"/>
      <c r="NZD10" s="173"/>
      <c r="NZE10" s="173"/>
      <c r="NZF10" s="173"/>
      <c r="NZG10" s="173"/>
      <c r="NZH10" s="173"/>
      <c r="NZI10" s="173"/>
      <c r="NZJ10" s="173"/>
      <c r="NZK10" s="173"/>
      <c r="NZL10" s="173"/>
      <c r="NZM10" s="173"/>
      <c r="NZN10" s="173"/>
      <c r="NZO10" s="173"/>
      <c r="NZP10" s="173"/>
      <c r="NZQ10" s="173"/>
      <c r="NZR10" s="173"/>
      <c r="NZS10" s="173"/>
      <c r="NZT10" s="173"/>
      <c r="NZU10" s="173"/>
      <c r="NZV10" s="173"/>
      <c r="NZW10" s="173"/>
      <c r="NZX10" s="173"/>
      <c r="NZY10" s="173"/>
      <c r="NZZ10" s="173"/>
      <c r="OAA10" s="173"/>
      <c r="OAB10" s="173"/>
      <c r="OAC10" s="173"/>
      <c r="OAD10" s="173"/>
      <c r="OAE10" s="173"/>
      <c r="OAF10" s="173"/>
      <c r="OAG10" s="173"/>
      <c r="OAH10" s="173"/>
      <c r="OAI10" s="173"/>
      <c r="OAJ10" s="173"/>
      <c r="OAK10" s="173"/>
      <c r="OAL10" s="173"/>
      <c r="OAM10" s="173"/>
      <c r="OAN10" s="173"/>
      <c r="OAO10" s="173"/>
      <c r="OAP10" s="173"/>
      <c r="OAQ10" s="173"/>
      <c r="OAR10" s="173"/>
      <c r="OAS10" s="173"/>
      <c r="OAT10" s="173"/>
      <c r="OAU10" s="173"/>
      <c r="OAV10" s="173"/>
      <c r="OAW10" s="173"/>
      <c r="OAX10" s="173"/>
      <c r="OAY10" s="173"/>
      <c r="OAZ10" s="173"/>
      <c r="OBA10" s="173"/>
      <c r="OBB10" s="173"/>
      <c r="OBC10" s="173"/>
      <c r="OBD10" s="173"/>
      <c r="OBE10" s="173"/>
      <c r="OBF10" s="173"/>
      <c r="OBG10" s="173"/>
      <c r="OBH10" s="173"/>
      <c r="OBI10" s="173"/>
      <c r="OBJ10" s="173"/>
      <c r="OBK10" s="173"/>
      <c r="OBL10" s="173"/>
      <c r="OBM10" s="173"/>
      <c r="OBN10" s="173"/>
      <c r="OBO10" s="173"/>
      <c r="OBP10" s="173"/>
      <c r="OBQ10" s="173"/>
      <c r="OBR10" s="173"/>
      <c r="OBS10" s="173"/>
      <c r="OBT10" s="173"/>
      <c r="OBU10" s="173"/>
      <c r="OBV10" s="173"/>
      <c r="OBW10" s="173"/>
      <c r="OBX10" s="173"/>
      <c r="OBY10" s="173"/>
      <c r="OBZ10" s="173"/>
      <c r="OCA10" s="173"/>
      <c r="OCB10" s="173"/>
      <c r="OCC10" s="173"/>
      <c r="OCD10" s="173"/>
      <c r="OCE10" s="173"/>
      <c r="OCF10" s="173"/>
      <c r="OCG10" s="173"/>
      <c r="OCH10" s="173"/>
      <c r="OCI10" s="173"/>
      <c r="OCJ10" s="173"/>
      <c r="OCK10" s="173"/>
      <c r="OCL10" s="173"/>
      <c r="OCM10" s="173"/>
      <c r="OCN10" s="173"/>
      <c r="OCO10" s="173"/>
      <c r="OCP10" s="173"/>
      <c r="OCQ10" s="173"/>
      <c r="OCR10" s="173"/>
      <c r="OCS10" s="173"/>
      <c r="OCT10" s="173"/>
      <c r="OCU10" s="173"/>
      <c r="OCV10" s="173"/>
      <c r="OCW10" s="173"/>
      <c r="OCX10" s="173"/>
      <c r="OCY10" s="173"/>
      <c r="OCZ10" s="173"/>
      <c r="ODA10" s="173"/>
      <c r="ODB10" s="173"/>
      <c r="ODC10" s="173"/>
      <c r="ODD10" s="173"/>
      <c r="ODE10" s="173"/>
      <c r="ODF10" s="173"/>
      <c r="ODG10" s="173"/>
      <c r="ODH10" s="173"/>
      <c r="ODI10" s="173"/>
      <c r="ODJ10" s="173"/>
      <c r="ODK10" s="173"/>
      <c r="ODL10" s="173"/>
      <c r="ODM10" s="173"/>
      <c r="ODN10" s="173"/>
      <c r="ODO10" s="173"/>
      <c r="ODP10" s="173"/>
      <c r="ODQ10" s="173"/>
      <c r="ODR10" s="173"/>
      <c r="ODS10" s="173"/>
      <c r="ODT10" s="173"/>
      <c r="ODU10" s="173"/>
      <c r="ODV10" s="173"/>
      <c r="ODW10" s="173"/>
      <c r="ODX10" s="173"/>
      <c r="ODY10" s="173"/>
      <c r="ODZ10" s="173"/>
      <c r="OEA10" s="173"/>
      <c r="OEB10" s="173"/>
      <c r="OEC10" s="173"/>
      <c r="OED10" s="173"/>
      <c r="OEE10" s="173"/>
      <c r="OEF10" s="173"/>
      <c r="OEG10" s="173"/>
      <c r="OEH10" s="173"/>
      <c r="OEI10" s="173"/>
      <c r="OEJ10" s="173"/>
      <c r="OEK10" s="173"/>
      <c r="OEL10" s="173"/>
      <c r="OEM10" s="173"/>
      <c r="OEN10" s="173"/>
      <c r="OEO10" s="173"/>
      <c r="OEP10" s="173"/>
      <c r="OEQ10" s="173"/>
      <c r="OER10" s="173"/>
      <c r="OES10" s="173"/>
      <c r="OET10" s="173"/>
      <c r="OEU10" s="173"/>
      <c r="OEV10" s="173"/>
      <c r="OEW10" s="173"/>
      <c r="OEX10" s="173"/>
      <c r="OEY10" s="173"/>
      <c r="OEZ10" s="173"/>
      <c r="OFA10" s="173"/>
      <c r="OFB10" s="173"/>
      <c r="OFC10" s="173"/>
      <c r="OFD10" s="173"/>
      <c r="OFE10" s="173"/>
      <c r="OFF10" s="173"/>
      <c r="OFG10" s="173"/>
      <c r="OFH10" s="173"/>
      <c r="OFI10" s="173"/>
      <c r="OFJ10" s="173"/>
      <c r="OFK10" s="173"/>
      <c r="OFL10" s="173"/>
      <c r="OFM10" s="173"/>
      <c r="OFN10" s="173"/>
      <c r="OFO10" s="173"/>
      <c r="OFP10" s="173"/>
      <c r="OFQ10" s="173"/>
      <c r="OFR10" s="173"/>
      <c r="OFS10" s="173"/>
      <c r="OFT10" s="173"/>
      <c r="OFU10" s="173"/>
      <c r="OFV10" s="173"/>
      <c r="OFW10" s="173"/>
      <c r="OFX10" s="173"/>
      <c r="OFY10" s="173"/>
      <c r="OFZ10" s="173"/>
      <c r="OGA10" s="173"/>
      <c r="OGB10" s="173"/>
      <c r="OGC10" s="173"/>
      <c r="OGD10" s="173"/>
      <c r="OGE10" s="173"/>
      <c r="OGF10" s="173"/>
      <c r="OGG10" s="173"/>
      <c r="OGH10" s="173"/>
      <c r="OGI10" s="173"/>
      <c r="OGJ10" s="173"/>
      <c r="OGK10" s="173"/>
      <c r="OGL10" s="173"/>
      <c r="OGM10" s="173"/>
      <c r="OGN10" s="173"/>
      <c r="OGO10" s="173"/>
      <c r="OGP10" s="173"/>
      <c r="OGQ10" s="173"/>
      <c r="OGR10" s="173"/>
      <c r="OGS10" s="173"/>
      <c r="OGT10" s="173"/>
      <c r="OGU10" s="173"/>
      <c r="OGV10" s="173"/>
      <c r="OGW10" s="173"/>
      <c r="OGX10" s="173"/>
      <c r="OGY10" s="173"/>
      <c r="OGZ10" s="173"/>
      <c r="OHA10" s="173"/>
      <c r="OHB10" s="173"/>
      <c r="OHC10" s="173"/>
      <c r="OHD10" s="173"/>
      <c r="OHE10" s="173"/>
      <c r="OHF10" s="173"/>
      <c r="OHG10" s="173"/>
      <c r="OHH10" s="173"/>
      <c r="OHI10" s="173"/>
      <c r="OHJ10" s="173"/>
      <c r="OHK10" s="173"/>
      <c r="OHL10" s="173"/>
      <c r="OHM10" s="173"/>
      <c r="OHN10" s="173"/>
      <c r="OHO10" s="173"/>
      <c r="OHP10" s="173"/>
      <c r="OHQ10" s="173"/>
      <c r="OHR10" s="173"/>
      <c r="OHS10" s="173"/>
      <c r="OHT10" s="173"/>
      <c r="OHU10" s="173"/>
      <c r="OHV10" s="173"/>
      <c r="OHW10" s="173"/>
      <c r="OHX10" s="173"/>
      <c r="OHY10" s="173"/>
      <c r="OHZ10" s="173"/>
      <c r="OIA10" s="173"/>
      <c r="OIB10" s="173"/>
      <c r="OIC10" s="173"/>
      <c r="OID10" s="173"/>
      <c r="OIE10" s="173"/>
      <c r="OIF10" s="173"/>
      <c r="OIG10" s="173"/>
      <c r="OIH10" s="173"/>
      <c r="OII10" s="173"/>
      <c r="OIJ10" s="173"/>
      <c r="OIK10" s="173"/>
      <c r="OIL10" s="173"/>
      <c r="OIM10" s="173"/>
      <c r="OIN10" s="173"/>
      <c r="OIO10" s="173"/>
      <c r="OIP10" s="173"/>
      <c r="OIQ10" s="173"/>
      <c r="OIR10" s="173"/>
      <c r="OIS10" s="173"/>
      <c r="OIT10" s="173"/>
      <c r="OIU10" s="173"/>
      <c r="OIV10" s="173"/>
      <c r="OIW10" s="173"/>
      <c r="OIX10" s="173"/>
      <c r="OIY10" s="173"/>
      <c r="OIZ10" s="173"/>
      <c r="OJA10" s="173"/>
      <c r="OJB10" s="173"/>
      <c r="OJC10" s="173"/>
      <c r="OJD10" s="173"/>
      <c r="OJE10" s="173"/>
      <c r="OJF10" s="173"/>
      <c r="OJG10" s="173"/>
      <c r="OJH10" s="173"/>
      <c r="OJI10" s="173"/>
      <c r="OJJ10" s="173"/>
      <c r="OJK10" s="173"/>
      <c r="OJL10" s="173"/>
      <c r="OJM10" s="173"/>
      <c r="OJN10" s="173"/>
      <c r="OJO10" s="173"/>
      <c r="OJP10" s="173"/>
      <c r="OJQ10" s="173"/>
      <c r="OJR10" s="173"/>
      <c r="OJS10" s="173"/>
      <c r="OJT10" s="173"/>
      <c r="OJU10" s="173"/>
      <c r="OJV10" s="173"/>
      <c r="OJW10" s="173"/>
      <c r="OJX10" s="173"/>
      <c r="OJY10" s="173"/>
      <c r="OJZ10" s="173"/>
      <c r="OKA10" s="173"/>
      <c r="OKB10" s="173"/>
      <c r="OKC10" s="173"/>
      <c r="OKD10" s="173"/>
      <c r="OKE10" s="173"/>
      <c r="OKF10" s="173"/>
      <c r="OKG10" s="173"/>
      <c r="OKH10" s="173"/>
      <c r="OKI10" s="173"/>
      <c r="OKJ10" s="173"/>
      <c r="OKK10" s="173"/>
      <c r="OKL10" s="173"/>
      <c r="OKM10" s="173"/>
      <c r="OKN10" s="173"/>
      <c r="OKO10" s="173"/>
      <c r="OKP10" s="173"/>
      <c r="OKQ10" s="173"/>
      <c r="OKR10" s="173"/>
      <c r="OKS10" s="173"/>
      <c r="OKT10" s="173"/>
      <c r="OKU10" s="173"/>
      <c r="OKV10" s="173"/>
      <c r="OKW10" s="173"/>
      <c r="OKX10" s="173"/>
      <c r="OKY10" s="173"/>
      <c r="OKZ10" s="173"/>
      <c r="OLA10" s="173"/>
      <c r="OLB10" s="173"/>
      <c r="OLC10" s="173"/>
      <c r="OLD10" s="173"/>
      <c r="OLE10" s="173"/>
      <c r="OLF10" s="173"/>
      <c r="OLG10" s="173"/>
      <c r="OLH10" s="173"/>
      <c r="OLI10" s="173"/>
      <c r="OLJ10" s="173"/>
      <c r="OLK10" s="173"/>
      <c r="OLL10" s="173"/>
      <c r="OLM10" s="173"/>
      <c r="OLN10" s="173"/>
      <c r="OLO10" s="173"/>
      <c r="OLP10" s="173"/>
      <c r="OLQ10" s="173"/>
      <c r="OLR10" s="173"/>
      <c r="OLS10" s="173"/>
      <c r="OLT10" s="173"/>
      <c r="OLU10" s="173"/>
      <c r="OLV10" s="173"/>
      <c r="OLW10" s="173"/>
      <c r="OLX10" s="173"/>
      <c r="OLY10" s="173"/>
      <c r="OLZ10" s="173"/>
      <c r="OMA10" s="173"/>
      <c r="OMB10" s="173"/>
      <c r="OMC10" s="173"/>
      <c r="OMD10" s="173"/>
      <c r="OME10" s="173"/>
      <c r="OMF10" s="173"/>
      <c r="OMG10" s="173"/>
      <c r="OMH10" s="173"/>
      <c r="OMI10" s="173"/>
      <c r="OMJ10" s="173"/>
      <c r="OMK10" s="173"/>
      <c r="OML10" s="173"/>
      <c r="OMM10" s="173"/>
      <c r="OMN10" s="173"/>
      <c r="OMO10" s="173"/>
      <c r="OMP10" s="173"/>
      <c r="OMQ10" s="173"/>
      <c r="OMR10" s="173"/>
      <c r="OMS10" s="173"/>
      <c r="OMT10" s="173"/>
      <c r="OMU10" s="173"/>
      <c r="OMV10" s="173"/>
      <c r="OMW10" s="173"/>
      <c r="OMX10" s="173"/>
      <c r="OMY10" s="173"/>
      <c r="OMZ10" s="173"/>
      <c r="ONA10" s="173"/>
      <c r="ONB10" s="173"/>
      <c r="ONC10" s="173"/>
      <c r="OND10" s="173"/>
      <c r="ONE10" s="173"/>
      <c r="ONF10" s="173"/>
      <c r="ONG10" s="173"/>
      <c r="ONH10" s="173"/>
      <c r="ONI10" s="173"/>
      <c r="ONJ10" s="173"/>
      <c r="ONK10" s="173"/>
      <c r="ONL10" s="173"/>
      <c r="ONM10" s="173"/>
      <c r="ONN10" s="173"/>
      <c r="ONO10" s="173"/>
      <c r="ONP10" s="173"/>
      <c r="ONQ10" s="173"/>
      <c r="ONR10" s="173"/>
      <c r="ONS10" s="173"/>
      <c r="ONT10" s="173"/>
      <c r="ONU10" s="173"/>
      <c r="ONV10" s="173"/>
      <c r="ONW10" s="173"/>
      <c r="ONX10" s="173"/>
      <c r="ONY10" s="173"/>
      <c r="ONZ10" s="173"/>
      <c r="OOA10" s="173"/>
      <c r="OOB10" s="173"/>
      <c r="OOC10" s="173"/>
      <c r="OOD10" s="173"/>
      <c r="OOE10" s="173"/>
      <c r="OOF10" s="173"/>
      <c r="OOG10" s="173"/>
      <c r="OOH10" s="173"/>
      <c r="OOI10" s="173"/>
      <c r="OOJ10" s="173"/>
      <c r="OOK10" s="173"/>
      <c r="OOL10" s="173"/>
      <c r="OOM10" s="173"/>
      <c r="OON10" s="173"/>
      <c r="OOO10" s="173"/>
      <c r="OOP10" s="173"/>
      <c r="OOQ10" s="173"/>
      <c r="OOR10" s="173"/>
      <c r="OOS10" s="173"/>
      <c r="OOT10" s="173"/>
      <c r="OOU10" s="173"/>
      <c r="OOV10" s="173"/>
      <c r="OOW10" s="173"/>
      <c r="OOX10" s="173"/>
      <c r="OOY10" s="173"/>
      <c r="OOZ10" s="173"/>
      <c r="OPA10" s="173"/>
      <c r="OPB10" s="173"/>
      <c r="OPC10" s="173"/>
      <c r="OPD10" s="173"/>
      <c r="OPE10" s="173"/>
      <c r="OPF10" s="173"/>
      <c r="OPG10" s="173"/>
      <c r="OPH10" s="173"/>
      <c r="OPI10" s="173"/>
      <c r="OPJ10" s="173"/>
      <c r="OPK10" s="173"/>
      <c r="OPL10" s="173"/>
      <c r="OPM10" s="173"/>
      <c r="OPN10" s="173"/>
      <c r="OPO10" s="173"/>
      <c r="OPP10" s="173"/>
      <c r="OPQ10" s="173"/>
      <c r="OPR10" s="173"/>
      <c r="OPS10" s="173"/>
      <c r="OPT10" s="173"/>
      <c r="OPU10" s="173"/>
      <c r="OPV10" s="173"/>
      <c r="OPW10" s="173"/>
      <c r="OPX10" s="173"/>
      <c r="OPY10" s="173"/>
      <c r="OPZ10" s="173"/>
      <c r="OQA10" s="173"/>
      <c r="OQB10" s="173"/>
      <c r="OQC10" s="173"/>
      <c r="OQD10" s="173"/>
      <c r="OQE10" s="173"/>
      <c r="OQF10" s="173"/>
      <c r="OQG10" s="173"/>
      <c r="OQH10" s="173"/>
      <c r="OQI10" s="173"/>
      <c r="OQJ10" s="173"/>
      <c r="OQK10" s="173"/>
      <c r="OQL10" s="173"/>
      <c r="OQM10" s="173"/>
      <c r="OQN10" s="173"/>
      <c r="OQO10" s="173"/>
      <c r="OQP10" s="173"/>
      <c r="OQQ10" s="173"/>
      <c r="OQR10" s="173"/>
      <c r="OQS10" s="173"/>
      <c r="OQT10" s="173"/>
      <c r="OQU10" s="173"/>
      <c r="OQV10" s="173"/>
      <c r="OQW10" s="173"/>
      <c r="OQX10" s="173"/>
      <c r="OQY10" s="173"/>
      <c r="OQZ10" s="173"/>
      <c r="ORA10" s="173"/>
      <c r="ORB10" s="173"/>
      <c r="ORC10" s="173"/>
      <c r="ORD10" s="173"/>
      <c r="ORE10" s="173"/>
      <c r="ORF10" s="173"/>
      <c r="ORG10" s="173"/>
      <c r="ORH10" s="173"/>
      <c r="ORI10" s="173"/>
      <c r="ORJ10" s="173"/>
      <c r="ORK10" s="173"/>
      <c r="ORL10" s="173"/>
      <c r="ORM10" s="173"/>
      <c r="ORN10" s="173"/>
      <c r="ORO10" s="173"/>
      <c r="ORP10" s="173"/>
      <c r="ORQ10" s="173"/>
      <c r="ORR10" s="173"/>
      <c r="ORS10" s="173"/>
      <c r="ORT10" s="173"/>
      <c r="ORU10" s="173"/>
      <c r="ORV10" s="173"/>
      <c r="ORW10" s="173"/>
      <c r="ORX10" s="173"/>
      <c r="ORY10" s="173"/>
      <c r="ORZ10" s="173"/>
      <c r="OSA10" s="173"/>
      <c r="OSB10" s="173"/>
      <c r="OSC10" s="173"/>
      <c r="OSD10" s="173"/>
      <c r="OSE10" s="173"/>
      <c r="OSF10" s="173"/>
      <c r="OSG10" s="173"/>
      <c r="OSH10" s="173"/>
      <c r="OSI10" s="173"/>
      <c r="OSJ10" s="173"/>
      <c r="OSK10" s="173"/>
      <c r="OSL10" s="173"/>
      <c r="OSM10" s="173"/>
      <c r="OSN10" s="173"/>
      <c r="OSO10" s="173"/>
      <c r="OSP10" s="173"/>
      <c r="OSQ10" s="173"/>
      <c r="OSR10" s="173"/>
      <c r="OSS10" s="173"/>
      <c r="OST10" s="173"/>
      <c r="OSU10" s="173"/>
      <c r="OSV10" s="173"/>
      <c r="OSW10" s="173"/>
      <c r="OSX10" s="173"/>
      <c r="OSY10" s="173"/>
      <c r="OSZ10" s="173"/>
      <c r="OTA10" s="173"/>
      <c r="OTB10" s="173"/>
      <c r="OTC10" s="173"/>
      <c r="OTD10" s="173"/>
      <c r="OTE10" s="173"/>
      <c r="OTF10" s="173"/>
      <c r="OTG10" s="173"/>
      <c r="OTH10" s="173"/>
      <c r="OTI10" s="173"/>
      <c r="OTJ10" s="173"/>
      <c r="OTK10" s="173"/>
      <c r="OTL10" s="173"/>
      <c r="OTM10" s="173"/>
      <c r="OTN10" s="173"/>
      <c r="OTO10" s="173"/>
      <c r="OTP10" s="173"/>
      <c r="OTQ10" s="173"/>
      <c r="OTR10" s="173"/>
      <c r="OTS10" s="173"/>
      <c r="OTT10" s="173"/>
      <c r="OTU10" s="173"/>
      <c r="OTV10" s="173"/>
      <c r="OTW10" s="173"/>
      <c r="OTX10" s="173"/>
      <c r="OTY10" s="173"/>
      <c r="OTZ10" s="173"/>
      <c r="OUA10" s="173"/>
      <c r="OUB10" s="173"/>
      <c r="OUC10" s="173"/>
      <c r="OUD10" s="173"/>
      <c r="OUE10" s="173"/>
      <c r="OUF10" s="173"/>
      <c r="OUG10" s="173"/>
      <c r="OUH10" s="173"/>
      <c r="OUI10" s="173"/>
      <c r="OUJ10" s="173"/>
      <c r="OUK10" s="173"/>
      <c r="OUL10" s="173"/>
      <c r="OUM10" s="173"/>
      <c r="OUN10" s="173"/>
      <c r="OUO10" s="173"/>
      <c r="OUP10" s="173"/>
      <c r="OUQ10" s="173"/>
      <c r="OUR10" s="173"/>
      <c r="OUS10" s="173"/>
      <c r="OUT10" s="173"/>
      <c r="OUU10" s="173"/>
      <c r="OUV10" s="173"/>
      <c r="OUW10" s="173"/>
      <c r="OUX10" s="173"/>
      <c r="OUY10" s="173"/>
      <c r="OUZ10" s="173"/>
      <c r="OVA10" s="173"/>
      <c r="OVB10" s="173"/>
      <c r="OVC10" s="173"/>
      <c r="OVD10" s="173"/>
      <c r="OVE10" s="173"/>
      <c r="OVF10" s="173"/>
      <c r="OVG10" s="173"/>
      <c r="OVH10" s="173"/>
      <c r="OVI10" s="173"/>
      <c r="OVJ10" s="173"/>
      <c r="OVK10" s="173"/>
      <c r="OVL10" s="173"/>
      <c r="OVM10" s="173"/>
      <c r="OVN10" s="173"/>
      <c r="OVO10" s="173"/>
      <c r="OVP10" s="173"/>
      <c r="OVQ10" s="173"/>
      <c r="OVR10" s="173"/>
      <c r="OVS10" s="173"/>
      <c r="OVT10" s="173"/>
      <c r="OVU10" s="173"/>
      <c r="OVV10" s="173"/>
      <c r="OVW10" s="173"/>
      <c r="OVX10" s="173"/>
      <c r="OVY10" s="173"/>
      <c r="OVZ10" s="173"/>
      <c r="OWA10" s="173"/>
      <c r="OWB10" s="173"/>
      <c r="OWC10" s="173"/>
      <c r="OWD10" s="173"/>
      <c r="OWE10" s="173"/>
      <c r="OWF10" s="173"/>
      <c r="OWG10" s="173"/>
      <c r="OWH10" s="173"/>
      <c r="OWI10" s="173"/>
      <c r="OWJ10" s="173"/>
      <c r="OWK10" s="173"/>
      <c r="OWL10" s="173"/>
      <c r="OWM10" s="173"/>
      <c r="OWN10" s="173"/>
      <c r="OWO10" s="173"/>
      <c r="OWP10" s="173"/>
      <c r="OWQ10" s="173"/>
      <c r="OWR10" s="173"/>
      <c r="OWS10" s="173"/>
      <c r="OWT10" s="173"/>
      <c r="OWU10" s="173"/>
      <c r="OWV10" s="173"/>
      <c r="OWW10" s="173"/>
      <c r="OWX10" s="173"/>
      <c r="OWY10" s="173"/>
      <c r="OWZ10" s="173"/>
      <c r="OXA10" s="173"/>
      <c r="OXB10" s="173"/>
      <c r="OXC10" s="173"/>
      <c r="OXD10" s="173"/>
      <c r="OXE10" s="173"/>
      <c r="OXF10" s="173"/>
      <c r="OXG10" s="173"/>
      <c r="OXH10" s="173"/>
      <c r="OXI10" s="173"/>
      <c r="OXJ10" s="173"/>
      <c r="OXK10" s="173"/>
      <c r="OXL10" s="173"/>
      <c r="OXM10" s="173"/>
      <c r="OXN10" s="173"/>
      <c r="OXO10" s="173"/>
      <c r="OXP10" s="173"/>
      <c r="OXQ10" s="173"/>
      <c r="OXR10" s="173"/>
      <c r="OXS10" s="173"/>
      <c r="OXT10" s="173"/>
      <c r="OXU10" s="173"/>
      <c r="OXV10" s="173"/>
      <c r="OXW10" s="173"/>
      <c r="OXX10" s="173"/>
      <c r="OXY10" s="173"/>
      <c r="OXZ10" s="173"/>
      <c r="OYA10" s="173"/>
      <c r="OYB10" s="173"/>
      <c r="OYC10" s="173"/>
      <c r="OYD10" s="173"/>
      <c r="OYE10" s="173"/>
      <c r="OYF10" s="173"/>
      <c r="OYG10" s="173"/>
      <c r="OYH10" s="173"/>
      <c r="OYI10" s="173"/>
      <c r="OYJ10" s="173"/>
      <c r="OYK10" s="173"/>
      <c r="OYL10" s="173"/>
      <c r="OYM10" s="173"/>
      <c r="OYN10" s="173"/>
      <c r="OYO10" s="173"/>
      <c r="OYP10" s="173"/>
      <c r="OYQ10" s="173"/>
      <c r="OYR10" s="173"/>
      <c r="OYS10" s="173"/>
      <c r="OYT10" s="173"/>
      <c r="OYU10" s="173"/>
      <c r="OYV10" s="173"/>
      <c r="OYW10" s="173"/>
      <c r="OYX10" s="173"/>
      <c r="OYY10" s="173"/>
      <c r="OYZ10" s="173"/>
      <c r="OZA10" s="173"/>
      <c r="OZB10" s="173"/>
      <c r="OZC10" s="173"/>
      <c r="OZD10" s="173"/>
      <c r="OZE10" s="173"/>
      <c r="OZF10" s="173"/>
      <c r="OZG10" s="173"/>
      <c r="OZH10" s="173"/>
      <c r="OZI10" s="173"/>
      <c r="OZJ10" s="173"/>
      <c r="OZK10" s="173"/>
      <c r="OZL10" s="173"/>
      <c r="OZM10" s="173"/>
      <c r="OZN10" s="173"/>
      <c r="OZO10" s="173"/>
      <c r="OZP10" s="173"/>
      <c r="OZQ10" s="173"/>
      <c r="OZR10" s="173"/>
      <c r="OZS10" s="173"/>
      <c r="OZT10" s="173"/>
      <c r="OZU10" s="173"/>
      <c r="OZV10" s="173"/>
      <c r="OZW10" s="173"/>
      <c r="OZX10" s="173"/>
      <c r="OZY10" s="173"/>
      <c r="OZZ10" s="173"/>
      <c r="PAA10" s="173"/>
      <c r="PAB10" s="173"/>
      <c r="PAC10" s="173"/>
      <c r="PAD10" s="173"/>
      <c r="PAE10" s="173"/>
      <c r="PAF10" s="173"/>
      <c r="PAG10" s="173"/>
      <c r="PAH10" s="173"/>
      <c r="PAI10" s="173"/>
      <c r="PAJ10" s="173"/>
      <c r="PAK10" s="173"/>
      <c r="PAL10" s="173"/>
      <c r="PAM10" s="173"/>
      <c r="PAN10" s="173"/>
      <c r="PAO10" s="173"/>
      <c r="PAP10" s="173"/>
      <c r="PAQ10" s="173"/>
      <c r="PAR10" s="173"/>
      <c r="PAS10" s="173"/>
      <c r="PAT10" s="173"/>
      <c r="PAU10" s="173"/>
      <c r="PAV10" s="173"/>
      <c r="PAW10" s="173"/>
      <c r="PAX10" s="173"/>
      <c r="PAY10" s="173"/>
      <c r="PAZ10" s="173"/>
      <c r="PBA10" s="173"/>
      <c r="PBB10" s="173"/>
      <c r="PBC10" s="173"/>
      <c r="PBD10" s="173"/>
      <c r="PBE10" s="173"/>
      <c r="PBF10" s="173"/>
      <c r="PBG10" s="173"/>
      <c r="PBH10" s="173"/>
      <c r="PBI10" s="173"/>
      <c r="PBJ10" s="173"/>
      <c r="PBK10" s="173"/>
      <c r="PBL10" s="173"/>
      <c r="PBM10" s="173"/>
      <c r="PBN10" s="173"/>
      <c r="PBO10" s="173"/>
      <c r="PBP10" s="173"/>
      <c r="PBQ10" s="173"/>
      <c r="PBR10" s="173"/>
      <c r="PBS10" s="173"/>
      <c r="PBT10" s="173"/>
      <c r="PBU10" s="173"/>
      <c r="PBV10" s="173"/>
      <c r="PBW10" s="173"/>
      <c r="PBX10" s="173"/>
      <c r="PBY10" s="173"/>
      <c r="PBZ10" s="173"/>
      <c r="PCA10" s="173"/>
      <c r="PCB10" s="173"/>
      <c r="PCC10" s="173"/>
      <c r="PCD10" s="173"/>
      <c r="PCE10" s="173"/>
      <c r="PCF10" s="173"/>
      <c r="PCG10" s="173"/>
      <c r="PCH10" s="173"/>
      <c r="PCI10" s="173"/>
      <c r="PCJ10" s="173"/>
      <c r="PCK10" s="173"/>
      <c r="PCL10" s="173"/>
      <c r="PCM10" s="173"/>
      <c r="PCN10" s="173"/>
      <c r="PCO10" s="173"/>
      <c r="PCP10" s="173"/>
      <c r="PCQ10" s="173"/>
      <c r="PCR10" s="173"/>
      <c r="PCS10" s="173"/>
      <c r="PCT10" s="173"/>
      <c r="PCU10" s="173"/>
      <c r="PCV10" s="173"/>
      <c r="PCW10" s="173"/>
      <c r="PCX10" s="173"/>
      <c r="PCY10" s="173"/>
      <c r="PCZ10" s="173"/>
      <c r="PDA10" s="173"/>
      <c r="PDB10" s="173"/>
      <c r="PDC10" s="173"/>
      <c r="PDD10" s="173"/>
      <c r="PDE10" s="173"/>
      <c r="PDF10" s="173"/>
      <c r="PDG10" s="173"/>
      <c r="PDH10" s="173"/>
      <c r="PDI10" s="173"/>
      <c r="PDJ10" s="173"/>
      <c r="PDK10" s="173"/>
      <c r="PDL10" s="173"/>
      <c r="PDM10" s="173"/>
      <c r="PDN10" s="173"/>
      <c r="PDO10" s="173"/>
      <c r="PDP10" s="173"/>
      <c r="PDQ10" s="173"/>
      <c r="PDR10" s="173"/>
      <c r="PDS10" s="173"/>
      <c r="PDT10" s="173"/>
      <c r="PDU10" s="173"/>
      <c r="PDV10" s="173"/>
      <c r="PDW10" s="173"/>
      <c r="PDX10" s="173"/>
      <c r="PDY10" s="173"/>
      <c r="PDZ10" s="173"/>
      <c r="PEA10" s="173"/>
      <c r="PEB10" s="173"/>
      <c r="PEC10" s="173"/>
      <c r="PED10" s="173"/>
      <c r="PEE10" s="173"/>
      <c r="PEF10" s="173"/>
      <c r="PEG10" s="173"/>
      <c r="PEH10" s="173"/>
      <c r="PEI10" s="173"/>
      <c r="PEJ10" s="173"/>
      <c r="PEK10" s="173"/>
      <c r="PEL10" s="173"/>
      <c r="PEM10" s="173"/>
      <c r="PEN10" s="173"/>
      <c r="PEO10" s="173"/>
      <c r="PEP10" s="173"/>
      <c r="PEQ10" s="173"/>
      <c r="PER10" s="173"/>
      <c r="PES10" s="173"/>
      <c r="PET10" s="173"/>
      <c r="PEU10" s="173"/>
      <c r="PEV10" s="173"/>
      <c r="PEW10" s="173"/>
      <c r="PEX10" s="173"/>
      <c r="PEY10" s="173"/>
      <c r="PEZ10" s="173"/>
      <c r="PFA10" s="173"/>
      <c r="PFB10" s="173"/>
      <c r="PFC10" s="173"/>
      <c r="PFD10" s="173"/>
      <c r="PFE10" s="173"/>
      <c r="PFF10" s="173"/>
      <c r="PFG10" s="173"/>
      <c r="PFH10" s="173"/>
      <c r="PFI10" s="173"/>
      <c r="PFJ10" s="173"/>
      <c r="PFK10" s="173"/>
      <c r="PFL10" s="173"/>
      <c r="PFM10" s="173"/>
      <c r="PFN10" s="173"/>
      <c r="PFO10" s="173"/>
      <c r="PFP10" s="173"/>
      <c r="PFQ10" s="173"/>
      <c r="PFR10" s="173"/>
      <c r="PFS10" s="173"/>
      <c r="PFT10" s="173"/>
      <c r="PFU10" s="173"/>
      <c r="PFV10" s="173"/>
      <c r="PFW10" s="173"/>
      <c r="PFX10" s="173"/>
      <c r="PFY10" s="173"/>
      <c r="PFZ10" s="173"/>
      <c r="PGA10" s="173"/>
      <c r="PGB10" s="173"/>
      <c r="PGC10" s="173"/>
      <c r="PGD10" s="173"/>
      <c r="PGE10" s="173"/>
      <c r="PGF10" s="173"/>
      <c r="PGG10" s="173"/>
      <c r="PGH10" s="173"/>
      <c r="PGI10" s="173"/>
      <c r="PGJ10" s="173"/>
      <c r="PGK10" s="173"/>
      <c r="PGL10" s="173"/>
      <c r="PGM10" s="173"/>
      <c r="PGN10" s="173"/>
      <c r="PGO10" s="173"/>
      <c r="PGP10" s="173"/>
      <c r="PGQ10" s="173"/>
      <c r="PGR10" s="173"/>
      <c r="PGS10" s="173"/>
      <c r="PGT10" s="173"/>
      <c r="PGU10" s="173"/>
      <c r="PGV10" s="173"/>
      <c r="PGW10" s="173"/>
      <c r="PGX10" s="173"/>
      <c r="PGY10" s="173"/>
      <c r="PGZ10" s="173"/>
      <c r="PHA10" s="173"/>
      <c r="PHB10" s="173"/>
      <c r="PHC10" s="173"/>
      <c r="PHD10" s="173"/>
      <c r="PHE10" s="173"/>
      <c r="PHF10" s="173"/>
      <c r="PHG10" s="173"/>
      <c r="PHH10" s="173"/>
      <c r="PHI10" s="173"/>
      <c r="PHJ10" s="173"/>
      <c r="PHK10" s="173"/>
      <c r="PHL10" s="173"/>
      <c r="PHM10" s="173"/>
      <c r="PHN10" s="173"/>
      <c r="PHO10" s="173"/>
      <c r="PHP10" s="173"/>
      <c r="PHQ10" s="173"/>
      <c r="PHR10" s="173"/>
      <c r="PHS10" s="173"/>
      <c r="PHT10" s="173"/>
      <c r="PHU10" s="173"/>
      <c r="PHV10" s="173"/>
      <c r="PHW10" s="173"/>
      <c r="PHX10" s="173"/>
      <c r="PHY10" s="173"/>
      <c r="PHZ10" s="173"/>
      <c r="PIA10" s="173"/>
      <c r="PIB10" s="173"/>
      <c r="PIC10" s="173"/>
      <c r="PID10" s="173"/>
      <c r="PIE10" s="173"/>
      <c r="PIF10" s="173"/>
      <c r="PIG10" s="173"/>
      <c r="PIH10" s="173"/>
      <c r="PII10" s="173"/>
      <c r="PIJ10" s="173"/>
      <c r="PIK10" s="173"/>
      <c r="PIL10" s="173"/>
      <c r="PIM10" s="173"/>
      <c r="PIN10" s="173"/>
      <c r="PIO10" s="173"/>
      <c r="PIP10" s="173"/>
      <c r="PIQ10" s="173"/>
      <c r="PIR10" s="173"/>
      <c r="PIS10" s="173"/>
      <c r="PIT10" s="173"/>
      <c r="PIU10" s="173"/>
      <c r="PIV10" s="173"/>
      <c r="PIW10" s="173"/>
      <c r="PIX10" s="173"/>
      <c r="PIY10" s="173"/>
      <c r="PIZ10" s="173"/>
      <c r="PJA10" s="173"/>
      <c r="PJB10" s="173"/>
      <c r="PJC10" s="173"/>
      <c r="PJD10" s="173"/>
      <c r="PJE10" s="173"/>
      <c r="PJF10" s="173"/>
      <c r="PJG10" s="173"/>
      <c r="PJH10" s="173"/>
      <c r="PJI10" s="173"/>
      <c r="PJJ10" s="173"/>
      <c r="PJK10" s="173"/>
      <c r="PJL10" s="173"/>
      <c r="PJM10" s="173"/>
      <c r="PJN10" s="173"/>
      <c r="PJO10" s="173"/>
      <c r="PJP10" s="173"/>
      <c r="PJQ10" s="173"/>
      <c r="PJR10" s="173"/>
      <c r="PJS10" s="173"/>
      <c r="PJT10" s="173"/>
      <c r="PJU10" s="173"/>
      <c r="PJV10" s="173"/>
      <c r="PJW10" s="173"/>
      <c r="PJX10" s="173"/>
      <c r="PJY10" s="173"/>
      <c r="PJZ10" s="173"/>
      <c r="PKA10" s="173"/>
      <c r="PKB10" s="173"/>
      <c r="PKC10" s="173"/>
      <c r="PKD10" s="173"/>
      <c r="PKE10" s="173"/>
      <c r="PKF10" s="173"/>
      <c r="PKG10" s="173"/>
      <c r="PKH10" s="173"/>
      <c r="PKI10" s="173"/>
      <c r="PKJ10" s="173"/>
      <c r="PKK10" s="173"/>
      <c r="PKL10" s="173"/>
      <c r="PKM10" s="173"/>
      <c r="PKN10" s="173"/>
      <c r="PKO10" s="173"/>
      <c r="PKP10" s="173"/>
      <c r="PKQ10" s="173"/>
      <c r="PKR10" s="173"/>
      <c r="PKS10" s="173"/>
      <c r="PKT10" s="173"/>
      <c r="PKU10" s="173"/>
      <c r="PKV10" s="173"/>
      <c r="PKW10" s="173"/>
      <c r="PKX10" s="173"/>
      <c r="PKY10" s="173"/>
      <c r="PKZ10" s="173"/>
      <c r="PLA10" s="173"/>
      <c r="PLB10" s="173"/>
      <c r="PLC10" s="173"/>
      <c r="PLD10" s="173"/>
      <c r="PLE10" s="173"/>
      <c r="PLF10" s="173"/>
      <c r="PLG10" s="173"/>
      <c r="PLH10" s="173"/>
      <c r="PLI10" s="173"/>
      <c r="PLJ10" s="173"/>
      <c r="PLK10" s="173"/>
      <c r="PLL10" s="173"/>
      <c r="PLM10" s="173"/>
      <c r="PLN10" s="173"/>
      <c r="PLO10" s="173"/>
      <c r="PLP10" s="173"/>
      <c r="PLQ10" s="173"/>
      <c r="PLR10" s="173"/>
      <c r="PLS10" s="173"/>
      <c r="PLT10" s="173"/>
      <c r="PLU10" s="173"/>
      <c r="PLV10" s="173"/>
      <c r="PLW10" s="173"/>
      <c r="PLX10" s="173"/>
      <c r="PLY10" s="173"/>
      <c r="PLZ10" s="173"/>
      <c r="PMA10" s="173"/>
      <c r="PMB10" s="173"/>
      <c r="PMC10" s="173"/>
      <c r="PMD10" s="173"/>
      <c r="PME10" s="173"/>
      <c r="PMF10" s="173"/>
      <c r="PMG10" s="173"/>
      <c r="PMH10" s="173"/>
      <c r="PMI10" s="173"/>
      <c r="PMJ10" s="173"/>
      <c r="PMK10" s="173"/>
      <c r="PML10" s="173"/>
      <c r="PMM10" s="173"/>
      <c r="PMN10" s="173"/>
      <c r="PMO10" s="173"/>
      <c r="PMP10" s="173"/>
      <c r="PMQ10" s="173"/>
      <c r="PMR10" s="173"/>
      <c r="PMS10" s="173"/>
      <c r="PMT10" s="173"/>
      <c r="PMU10" s="173"/>
      <c r="PMV10" s="173"/>
      <c r="PMW10" s="173"/>
      <c r="PMX10" s="173"/>
      <c r="PMY10" s="173"/>
      <c r="PMZ10" s="173"/>
      <c r="PNA10" s="173"/>
      <c r="PNB10" s="173"/>
      <c r="PNC10" s="173"/>
      <c r="PND10" s="173"/>
      <c r="PNE10" s="173"/>
      <c r="PNF10" s="173"/>
      <c r="PNG10" s="173"/>
      <c r="PNH10" s="173"/>
      <c r="PNI10" s="173"/>
      <c r="PNJ10" s="173"/>
      <c r="PNK10" s="173"/>
      <c r="PNL10" s="173"/>
      <c r="PNM10" s="173"/>
      <c r="PNN10" s="173"/>
      <c r="PNO10" s="173"/>
      <c r="PNP10" s="173"/>
      <c r="PNQ10" s="173"/>
      <c r="PNR10" s="173"/>
      <c r="PNS10" s="173"/>
      <c r="PNT10" s="173"/>
      <c r="PNU10" s="173"/>
      <c r="PNV10" s="173"/>
      <c r="PNW10" s="173"/>
      <c r="PNX10" s="173"/>
      <c r="PNY10" s="173"/>
      <c r="PNZ10" s="173"/>
      <c r="POA10" s="173"/>
      <c r="POB10" s="173"/>
      <c r="POC10" s="173"/>
      <c r="POD10" s="173"/>
      <c r="POE10" s="173"/>
      <c r="POF10" s="173"/>
      <c r="POG10" s="173"/>
      <c r="POH10" s="173"/>
      <c r="POI10" s="173"/>
      <c r="POJ10" s="173"/>
      <c r="POK10" s="173"/>
      <c r="POL10" s="173"/>
      <c r="POM10" s="173"/>
      <c r="PON10" s="173"/>
      <c r="POO10" s="173"/>
      <c r="POP10" s="173"/>
      <c r="POQ10" s="173"/>
      <c r="POR10" s="173"/>
      <c r="POS10" s="173"/>
      <c r="POT10" s="173"/>
      <c r="POU10" s="173"/>
      <c r="POV10" s="173"/>
      <c r="POW10" s="173"/>
      <c r="POX10" s="173"/>
      <c r="POY10" s="173"/>
      <c r="POZ10" s="173"/>
      <c r="PPA10" s="173"/>
      <c r="PPB10" s="173"/>
      <c r="PPC10" s="173"/>
      <c r="PPD10" s="173"/>
      <c r="PPE10" s="173"/>
      <c r="PPF10" s="173"/>
      <c r="PPG10" s="173"/>
      <c r="PPH10" s="173"/>
      <c r="PPI10" s="173"/>
      <c r="PPJ10" s="173"/>
      <c r="PPK10" s="173"/>
      <c r="PPL10" s="173"/>
      <c r="PPM10" s="173"/>
      <c r="PPN10" s="173"/>
      <c r="PPO10" s="173"/>
      <c r="PPP10" s="173"/>
      <c r="PPQ10" s="173"/>
      <c r="PPR10" s="173"/>
      <c r="PPS10" s="173"/>
      <c r="PPT10" s="173"/>
      <c r="PPU10" s="173"/>
      <c r="PPV10" s="173"/>
      <c r="PPW10" s="173"/>
      <c r="PPX10" s="173"/>
      <c r="PPY10" s="173"/>
      <c r="PPZ10" s="173"/>
      <c r="PQA10" s="173"/>
      <c r="PQB10" s="173"/>
      <c r="PQC10" s="173"/>
      <c r="PQD10" s="173"/>
      <c r="PQE10" s="173"/>
      <c r="PQF10" s="173"/>
      <c r="PQG10" s="173"/>
      <c r="PQH10" s="173"/>
      <c r="PQI10" s="173"/>
      <c r="PQJ10" s="173"/>
      <c r="PQK10" s="173"/>
      <c r="PQL10" s="173"/>
      <c r="PQM10" s="173"/>
      <c r="PQN10" s="173"/>
      <c r="PQO10" s="173"/>
      <c r="PQP10" s="173"/>
      <c r="PQQ10" s="173"/>
      <c r="PQR10" s="173"/>
      <c r="PQS10" s="173"/>
      <c r="PQT10" s="173"/>
      <c r="PQU10" s="173"/>
      <c r="PQV10" s="173"/>
      <c r="PQW10" s="173"/>
      <c r="PQX10" s="173"/>
      <c r="PQY10" s="173"/>
      <c r="PQZ10" s="173"/>
      <c r="PRA10" s="173"/>
      <c r="PRB10" s="173"/>
      <c r="PRC10" s="173"/>
      <c r="PRD10" s="173"/>
      <c r="PRE10" s="173"/>
      <c r="PRF10" s="173"/>
      <c r="PRG10" s="173"/>
      <c r="PRH10" s="173"/>
      <c r="PRI10" s="173"/>
      <c r="PRJ10" s="173"/>
      <c r="PRK10" s="173"/>
      <c r="PRL10" s="173"/>
      <c r="PRM10" s="173"/>
      <c r="PRN10" s="173"/>
      <c r="PRO10" s="173"/>
      <c r="PRP10" s="173"/>
      <c r="PRQ10" s="173"/>
      <c r="PRR10" s="173"/>
      <c r="PRS10" s="173"/>
      <c r="PRT10" s="173"/>
      <c r="PRU10" s="173"/>
      <c r="PRV10" s="173"/>
      <c r="PRW10" s="173"/>
      <c r="PRX10" s="173"/>
      <c r="PRY10" s="173"/>
      <c r="PRZ10" s="173"/>
      <c r="PSA10" s="173"/>
      <c r="PSB10" s="173"/>
      <c r="PSC10" s="173"/>
      <c r="PSD10" s="173"/>
      <c r="PSE10" s="173"/>
      <c r="PSF10" s="173"/>
      <c r="PSG10" s="173"/>
      <c r="PSH10" s="173"/>
      <c r="PSI10" s="173"/>
      <c r="PSJ10" s="173"/>
      <c r="PSK10" s="173"/>
      <c r="PSL10" s="173"/>
      <c r="PSM10" s="173"/>
      <c r="PSN10" s="173"/>
      <c r="PSO10" s="173"/>
      <c r="PSP10" s="173"/>
      <c r="PSQ10" s="173"/>
      <c r="PSR10" s="173"/>
      <c r="PSS10" s="173"/>
      <c r="PST10" s="173"/>
      <c r="PSU10" s="173"/>
      <c r="PSV10" s="173"/>
      <c r="PSW10" s="173"/>
      <c r="PSX10" s="173"/>
      <c r="PSY10" s="173"/>
      <c r="PSZ10" s="173"/>
      <c r="PTA10" s="173"/>
      <c r="PTB10" s="173"/>
      <c r="PTC10" s="173"/>
      <c r="PTD10" s="173"/>
      <c r="PTE10" s="173"/>
      <c r="PTF10" s="173"/>
      <c r="PTG10" s="173"/>
      <c r="PTH10" s="173"/>
      <c r="PTI10" s="173"/>
      <c r="PTJ10" s="173"/>
      <c r="PTK10" s="173"/>
      <c r="PTL10" s="173"/>
      <c r="PTM10" s="173"/>
      <c r="PTN10" s="173"/>
      <c r="PTO10" s="173"/>
      <c r="PTP10" s="173"/>
      <c r="PTQ10" s="173"/>
      <c r="PTR10" s="173"/>
      <c r="PTS10" s="173"/>
      <c r="PTT10" s="173"/>
      <c r="PTU10" s="173"/>
      <c r="PTV10" s="173"/>
      <c r="PTW10" s="173"/>
      <c r="PTX10" s="173"/>
      <c r="PTY10" s="173"/>
      <c r="PTZ10" s="173"/>
      <c r="PUA10" s="173"/>
      <c r="PUB10" s="173"/>
      <c r="PUC10" s="173"/>
      <c r="PUD10" s="173"/>
      <c r="PUE10" s="173"/>
      <c r="PUF10" s="173"/>
      <c r="PUG10" s="173"/>
      <c r="PUH10" s="173"/>
      <c r="PUI10" s="173"/>
      <c r="PUJ10" s="173"/>
      <c r="PUK10" s="173"/>
      <c r="PUL10" s="173"/>
      <c r="PUM10" s="173"/>
      <c r="PUN10" s="173"/>
      <c r="PUO10" s="173"/>
      <c r="PUP10" s="173"/>
      <c r="PUQ10" s="173"/>
      <c r="PUR10" s="173"/>
      <c r="PUS10" s="173"/>
      <c r="PUT10" s="173"/>
      <c r="PUU10" s="173"/>
      <c r="PUV10" s="173"/>
      <c r="PUW10" s="173"/>
      <c r="PUX10" s="173"/>
      <c r="PUY10" s="173"/>
      <c r="PUZ10" s="173"/>
      <c r="PVA10" s="173"/>
      <c r="PVB10" s="173"/>
      <c r="PVC10" s="173"/>
      <c r="PVD10" s="173"/>
      <c r="PVE10" s="173"/>
      <c r="PVF10" s="173"/>
      <c r="PVG10" s="173"/>
      <c r="PVH10" s="173"/>
      <c r="PVI10" s="173"/>
      <c r="PVJ10" s="173"/>
      <c r="PVK10" s="173"/>
      <c r="PVL10" s="173"/>
      <c r="PVM10" s="173"/>
      <c r="PVN10" s="173"/>
      <c r="PVO10" s="173"/>
      <c r="PVP10" s="173"/>
      <c r="PVQ10" s="173"/>
      <c r="PVR10" s="173"/>
      <c r="PVS10" s="173"/>
      <c r="PVT10" s="173"/>
      <c r="PVU10" s="173"/>
      <c r="PVV10" s="173"/>
      <c r="PVW10" s="173"/>
      <c r="PVX10" s="173"/>
      <c r="PVY10" s="173"/>
      <c r="PVZ10" s="173"/>
      <c r="PWA10" s="173"/>
      <c r="PWB10" s="173"/>
      <c r="PWC10" s="173"/>
      <c r="PWD10" s="173"/>
      <c r="PWE10" s="173"/>
      <c r="PWF10" s="173"/>
      <c r="PWG10" s="173"/>
      <c r="PWH10" s="173"/>
      <c r="PWI10" s="173"/>
      <c r="PWJ10" s="173"/>
      <c r="PWK10" s="173"/>
      <c r="PWL10" s="173"/>
      <c r="PWM10" s="173"/>
      <c r="PWN10" s="173"/>
      <c r="PWO10" s="173"/>
      <c r="PWP10" s="173"/>
      <c r="PWQ10" s="173"/>
      <c r="PWR10" s="173"/>
      <c r="PWS10" s="173"/>
      <c r="PWT10" s="173"/>
      <c r="PWU10" s="173"/>
      <c r="PWV10" s="173"/>
      <c r="PWW10" s="173"/>
      <c r="PWX10" s="173"/>
      <c r="PWY10" s="173"/>
      <c r="PWZ10" s="173"/>
      <c r="PXA10" s="173"/>
      <c r="PXB10" s="173"/>
      <c r="PXC10" s="173"/>
      <c r="PXD10" s="173"/>
      <c r="PXE10" s="173"/>
      <c r="PXF10" s="173"/>
      <c r="PXG10" s="173"/>
      <c r="PXH10" s="173"/>
      <c r="PXI10" s="173"/>
      <c r="PXJ10" s="173"/>
      <c r="PXK10" s="173"/>
      <c r="PXL10" s="173"/>
      <c r="PXM10" s="173"/>
      <c r="PXN10" s="173"/>
      <c r="PXO10" s="173"/>
      <c r="PXP10" s="173"/>
      <c r="PXQ10" s="173"/>
      <c r="PXR10" s="173"/>
      <c r="PXS10" s="173"/>
      <c r="PXT10" s="173"/>
      <c r="PXU10" s="173"/>
      <c r="PXV10" s="173"/>
      <c r="PXW10" s="173"/>
      <c r="PXX10" s="173"/>
      <c r="PXY10" s="173"/>
      <c r="PXZ10" s="173"/>
      <c r="PYA10" s="173"/>
      <c r="PYB10" s="173"/>
      <c r="PYC10" s="173"/>
      <c r="PYD10" s="173"/>
      <c r="PYE10" s="173"/>
      <c r="PYF10" s="173"/>
      <c r="PYG10" s="173"/>
      <c r="PYH10" s="173"/>
      <c r="PYI10" s="173"/>
      <c r="PYJ10" s="173"/>
      <c r="PYK10" s="173"/>
      <c r="PYL10" s="173"/>
      <c r="PYM10" s="173"/>
      <c r="PYN10" s="173"/>
      <c r="PYO10" s="173"/>
      <c r="PYP10" s="173"/>
      <c r="PYQ10" s="173"/>
      <c r="PYR10" s="173"/>
      <c r="PYS10" s="173"/>
      <c r="PYT10" s="173"/>
      <c r="PYU10" s="173"/>
      <c r="PYV10" s="173"/>
      <c r="PYW10" s="173"/>
      <c r="PYX10" s="173"/>
      <c r="PYY10" s="173"/>
      <c r="PYZ10" s="173"/>
      <c r="PZA10" s="173"/>
      <c r="PZB10" s="173"/>
      <c r="PZC10" s="173"/>
      <c r="PZD10" s="173"/>
      <c r="PZE10" s="173"/>
      <c r="PZF10" s="173"/>
      <c r="PZG10" s="173"/>
      <c r="PZH10" s="173"/>
      <c r="PZI10" s="173"/>
      <c r="PZJ10" s="173"/>
      <c r="PZK10" s="173"/>
      <c r="PZL10" s="173"/>
      <c r="PZM10" s="173"/>
      <c r="PZN10" s="173"/>
      <c r="PZO10" s="173"/>
      <c r="PZP10" s="173"/>
      <c r="PZQ10" s="173"/>
      <c r="PZR10" s="173"/>
      <c r="PZS10" s="173"/>
      <c r="PZT10" s="173"/>
      <c r="PZU10" s="173"/>
      <c r="PZV10" s="173"/>
      <c r="PZW10" s="173"/>
      <c r="PZX10" s="173"/>
      <c r="PZY10" s="173"/>
      <c r="PZZ10" s="173"/>
      <c r="QAA10" s="173"/>
      <c r="QAB10" s="173"/>
      <c r="QAC10" s="173"/>
      <c r="QAD10" s="173"/>
      <c r="QAE10" s="173"/>
      <c r="QAF10" s="173"/>
      <c r="QAG10" s="173"/>
      <c r="QAH10" s="173"/>
      <c r="QAI10" s="173"/>
      <c r="QAJ10" s="173"/>
      <c r="QAK10" s="173"/>
      <c r="QAL10" s="173"/>
      <c r="QAM10" s="173"/>
      <c r="QAN10" s="173"/>
      <c r="QAO10" s="173"/>
      <c r="QAP10" s="173"/>
      <c r="QAQ10" s="173"/>
      <c r="QAR10" s="173"/>
      <c r="QAS10" s="173"/>
      <c r="QAT10" s="173"/>
      <c r="QAU10" s="173"/>
      <c r="QAV10" s="173"/>
      <c r="QAW10" s="173"/>
      <c r="QAX10" s="173"/>
      <c r="QAY10" s="173"/>
      <c r="QAZ10" s="173"/>
      <c r="QBA10" s="173"/>
      <c r="QBB10" s="173"/>
      <c r="QBC10" s="173"/>
      <c r="QBD10" s="173"/>
      <c r="QBE10" s="173"/>
      <c r="QBF10" s="173"/>
      <c r="QBG10" s="173"/>
      <c r="QBH10" s="173"/>
      <c r="QBI10" s="173"/>
      <c r="QBJ10" s="173"/>
      <c r="QBK10" s="173"/>
      <c r="QBL10" s="173"/>
      <c r="QBM10" s="173"/>
      <c r="QBN10" s="173"/>
      <c r="QBO10" s="173"/>
      <c r="QBP10" s="173"/>
      <c r="QBQ10" s="173"/>
      <c r="QBR10" s="173"/>
      <c r="QBS10" s="173"/>
      <c r="QBT10" s="173"/>
      <c r="QBU10" s="173"/>
      <c r="QBV10" s="173"/>
      <c r="QBW10" s="173"/>
      <c r="QBX10" s="173"/>
      <c r="QBY10" s="173"/>
      <c r="QBZ10" s="173"/>
      <c r="QCA10" s="173"/>
      <c r="QCB10" s="173"/>
      <c r="QCC10" s="173"/>
      <c r="QCD10" s="173"/>
      <c r="QCE10" s="173"/>
      <c r="QCF10" s="173"/>
      <c r="QCG10" s="173"/>
      <c r="QCH10" s="173"/>
      <c r="QCI10" s="173"/>
      <c r="QCJ10" s="173"/>
      <c r="QCK10" s="173"/>
      <c r="QCL10" s="173"/>
      <c r="QCM10" s="173"/>
      <c r="QCN10" s="173"/>
      <c r="QCO10" s="173"/>
      <c r="QCP10" s="173"/>
      <c r="QCQ10" s="173"/>
      <c r="QCR10" s="173"/>
      <c r="QCS10" s="173"/>
      <c r="QCT10" s="173"/>
      <c r="QCU10" s="173"/>
      <c r="QCV10" s="173"/>
      <c r="QCW10" s="173"/>
      <c r="QCX10" s="173"/>
      <c r="QCY10" s="173"/>
      <c r="QCZ10" s="173"/>
      <c r="QDA10" s="173"/>
      <c r="QDB10" s="173"/>
      <c r="QDC10" s="173"/>
      <c r="QDD10" s="173"/>
      <c r="QDE10" s="173"/>
      <c r="QDF10" s="173"/>
      <c r="QDG10" s="173"/>
      <c r="QDH10" s="173"/>
      <c r="QDI10" s="173"/>
      <c r="QDJ10" s="173"/>
      <c r="QDK10" s="173"/>
      <c r="QDL10" s="173"/>
      <c r="QDM10" s="173"/>
      <c r="QDN10" s="173"/>
      <c r="QDO10" s="173"/>
      <c r="QDP10" s="173"/>
      <c r="QDQ10" s="173"/>
      <c r="QDR10" s="173"/>
      <c r="QDS10" s="173"/>
      <c r="QDT10" s="173"/>
      <c r="QDU10" s="173"/>
      <c r="QDV10" s="173"/>
      <c r="QDW10" s="173"/>
      <c r="QDX10" s="173"/>
      <c r="QDY10" s="173"/>
      <c r="QDZ10" s="173"/>
      <c r="QEA10" s="173"/>
      <c r="QEB10" s="173"/>
      <c r="QEC10" s="173"/>
      <c r="QED10" s="173"/>
      <c r="QEE10" s="173"/>
      <c r="QEF10" s="173"/>
      <c r="QEG10" s="173"/>
      <c r="QEH10" s="173"/>
      <c r="QEI10" s="173"/>
      <c r="QEJ10" s="173"/>
      <c r="QEK10" s="173"/>
      <c r="QEL10" s="173"/>
      <c r="QEM10" s="173"/>
      <c r="QEN10" s="173"/>
      <c r="QEO10" s="173"/>
      <c r="QEP10" s="173"/>
      <c r="QEQ10" s="173"/>
      <c r="QER10" s="173"/>
      <c r="QES10" s="173"/>
      <c r="QET10" s="173"/>
      <c r="QEU10" s="173"/>
      <c r="QEV10" s="173"/>
      <c r="QEW10" s="173"/>
      <c r="QEX10" s="173"/>
      <c r="QEY10" s="173"/>
      <c r="QEZ10" s="173"/>
      <c r="QFA10" s="173"/>
      <c r="QFB10" s="173"/>
      <c r="QFC10" s="173"/>
      <c r="QFD10" s="173"/>
      <c r="QFE10" s="173"/>
      <c r="QFF10" s="173"/>
      <c r="QFG10" s="173"/>
      <c r="QFH10" s="173"/>
      <c r="QFI10" s="173"/>
      <c r="QFJ10" s="173"/>
      <c r="QFK10" s="173"/>
      <c r="QFL10" s="173"/>
      <c r="QFM10" s="173"/>
      <c r="QFN10" s="173"/>
      <c r="QFO10" s="173"/>
      <c r="QFP10" s="173"/>
      <c r="QFQ10" s="173"/>
      <c r="QFR10" s="173"/>
      <c r="QFS10" s="173"/>
      <c r="QFT10" s="173"/>
      <c r="QFU10" s="173"/>
      <c r="QFV10" s="173"/>
      <c r="QFW10" s="173"/>
      <c r="QFX10" s="173"/>
      <c r="QFY10" s="173"/>
      <c r="QFZ10" s="173"/>
      <c r="QGA10" s="173"/>
      <c r="QGB10" s="173"/>
      <c r="QGC10" s="173"/>
      <c r="QGD10" s="173"/>
      <c r="QGE10" s="173"/>
      <c r="QGF10" s="173"/>
      <c r="QGG10" s="173"/>
      <c r="QGH10" s="173"/>
      <c r="QGI10" s="173"/>
      <c r="QGJ10" s="173"/>
      <c r="QGK10" s="173"/>
      <c r="QGL10" s="173"/>
      <c r="QGM10" s="173"/>
      <c r="QGN10" s="173"/>
      <c r="QGO10" s="173"/>
      <c r="QGP10" s="173"/>
      <c r="QGQ10" s="173"/>
      <c r="QGR10" s="173"/>
      <c r="QGS10" s="173"/>
      <c r="QGT10" s="173"/>
      <c r="QGU10" s="173"/>
      <c r="QGV10" s="173"/>
      <c r="QGW10" s="173"/>
      <c r="QGX10" s="173"/>
      <c r="QGY10" s="173"/>
      <c r="QGZ10" s="173"/>
      <c r="QHA10" s="173"/>
      <c r="QHB10" s="173"/>
      <c r="QHC10" s="173"/>
      <c r="QHD10" s="173"/>
      <c r="QHE10" s="173"/>
      <c r="QHF10" s="173"/>
      <c r="QHG10" s="173"/>
      <c r="QHH10" s="173"/>
      <c r="QHI10" s="173"/>
      <c r="QHJ10" s="173"/>
      <c r="QHK10" s="173"/>
      <c r="QHL10" s="173"/>
      <c r="QHM10" s="173"/>
      <c r="QHN10" s="173"/>
      <c r="QHO10" s="173"/>
      <c r="QHP10" s="173"/>
      <c r="QHQ10" s="173"/>
      <c r="QHR10" s="173"/>
      <c r="QHS10" s="173"/>
      <c r="QHT10" s="173"/>
      <c r="QHU10" s="173"/>
      <c r="QHV10" s="173"/>
      <c r="QHW10" s="173"/>
      <c r="QHX10" s="173"/>
      <c r="QHY10" s="173"/>
      <c r="QHZ10" s="173"/>
      <c r="QIA10" s="173"/>
      <c r="QIB10" s="173"/>
      <c r="QIC10" s="173"/>
      <c r="QID10" s="173"/>
      <c r="QIE10" s="173"/>
      <c r="QIF10" s="173"/>
      <c r="QIG10" s="173"/>
      <c r="QIH10" s="173"/>
      <c r="QII10" s="173"/>
      <c r="QIJ10" s="173"/>
      <c r="QIK10" s="173"/>
      <c r="QIL10" s="173"/>
      <c r="QIM10" s="173"/>
      <c r="QIN10" s="173"/>
      <c r="QIO10" s="173"/>
      <c r="QIP10" s="173"/>
      <c r="QIQ10" s="173"/>
      <c r="QIR10" s="173"/>
      <c r="QIS10" s="173"/>
      <c r="QIT10" s="173"/>
      <c r="QIU10" s="173"/>
      <c r="QIV10" s="173"/>
      <c r="QIW10" s="173"/>
      <c r="QIX10" s="173"/>
      <c r="QIY10" s="173"/>
      <c r="QIZ10" s="173"/>
      <c r="QJA10" s="173"/>
      <c r="QJB10" s="173"/>
      <c r="QJC10" s="173"/>
      <c r="QJD10" s="173"/>
      <c r="QJE10" s="173"/>
      <c r="QJF10" s="173"/>
      <c r="QJG10" s="173"/>
      <c r="QJH10" s="173"/>
      <c r="QJI10" s="173"/>
      <c r="QJJ10" s="173"/>
      <c r="QJK10" s="173"/>
      <c r="QJL10" s="173"/>
      <c r="QJM10" s="173"/>
      <c r="QJN10" s="173"/>
      <c r="QJO10" s="173"/>
      <c r="QJP10" s="173"/>
      <c r="QJQ10" s="173"/>
      <c r="QJR10" s="173"/>
      <c r="QJS10" s="173"/>
      <c r="QJT10" s="173"/>
      <c r="QJU10" s="173"/>
      <c r="QJV10" s="173"/>
      <c r="QJW10" s="173"/>
      <c r="QJX10" s="173"/>
      <c r="QJY10" s="173"/>
      <c r="QJZ10" s="173"/>
      <c r="QKA10" s="173"/>
      <c r="QKB10" s="173"/>
      <c r="QKC10" s="173"/>
      <c r="QKD10" s="173"/>
      <c r="QKE10" s="173"/>
      <c r="QKF10" s="173"/>
      <c r="QKG10" s="173"/>
      <c r="QKH10" s="173"/>
      <c r="QKI10" s="173"/>
      <c r="QKJ10" s="173"/>
      <c r="QKK10" s="173"/>
      <c r="QKL10" s="173"/>
      <c r="QKM10" s="173"/>
      <c r="QKN10" s="173"/>
      <c r="QKO10" s="173"/>
      <c r="QKP10" s="173"/>
      <c r="QKQ10" s="173"/>
      <c r="QKR10" s="173"/>
      <c r="QKS10" s="173"/>
      <c r="QKT10" s="173"/>
      <c r="QKU10" s="173"/>
      <c r="QKV10" s="173"/>
      <c r="QKW10" s="173"/>
      <c r="QKX10" s="173"/>
      <c r="QKY10" s="173"/>
      <c r="QKZ10" s="173"/>
      <c r="QLA10" s="173"/>
      <c r="QLB10" s="173"/>
      <c r="QLC10" s="173"/>
      <c r="QLD10" s="173"/>
      <c r="QLE10" s="173"/>
      <c r="QLF10" s="173"/>
      <c r="QLG10" s="173"/>
      <c r="QLH10" s="173"/>
      <c r="QLI10" s="173"/>
      <c r="QLJ10" s="173"/>
      <c r="QLK10" s="173"/>
      <c r="QLL10" s="173"/>
      <c r="QLM10" s="173"/>
      <c r="QLN10" s="173"/>
      <c r="QLO10" s="173"/>
      <c r="QLP10" s="173"/>
      <c r="QLQ10" s="173"/>
      <c r="QLR10" s="173"/>
      <c r="QLS10" s="173"/>
      <c r="QLT10" s="173"/>
      <c r="QLU10" s="173"/>
      <c r="QLV10" s="173"/>
      <c r="QLW10" s="173"/>
      <c r="QLX10" s="173"/>
      <c r="QLY10" s="173"/>
      <c r="QLZ10" s="173"/>
      <c r="QMA10" s="173"/>
      <c r="QMB10" s="173"/>
      <c r="QMC10" s="173"/>
      <c r="QMD10" s="173"/>
      <c r="QME10" s="173"/>
      <c r="QMF10" s="173"/>
      <c r="QMG10" s="173"/>
      <c r="QMH10" s="173"/>
      <c r="QMI10" s="173"/>
      <c r="QMJ10" s="173"/>
      <c r="QMK10" s="173"/>
      <c r="QML10" s="173"/>
      <c r="QMM10" s="173"/>
      <c r="QMN10" s="173"/>
      <c r="QMO10" s="173"/>
      <c r="QMP10" s="173"/>
      <c r="QMQ10" s="173"/>
      <c r="QMR10" s="173"/>
      <c r="QMS10" s="173"/>
      <c r="QMT10" s="173"/>
      <c r="QMU10" s="173"/>
      <c r="QMV10" s="173"/>
      <c r="QMW10" s="173"/>
      <c r="QMX10" s="173"/>
      <c r="QMY10" s="173"/>
      <c r="QMZ10" s="173"/>
      <c r="QNA10" s="173"/>
      <c r="QNB10" s="173"/>
      <c r="QNC10" s="173"/>
      <c r="QND10" s="173"/>
      <c r="QNE10" s="173"/>
      <c r="QNF10" s="173"/>
      <c r="QNG10" s="173"/>
      <c r="QNH10" s="173"/>
      <c r="QNI10" s="173"/>
      <c r="QNJ10" s="173"/>
      <c r="QNK10" s="173"/>
      <c r="QNL10" s="173"/>
      <c r="QNM10" s="173"/>
      <c r="QNN10" s="173"/>
      <c r="QNO10" s="173"/>
      <c r="QNP10" s="173"/>
      <c r="QNQ10" s="173"/>
      <c r="QNR10" s="173"/>
      <c r="QNS10" s="173"/>
      <c r="QNT10" s="173"/>
      <c r="QNU10" s="173"/>
      <c r="QNV10" s="173"/>
      <c r="QNW10" s="173"/>
      <c r="QNX10" s="173"/>
      <c r="QNY10" s="173"/>
      <c r="QNZ10" s="173"/>
      <c r="QOA10" s="173"/>
      <c r="QOB10" s="173"/>
      <c r="QOC10" s="173"/>
      <c r="QOD10" s="173"/>
      <c r="QOE10" s="173"/>
      <c r="QOF10" s="173"/>
      <c r="QOG10" s="173"/>
      <c r="QOH10" s="173"/>
      <c r="QOI10" s="173"/>
      <c r="QOJ10" s="173"/>
      <c r="QOK10" s="173"/>
      <c r="QOL10" s="173"/>
      <c r="QOM10" s="173"/>
      <c r="QON10" s="173"/>
      <c r="QOO10" s="173"/>
      <c r="QOP10" s="173"/>
      <c r="QOQ10" s="173"/>
      <c r="QOR10" s="173"/>
      <c r="QOS10" s="173"/>
      <c r="QOT10" s="173"/>
      <c r="QOU10" s="173"/>
      <c r="QOV10" s="173"/>
      <c r="QOW10" s="173"/>
      <c r="QOX10" s="173"/>
      <c r="QOY10" s="173"/>
      <c r="QOZ10" s="173"/>
      <c r="QPA10" s="173"/>
      <c r="QPB10" s="173"/>
      <c r="QPC10" s="173"/>
      <c r="QPD10" s="173"/>
      <c r="QPE10" s="173"/>
      <c r="QPF10" s="173"/>
      <c r="QPG10" s="173"/>
      <c r="QPH10" s="173"/>
      <c r="QPI10" s="173"/>
      <c r="QPJ10" s="173"/>
      <c r="QPK10" s="173"/>
      <c r="QPL10" s="173"/>
      <c r="QPM10" s="173"/>
      <c r="QPN10" s="173"/>
      <c r="QPO10" s="173"/>
      <c r="QPP10" s="173"/>
      <c r="QPQ10" s="173"/>
      <c r="QPR10" s="173"/>
      <c r="QPS10" s="173"/>
      <c r="QPT10" s="173"/>
      <c r="QPU10" s="173"/>
      <c r="QPV10" s="173"/>
      <c r="QPW10" s="173"/>
      <c r="QPX10" s="173"/>
      <c r="QPY10" s="173"/>
      <c r="QPZ10" s="173"/>
      <c r="QQA10" s="173"/>
      <c r="QQB10" s="173"/>
      <c r="QQC10" s="173"/>
      <c r="QQD10" s="173"/>
      <c r="QQE10" s="173"/>
      <c r="QQF10" s="173"/>
      <c r="QQG10" s="173"/>
      <c r="QQH10" s="173"/>
      <c r="QQI10" s="173"/>
      <c r="QQJ10" s="173"/>
      <c r="QQK10" s="173"/>
      <c r="QQL10" s="173"/>
      <c r="QQM10" s="173"/>
      <c r="QQN10" s="173"/>
      <c r="QQO10" s="173"/>
      <c r="QQP10" s="173"/>
      <c r="QQQ10" s="173"/>
      <c r="QQR10" s="173"/>
      <c r="QQS10" s="173"/>
      <c r="QQT10" s="173"/>
      <c r="QQU10" s="173"/>
      <c r="QQV10" s="173"/>
      <c r="QQW10" s="173"/>
      <c r="QQX10" s="173"/>
      <c r="QQY10" s="173"/>
      <c r="QQZ10" s="173"/>
      <c r="QRA10" s="173"/>
      <c r="QRB10" s="173"/>
      <c r="QRC10" s="173"/>
      <c r="QRD10" s="173"/>
      <c r="QRE10" s="173"/>
      <c r="QRF10" s="173"/>
      <c r="QRG10" s="173"/>
      <c r="QRH10" s="173"/>
      <c r="QRI10" s="173"/>
      <c r="QRJ10" s="173"/>
      <c r="QRK10" s="173"/>
      <c r="QRL10" s="173"/>
      <c r="QRM10" s="173"/>
      <c r="QRN10" s="173"/>
      <c r="QRO10" s="173"/>
      <c r="QRP10" s="173"/>
      <c r="QRQ10" s="173"/>
      <c r="QRR10" s="173"/>
      <c r="QRS10" s="173"/>
      <c r="QRT10" s="173"/>
      <c r="QRU10" s="173"/>
      <c r="QRV10" s="173"/>
      <c r="QRW10" s="173"/>
      <c r="QRX10" s="173"/>
      <c r="QRY10" s="173"/>
      <c r="QRZ10" s="173"/>
      <c r="QSA10" s="173"/>
      <c r="QSB10" s="173"/>
      <c r="QSC10" s="173"/>
      <c r="QSD10" s="173"/>
      <c r="QSE10" s="173"/>
      <c r="QSF10" s="173"/>
      <c r="QSG10" s="173"/>
      <c r="QSH10" s="173"/>
      <c r="QSI10" s="173"/>
      <c r="QSJ10" s="173"/>
      <c r="QSK10" s="173"/>
      <c r="QSL10" s="173"/>
      <c r="QSM10" s="173"/>
      <c r="QSN10" s="173"/>
      <c r="QSO10" s="173"/>
      <c r="QSP10" s="173"/>
      <c r="QSQ10" s="173"/>
      <c r="QSR10" s="173"/>
      <c r="QSS10" s="173"/>
      <c r="QST10" s="173"/>
      <c r="QSU10" s="173"/>
      <c r="QSV10" s="173"/>
      <c r="QSW10" s="173"/>
      <c r="QSX10" s="173"/>
      <c r="QSY10" s="173"/>
      <c r="QSZ10" s="173"/>
      <c r="QTA10" s="173"/>
      <c r="QTB10" s="173"/>
      <c r="QTC10" s="173"/>
      <c r="QTD10" s="173"/>
      <c r="QTE10" s="173"/>
      <c r="QTF10" s="173"/>
      <c r="QTG10" s="173"/>
      <c r="QTH10" s="173"/>
      <c r="QTI10" s="173"/>
      <c r="QTJ10" s="173"/>
      <c r="QTK10" s="173"/>
      <c r="QTL10" s="173"/>
      <c r="QTM10" s="173"/>
      <c r="QTN10" s="173"/>
      <c r="QTO10" s="173"/>
      <c r="QTP10" s="173"/>
      <c r="QTQ10" s="173"/>
      <c r="QTR10" s="173"/>
      <c r="QTS10" s="173"/>
      <c r="QTT10" s="173"/>
      <c r="QTU10" s="173"/>
      <c r="QTV10" s="173"/>
      <c r="QTW10" s="173"/>
      <c r="QTX10" s="173"/>
      <c r="QTY10" s="173"/>
      <c r="QTZ10" s="173"/>
      <c r="QUA10" s="173"/>
      <c r="QUB10" s="173"/>
      <c r="QUC10" s="173"/>
      <c r="QUD10" s="173"/>
      <c r="QUE10" s="173"/>
      <c r="QUF10" s="173"/>
      <c r="QUG10" s="173"/>
      <c r="QUH10" s="173"/>
      <c r="QUI10" s="173"/>
      <c r="QUJ10" s="173"/>
      <c r="QUK10" s="173"/>
      <c r="QUL10" s="173"/>
      <c r="QUM10" s="173"/>
      <c r="QUN10" s="173"/>
      <c r="QUO10" s="173"/>
      <c r="QUP10" s="173"/>
      <c r="QUQ10" s="173"/>
      <c r="QUR10" s="173"/>
      <c r="QUS10" s="173"/>
      <c r="QUT10" s="173"/>
      <c r="QUU10" s="173"/>
      <c r="QUV10" s="173"/>
      <c r="QUW10" s="173"/>
      <c r="QUX10" s="173"/>
      <c r="QUY10" s="173"/>
      <c r="QUZ10" s="173"/>
      <c r="QVA10" s="173"/>
      <c r="QVB10" s="173"/>
      <c r="QVC10" s="173"/>
      <c r="QVD10" s="173"/>
      <c r="QVE10" s="173"/>
      <c r="QVF10" s="173"/>
      <c r="QVG10" s="173"/>
      <c r="QVH10" s="173"/>
      <c r="QVI10" s="173"/>
      <c r="QVJ10" s="173"/>
      <c r="QVK10" s="173"/>
      <c r="QVL10" s="173"/>
      <c r="QVM10" s="173"/>
      <c r="QVN10" s="173"/>
      <c r="QVO10" s="173"/>
      <c r="QVP10" s="173"/>
      <c r="QVQ10" s="173"/>
      <c r="QVR10" s="173"/>
      <c r="QVS10" s="173"/>
      <c r="QVT10" s="173"/>
      <c r="QVU10" s="173"/>
      <c r="QVV10" s="173"/>
      <c r="QVW10" s="173"/>
      <c r="QVX10" s="173"/>
      <c r="QVY10" s="173"/>
      <c r="QVZ10" s="173"/>
      <c r="QWA10" s="173"/>
      <c r="QWB10" s="173"/>
      <c r="QWC10" s="173"/>
      <c r="QWD10" s="173"/>
      <c r="QWE10" s="173"/>
      <c r="QWF10" s="173"/>
      <c r="QWG10" s="173"/>
      <c r="QWH10" s="173"/>
      <c r="QWI10" s="173"/>
      <c r="QWJ10" s="173"/>
      <c r="QWK10" s="173"/>
      <c r="QWL10" s="173"/>
      <c r="QWM10" s="173"/>
      <c r="QWN10" s="173"/>
      <c r="QWO10" s="173"/>
      <c r="QWP10" s="173"/>
      <c r="QWQ10" s="173"/>
      <c r="QWR10" s="173"/>
      <c r="QWS10" s="173"/>
      <c r="QWT10" s="173"/>
      <c r="QWU10" s="173"/>
      <c r="QWV10" s="173"/>
      <c r="QWW10" s="173"/>
      <c r="QWX10" s="173"/>
      <c r="QWY10" s="173"/>
      <c r="QWZ10" s="173"/>
      <c r="QXA10" s="173"/>
      <c r="QXB10" s="173"/>
      <c r="QXC10" s="173"/>
      <c r="QXD10" s="173"/>
      <c r="QXE10" s="173"/>
      <c r="QXF10" s="173"/>
      <c r="QXG10" s="173"/>
      <c r="QXH10" s="173"/>
      <c r="QXI10" s="173"/>
      <c r="QXJ10" s="173"/>
      <c r="QXK10" s="173"/>
      <c r="QXL10" s="173"/>
      <c r="QXM10" s="173"/>
      <c r="QXN10" s="173"/>
      <c r="QXO10" s="173"/>
      <c r="QXP10" s="173"/>
      <c r="QXQ10" s="173"/>
      <c r="QXR10" s="173"/>
      <c r="QXS10" s="173"/>
      <c r="QXT10" s="173"/>
      <c r="QXU10" s="173"/>
      <c r="QXV10" s="173"/>
      <c r="QXW10" s="173"/>
      <c r="QXX10" s="173"/>
      <c r="QXY10" s="173"/>
      <c r="QXZ10" s="173"/>
      <c r="QYA10" s="173"/>
      <c r="QYB10" s="173"/>
      <c r="QYC10" s="173"/>
      <c r="QYD10" s="173"/>
      <c r="QYE10" s="173"/>
      <c r="QYF10" s="173"/>
      <c r="QYG10" s="173"/>
      <c r="QYH10" s="173"/>
      <c r="QYI10" s="173"/>
      <c r="QYJ10" s="173"/>
      <c r="QYK10" s="173"/>
      <c r="QYL10" s="173"/>
      <c r="QYM10" s="173"/>
      <c r="QYN10" s="173"/>
      <c r="QYO10" s="173"/>
      <c r="QYP10" s="173"/>
      <c r="QYQ10" s="173"/>
      <c r="QYR10" s="173"/>
      <c r="QYS10" s="173"/>
      <c r="QYT10" s="173"/>
      <c r="QYU10" s="173"/>
      <c r="QYV10" s="173"/>
      <c r="QYW10" s="173"/>
      <c r="QYX10" s="173"/>
      <c r="QYY10" s="173"/>
      <c r="QYZ10" s="173"/>
      <c r="QZA10" s="173"/>
      <c r="QZB10" s="173"/>
      <c r="QZC10" s="173"/>
      <c r="QZD10" s="173"/>
      <c r="QZE10" s="173"/>
      <c r="QZF10" s="173"/>
      <c r="QZG10" s="173"/>
      <c r="QZH10" s="173"/>
      <c r="QZI10" s="173"/>
      <c r="QZJ10" s="173"/>
      <c r="QZK10" s="173"/>
      <c r="QZL10" s="173"/>
      <c r="QZM10" s="173"/>
      <c r="QZN10" s="173"/>
      <c r="QZO10" s="173"/>
      <c r="QZP10" s="173"/>
      <c r="QZQ10" s="173"/>
      <c r="QZR10" s="173"/>
      <c r="QZS10" s="173"/>
      <c r="QZT10" s="173"/>
      <c r="QZU10" s="173"/>
      <c r="QZV10" s="173"/>
      <c r="QZW10" s="173"/>
      <c r="QZX10" s="173"/>
      <c r="QZY10" s="173"/>
      <c r="QZZ10" s="173"/>
      <c r="RAA10" s="173"/>
      <c r="RAB10" s="173"/>
      <c r="RAC10" s="173"/>
      <c r="RAD10" s="173"/>
      <c r="RAE10" s="173"/>
      <c r="RAF10" s="173"/>
      <c r="RAG10" s="173"/>
      <c r="RAH10" s="173"/>
      <c r="RAI10" s="173"/>
      <c r="RAJ10" s="173"/>
      <c r="RAK10" s="173"/>
      <c r="RAL10" s="173"/>
      <c r="RAM10" s="173"/>
      <c r="RAN10" s="173"/>
      <c r="RAO10" s="173"/>
      <c r="RAP10" s="173"/>
      <c r="RAQ10" s="173"/>
      <c r="RAR10" s="173"/>
      <c r="RAS10" s="173"/>
      <c r="RAT10" s="173"/>
      <c r="RAU10" s="173"/>
      <c r="RAV10" s="173"/>
      <c r="RAW10" s="173"/>
      <c r="RAX10" s="173"/>
      <c r="RAY10" s="173"/>
      <c r="RAZ10" s="173"/>
      <c r="RBA10" s="173"/>
      <c r="RBB10" s="173"/>
      <c r="RBC10" s="173"/>
      <c r="RBD10" s="173"/>
      <c r="RBE10" s="173"/>
      <c r="RBF10" s="173"/>
      <c r="RBG10" s="173"/>
      <c r="RBH10" s="173"/>
      <c r="RBI10" s="173"/>
      <c r="RBJ10" s="173"/>
      <c r="RBK10" s="173"/>
      <c r="RBL10" s="173"/>
      <c r="RBM10" s="173"/>
      <c r="RBN10" s="173"/>
      <c r="RBO10" s="173"/>
      <c r="RBP10" s="173"/>
      <c r="RBQ10" s="173"/>
      <c r="RBR10" s="173"/>
      <c r="RBS10" s="173"/>
      <c r="RBT10" s="173"/>
      <c r="RBU10" s="173"/>
      <c r="RBV10" s="173"/>
      <c r="RBW10" s="173"/>
      <c r="RBX10" s="173"/>
      <c r="RBY10" s="173"/>
      <c r="RBZ10" s="173"/>
      <c r="RCA10" s="173"/>
      <c r="RCB10" s="173"/>
      <c r="RCC10" s="173"/>
      <c r="RCD10" s="173"/>
      <c r="RCE10" s="173"/>
      <c r="RCF10" s="173"/>
      <c r="RCG10" s="173"/>
      <c r="RCH10" s="173"/>
      <c r="RCI10" s="173"/>
      <c r="RCJ10" s="173"/>
      <c r="RCK10" s="173"/>
      <c r="RCL10" s="173"/>
      <c r="RCM10" s="173"/>
      <c r="RCN10" s="173"/>
      <c r="RCO10" s="173"/>
      <c r="RCP10" s="173"/>
      <c r="RCQ10" s="173"/>
      <c r="RCR10" s="173"/>
      <c r="RCS10" s="173"/>
      <c r="RCT10" s="173"/>
      <c r="RCU10" s="173"/>
      <c r="RCV10" s="173"/>
      <c r="RCW10" s="173"/>
      <c r="RCX10" s="173"/>
      <c r="RCY10" s="173"/>
      <c r="RCZ10" s="173"/>
      <c r="RDA10" s="173"/>
      <c r="RDB10" s="173"/>
      <c r="RDC10" s="173"/>
      <c r="RDD10" s="173"/>
      <c r="RDE10" s="173"/>
      <c r="RDF10" s="173"/>
      <c r="RDG10" s="173"/>
      <c r="RDH10" s="173"/>
      <c r="RDI10" s="173"/>
      <c r="RDJ10" s="173"/>
      <c r="RDK10" s="173"/>
      <c r="RDL10" s="173"/>
      <c r="RDM10" s="173"/>
      <c r="RDN10" s="173"/>
      <c r="RDO10" s="173"/>
      <c r="RDP10" s="173"/>
      <c r="RDQ10" s="173"/>
      <c r="RDR10" s="173"/>
      <c r="RDS10" s="173"/>
      <c r="RDT10" s="173"/>
      <c r="RDU10" s="173"/>
      <c r="RDV10" s="173"/>
      <c r="RDW10" s="173"/>
      <c r="RDX10" s="173"/>
      <c r="RDY10" s="173"/>
      <c r="RDZ10" s="173"/>
      <c r="REA10" s="173"/>
      <c r="REB10" s="173"/>
      <c r="REC10" s="173"/>
      <c r="RED10" s="173"/>
      <c r="REE10" s="173"/>
      <c r="REF10" s="173"/>
      <c r="REG10" s="173"/>
      <c r="REH10" s="173"/>
      <c r="REI10" s="173"/>
      <c r="REJ10" s="173"/>
      <c r="REK10" s="173"/>
      <c r="REL10" s="173"/>
      <c r="REM10" s="173"/>
      <c r="REN10" s="173"/>
      <c r="REO10" s="173"/>
      <c r="REP10" s="173"/>
      <c r="REQ10" s="173"/>
      <c r="RER10" s="173"/>
      <c r="RES10" s="173"/>
      <c r="RET10" s="173"/>
      <c r="REU10" s="173"/>
      <c r="REV10" s="173"/>
      <c r="REW10" s="173"/>
      <c r="REX10" s="173"/>
      <c r="REY10" s="173"/>
      <c r="REZ10" s="173"/>
      <c r="RFA10" s="173"/>
      <c r="RFB10" s="173"/>
      <c r="RFC10" s="173"/>
      <c r="RFD10" s="173"/>
      <c r="RFE10" s="173"/>
      <c r="RFF10" s="173"/>
      <c r="RFG10" s="173"/>
      <c r="RFH10" s="173"/>
      <c r="RFI10" s="173"/>
      <c r="RFJ10" s="173"/>
      <c r="RFK10" s="173"/>
      <c r="RFL10" s="173"/>
      <c r="RFM10" s="173"/>
      <c r="RFN10" s="173"/>
      <c r="RFO10" s="173"/>
      <c r="RFP10" s="173"/>
      <c r="RFQ10" s="173"/>
      <c r="RFR10" s="173"/>
      <c r="RFS10" s="173"/>
      <c r="RFT10" s="173"/>
      <c r="RFU10" s="173"/>
      <c r="RFV10" s="173"/>
      <c r="RFW10" s="173"/>
      <c r="RFX10" s="173"/>
      <c r="RFY10" s="173"/>
      <c r="RFZ10" s="173"/>
      <c r="RGA10" s="173"/>
      <c r="RGB10" s="173"/>
      <c r="RGC10" s="173"/>
      <c r="RGD10" s="173"/>
      <c r="RGE10" s="173"/>
      <c r="RGF10" s="173"/>
      <c r="RGG10" s="173"/>
      <c r="RGH10" s="173"/>
      <c r="RGI10" s="173"/>
      <c r="RGJ10" s="173"/>
      <c r="RGK10" s="173"/>
      <c r="RGL10" s="173"/>
      <c r="RGM10" s="173"/>
      <c r="RGN10" s="173"/>
      <c r="RGO10" s="173"/>
      <c r="RGP10" s="173"/>
      <c r="RGQ10" s="173"/>
      <c r="RGR10" s="173"/>
      <c r="RGS10" s="173"/>
      <c r="RGT10" s="173"/>
      <c r="RGU10" s="173"/>
      <c r="RGV10" s="173"/>
      <c r="RGW10" s="173"/>
      <c r="RGX10" s="173"/>
      <c r="RGY10" s="173"/>
      <c r="RGZ10" s="173"/>
      <c r="RHA10" s="173"/>
      <c r="RHB10" s="173"/>
      <c r="RHC10" s="173"/>
      <c r="RHD10" s="173"/>
      <c r="RHE10" s="173"/>
      <c r="RHF10" s="173"/>
      <c r="RHG10" s="173"/>
      <c r="RHH10" s="173"/>
      <c r="RHI10" s="173"/>
      <c r="RHJ10" s="173"/>
      <c r="RHK10" s="173"/>
      <c r="RHL10" s="173"/>
      <c r="RHM10" s="173"/>
      <c r="RHN10" s="173"/>
      <c r="RHO10" s="173"/>
      <c r="RHP10" s="173"/>
      <c r="RHQ10" s="173"/>
      <c r="RHR10" s="173"/>
      <c r="RHS10" s="173"/>
      <c r="RHT10" s="173"/>
      <c r="RHU10" s="173"/>
      <c r="RHV10" s="173"/>
      <c r="RHW10" s="173"/>
      <c r="RHX10" s="173"/>
      <c r="RHY10" s="173"/>
      <c r="RHZ10" s="173"/>
      <c r="RIA10" s="173"/>
      <c r="RIB10" s="173"/>
      <c r="RIC10" s="173"/>
      <c r="RID10" s="173"/>
      <c r="RIE10" s="173"/>
      <c r="RIF10" s="173"/>
      <c r="RIG10" s="173"/>
      <c r="RIH10" s="173"/>
      <c r="RII10" s="173"/>
      <c r="RIJ10" s="173"/>
      <c r="RIK10" s="173"/>
      <c r="RIL10" s="173"/>
      <c r="RIM10" s="173"/>
      <c r="RIN10" s="173"/>
      <c r="RIO10" s="173"/>
      <c r="RIP10" s="173"/>
      <c r="RIQ10" s="173"/>
      <c r="RIR10" s="173"/>
      <c r="RIS10" s="173"/>
      <c r="RIT10" s="173"/>
      <c r="RIU10" s="173"/>
      <c r="RIV10" s="173"/>
      <c r="RIW10" s="173"/>
      <c r="RIX10" s="173"/>
      <c r="RIY10" s="173"/>
      <c r="RIZ10" s="173"/>
      <c r="RJA10" s="173"/>
      <c r="RJB10" s="173"/>
      <c r="RJC10" s="173"/>
      <c r="RJD10" s="173"/>
      <c r="RJE10" s="173"/>
      <c r="RJF10" s="173"/>
      <c r="RJG10" s="173"/>
      <c r="RJH10" s="173"/>
      <c r="RJI10" s="173"/>
      <c r="RJJ10" s="173"/>
      <c r="RJK10" s="173"/>
      <c r="RJL10" s="173"/>
      <c r="RJM10" s="173"/>
      <c r="RJN10" s="173"/>
      <c r="RJO10" s="173"/>
      <c r="RJP10" s="173"/>
      <c r="RJQ10" s="173"/>
      <c r="RJR10" s="173"/>
      <c r="RJS10" s="173"/>
      <c r="RJT10" s="173"/>
      <c r="RJU10" s="173"/>
      <c r="RJV10" s="173"/>
      <c r="RJW10" s="173"/>
      <c r="RJX10" s="173"/>
      <c r="RJY10" s="173"/>
      <c r="RJZ10" s="173"/>
      <c r="RKA10" s="173"/>
      <c r="RKB10" s="173"/>
      <c r="RKC10" s="173"/>
      <c r="RKD10" s="173"/>
      <c r="RKE10" s="173"/>
      <c r="RKF10" s="173"/>
      <c r="RKG10" s="173"/>
      <c r="RKH10" s="173"/>
      <c r="RKI10" s="173"/>
      <c r="RKJ10" s="173"/>
      <c r="RKK10" s="173"/>
      <c r="RKL10" s="173"/>
      <c r="RKM10" s="173"/>
      <c r="RKN10" s="173"/>
      <c r="RKO10" s="173"/>
      <c r="RKP10" s="173"/>
      <c r="RKQ10" s="173"/>
      <c r="RKR10" s="173"/>
      <c r="RKS10" s="173"/>
      <c r="RKT10" s="173"/>
      <c r="RKU10" s="173"/>
      <c r="RKV10" s="173"/>
      <c r="RKW10" s="173"/>
      <c r="RKX10" s="173"/>
      <c r="RKY10" s="173"/>
      <c r="RKZ10" s="173"/>
      <c r="RLA10" s="173"/>
      <c r="RLB10" s="173"/>
      <c r="RLC10" s="173"/>
      <c r="RLD10" s="173"/>
      <c r="RLE10" s="173"/>
      <c r="RLF10" s="173"/>
      <c r="RLG10" s="173"/>
      <c r="RLH10" s="173"/>
      <c r="RLI10" s="173"/>
      <c r="RLJ10" s="173"/>
      <c r="RLK10" s="173"/>
      <c r="RLL10" s="173"/>
      <c r="RLM10" s="173"/>
      <c r="RLN10" s="173"/>
      <c r="RLO10" s="173"/>
      <c r="RLP10" s="173"/>
      <c r="RLQ10" s="173"/>
      <c r="RLR10" s="173"/>
      <c r="RLS10" s="173"/>
      <c r="RLT10" s="173"/>
      <c r="RLU10" s="173"/>
      <c r="RLV10" s="173"/>
      <c r="RLW10" s="173"/>
      <c r="RLX10" s="173"/>
      <c r="RLY10" s="173"/>
      <c r="RLZ10" s="173"/>
      <c r="RMA10" s="173"/>
      <c r="RMB10" s="173"/>
      <c r="RMC10" s="173"/>
      <c r="RMD10" s="173"/>
      <c r="RME10" s="173"/>
      <c r="RMF10" s="173"/>
      <c r="RMG10" s="173"/>
      <c r="RMH10" s="173"/>
      <c r="RMI10" s="173"/>
      <c r="RMJ10" s="173"/>
      <c r="RMK10" s="173"/>
      <c r="RML10" s="173"/>
      <c r="RMM10" s="173"/>
      <c r="RMN10" s="173"/>
      <c r="RMO10" s="173"/>
      <c r="RMP10" s="173"/>
      <c r="RMQ10" s="173"/>
      <c r="RMR10" s="173"/>
      <c r="RMS10" s="173"/>
      <c r="RMT10" s="173"/>
      <c r="RMU10" s="173"/>
      <c r="RMV10" s="173"/>
      <c r="RMW10" s="173"/>
      <c r="RMX10" s="173"/>
      <c r="RMY10" s="173"/>
      <c r="RMZ10" s="173"/>
      <c r="RNA10" s="173"/>
      <c r="RNB10" s="173"/>
      <c r="RNC10" s="173"/>
      <c r="RND10" s="173"/>
      <c r="RNE10" s="173"/>
      <c r="RNF10" s="173"/>
      <c r="RNG10" s="173"/>
      <c r="RNH10" s="173"/>
      <c r="RNI10" s="173"/>
      <c r="RNJ10" s="173"/>
      <c r="RNK10" s="173"/>
      <c r="RNL10" s="173"/>
      <c r="RNM10" s="173"/>
      <c r="RNN10" s="173"/>
      <c r="RNO10" s="173"/>
      <c r="RNP10" s="173"/>
      <c r="RNQ10" s="173"/>
      <c r="RNR10" s="173"/>
      <c r="RNS10" s="173"/>
      <c r="RNT10" s="173"/>
      <c r="RNU10" s="173"/>
      <c r="RNV10" s="173"/>
      <c r="RNW10" s="173"/>
      <c r="RNX10" s="173"/>
      <c r="RNY10" s="173"/>
      <c r="RNZ10" s="173"/>
      <c r="ROA10" s="173"/>
      <c r="ROB10" s="173"/>
      <c r="ROC10" s="173"/>
      <c r="ROD10" s="173"/>
      <c r="ROE10" s="173"/>
      <c r="ROF10" s="173"/>
      <c r="ROG10" s="173"/>
      <c r="ROH10" s="173"/>
      <c r="ROI10" s="173"/>
      <c r="ROJ10" s="173"/>
      <c r="ROK10" s="173"/>
      <c r="ROL10" s="173"/>
      <c r="ROM10" s="173"/>
      <c r="RON10" s="173"/>
      <c r="ROO10" s="173"/>
      <c r="ROP10" s="173"/>
      <c r="ROQ10" s="173"/>
      <c r="ROR10" s="173"/>
      <c r="ROS10" s="173"/>
      <c r="ROT10" s="173"/>
      <c r="ROU10" s="173"/>
      <c r="ROV10" s="173"/>
      <c r="ROW10" s="173"/>
      <c r="ROX10" s="173"/>
      <c r="ROY10" s="173"/>
      <c r="ROZ10" s="173"/>
      <c r="RPA10" s="173"/>
      <c r="RPB10" s="173"/>
      <c r="RPC10" s="173"/>
      <c r="RPD10" s="173"/>
      <c r="RPE10" s="173"/>
      <c r="RPF10" s="173"/>
      <c r="RPG10" s="173"/>
      <c r="RPH10" s="173"/>
      <c r="RPI10" s="173"/>
      <c r="RPJ10" s="173"/>
      <c r="RPK10" s="173"/>
      <c r="RPL10" s="173"/>
      <c r="RPM10" s="173"/>
      <c r="RPN10" s="173"/>
      <c r="RPO10" s="173"/>
      <c r="RPP10" s="173"/>
      <c r="RPQ10" s="173"/>
      <c r="RPR10" s="173"/>
      <c r="RPS10" s="173"/>
      <c r="RPT10" s="173"/>
      <c r="RPU10" s="173"/>
      <c r="RPV10" s="173"/>
      <c r="RPW10" s="173"/>
      <c r="RPX10" s="173"/>
      <c r="RPY10" s="173"/>
      <c r="RPZ10" s="173"/>
      <c r="RQA10" s="173"/>
      <c r="RQB10" s="173"/>
      <c r="RQC10" s="173"/>
      <c r="RQD10" s="173"/>
      <c r="RQE10" s="173"/>
      <c r="RQF10" s="173"/>
      <c r="RQG10" s="173"/>
      <c r="RQH10" s="173"/>
      <c r="RQI10" s="173"/>
      <c r="RQJ10" s="173"/>
      <c r="RQK10" s="173"/>
      <c r="RQL10" s="173"/>
      <c r="RQM10" s="173"/>
      <c r="RQN10" s="173"/>
      <c r="RQO10" s="173"/>
      <c r="RQP10" s="173"/>
      <c r="RQQ10" s="173"/>
      <c r="RQR10" s="173"/>
      <c r="RQS10" s="173"/>
      <c r="RQT10" s="173"/>
      <c r="RQU10" s="173"/>
      <c r="RQV10" s="173"/>
      <c r="RQW10" s="173"/>
      <c r="RQX10" s="173"/>
      <c r="RQY10" s="173"/>
      <c r="RQZ10" s="173"/>
      <c r="RRA10" s="173"/>
      <c r="RRB10" s="173"/>
      <c r="RRC10" s="173"/>
      <c r="RRD10" s="173"/>
      <c r="RRE10" s="173"/>
      <c r="RRF10" s="173"/>
      <c r="RRG10" s="173"/>
      <c r="RRH10" s="173"/>
      <c r="RRI10" s="173"/>
      <c r="RRJ10" s="173"/>
      <c r="RRK10" s="173"/>
      <c r="RRL10" s="173"/>
      <c r="RRM10" s="173"/>
      <c r="RRN10" s="173"/>
      <c r="RRO10" s="173"/>
      <c r="RRP10" s="173"/>
      <c r="RRQ10" s="173"/>
      <c r="RRR10" s="173"/>
      <c r="RRS10" s="173"/>
      <c r="RRT10" s="173"/>
      <c r="RRU10" s="173"/>
      <c r="RRV10" s="173"/>
      <c r="RRW10" s="173"/>
      <c r="RRX10" s="173"/>
      <c r="RRY10" s="173"/>
      <c r="RRZ10" s="173"/>
      <c r="RSA10" s="173"/>
      <c r="RSB10" s="173"/>
      <c r="RSC10" s="173"/>
      <c r="RSD10" s="173"/>
      <c r="RSE10" s="173"/>
      <c r="RSF10" s="173"/>
      <c r="RSG10" s="173"/>
      <c r="RSH10" s="173"/>
      <c r="RSI10" s="173"/>
      <c r="RSJ10" s="173"/>
      <c r="RSK10" s="173"/>
      <c r="RSL10" s="173"/>
      <c r="RSM10" s="173"/>
      <c r="RSN10" s="173"/>
      <c r="RSO10" s="173"/>
      <c r="RSP10" s="173"/>
      <c r="RSQ10" s="173"/>
      <c r="RSR10" s="173"/>
      <c r="RSS10" s="173"/>
      <c r="RST10" s="173"/>
      <c r="RSU10" s="173"/>
      <c r="RSV10" s="173"/>
      <c r="RSW10" s="173"/>
      <c r="RSX10" s="173"/>
      <c r="RSY10" s="173"/>
      <c r="RSZ10" s="173"/>
      <c r="RTA10" s="173"/>
      <c r="RTB10" s="173"/>
      <c r="RTC10" s="173"/>
      <c r="RTD10" s="173"/>
      <c r="RTE10" s="173"/>
      <c r="RTF10" s="173"/>
      <c r="RTG10" s="173"/>
      <c r="RTH10" s="173"/>
      <c r="RTI10" s="173"/>
      <c r="RTJ10" s="173"/>
      <c r="RTK10" s="173"/>
      <c r="RTL10" s="173"/>
      <c r="RTM10" s="173"/>
      <c r="RTN10" s="173"/>
      <c r="RTO10" s="173"/>
      <c r="RTP10" s="173"/>
      <c r="RTQ10" s="173"/>
      <c r="RTR10" s="173"/>
      <c r="RTS10" s="173"/>
      <c r="RTT10" s="173"/>
      <c r="RTU10" s="173"/>
      <c r="RTV10" s="173"/>
      <c r="RTW10" s="173"/>
      <c r="RTX10" s="173"/>
      <c r="RTY10" s="173"/>
      <c r="RTZ10" s="173"/>
      <c r="RUA10" s="173"/>
      <c r="RUB10" s="173"/>
      <c r="RUC10" s="173"/>
      <c r="RUD10" s="173"/>
      <c r="RUE10" s="173"/>
      <c r="RUF10" s="173"/>
      <c r="RUG10" s="173"/>
      <c r="RUH10" s="173"/>
      <c r="RUI10" s="173"/>
      <c r="RUJ10" s="173"/>
      <c r="RUK10" s="173"/>
      <c r="RUL10" s="173"/>
      <c r="RUM10" s="173"/>
      <c r="RUN10" s="173"/>
      <c r="RUO10" s="173"/>
      <c r="RUP10" s="173"/>
      <c r="RUQ10" s="173"/>
      <c r="RUR10" s="173"/>
      <c r="RUS10" s="173"/>
      <c r="RUT10" s="173"/>
      <c r="RUU10" s="173"/>
      <c r="RUV10" s="173"/>
      <c r="RUW10" s="173"/>
      <c r="RUX10" s="173"/>
      <c r="RUY10" s="173"/>
      <c r="RUZ10" s="173"/>
      <c r="RVA10" s="173"/>
      <c r="RVB10" s="173"/>
      <c r="RVC10" s="173"/>
      <c r="RVD10" s="173"/>
      <c r="RVE10" s="173"/>
      <c r="RVF10" s="173"/>
      <c r="RVG10" s="173"/>
      <c r="RVH10" s="173"/>
      <c r="RVI10" s="173"/>
      <c r="RVJ10" s="173"/>
      <c r="RVK10" s="173"/>
      <c r="RVL10" s="173"/>
      <c r="RVM10" s="173"/>
      <c r="RVN10" s="173"/>
      <c r="RVO10" s="173"/>
      <c r="RVP10" s="173"/>
      <c r="RVQ10" s="173"/>
      <c r="RVR10" s="173"/>
      <c r="RVS10" s="173"/>
      <c r="RVT10" s="173"/>
      <c r="RVU10" s="173"/>
      <c r="RVV10" s="173"/>
      <c r="RVW10" s="173"/>
      <c r="RVX10" s="173"/>
      <c r="RVY10" s="173"/>
      <c r="RVZ10" s="173"/>
      <c r="RWA10" s="173"/>
      <c r="RWB10" s="173"/>
      <c r="RWC10" s="173"/>
      <c r="RWD10" s="173"/>
      <c r="RWE10" s="173"/>
      <c r="RWF10" s="173"/>
      <c r="RWG10" s="173"/>
      <c r="RWH10" s="173"/>
      <c r="RWI10" s="173"/>
      <c r="RWJ10" s="173"/>
      <c r="RWK10" s="173"/>
      <c r="RWL10" s="173"/>
      <c r="RWM10" s="173"/>
      <c r="RWN10" s="173"/>
      <c r="RWO10" s="173"/>
      <c r="RWP10" s="173"/>
      <c r="RWQ10" s="173"/>
      <c r="RWR10" s="173"/>
      <c r="RWS10" s="173"/>
      <c r="RWT10" s="173"/>
      <c r="RWU10" s="173"/>
      <c r="RWV10" s="173"/>
      <c r="RWW10" s="173"/>
      <c r="RWX10" s="173"/>
      <c r="RWY10" s="173"/>
      <c r="RWZ10" s="173"/>
      <c r="RXA10" s="173"/>
      <c r="RXB10" s="173"/>
      <c r="RXC10" s="173"/>
      <c r="RXD10" s="173"/>
      <c r="RXE10" s="173"/>
      <c r="RXF10" s="173"/>
      <c r="RXG10" s="173"/>
      <c r="RXH10" s="173"/>
      <c r="RXI10" s="173"/>
      <c r="RXJ10" s="173"/>
      <c r="RXK10" s="173"/>
      <c r="RXL10" s="173"/>
      <c r="RXM10" s="173"/>
      <c r="RXN10" s="173"/>
      <c r="RXO10" s="173"/>
      <c r="RXP10" s="173"/>
      <c r="RXQ10" s="173"/>
      <c r="RXR10" s="173"/>
      <c r="RXS10" s="173"/>
      <c r="RXT10" s="173"/>
      <c r="RXU10" s="173"/>
      <c r="RXV10" s="173"/>
      <c r="RXW10" s="173"/>
      <c r="RXX10" s="173"/>
      <c r="RXY10" s="173"/>
      <c r="RXZ10" s="173"/>
      <c r="RYA10" s="173"/>
      <c r="RYB10" s="173"/>
      <c r="RYC10" s="173"/>
      <c r="RYD10" s="173"/>
      <c r="RYE10" s="173"/>
      <c r="RYF10" s="173"/>
      <c r="RYG10" s="173"/>
      <c r="RYH10" s="173"/>
      <c r="RYI10" s="173"/>
      <c r="RYJ10" s="173"/>
      <c r="RYK10" s="173"/>
      <c r="RYL10" s="173"/>
      <c r="RYM10" s="173"/>
      <c r="RYN10" s="173"/>
      <c r="RYO10" s="173"/>
      <c r="RYP10" s="173"/>
      <c r="RYQ10" s="173"/>
      <c r="RYR10" s="173"/>
      <c r="RYS10" s="173"/>
      <c r="RYT10" s="173"/>
      <c r="RYU10" s="173"/>
      <c r="RYV10" s="173"/>
      <c r="RYW10" s="173"/>
      <c r="RYX10" s="173"/>
      <c r="RYY10" s="173"/>
      <c r="RYZ10" s="173"/>
      <c r="RZA10" s="173"/>
      <c r="RZB10" s="173"/>
      <c r="RZC10" s="173"/>
      <c r="RZD10" s="173"/>
      <c r="RZE10" s="173"/>
      <c r="RZF10" s="173"/>
      <c r="RZG10" s="173"/>
      <c r="RZH10" s="173"/>
      <c r="RZI10" s="173"/>
      <c r="RZJ10" s="173"/>
      <c r="RZK10" s="173"/>
      <c r="RZL10" s="173"/>
      <c r="RZM10" s="173"/>
      <c r="RZN10" s="173"/>
      <c r="RZO10" s="173"/>
      <c r="RZP10" s="173"/>
      <c r="RZQ10" s="173"/>
      <c r="RZR10" s="173"/>
      <c r="RZS10" s="173"/>
      <c r="RZT10" s="173"/>
      <c r="RZU10" s="173"/>
      <c r="RZV10" s="173"/>
      <c r="RZW10" s="173"/>
      <c r="RZX10" s="173"/>
      <c r="RZY10" s="173"/>
      <c r="RZZ10" s="173"/>
      <c r="SAA10" s="173"/>
      <c r="SAB10" s="173"/>
      <c r="SAC10" s="173"/>
      <c r="SAD10" s="173"/>
      <c r="SAE10" s="173"/>
      <c r="SAF10" s="173"/>
      <c r="SAG10" s="173"/>
      <c r="SAH10" s="173"/>
      <c r="SAI10" s="173"/>
      <c r="SAJ10" s="173"/>
      <c r="SAK10" s="173"/>
      <c r="SAL10" s="173"/>
      <c r="SAM10" s="173"/>
      <c r="SAN10" s="173"/>
      <c r="SAO10" s="173"/>
      <c r="SAP10" s="173"/>
      <c r="SAQ10" s="173"/>
      <c r="SAR10" s="173"/>
      <c r="SAS10" s="173"/>
      <c r="SAT10" s="173"/>
      <c r="SAU10" s="173"/>
      <c r="SAV10" s="173"/>
      <c r="SAW10" s="173"/>
      <c r="SAX10" s="173"/>
      <c r="SAY10" s="173"/>
      <c r="SAZ10" s="173"/>
      <c r="SBA10" s="173"/>
      <c r="SBB10" s="173"/>
      <c r="SBC10" s="173"/>
      <c r="SBD10" s="173"/>
      <c r="SBE10" s="173"/>
      <c r="SBF10" s="173"/>
      <c r="SBG10" s="173"/>
      <c r="SBH10" s="173"/>
      <c r="SBI10" s="173"/>
      <c r="SBJ10" s="173"/>
      <c r="SBK10" s="173"/>
      <c r="SBL10" s="173"/>
      <c r="SBM10" s="173"/>
      <c r="SBN10" s="173"/>
      <c r="SBO10" s="173"/>
      <c r="SBP10" s="173"/>
      <c r="SBQ10" s="173"/>
      <c r="SBR10" s="173"/>
      <c r="SBS10" s="173"/>
      <c r="SBT10" s="173"/>
      <c r="SBU10" s="173"/>
      <c r="SBV10" s="173"/>
      <c r="SBW10" s="173"/>
      <c r="SBX10" s="173"/>
      <c r="SBY10" s="173"/>
      <c r="SBZ10" s="173"/>
      <c r="SCA10" s="173"/>
      <c r="SCB10" s="173"/>
      <c r="SCC10" s="173"/>
      <c r="SCD10" s="173"/>
      <c r="SCE10" s="173"/>
      <c r="SCF10" s="173"/>
      <c r="SCG10" s="173"/>
      <c r="SCH10" s="173"/>
      <c r="SCI10" s="173"/>
      <c r="SCJ10" s="173"/>
      <c r="SCK10" s="173"/>
      <c r="SCL10" s="173"/>
      <c r="SCM10" s="173"/>
      <c r="SCN10" s="173"/>
      <c r="SCO10" s="173"/>
      <c r="SCP10" s="173"/>
      <c r="SCQ10" s="173"/>
      <c r="SCR10" s="173"/>
      <c r="SCS10" s="173"/>
      <c r="SCT10" s="173"/>
      <c r="SCU10" s="173"/>
      <c r="SCV10" s="173"/>
      <c r="SCW10" s="173"/>
      <c r="SCX10" s="173"/>
      <c r="SCY10" s="173"/>
      <c r="SCZ10" s="173"/>
      <c r="SDA10" s="173"/>
      <c r="SDB10" s="173"/>
      <c r="SDC10" s="173"/>
      <c r="SDD10" s="173"/>
      <c r="SDE10" s="173"/>
      <c r="SDF10" s="173"/>
      <c r="SDG10" s="173"/>
      <c r="SDH10" s="173"/>
      <c r="SDI10" s="173"/>
      <c r="SDJ10" s="173"/>
      <c r="SDK10" s="173"/>
      <c r="SDL10" s="173"/>
      <c r="SDM10" s="173"/>
      <c r="SDN10" s="173"/>
      <c r="SDO10" s="173"/>
      <c r="SDP10" s="173"/>
      <c r="SDQ10" s="173"/>
      <c r="SDR10" s="173"/>
      <c r="SDS10" s="173"/>
      <c r="SDT10" s="173"/>
      <c r="SDU10" s="173"/>
      <c r="SDV10" s="173"/>
      <c r="SDW10" s="173"/>
      <c r="SDX10" s="173"/>
      <c r="SDY10" s="173"/>
      <c r="SDZ10" s="173"/>
      <c r="SEA10" s="173"/>
      <c r="SEB10" s="173"/>
      <c r="SEC10" s="173"/>
      <c r="SED10" s="173"/>
      <c r="SEE10" s="173"/>
      <c r="SEF10" s="173"/>
      <c r="SEG10" s="173"/>
      <c r="SEH10" s="173"/>
      <c r="SEI10" s="173"/>
      <c r="SEJ10" s="173"/>
      <c r="SEK10" s="173"/>
      <c r="SEL10" s="173"/>
      <c r="SEM10" s="173"/>
      <c r="SEN10" s="173"/>
      <c r="SEO10" s="173"/>
      <c r="SEP10" s="173"/>
      <c r="SEQ10" s="173"/>
      <c r="SER10" s="173"/>
      <c r="SES10" s="173"/>
      <c r="SET10" s="173"/>
      <c r="SEU10" s="173"/>
      <c r="SEV10" s="173"/>
      <c r="SEW10" s="173"/>
      <c r="SEX10" s="173"/>
      <c r="SEY10" s="173"/>
      <c r="SEZ10" s="173"/>
      <c r="SFA10" s="173"/>
      <c r="SFB10" s="173"/>
      <c r="SFC10" s="173"/>
      <c r="SFD10" s="173"/>
      <c r="SFE10" s="173"/>
      <c r="SFF10" s="173"/>
      <c r="SFG10" s="173"/>
      <c r="SFH10" s="173"/>
      <c r="SFI10" s="173"/>
      <c r="SFJ10" s="173"/>
      <c r="SFK10" s="173"/>
      <c r="SFL10" s="173"/>
      <c r="SFM10" s="173"/>
      <c r="SFN10" s="173"/>
      <c r="SFO10" s="173"/>
      <c r="SFP10" s="173"/>
      <c r="SFQ10" s="173"/>
      <c r="SFR10" s="173"/>
      <c r="SFS10" s="173"/>
      <c r="SFT10" s="173"/>
      <c r="SFU10" s="173"/>
      <c r="SFV10" s="173"/>
      <c r="SFW10" s="173"/>
      <c r="SFX10" s="173"/>
      <c r="SFY10" s="173"/>
      <c r="SFZ10" s="173"/>
      <c r="SGA10" s="173"/>
      <c r="SGB10" s="173"/>
      <c r="SGC10" s="173"/>
      <c r="SGD10" s="173"/>
      <c r="SGE10" s="173"/>
      <c r="SGF10" s="173"/>
      <c r="SGG10" s="173"/>
      <c r="SGH10" s="173"/>
      <c r="SGI10" s="173"/>
      <c r="SGJ10" s="173"/>
      <c r="SGK10" s="173"/>
      <c r="SGL10" s="173"/>
      <c r="SGM10" s="173"/>
      <c r="SGN10" s="173"/>
      <c r="SGO10" s="173"/>
      <c r="SGP10" s="173"/>
      <c r="SGQ10" s="173"/>
      <c r="SGR10" s="173"/>
      <c r="SGS10" s="173"/>
      <c r="SGT10" s="173"/>
      <c r="SGU10" s="173"/>
      <c r="SGV10" s="173"/>
      <c r="SGW10" s="173"/>
      <c r="SGX10" s="173"/>
      <c r="SGY10" s="173"/>
      <c r="SGZ10" s="173"/>
      <c r="SHA10" s="173"/>
      <c r="SHB10" s="173"/>
      <c r="SHC10" s="173"/>
      <c r="SHD10" s="173"/>
      <c r="SHE10" s="173"/>
      <c r="SHF10" s="173"/>
      <c r="SHG10" s="173"/>
      <c r="SHH10" s="173"/>
      <c r="SHI10" s="173"/>
      <c r="SHJ10" s="173"/>
      <c r="SHK10" s="173"/>
      <c r="SHL10" s="173"/>
      <c r="SHM10" s="173"/>
      <c r="SHN10" s="173"/>
      <c r="SHO10" s="173"/>
      <c r="SHP10" s="173"/>
      <c r="SHQ10" s="173"/>
      <c r="SHR10" s="173"/>
      <c r="SHS10" s="173"/>
      <c r="SHT10" s="173"/>
      <c r="SHU10" s="173"/>
      <c r="SHV10" s="173"/>
      <c r="SHW10" s="173"/>
      <c r="SHX10" s="173"/>
      <c r="SHY10" s="173"/>
      <c r="SHZ10" s="173"/>
      <c r="SIA10" s="173"/>
      <c r="SIB10" s="173"/>
      <c r="SIC10" s="173"/>
      <c r="SID10" s="173"/>
      <c r="SIE10" s="173"/>
      <c r="SIF10" s="173"/>
      <c r="SIG10" s="173"/>
      <c r="SIH10" s="173"/>
      <c r="SII10" s="173"/>
      <c r="SIJ10" s="173"/>
      <c r="SIK10" s="173"/>
      <c r="SIL10" s="173"/>
      <c r="SIM10" s="173"/>
      <c r="SIN10" s="173"/>
      <c r="SIO10" s="173"/>
      <c r="SIP10" s="173"/>
      <c r="SIQ10" s="173"/>
      <c r="SIR10" s="173"/>
      <c r="SIS10" s="173"/>
      <c r="SIT10" s="173"/>
      <c r="SIU10" s="173"/>
      <c r="SIV10" s="173"/>
      <c r="SIW10" s="173"/>
      <c r="SIX10" s="173"/>
      <c r="SIY10" s="173"/>
      <c r="SIZ10" s="173"/>
      <c r="SJA10" s="173"/>
      <c r="SJB10" s="173"/>
      <c r="SJC10" s="173"/>
      <c r="SJD10" s="173"/>
      <c r="SJE10" s="173"/>
      <c r="SJF10" s="173"/>
      <c r="SJG10" s="173"/>
      <c r="SJH10" s="173"/>
      <c r="SJI10" s="173"/>
      <c r="SJJ10" s="173"/>
      <c r="SJK10" s="173"/>
      <c r="SJL10" s="173"/>
      <c r="SJM10" s="173"/>
      <c r="SJN10" s="173"/>
      <c r="SJO10" s="173"/>
      <c r="SJP10" s="173"/>
      <c r="SJQ10" s="173"/>
      <c r="SJR10" s="173"/>
      <c r="SJS10" s="173"/>
      <c r="SJT10" s="173"/>
      <c r="SJU10" s="173"/>
      <c r="SJV10" s="173"/>
      <c r="SJW10" s="173"/>
      <c r="SJX10" s="173"/>
      <c r="SJY10" s="173"/>
      <c r="SJZ10" s="173"/>
      <c r="SKA10" s="173"/>
      <c r="SKB10" s="173"/>
      <c r="SKC10" s="173"/>
      <c r="SKD10" s="173"/>
      <c r="SKE10" s="173"/>
      <c r="SKF10" s="173"/>
      <c r="SKG10" s="173"/>
      <c r="SKH10" s="173"/>
      <c r="SKI10" s="173"/>
      <c r="SKJ10" s="173"/>
      <c r="SKK10" s="173"/>
      <c r="SKL10" s="173"/>
      <c r="SKM10" s="173"/>
      <c r="SKN10" s="173"/>
      <c r="SKO10" s="173"/>
      <c r="SKP10" s="173"/>
      <c r="SKQ10" s="173"/>
      <c r="SKR10" s="173"/>
      <c r="SKS10" s="173"/>
      <c r="SKT10" s="173"/>
      <c r="SKU10" s="173"/>
      <c r="SKV10" s="173"/>
      <c r="SKW10" s="173"/>
      <c r="SKX10" s="173"/>
      <c r="SKY10" s="173"/>
      <c r="SKZ10" s="173"/>
      <c r="SLA10" s="173"/>
      <c r="SLB10" s="173"/>
      <c r="SLC10" s="173"/>
      <c r="SLD10" s="173"/>
      <c r="SLE10" s="173"/>
      <c r="SLF10" s="173"/>
      <c r="SLG10" s="173"/>
      <c r="SLH10" s="173"/>
      <c r="SLI10" s="173"/>
      <c r="SLJ10" s="173"/>
      <c r="SLK10" s="173"/>
      <c r="SLL10" s="173"/>
      <c r="SLM10" s="173"/>
      <c r="SLN10" s="173"/>
      <c r="SLO10" s="173"/>
      <c r="SLP10" s="173"/>
      <c r="SLQ10" s="173"/>
      <c r="SLR10" s="173"/>
      <c r="SLS10" s="173"/>
      <c r="SLT10" s="173"/>
      <c r="SLU10" s="173"/>
      <c r="SLV10" s="173"/>
      <c r="SLW10" s="173"/>
      <c r="SLX10" s="173"/>
      <c r="SLY10" s="173"/>
      <c r="SLZ10" s="173"/>
      <c r="SMA10" s="173"/>
      <c r="SMB10" s="173"/>
      <c r="SMC10" s="173"/>
      <c r="SMD10" s="173"/>
      <c r="SME10" s="173"/>
      <c r="SMF10" s="173"/>
      <c r="SMG10" s="173"/>
      <c r="SMH10" s="173"/>
      <c r="SMI10" s="173"/>
      <c r="SMJ10" s="173"/>
      <c r="SMK10" s="173"/>
      <c r="SML10" s="173"/>
      <c r="SMM10" s="173"/>
      <c r="SMN10" s="173"/>
      <c r="SMO10" s="173"/>
      <c r="SMP10" s="173"/>
      <c r="SMQ10" s="173"/>
      <c r="SMR10" s="173"/>
      <c r="SMS10" s="173"/>
      <c r="SMT10" s="173"/>
      <c r="SMU10" s="173"/>
      <c r="SMV10" s="173"/>
      <c r="SMW10" s="173"/>
      <c r="SMX10" s="173"/>
      <c r="SMY10" s="173"/>
      <c r="SMZ10" s="173"/>
      <c r="SNA10" s="173"/>
      <c r="SNB10" s="173"/>
      <c r="SNC10" s="173"/>
      <c r="SND10" s="173"/>
      <c r="SNE10" s="173"/>
      <c r="SNF10" s="173"/>
      <c r="SNG10" s="173"/>
      <c r="SNH10" s="173"/>
      <c r="SNI10" s="173"/>
      <c r="SNJ10" s="173"/>
      <c r="SNK10" s="173"/>
      <c r="SNL10" s="173"/>
      <c r="SNM10" s="173"/>
      <c r="SNN10" s="173"/>
      <c r="SNO10" s="173"/>
      <c r="SNP10" s="173"/>
      <c r="SNQ10" s="173"/>
      <c r="SNR10" s="173"/>
      <c r="SNS10" s="173"/>
      <c r="SNT10" s="173"/>
      <c r="SNU10" s="173"/>
      <c r="SNV10" s="173"/>
      <c r="SNW10" s="173"/>
      <c r="SNX10" s="173"/>
      <c r="SNY10" s="173"/>
      <c r="SNZ10" s="173"/>
      <c r="SOA10" s="173"/>
      <c r="SOB10" s="173"/>
      <c r="SOC10" s="173"/>
      <c r="SOD10" s="173"/>
      <c r="SOE10" s="173"/>
      <c r="SOF10" s="173"/>
      <c r="SOG10" s="173"/>
      <c r="SOH10" s="173"/>
      <c r="SOI10" s="173"/>
      <c r="SOJ10" s="173"/>
      <c r="SOK10" s="173"/>
      <c r="SOL10" s="173"/>
      <c r="SOM10" s="173"/>
      <c r="SON10" s="173"/>
      <c r="SOO10" s="173"/>
      <c r="SOP10" s="173"/>
      <c r="SOQ10" s="173"/>
      <c r="SOR10" s="173"/>
      <c r="SOS10" s="173"/>
      <c r="SOT10" s="173"/>
      <c r="SOU10" s="173"/>
      <c r="SOV10" s="173"/>
      <c r="SOW10" s="173"/>
      <c r="SOX10" s="173"/>
      <c r="SOY10" s="173"/>
      <c r="SOZ10" s="173"/>
      <c r="SPA10" s="173"/>
      <c r="SPB10" s="173"/>
      <c r="SPC10" s="173"/>
      <c r="SPD10" s="173"/>
      <c r="SPE10" s="173"/>
      <c r="SPF10" s="173"/>
      <c r="SPG10" s="173"/>
      <c r="SPH10" s="173"/>
      <c r="SPI10" s="173"/>
      <c r="SPJ10" s="173"/>
      <c r="SPK10" s="173"/>
      <c r="SPL10" s="173"/>
      <c r="SPM10" s="173"/>
      <c r="SPN10" s="173"/>
      <c r="SPO10" s="173"/>
      <c r="SPP10" s="173"/>
      <c r="SPQ10" s="173"/>
      <c r="SPR10" s="173"/>
      <c r="SPS10" s="173"/>
      <c r="SPT10" s="173"/>
      <c r="SPU10" s="173"/>
      <c r="SPV10" s="173"/>
      <c r="SPW10" s="173"/>
      <c r="SPX10" s="173"/>
      <c r="SPY10" s="173"/>
      <c r="SPZ10" s="173"/>
      <c r="SQA10" s="173"/>
      <c r="SQB10" s="173"/>
      <c r="SQC10" s="173"/>
      <c r="SQD10" s="173"/>
      <c r="SQE10" s="173"/>
      <c r="SQF10" s="173"/>
      <c r="SQG10" s="173"/>
      <c r="SQH10" s="173"/>
      <c r="SQI10" s="173"/>
      <c r="SQJ10" s="173"/>
      <c r="SQK10" s="173"/>
      <c r="SQL10" s="173"/>
      <c r="SQM10" s="173"/>
      <c r="SQN10" s="173"/>
      <c r="SQO10" s="173"/>
      <c r="SQP10" s="173"/>
      <c r="SQQ10" s="173"/>
      <c r="SQR10" s="173"/>
      <c r="SQS10" s="173"/>
      <c r="SQT10" s="173"/>
      <c r="SQU10" s="173"/>
      <c r="SQV10" s="173"/>
      <c r="SQW10" s="173"/>
      <c r="SQX10" s="173"/>
      <c r="SQY10" s="173"/>
      <c r="SQZ10" s="173"/>
      <c r="SRA10" s="173"/>
      <c r="SRB10" s="173"/>
      <c r="SRC10" s="173"/>
      <c r="SRD10" s="173"/>
      <c r="SRE10" s="173"/>
      <c r="SRF10" s="173"/>
      <c r="SRG10" s="173"/>
      <c r="SRH10" s="173"/>
      <c r="SRI10" s="173"/>
      <c r="SRJ10" s="173"/>
      <c r="SRK10" s="173"/>
      <c r="SRL10" s="173"/>
      <c r="SRM10" s="173"/>
      <c r="SRN10" s="173"/>
      <c r="SRO10" s="173"/>
      <c r="SRP10" s="173"/>
      <c r="SRQ10" s="173"/>
      <c r="SRR10" s="173"/>
      <c r="SRS10" s="173"/>
      <c r="SRT10" s="173"/>
      <c r="SRU10" s="173"/>
      <c r="SRV10" s="173"/>
      <c r="SRW10" s="173"/>
      <c r="SRX10" s="173"/>
      <c r="SRY10" s="173"/>
      <c r="SRZ10" s="173"/>
      <c r="SSA10" s="173"/>
      <c r="SSB10" s="173"/>
      <c r="SSC10" s="173"/>
      <c r="SSD10" s="173"/>
      <c r="SSE10" s="173"/>
      <c r="SSF10" s="173"/>
      <c r="SSG10" s="173"/>
      <c r="SSH10" s="173"/>
      <c r="SSI10" s="173"/>
      <c r="SSJ10" s="173"/>
      <c r="SSK10" s="173"/>
      <c r="SSL10" s="173"/>
      <c r="SSM10" s="173"/>
      <c r="SSN10" s="173"/>
      <c r="SSO10" s="173"/>
      <c r="SSP10" s="173"/>
      <c r="SSQ10" s="173"/>
      <c r="SSR10" s="173"/>
      <c r="SSS10" s="173"/>
      <c r="SST10" s="173"/>
      <c r="SSU10" s="173"/>
      <c r="SSV10" s="173"/>
      <c r="SSW10" s="173"/>
      <c r="SSX10" s="173"/>
      <c r="SSY10" s="173"/>
      <c r="SSZ10" s="173"/>
      <c r="STA10" s="173"/>
      <c r="STB10" s="173"/>
      <c r="STC10" s="173"/>
      <c r="STD10" s="173"/>
      <c r="STE10" s="173"/>
      <c r="STF10" s="173"/>
      <c r="STG10" s="173"/>
      <c r="STH10" s="173"/>
      <c r="STI10" s="173"/>
      <c r="STJ10" s="173"/>
      <c r="STK10" s="173"/>
      <c r="STL10" s="173"/>
      <c r="STM10" s="173"/>
      <c r="STN10" s="173"/>
      <c r="STO10" s="173"/>
      <c r="STP10" s="173"/>
      <c r="STQ10" s="173"/>
      <c r="STR10" s="173"/>
      <c r="STS10" s="173"/>
      <c r="STT10" s="173"/>
      <c r="STU10" s="173"/>
      <c r="STV10" s="173"/>
      <c r="STW10" s="173"/>
      <c r="STX10" s="173"/>
      <c r="STY10" s="173"/>
      <c r="STZ10" s="173"/>
      <c r="SUA10" s="173"/>
      <c r="SUB10" s="173"/>
      <c r="SUC10" s="173"/>
      <c r="SUD10" s="173"/>
      <c r="SUE10" s="173"/>
      <c r="SUF10" s="173"/>
      <c r="SUG10" s="173"/>
      <c r="SUH10" s="173"/>
      <c r="SUI10" s="173"/>
      <c r="SUJ10" s="173"/>
      <c r="SUK10" s="173"/>
      <c r="SUL10" s="173"/>
      <c r="SUM10" s="173"/>
      <c r="SUN10" s="173"/>
      <c r="SUO10" s="173"/>
      <c r="SUP10" s="173"/>
      <c r="SUQ10" s="173"/>
      <c r="SUR10" s="173"/>
      <c r="SUS10" s="173"/>
      <c r="SUT10" s="173"/>
      <c r="SUU10" s="173"/>
      <c r="SUV10" s="173"/>
      <c r="SUW10" s="173"/>
      <c r="SUX10" s="173"/>
      <c r="SUY10" s="173"/>
      <c r="SUZ10" s="173"/>
      <c r="SVA10" s="173"/>
      <c r="SVB10" s="173"/>
      <c r="SVC10" s="173"/>
      <c r="SVD10" s="173"/>
      <c r="SVE10" s="173"/>
      <c r="SVF10" s="173"/>
      <c r="SVG10" s="173"/>
      <c r="SVH10" s="173"/>
      <c r="SVI10" s="173"/>
      <c r="SVJ10" s="173"/>
      <c r="SVK10" s="173"/>
      <c r="SVL10" s="173"/>
      <c r="SVM10" s="173"/>
      <c r="SVN10" s="173"/>
      <c r="SVO10" s="173"/>
      <c r="SVP10" s="173"/>
      <c r="SVQ10" s="173"/>
      <c r="SVR10" s="173"/>
      <c r="SVS10" s="173"/>
      <c r="SVT10" s="173"/>
      <c r="SVU10" s="173"/>
      <c r="SVV10" s="173"/>
      <c r="SVW10" s="173"/>
      <c r="SVX10" s="173"/>
      <c r="SVY10" s="173"/>
      <c r="SVZ10" s="173"/>
      <c r="SWA10" s="173"/>
      <c r="SWB10" s="173"/>
      <c r="SWC10" s="173"/>
      <c r="SWD10" s="173"/>
      <c r="SWE10" s="173"/>
      <c r="SWF10" s="173"/>
      <c r="SWG10" s="173"/>
      <c r="SWH10" s="173"/>
      <c r="SWI10" s="173"/>
      <c r="SWJ10" s="173"/>
      <c r="SWK10" s="173"/>
      <c r="SWL10" s="173"/>
      <c r="SWM10" s="173"/>
      <c r="SWN10" s="173"/>
      <c r="SWO10" s="173"/>
      <c r="SWP10" s="173"/>
      <c r="SWQ10" s="173"/>
      <c r="SWR10" s="173"/>
      <c r="SWS10" s="173"/>
      <c r="SWT10" s="173"/>
      <c r="SWU10" s="173"/>
      <c r="SWV10" s="173"/>
      <c r="SWW10" s="173"/>
      <c r="SWX10" s="173"/>
      <c r="SWY10" s="173"/>
      <c r="SWZ10" s="173"/>
      <c r="SXA10" s="173"/>
      <c r="SXB10" s="173"/>
      <c r="SXC10" s="173"/>
      <c r="SXD10" s="173"/>
      <c r="SXE10" s="173"/>
      <c r="SXF10" s="173"/>
      <c r="SXG10" s="173"/>
      <c r="SXH10" s="173"/>
      <c r="SXI10" s="173"/>
      <c r="SXJ10" s="173"/>
      <c r="SXK10" s="173"/>
      <c r="SXL10" s="173"/>
      <c r="SXM10" s="173"/>
      <c r="SXN10" s="173"/>
      <c r="SXO10" s="173"/>
      <c r="SXP10" s="173"/>
      <c r="SXQ10" s="173"/>
      <c r="SXR10" s="173"/>
      <c r="SXS10" s="173"/>
      <c r="SXT10" s="173"/>
      <c r="SXU10" s="173"/>
      <c r="SXV10" s="173"/>
      <c r="SXW10" s="173"/>
      <c r="SXX10" s="173"/>
      <c r="SXY10" s="173"/>
      <c r="SXZ10" s="173"/>
      <c r="SYA10" s="173"/>
      <c r="SYB10" s="173"/>
      <c r="SYC10" s="173"/>
      <c r="SYD10" s="173"/>
      <c r="SYE10" s="173"/>
      <c r="SYF10" s="173"/>
      <c r="SYG10" s="173"/>
      <c r="SYH10" s="173"/>
      <c r="SYI10" s="173"/>
      <c r="SYJ10" s="173"/>
      <c r="SYK10" s="173"/>
      <c r="SYL10" s="173"/>
      <c r="SYM10" s="173"/>
      <c r="SYN10" s="173"/>
      <c r="SYO10" s="173"/>
      <c r="SYP10" s="173"/>
      <c r="SYQ10" s="173"/>
      <c r="SYR10" s="173"/>
      <c r="SYS10" s="173"/>
      <c r="SYT10" s="173"/>
      <c r="SYU10" s="173"/>
      <c r="SYV10" s="173"/>
      <c r="SYW10" s="173"/>
      <c r="SYX10" s="173"/>
      <c r="SYY10" s="173"/>
      <c r="SYZ10" s="173"/>
      <c r="SZA10" s="173"/>
      <c r="SZB10" s="173"/>
      <c r="SZC10" s="173"/>
      <c r="SZD10" s="173"/>
      <c r="SZE10" s="173"/>
      <c r="SZF10" s="173"/>
      <c r="SZG10" s="173"/>
      <c r="SZH10" s="173"/>
      <c r="SZI10" s="173"/>
      <c r="SZJ10" s="173"/>
      <c r="SZK10" s="173"/>
      <c r="SZL10" s="173"/>
      <c r="SZM10" s="173"/>
      <c r="SZN10" s="173"/>
      <c r="SZO10" s="173"/>
      <c r="SZP10" s="173"/>
      <c r="SZQ10" s="173"/>
      <c r="SZR10" s="173"/>
      <c r="SZS10" s="173"/>
      <c r="SZT10" s="173"/>
      <c r="SZU10" s="173"/>
      <c r="SZV10" s="173"/>
      <c r="SZW10" s="173"/>
      <c r="SZX10" s="173"/>
      <c r="SZY10" s="173"/>
      <c r="SZZ10" s="173"/>
      <c r="TAA10" s="173"/>
      <c r="TAB10" s="173"/>
      <c r="TAC10" s="173"/>
      <c r="TAD10" s="173"/>
      <c r="TAE10" s="173"/>
      <c r="TAF10" s="173"/>
      <c r="TAG10" s="173"/>
      <c r="TAH10" s="173"/>
      <c r="TAI10" s="173"/>
      <c r="TAJ10" s="173"/>
      <c r="TAK10" s="173"/>
      <c r="TAL10" s="173"/>
      <c r="TAM10" s="173"/>
      <c r="TAN10" s="173"/>
      <c r="TAO10" s="173"/>
      <c r="TAP10" s="173"/>
      <c r="TAQ10" s="173"/>
      <c r="TAR10" s="173"/>
      <c r="TAS10" s="173"/>
      <c r="TAT10" s="173"/>
      <c r="TAU10" s="173"/>
      <c r="TAV10" s="173"/>
      <c r="TAW10" s="173"/>
      <c r="TAX10" s="173"/>
      <c r="TAY10" s="173"/>
      <c r="TAZ10" s="173"/>
      <c r="TBA10" s="173"/>
      <c r="TBB10" s="173"/>
      <c r="TBC10" s="173"/>
      <c r="TBD10" s="173"/>
      <c r="TBE10" s="173"/>
      <c r="TBF10" s="173"/>
      <c r="TBG10" s="173"/>
      <c r="TBH10" s="173"/>
      <c r="TBI10" s="173"/>
      <c r="TBJ10" s="173"/>
      <c r="TBK10" s="173"/>
      <c r="TBL10" s="173"/>
      <c r="TBM10" s="173"/>
      <c r="TBN10" s="173"/>
      <c r="TBO10" s="173"/>
      <c r="TBP10" s="173"/>
      <c r="TBQ10" s="173"/>
      <c r="TBR10" s="173"/>
      <c r="TBS10" s="173"/>
      <c r="TBT10" s="173"/>
      <c r="TBU10" s="173"/>
      <c r="TBV10" s="173"/>
      <c r="TBW10" s="173"/>
      <c r="TBX10" s="173"/>
      <c r="TBY10" s="173"/>
      <c r="TBZ10" s="173"/>
      <c r="TCA10" s="173"/>
      <c r="TCB10" s="173"/>
      <c r="TCC10" s="173"/>
      <c r="TCD10" s="173"/>
      <c r="TCE10" s="173"/>
      <c r="TCF10" s="173"/>
      <c r="TCG10" s="173"/>
      <c r="TCH10" s="173"/>
      <c r="TCI10" s="173"/>
      <c r="TCJ10" s="173"/>
      <c r="TCK10" s="173"/>
      <c r="TCL10" s="173"/>
      <c r="TCM10" s="173"/>
      <c r="TCN10" s="173"/>
      <c r="TCO10" s="173"/>
      <c r="TCP10" s="173"/>
      <c r="TCQ10" s="173"/>
      <c r="TCR10" s="173"/>
      <c r="TCS10" s="173"/>
      <c r="TCT10" s="173"/>
      <c r="TCU10" s="173"/>
      <c r="TCV10" s="173"/>
      <c r="TCW10" s="173"/>
      <c r="TCX10" s="173"/>
      <c r="TCY10" s="173"/>
      <c r="TCZ10" s="173"/>
      <c r="TDA10" s="173"/>
      <c r="TDB10" s="173"/>
      <c r="TDC10" s="173"/>
      <c r="TDD10" s="173"/>
      <c r="TDE10" s="173"/>
      <c r="TDF10" s="173"/>
      <c r="TDG10" s="173"/>
      <c r="TDH10" s="173"/>
      <c r="TDI10" s="173"/>
      <c r="TDJ10" s="173"/>
      <c r="TDK10" s="173"/>
      <c r="TDL10" s="173"/>
      <c r="TDM10" s="173"/>
      <c r="TDN10" s="173"/>
      <c r="TDO10" s="173"/>
      <c r="TDP10" s="173"/>
      <c r="TDQ10" s="173"/>
      <c r="TDR10" s="173"/>
      <c r="TDS10" s="173"/>
      <c r="TDT10" s="173"/>
      <c r="TDU10" s="173"/>
      <c r="TDV10" s="173"/>
      <c r="TDW10" s="173"/>
      <c r="TDX10" s="173"/>
      <c r="TDY10" s="173"/>
      <c r="TDZ10" s="173"/>
      <c r="TEA10" s="173"/>
      <c r="TEB10" s="173"/>
      <c r="TEC10" s="173"/>
      <c r="TED10" s="173"/>
      <c r="TEE10" s="173"/>
      <c r="TEF10" s="173"/>
      <c r="TEG10" s="173"/>
      <c r="TEH10" s="173"/>
      <c r="TEI10" s="173"/>
      <c r="TEJ10" s="173"/>
      <c r="TEK10" s="173"/>
      <c r="TEL10" s="173"/>
      <c r="TEM10" s="173"/>
      <c r="TEN10" s="173"/>
      <c r="TEO10" s="173"/>
      <c r="TEP10" s="173"/>
      <c r="TEQ10" s="173"/>
      <c r="TER10" s="173"/>
      <c r="TES10" s="173"/>
      <c r="TET10" s="173"/>
      <c r="TEU10" s="173"/>
      <c r="TEV10" s="173"/>
      <c r="TEW10" s="173"/>
      <c r="TEX10" s="173"/>
      <c r="TEY10" s="173"/>
      <c r="TEZ10" s="173"/>
      <c r="TFA10" s="173"/>
      <c r="TFB10" s="173"/>
      <c r="TFC10" s="173"/>
      <c r="TFD10" s="173"/>
      <c r="TFE10" s="173"/>
      <c r="TFF10" s="173"/>
      <c r="TFG10" s="173"/>
      <c r="TFH10" s="173"/>
      <c r="TFI10" s="173"/>
      <c r="TFJ10" s="173"/>
      <c r="TFK10" s="173"/>
      <c r="TFL10" s="173"/>
      <c r="TFM10" s="173"/>
      <c r="TFN10" s="173"/>
      <c r="TFO10" s="173"/>
      <c r="TFP10" s="173"/>
      <c r="TFQ10" s="173"/>
      <c r="TFR10" s="173"/>
      <c r="TFS10" s="173"/>
      <c r="TFT10" s="173"/>
      <c r="TFU10" s="173"/>
      <c r="TFV10" s="173"/>
      <c r="TFW10" s="173"/>
      <c r="TFX10" s="173"/>
      <c r="TFY10" s="173"/>
      <c r="TFZ10" s="173"/>
      <c r="TGA10" s="173"/>
      <c r="TGB10" s="173"/>
      <c r="TGC10" s="173"/>
      <c r="TGD10" s="173"/>
      <c r="TGE10" s="173"/>
      <c r="TGF10" s="173"/>
      <c r="TGG10" s="173"/>
      <c r="TGH10" s="173"/>
      <c r="TGI10" s="173"/>
      <c r="TGJ10" s="173"/>
      <c r="TGK10" s="173"/>
      <c r="TGL10" s="173"/>
      <c r="TGM10" s="173"/>
      <c r="TGN10" s="173"/>
      <c r="TGO10" s="173"/>
      <c r="TGP10" s="173"/>
      <c r="TGQ10" s="173"/>
      <c r="TGR10" s="173"/>
      <c r="TGS10" s="173"/>
      <c r="TGT10" s="173"/>
      <c r="TGU10" s="173"/>
      <c r="TGV10" s="173"/>
      <c r="TGW10" s="173"/>
      <c r="TGX10" s="173"/>
      <c r="TGY10" s="173"/>
      <c r="TGZ10" s="173"/>
      <c r="THA10" s="173"/>
      <c r="THB10" s="173"/>
      <c r="THC10" s="173"/>
      <c r="THD10" s="173"/>
      <c r="THE10" s="173"/>
      <c r="THF10" s="173"/>
      <c r="THG10" s="173"/>
      <c r="THH10" s="173"/>
      <c r="THI10" s="173"/>
      <c r="THJ10" s="173"/>
      <c r="THK10" s="173"/>
      <c r="THL10" s="173"/>
      <c r="THM10" s="173"/>
      <c r="THN10" s="173"/>
      <c r="THO10" s="173"/>
      <c r="THP10" s="173"/>
      <c r="THQ10" s="173"/>
      <c r="THR10" s="173"/>
      <c r="THS10" s="173"/>
      <c r="THT10" s="173"/>
      <c r="THU10" s="173"/>
      <c r="THV10" s="173"/>
      <c r="THW10" s="173"/>
      <c r="THX10" s="173"/>
      <c r="THY10" s="173"/>
      <c r="THZ10" s="173"/>
      <c r="TIA10" s="173"/>
      <c r="TIB10" s="173"/>
      <c r="TIC10" s="173"/>
      <c r="TID10" s="173"/>
      <c r="TIE10" s="173"/>
      <c r="TIF10" s="173"/>
      <c r="TIG10" s="173"/>
      <c r="TIH10" s="173"/>
      <c r="TII10" s="173"/>
      <c r="TIJ10" s="173"/>
      <c r="TIK10" s="173"/>
      <c r="TIL10" s="173"/>
      <c r="TIM10" s="173"/>
      <c r="TIN10" s="173"/>
      <c r="TIO10" s="173"/>
      <c r="TIP10" s="173"/>
      <c r="TIQ10" s="173"/>
      <c r="TIR10" s="173"/>
      <c r="TIS10" s="173"/>
      <c r="TIT10" s="173"/>
      <c r="TIU10" s="173"/>
      <c r="TIV10" s="173"/>
      <c r="TIW10" s="173"/>
      <c r="TIX10" s="173"/>
      <c r="TIY10" s="173"/>
      <c r="TIZ10" s="173"/>
      <c r="TJA10" s="173"/>
      <c r="TJB10" s="173"/>
      <c r="TJC10" s="173"/>
      <c r="TJD10" s="173"/>
      <c r="TJE10" s="173"/>
      <c r="TJF10" s="173"/>
      <c r="TJG10" s="173"/>
      <c r="TJH10" s="173"/>
      <c r="TJI10" s="173"/>
      <c r="TJJ10" s="173"/>
      <c r="TJK10" s="173"/>
      <c r="TJL10" s="173"/>
      <c r="TJM10" s="173"/>
      <c r="TJN10" s="173"/>
      <c r="TJO10" s="173"/>
      <c r="TJP10" s="173"/>
      <c r="TJQ10" s="173"/>
      <c r="TJR10" s="173"/>
      <c r="TJS10" s="173"/>
      <c r="TJT10" s="173"/>
      <c r="TJU10" s="173"/>
      <c r="TJV10" s="173"/>
      <c r="TJW10" s="173"/>
      <c r="TJX10" s="173"/>
      <c r="TJY10" s="173"/>
      <c r="TJZ10" s="173"/>
      <c r="TKA10" s="173"/>
      <c r="TKB10" s="173"/>
      <c r="TKC10" s="173"/>
      <c r="TKD10" s="173"/>
      <c r="TKE10" s="173"/>
      <c r="TKF10" s="173"/>
      <c r="TKG10" s="173"/>
      <c r="TKH10" s="173"/>
      <c r="TKI10" s="173"/>
      <c r="TKJ10" s="173"/>
      <c r="TKK10" s="173"/>
      <c r="TKL10" s="173"/>
      <c r="TKM10" s="173"/>
      <c r="TKN10" s="173"/>
      <c r="TKO10" s="173"/>
      <c r="TKP10" s="173"/>
      <c r="TKQ10" s="173"/>
      <c r="TKR10" s="173"/>
      <c r="TKS10" s="173"/>
      <c r="TKT10" s="173"/>
      <c r="TKU10" s="173"/>
      <c r="TKV10" s="173"/>
      <c r="TKW10" s="173"/>
      <c r="TKX10" s="173"/>
      <c r="TKY10" s="173"/>
      <c r="TKZ10" s="173"/>
      <c r="TLA10" s="173"/>
      <c r="TLB10" s="173"/>
      <c r="TLC10" s="173"/>
      <c r="TLD10" s="173"/>
      <c r="TLE10" s="173"/>
      <c r="TLF10" s="173"/>
      <c r="TLG10" s="173"/>
      <c r="TLH10" s="173"/>
      <c r="TLI10" s="173"/>
      <c r="TLJ10" s="173"/>
      <c r="TLK10" s="173"/>
      <c r="TLL10" s="173"/>
      <c r="TLM10" s="173"/>
      <c r="TLN10" s="173"/>
      <c r="TLO10" s="173"/>
      <c r="TLP10" s="173"/>
      <c r="TLQ10" s="173"/>
      <c r="TLR10" s="173"/>
      <c r="TLS10" s="173"/>
      <c r="TLT10" s="173"/>
      <c r="TLU10" s="173"/>
      <c r="TLV10" s="173"/>
      <c r="TLW10" s="173"/>
      <c r="TLX10" s="173"/>
      <c r="TLY10" s="173"/>
      <c r="TLZ10" s="173"/>
      <c r="TMA10" s="173"/>
      <c r="TMB10" s="173"/>
      <c r="TMC10" s="173"/>
      <c r="TMD10" s="173"/>
      <c r="TME10" s="173"/>
      <c r="TMF10" s="173"/>
      <c r="TMG10" s="173"/>
      <c r="TMH10" s="173"/>
      <c r="TMI10" s="173"/>
      <c r="TMJ10" s="173"/>
      <c r="TMK10" s="173"/>
      <c r="TML10" s="173"/>
      <c r="TMM10" s="173"/>
      <c r="TMN10" s="173"/>
      <c r="TMO10" s="173"/>
      <c r="TMP10" s="173"/>
      <c r="TMQ10" s="173"/>
      <c r="TMR10" s="173"/>
      <c r="TMS10" s="173"/>
      <c r="TMT10" s="173"/>
      <c r="TMU10" s="173"/>
      <c r="TMV10" s="173"/>
      <c r="TMW10" s="173"/>
      <c r="TMX10" s="173"/>
      <c r="TMY10" s="173"/>
      <c r="TMZ10" s="173"/>
      <c r="TNA10" s="173"/>
      <c r="TNB10" s="173"/>
      <c r="TNC10" s="173"/>
      <c r="TND10" s="173"/>
      <c r="TNE10" s="173"/>
      <c r="TNF10" s="173"/>
      <c r="TNG10" s="173"/>
      <c r="TNH10" s="173"/>
      <c r="TNI10" s="173"/>
      <c r="TNJ10" s="173"/>
      <c r="TNK10" s="173"/>
      <c r="TNL10" s="173"/>
      <c r="TNM10" s="173"/>
      <c r="TNN10" s="173"/>
      <c r="TNO10" s="173"/>
      <c r="TNP10" s="173"/>
      <c r="TNQ10" s="173"/>
      <c r="TNR10" s="173"/>
      <c r="TNS10" s="173"/>
      <c r="TNT10" s="173"/>
      <c r="TNU10" s="173"/>
      <c r="TNV10" s="173"/>
      <c r="TNW10" s="173"/>
      <c r="TNX10" s="173"/>
      <c r="TNY10" s="173"/>
      <c r="TNZ10" s="173"/>
      <c r="TOA10" s="173"/>
      <c r="TOB10" s="173"/>
      <c r="TOC10" s="173"/>
      <c r="TOD10" s="173"/>
      <c r="TOE10" s="173"/>
      <c r="TOF10" s="173"/>
      <c r="TOG10" s="173"/>
      <c r="TOH10" s="173"/>
      <c r="TOI10" s="173"/>
      <c r="TOJ10" s="173"/>
      <c r="TOK10" s="173"/>
      <c r="TOL10" s="173"/>
      <c r="TOM10" s="173"/>
      <c r="TON10" s="173"/>
      <c r="TOO10" s="173"/>
      <c r="TOP10" s="173"/>
      <c r="TOQ10" s="173"/>
      <c r="TOR10" s="173"/>
      <c r="TOS10" s="173"/>
      <c r="TOT10" s="173"/>
      <c r="TOU10" s="173"/>
      <c r="TOV10" s="173"/>
      <c r="TOW10" s="173"/>
      <c r="TOX10" s="173"/>
      <c r="TOY10" s="173"/>
      <c r="TOZ10" s="173"/>
      <c r="TPA10" s="173"/>
      <c r="TPB10" s="173"/>
      <c r="TPC10" s="173"/>
      <c r="TPD10" s="173"/>
      <c r="TPE10" s="173"/>
      <c r="TPF10" s="173"/>
      <c r="TPG10" s="173"/>
      <c r="TPH10" s="173"/>
      <c r="TPI10" s="173"/>
      <c r="TPJ10" s="173"/>
      <c r="TPK10" s="173"/>
      <c r="TPL10" s="173"/>
      <c r="TPM10" s="173"/>
      <c r="TPN10" s="173"/>
      <c r="TPO10" s="173"/>
      <c r="TPP10" s="173"/>
      <c r="TPQ10" s="173"/>
      <c r="TPR10" s="173"/>
      <c r="TPS10" s="173"/>
      <c r="TPT10" s="173"/>
      <c r="TPU10" s="173"/>
      <c r="TPV10" s="173"/>
      <c r="TPW10" s="173"/>
      <c r="TPX10" s="173"/>
      <c r="TPY10" s="173"/>
      <c r="TPZ10" s="173"/>
      <c r="TQA10" s="173"/>
      <c r="TQB10" s="173"/>
      <c r="TQC10" s="173"/>
      <c r="TQD10" s="173"/>
      <c r="TQE10" s="173"/>
      <c r="TQF10" s="173"/>
      <c r="TQG10" s="173"/>
      <c r="TQH10" s="173"/>
      <c r="TQI10" s="173"/>
      <c r="TQJ10" s="173"/>
      <c r="TQK10" s="173"/>
      <c r="TQL10" s="173"/>
      <c r="TQM10" s="173"/>
      <c r="TQN10" s="173"/>
      <c r="TQO10" s="173"/>
      <c r="TQP10" s="173"/>
      <c r="TQQ10" s="173"/>
      <c r="TQR10" s="173"/>
      <c r="TQS10" s="173"/>
      <c r="TQT10" s="173"/>
      <c r="TQU10" s="173"/>
      <c r="TQV10" s="173"/>
      <c r="TQW10" s="173"/>
      <c r="TQX10" s="173"/>
      <c r="TQY10" s="173"/>
      <c r="TQZ10" s="173"/>
      <c r="TRA10" s="173"/>
      <c r="TRB10" s="173"/>
      <c r="TRC10" s="173"/>
      <c r="TRD10" s="173"/>
      <c r="TRE10" s="173"/>
      <c r="TRF10" s="173"/>
      <c r="TRG10" s="173"/>
      <c r="TRH10" s="173"/>
      <c r="TRI10" s="173"/>
      <c r="TRJ10" s="173"/>
      <c r="TRK10" s="173"/>
      <c r="TRL10" s="173"/>
      <c r="TRM10" s="173"/>
      <c r="TRN10" s="173"/>
      <c r="TRO10" s="173"/>
      <c r="TRP10" s="173"/>
      <c r="TRQ10" s="173"/>
      <c r="TRR10" s="173"/>
      <c r="TRS10" s="173"/>
      <c r="TRT10" s="173"/>
      <c r="TRU10" s="173"/>
      <c r="TRV10" s="173"/>
      <c r="TRW10" s="173"/>
      <c r="TRX10" s="173"/>
      <c r="TRY10" s="173"/>
      <c r="TRZ10" s="173"/>
      <c r="TSA10" s="173"/>
      <c r="TSB10" s="173"/>
      <c r="TSC10" s="173"/>
      <c r="TSD10" s="173"/>
      <c r="TSE10" s="173"/>
      <c r="TSF10" s="173"/>
      <c r="TSG10" s="173"/>
      <c r="TSH10" s="173"/>
      <c r="TSI10" s="173"/>
      <c r="TSJ10" s="173"/>
      <c r="TSK10" s="173"/>
      <c r="TSL10" s="173"/>
      <c r="TSM10" s="173"/>
      <c r="TSN10" s="173"/>
      <c r="TSO10" s="173"/>
      <c r="TSP10" s="173"/>
      <c r="TSQ10" s="173"/>
      <c r="TSR10" s="173"/>
      <c r="TSS10" s="173"/>
      <c r="TST10" s="173"/>
      <c r="TSU10" s="173"/>
      <c r="TSV10" s="173"/>
      <c r="TSW10" s="173"/>
      <c r="TSX10" s="173"/>
      <c r="TSY10" s="173"/>
      <c r="TSZ10" s="173"/>
      <c r="TTA10" s="173"/>
      <c r="TTB10" s="173"/>
      <c r="TTC10" s="173"/>
      <c r="TTD10" s="173"/>
      <c r="TTE10" s="173"/>
      <c r="TTF10" s="173"/>
      <c r="TTG10" s="173"/>
      <c r="TTH10" s="173"/>
      <c r="TTI10" s="173"/>
      <c r="TTJ10" s="173"/>
      <c r="TTK10" s="173"/>
      <c r="TTL10" s="173"/>
      <c r="TTM10" s="173"/>
      <c r="TTN10" s="173"/>
      <c r="TTO10" s="173"/>
      <c r="TTP10" s="173"/>
      <c r="TTQ10" s="173"/>
      <c r="TTR10" s="173"/>
      <c r="TTS10" s="173"/>
      <c r="TTT10" s="173"/>
      <c r="TTU10" s="173"/>
      <c r="TTV10" s="173"/>
      <c r="TTW10" s="173"/>
      <c r="TTX10" s="173"/>
      <c r="TTY10" s="173"/>
      <c r="TTZ10" s="173"/>
      <c r="TUA10" s="173"/>
      <c r="TUB10" s="173"/>
      <c r="TUC10" s="173"/>
      <c r="TUD10" s="173"/>
      <c r="TUE10" s="173"/>
      <c r="TUF10" s="173"/>
      <c r="TUG10" s="173"/>
      <c r="TUH10" s="173"/>
      <c r="TUI10" s="173"/>
      <c r="TUJ10" s="173"/>
      <c r="TUK10" s="173"/>
      <c r="TUL10" s="173"/>
      <c r="TUM10" s="173"/>
      <c r="TUN10" s="173"/>
      <c r="TUO10" s="173"/>
      <c r="TUP10" s="173"/>
      <c r="TUQ10" s="173"/>
      <c r="TUR10" s="173"/>
      <c r="TUS10" s="173"/>
      <c r="TUT10" s="173"/>
      <c r="TUU10" s="173"/>
      <c r="TUV10" s="173"/>
      <c r="TUW10" s="173"/>
      <c r="TUX10" s="173"/>
      <c r="TUY10" s="173"/>
      <c r="TUZ10" s="173"/>
      <c r="TVA10" s="173"/>
      <c r="TVB10" s="173"/>
      <c r="TVC10" s="173"/>
      <c r="TVD10" s="173"/>
      <c r="TVE10" s="173"/>
      <c r="TVF10" s="173"/>
      <c r="TVG10" s="173"/>
      <c r="TVH10" s="173"/>
      <c r="TVI10" s="173"/>
      <c r="TVJ10" s="173"/>
      <c r="TVK10" s="173"/>
      <c r="TVL10" s="173"/>
      <c r="TVM10" s="173"/>
      <c r="TVN10" s="173"/>
      <c r="TVO10" s="173"/>
      <c r="TVP10" s="173"/>
      <c r="TVQ10" s="173"/>
      <c r="TVR10" s="173"/>
      <c r="TVS10" s="173"/>
      <c r="TVT10" s="173"/>
      <c r="TVU10" s="173"/>
      <c r="TVV10" s="173"/>
      <c r="TVW10" s="173"/>
      <c r="TVX10" s="173"/>
      <c r="TVY10" s="173"/>
      <c r="TVZ10" s="173"/>
      <c r="TWA10" s="173"/>
      <c r="TWB10" s="173"/>
      <c r="TWC10" s="173"/>
      <c r="TWD10" s="173"/>
      <c r="TWE10" s="173"/>
      <c r="TWF10" s="173"/>
      <c r="TWG10" s="173"/>
      <c r="TWH10" s="173"/>
      <c r="TWI10" s="173"/>
      <c r="TWJ10" s="173"/>
      <c r="TWK10" s="173"/>
      <c r="TWL10" s="173"/>
      <c r="TWM10" s="173"/>
      <c r="TWN10" s="173"/>
      <c r="TWO10" s="173"/>
      <c r="TWP10" s="173"/>
      <c r="TWQ10" s="173"/>
      <c r="TWR10" s="173"/>
      <c r="TWS10" s="173"/>
      <c r="TWT10" s="173"/>
      <c r="TWU10" s="173"/>
      <c r="TWV10" s="173"/>
      <c r="TWW10" s="173"/>
      <c r="TWX10" s="173"/>
      <c r="TWY10" s="173"/>
      <c r="TWZ10" s="173"/>
      <c r="TXA10" s="173"/>
      <c r="TXB10" s="173"/>
      <c r="TXC10" s="173"/>
      <c r="TXD10" s="173"/>
      <c r="TXE10" s="173"/>
      <c r="TXF10" s="173"/>
      <c r="TXG10" s="173"/>
      <c r="TXH10" s="173"/>
      <c r="TXI10" s="173"/>
      <c r="TXJ10" s="173"/>
      <c r="TXK10" s="173"/>
      <c r="TXL10" s="173"/>
      <c r="TXM10" s="173"/>
      <c r="TXN10" s="173"/>
      <c r="TXO10" s="173"/>
      <c r="TXP10" s="173"/>
      <c r="TXQ10" s="173"/>
      <c r="TXR10" s="173"/>
      <c r="TXS10" s="173"/>
      <c r="TXT10" s="173"/>
      <c r="TXU10" s="173"/>
      <c r="TXV10" s="173"/>
      <c r="TXW10" s="173"/>
      <c r="TXX10" s="173"/>
      <c r="TXY10" s="173"/>
      <c r="TXZ10" s="173"/>
      <c r="TYA10" s="173"/>
      <c r="TYB10" s="173"/>
      <c r="TYC10" s="173"/>
      <c r="TYD10" s="173"/>
      <c r="TYE10" s="173"/>
      <c r="TYF10" s="173"/>
      <c r="TYG10" s="173"/>
      <c r="TYH10" s="173"/>
      <c r="TYI10" s="173"/>
      <c r="TYJ10" s="173"/>
      <c r="TYK10" s="173"/>
      <c r="TYL10" s="173"/>
      <c r="TYM10" s="173"/>
      <c r="TYN10" s="173"/>
      <c r="TYO10" s="173"/>
      <c r="TYP10" s="173"/>
      <c r="TYQ10" s="173"/>
      <c r="TYR10" s="173"/>
      <c r="TYS10" s="173"/>
      <c r="TYT10" s="173"/>
      <c r="TYU10" s="173"/>
      <c r="TYV10" s="173"/>
      <c r="TYW10" s="173"/>
      <c r="TYX10" s="173"/>
      <c r="TYY10" s="173"/>
      <c r="TYZ10" s="173"/>
      <c r="TZA10" s="173"/>
      <c r="TZB10" s="173"/>
      <c r="TZC10" s="173"/>
      <c r="TZD10" s="173"/>
      <c r="TZE10" s="173"/>
      <c r="TZF10" s="173"/>
      <c r="TZG10" s="173"/>
      <c r="TZH10" s="173"/>
      <c r="TZI10" s="173"/>
      <c r="TZJ10" s="173"/>
      <c r="TZK10" s="173"/>
      <c r="TZL10" s="173"/>
      <c r="TZM10" s="173"/>
      <c r="TZN10" s="173"/>
      <c r="TZO10" s="173"/>
      <c r="TZP10" s="173"/>
      <c r="TZQ10" s="173"/>
      <c r="TZR10" s="173"/>
      <c r="TZS10" s="173"/>
      <c r="TZT10" s="173"/>
      <c r="TZU10" s="173"/>
      <c r="TZV10" s="173"/>
      <c r="TZW10" s="173"/>
      <c r="TZX10" s="173"/>
      <c r="TZY10" s="173"/>
      <c r="TZZ10" s="173"/>
      <c r="UAA10" s="173"/>
      <c r="UAB10" s="173"/>
      <c r="UAC10" s="173"/>
      <c r="UAD10" s="173"/>
      <c r="UAE10" s="173"/>
      <c r="UAF10" s="173"/>
      <c r="UAG10" s="173"/>
      <c r="UAH10" s="173"/>
      <c r="UAI10" s="173"/>
      <c r="UAJ10" s="173"/>
      <c r="UAK10" s="173"/>
      <c r="UAL10" s="173"/>
      <c r="UAM10" s="173"/>
      <c r="UAN10" s="173"/>
      <c r="UAO10" s="173"/>
      <c r="UAP10" s="173"/>
      <c r="UAQ10" s="173"/>
      <c r="UAR10" s="173"/>
      <c r="UAS10" s="173"/>
      <c r="UAT10" s="173"/>
      <c r="UAU10" s="173"/>
      <c r="UAV10" s="173"/>
      <c r="UAW10" s="173"/>
      <c r="UAX10" s="173"/>
      <c r="UAY10" s="173"/>
      <c r="UAZ10" s="173"/>
      <c r="UBA10" s="173"/>
      <c r="UBB10" s="173"/>
      <c r="UBC10" s="173"/>
      <c r="UBD10" s="173"/>
      <c r="UBE10" s="173"/>
      <c r="UBF10" s="173"/>
      <c r="UBG10" s="173"/>
      <c r="UBH10" s="173"/>
      <c r="UBI10" s="173"/>
      <c r="UBJ10" s="173"/>
      <c r="UBK10" s="173"/>
      <c r="UBL10" s="173"/>
      <c r="UBM10" s="173"/>
      <c r="UBN10" s="173"/>
      <c r="UBO10" s="173"/>
      <c r="UBP10" s="173"/>
      <c r="UBQ10" s="173"/>
      <c r="UBR10" s="173"/>
      <c r="UBS10" s="173"/>
      <c r="UBT10" s="173"/>
      <c r="UBU10" s="173"/>
      <c r="UBV10" s="173"/>
      <c r="UBW10" s="173"/>
      <c r="UBX10" s="173"/>
      <c r="UBY10" s="173"/>
      <c r="UBZ10" s="173"/>
      <c r="UCA10" s="173"/>
      <c r="UCB10" s="173"/>
      <c r="UCC10" s="173"/>
      <c r="UCD10" s="173"/>
      <c r="UCE10" s="173"/>
      <c r="UCF10" s="173"/>
      <c r="UCG10" s="173"/>
      <c r="UCH10" s="173"/>
      <c r="UCI10" s="173"/>
      <c r="UCJ10" s="173"/>
      <c r="UCK10" s="173"/>
      <c r="UCL10" s="173"/>
      <c r="UCM10" s="173"/>
      <c r="UCN10" s="173"/>
      <c r="UCO10" s="173"/>
      <c r="UCP10" s="173"/>
      <c r="UCQ10" s="173"/>
      <c r="UCR10" s="173"/>
      <c r="UCS10" s="173"/>
      <c r="UCT10" s="173"/>
      <c r="UCU10" s="173"/>
      <c r="UCV10" s="173"/>
      <c r="UCW10" s="173"/>
      <c r="UCX10" s="173"/>
      <c r="UCY10" s="173"/>
      <c r="UCZ10" s="173"/>
      <c r="UDA10" s="173"/>
      <c r="UDB10" s="173"/>
      <c r="UDC10" s="173"/>
      <c r="UDD10" s="173"/>
      <c r="UDE10" s="173"/>
      <c r="UDF10" s="173"/>
      <c r="UDG10" s="173"/>
      <c r="UDH10" s="173"/>
      <c r="UDI10" s="173"/>
      <c r="UDJ10" s="173"/>
      <c r="UDK10" s="173"/>
      <c r="UDL10" s="173"/>
      <c r="UDM10" s="173"/>
      <c r="UDN10" s="173"/>
      <c r="UDO10" s="173"/>
      <c r="UDP10" s="173"/>
      <c r="UDQ10" s="173"/>
      <c r="UDR10" s="173"/>
      <c r="UDS10" s="173"/>
      <c r="UDT10" s="173"/>
      <c r="UDU10" s="173"/>
      <c r="UDV10" s="173"/>
      <c r="UDW10" s="173"/>
      <c r="UDX10" s="173"/>
      <c r="UDY10" s="173"/>
      <c r="UDZ10" s="173"/>
      <c r="UEA10" s="173"/>
      <c r="UEB10" s="173"/>
      <c r="UEC10" s="173"/>
      <c r="UED10" s="173"/>
      <c r="UEE10" s="173"/>
      <c r="UEF10" s="173"/>
      <c r="UEG10" s="173"/>
      <c r="UEH10" s="173"/>
      <c r="UEI10" s="173"/>
      <c r="UEJ10" s="173"/>
      <c r="UEK10" s="173"/>
      <c r="UEL10" s="173"/>
      <c r="UEM10" s="173"/>
      <c r="UEN10" s="173"/>
      <c r="UEO10" s="173"/>
      <c r="UEP10" s="173"/>
      <c r="UEQ10" s="173"/>
      <c r="UER10" s="173"/>
      <c r="UES10" s="173"/>
      <c r="UET10" s="173"/>
      <c r="UEU10" s="173"/>
      <c r="UEV10" s="173"/>
      <c r="UEW10" s="173"/>
      <c r="UEX10" s="173"/>
      <c r="UEY10" s="173"/>
      <c r="UEZ10" s="173"/>
      <c r="UFA10" s="173"/>
      <c r="UFB10" s="173"/>
      <c r="UFC10" s="173"/>
      <c r="UFD10" s="173"/>
      <c r="UFE10" s="173"/>
      <c r="UFF10" s="173"/>
      <c r="UFG10" s="173"/>
      <c r="UFH10" s="173"/>
      <c r="UFI10" s="173"/>
      <c r="UFJ10" s="173"/>
      <c r="UFK10" s="173"/>
      <c r="UFL10" s="173"/>
      <c r="UFM10" s="173"/>
      <c r="UFN10" s="173"/>
      <c r="UFO10" s="173"/>
      <c r="UFP10" s="173"/>
      <c r="UFQ10" s="173"/>
      <c r="UFR10" s="173"/>
      <c r="UFS10" s="173"/>
      <c r="UFT10" s="173"/>
      <c r="UFU10" s="173"/>
      <c r="UFV10" s="173"/>
      <c r="UFW10" s="173"/>
      <c r="UFX10" s="173"/>
      <c r="UFY10" s="173"/>
      <c r="UFZ10" s="173"/>
      <c r="UGA10" s="173"/>
      <c r="UGB10" s="173"/>
      <c r="UGC10" s="173"/>
      <c r="UGD10" s="173"/>
      <c r="UGE10" s="173"/>
      <c r="UGF10" s="173"/>
      <c r="UGG10" s="173"/>
      <c r="UGH10" s="173"/>
      <c r="UGI10" s="173"/>
      <c r="UGJ10" s="173"/>
      <c r="UGK10" s="173"/>
      <c r="UGL10" s="173"/>
      <c r="UGM10" s="173"/>
      <c r="UGN10" s="173"/>
      <c r="UGO10" s="173"/>
      <c r="UGP10" s="173"/>
      <c r="UGQ10" s="173"/>
      <c r="UGR10" s="173"/>
      <c r="UGS10" s="173"/>
      <c r="UGT10" s="173"/>
      <c r="UGU10" s="173"/>
      <c r="UGV10" s="173"/>
      <c r="UGW10" s="173"/>
      <c r="UGX10" s="173"/>
      <c r="UGY10" s="173"/>
      <c r="UGZ10" s="173"/>
      <c r="UHA10" s="173"/>
      <c r="UHB10" s="173"/>
      <c r="UHC10" s="173"/>
      <c r="UHD10" s="173"/>
      <c r="UHE10" s="173"/>
      <c r="UHF10" s="173"/>
      <c r="UHG10" s="173"/>
      <c r="UHH10" s="173"/>
      <c r="UHI10" s="173"/>
      <c r="UHJ10" s="173"/>
      <c r="UHK10" s="173"/>
      <c r="UHL10" s="173"/>
      <c r="UHM10" s="173"/>
      <c r="UHN10" s="173"/>
      <c r="UHO10" s="173"/>
      <c r="UHP10" s="173"/>
      <c r="UHQ10" s="173"/>
      <c r="UHR10" s="173"/>
      <c r="UHS10" s="173"/>
      <c r="UHT10" s="173"/>
      <c r="UHU10" s="173"/>
      <c r="UHV10" s="173"/>
      <c r="UHW10" s="173"/>
      <c r="UHX10" s="173"/>
      <c r="UHY10" s="173"/>
      <c r="UHZ10" s="173"/>
      <c r="UIA10" s="173"/>
      <c r="UIB10" s="173"/>
      <c r="UIC10" s="173"/>
      <c r="UID10" s="173"/>
      <c r="UIE10" s="173"/>
      <c r="UIF10" s="173"/>
      <c r="UIG10" s="173"/>
      <c r="UIH10" s="173"/>
      <c r="UII10" s="173"/>
      <c r="UIJ10" s="173"/>
      <c r="UIK10" s="173"/>
      <c r="UIL10" s="173"/>
      <c r="UIM10" s="173"/>
      <c r="UIN10" s="173"/>
      <c r="UIO10" s="173"/>
      <c r="UIP10" s="173"/>
      <c r="UIQ10" s="173"/>
      <c r="UIR10" s="173"/>
      <c r="UIS10" s="173"/>
      <c r="UIT10" s="173"/>
      <c r="UIU10" s="173"/>
      <c r="UIV10" s="173"/>
      <c r="UIW10" s="173"/>
      <c r="UIX10" s="173"/>
      <c r="UIY10" s="173"/>
      <c r="UIZ10" s="173"/>
      <c r="UJA10" s="173"/>
      <c r="UJB10" s="173"/>
      <c r="UJC10" s="173"/>
      <c r="UJD10" s="173"/>
      <c r="UJE10" s="173"/>
      <c r="UJF10" s="173"/>
      <c r="UJG10" s="173"/>
      <c r="UJH10" s="173"/>
      <c r="UJI10" s="173"/>
      <c r="UJJ10" s="173"/>
      <c r="UJK10" s="173"/>
      <c r="UJL10" s="173"/>
      <c r="UJM10" s="173"/>
      <c r="UJN10" s="173"/>
      <c r="UJO10" s="173"/>
      <c r="UJP10" s="173"/>
      <c r="UJQ10" s="173"/>
      <c r="UJR10" s="173"/>
      <c r="UJS10" s="173"/>
      <c r="UJT10" s="173"/>
      <c r="UJU10" s="173"/>
      <c r="UJV10" s="173"/>
      <c r="UJW10" s="173"/>
      <c r="UJX10" s="173"/>
      <c r="UJY10" s="173"/>
      <c r="UJZ10" s="173"/>
      <c r="UKA10" s="173"/>
      <c r="UKB10" s="173"/>
      <c r="UKC10" s="173"/>
      <c r="UKD10" s="173"/>
      <c r="UKE10" s="173"/>
      <c r="UKF10" s="173"/>
      <c r="UKG10" s="173"/>
      <c r="UKH10" s="173"/>
      <c r="UKI10" s="173"/>
      <c r="UKJ10" s="173"/>
      <c r="UKK10" s="173"/>
      <c r="UKL10" s="173"/>
      <c r="UKM10" s="173"/>
      <c r="UKN10" s="173"/>
      <c r="UKO10" s="173"/>
      <c r="UKP10" s="173"/>
      <c r="UKQ10" s="173"/>
      <c r="UKR10" s="173"/>
      <c r="UKS10" s="173"/>
      <c r="UKT10" s="173"/>
      <c r="UKU10" s="173"/>
      <c r="UKV10" s="173"/>
      <c r="UKW10" s="173"/>
      <c r="UKX10" s="173"/>
      <c r="UKY10" s="173"/>
      <c r="UKZ10" s="173"/>
      <c r="ULA10" s="173"/>
      <c r="ULB10" s="173"/>
      <c r="ULC10" s="173"/>
      <c r="ULD10" s="173"/>
      <c r="ULE10" s="173"/>
      <c r="ULF10" s="173"/>
      <c r="ULG10" s="173"/>
      <c r="ULH10" s="173"/>
      <c r="ULI10" s="173"/>
      <c r="ULJ10" s="173"/>
      <c r="ULK10" s="173"/>
      <c r="ULL10" s="173"/>
      <c r="ULM10" s="173"/>
      <c r="ULN10" s="173"/>
      <c r="ULO10" s="173"/>
      <c r="ULP10" s="173"/>
      <c r="ULQ10" s="173"/>
      <c r="ULR10" s="173"/>
      <c r="ULS10" s="173"/>
      <c r="ULT10" s="173"/>
      <c r="ULU10" s="173"/>
      <c r="ULV10" s="173"/>
      <c r="ULW10" s="173"/>
      <c r="ULX10" s="173"/>
      <c r="ULY10" s="173"/>
      <c r="ULZ10" s="173"/>
      <c r="UMA10" s="173"/>
      <c r="UMB10" s="173"/>
      <c r="UMC10" s="173"/>
      <c r="UMD10" s="173"/>
      <c r="UME10" s="173"/>
      <c r="UMF10" s="173"/>
      <c r="UMG10" s="173"/>
      <c r="UMH10" s="173"/>
      <c r="UMI10" s="173"/>
      <c r="UMJ10" s="173"/>
      <c r="UMK10" s="173"/>
      <c r="UML10" s="173"/>
      <c r="UMM10" s="173"/>
      <c r="UMN10" s="173"/>
      <c r="UMO10" s="173"/>
      <c r="UMP10" s="173"/>
      <c r="UMQ10" s="173"/>
      <c r="UMR10" s="173"/>
      <c r="UMS10" s="173"/>
      <c r="UMT10" s="173"/>
      <c r="UMU10" s="173"/>
      <c r="UMV10" s="173"/>
      <c r="UMW10" s="173"/>
      <c r="UMX10" s="173"/>
      <c r="UMY10" s="173"/>
      <c r="UMZ10" s="173"/>
      <c r="UNA10" s="173"/>
      <c r="UNB10" s="173"/>
      <c r="UNC10" s="173"/>
      <c r="UND10" s="173"/>
      <c r="UNE10" s="173"/>
      <c r="UNF10" s="173"/>
      <c r="UNG10" s="173"/>
      <c r="UNH10" s="173"/>
      <c r="UNI10" s="173"/>
      <c r="UNJ10" s="173"/>
      <c r="UNK10" s="173"/>
      <c r="UNL10" s="173"/>
      <c r="UNM10" s="173"/>
      <c r="UNN10" s="173"/>
      <c r="UNO10" s="173"/>
      <c r="UNP10" s="173"/>
      <c r="UNQ10" s="173"/>
      <c r="UNR10" s="173"/>
      <c r="UNS10" s="173"/>
      <c r="UNT10" s="173"/>
      <c r="UNU10" s="173"/>
      <c r="UNV10" s="173"/>
      <c r="UNW10" s="173"/>
      <c r="UNX10" s="173"/>
      <c r="UNY10" s="173"/>
      <c r="UNZ10" s="173"/>
      <c r="UOA10" s="173"/>
      <c r="UOB10" s="173"/>
      <c r="UOC10" s="173"/>
      <c r="UOD10" s="173"/>
      <c r="UOE10" s="173"/>
      <c r="UOF10" s="173"/>
      <c r="UOG10" s="173"/>
      <c r="UOH10" s="173"/>
      <c r="UOI10" s="173"/>
      <c r="UOJ10" s="173"/>
      <c r="UOK10" s="173"/>
      <c r="UOL10" s="173"/>
      <c r="UOM10" s="173"/>
      <c r="UON10" s="173"/>
      <c r="UOO10" s="173"/>
      <c r="UOP10" s="173"/>
      <c r="UOQ10" s="173"/>
      <c r="UOR10" s="173"/>
      <c r="UOS10" s="173"/>
      <c r="UOT10" s="173"/>
      <c r="UOU10" s="173"/>
      <c r="UOV10" s="173"/>
      <c r="UOW10" s="173"/>
      <c r="UOX10" s="173"/>
      <c r="UOY10" s="173"/>
      <c r="UOZ10" s="173"/>
      <c r="UPA10" s="173"/>
      <c r="UPB10" s="173"/>
      <c r="UPC10" s="173"/>
      <c r="UPD10" s="173"/>
      <c r="UPE10" s="173"/>
      <c r="UPF10" s="173"/>
      <c r="UPG10" s="173"/>
      <c r="UPH10" s="173"/>
      <c r="UPI10" s="173"/>
      <c r="UPJ10" s="173"/>
      <c r="UPK10" s="173"/>
      <c r="UPL10" s="173"/>
      <c r="UPM10" s="173"/>
      <c r="UPN10" s="173"/>
      <c r="UPO10" s="173"/>
      <c r="UPP10" s="173"/>
      <c r="UPQ10" s="173"/>
      <c r="UPR10" s="173"/>
      <c r="UPS10" s="173"/>
      <c r="UPT10" s="173"/>
      <c r="UPU10" s="173"/>
      <c r="UPV10" s="173"/>
      <c r="UPW10" s="173"/>
      <c r="UPX10" s="173"/>
      <c r="UPY10" s="173"/>
      <c r="UPZ10" s="173"/>
      <c r="UQA10" s="173"/>
      <c r="UQB10" s="173"/>
      <c r="UQC10" s="173"/>
      <c r="UQD10" s="173"/>
      <c r="UQE10" s="173"/>
      <c r="UQF10" s="173"/>
      <c r="UQG10" s="173"/>
      <c r="UQH10" s="173"/>
      <c r="UQI10" s="173"/>
      <c r="UQJ10" s="173"/>
      <c r="UQK10" s="173"/>
      <c r="UQL10" s="173"/>
      <c r="UQM10" s="173"/>
      <c r="UQN10" s="173"/>
      <c r="UQO10" s="173"/>
      <c r="UQP10" s="173"/>
      <c r="UQQ10" s="173"/>
      <c r="UQR10" s="173"/>
      <c r="UQS10" s="173"/>
      <c r="UQT10" s="173"/>
      <c r="UQU10" s="173"/>
      <c r="UQV10" s="173"/>
      <c r="UQW10" s="173"/>
      <c r="UQX10" s="173"/>
      <c r="UQY10" s="173"/>
      <c r="UQZ10" s="173"/>
      <c r="URA10" s="173"/>
      <c r="URB10" s="173"/>
      <c r="URC10" s="173"/>
      <c r="URD10" s="173"/>
      <c r="URE10" s="173"/>
      <c r="URF10" s="173"/>
      <c r="URG10" s="173"/>
      <c r="URH10" s="173"/>
      <c r="URI10" s="173"/>
      <c r="URJ10" s="173"/>
      <c r="URK10" s="173"/>
      <c r="URL10" s="173"/>
      <c r="URM10" s="173"/>
      <c r="URN10" s="173"/>
      <c r="URO10" s="173"/>
      <c r="URP10" s="173"/>
      <c r="URQ10" s="173"/>
      <c r="URR10" s="173"/>
      <c r="URS10" s="173"/>
      <c r="URT10" s="173"/>
      <c r="URU10" s="173"/>
      <c r="URV10" s="173"/>
      <c r="URW10" s="173"/>
      <c r="URX10" s="173"/>
      <c r="URY10" s="173"/>
      <c r="URZ10" s="173"/>
      <c r="USA10" s="173"/>
      <c r="USB10" s="173"/>
      <c r="USC10" s="173"/>
      <c r="USD10" s="173"/>
      <c r="USE10" s="173"/>
      <c r="USF10" s="173"/>
      <c r="USG10" s="173"/>
      <c r="USH10" s="173"/>
      <c r="USI10" s="173"/>
      <c r="USJ10" s="173"/>
      <c r="USK10" s="173"/>
      <c r="USL10" s="173"/>
      <c r="USM10" s="173"/>
      <c r="USN10" s="173"/>
      <c r="USO10" s="173"/>
      <c r="USP10" s="173"/>
      <c r="USQ10" s="173"/>
      <c r="USR10" s="173"/>
      <c r="USS10" s="173"/>
      <c r="UST10" s="173"/>
      <c r="USU10" s="173"/>
      <c r="USV10" s="173"/>
      <c r="USW10" s="173"/>
      <c r="USX10" s="173"/>
      <c r="USY10" s="173"/>
      <c r="USZ10" s="173"/>
      <c r="UTA10" s="173"/>
      <c r="UTB10" s="173"/>
      <c r="UTC10" s="173"/>
      <c r="UTD10" s="173"/>
      <c r="UTE10" s="173"/>
      <c r="UTF10" s="173"/>
      <c r="UTG10" s="173"/>
      <c r="UTH10" s="173"/>
      <c r="UTI10" s="173"/>
      <c r="UTJ10" s="173"/>
      <c r="UTK10" s="173"/>
      <c r="UTL10" s="173"/>
      <c r="UTM10" s="173"/>
      <c r="UTN10" s="173"/>
      <c r="UTO10" s="173"/>
      <c r="UTP10" s="173"/>
      <c r="UTQ10" s="173"/>
      <c r="UTR10" s="173"/>
      <c r="UTS10" s="173"/>
      <c r="UTT10" s="173"/>
      <c r="UTU10" s="173"/>
      <c r="UTV10" s="173"/>
      <c r="UTW10" s="173"/>
      <c r="UTX10" s="173"/>
      <c r="UTY10" s="173"/>
      <c r="UTZ10" s="173"/>
      <c r="UUA10" s="173"/>
      <c r="UUB10" s="173"/>
      <c r="UUC10" s="173"/>
      <c r="UUD10" s="173"/>
      <c r="UUE10" s="173"/>
      <c r="UUF10" s="173"/>
      <c r="UUG10" s="173"/>
      <c r="UUH10" s="173"/>
      <c r="UUI10" s="173"/>
      <c r="UUJ10" s="173"/>
      <c r="UUK10" s="173"/>
      <c r="UUL10" s="173"/>
      <c r="UUM10" s="173"/>
      <c r="UUN10" s="173"/>
      <c r="UUO10" s="173"/>
      <c r="UUP10" s="173"/>
      <c r="UUQ10" s="173"/>
      <c r="UUR10" s="173"/>
      <c r="UUS10" s="173"/>
      <c r="UUT10" s="173"/>
      <c r="UUU10" s="173"/>
      <c r="UUV10" s="173"/>
      <c r="UUW10" s="173"/>
      <c r="UUX10" s="173"/>
      <c r="UUY10" s="173"/>
      <c r="UUZ10" s="173"/>
      <c r="UVA10" s="173"/>
      <c r="UVB10" s="173"/>
      <c r="UVC10" s="173"/>
      <c r="UVD10" s="173"/>
      <c r="UVE10" s="173"/>
      <c r="UVF10" s="173"/>
      <c r="UVG10" s="173"/>
      <c r="UVH10" s="173"/>
      <c r="UVI10" s="173"/>
      <c r="UVJ10" s="173"/>
      <c r="UVK10" s="173"/>
      <c r="UVL10" s="173"/>
      <c r="UVM10" s="173"/>
      <c r="UVN10" s="173"/>
      <c r="UVO10" s="173"/>
      <c r="UVP10" s="173"/>
      <c r="UVQ10" s="173"/>
      <c r="UVR10" s="173"/>
      <c r="UVS10" s="173"/>
      <c r="UVT10" s="173"/>
      <c r="UVU10" s="173"/>
      <c r="UVV10" s="173"/>
      <c r="UVW10" s="173"/>
      <c r="UVX10" s="173"/>
      <c r="UVY10" s="173"/>
      <c r="UVZ10" s="173"/>
      <c r="UWA10" s="173"/>
      <c r="UWB10" s="173"/>
      <c r="UWC10" s="173"/>
      <c r="UWD10" s="173"/>
      <c r="UWE10" s="173"/>
      <c r="UWF10" s="173"/>
      <c r="UWG10" s="173"/>
      <c r="UWH10" s="173"/>
      <c r="UWI10" s="173"/>
      <c r="UWJ10" s="173"/>
      <c r="UWK10" s="173"/>
      <c r="UWL10" s="173"/>
      <c r="UWM10" s="173"/>
      <c r="UWN10" s="173"/>
      <c r="UWO10" s="173"/>
      <c r="UWP10" s="173"/>
      <c r="UWQ10" s="173"/>
      <c r="UWR10" s="173"/>
      <c r="UWS10" s="173"/>
      <c r="UWT10" s="173"/>
      <c r="UWU10" s="173"/>
      <c r="UWV10" s="173"/>
      <c r="UWW10" s="173"/>
      <c r="UWX10" s="173"/>
      <c r="UWY10" s="173"/>
      <c r="UWZ10" s="173"/>
      <c r="UXA10" s="173"/>
      <c r="UXB10" s="173"/>
      <c r="UXC10" s="173"/>
      <c r="UXD10" s="173"/>
      <c r="UXE10" s="173"/>
      <c r="UXF10" s="173"/>
      <c r="UXG10" s="173"/>
      <c r="UXH10" s="173"/>
      <c r="UXI10" s="173"/>
      <c r="UXJ10" s="173"/>
      <c r="UXK10" s="173"/>
      <c r="UXL10" s="173"/>
      <c r="UXM10" s="173"/>
      <c r="UXN10" s="173"/>
      <c r="UXO10" s="173"/>
      <c r="UXP10" s="173"/>
      <c r="UXQ10" s="173"/>
      <c r="UXR10" s="173"/>
      <c r="UXS10" s="173"/>
      <c r="UXT10" s="173"/>
      <c r="UXU10" s="173"/>
      <c r="UXV10" s="173"/>
      <c r="UXW10" s="173"/>
      <c r="UXX10" s="173"/>
      <c r="UXY10" s="173"/>
      <c r="UXZ10" s="173"/>
      <c r="UYA10" s="173"/>
      <c r="UYB10" s="173"/>
      <c r="UYC10" s="173"/>
      <c r="UYD10" s="173"/>
      <c r="UYE10" s="173"/>
      <c r="UYF10" s="173"/>
      <c r="UYG10" s="173"/>
      <c r="UYH10" s="173"/>
      <c r="UYI10" s="173"/>
      <c r="UYJ10" s="173"/>
      <c r="UYK10" s="173"/>
      <c r="UYL10" s="173"/>
      <c r="UYM10" s="173"/>
      <c r="UYN10" s="173"/>
      <c r="UYO10" s="173"/>
      <c r="UYP10" s="173"/>
      <c r="UYQ10" s="173"/>
      <c r="UYR10" s="173"/>
      <c r="UYS10" s="173"/>
      <c r="UYT10" s="173"/>
      <c r="UYU10" s="173"/>
      <c r="UYV10" s="173"/>
      <c r="UYW10" s="173"/>
      <c r="UYX10" s="173"/>
      <c r="UYY10" s="173"/>
      <c r="UYZ10" s="173"/>
      <c r="UZA10" s="173"/>
      <c r="UZB10" s="173"/>
      <c r="UZC10" s="173"/>
      <c r="UZD10" s="173"/>
      <c r="UZE10" s="173"/>
      <c r="UZF10" s="173"/>
      <c r="UZG10" s="173"/>
      <c r="UZH10" s="173"/>
      <c r="UZI10" s="173"/>
      <c r="UZJ10" s="173"/>
      <c r="UZK10" s="173"/>
      <c r="UZL10" s="173"/>
      <c r="UZM10" s="173"/>
      <c r="UZN10" s="173"/>
      <c r="UZO10" s="173"/>
      <c r="UZP10" s="173"/>
      <c r="UZQ10" s="173"/>
      <c r="UZR10" s="173"/>
      <c r="UZS10" s="173"/>
      <c r="UZT10" s="173"/>
      <c r="UZU10" s="173"/>
      <c r="UZV10" s="173"/>
      <c r="UZW10" s="173"/>
      <c r="UZX10" s="173"/>
      <c r="UZY10" s="173"/>
      <c r="UZZ10" s="173"/>
      <c r="VAA10" s="173"/>
      <c r="VAB10" s="173"/>
      <c r="VAC10" s="173"/>
      <c r="VAD10" s="173"/>
      <c r="VAE10" s="173"/>
      <c r="VAF10" s="173"/>
      <c r="VAG10" s="173"/>
      <c r="VAH10" s="173"/>
      <c r="VAI10" s="173"/>
      <c r="VAJ10" s="173"/>
      <c r="VAK10" s="173"/>
      <c r="VAL10" s="173"/>
      <c r="VAM10" s="173"/>
      <c r="VAN10" s="173"/>
      <c r="VAO10" s="173"/>
      <c r="VAP10" s="173"/>
      <c r="VAQ10" s="173"/>
      <c r="VAR10" s="173"/>
      <c r="VAS10" s="173"/>
      <c r="VAT10" s="173"/>
      <c r="VAU10" s="173"/>
      <c r="VAV10" s="173"/>
      <c r="VAW10" s="173"/>
      <c r="VAX10" s="173"/>
      <c r="VAY10" s="173"/>
      <c r="VAZ10" s="173"/>
      <c r="VBA10" s="173"/>
      <c r="VBB10" s="173"/>
      <c r="VBC10" s="173"/>
      <c r="VBD10" s="173"/>
      <c r="VBE10" s="173"/>
      <c r="VBF10" s="173"/>
      <c r="VBG10" s="173"/>
      <c r="VBH10" s="173"/>
      <c r="VBI10" s="173"/>
      <c r="VBJ10" s="173"/>
      <c r="VBK10" s="173"/>
      <c r="VBL10" s="173"/>
      <c r="VBM10" s="173"/>
      <c r="VBN10" s="173"/>
      <c r="VBO10" s="173"/>
      <c r="VBP10" s="173"/>
      <c r="VBQ10" s="173"/>
      <c r="VBR10" s="173"/>
      <c r="VBS10" s="173"/>
      <c r="VBT10" s="173"/>
      <c r="VBU10" s="173"/>
      <c r="VBV10" s="173"/>
      <c r="VBW10" s="173"/>
      <c r="VBX10" s="173"/>
      <c r="VBY10" s="173"/>
      <c r="VBZ10" s="173"/>
      <c r="VCA10" s="173"/>
      <c r="VCB10" s="173"/>
      <c r="VCC10" s="173"/>
      <c r="VCD10" s="173"/>
      <c r="VCE10" s="173"/>
      <c r="VCF10" s="173"/>
      <c r="VCG10" s="173"/>
      <c r="VCH10" s="173"/>
      <c r="VCI10" s="173"/>
      <c r="VCJ10" s="173"/>
      <c r="VCK10" s="173"/>
      <c r="VCL10" s="173"/>
      <c r="VCM10" s="173"/>
      <c r="VCN10" s="173"/>
      <c r="VCO10" s="173"/>
      <c r="VCP10" s="173"/>
      <c r="VCQ10" s="173"/>
      <c r="VCR10" s="173"/>
      <c r="VCS10" s="173"/>
      <c r="VCT10" s="173"/>
      <c r="VCU10" s="173"/>
      <c r="VCV10" s="173"/>
      <c r="VCW10" s="173"/>
      <c r="VCX10" s="173"/>
      <c r="VCY10" s="173"/>
      <c r="VCZ10" s="173"/>
      <c r="VDA10" s="173"/>
      <c r="VDB10" s="173"/>
      <c r="VDC10" s="173"/>
      <c r="VDD10" s="173"/>
      <c r="VDE10" s="173"/>
      <c r="VDF10" s="173"/>
      <c r="VDG10" s="173"/>
      <c r="VDH10" s="173"/>
      <c r="VDI10" s="173"/>
      <c r="VDJ10" s="173"/>
      <c r="VDK10" s="173"/>
      <c r="VDL10" s="173"/>
      <c r="VDM10" s="173"/>
      <c r="VDN10" s="173"/>
      <c r="VDO10" s="173"/>
      <c r="VDP10" s="173"/>
      <c r="VDQ10" s="173"/>
      <c r="VDR10" s="173"/>
      <c r="VDS10" s="173"/>
      <c r="VDT10" s="173"/>
      <c r="VDU10" s="173"/>
      <c r="VDV10" s="173"/>
      <c r="VDW10" s="173"/>
      <c r="VDX10" s="173"/>
      <c r="VDY10" s="173"/>
      <c r="VDZ10" s="173"/>
      <c r="VEA10" s="173"/>
      <c r="VEB10" s="173"/>
      <c r="VEC10" s="173"/>
      <c r="VED10" s="173"/>
      <c r="VEE10" s="173"/>
      <c r="VEF10" s="173"/>
      <c r="VEG10" s="173"/>
      <c r="VEH10" s="173"/>
      <c r="VEI10" s="173"/>
      <c r="VEJ10" s="173"/>
      <c r="VEK10" s="173"/>
      <c r="VEL10" s="173"/>
      <c r="VEM10" s="173"/>
      <c r="VEN10" s="173"/>
      <c r="VEO10" s="173"/>
      <c r="VEP10" s="173"/>
      <c r="VEQ10" s="173"/>
      <c r="VER10" s="173"/>
      <c r="VES10" s="173"/>
      <c r="VET10" s="173"/>
      <c r="VEU10" s="173"/>
      <c r="VEV10" s="173"/>
      <c r="VEW10" s="173"/>
      <c r="VEX10" s="173"/>
      <c r="VEY10" s="173"/>
      <c r="VEZ10" s="173"/>
      <c r="VFA10" s="173"/>
      <c r="VFB10" s="173"/>
      <c r="VFC10" s="173"/>
      <c r="VFD10" s="173"/>
      <c r="VFE10" s="173"/>
      <c r="VFF10" s="173"/>
      <c r="VFG10" s="173"/>
      <c r="VFH10" s="173"/>
      <c r="VFI10" s="173"/>
      <c r="VFJ10" s="173"/>
      <c r="VFK10" s="173"/>
      <c r="VFL10" s="173"/>
      <c r="VFM10" s="173"/>
      <c r="VFN10" s="173"/>
      <c r="VFO10" s="173"/>
      <c r="VFP10" s="173"/>
      <c r="VFQ10" s="173"/>
      <c r="VFR10" s="173"/>
      <c r="VFS10" s="173"/>
      <c r="VFT10" s="173"/>
      <c r="VFU10" s="173"/>
      <c r="VFV10" s="173"/>
      <c r="VFW10" s="173"/>
      <c r="VFX10" s="173"/>
      <c r="VFY10" s="173"/>
      <c r="VFZ10" s="173"/>
      <c r="VGA10" s="173"/>
      <c r="VGB10" s="173"/>
      <c r="VGC10" s="173"/>
      <c r="VGD10" s="173"/>
      <c r="VGE10" s="173"/>
      <c r="VGF10" s="173"/>
      <c r="VGG10" s="173"/>
      <c r="VGH10" s="173"/>
      <c r="VGI10" s="173"/>
      <c r="VGJ10" s="173"/>
      <c r="VGK10" s="173"/>
      <c r="VGL10" s="173"/>
      <c r="VGM10" s="173"/>
      <c r="VGN10" s="173"/>
      <c r="VGO10" s="173"/>
      <c r="VGP10" s="173"/>
      <c r="VGQ10" s="173"/>
      <c r="VGR10" s="173"/>
      <c r="VGS10" s="173"/>
      <c r="VGT10" s="173"/>
      <c r="VGU10" s="173"/>
      <c r="VGV10" s="173"/>
      <c r="VGW10" s="173"/>
      <c r="VGX10" s="173"/>
      <c r="VGY10" s="173"/>
      <c r="VGZ10" s="173"/>
      <c r="VHA10" s="173"/>
      <c r="VHB10" s="173"/>
      <c r="VHC10" s="173"/>
      <c r="VHD10" s="173"/>
      <c r="VHE10" s="173"/>
      <c r="VHF10" s="173"/>
      <c r="VHG10" s="173"/>
      <c r="VHH10" s="173"/>
      <c r="VHI10" s="173"/>
      <c r="VHJ10" s="173"/>
      <c r="VHK10" s="173"/>
      <c r="VHL10" s="173"/>
      <c r="VHM10" s="173"/>
      <c r="VHN10" s="173"/>
      <c r="VHO10" s="173"/>
      <c r="VHP10" s="173"/>
      <c r="VHQ10" s="173"/>
      <c r="VHR10" s="173"/>
      <c r="VHS10" s="173"/>
      <c r="VHT10" s="173"/>
      <c r="VHU10" s="173"/>
      <c r="VHV10" s="173"/>
      <c r="VHW10" s="173"/>
      <c r="VHX10" s="173"/>
      <c r="VHY10" s="173"/>
      <c r="VHZ10" s="173"/>
      <c r="VIA10" s="173"/>
      <c r="VIB10" s="173"/>
      <c r="VIC10" s="173"/>
      <c r="VID10" s="173"/>
      <c r="VIE10" s="173"/>
      <c r="VIF10" s="173"/>
      <c r="VIG10" s="173"/>
      <c r="VIH10" s="173"/>
      <c r="VII10" s="173"/>
      <c r="VIJ10" s="173"/>
      <c r="VIK10" s="173"/>
      <c r="VIL10" s="173"/>
      <c r="VIM10" s="173"/>
      <c r="VIN10" s="173"/>
      <c r="VIO10" s="173"/>
      <c r="VIP10" s="173"/>
      <c r="VIQ10" s="173"/>
      <c r="VIR10" s="173"/>
      <c r="VIS10" s="173"/>
      <c r="VIT10" s="173"/>
      <c r="VIU10" s="173"/>
      <c r="VIV10" s="173"/>
      <c r="VIW10" s="173"/>
      <c r="VIX10" s="173"/>
      <c r="VIY10" s="173"/>
      <c r="VIZ10" s="173"/>
      <c r="VJA10" s="173"/>
      <c r="VJB10" s="173"/>
      <c r="VJC10" s="173"/>
      <c r="VJD10" s="173"/>
      <c r="VJE10" s="173"/>
      <c r="VJF10" s="173"/>
      <c r="VJG10" s="173"/>
      <c r="VJH10" s="173"/>
      <c r="VJI10" s="173"/>
      <c r="VJJ10" s="173"/>
      <c r="VJK10" s="173"/>
      <c r="VJL10" s="173"/>
      <c r="VJM10" s="173"/>
      <c r="VJN10" s="173"/>
      <c r="VJO10" s="173"/>
      <c r="VJP10" s="173"/>
      <c r="VJQ10" s="173"/>
      <c r="VJR10" s="173"/>
      <c r="VJS10" s="173"/>
      <c r="VJT10" s="173"/>
      <c r="VJU10" s="173"/>
      <c r="VJV10" s="173"/>
      <c r="VJW10" s="173"/>
      <c r="VJX10" s="173"/>
      <c r="VJY10" s="173"/>
      <c r="VJZ10" s="173"/>
      <c r="VKA10" s="173"/>
      <c r="VKB10" s="173"/>
      <c r="VKC10" s="173"/>
      <c r="VKD10" s="173"/>
      <c r="VKE10" s="173"/>
      <c r="VKF10" s="173"/>
      <c r="VKG10" s="173"/>
      <c r="VKH10" s="173"/>
      <c r="VKI10" s="173"/>
      <c r="VKJ10" s="173"/>
      <c r="VKK10" s="173"/>
      <c r="VKL10" s="173"/>
      <c r="VKM10" s="173"/>
      <c r="VKN10" s="173"/>
      <c r="VKO10" s="173"/>
      <c r="VKP10" s="173"/>
      <c r="VKQ10" s="173"/>
      <c r="VKR10" s="173"/>
      <c r="VKS10" s="173"/>
      <c r="VKT10" s="173"/>
      <c r="VKU10" s="173"/>
      <c r="VKV10" s="173"/>
      <c r="VKW10" s="173"/>
      <c r="VKX10" s="173"/>
      <c r="VKY10" s="173"/>
      <c r="VKZ10" s="173"/>
      <c r="VLA10" s="173"/>
      <c r="VLB10" s="173"/>
      <c r="VLC10" s="173"/>
      <c r="VLD10" s="173"/>
      <c r="VLE10" s="173"/>
      <c r="VLF10" s="173"/>
      <c r="VLG10" s="173"/>
      <c r="VLH10" s="173"/>
      <c r="VLI10" s="173"/>
      <c r="VLJ10" s="173"/>
      <c r="VLK10" s="173"/>
      <c r="VLL10" s="173"/>
      <c r="VLM10" s="173"/>
      <c r="VLN10" s="173"/>
      <c r="VLO10" s="173"/>
      <c r="VLP10" s="173"/>
      <c r="VLQ10" s="173"/>
      <c r="VLR10" s="173"/>
      <c r="VLS10" s="173"/>
      <c r="VLT10" s="173"/>
      <c r="VLU10" s="173"/>
      <c r="VLV10" s="173"/>
      <c r="VLW10" s="173"/>
      <c r="VLX10" s="173"/>
      <c r="VLY10" s="173"/>
      <c r="VLZ10" s="173"/>
      <c r="VMA10" s="173"/>
      <c r="VMB10" s="173"/>
      <c r="VMC10" s="173"/>
      <c r="VMD10" s="173"/>
      <c r="VME10" s="173"/>
      <c r="VMF10" s="173"/>
      <c r="VMG10" s="173"/>
      <c r="VMH10" s="173"/>
      <c r="VMI10" s="173"/>
      <c r="VMJ10" s="173"/>
      <c r="VMK10" s="173"/>
      <c r="VML10" s="173"/>
      <c r="VMM10" s="173"/>
      <c r="VMN10" s="173"/>
      <c r="VMO10" s="173"/>
      <c r="VMP10" s="173"/>
      <c r="VMQ10" s="173"/>
      <c r="VMR10" s="173"/>
      <c r="VMS10" s="173"/>
      <c r="VMT10" s="173"/>
      <c r="VMU10" s="173"/>
      <c r="VMV10" s="173"/>
      <c r="VMW10" s="173"/>
      <c r="VMX10" s="173"/>
      <c r="VMY10" s="173"/>
      <c r="VMZ10" s="173"/>
      <c r="VNA10" s="173"/>
      <c r="VNB10" s="173"/>
      <c r="VNC10" s="173"/>
      <c r="VND10" s="173"/>
      <c r="VNE10" s="173"/>
      <c r="VNF10" s="173"/>
      <c r="VNG10" s="173"/>
      <c r="VNH10" s="173"/>
      <c r="VNI10" s="173"/>
      <c r="VNJ10" s="173"/>
      <c r="VNK10" s="173"/>
      <c r="VNL10" s="173"/>
      <c r="VNM10" s="173"/>
      <c r="VNN10" s="173"/>
      <c r="VNO10" s="173"/>
      <c r="VNP10" s="173"/>
      <c r="VNQ10" s="173"/>
      <c r="VNR10" s="173"/>
      <c r="VNS10" s="173"/>
      <c r="VNT10" s="173"/>
      <c r="VNU10" s="173"/>
      <c r="VNV10" s="173"/>
      <c r="VNW10" s="173"/>
      <c r="VNX10" s="173"/>
      <c r="VNY10" s="173"/>
      <c r="VNZ10" s="173"/>
      <c r="VOA10" s="173"/>
      <c r="VOB10" s="173"/>
      <c r="VOC10" s="173"/>
      <c r="VOD10" s="173"/>
      <c r="VOE10" s="173"/>
      <c r="VOF10" s="173"/>
      <c r="VOG10" s="173"/>
      <c r="VOH10" s="173"/>
      <c r="VOI10" s="173"/>
      <c r="VOJ10" s="173"/>
      <c r="VOK10" s="173"/>
      <c r="VOL10" s="173"/>
      <c r="VOM10" s="173"/>
      <c r="VON10" s="173"/>
      <c r="VOO10" s="173"/>
      <c r="VOP10" s="173"/>
      <c r="VOQ10" s="173"/>
      <c r="VOR10" s="173"/>
      <c r="VOS10" s="173"/>
      <c r="VOT10" s="173"/>
      <c r="VOU10" s="173"/>
      <c r="VOV10" s="173"/>
      <c r="VOW10" s="173"/>
      <c r="VOX10" s="173"/>
      <c r="VOY10" s="173"/>
      <c r="VOZ10" s="173"/>
      <c r="VPA10" s="173"/>
      <c r="VPB10" s="173"/>
      <c r="VPC10" s="173"/>
      <c r="VPD10" s="173"/>
      <c r="VPE10" s="173"/>
      <c r="VPF10" s="173"/>
      <c r="VPG10" s="173"/>
      <c r="VPH10" s="173"/>
      <c r="VPI10" s="173"/>
      <c r="VPJ10" s="173"/>
      <c r="VPK10" s="173"/>
      <c r="VPL10" s="173"/>
      <c r="VPM10" s="173"/>
      <c r="VPN10" s="173"/>
      <c r="VPO10" s="173"/>
      <c r="VPP10" s="173"/>
      <c r="VPQ10" s="173"/>
      <c r="VPR10" s="173"/>
      <c r="VPS10" s="173"/>
      <c r="VPT10" s="173"/>
      <c r="VPU10" s="173"/>
      <c r="VPV10" s="173"/>
      <c r="VPW10" s="173"/>
      <c r="VPX10" s="173"/>
      <c r="VPY10" s="173"/>
      <c r="VPZ10" s="173"/>
      <c r="VQA10" s="173"/>
      <c r="VQB10" s="173"/>
      <c r="VQC10" s="173"/>
      <c r="VQD10" s="173"/>
      <c r="VQE10" s="173"/>
      <c r="VQF10" s="173"/>
      <c r="VQG10" s="173"/>
      <c r="VQH10" s="173"/>
      <c r="VQI10" s="173"/>
      <c r="VQJ10" s="173"/>
      <c r="VQK10" s="173"/>
      <c r="VQL10" s="173"/>
      <c r="VQM10" s="173"/>
      <c r="VQN10" s="173"/>
      <c r="VQO10" s="173"/>
      <c r="VQP10" s="173"/>
      <c r="VQQ10" s="173"/>
      <c r="VQR10" s="173"/>
      <c r="VQS10" s="173"/>
      <c r="VQT10" s="173"/>
      <c r="VQU10" s="173"/>
      <c r="VQV10" s="173"/>
      <c r="VQW10" s="173"/>
      <c r="VQX10" s="173"/>
      <c r="VQY10" s="173"/>
      <c r="VQZ10" s="173"/>
      <c r="VRA10" s="173"/>
      <c r="VRB10" s="173"/>
      <c r="VRC10" s="173"/>
      <c r="VRD10" s="173"/>
      <c r="VRE10" s="173"/>
      <c r="VRF10" s="173"/>
      <c r="VRG10" s="173"/>
      <c r="VRH10" s="173"/>
      <c r="VRI10" s="173"/>
      <c r="VRJ10" s="173"/>
      <c r="VRK10" s="173"/>
      <c r="VRL10" s="173"/>
      <c r="VRM10" s="173"/>
      <c r="VRN10" s="173"/>
      <c r="VRO10" s="173"/>
      <c r="VRP10" s="173"/>
      <c r="VRQ10" s="173"/>
      <c r="VRR10" s="173"/>
      <c r="VRS10" s="173"/>
      <c r="VRT10" s="173"/>
      <c r="VRU10" s="173"/>
      <c r="VRV10" s="173"/>
      <c r="VRW10" s="173"/>
      <c r="VRX10" s="173"/>
      <c r="VRY10" s="173"/>
      <c r="VRZ10" s="173"/>
      <c r="VSA10" s="173"/>
      <c r="VSB10" s="173"/>
      <c r="VSC10" s="173"/>
      <c r="VSD10" s="173"/>
      <c r="VSE10" s="173"/>
      <c r="VSF10" s="173"/>
      <c r="VSG10" s="173"/>
      <c r="VSH10" s="173"/>
      <c r="VSI10" s="173"/>
      <c r="VSJ10" s="173"/>
      <c r="VSK10" s="173"/>
      <c r="VSL10" s="173"/>
      <c r="VSM10" s="173"/>
      <c r="VSN10" s="173"/>
      <c r="VSO10" s="173"/>
      <c r="VSP10" s="173"/>
      <c r="VSQ10" s="173"/>
      <c r="VSR10" s="173"/>
      <c r="VSS10" s="173"/>
      <c r="VST10" s="173"/>
      <c r="VSU10" s="173"/>
      <c r="VSV10" s="173"/>
      <c r="VSW10" s="173"/>
      <c r="VSX10" s="173"/>
      <c r="VSY10" s="173"/>
      <c r="VSZ10" s="173"/>
      <c r="VTA10" s="173"/>
      <c r="VTB10" s="173"/>
      <c r="VTC10" s="173"/>
      <c r="VTD10" s="173"/>
      <c r="VTE10" s="173"/>
      <c r="VTF10" s="173"/>
      <c r="VTG10" s="173"/>
      <c r="VTH10" s="173"/>
      <c r="VTI10" s="173"/>
      <c r="VTJ10" s="173"/>
      <c r="VTK10" s="173"/>
      <c r="VTL10" s="173"/>
      <c r="VTM10" s="173"/>
      <c r="VTN10" s="173"/>
      <c r="VTO10" s="173"/>
      <c r="VTP10" s="173"/>
      <c r="VTQ10" s="173"/>
      <c r="VTR10" s="173"/>
      <c r="VTS10" s="173"/>
      <c r="VTT10" s="173"/>
      <c r="VTU10" s="173"/>
      <c r="VTV10" s="173"/>
      <c r="VTW10" s="173"/>
      <c r="VTX10" s="173"/>
      <c r="VTY10" s="173"/>
      <c r="VTZ10" s="173"/>
      <c r="VUA10" s="173"/>
      <c r="VUB10" s="173"/>
      <c r="VUC10" s="173"/>
      <c r="VUD10" s="173"/>
      <c r="VUE10" s="173"/>
      <c r="VUF10" s="173"/>
      <c r="VUG10" s="173"/>
      <c r="VUH10" s="173"/>
      <c r="VUI10" s="173"/>
      <c r="VUJ10" s="173"/>
      <c r="VUK10" s="173"/>
      <c r="VUL10" s="173"/>
      <c r="VUM10" s="173"/>
      <c r="VUN10" s="173"/>
      <c r="VUO10" s="173"/>
      <c r="VUP10" s="173"/>
      <c r="VUQ10" s="173"/>
      <c r="VUR10" s="173"/>
      <c r="VUS10" s="173"/>
      <c r="VUT10" s="173"/>
      <c r="VUU10" s="173"/>
      <c r="VUV10" s="173"/>
      <c r="VUW10" s="173"/>
      <c r="VUX10" s="173"/>
      <c r="VUY10" s="173"/>
      <c r="VUZ10" s="173"/>
      <c r="VVA10" s="173"/>
      <c r="VVB10" s="173"/>
      <c r="VVC10" s="173"/>
      <c r="VVD10" s="173"/>
      <c r="VVE10" s="173"/>
      <c r="VVF10" s="173"/>
      <c r="VVG10" s="173"/>
      <c r="VVH10" s="173"/>
      <c r="VVI10" s="173"/>
      <c r="VVJ10" s="173"/>
      <c r="VVK10" s="173"/>
      <c r="VVL10" s="173"/>
      <c r="VVM10" s="173"/>
      <c r="VVN10" s="173"/>
      <c r="VVO10" s="173"/>
      <c r="VVP10" s="173"/>
      <c r="VVQ10" s="173"/>
      <c r="VVR10" s="173"/>
      <c r="VVS10" s="173"/>
      <c r="VVT10" s="173"/>
      <c r="VVU10" s="173"/>
      <c r="VVV10" s="173"/>
      <c r="VVW10" s="173"/>
      <c r="VVX10" s="173"/>
      <c r="VVY10" s="173"/>
      <c r="VVZ10" s="173"/>
      <c r="VWA10" s="173"/>
      <c r="VWB10" s="173"/>
      <c r="VWC10" s="173"/>
      <c r="VWD10" s="173"/>
      <c r="VWE10" s="173"/>
      <c r="VWF10" s="173"/>
      <c r="VWG10" s="173"/>
      <c r="VWH10" s="173"/>
      <c r="VWI10" s="173"/>
      <c r="VWJ10" s="173"/>
      <c r="VWK10" s="173"/>
      <c r="VWL10" s="173"/>
      <c r="VWM10" s="173"/>
      <c r="VWN10" s="173"/>
      <c r="VWO10" s="173"/>
      <c r="VWP10" s="173"/>
      <c r="VWQ10" s="173"/>
      <c r="VWR10" s="173"/>
      <c r="VWS10" s="173"/>
      <c r="VWT10" s="173"/>
      <c r="VWU10" s="173"/>
      <c r="VWV10" s="173"/>
      <c r="VWW10" s="173"/>
      <c r="VWX10" s="173"/>
      <c r="VWY10" s="173"/>
      <c r="VWZ10" s="173"/>
      <c r="VXA10" s="173"/>
      <c r="VXB10" s="173"/>
      <c r="VXC10" s="173"/>
      <c r="VXD10" s="173"/>
      <c r="VXE10" s="173"/>
      <c r="VXF10" s="173"/>
      <c r="VXG10" s="173"/>
      <c r="VXH10" s="173"/>
      <c r="VXI10" s="173"/>
      <c r="VXJ10" s="173"/>
      <c r="VXK10" s="173"/>
      <c r="VXL10" s="173"/>
      <c r="VXM10" s="173"/>
      <c r="VXN10" s="173"/>
      <c r="VXO10" s="173"/>
      <c r="VXP10" s="173"/>
      <c r="VXQ10" s="173"/>
      <c r="VXR10" s="173"/>
      <c r="VXS10" s="173"/>
      <c r="VXT10" s="173"/>
      <c r="VXU10" s="173"/>
      <c r="VXV10" s="173"/>
      <c r="VXW10" s="173"/>
      <c r="VXX10" s="173"/>
      <c r="VXY10" s="173"/>
      <c r="VXZ10" s="173"/>
      <c r="VYA10" s="173"/>
      <c r="VYB10" s="173"/>
      <c r="VYC10" s="173"/>
      <c r="VYD10" s="173"/>
      <c r="VYE10" s="173"/>
      <c r="VYF10" s="173"/>
      <c r="VYG10" s="173"/>
      <c r="VYH10" s="173"/>
      <c r="VYI10" s="173"/>
      <c r="VYJ10" s="173"/>
      <c r="VYK10" s="173"/>
      <c r="VYL10" s="173"/>
      <c r="VYM10" s="173"/>
      <c r="VYN10" s="173"/>
      <c r="VYO10" s="173"/>
      <c r="VYP10" s="173"/>
      <c r="VYQ10" s="173"/>
      <c r="VYR10" s="173"/>
      <c r="VYS10" s="173"/>
      <c r="VYT10" s="173"/>
      <c r="VYU10" s="173"/>
      <c r="VYV10" s="173"/>
      <c r="VYW10" s="173"/>
      <c r="VYX10" s="173"/>
      <c r="VYY10" s="173"/>
      <c r="VYZ10" s="173"/>
      <c r="VZA10" s="173"/>
      <c r="VZB10" s="173"/>
      <c r="VZC10" s="173"/>
      <c r="VZD10" s="173"/>
      <c r="VZE10" s="173"/>
      <c r="VZF10" s="173"/>
      <c r="VZG10" s="173"/>
      <c r="VZH10" s="173"/>
      <c r="VZI10" s="173"/>
      <c r="VZJ10" s="173"/>
      <c r="VZK10" s="173"/>
      <c r="VZL10" s="173"/>
      <c r="VZM10" s="173"/>
      <c r="VZN10" s="173"/>
      <c r="VZO10" s="173"/>
      <c r="VZP10" s="173"/>
      <c r="VZQ10" s="173"/>
      <c r="VZR10" s="173"/>
      <c r="VZS10" s="173"/>
      <c r="VZT10" s="173"/>
      <c r="VZU10" s="173"/>
      <c r="VZV10" s="173"/>
      <c r="VZW10" s="173"/>
      <c r="VZX10" s="173"/>
      <c r="VZY10" s="173"/>
      <c r="VZZ10" s="173"/>
      <c r="WAA10" s="173"/>
      <c r="WAB10" s="173"/>
      <c r="WAC10" s="173"/>
      <c r="WAD10" s="173"/>
      <c r="WAE10" s="173"/>
      <c r="WAF10" s="173"/>
      <c r="WAG10" s="173"/>
      <c r="WAH10" s="173"/>
      <c r="WAI10" s="173"/>
      <c r="WAJ10" s="173"/>
      <c r="WAK10" s="173"/>
      <c r="WAL10" s="173"/>
      <c r="WAM10" s="173"/>
      <c r="WAN10" s="173"/>
      <c r="WAO10" s="173"/>
      <c r="WAP10" s="173"/>
      <c r="WAQ10" s="173"/>
      <c r="WAR10" s="173"/>
      <c r="WAS10" s="173"/>
      <c r="WAT10" s="173"/>
      <c r="WAU10" s="173"/>
      <c r="WAV10" s="173"/>
      <c r="WAW10" s="173"/>
      <c r="WAX10" s="173"/>
      <c r="WAY10" s="173"/>
      <c r="WAZ10" s="173"/>
      <c r="WBA10" s="173"/>
      <c r="WBB10" s="173"/>
      <c r="WBC10" s="173"/>
      <c r="WBD10" s="173"/>
      <c r="WBE10" s="173"/>
      <c r="WBF10" s="173"/>
      <c r="WBG10" s="173"/>
      <c r="WBH10" s="173"/>
      <c r="WBI10" s="173"/>
      <c r="WBJ10" s="173"/>
      <c r="WBK10" s="173"/>
      <c r="WBL10" s="173"/>
      <c r="WBM10" s="173"/>
      <c r="WBN10" s="173"/>
      <c r="WBO10" s="173"/>
      <c r="WBP10" s="173"/>
      <c r="WBQ10" s="173"/>
      <c r="WBR10" s="173"/>
      <c r="WBS10" s="173"/>
      <c r="WBT10" s="173"/>
      <c r="WBU10" s="173"/>
      <c r="WBV10" s="173"/>
      <c r="WBW10" s="173"/>
      <c r="WBX10" s="173"/>
      <c r="WBY10" s="173"/>
      <c r="WBZ10" s="173"/>
      <c r="WCA10" s="173"/>
      <c r="WCB10" s="173"/>
      <c r="WCC10" s="173"/>
      <c r="WCD10" s="173"/>
      <c r="WCE10" s="173"/>
      <c r="WCF10" s="173"/>
      <c r="WCG10" s="173"/>
      <c r="WCH10" s="173"/>
      <c r="WCI10" s="173"/>
      <c r="WCJ10" s="173"/>
      <c r="WCK10" s="173"/>
      <c r="WCL10" s="173"/>
      <c r="WCM10" s="173"/>
      <c r="WCN10" s="173"/>
      <c r="WCO10" s="173"/>
      <c r="WCP10" s="173"/>
      <c r="WCQ10" s="173"/>
      <c r="WCR10" s="173"/>
      <c r="WCS10" s="173"/>
      <c r="WCT10" s="173"/>
      <c r="WCU10" s="173"/>
      <c r="WCV10" s="173"/>
      <c r="WCW10" s="173"/>
      <c r="WCX10" s="173"/>
      <c r="WCY10" s="173"/>
      <c r="WCZ10" s="173"/>
      <c r="WDA10" s="173"/>
      <c r="WDB10" s="173"/>
      <c r="WDC10" s="173"/>
      <c r="WDD10" s="173"/>
      <c r="WDE10" s="173"/>
      <c r="WDF10" s="173"/>
      <c r="WDG10" s="173"/>
      <c r="WDH10" s="173"/>
      <c r="WDI10" s="173"/>
      <c r="WDJ10" s="173"/>
      <c r="WDK10" s="173"/>
      <c r="WDL10" s="173"/>
      <c r="WDM10" s="173"/>
      <c r="WDN10" s="173"/>
      <c r="WDO10" s="173"/>
      <c r="WDP10" s="173"/>
      <c r="WDQ10" s="173"/>
      <c r="WDR10" s="173"/>
      <c r="WDS10" s="173"/>
      <c r="WDT10" s="173"/>
      <c r="WDU10" s="173"/>
      <c r="WDV10" s="173"/>
      <c r="WDW10" s="173"/>
      <c r="WDX10" s="173"/>
      <c r="WDY10" s="173"/>
      <c r="WDZ10" s="173"/>
      <c r="WEA10" s="173"/>
      <c r="WEB10" s="173"/>
      <c r="WEC10" s="173"/>
      <c r="WED10" s="173"/>
      <c r="WEE10" s="173"/>
      <c r="WEF10" s="173"/>
      <c r="WEG10" s="173"/>
      <c r="WEH10" s="173"/>
      <c r="WEI10" s="173"/>
      <c r="WEJ10" s="173"/>
      <c r="WEK10" s="173"/>
      <c r="WEL10" s="173"/>
      <c r="WEM10" s="173"/>
      <c r="WEN10" s="173"/>
      <c r="WEO10" s="173"/>
      <c r="WEP10" s="173"/>
      <c r="WEQ10" s="173"/>
      <c r="WER10" s="173"/>
      <c r="WES10" s="173"/>
      <c r="WET10" s="173"/>
      <c r="WEU10" s="173"/>
      <c r="WEV10" s="173"/>
      <c r="WEW10" s="173"/>
      <c r="WEX10" s="173"/>
      <c r="WEY10" s="173"/>
      <c r="WEZ10" s="173"/>
      <c r="WFA10" s="173"/>
      <c r="WFB10" s="173"/>
      <c r="WFC10" s="173"/>
      <c r="WFD10" s="173"/>
      <c r="WFE10" s="173"/>
      <c r="WFF10" s="173"/>
      <c r="WFG10" s="173"/>
      <c r="WFH10" s="173"/>
      <c r="WFI10" s="173"/>
      <c r="WFJ10" s="173"/>
      <c r="WFK10" s="173"/>
      <c r="WFL10" s="173"/>
      <c r="WFM10" s="173"/>
      <c r="WFN10" s="173"/>
      <c r="WFO10" s="173"/>
      <c r="WFP10" s="173"/>
      <c r="WFQ10" s="173"/>
      <c r="WFR10" s="173"/>
      <c r="WFS10" s="173"/>
      <c r="WFT10" s="173"/>
      <c r="WFU10" s="173"/>
      <c r="WFV10" s="173"/>
      <c r="WFW10" s="173"/>
      <c r="WFX10" s="173"/>
      <c r="WFY10" s="173"/>
      <c r="WFZ10" s="173"/>
      <c r="WGA10" s="173"/>
      <c r="WGB10" s="173"/>
      <c r="WGC10" s="173"/>
      <c r="WGD10" s="173"/>
      <c r="WGE10" s="173"/>
      <c r="WGF10" s="173"/>
      <c r="WGG10" s="173"/>
      <c r="WGH10" s="173"/>
      <c r="WGI10" s="173"/>
      <c r="WGJ10" s="173"/>
      <c r="WGK10" s="173"/>
      <c r="WGL10" s="173"/>
      <c r="WGM10" s="173"/>
      <c r="WGN10" s="173"/>
      <c r="WGO10" s="173"/>
      <c r="WGP10" s="173"/>
      <c r="WGQ10" s="173"/>
      <c r="WGR10" s="173"/>
      <c r="WGS10" s="173"/>
      <c r="WGT10" s="173"/>
      <c r="WGU10" s="173"/>
      <c r="WGV10" s="173"/>
      <c r="WGW10" s="173"/>
      <c r="WGX10" s="173"/>
      <c r="WGY10" s="173"/>
      <c r="WGZ10" s="173"/>
      <c r="WHA10" s="173"/>
      <c r="WHB10" s="173"/>
      <c r="WHC10" s="173"/>
      <c r="WHD10" s="173"/>
      <c r="WHE10" s="173"/>
      <c r="WHF10" s="173"/>
      <c r="WHG10" s="173"/>
      <c r="WHH10" s="173"/>
      <c r="WHI10" s="173"/>
      <c r="WHJ10" s="173"/>
      <c r="WHK10" s="173"/>
      <c r="WHL10" s="173"/>
      <c r="WHM10" s="173"/>
      <c r="WHN10" s="173"/>
      <c r="WHO10" s="173"/>
      <c r="WHP10" s="173"/>
      <c r="WHQ10" s="173"/>
      <c r="WHR10" s="173"/>
      <c r="WHS10" s="173"/>
      <c r="WHT10" s="173"/>
      <c r="WHU10" s="173"/>
      <c r="WHV10" s="173"/>
      <c r="WHW10" s="173"/>
      <c r="WHX10" s="173"/>
      <c r="WHY10" s="173"/>
      <c r="WHZ10" s="173"/>
      <c r="WIA10" s="173"/>
      <c r="WIB10" s="173"/>
      <c r="WIC10" s="173"/>
      <c r="WID10" s="173"/>
      <c r="WIE10" s="173"/>
      <c r="WIF10" s="173"/>
      <c r="WIG10" s="173"/>
      <c r="WIH10" s="173"/>
      <c r="WII10" s="173"/>
      <c r="WIJ10" s="173"/>
      <c r="WIK10" s="173"/>
      <c r="WIL10" s="173"/>
      <c r="WIM10" s="173"/>
      <c r="WIN10" s="173"/>
      <c r="WIO10" s="173"/>
      <c r="WIP10" s="173"/>
      <c r="WIQ10" s="173"/>
      <c r="WIR10" s="173"/>
      <c r="WIS10" s="173"/>
      <c r="WIT10" s="173"/>
      <c r="WIU10" s="173"/>
      <c r="WIV10" s="173"/>
      <c r="WIW10" s="173"/>
      <c r="WIX10" s="173"/>
      <c r="WIY10" s="173"/>
      <c r="WIZ10" s="173"/>
      <c r="WJA10" s="173"/>
      <c r="WJB10" s="173"/>
      <c r="WJC10" s="173"/>
      <c r="WJD10" s="173"/>
      <c r="WJE10" s="173"/>
      <c r="WJF10" s="173"/>
      <c r="WJG10" s="173"/>
      <c r="WJH10" s="173"/>
      <c r="WJI10" s="173"/>
      <c r="WJJ10" s="173"/>
      <c r="WJK10" s="173"/>
      <c r="WJL10" s="173"/>
      <c r="WJM10" s="173"/>
      <c r="WJN10" s="173"/>
      <c r="WJO10" s="173"/>
      <c r="WJP10" s="173"/>
      <c r="WJQ10" s="173"/>
      <c r="WJR10" s="173"/>
      <c r="WJS10" s="173"/>
      <c r="WJT10" s="173"/>
      <c r="WJU10" s="173"/>
      <c r="WJV10" s="173"/>
      <c r="WJW10" s="173"/>
      <c r="WJX10" s="173"/>
      <c r="WJY10" s="173"/>
      <c r="WJZ10" s="173"/>
      <c r="WKA10" s="173"/>
      <c r="WKB10" s="173"/>
      <c r="WKC10" s="173"/>
      <c r="WKD10" s="173"/>
      <c r="WKE10" s="173"/>
      <c r="WKF10" s="173"/>
      <c r="WKG10" s="173"/>
      <c r="WKH10" s="173"/>
      <c r="WKI10" s="173"/>
      <c r="WKJ10" s="173"/>
      <c r="WKK10" s="173"/>
      <c r="WKL10" s="173"/>
      <c r="WKM10" s="173"/>
      <c r="WKN10" s="173"/>
      <c r="WKO10" s="173"/>
      <c r="WKP10" s="173"/>
      <c r="WKQ10" s="173"/>
      <c r="WKR10" s="173"/>
      <c r="WKS10" s="173"/>
      <c r="WKT10" s="173"/>
      <c r="WKU10" s="173"/>
      <c r="WKV10" s="173"/>
      <c r="WKW10" s="173"/>
      <c r="WKX10" s="173"/>
      <c r="WKY10" s="173"/>
      <c r="WKZ10" s="173"/>
      <c r="WLA10" s="173"/>
      <c r="WLB10" s="173"/>
      <c r="WLC10" s="173"/>
      <c r="WLD10" s="173"/>
      <c r="WLE10" s="173"/>
      <c r="WLF10" s="173"/>
      <c r="WLG10" s="173"/>
      <c r="WLH10" s="173"/>
      <c r="WLI10" s="173"/>
      <c r="WLJ10" s="173"/>
      <c r="WLK10" s="173"/>
      <c r="WLL10" s="173"/>
      <c r="WLM10" s="173"/>
      <c r="WLN10" s="173"/>
      <c r="WLO10" s="173"/>
      <c r="WLP10" s="173"/>
      <c r="WLQ10" s="173"/>
      <c r="WLR10" s="173"/>
      <c r="WLS10" s="173"/>
      <c r="WLT10" s="173"/>
      <c r="WLU10" s="173"/>
      <c r="WLV10" s="173"/>
      <c r="WLW10" s="173"/>
      <c r="WLX10" s="173"/>
      <c r="WLY10" s="173"/>
      <c r="WLZ10" s="173"/>
      <c r="WMA10" s="173"/>
      <c r="WMB10" s="173"/>
      <c r="WMC10" s="173"/>
      <c r="WMD10" s="173"/>
      <c r="WME10" s="173"/>
      <c r="WMF10" s="173"/>
      <c r="WMG10" s="173"/>
      <c r="WMH10" s="173"/>
      <c r="WMI10" s="173"/>
      <c r="WMJ10" s="173"/>
      <c r="WMK10" s="173"/>
      <c r="WML10" s="173"/>
      <c r="WMM10" s="173"/>
      <c r="WMN10" s="173"/>
      <c r="WMO10" s="173"/>
      <c r="WMP10" s="173"/>
      <c r="WMQ10" s="173"/>
      <c r="WMR10" s="173"/>
      <c r="WMS10" s="173"/>
      <c r="WMT10" s="173"/>
      <c r="WMU10" s="173"/>
      <c r="WMV10" s="173"/>
      <c r="WMW10" s="173"/>
      <c r="WMX10" s="173"/>
      <c r="WMY10" s="173"/>
      <c r="WMZ10" s="173"/>
      <c r="WNA10" s="173"/>
      <c r="WNB10" s="173"/>
      <c r="WNC10" s="173"/>
      <c r="WND10" s="173"/>
      <c r="WNE10" s="173"/>
      <c r="WNF10" s="173"/>
      <c r="WNG10" s="173"/>
      <c r="WNH10" s="173"/>
      <c r="WNI10" s="173"/>
      <c r="WNJ10" s="173"/>
      <c r="WNK10" s="173"/>
      <c r="WNL10" s="173"/>
      <c r="WNM10" s="173"/>
      <c r="WNN10" s="173"/>
      <c r="WNO10" s="173"/>
      <c r="WNP10" s="173"/>
      <c r="WNQ10" s="173"/>
      <c r="WNR10" s="173"/>
      <c r="WNS10" s="173"/>
      <c r="WNT10" s="173"/>
      <c r="WNU10" s="173"/>
      <c r="WNV10" s="173"/>
      <c r="WNW10" s="173"/>
      <c r="WNX10" s="173"/>
      <c r="WNY10" s="173"/>
      <c r="WNZ10" s="173"/>
      <c r="WOA10" s="173"/>
      <c r="WOB10" s="173"/>
      <c r="WOC10" s="173"/>
      <c r="WOD10" s="173"/>
      <c r="WOE10" s="173"/>
      <c r="WOF10" s="173"/>
      <c r="WOG10" s="173"/>
      <c r="WOH10" s="173"/>
      <c r="WOI10" s="173"/>
      <c r="WOJ10" s="173"/>
      <c r="WOK10" s="173"/>
      <c r="WOL10" s="173"/>
      <c r="WOM10" s="173"/>
      <c r="WON10" s="173"/>
      <c r="WOO10" s="173"/>
      <c r="WOP10" s="173"/>
      <c r="WOQ10" s="173"/>
      <c r="WOR10" s="173"/>
      <c r="WOS10" s="173"/>
      <c r="WOT10" s="173"/>
      <c r="WOU10" s="173"/>
      <c r="WOV10" s="173"/>
      <c r="WOW10" s="173"/>
      <c r="WOX10" s="173"/>
      <c r="WOY10" s="173"/>
      <c r="WOZ10" s="173"/>
      <c r="WPA10" s="173"/>
      <c r="WPB10" s="173"/>
      <c r="WPC10" s="173"/>
      <c r="WPD10" s="173"/>
      <c r="WPE10" s="173"/>
      <c r="WPF10" s="173"/>
      <c r="WPG10" s="173"/>
      <c r="WPH10" s="173"/>
      <c r="WPI10" s="173"/>
      <c r="WPJ10" s="173"/>
      <c r="WPK10" s="173"/>
      <c r="WPL10" s="173"/>
      <c r="WPM10" s="173"/>
      <c r="WPN10" s="173"/>
      <c r="WPO10" s="173"/>
      <c r="WPP10" s="173"/>
      <c r="WPQ10" s="173"/>
      <c r="WPR10" s="173"/>
      <c r="WPS10" s="173"/>
      <c r="WPT10" s="173"/>
      <c r="WPU10" s="173"/>
      <c r="WPV10" s="173"/>
      <c r="WPW10" s="173"/>
      <c r="WPX10" s="173"/>
      <c r="WPY10" s="173"/>
      <c r="WPZ10" s="173"/>
      <c r="WQA10" s="173"/>
      <c r="WQB10" s="173"/>
      <c r="WQC10" s="173"/>
      <c r="WQD10" s="173"/>
      <c r="WQE10" s="173"/>
      <c r="WQF10" s="173"/>
      <c r="WQG10" s="173"/>
      <c r="WQH10" s="173"/>
      <c r="WQI10" s="173"/>
      <c r="WQJ10" s="173"/>
      <c r="WQK10" s="173"/>
      <c r="WQL10" s="173"/>
      <c r="WQM10" s="173"/>
      <c r="WQN10" s="173"/>
      <c r="WQO10" s="173"/>
      <c r="WQP10" s="173"/>
      <c r="WQQ10" s="173"/>
      <c r="WQR10" s="173"/>
      <c r="WQS10" s="173"/>
      <c r="WQT10" s="173"/>
      <c r="WQU10" s="173"/>
      <c r="WQV10" s="173"/>
      <c r="WQW10" s="173"/>
      <c r="WQX10" s="173"/>
      <c r="WQY10" s="173"/>
      <c r="WQZ10" s="173"/>
      <c r="WRA10" s="173"/>
      <c r="WRB10" s="173"/>
      <c r="WRC10" s="173"/>
      <c r="WRD10" s="173"/>
      <c r="WRE10" s="173"/>
      <c r="WRF10" s="173"/>
      <c r="WRG10" s="173"/>
      <c r="WRH10" s="173"/>
      <c r="WRI10" s="173"/>
      <c r="WRJ10" s="173"/>
      <c r="WRK10" s="173"/>
      <c r="WRL10" s="173"/>
      <c r="WRM10" s="173"/>
      <c r="WRN10" s="173"/>
      <c r="WRO10" s="173"/>
      <c r="WRP10" s="173"/>
      <c r="WRQ10" s="173"/>
      <c r="WRR10" s="173"/>
      <c r="WRS10" s="173"/>
      <c r="WRT10" s="173"/>
      <c r="WRU10" s="173"/>
      <c r="WRV10" s="173"/>
      <c r="WRW10" s="173"/>
      <c r="WRX10" s="173"/>
      <c r="WRY10" s="173"/>
      <c r="WRZ10" s="173"/>
      <c r="WSA10" s="173"/>
      <c r="WSB10" s="173"/>
      <c r="WSC10" s="173"/>
      <c r="WSD10" s="173"/>
      <c r="WSE10" s="173"/>
      <c r="WSF10" s="173"/>
      <c r="WSG10" s="173"/>
      <c r="WSH10" s="173"/>
      <c r="WSI10" s="173"/>
      <c r="WSJ10" s="173"/>
      <c r="WSK10" s="173"/>
      <c r="WSL10" s="173"/>
      <c r="WSM10" s="173"/>
      <c r="WSN10" s="173"/>
      <c r="WSO10" s="173"/>
      <c r="WSP10" s="173"/>
      <c r="WSQ10" s="173"/>
      <c r="WSR10" s="173"/>
      <c r="WSS10" s="173"/>
      <c r="WST10" s="173"/>
      <c r="WSU10" s="173"/>
      <c r="WSV10" s="173"/>
      <c r="WSW10" s="173"/>
      <c r="WSX10" s="173"/>
      <c r="WSY10" s="173"/>
      <c r="WSZ10" s="173"/>
      <c r="WTA10" s="173"/>
      <c r="WTB10" s="173"/>
      <c r="WTC10" s="173"/>
      <c r="WTD10" s="173"/>
      <c r="WTE10" s="173"/>
      <c r="WTF10" s="173"/>
      <c r="WTG10" s="173"/>
      <c r="WTH10" s="173"/>
      <c r="WTI10" s="173"/>
      <c r="WTJ10" s="173"/>
      <c r="WTK10" s="173"/>
      <c r="WTL10" s="173"/>
      <c r="WTM10" s="173"/>
      <c r="WTN10" s="173"/>
      <c r="WTO10" s="173"/>
      <c r="WTP10" s="173"/>
      <c r="WTQ10" s="173"/>
      <c r="WTR10" s="173"/>
      <c r="WTS10" s="173"/>
      <c r="WTT10" s="173"/>
      <c r="WTU10" s="173"/>
      <c r="WTV10" s="173"/>
      <c r="WTW10" s="173"/>
      <c r="WTX10" s="173"/>
      <c r="WTY10" s="173"/>
      <c r="WTZ10" s="173"/>
      <c r="WUA10" s="173"/>
      <c r="WUB10" s="173"/>
      <c r="WUC10" s="173"/>
      <c r="WUD10" s="173"/>
      <c r="WUE10" s="173"/>
      <c r="WUF10" s="173"/>
      <c r="WUG10" s="173"/>
      <c r="WUH10" s="173"/>
      <c r="WUI10" s="173"/>
      <c r="WUJ10" s="173"/>
      <c r="WUK10" s="173"/>
      <c r="WUL10" s="173"/>
      <c r="WUM10" s="173"/>
      <c r="WUN10" s="173"/>
      <c r="WUO10" s="173"/>
      <c r="WUP10" s="173"/>
      <c r="WUQ10" s="173"/>
      <c r="WUR10" s="173"/>
      <c r="WUS10" s="173"/>
      <c r="WUT10" s="173"/>
      <c r="WUU10" s="173"/>
      <c r="WUV10" s="173"/>
      <c r="WUW10" s="173"/>
      <c r="WUX10" s="173"/>
      <c r="WUY10" s="173"/>
      <c r="WUZ10" s="173"/>
      <c r="WVA10" s="173"/>
      <c r="WVB10" s="173"/>
      <c r="WVC10" s="173"/>
      <c r="WVD10" s="173"/>
      <c r="WVE10" s="173"/>
      <c r="WVF10" s="173"/>
      <c r="WVG10" s="173"/>
      <c r="WVH10" s="173"/>
      <c r="WVI10" s="173"/>
      <c r="WVJ10" s="173"/>
      <c r="WVK10" s="173"/>
      <c r="WVL10" s="173"/>
      <c r="WVM10" s="173"/>
      <c r="WVN10" s="173"/>
      <c r="WVO10" s="173"/>
      <c r="WVP10" s="173"/>
      <c r="WVQ10" s="173"/>
      <c r="WVR10" s="173"/>
      <c r="WVS10" s="173"/>
      <c r="WVT10" s="173"/>
      <c r="WVU10" s="173"/>
      <c r="WVV10" s="173"/>
      <c r="WVW10" s="173"/>
      <c r="WVX10" s="173"/>
      <c r="WVY10" s="173"/>
      <c r="WVZ10" s="173"/>
      <c r="WWA10" s="173"/>
      <c r="WWB10" s="173"/>
      <c r="WWC10" s="173"/>
      <c r="WWD10" s="173"/>
      <c r="WWE10" s="173"/>
      <c r="WWF10" s="173"/>
      <c r="WWG10" s="173"/>
      <c r="WWH10" s="173"/>
      <c r="WWI10" s="173"/>
      <c r="WWJ10" s="173"/>
      <c r="WWK10" s="173"/>
      <c r="WWL10" s="173"/>
      <c r="WWM10" s="173"/>
      <c r="WWN10" s="173"/>
      <c r="WWO10" s="173"/>
      <c r="WWP10" s="173"/>
      <c r="WWQ10" s="173"/>
      <c r="WWR10" s="173"/>
      <c r="WWS10" s="173"/>
      <c r="WWT10" s="173"/>
      <c r="WWU10" s="173"/>
      <c r="WWV10" s="173"/>
      <c r="WWW10" s="173"/>
      <c r="WWX10" s="173"/>
      <c r="WWY10" s="173"/>
      <c r="WWZ10" s="173"/>
      <c r="WXA10" s="173"/>
      <c r="WXB10" s="173"/>
      <c r="WXC10" s="173"/>
      <c r="WXD10" s="173"/>
      <c r="WXE10" s="173"/>
      <c r="WXF10" s="173"/>
      <c r="WXG10" s="173"/>
      <c r="WXH10" s="173"/>
      <c r="WXI10" s="173"/>
      <c r="WXJ10" s="173"/>
      <c r="WXK10" s="173"/>
      <c r="WXL10" s="173"/>
      <c r="WXM10" s="173"/>
      <c r="WXN10" s="173"/>
      <c r="WXO10" s="173"/>
      <c r="WXP10" s="173"/>
      <c r="WXQ10" s="173"/>
      <c r="WXR10" s="173"/>
      <c r="WXS10" s="173"/>
      <c r="WXT10" s="173"/>
      <c r="WXU10" s="173"/>
      <c r="WXV10" s="173"/>
      <c r="WXW10" s="173"/>
      <c r="WXX10" s="173"/>
      <c r="WXY10" s="173"/>
      <c r="WXZ10" s="173"/>
      <c r="WYA10" s="173"/>
      <c r="WYB10" s="173"/>
      <c r="WYC10" s="173"/>
      <c r="WYD10" s="173"/>
      <c r="WYE10" s="173"/>
      <c r="WYF10" s="173"/>
      <c r="WYG10" s="173"/>
      <c r="WYH10" s="173"/>
      <c r="WYI10" s="173"/>
      <c r="WYJ10" s="173"/>
      <c r="WYK10" s="173"/>
      <c r="WYL10" s="173"/>
      <c r="WYM10" s="173"/>
      <c r="WYN10" s="173"/>
      <c r="WYO10" s="173"/>
      <c r="WYP10" s="173"/>
      <c r="WYQ10" s="173"/>
      <c r="WYR10" s="173"/>
      <c r="WYS10" s="173"/>
      <c r="WYT10" s="173"/>
      <c r="WYU10" s="173"/>
      <c r="WYV10" s="173"/>
      <c r="WYW10" s="173"/>
      <c r="WYX10" s="173"/>
      <c r="WYY10" s="173"/>
      <c r="WYZ10" s="173"/>
      <c r="WZA10" s="173"/>
      <c r="WZB10" s="173"/>
      <c r="WZC10" s="173"/>
      <c r="WZD10" s="173"/>
      <c r="WZE10" s="173"/>
      <c r="WZF10" s="173"/>
      <c r="WZG10" s="173"/>
      <c r="WZH10" s="173"/>
      <c r="WZI10" s="173"/>
      <c r="WZJ10" s="173"/>
      <c r="WZK10" s="173"/>
      <c r="WZL10" s="173"/>
      <c r="WZM10" s="173"/>
      <c r="WZN10" s="173"/>
      <c r="WZO10" s="173"/>
      <c r="WZP10" s="173"/>
      <c r="WZQ10" s="173"/>
      <c r="WZR10" s="173"/>
      <c r="WZS10" s="173"/>
      <c r="WZT10" s="173"/>
      <c r="WZU10" s="173"/>
      <c r="WZV10" s="173"/>
      <c r="WZW10" s="173"/>
      <c r="WZX10" s="173"/>
      <c r="WZY10" s="173"/>
      <c r="WZZ10" s="173"/>
      <c r="XAA10" s="173"/>
      <c r="XAB10" s="173"/>
      <c r="XAC10" s="173"/>
      <c r="XAD10" s="173"/>
      <c r="XAE10" s="173"/>
      <c r="XAF10" s="173"/>
      <c r="XAG10" s="173"/>
      <c r="XAH10" s="173"/>
      <c r="XAI10" s="173"/>
      <c r="XAJ10" s="173"/>
      <c r="XAK10" s="173"/>
      <c r="XAL10" s="173"/>
      <c r="XAM10" s="173"/>
      <c r="XAN10" s="173"/>
      <c r="XAO10" s="173"/>
      <c r="XAP10" s="173"/>
      <c r="XAQ10" s="173"/>
      <c r="XAR10" s="173"/>
      <c r="XAS10" s="173"/>
      <c r="XAT10" s="173"/>
      <c r="XAU10" s="173"/>
      <c r="XAV10" s="173"/>
      <c r="XAW10" s="173"/>
      <c r="XAX10" s="173"/>
      <c r="XAY10" s="173"/>
      <c r="XAZ10" s="173"/>
      <c r="XBA10" s="173"/>
      <c r="XBB10" s="173"/>
      <c r="XBC10" s="173"/>
      <c r="XBD10" s="173"/>
      <c r="XBE10" s="173"/>
      <c r="XBF10" s="173"/>
      <c r="XBG10" s="173"/>
      <c r="XBH10" s="173"/>
      <c r="XBI10" s="173"/>
      <c r="XBJ10" s="173"/>
      <c r="XBK10" s="173"/>
      <c r="XBL10" s="173"/>
      <c r="XBM10" s="173"/>
      <c r="XBN10" s="173"/>
      <c r="XBO10" s="173"/>
      <c r="XBP10" s="173"/>
      <c r="XBQ10" s="173"/>
      <c r="XBR10" s="173"/>
      <c r="XBS10" s="173"/>
      <c r="XBT10" s="173"/>
      <c r="XBU10" s="173"/>
      <c r="XBV10" s="173"/>
      <c r="XBW10" s="173"/>
      <c r="XBX10" s="173"/>
      <c r="XBY10" s="173"/>
      <c r="XBZ10" s="173"/>
      <c r="XCA10" s="173"/>
      <c r="XCB10" s="173"/>
      <c r="XCC10" s="173"/>
      <c r="XCD10" s="173"/>
      <c r="XCE10" s="173"/>
      <c r="XCF10" s="173"/>
      <c r="XCG10" s="173"/>
      <c r="XCH10" s="173"/>
      <c r="XCI10" s="173"/>
      <c r="XCJ10" s="173"/>
      <c r="XCK10" s="173"/>
      <c r="XCL10" s="173"/>
      <c r="XCM10" s="173"/>
      <c r="XCN10" s="173"/>
      <c r="XCO10" s="173"/>
      <c r="XCP10" s="173"/>
      <c r="XCQ10" s="173"/>
      <c r="XCR10" s="173"/>
      <c r="XCS10" s="173"/>
      <c r="XCT10" s="173"/>
      <c r="XCU10" s="173"/>
      <c r="XCV10" s="173"/>
      <c r="XCW10" s="173"/>
      <c r="XCX10" s="173"/>
      <c r="XCY10" s="173"/>
      <c r="XCZ10" s="173"/>
      <c r="XDA10" s="173"/>
      <c r="XDB10" s="173"/>
      <c r="XDC10" s="173"/>
      <c r="XDD10" s="173"/>
      <c r="XDE10" s="173"/>
      <c r="XDF10" s="173"/>
      <c r="XDG10" s="173"/>
      <c r="XDH10" s="173"/>
      <c r="XDI10" s="173"/>
      <c r="XDJ10" s="173"/>
      <c r="XDK10" s="173"/>
      <c r="XDL10" s="173"/>
      <c r="XDM10" s="173"/>
      <c r="XDN10" s="173"/>
      <c r="XDO10" s="173"/>
      <c r="XDP10" s="173"/>
      <c r="XDQ10" s="173"/>
      <c r="XDR10" s="173"/>
      <c r="XDS10" s="173"/>
      <c r="XDT10" s="173"/>
      <c r="XDU10" s="173"/>
      <c r="XDV10" s="173"/>
      <c r="XDW10" s="173"/>
      <c r="XDX10" s="173"/>
      <c r="XDY10" s="173"/>
      <c r="XDZ10" s="173"/>
      <c r="XEA10" s="173"/>
      <c r="XEB10" s="173"/>
      <c r="XEC10" s="173"/>
      <c r="XED10" s="173"/>
      <c r="XEE10" s="173"/>
      <c r="XEF10" s="173"/>
      <c r="XEG10" s="173"/>
      <c r="XEH10" s="173"/>
      <c r="XEI10" s="173"/>
      <c r="XEJ10" s="173"/>
      <c r="XEK10" s="173"/>
      <c r="XEL10" s="173"/>
      <c r="XEM10" s="173"/>
      <c r="XEN10" s="173"/>
      <c r="XEO10" s="173"/>
      <c r="XEP10" s="173"/>
      <c r="XEQ10" s="173"/>
      <c r="XER10" s="173"/>
      <c r="XES10" s="173"/>
      <c r="XET10" s="173"/>
      <c r="XEU10" s="173"/>
      <c r="XEV10" s="173"/>
      <c r="XEW10" s="173"/>
      <c r="XEX10" s="173"/>
      <c r="XEY10" s="173"/>
      <c r="XEZ10" s="173"/>
      <c r="XFA10" s="173"/>
      <c r="XFB10" s="173"/>
      <c r="XFC10" s="173"/>
      <c r="XFD10" s="173"/>
    </row>
    <row r="11" spans="1:16384">
      <c r="A11" s="76" t="s">
        <v>48</v>
      </c>
      <c r="B11" s="5" t="str">
        <f t="shared" si="3"/>
        <v>9030-01000</v>
      </c>
      <c r="C11" s="5" t="str">
        <f t="shared" si="4"/>
        <v>9030</v>
      </c>
      <c r="D11" s="1">
        <f>SUM($F11:K11)</f>
        <v>9387882.6699999999</v>
      </c>
      <c r="E11" s="2">
        <f t="shared" si="5"/>
        <v>0.7005177696160434</v>
      </c>
      <c r="F11" s="22">
        <f>'Div 12 history '!B12</f>
        <v>1464129.95</v>
      </c>
      <c r="G11" s="22">
        <f>'Div 12 history '!C12</f>
        <v>1467917.9</v>
      </c>
      <c r="H11" s="22">
        <f>'Div 12 history '!D12</f>
        <v>2252373.2200000002</v>
      </c>
      <c r="I11" s="22">
        <f>'Div 12 history '!E12</f>
        <v>1421629.92</v>
      </c>
      <c r="J11" s="22">
        <f>'Div 12 history '!F12</f>
        <v>1388189.18</v>
      </c>
      <c r="K11" s="22">
        <f>'Div 12 history '!G12</f>
        <v>1393642.5</v>
      </c>
      <c r="L11" s="1">
        <f t="shared" si="2"/>
        <v>1817231.7589181168</v>
      </c>
      <c r="M11" s="1">
        <f t="shared" si="2"/>
        <v>1899457.4559182827</v>
      </c>
      <c r="N11" s="1">
        <f t="shared" si="2"/>
        <v>1652780.336897074</v>
      </c>
      <c r="O11" s="1">
        <f t="shared" si="2"/>
        <v>1916791.4879203239</v>
      </c>
      <c r="P11" s="1">
        <f t="shared" si="2"/>
        <v>1833695.7898813609</v>
      </c>
      <c r="Q11" s="1">
        <f t="shared" si="2"/>
        <v>1750600.0918423983</v>
      </c>
      <c r="R11" s="1">
        <f t="shared" si="2"/>
        <v>1965827.7317934469</v>
      </c>
      <c r="S11" s="1">
        <f t="shared" si="2"/>
        <v>1716541.3311891502</v>
      </c>
      <c r="T11" s="1">
        <f t="shared" si="2"/>
        <v>1799636.3357155214</v>
      </c>
      <c r="U11" s="1">
        <f t="shared" si="2"/>
        <v>1882732.033754484</v>
      </c>
      <c r="V11" s="1">
        <f t="shared" si="2"/>
        <v>1965827.7317934469</v>
      </c>
      <c r="W11" s="1">
        <f t="shared" si="2"/>
        <v>1716541.3311891502</v>
      </c>
      <c r="X11" s="1">
        <f t="shared" si="2"/>
        <v>1916791.4879203239</v>
      </c>
      <c r="Y11" s="1">
        <f t="shared" si="2"/>
        <v>1833695.7898813609</v>
      </c>
      <c r="Z11" s="1">
        <f t="shared" si="2"/>
        <v>1750600.0918423983</v>
      </c>
      <c r="AA11" s="1">
        <f t="shared" si="2"/>
        <v>1974295.2325579338</v>
      </c>
      <c r="AB11" s="1">
        <f t="shared" si="2"/>
        <v>1888706.663577802</v>
      </c>
      <c r="AC11" s="1">
        <f t="shared" si="2"/>
        <v>1803118.0945976702</v>
      </c>
      <c r="AD11" s="1">
        <f t="shared" si="2"/>
        <v>2024802.5637472505</v>
      </c>
      <c r="AE11" s="1">
        <f t="shared" si="2"/>
        <v>1768037.5711248247</v>
      </c>
      <c r="AF11" s="1">
        <f t="shared" si="2"/>
        <v>1853625.4257869872</v>
      </c>
    </row>
    <row r="12" spans="1:16384">
      <c r="A12" s="76" t="s">
        <v>50</v>
      </c>
      <c r="B12" s="5" t="str">
        <f t="shared" si="3"/>
        <v>9200-01000</v>
      </c>
      <c r="C12" s="5" t="str">
        <f t="shared" si="4"/>
        <v>9200</v>
      </c>
      <c r="D12" s="1">
        <f>SUM($F12:K12)</f>
        <v>2119535.5</v>
      </c>
      <c r="E12" s="2">
        <f t="shared" si="5"/>
        <v>0.15815837641716346</v>
      </c>
      <c r="F12" s="22">
        <f>'Div 12 history '!B13</f>
        <v>322694.12</v>
      </c>
      <c r="G12" s="22">
        <f>'Div 12 history '!C13</f>
        <v>312975.15000000002</v>
      </c>
      <c r="H12" s="22">
        <f>'Div 12 history '!D13</f>
        <v>484049.56</v>
      </c>
      <c r="I12" s="22">
        <f>'Div 12 history '!E13</f>
        <v>348493.37</v>
      </c>
      <c r="J12" s="22">
        <f>'Div 12 history '!F13</f>
        <v>324655.96999999997</v>
      </c>
      <c r="K12" s="22">
        <f>'Div 12 history '!G13</f>
        <v>326667.33</v>
      </c>
      <c r="L12" s="1">
        <f t="shared" si="2"/>
        <v>410282.84653182508</v>
      </c>
      <c r="M12" s="1">
        <f t="shared" si="2"/>
        <v>428847.23319177207</v>
      </c>
      <c r="N12" s="1">
        <f t="shared" si="2"/>
        <v>373154.06688559614</v>
      </c>
      <c r="O12" s="1">
        <f t="shared" si="2"/>
        <v>432760.79895286425</v>
      </c>
      <c r="P12" s="1">
        <f t="shared" si="2"/>
        <v>413999.98907890974</v>
      </c>
      <c r="Q12" s="1">
        <f t="shared" si="2"/>
        <v>395239.17920495529</v>
      </c>
      <c r="R12" s="1">
        <f t="shared" si="2"/>
        <v>443831.88530206564</v>
      </c>
      <c r="S12" s="1">
        <f t="shared" si="2"/>
        <v>387549.61225699482</v>
      </c>
      <c r="T12" s="1">
        <f t="shared" si="2"/>
        <v>406310.26555415668</v>
      </c>
      <c r="U12" s="1">
        <f t="shared" si="2"/>
        <v>425071.07542811119</v>
      </c>
      <c r="V12" s="1">
        <f t="shared" si="2"/>
        <v>443831.88530206564</v>
      </c>
      <c r="W12" s="1">
        <f t="shared" si="2"/>
        <v>387549.61225699482</v>
      </c>
      <c r="X12" s="1">
        <f t="shared" si="2"/>
        <v>432760.79895286425</v>
      </c>
      <c r="Y12" s="1">
        <f t="shared" si="2"/>
        <v>413999.98907890974</v>
      </c>
      <c r="Z12" s="1">
        <f t="shared" si="2"/>
        <v>395239.17920495529</v>
      </c>
      <c r="AA12" s="1">
        <f t="shared" si="2"/>
        <v>445743.62292145018</v>
      </c>
      <c r="AB12" s="1">
        <f t="shared" si="2"/>
        <v>426419.98875127704</v>
      </c>
      <c r="AC12" s="1">
        <f t="shared" si="2"/>
        <v>407096.35458110395</v>
      </c>
      <c r="AD12" s="1">
        <f t="shared" si="2"/>
        <v>457146.8418611277</v>
      </c>
      <c r="AE12" s="1">
        <f t="shared" si="2"/>
        <v>399176.10062470468</v>
      </c>
      <c r="AF12" s="1">
        <f t="shared" si="2"/>
        <v>418499.57352078147</v>
      </c>
    </row>
    <row r="13" spans="1:16384">
      <c r="A13" s="76" t="s">
        <v>359</v>
      </c>
      <c r="B13" s="5" t="str">
        <f t="shared" si="3"/>
        <v>9200-01001</v>
      </c>
      <c r="C13" s="5" t="str">
        <f t="shared" si="4"/>
        <v>9200</v>
      </c>
      <c r="D13" s="1">
        <f>SUM($F13:K13)</f>
        <v>131322.93</v>
      </c>
      <c r="E13" s="2">
        <f t="shared" si="5"/>
        <v>9.7992326125912049E-3</v>
      </c>
      <c r="F13" s="22">
        <f>'Div 12 history '!B14</f>
        <v>6967.65</v>
      </c>
      <c r="G13" s="22">
        <f>'Div 12 history '!C14</f>
        <v>21813.23</v>
      </c>
      <c r="H13" s="22">
        <f>'Div 12 history '!D14</f>
        <v>36837.46</v>
      </c>
      <c r="I13" s="22">
        <f>'Div 12 history '!E14</f>
        <v>7455.21</v>
      </c>
      <c r="J13" s="22">
        <f>'Div 12 history '!F14</f>
        <v>35839.42</v>
      </c>
      <c r="K13" s="22">
        <f>'Div 12 history '!G14</f>
        <v>22409.96</v>
      </c>
      <c r="L13" s="1">
        <f t="shared" si="2"/>
        <v>25420.449685933359</v>
      </c>
      <c r="M13" s="1">
        <f t="shared" si="2"/>
        <v>26570.66851918109</v>
      </c>
      <c r="N13" s="1">
        <f t="shared" si="2"/>
        <v>23120.01162746859</v>
      </c>
      <c r="O13" s="1">
        <f t="shared" si="2"/>
        <v>26813.146610486616</v>
      </c>
      <c r="P13" s="1">
        <f t="shared" si="2"/>
        <v>25650.757718288005</v>
      </c>
      <c r="Q13" s="1">
        <f t="shared" si="2"/>
        <v>24488.36882608939</v>
      </c>
      <c r="R13" s="1">
        <f t="shared" si="2"/>
        <v>27499.092893368001</v>
      </c>
      <c r="S13" s="1">
        <f t="shared" si="2"/>
        <v>24011.935918012448</v>
      </c>
      <c r="T13" s="1">
        <f t="shared" si="2"/>
        <v>25174.315108970775</v>
      </c>
      <c r="U13" s="1">
        <f t="shared" si="2"/>
        <v>26336.70400116939</v>
      </c>
      <c r="V13" s="1">
        <f t="shared" si="2"/>
        <v>27499.092893368001</v>
      </c>
      <c r="W13" s="1">
        <f t="shared" si="2"/>
        <v>24011.935918012448</v>
      </c>
      <c r="X13" s="1">
        <f t="shared" si="2"/>
        <v>26813.146610486616</v>
      </c>
      <c r="Y13" s="1">
        <f t="shared" si="2"/>
        <v>25650.757718288005</v>
      </c>
      <c r="Z13" s="1">
        <f t="shared" si="2"/>
        <v>24488.36882608939</v>
      </c>
      <c r="AA13" s="1">
        <f t="shared" si="2"/>
        <v>27617.541008801218</v>
      </c>
      <c r="AB13" s="1">
        <f t="shared" si="2"/>
        <v>26420.280449836646</v>
      </c>
      <c r="AC13" s="1">
        <f t="shared" si="2"/>
        <v>25223.019890872074</v>
      </c>
      <c r="AD13" s="1">
        <f t="shared" si="2"/>
        <v>28324.065680169042</v>
      </c>
      <c r="AE13" s="1">
        <f t="shared" si="2"/>
        <v>24732.29399555282</v>
      </c>
      <c r="AF13" s="1">
        <f t="shared" si="2"/>
        <v>25929.544562239902</v>
      </c>
    </row>
    <row r="14" spans="1:16384">
      <c r="A14" s="76" t="s">
        <v>360</v>
      </c>
      <c r="B14" s="5" t="str">
        <f t="shared" si="3"/>
        <v>9200-01002</v>
      </c>
      <c r="C14" s="5" t="str">
        <f t="shared" si="4"/>
        <v>9200</v>
      </c>
      <c r="D14" s="1">
        <f>SUM($F14:K14)</f>
        <v>-132900.78</v>
      </c>
      <c r="E14" s="2">
        <f t="shared" si="5"/>
        <v>-9.9169707652335282E-3</v>
      </c>
      <c r="F14" s="22">
        <f>'Div 12 history '!B15</f>
        <v>-8029.91</v>
      </c>
      <c r="G14" s="22">
        <f>'Div 12 history '!C15</f>
        <v>-25928.53</v>
      </c>
      <c r="H14" s="22">
        <f>'Div 12 history '!D15</f>
        <v>-31491.9</v>
      </c>
      <c r="I14" s="22">
        <f>'Div 12 history '!E15</f>
        <v>-7150.35</v>
      </c>
      <c r="J14" s="22">
        <f>'Div 12 history '!F15</f>
        <v>-36997.86</v>
      </c>
      <c r="K14" s="22">
        <f>'Div 12 history '!G15</f>
        <v>-23302.23</v>
      </c>
      <c r="L14" s="1">
        <f t="shared" si="2"/>
        <v>-25725.877356005527</v>
      </c>
      <c r="M14" s="1">
        <f t="shared" si="2"/>
        <v>-26889.91611229366</v>
      </c>
      <c r="N14" s="1">
        <f t="shared" si="2"/>
        <v>-23397.799446750429</v>
      </c>
      <c r="O14" s="1">
        <f t="shared" si="2"/>
        <v>-27135.307587091058</v>
      </c>
      <c r="P14" s="1">
        <f t="shared" si="2"/>
        <v>-25958.95254813075</v>
      </c>
      <c r="Q14" s="1">
        <f t="shared" si="2"/>
        <v>-24782.597509170446</v>
      </c>
      <c r="R14" s="1">
        <f t="shared" si="2"/>
        <v>-27829.495540657404</v>
      </c>
      <c r="S14" s="1">
        <f t="shared" si="2"/>
        <v>-24300.44024157754</v>
      </c>
      <c r="T14" s="1">
        <f t="shared" si="2"/>
        <v>-25476.785462736792</v>
      </c>
      <c r="U14" s="1">
        <f t="shared" si="2"/>
        <v>-26653.140501697097</v>
      </c>
      <c r="V14" s="1">
        <f t="shared" si="2"/>
        <v>-27829.495540657404</v>
      </c>
      <c r="W14" s="1">
        <f t="shared" si="2"/>
        <v>-24300.44024157754</v>
      </c>
      <c r="X14" s="1">
        <f t="shared" si="2"/>
        <v>-27135.307587091058</v>
      </c>
      <c r="Y14" s="1">
        <f t="shared" si="2"/>
        <v>-25958.95254813075</v>
      </c>
      <c r="Z14" s="1">
        <f t="shared" si="2"/>
        <v>-24782.597509170446</v>
      </c>
      <c r="AA14" s="1">
        <f t="shared" si="2"/>
        <v>-27949.36681470379</v>
      </c>
      <c r="AB14" s="1">
        <f t="shared" si="2"/>
        <v>-26737.721124574673</v>
      </c>
      <c r="AC14" s="1">
        <f t="shared" si="2"/>
        <v>-25526.07543444556</v>
      </c>
      <c r="AD14" s="1">
        <f t="shared" si="2"/>
        <v>-28664.380406877128</v>
      </c>
      <c r="AE14" s="1">
        <f t="shared" si="2"/>
        <v>-25029.453448824865</v>
      </c>
      <c r="AF14" s="1">
        <f t="shared" si="2"/>
        <v>-26241.089026618898</v>
      </c>
    </row>
    <row r="15" spans="1:16384">
      <c r="A15" s="76" t="s">
        <v>91</v>
      </c>
      <c r="B15" s="5" t="str">
        <f t="shared" si="3"/>
        <v>9010-01008</v>
      </c>
      <c r="C15" s="5" t="str">
        <f t="shared" si="4"/>
        <v>9010</v>
      </c>
      <c r="D15" s="1">
        <f>SUM($F15:K15)</f>
        <v>-13142.349999999995</v>
      </c>
      <c r="E15" s="2">
        <f t="shared" si="5"/>
        <v>-9.806737081337431E-4</v>
      </c>
      <c r="F15" s="22">
        <f>'Div 12 history '!B16</f>
        <v>42716.61</v>
      </c>
      <c r="G15" s="22">
        <f>'Div 12 history '!C16</f>
        <v>-1856.93</v>
      </c>
      <c r="H15" s="22">
        <f>'Div 12 history '!D16</f>
        <v>-118484.33</v>
      </c>
      <c r="I15" s="22">
        <f>'Div 12 history '!E16</f>
        <v>13799.68</v>
      </c>
      <c r="J15" s="22">
        <f>'Div 12 history '!F16</f>
        <v>41867.57</v>
      </c>
      <c r="K15" s="22">
        <f>'Div 12 history '!G16</f>
        <v>8815.0499999999993</v>
      </c>
      <c r="L15" s="1">
        <f t="shared" si="2"/>
        <v>-2543.9917227701681</v>
      </c>
      <c r="M15" s="1">
        <f t="shared" si="2"/>
        <v>-2659.1016923933962</v>
      </c>
      <c r="N15" s="1">
        <f t="shared" si="2"/>
        <v>-2313.7717442967632</v>
      </c>
      <c r="O15" s="1">
        <f t="shared" si="2"/>
        <v>-2683.3680710316826</v>
      </c>
      <c r="P15" s="1">
        <f t="shared" si="2"/>
        <v>-2567.0401635033745</v>
      </c>
      <c r="Q15" s="1">
        <f t="shared" si="2"/>
        <v>-2450.7122559750669</v>
      </c>
      <c r="R15" s="1">
        <f t="shared" si="2"/>
        <v>-2752.0152306010445</v>
      </c>
      <c r="S15" s="1">
        <f t="shared" si="2"/>
        <v>-2403.0324788830922</v>
      </c>
      <c r="T15" s="1">
        <f t="shared" si="2"/>
        <v>-2519.3594155444289</v>
      </c>
      <c r="U15" s="1">
        <f t="shared" si="2"/>
        <v>-2635.6873230727365</v>
      </c>
      <c r="V15" s="1">
        <f t="shared" si="2"/>
        <v>-2752.0152306010445</v>
      </c>
      <c r="W15" s="1">
        <f t="shared" si="2"/>
        <v>-2403.0324788830922</v>
      </c>
      <c r="X15" s="1">
        <f t="shared" si="2"/>
        <v>-2683.3680710316826</v>
      </c>
      <c r="Y15" s="1">
        <f t="shared" si="2"/>
        <v>-2567.0401635033745</v>
      </c>
      <c r="Z15" s="1">
        <f t="shared" si="2"/>
        <v>-2450.7122559750669</v>
      </c>
      <c r="AA15" s="1">
        <f t="shared" si="2"/>
        <v>-2763.8691131626333</v>
      </c>
      <c r="AB15" s="1">
        <f t="shared" si="2"/>
        <v>-2644.0513684084758</v>
      </c>
      <c r="AC15" s="1">
        <f t="shared" si="2"/>
        <v>-2524.2336236543192</v>
      </c>
      <c r="AD15" s="1">
        <f t="shared" si="2"/>
        <v>-2834.5756875190759</v>
      </c>
      <c r="AE15" s="1">
        <f t="shared" si="2"/>
        <v>-2475.1234532495846</v>
      </c>
      <c r="AF15" s="1">
        <f t="shared" si="2"/>
        <v>-2594.9401980107623</v>
      </c>
    </row>
    <row r="16" spans="1:16384">
      <c r="A16" s="76" t="s">
        <v>882</v>
      </c>
      <c r="B16" s="5" t="str">
        <f t="shared" si="3"/>
        <v>9020-01008</v>
      </c>
      <c r="C16" s="5" t="str">
        <f t="shared" si="4"/>
        <v>9020</v>
      </c>
      <c r="D16" s="1">
        <f>SUM($F16:K16)</f>
        <v>0</v>
      </c>
      <c r="E16" s="2">
        <f t="shared" si="5"/>
        <v>0</v>
      </c>
      <c r="F16" s="22">
        <f>'Div 12 history '!B17</f>
        <v>0</v>
      </c>
      <c r="G16" s="22">
        <f>'Div 12 history '!C17</f>
        <v>0</v>
      </c>
      <c r="H16" s="22">
        <f>'Div 12 history '!D17</f>
        <v>0</v>
      </c>
      <c r="I16" s="22">
        <f>'Div 12 history '!E17</f>
        <v>0</v>
      </c>
      <c r="J16" s="22">
        <f>'Div 12 history '!F17</f>
        <v>0</v>
      </c>
      <c r="K16" s="22">
        <f>'Div 12 history '!G17</f>
        <v>0</v>
      </c>
      <c r="L16" s="1">
        <f t="shared" si="2"/>
        <v>0</v>
      </c>
      <c r="M16" s="1">
        <f t="shared" si="2"/>
        <v>0</v>
      </c>
      <c r="N16" s="1">
        <f t="shared" si="2"/>
        <v>0</v>
      </c>
      <c r="O16" s="1">
        <f t="shared" si="2"/>
        <v>0</v>
      </c>
      <c r="P16" s="1">
        <f t="shared" si="2"/>
        <v>0</v>
      </c>
      <c r="Q16" s="1">
        <f t="shared" si="2"/>
        <v>0</v>
      </c>
      <c r="R16" s="1">
        <f t="shared" si="2"/>
        <v>0</v>
      </c>
      <c r="S16" s="1">
        <f t="shared" si="2"/>
        <v>0</v>
      </c>
      <c r="T16" s="1">
        <f t="shared" si="2"/>
        <v>0</v>
      </c>
      <c r="U16" s="1">
        <f t="shared" si="2"/>
        <v>0</v>
      </c>
      <c r="V16" s="1">
        <f t="shared" si="2"/>
        <v>0</v>
      </c>
      <c r="W16" s="1">
        <f t="shared" si="2"/>
        <v>0</v>
      </c>
      <c r="X16" s="1">
        <f t="shared" si="2"/>
        <v>0</v>
      </c>
      <c r="Y16" s="1">
        <f t="shared" si="2"/>
        <v>0</v>
      </c>
      <c r="Z16" s="1">
        <f t="shared" si="2"/>
        <v>0</v>
      </c>
      <c r="AA16" s="1">
        <f t="shared" si="2"/>
        <v>0</v>
      </c>
      <c r="AB16" s="1">
        <f t="shared" si="2"/>
        <v>0</v>
      </c>
      <c r="AC16" s="1">
        <f t="shared" si="2"/>
        <v>0</v>
      </c>
      <c r="AD16" s="1">
        <f t="shared" si="2"/>
        <v>0</v>
      </c>
      <c r="AE16" s="1">
        <f t="shared" si="2"/>
        <v>0</v>
      </c>
      <c r="AF16" s="1">
        <f t="shared" si="2"/>
        <v>0</v>
      </c>
    </row>
    <row r="17" spans="1:38">
      <c r="A17" s="76" t="s">
        <v>93</v>
      </c>
      <c r="B17" s="5" t="str">
        <f t="shared" si="3"/>
        <v>9030-01008</v>
      </c>
      <c r="C17" s="5" t="str">
        <f t="shared" si="4"/>
        <v>9030</v>
      </c>
      <c r="D17" s="1">
        <f>SUM($F17:K17)</f>
        <v>-5227.4599999999919</v>
      </c>
      <c r="E17" s="2">
        <f t="shared" si="5"/>
        <v>-3.9006970460540245E-4</v>
      </c>
      <c r="F17" s="22">
        <f>'Div 12 history '!B18</f>
        <v>249635.75</v>
      </c>
      <c r="G17" s="22">
        <f>'Div 12 history '!C18</f>
        <v>2462.16</v>
      </c>
      <c r="H17" s="22">
        <f>'Div 12 history '!D18</f>
        <v>-580282.42000000004</v>
      </c>
      <c r="I17" s="22">
        <f>'Div 12 history '!E18</f>
        <v>52624.76</v>
      </c>
      <c r="J17" s="22">
        <f>'Div 12 history '!F18</f>
        <v>198196.16</v>
      </c>
      <c r="K17" s="22">
        <f>'Div 12 history '!G18</f>
        <v>72136.13</v>
      </c>
      <c r="L17" s="1">
        <f t="shared" ref="L17:U21" si="6">$E17*L$22</f>
        <v>-1011.8901848689258</v>
      </c>
      <c r="M17" s="1">
        <f t="shared" si="6"/>
        <v>-1057.6759660881628</v>
      </c>
      <c r="N17" s="1">
        <f t="shared" si="6"/>
        <v>-920.31860682766353</v>
      </c>
      <c r="O17" s="1">
        <f t="shared" si="6"/>
        <v>-1067.3280849007417</v>
      </c>
      <c r="P17" s="1">
        <f t="shared" si="6"/>
        <v>-1021.057860512567</v>
      </c>
      <c r="Q17" s="1">
        <f t="shared" si="6"/>
        <v>-974.78763612439241</v>
      </c>
      <c r="R17" s="1">
        <f t="shared" si="6"/>
        <v>-1094.6329642231199</v>
      </c>
      <c r="S17" s="1">
        <f t="shared" si="6"/>
        <v>-955.82267722760344</v>
      </c>
      <c r="T17" s="1">
        <f t="shared" si="6"/>
        <v>-1002.0925154467706</v>
      </c>
      <c r="U17" s="1">
        <f t="shared" si="6"/>
        <v>-1048.3627398349452</v>
      </c>
      <c r="V17" s="1">
        <f t="shared" ref="V17:AF21" si="7">$E17*V$22</f>
        <v>-1094.6329642231199</v>
      </c>
      <c r="W17" s="1">
        <f t="shared" si="7"/>
        <v>-955.82267722760344</v>
      </c>
      <c r="X17" s="1">
        <f t="shared" si="7"/>
        <v>-1067.3280849007417</v>
      </c>
      <c r="Y17" s="1">
        <f t="shared" si="7"/>
        <v>-1021.057860512567</v>
      </c>
      <c r="Z17" s="1">
        <f t="shared" si="7"/>
        <v>-974.78763612439241</v>
      </c>
      <c r="AA17" s="1">
        <f t="shared" si="7"/>
        <v>-1099.3479274477641</v>
      </c>
      <c r="AB17" s="1">
        <f t="shared" si="7"/>
        <v>-1051.6895963279442</v>
      </c>
      <c r="AC17" s="1">
        <f t="shared" si="7"/>
        <v>-1004.0312652081243</v>
      </c>
      <c r="AD17" s="1">
        <f t="shared" si="7"/>
        <v>-1127.4719531498135</v>
      </c>
      <c r="AE17" s="1">
        <f t="shared" si="7"/>
        <v>-984.49735754443145</v>
      </c>
      <c r="AF17" s="1">
        <f t="shared" si="7"/>
        <v>-1032.1552909101738</v>
      </c>
    </row>
    <row r="18" spans="1:38">
      <c r="A18" s="76" t="s">
        <v>96</v>
      </c>
      <c r="B18" s="5" t="str">
        <f t="shared" si="3"/>
        <v>9200-01008</v>
      </c>
      <c r="C18" s="5" t="str">
        <f t="shared" si="4"/>
        <v>9200</v>
      </c>
      <c r="D18" s="1">
        <f>SUM($F18:K18)</f>
        <v>3225.880000000001</v>
      </c>
      <c r="E18" s="2">
        <f t="shared" si="5"/>
        <v>2.4071309176779506E-4</v>
      </c>
      <c r="F18" s="22">
        <f>'Div 12 history '!B19</f>
        <v>49643.38</v>
      </c>
      <c r="G18" s="22">
        <f>'Div 12 history '!C19</f>
        <v>-6317.34</v>
      </c>
      <c r="H18" s="22">
        <f>'Div 12 history '!D19</f>
        <v>-134343.59</v>
      </c>
      <c r="I18" s="22">
        <f>'Div 12 history '!E19</f>
        <v>34370.82</v>
      </c>
      <c r="J18" s="22">
        <f>'Div 12 history '!F19</f>
        <v>42981.91</v>
      </c>
      <c r="K18" s="22">
        <f>'Div 12 history '!G19</f>
        <v>16890.7</v>
      </c>
      <c r="L18" s="1">
        <f t="shared" si="6"/>
        <v>624.44022710168542</v>
      </c>
      <c r="M18" s="1">
        <f t="shared" si="6"/>
        <v>652.69475911522784</v>
      </c>
      <c r="N18" s="1">
        <f t="shared" si="6"/>
        <v>567.93115344607679</v>
      </c>
      <c r="O18" s="1">
        <f t="shared" si="6"/>
        <v>658.6511082857852</v>
      </c>
      <c r="P18" s="1">
        <f t="shared" si="6"/>
        <v>630.09762505505273</v>
      </c>
      <c r="Q18" s="1">
        <f t="shared" si="6"/>
        <v>601.54414182432015</v>
      </c>
      <c r="R18" s="1">
        <f t="shared" si="6"/>
        <v>675.50102470953095</v>
      </c>
      <c r="S18" s="1">
        <f t="shared" si="6"/>
        <v>589.84081332329413</v>
      </c>
      <c r="T18" s="1">
        <f t="shared" si="6"/>
        <v>618.39405824806579</v>
      </c>
      <c r="U18" s="1">
        <f t="shared" si="6"/>
        <v>646.94754147879837</v>
      </c>
      <c r="V18" s="1">
        <f t="shared" si="7"/>
        <v>675.50102470953095</v>
      </c>
      <c r="W18" s="1">
        <f t="shared" si="7"/>
        <v>589.84081332329413</v>
      </c>
      <c r="X18" s="1">
        <f t="shared" si="7"/>
        <v>658.6511082857852</v>
      </c>
      <c r="Y18" s="1">
        <f t="shared" si="7"/>
        <v>630.09762505505273</v>
      </c>
      <c r="Z18" s="1">
        <f t="shared" si="7"/>
        <v>601.54414182432015</v>
      </c>
      <c r="AA18" s="1">
        <f t="shared" si="7"/>
        <v>678.41064153435889</v>
      </c>
      <c r="AB18" s="1">
        <f t="shared" si="7"/>
        <v>649.00055380670426</v>
      </c>
      <c r="AC18" s="1">
        <f t="shared" si="7"/>
        <v>619.59046607904986</v>
      </c>
      <c r="AD18" s="1">
        <f t="shared" si="7"/>
        <v>695.76605545081691</v>
      </c>
      <c r="AE18" s="1">
        <f t="shared" si="7"/>
        <v>607.53603772299289</v>
      </c>
      <c r="AF18" s="1">
        <f t="shared" si="7"/>
        <v>636.94587999550788</v>
      </c>
    </row>
    <row r="19" spans="1:38">
      <c r="A19" s="76" t="s">
        <v>357</v>
      </c>
      <c r="B19" s="5" t="str">
        <f t="shared" si="3"/>
        <v>9200-01010</v>
      </c>
      <c r="C19" s="5" t="str">
        <f t="shared" si="4"/>
        <v>9200</v>
      </c>
      <c r="D19" s="1">
        <f>SUM($F19:K19)</f>
        <v>0</v>
      </c>
      <c r="E19" s="2">
        <f t="shared" si="5"/>
        <v>0</v>
      </c>
      <c r="F19" s="22">
        <f>'Div 12 history '!B20</f>
        <v>0</v>
      </c>
      <c r="G19" s="22">
        <f>'Div 12 history '!C20</f>
        <v>0</v>
      </c>
      <c r="H19" s="22">
        <f>'Div 12 history '!D20</f>
        <v>0</v>
      </c>
      <c r="I19" s="22">
        <f>'Div 12 history '!E20</f>
        <v>0</v>
      </c>
      <c r="J19" s="22">
        <f>'Div 12 history '!F20</f>
        <v>0</v>
      </c>
      <c r="K19" s="22">
        <f>'Div 12 history '!G20</f>
        <v>0</v>
      </c>
      <c r="L19" s="1">
        <f t="shared" si="6"/>
        <v>0</v>
      </c>
      <c r="M19" s="1">
        <f t="shared" si="6"/>
        <v>0</v>
      </c>
      <c r="N19" s="1">
        <f t="shared" si="6"/>
        <v>0</v>
      </c>
      <c r="O19" s="1">
        <f t="shared" si="6"/>
        <v>0</v>
      </c>
      <c r="P19" s="1">
        <f t="shared" si="6"/>
        <v>0</v>
      </c>
      <c r="Q19" s="1">
        <f t="shared" si="6"/>
        <v>0</v>
      </c>
      <c r="R19" s="1">
        <f t="shared" si="6"/>
        <v>0</v>
      </c>
      <c r="S19" s="1">
        <f t="shared" si="6"/>
        <v>0</v>
      </c>
      <c r="T19" s="1">
        <f t="shared" si="6"/>
        <v>0</v>
      </c>
      <c r="U19" s="1">
        <f t="shared" si="6"/>
        <v>0</v>
      </c>
      <c r="V19" s="1">
        <f t="shared" si="7"/>
        <v>0</v>
      </c>
      <c r="W19" s="1">
        <f t="shared" si="7"/>
        <v>0</v>
      </c>
      <c r="X19" s="1">
        <f t="shared" si="7"/>
        <v>0</v>
      </c>
      <c r="Y19" s="1">
        <f t="shared" si="7"/>
        <v>0</v>
      </c>
      <c r="Z19" s="1">
        <f t="shared" si="7"/>
        <v>0</v>
      </c>
      <c r="AA19" s="1">
        <f t="shared" si="7"/>
        <v>0</v>
      </c>
      <c r="AB19" s="1">
        <f t="shared" si="7"/>
        <v>0</v>
      </c>
      <c r="AC19" s="1">
        <f t="shared" si="7"/>
        <v>0</v>
      </c>
      <c r="AD19" s="1">
        <f t="shared" si="7"/>
        <v>0</v>
      </c>
      <c r="AE19" s="1">
        <f t="shared" si="7"/>
        <v>0</v>
      </c>
      <c r="AF19" s="1">
        <f t="shared" si="7"/>
        <v>0</v>
      </c>
    </row>
    <row r="20" spans="1:38">
      <c r="A20" s="76" t="s">
        <v>362</v>
      </c>
      <c r="B20" s="5" t="str">
        <f t="shared" si="3"/>
        <v>9200-01011</v>
      </c>
      <c r="C20" s="5" t="str">
        <f t="shared" si="4"/>
        <v>9200</v>
      </c>
      <c r="D20" s="1">
        <f>SUM($F20:K20)</f>
        <v>50209.459999999992</v>
      </c>
      <c r="E20" s="2">
        <f t="shared" si="5"/>
        <v>3.7465976268774505E-3</v>
      </c>
      <c r="F20" s="22">
        <f>'Div 12 history '!B21</f>
        <v>1983.14</v>
      </c>
      <c r="G20" s="22">
        <f>'Div 12 history '!C21</f>
        <v>4845.8100000000004</v>
      </c>
      <c r="H20" s="22">
        <f>'Div 12 history '!D21</f>
        <v>2123.0700000000002</v>
      </c>
      <c r="I20" s="22">
        <f>'Div 12 history '!E21</f>
        <v>13492.65</v>
      </c>
      <c r="J20" s="22">
        <f>'Div 12 history '!F21</f>
        <v>15612.34</v>
      </c>
      <c r="K20" s="22">
        <f>'Div 12 history '!G21</f>
        <v>12152.45</v>
      </c>
      <c r="L20" s="1">
        <f t="shared" si="6"/>
        <v>9719.1484509817401</v>
      </c>
      <c r="M20" s="1">
        <f t="shared" si="6"/>
        <v>10158.918310664269</v>
      </c>
      <c r="N20" s="1">
        <f t="shared" si="6"/>
        <v>8839.6085817527746</v>
      </c>
      <c r="O20" s="1">
        <f t="shared" si="6"/>
        <v>10251.626370302301</v>
      </c>
      <c r="P20" s="1">
        <f t="shared" si="6"/>
        <v>9807.2034611630479</v>
      </c>
      <c r="Q20" s="1">
        <f t="shared" si="6"/>
        <v>9362.7805520237944</v>
      </c>
      <c r="R20" s="1">
        <f t="shared" si="6"/>
        <v>10513.888204183722</v>
      </c>
      <c r="S20" s="1">
        <f t="shared" si="6"/>
        <v>9180.6231858976116</v>
      </c>
      <c r="T20" s="1">
        <f t="shared" si="6"/>
        <v>9625.0423859052153</v>
      </c>
      <c r="U20" s="1">
        <f t="shared" si="6"/>
        <v>10069.465295044469</v>
      </c>
      <c r="V20" s="1">
        <f t="shared" si="7"/>
        <v>10513.888204183722</v>
      </c>
      <c r="W20" s="1">
        <f t="shared" si="7"/>
        <v>9180.6231858976116</v>
      </c>
      <c r="X20" s="1">
        <f t="shared" si="7"/>
        <v>10251.626370302301</v>
      </c>
      <c r="Y20" s="1">
        <f t="shared" si="7"/>
        <v>9807.2034611630479</v>
      </c>
      <c r="Z20" s="1">
        <f t="shared" si="7"/>
        <v>9362.7805520237944</v>
      </c>
      <c r="AA20" s="1">
        <f t="shared" si="7"/>
        <v>10559.175161411371</v>
      </c>
      <c r="AB20" s="1">
        <f t="shared" si="7"/>
        <v>10101.419564997939</v>
      </c>
      <c r="AC20" s="1">
        <f t="shared" si="7"/>
        <v>9643.6639685845093</v>
      </c>
      <c r="AD20" s="1">
        <f t="shared" si="7"/>
        <v>10829.304850309236</v>
      </c>
      <c r="AE20" s="1">
        <f t="shared" si="7"/>
        <v>9456.0418814745408</v>
      </c>
      <c r="AF20" s="1">
        <f t="shared" si="7"/>
        <v>9913.7936574823743</v>
      </c>
    </row>
    <row r="21" spans="1:38">
      <c r="A21" s="76" t="s">
        <v>363</v>
      </c>
      <c r="B21" s="5" t="str">
        <f t="shared" si="3"/>
        <v>9200-01012</v>
      </c>
      <c r="C21" s="5" t="str">
        <f t="shared" si="4"/>
        <v>9200</v>
      </c>
      <c r="D21" s="1">
        <f>SUM($F21:K21)</f>
        <v>-40539.31</v>
      </c>
      <c r="E21" s="2">
        <f t="shared" si="5"/>
        <v>-3.0250172505589448E-3</v>
      </c>
      <c r="F21" s="22">
        <f>'Div 12 history '!B22</f>
        <v>-920.88</v>
      </c>
      <c r="G21" s="22">
        <f>'Div 12 history '!C22</f>
        <v>-730.51</v>
      </c>
      <c r="H21" s="22">
        <f>'Div 12 history '!D22</f>
        <v>-7468.63</v>
      </c>
      <c r="I21" s="22">
        <f>'Div 12 history '!E22</f>
        <v>-5705.21</v>
      </c>
      <c r="J21" s="22">
        <f>'Div 12 history '!F22</f>
        <v>-14453.9</v>
      </c>
      <c r="K21" s="22">
        <f>'Div 12 history '!G22</f>
        <v>-11260.18</v>
      </c>
      <c r="L21" s="1">
        <f t="shared" si="6"/>
        <v>-7847.277624383305</v>
      </c>
      <c r="M21" s="1">
        <f t="shared" si="6"/>
        <v>-8202.3494907273489</v>
      </c>
      <c r="N21" s="1">
        <f t="shared" si="6"/>
        <v>-7137.1337706945296</v>
      </c>
      <c r="O21" s="1">
        <f t="shared" si="6"/>
        <v>-8277.2023325855298</v>
      </c>
      <c r="P21" s="1">
        <f t="shared" si="6"/>
        <v>-7918.3735763173272</v>
      </c>
      <c r="Q21" s="1">
        <f t="shared" si="6"/>
        <v>-7559.5448200491255</v>
      </c>
      <c r="R21" s="1">
        <f t="shared" si="6"/>
        <v>-8488.9535401246558</v>
      </c>
      <c r="S21" s="1">
        <f t="shared" si="6"/>
        <v>-7412.4702660871271</v>
      </c>
      <c r="T21" s="1">
        <f t="shared" si="6"/>
        <v>-7771.2960275882515</v>
      </c>
      <c r="U21" s="1">
        <f t="shared" si="6"/>
        <v>-8130.1247838564541</v>
      </c>
      <c r="V21" s="1">
        <f t="shared" si="7"/>
        <v>-8488.9535401246558</v>
      </c>
      <c r="W21" s="1">
        <f t="shared" si="7"/>
        <v>-7412.4702660871271</v>
      </c>
      <c r="X21" s="1">
        <f t="shared" si="7"/>
        <v>-8277.2023325855298</v>
      </c>
      <c r="Y21" s="1">
        <f t="shared" si="7"/>
        <v>-7918.3735763173272</v>
      </c>
      <c r="Z21" s="1">
        <f t="shared" si="7"/>
        <v>-7559.5448200491255</v>
      </c>
      <c r="AA21" s="1">
        <f t="shared" si="7"/>
        <v>-8525.518402563097</v>
      </c>
      <c r="AB21" s="1">
        <f t="shared" si="7"/>
        <v>-8155.9247836068471</v>
      </c>
      <c r="AC21" s="1">
        <f t="shared" si="7"/>
        <v>-7786.3311646505999</v>
      </c>
      <c r="AD21" s="1">
        <f t="shared" si="7"/>
        <v>-8743.6221463283964</v>
      </c>
      <c r="AE21" s="1">
        <f t="shared" si="7"/>
        <v>-7634.8443740697403</v>
      </c>
      <c r="AF21" s="1">
        <f t="shared" si="7"/>
        <v>-8004.4349084159003</v>
      </c>
    </row>
    <row r="22" spans="1:38">
      <c r="A22" s="9" t="s">
        <v>22</v>
      </c>
      <c r="B22" s="5"/>
      <c r="C22" s="5"/>
      <c r="D22" s="31">
        <f t="shared" ref="D22:K22" si="8">SUM(D9:D21)</f>
        <v>13401348.370000001</v>
      </c>
      <c r="E22" s="32">
        <f t="shared" si="8"/>
        <v>0.99999999999999967</v>
      </c>
      <c r="F22" s="33">
        <f t="shared" si="8"/>
        <v>2428184.3000000003</v>
      </c>
      <c r="G22" s="33">
        <f t="shared" si="8"/>
        <v>2071688.6099999996</v>
      </c>
      <c r="H22" s="33">
        <f t="shared" si="8"/>
        <v>2348786.3600000003</v>
      </c>
      <c r="I22" s="33">
        <f t="shared" si="8"/>
        <v>2172495.3199999994</v>
      </c>
      <c r="J22" s="33">
        <f t="shared" si="8"/>
        <v>2284586.15</v>
      </c>
      <c r="K22" s="33">
        <f t="shared" si="8"/>
        <v>2095607.6300000001</v>
      </c>
      <c r="L22" s="33">
        <f>'Div 12 history '!H23</f>
        <v>2594126.5699999998</v>
      </c>
      <c r="M22" s="33">
        <f>'Div 12 history '!I23</f>
        <v>2711505.03</v>
      </c>
      <c r="N22" s="33">
        <f>'Div 12 history '!J23</f>
        <v>2359369.61</v>
      </c>
      <c r="O22" s="33">
        <f>'Div 012 FY19 Budget'!C6</f>
        <v>2736249.63</v>
      </c>
      <c r="P22" s="33">
        <f>'Div 012 FY19 Budget'!D6</f>
        <v>2617629.23</v>
      </c>
      <c r="Q22" s="33">
        <f>'Div 012 FY19 Budget'!E6</f>
        <v>2499008.83</v>
      </c>
      <c r="R22" s="33">
        <f>'Div 012 FY19 Budget'!F6</f>
        <v>2806249.63</v>
      </c>
      <c r="S22" s="33">
        <f>'Div 012 FY19 Budget'!G6</f>
        <v>2450389.42</v>
      </c>
      <c r="T22" s="33">
        <f>'Div 012 FY19 Budget'!H6</f>
        <v>2569008.83</v>
      </c>
      <c r="U22" s="33">
        <f>'Div 012 FY19 Budget'!I6</f>
        <v>2687629.23</v>
      </c>
      <c r="V22" s="33">
        <f>'Div 012 FY19 Budget'!J6</f>
        <v>2806249.63</v>
      </c>
      <c r="W22" s="33">
        <f>'Div 012 FY19 Budget'!K6</f>
        <v>2450389.42</v>
      </c>
      <c r="X22" s="33">
        <f>'Div 012 FY19 Budget'!L6</f>
        <v>2736249.63</v>
      </c>
      <c r="Y22" s="33">
        <f>'Div 012 FY19 Budget'!M6</f>
        <v>2617629.23</v>
      </c>
      <c r="Z22" s="33">
        <f>'Div 012 FY19 Budget'!N6</f>
        <v>2499008.83</v>
      </c>
      <c r="AA22" s="37">
        <f t="shared" ref="AA22:AF22" si="9">(1+AA$1)*O22</f>
        <v>2818337.1189000001</v>
      </c>
      <c r="AB22" s="37">
        <f t="shared" si="9"/>
        <v>2696158.1069</v>
      </c>
      <c r="AC22" s="37">
        <f t="shared" si="9"/>
        <v>2573979.0949000004</v>
      </c>
      <c r="AD22" s="37">
        <f t="shared" si="9"/>
        <v>2890437.1189000001</v>
      </c>
      <c r="AE22" s="37">
        <f t="shared" si="9"/>
        <v>2523901.1025999999</v>
      </c>
      <c r="AF22" s="37">
        <f t="shared" si="9"/>
        <v>2646079.0949000004</v>
      </c>
      <c r="AH22" s="15">
        <f>SUM(F22:Q22)</f>
        <v>28919237.270000003</v>
      </c>
      <c r="AI22" s="15">
        <f>SUM(U22:AF22)</f>
        <v>31946047.607100002</v>
      </c>
      <c r="AK22" s="15">
        <f>AH22*$AK$6</f>
        <v>1466050.1141310816</v>
      </c>
      <c r="AL22" s="15">
        <f>AI22*$AL$6</f>
        <v>1802146.1810492422</v>
      </c>
    </row>
    <row r="23" spans="1:38">
      <c r="A23" s="5"/>
      <c r="B23" s="5" t="str">
        <f t="shared" ref="B23:B47" si="10">RIGHT(A23,10)</f>
        <v/>
      </c>
      <c r="C23" s="5" t="s">
        <v>462</v>
      </c>
      <c r="F23" s="1">
        <f>F22-'Div 12 history '!B23</f>
        <v>0</v>
      </c>
      <c r="G23" s="1">
        <f>G22-'Div 12 history '!C23</f>
        <v>0</v>
      </c>
      <c r="H23" s="1">
        <f>H22-'Div 12 history '!D23</f>
        <v>0</v>
      </c>
      <c r="I23" s="1">
        <f>I22-'Div 12 history '!E23</f>
        <v>0</v>
      </c>
      <c r="J23" s="1">
        <f>J22-'Div 12 history '!F23</f>
        <v>0</v>
      </c>
      <c r="K23" s="1">
        <f>K22-'Div 12 history '!G23</f>
        <v>0</v>
      </c>
      <c r="L23" s="1">
        <f>L22-'Div 12 history '!H23</f>
        <v>0</v>
      </c>
      <c r="M23" s="1">
        <f>M22-'Div 12 history '!I23</f>
        <v>0</v>
      </c>
      <c r="N23" s="1">
        <f>N22-'Div 12 history '!J23</f>
        <v>0</v>
      </c>
      <c r="O23" s="1">
        <f t="shared" ref="O23:AF23" si="11">O22-SUM(O9:O21)</f>
        <v>0</v>
      </c>
      <c r="P23" s="1">
        <f t="shared" si="11"/>
        <v>0</v>
      </c>
      <c r="Q23" s="1">
        <f t="shared" si="11"/>
        <v>0</v>
      </c>
      <c r="R23" s="1">
        <f t="shared" si="11"/>
        <v>0</v>
      </c>
      <c r="S23" s="1">
        <f t="shared" si="11"/>
        <v>0</v>
      </c>
      <c r="T23" s="1">
        <f t="shared" si="11"/>
        <v>0</v>
      </c>
      <c r="U23" s="1">
        <f t="shared" si="11"/>
        <v>0</v>
      </c>
      <c r="V23" s="1">
        <f t="shared" si="11"/>
        <v>0</v>
      </c>
      <c r="W23" s="1">
        <f t="shared" si="11"/>
        <v>0</v>
      </c>
      <c r="X23" s="1">
        <f t="shared" si="11"/>
        <v>0</v>
      </c>
      <c r="Y23" s="1">
        <f t="shared" si="11"/>
        <v>0</v>
      </c>
      <c r="Z23" s="1">
        <f t="shared" si="11"/>
        <v>0</v>
      </c>
      <c r="AA23" s="1">
        <f t="shared" si="11"/>
        <v>0</v>
      </c>
      <c r="AB23" s="1">
        <f t="shared" si="11"/>
        <v>0</v>
      </c>
      <c r="AC23" s="1">
        <f t="shared" si="11"/>
        <v>0</v>
      </c>
      <c r="AD23" s="1">
        <f t="shared" si="11"/>
        <v>0</v>
      </c>
      <c r="AE23" s="1">
        <f t="shared" si="11"/>
        <v>0</v>
      </c>
      <c r="AF23" s="1">
        <f t="shared" si="11"/>
        <v>0</v>
      </c>
    </row>
    <row r="24" spans="1:38">
      <c r="A24" s="76" t="s">
        <v>120</v>
      </c>
      <c r="B24" s="5" t="str">
        <f t="shared" ref="B24:B31" si="12">RIGHT(A24,10)</f>
        <v>9260-01202</v>
      </c>
      <c r="C24" s="5" t="str">
        <f t="shared" ref="C24:C31" si="13">LEFT(B24,4)</f>
        <v>9260</v>
      </c>
      <c r="D24" s="1">
        <f>SUM($F24:K24)</f>
        <v>589303.25</v>
      </c>
      <c r="E24" s="2">
        <f t="shared" ref="E24:E31" si="14">D24/$D$32</f>
        <v>0.13373859694683529</v>
      </c>
      <c r="F24" s="22">
        <f>'Div 12 history '!B25</f>
        <v>106840.11</v>
      </c>
      <c r="G24" s="22">
        <f>'Div 12 history '!C25</f>
        <v>91154.3</v>
      </c>
      <c r="H24" s="22">
        <f>'Div 12 history '!D25</f>
        <v>103346.59</v>
      </c>
      <c r="I24" s="22">
        <f>'Div 12 history '!E25</f>
        <v>95233.72</v>
      </c>
      <c r="J24" s="22">
        <f>'Div 12 history '!F25</f>
        <v>100521.79</v>
      </c>
      <c r="K24" s="22">
        <f>'Div 12 history '!G25</f>
        <v>92206.74</v>
      </c>
      <c r="L24" s="1">
        <f t="shared" ref="L24:V31" si="15">$E24*L$32</f>
        <v>113980.59025091166</v>
      </c>
      <c r="M24" s="1">
        <f t="shared" si="15"/>
        <v>119137.95577713038</v>
      </c>
      <c r="N24" s="1">
        <f t="shared" si="15"/>
        <v>103665.84582461453</v>
      </c>
      <c r="O24" s="1">
        <f t="shared" si="15"/>
        <v>117321.06495341499</v>
      </c>
      <c r="P24" s="1">
        <f t="shared" si="15"/>
        <v>112235.02623310593</v>
      </c>
      <c r="Q24" s="1">
        <f t="shared" si="15"/>
        <v>107148.98743255371</v>
      </c>
      <c r="R24" s="1">
        <f t="shared" si="15"/>
        <v>120322.42654609587</v>
      </c>
      <c r="S24" s="1">
        <f t="shared" si="15"/>
        <v>105064.3527803039</v>
      </c>
      <c r="T24" s="1">
        <f t="shared" si="15"/>
        <v>110150.34902523458</v>
      </c>
      <c r="U24" s="1">
        <f t="shared" si="15"/>
        <v>115236.38782578682</v>
      </c>
      <c r="V24" s="1">
        <f t="shared" si="15"/>
        <v>120322.42654609587</v>
      </c>
      <c r="W24" s="1">
        <f t="shared" ref="W24:AF31" si="16">$E24*W$32</f>
        <v>105064.3527803039</v>
      </c>
      <c r="X24" s="1">
        <f t="shared" si="16"/>
        <v>117321.06495341499</v>
      </c>
      <c r="Y24" s="1">
        <f t="shared" si="16"/>
        <v>112235.02623310593</v>
      </c>
      <c r="Z24" s="1">
        <f t="shared" si="16"/>
        <v>107148.98743255371</v>
      </c>
      <c r="AA24" s="1">
        <f t="shared" si="16"/>
        <v>123929.84461317809</v>
      </c>
      <c r="AB24" s="1">
        <f t="shared" si="16"/>
        <v>118557.30565372904</v>
      </c>
      <c r="AC24" s="1">
        <f t="shared" si="16"/>
        <v>113184.76669428001</v>
      </c>
      <c r="AD24" s="1">
        <f t="shared" si="16"/>
        <v>127100.27505483427</v>
      </c>
      <c r="AE24" s="1">
        <f t="shared" si="16"/>
        <v>110982.70301543195</v>
      </c>
      <c r="AF24" s="1">
        <f t="shared" si="16"/>
        <v>116355.19713593619</v>
      </c>
    </row>
    <row r="25" spans="1:38">
      <c r="A25" s="76" t="s">
        <v>465</v>
      </c>
      <c r="B25" s="5" t="str">
        <f t="shared" si="12"/>
        <v>9260-01203</v>
      </c>
      <c r="C25" s="5" t="str">
        <f t="shared" si="13"/>
        <v>9260</v>
      </c>
      <c r="D25" s="1">
        <f>SUM($F25:K25)</f>
        <v>428584.22000000003</v>
      </c>
      <c r="E25" s="2">
        <f t="shared" si="14"/>
        <v>9.7264442808271956E-2</v>
      </c>
      <c r="F25" s="22">
        <f>'Div 12 history '!B26</f>
        <v>77701.899999999994</v>
      </c>
      <c r="G25" s="22">
        <f>'Div 12 history '!C26</f>
        <v>66294.03</v>
      </c>
      <c r="H25" s="22">
        <f>'Div 12 history '!D26</f>
        <v>75161.17</v>
      </c>
      <c r="I25" s="22">
        <f>'Div 12 history '!E26</f>
        <v>69260.91</v>
      </c>
      <c r="J25" s="22">
        <f>'Div 12 history '!F26</f>
        <v>73106.759999999995</v>
      </c>
      <c r="K25" s="22">
        <f>'Div 12 history '!G26</f>
        <v>67059.45</v>
      </c>
      <c r="L25" s="1">
        <f t="shared" si="15"/>
        <v>82894.982112904661</v>
      </c>
      <c r="M25" s="1">
        <f t="shared" si="15"/>
        <v>86645.793738853346</v>
      </c>
      <c r="N25" s="1">
        <f t="shared" si="15"/>
        <v>75393.349134563032</v>
      </c>
      <c r="O25" s="1">
        <f t="shared" si="15"/>
        <v>85324.418476614039</v>
      </c>
      <c r="P25" s="1">
        <f t="shared" si="15"/>
        <v>81625.480895948305</v>
      </c>
      <c r="Q25" s="1">
        <f t="shared" si="15"/>
        <v>77926.543256923891</v>
      </c>
      <c r="R25" s="1">
        <f t="shared" si="15"/>
        <v>87507.227102117278</v>
      </c>
      <c r="S25" s="1">
        <f t="shared" si="15"/>
        <v>76410.445192948435</v>
      </c>
      <c r="T25" s="1">
        <f t="shared" si="15"/>
        <v>80109.35188242713</v>
      </c>
      <c r="U25" s="1">
        <f t="shared" si="15"/>
        <v>83808.289521451545</v>
      </c>
      <c r="V25" s="1">
        <f t="shared" si="15"/>
        <v>87507.227102117278</v>
      </c>
      <c r="W25" s="1">
        <f t="shared" si="16"/>
        <v>76410.445192948435</v>
      </c>
      <c r="X25" s="1">
        <f t="shared" si="16"/>
        <v>85324.418476614039</v>
      </c>
      <c r="Y25" s="1">
        <f t="shared" si="16"/>
        <v>81625.480895948305</v>
      </c>
      <c r="Z25" s="1">
        <f t="shared" si="16"/>
        <v>77926.543256923891</v>
      </c>
      <c r="AA25" s="1">
        <f t="shared" si="16"/>
        <v>90130.804111906968</v>
      </c>
      <c r="AB25" s="1">
        <f t="shared" si="16"/>
        <v>86223.502702394821</v>
      </c>
      <c r="AC25" s="1">
        <f t="shared" si="16"/>
        <v>82316.201292882703</v>
      </c>
      <c r="AD25" s="1">
        <f t="shared" si="16"/>
        <v>92436.571911255553</v>
      </c>
      <c r="AE25" s="1">
        <f t="shared" si="16"/>
        <v>80714.700292863738</v>
      </c>
      <c r="AF25" s="1">
        <f t="shared" si="16"/>
        <v>84621.969092231302</v>
      </c>
    </row>
    <row r="26" spans="1:38">
      <c r="A26" s="76" t="s">
        <v>121</v>
      </c>
      <c r="B26" s="5" t="str">
        <f t="shared" si="12"/>
        <v>9260-01251</v>
      </c>
      <c r="C26" s="5" t="str">
        <f t="shared" si="13"/>
        <v>9260</v>
      </c>
      <c r="D26" s="1">
        <f>SUM($F26:K26)</f>
        <v>2638471.46</v>
      </c>
      <c r="E26" s="2">
        <f t="shared" si="14"/>
        <v>0.5987841932734429</v>
      </c>
      <c r="F26" s="22">
        <f>'Div 12 history '!B27</f>
        <v>478352.31</v>
      </c>
      <c r="G26" s="22">
        <f>'Div 12 history '!C27</f>
        <v>408122.67</v>
      </c>
      <c r="H26" s="22">
        <f>'Div 12 history '!D27</f>
        <v>462710.91</v>
      </c>
      <c r="I26" s="22">
        <f>'Div 12 history '!E27</f>
        <v>426387.4</v>
      </c>
      <c r="J26" s="22">
        <f>'Div 12 history '!F27</f>
        <v>450063.48</v>
      </c>
      <c r="K26" s="22">
        <f>'Div 12 history '!G27</f>
        <v>412834.69</v>
      </c>
      <c r="L26" s="1">
        <f t="shared" si="15"/>
        <v>510322.20570815558</v>
      </c>
      <c r="M26" s="1">
        <f t="shared" si="15"/>
        <v>533413.13851688523</v>
      </c>
      <c r="N26" s="1">
        <f t="shared" si="15"/>
        <v>464140.28021227708</v>
      </c>
      <c r="O26" s="1">
        <f t="shared" si="15"/>
        <v>525278.42250384949</v>
      </c>
      <c r="P26" s="1">
        <f t="shared" si="15"/>
        <v>502506.8392689185</v>
      </c>
      <c r="Q26" s="1">
        <f t="shared" si="15"/>
        <v>479735.2556747169</v>
      </c>
      <c r="R26" s="1">
        <f t="shared" si="15"/>
        <v>538716.33736929216</v>
      </c>
      <c r="S26" s="1">
        <f t="shared" si="15"/>
        <v>470401.77747908822</v>
      </c>
      <c r="T26" s="1">
        <f t="shared" si="15"/>
        <v>493173.17054015951</v>
      </c>
      <c r="U26" s="1">
        <f t="shared" si="15"/>
        <v>515944.75413436111</v>
      </c>
      <c r="V26" s="1">
        <f t="shared" si="15"/>
        <v>538716.33736929216</v>
      </c>
      <c r="W26" s="1">
        <f t="shared" si="16"/>
        <v>470401.77747908822</v>
      </c>
      <c r="X26" s="1">
        <f t="shared" si="16"/>
        <v>525278.42250384949</v>
      </c>
      <c r="Y26" s="1">
        <f t="shared" si="16"/>
        <v>502506.8392689185</v>
      </c>
      <c r="Z26" s="1">
        <f t="shared" si="16"/>
        <v>479735.2556747169</v>
      </c>
      <c r="AA26" s="1">
        <f t="shared" si="16"/>
        <v>554867.73245201877</v>
      </c>
      <c r="AB26" s="1">
        <f t="shared" si="16"/>
        <v>530813.40946594253</v>
      </c>
      <c r="AC26" s="1">
        <f t="shared" si="16"/>
        <v>506759.08647986641</v>
      </c>
      <c r="AD26" s="1">
        <f t="shared" si="16"/>
        <v>569062.61469002615</v>
      </c>
      <c r="AE26" s="1">
        <f t="shared" si="16"/>
        <v>496899.84648798924</v>
      </c>
      <c r="AF26" s="1">
        <f t="shared" si="16"/>
        <v>520953.96871787385</v>
      </c>
    </row>
    <row r="27" spans="1:38">
      <c r="A27" s="76" t="s">
        <v>469</v>
      </c>
      <c r="B27" s="5" t="str">
        <f t="shared" si="12"/>
        <v>9260-01257</v>
      </c>
      <c r="C27" s="5" t="str">
        <f t="shared" si="13"/>
        <v>9260</v>
      </c>
      <c r="D27" s="1">
        <f>SUM($F27:K27)</f>
        <v>495550.47</v>
      </c>
      <c r="E27" s="2">
        <f t="shared" si="14"/>
        <v>0.11246200419587843</v>
      </c>
      <c r="F27" s="22">
        <f>'Div 12 history '!B28</f>
        <v>89842.81</v>
      </c>
      <c r="G27" s="22">
        <f>'Div 12 history '!C28</f>
        <v>76652.490000000005</v>
      </c>
      <c r="H27" s="22">
        <f>'Div 12 history '!D28</f>
        <v>86905.08</v>
      </c>
      <c r="I27" s="22">
        <f>'Div 12 history '!E28</f>
        <v>80082.92</v>
      </c>
      <c r="J27" s="22">
        <f>'Div 12 history '!F28</f>
        <v>84529.69</v>
      </c>
      <c r="K27" s="22">
        <f>'Div 12 history '!G28</f>
        <v>77537.48</v>
      </c>
      <c r="L27" s="1">
        <f t="shared" si="15"/>
        <v>95847.316419376089</v>
      </c>
      <c r="M27" s="1">
        <f t="shared" si="15"/>
        <v>100184.19206104187</v>
      </c>
      <c r="N27" s="1">
        <f t="shared" si="15"/>
        <v>87173.553889844101</v>
      </c>
      <c r="O27" s="1">
        <f t="shared" si="15"/>
        <v>98656.352020059843</v>
      </c>
      <c r="P27" s="1">
        <f t="shared" si="15"/>
        <v>94379.455739091849</v>
      </c>
      <c r="Q27" s="1">
        <f t="shared" si="15"/>
        <v>90102.559390646638</v>
      </c>
      <c r="R27" s="1">
        <f t="shared" si="15"/>
        <v>101180.22431822374</v>
      </c>
      <c r="S27" s="1">
        <f t="shared" si="15"/>
        <v>88349.571125775066</v>
      </c>
      <c r="T27" s="1">
        <f t="shared" si="15"/>
        <v>92626.431688810539</v>
      </c>
      <c r="U27" s="1">
        <f t="shared" si="15"/>
        <v>96903.328037255749</v>
      </c>
      <c r="V27" s="1">
        <f t="shared" si="15"/>
        <v>101180.22431822374</v>
      </c>
      <c r="W27" s="1">
        <f t="shared" si="16"/>
        <v>88349.571125775066</v>
      </c>
      <c r="X27" s="1">
        <f t="shared" si="16"/>
        <v>98656.352020059843</v>
      </c>
      <c r="Y27" s="1">
        <f t="shared" si="16"/>
        <v>94379.455739091849</v>
      </c>
      <c r="Z27" s="1">
        <f t="shared" si="16"/>
        <v>90102.559390646638</v>
      </c>
      <c r="AA27" s="1">
        <f t="shared" si="16"/>
        <v>104213.73502536661</v>
      </c>
      <c r="AB27" s="1">
        <f t="shared" si="16"/>
        <v>99695.918084006975</v>
      </c>
      <c r="AC27" s="1">
        <f t="shared" si="16"/>
        <v>95178.101142647371</v>
      </c>
      <c r="AD27" s="1">
        <f t="shared" si="16"/>
        <v>106879.77885842713</v>
      </c>
      <c r="AE27" s="1">
        <f t="shared" si="16"/>
        <v>93326.365739825327</v>
      </c>
      <c r="AF27" s="1">
        <f t="shared" si="16"/>
        <v>97844.144975707895</v>
      </c>
    </row>
    <row r="28" spans="1:38">
      <c r="A28" s="76" t="s">
        <v>471</v>
      </c>
      <c r="B28" s="5" t="str">
        <f t="shared" si="12"/>
        <v>9260-01260</v>
      </c>
      <c r="C28" s="5" t="str">
        <f t="shared" si="13"/>
        <v>9260</v>
      </c>
      <c r="D28" s="1">
        <f>SUM($F28:K28)</f>
        <v>13393.27</v>
      </c>
      <c r="E28" s="2">
        <f t="shared" si="14"/>
        <v>3.0395168163931574E-3</v>
      </c>
      <c r="F28" s="22">
        <f>'Div 12 history '!B29</f>
        <v>2428.1799999999998</v>
      </c>
      <c r="G28" s="22">
        <f>'Div 12 history '!C29</f>
        <v>2071.6999999999998</v>
      </c>
      <c r="H28" s="22">
        <f>'Div 12 history '!D29</f>
        <v>2348.79</v>
      </c>
      <c r="I28" s="22">
        <f>'Div 12 history '!E29</f>
        <v>2164.39</v>
      </c>
      <c r="J28" s="22">
        <f>'Div 12 history '!F29</f>
        <v>2284.59</v>
      </c>
      <c r="K28" s="22">
        <f>'Div 12 history '!G29</f>
        <v>2095.62</v>
      </c>
      <c r="L28" s="1">
        <f t="shared" si="15"/>
        <v>2590.4707296113297</v>
      </c>
      <c r="M28" s="1">
        <f t="shared" si="15"/>
        <v>2707.6837077874038</v>
      </c>
      <c r="N28" s="1">
        <f t="shared" si="15"/>
        <v>2356.0444693075005</v>
      </c>
      <c r="O28" s="1">
        <f t="shared" si="15"/>
        <v>2666.390690376516</v>
      </c>
      <c r="P28" s="1">
        <f t="shared" si="15"/>
        <v>2550.7987777041294</v>
      </c>
      <c r="Q28" s="1">
        <f t="shared" si="15"/>
        <v>2435.2068632080322</v>
      </c>
      <c r="R28" s="1">
        <f t="shared" si="15"/>
        <v>2734.6035267700113</v>
      </c>
      <c r="S28" s="1">
        <f t="shared" si="15"/>
        <v>2387.8287522796813</v>
      </c>
      <c r="T28" s="1">
        <f t="shared" si="15"/>
        <v>2503.4196996015271</v>
      </c>
      <c r="U28" s="1">
        <f t="shared" si="15"/>
        <v>2619.0116140976247</v>
      </c>
      <c r="V28" s="1">
        <f t="shared" si="15"/>
        <v>2734.6035267700113</v>
      </c>
      <c r="W28" s="1">
        <f t="shared" si="16"/>
        <v>2387.8287522796813</v>
      </c>
      <c r="X28" s="1">
        <f t="shared" si="16"/>
        <v>2666.390690376516</v>
      </c>
      <c r="Y28" s="1">
        <f t="shared" si="16"/>
        <v>2550.7987777041294</v>
      </c>
      <c r="Z28" s="1">
        <f t="shared" si="16"/>
        <v>2435.2068632080322</v>
      </c>
      <c r="AA28" s="1">
        <f t="shared" si="16"/>
        <v>2816.5903886705869</v>
      </c>
      <c r="AB28" s="1">
        <f t="shared" si="16"/>
        <v>2694.4870999657983</v>
      </c>
      <c r="AC28" s="1">
        <f t="shared" si="16"/>
        <v>2572.3838112610101</v>
      </c>
      <c r="AD28" s="1">
        <f t="shared" si="16"/>
        <v>2888.6457030122615</v>
      </c>
      <c r="AE28" s="1">
        <f t="shared" si="16"/>
        <v>2522.3368559659129</v>
      </c>
      <c r="AF28" s="1">
        <f t="shared" si="16"/>
        <v>2644.4391256026847</v>
      </c>
      <c r="AH28" s="15"/>
      <c r="AI28" s="15"/>
    </row>
    <row r="29" spans="1:38">
      <c r="A29" s="76" t="s">
        <v>122</v>
      </c>
      <c r="B29" s="5" t="str">
        <f t="shared" si="12"/>
        <v>9260-01263</v>
      </c>
      <c r="C29" s="5" t="str">
        <f t="shared" si="13"/>
        <v>9260</v>
      </c>
      <c r="D29" s="1">
        <f>SUM($F29:K29)</f>
        <v>147325.82</v>
      </c>
      <c r="E29" s="2">
        <f t="shared" si="14"/>
        <v>3.3434650938785775E-2</v>
      </c>
      <c r="F29" s="22">
        <f>'Div 12 history '!B30</f>
        <v>26710.02</v>
      </c>
      <c r="G29" s="22">
        <f>'Div 12 history '!C30</f>
        <v>22788.58</v>
      </c>
      <c r="H29" s="22">
        <f>'Div 12 history '!D30</f>
        <v>25836.639999999999</v>
      </c>
      <c r="I29" s="22">
        <f>'Div 12 history '!E30</f>
        <v>23808.44</v>
      </c>
      <c r="J29" s="22">
        <f>'Div 12 history '!F30</f>
        <v>25130.46</v>
      </c>
      <c r="K29" s="22">
        <f>'Div 12 history '!G30</f>
        <v>23051.68</v>
      </c>
      <c r="L29" s="1">
        <f t="shared" si="15"/>
        <v>28495.149013346811</v>
      </c>
      <c r="M29" s="1">
        <f t="shared" si="15"/>
        <v>29784.490460538735</v>
      </c>
      <c r="N29" s="1">
        <f t="shared" si="15"/>
        <v>25916.462775497868</v>
      </c>
      <c r="O29" s="1">
        <f t="shared" si="15"/>
        <v>29330.26773148651</v>
      </c>
      <c r="P29" s="1">
        <f t="shared" si="15"/>
        <v>28058.757986679771</v>
      </c>
      <c r="Q29" s="1">
        <f t="shared" si="15"/>
        <v>26787.248221812235</v>
      </c>
      <c r="R29" s="1">
        <f t="shared" si="15"/>
        <v>30080.608167854742</v>
      </c>
      <c r="S29" s="1">
        <f t="shared" si="15"/>
        <v>26266.089532218863</v>
      </c>
      <c r="T29" s="1">
        <f t="shared" si="15"/>
        <v>27537.588658180466</v>
      </c>
      <c r="U29" s="1">
        <f t="shared" si="15"/>
        <v>28809.098423047999</v>
      </c>
      <c r="V29" s="1">
        <f t="shared" si="15"/>
        <v>30080.608167854742</v>
      </c>
      <c r="W29" s="1">
        <f t="shared" si="16"/>
        <v>26266.089532218863</v>
      </c>
      <c r="X29" s="1">
        <f t="shared" si="16"/>
        <v>29330.26773148651</v>
      </c>
      <c r="Y29" s="1">
        <f t="shared" si="16"/>
        <v>28058.757986679771</v>
      </c>
      <c r="Z29" s="1">
        <f t="shared" si="16"/>
        <v>26787.248221812235</v>
      </c>
      <c r="AA29" s="1">
        <f t="shared" si="16"/>
        <v>30982.462730536521</v>
      </c>
      <c r="AB29" s="1">
        <f t="shared" si="16"/>
        <v>29639.327922298526</v>
      </c>
      <c r="AC29" s="1">
        <f t="shared" si="16"/>
        <v>28296.193114060534</v>
      </c>
      <c r="AD29" s="1">
        <f t="shared" si="16"/>
        <v>31775.070381300302</v>
      </c>
      <c r="AE29" s="1">
        <f t="shared" si="16"/>
        <v>27745.67716632309</v>
      </c>
      <c r="AF29" s="1">
        <f t="shared" si="16"/>
        <v>29088.800764824315</v>
      </c>
    </row>
    <row r="30" spans="1:38">
      <c r="A30" s="76" t="s">
        <v>473</v>
      </c>
      <c r="B30" s="5" t="str">
        <f t="shared" si="12"/>
        <v>9260-01266</v>
      </c>
      <c r="C30" s="5" t="str">
        <f t="shared" si="13"/>
        <v>9260</v>
      </c>
      <c r="D30" s="1">
        <f>SUM($F30:K30)</f>
        <v>26786.519999999997</v>
      </c>
      <c r="E30" s="2">
        <f t="shared" si="14"/>
        <v>6.0790290939144532E-3</v>
      </c>
      <c r="F30" s="22">
        <f>'Div 12 history '!B31</f>
        <v>4856.37</v>
      </c>
      <c r="G30" s="22">
        <f>'Div 12 history '!C31</f>
        <v>4143.3900000000003</v>
      </c>
      <c r="H30" s="22">
        <f>'Div 12 history '!D31</f>
        <v>4697.57</v>
      </c>
      <c r="I30" s="22">
        <f>'Div 12 history '!E31</f>
        <v>4328.8100000000004</v>
      </c>
      <c r="J30" s="22">
        <f>'Div 12 history '!F31</f>
        <v>4569.17</v>
      </c>
      <c r="K30" s="22">
        <f>'Div 12 history '!G31</f>
        <v>4191.21</v>
      </c>
      <c r="L30" s="1">
        <f t="shared" si="15"/>
        <v>5180.9375909056162</v>
      </c>
      <c r="M30" s="1">
        <f t="shared" si="15"/>
        <v>5415.3633722251125</v>
      </c>
      <c r="N30" s="1">
        <f t="shared" si="15"/>
        <v>4712.0854203637155</v>
      </c>
      <c r="O30" s="1">
        <f t="shared" si="15"/>
        <v>5332.777399065676</v>
      </c>
      <c r="P30" s="1">
        <f t="shared" si="15"/>
        <v>5101.5937463328373</v>
      </c>
      <c r="Q30" s="1">
        <f t="shared" si="15"/>
        <v>4870.4100899525811</v>
      </c>
      <c r="R30" s="1">
        <f t="shared" si="15"/>
        <v>5469.2029699913037</v>
      </c>
      <c r="S30" s="1">
        <f t="shared" si="15"/>
        <v>4775.653938845011</v>
      </c>
      <c r="T30" s="1">
        <f t="shared" si="15"/>
        <v>5006.8356608782096</v>
      </c>
      <c r="U30" s="1">
        <f t="shared" si="15"/>
        <v>5238.0193172584659</v>
      </c>
      <c r="V30" s="1">
        <f t="shared" si="15"/>
        <v>5469.2029699913037</v>
      </c>
      <c r="W30" s="1">
        <f t="shared" si="16"/>
        <v>4775.653938845011</v>
      </c>
      <c r="X30" s="1">
        <f t="shared" si="16"/>
        <v>5332.777399065676</v>
      </c>
      <c r="Y30" s="1">
        <f t="shared" si="16"/>
        <v>5101.5937463328373</v>
      </c>
      <c r="Z30" s="1">
        <f t="shared" si="16"/>
        <v>4870.4100899525811</v>
      </c>
      <c r="AA30" s="1">
        <f t="shared" si="16"/>
        <v>5633.1765713625155</v>
      </c>
      <c r="AB30" s="1">
        <f t="shared" si="16"/>
        <v>5388.9701762882287</v>
      </c>
      <c r="AC30" s="1">
        <f t="shared" si="16"/>
        <v>5144.7637812139428</v>
      </c>
      <c r="AD30" s="1">
        <f t="shared" si="16"/>
        <v>5777.2870924465788</v>
      </c>
      <c r="AE30" s="1">
        <f t="shared" si="16"/>
        <v>5044.6699453582314</v>
      </c>
      <c r="AF30" s="1">
        <f t="shared" si="16"/>
        <v>5288.8743022980061</v>
      </c>
    </row>
    <row r="31" spans="1:38">
      <c r="A31" s="76" t="s">
        <v>123</v>
      </c>
      <c r="B31" s="5" t="str">
        <f t="shared" si="12"/>
        <v>9260-01269</v>
      </c>
      <c r="C31" s="5" t="str">
        <f t="shared" si="13"/>
        <v>9260</v>
      </c>
      <c r="D31" s="1">
        <f>SUM($F31:K31)</f>
        <v>66966.27</v>
      </c>
      <c r="E31" s="2">
        <f t="shared" si="14"/>
        <v>1.5197565926478343E-2</v>
      </c>
      <c r="F31" s="22">
        <f>'Div 12 history '!B32</f>
        <v>12140.91</v>
      </c>
      <c r="G31" s="22">
        <f>'Div 12 history '!C32</f>
        <v>10358.459999999999</v>
      </c>
      <c r="H31" s="22">
        <f>'Div 12 history '!D32</f>
        <v>11743.93</v>
      </c>
      <c r="I31" s="22">
        <f>'Div 12 history '!E32</f>
        <v>10822.01</v>
      </c>
      <c r="J31" s="22">
        <f>'Div 12 history '!F32</f>
        <v>11422.93</v>
      </c>
      <c r="K31" s="22">
        <f>'Div 12 history '!G32</f>
        <v>10478.030000000001</v>
      </c>
      <c r="L31" s="1">
        <f t="shared" si="15"/>
        <v>12952.33817478848</v>
      </c>
      <c r="M31" s="1">
        <f t="shared" si="15"/>
        <v>13538.402365538243</v>
      </c>
      <c r="N31" s="1">
        <f t="shared" si="15"/>
        <v>11780.208273532362</v>
      </c>
      <c r="O31" s="1">
        <f t="shared" si="15"/>
        <v>13331.937525133158</v>
      </c>
      <c r="P31" s="1">
        <f t="shared" si="15"/>
        <v>12753.978652218966</v>
      </c>
      <c r="Q31" s="1">
        <f t="shared" si="15"/>
        <v>12176.019770186231</v>
      </c>
      <c r="R31" s="1">
        <f t="shared" si="15"/>
        <v>13673.001299655185</v>
      </c>
      <c r="S31" s="1">
        <f t="shared" si="15"/>
        <v>11939.129498541002</v>
      </c>
      <c r="T31" s="1">
        <f t="shared" si="15"/>
        <v>12517.083544708257</v>
      </c>
      <c r="U31" s="1">
        <f t="shared" si="15"/>
        <v>13095.042426740993</v>
      </c>
      <c r="V31" s="1">
        <f t="shared" si="15"/>
        <v>13673.001299655185</v>
      </c>
      <c r="W31" s="1">
        <f t="shared" si="16"/>
        <v>11939.129498541002</v>
      </c>
      <c r="X31" s="1">
        <f t="shared" si="16"/>
        <v>13331.937525133158</v>
      </c>
      <c r="Y31" s="1">
        <f t="shared" si="16"/>
        <v>12753.978652218966</v>
      </c>
      <c r="Z31" s="1">
        <f t="shared" si="16"/>
        <v>12176.019770186231</v>
      </c>
      <c r="AA31" s="1">
        <f t="shared" si="16"/>
        <v>14082.935119438303</v>
      </c>
      <c r="AB31" s="1">
        <f t="shared" si="16"/>
        <v>13472.419405255521</v>
      </c>
      <c r="AC31" s="1">
        <f t="shared" si="16"/>
        <v>12861.903691072743</v>
      </c>
      <c r="AD31" s="1">
        <f t="shared" si="16"/>
        <v>14443.211260749535</v>
      </c>
      <c r="AE31" s="1">
        <f t="shared" si="16"/>
        <v>12611.66921353519</v>
      </c>
      <c r="AF31" s="1">
        <f t="shared" si="16"/>
        <v>13222.179832383974</v>
      </c>
    </row>
    <row r="32" spans="1:38">
      <c r="A32" s="9" t="s">
        <v>23</v>
      </c>
      <c r="B32" s="5"/>
      <c r="C32" s="5"/>
      <c r="D32" s="31">
        <f>SUM(D24:D31)</f>
        <v>4406381.2799999984</v>
      </c>
      <c r="E32" s="32">
        <f>SUM(E24:E31)</f>
        <v>1.0000000000000002</v>
      </c>
      <c r="F32" s="31">
        <f>SUM(F24:F31)</f>
        <v>798872.61000000022</v>
      </c>
      <c r="G32" s="31">
        <f t="shared" ref="G32:K32" si="17">SUM(G24:G31)</f>
        <v>681585.61999999988</v>
      </c>
      <c r="H32" s="31">
        <f t="shared" si="17"/>
        <v>772750.67999999993</v>
      </c>
      <c r="I32" s="31">
        <f t="shared" si="17"/>
        <v>712088.60000000009</v>
      </c>
      <c r="J32" s="31">
        <f t="shared" si="17"/>
        <v>751628.87</v>
      </c>
      <c r="K32" s="31">
        <f t="shared" si="17"/>
        <v>689454.9</v>
      </c>
      <c r="L32" s="33">
        <f>'Div 12 history '!H33</f>
        <v>852263.99</v>
      </c>
      <c r="M32" s="33">
        <f>'Div 12 history '!I33</f>
        <v>890827.02</v>
      </c>
      <c r="N32" s="33">
        <f>'Div 12 history '!J33</f>
        <v>775137.83</v>
      </c>
      <c r="O32" s="31">
        <f>'Div 012 FY19 Budget'!C18</f>
        <v>877241.63130000001</v>
      </c>
      <c r="P32" s="31">
        <f>'Div 012 FY19 Budget'!D18</f>
        <v>839211.93130000005</v>
      </c>
      <c r="Q32" s="31">
        <f>'Div 012 FY19 Budget'!E18</f>
        <v>801182.23069999996</v>
      </c>
      <c r="R32" s="31">
        <f>'Div 012 FY19 Budget'!F18</f>
        <v>899683.63130000001</v>
      </c>
      <c r="S32" s="31">
        <f>'Div 012 FY19 Budget'!G18</f>
        <v>785594.84829999995</v>
      </c>
      <c r="T32" s="31">
        <f>'Div 012 FY19 Budget'!H18</f>
        <v>823624.23069999996</v>
      </c>
      <c r="U32" s="31">
        <f>'Div 012 FY19 Budget'!I18</f>
        <v>861653.93130000005</v>
      </c>
      <c r="V32" s="31">
        <f>'Div 012 FY19 Budget'!J18</f>
        <v>899683.63130000001</v>
      </c>
      <c r="W32" s="31">
        <f>'Div 012 FY19 Budget'!K18</f>
        <v>785594.84829999995</v>
      </c>
      <c r="X32" s="31">
        <f>'Div 012 FY19 Budget'!L18</f>
        <v>877241.63130000001</v>
      </c>
      <c r="Y32" s="31">
        <f>'Div 012 FY19 Budget'!M18</f>
        <v>839211.93130000005</v>
      </c>
      <c r="Z32" s="31">
        <f>'Div 012 FY19 Budget'!N18</f>
        <v>801182.23069999996</v>
      </c>
      <c r="AA32" s="37">
        <f t="shared" ref="AA32:AF32" si="18">AA2*AA22</f>
        <v>926657.28101247805</v>
      </c>
      <c r="AB32" s="37">
        <f t="shared" si="18"/>
        <v>886485.34050988115</v>
      </c>
      <c r="AC32" s="37">
        <f t="shared" si="18"/>
        <v>846313.40000728448</v>
      </c>
      <c r="AD32" s="37">
        <f t="shared" si="18"/>
        <v>950363.45495205151</v>
      </c>
      <c r="AE32" s="37">
        <f t="shared" si="18"/>
        <v>829847.96871729242</v>
      </c>
      <c r="AF32" s="37">
        <f t="shared" si="18"/>
        <v>870019.57394685794</v>
      </c>
      <c r="AH32" s="15">
        <f>SUM(F32:Q32)</f>
        <v>9442245.9133000001</v>
      </c>
      <c r="AI32" s="15">
        <f>SUM(U32:AF32)</f>
        <v>10374255.223345846</v>
      </c>
      <c r="AK32" s="15">
        <f>AH32*$AK$6</f>
        <v>478671.1893403682</v>
      </c>
      <c r="AL32" s="15">
        <f>AI32*$AL$6</f>
        <v>585234.35080049478</v>
      </c>
    </row>
    <row r="33" spans="1:38">
      <c r="B33" s="5" t="str">
        <f>RIGHT(A33,10)</f>
        <v/>
      </c>
      <c r="C33" s="5" t="s">
        <v>462</v>
      </c>
      <c r="F33" s="1">
        <f>F32-'Div 12 history '!B33</f>
        <v>0</v>
      </c>
      <c r="G33" s="1">
        <f>G32-'Div 12 history '!C33</f>
        <v>0</v>
      </c>
      <c r="H33" s="1">
        <f>H32-'Div 12 history '!D33</f>
        <v>0</v>
      </c>
      <c r="I33" s="1">
        <f>I32-'Div 12 history '!E33</f>
        <v>0</v>
      </c>
      <c r="J33" s="1">
        <f>J32-'Div 12 history '!F33</f>
        <v>0</v>
      </c>
      <c r="K33" s="1">
        <f>K32-'Div 12 history '!G33</f>
        <v>0</v>
      </c>
      <c r="L33" s="1">
        <f>L32-'Div 12 history '!H33</f>
        <v>0</v>
      </c>
      <c r="M33" s="1">
        <f t="shared" ref="M33" si="19">M32-SUM(M24:M31)</f>
        <v>0</v>
      </c>
      <c r="N33" s="1">
        <f t="shared" ref="N33:AF33" si="20">N32-SUM(N24:N31)</f>
        <v>0</v>
      </c>
      <c r="O33" s="1">
        <f t="shared" si="20"/>
        <v>0</v>
      </c>
      <c r="P33" s="1">
        <f t="shared" si="20"/>
        <v>0</v>
      </c>
      <c r="Q33" s="1">
        <f t="shared" si="20"/>
        <v>0</v>
      </c>
      <c r="R33" s="1">
        <f t="shared" si="20"/>
        <v>0</v>
      </c>
      <c r="S33" s="1">
        <f t="shared" si="20"/>
        <v>0</v>
      </c>
      <c r="T33" s="1">
        <f t="shared" si="20"/>
        <v>0</v>
      </c>
      <c r="U33" s="1">
        <f t="shared" si="20"/>
        <v>0</v>
      </c>
      <c r="V33" s="1">
        <f t="shared" si="20"/>
        <v>0</v>
      </c>
      <c r="W33" s="1">
        <f t="shared" si="20"/>
        <v>0</v>
      </c>
      <c r="X33" s="1">
        <f t="shared" si="20"/>
        <v>0</v>
      </c>
      <c r="Y33" s="1">
        <f t="shared" si="20"/>
        <v>0</v>
      </c>
      <c r="Z33" s="1">
        <f t="shared" si="20"/>
        <v>0</v>
      </c>
      <c r="AA33" s="1">
        <f t="shared" si="20"/>
        <v>0</v>
      </c>
      <c r="AB33" s="1">
        <f t="shared" si="20"/>
        <v>0</v>
      </c>
      <c r="AC33" s="1">
        <f t="shared" si="20"/>
        <v>0</v>
      </c>
      <c r="AD33" s="1">
        <f t="shared" si="20"/>
        <v>0</v>
      </c>
      <c r="AE33" s="1">
        <f t="shared" si="20"/>
        <v>0</v>
      </c>
      <c r="AF33" s="1">
        <f t="shared" si="20"/>
        <v>0</v>
      </c>
    </row>
    <row r="34" spans="1:38">
      <c r="A34" s="76" t="s">
        <v>318</v>
      </c>
      <c r="B34" s="5" t="str">
        <f t="shared" si="10"/>
        <v>9260-07421</v>
      </c>
      <c r="C34" s="5" t="str">
        <f t="shared" ref="C34:C43" si="21">LEFT(B34,4)</f>
        <v>9260</v>
      </c>
      <c r="D34" s="1">
        <f>SUM($F34:K34)</f>
        <v>29184.6</v>
      </c>
      <c r="E34" s="2">
        <f>D34/$D$44</f>
        <v>0.57699402258818733</v>
      </c>
      <c r="F34" s="22">
        <f>'Div 12 history '!B35</f>
        <v>3068.46</v>
      </c>
      <c r="G34" s="22">
        <f>'Div 12 history '!C35</f>
        <v>3558.4</v>
      </c>
      <c r="H34" s="22">
        <f>'Div 12 history '!D35</f>
        <v>5080.62</v>
      </c>
      <c r="I34" s="22">
        <f>'Div 12 history '!E35</f>
        <v>5150.95</v>
      </c>
      <c r="J34" s="22">
        <f>'Div 12 history '!F35</f>
        <v>6867.34</v>
      </c>
      <c r="K34" s="22">
        <f>'Div 12 history '!G35</f>
        <v>5458.83</v>
      </c>
      <c r="L34" s="1">
        <f t="shared" ref="L34:U38" si="22">$E34*L$44</f>
        <v>22741.688565812623</v>
      </c>
      <c r="M34" s="1">
        <f t="shared" si="22"/>
        <v>22741.688565812623</v>
      </c>
      <c r="N34" s="1">
        <f t="shared" si="22"/>
        <v>32027.247601384093</v>
      </c>
      <c r="O34" s="1">
        <f t="shared" si="22"/>
        <v>17362.044406630077</v>
      </c>
      <c r="P34" s="1">
        <f t="shared" si="22"/>
        <v>27600.711018413847</v>
      </c>
      <c r="Q34" s="1">
        <f t="shared" si="22"/>
        <v>23459.746087043168</v>
      </c>
      <c r="R34" s="1">
        <f t="shared" si="22"/>
        <v>21983.754987681004</v>
      </c>
      <c r="S34" s="1">
        <f t="shared" si="22"/>
        <v>18070.206480373236</v>
      </c>
      <c r="T34" s="1">
        <f t="shared" si="22"/>
        <v>18141.015186825261</v>
      </c>
      <c r="U34" s="1">
        <f t="shared" si="22"/>
        <v>17828.913350067083</v>
      </c>
      <c r="V34" s="1">
        <f t="shared" ref="V34:AF38" si="23">$E34*V$44</f>
        <v>45674.252524237643</v>
      </c>
      <c r="W34" s="1">
        <f t="shared" si="23"/>
        <v>19160.373216711134</v>
      </c>
      <c r="X34" s="1">
        <f t="shared" si="23"/>
        <v>68772.5753254718</v>
      </c>
      <c r="Y34" s="1">
        <f t="shared" si="23"/>
        <v>9840.0560612189474</v>
      </c>
      <c r="Z34" s="1">
        <f t="shared" si="23"/>
        <v>13037.756934402682</v>
      </c>
      <c r="AA34" s="1">
        <f t="shared" si="23"/>
        <v>17362.044406630077</v>
      </c>
      <c r="AB34" s="1">
        <f t="shared" si="23"/>
        <v>27600.711018413847</v>
      </c>
      <c r="AC34" s="1">
        <f t="shared" si="23"/>
        <v>23459.746087043168</v>
      </c>
      <c r="AD34" s="1">
        <f t="shared" si="23"/>
        <v>21983.754987681004</v>
      </c>
      <c r="AE34" s="1">
        <f t="shared" si="23"/>
        <v>18070.206480373236</v>
      </c>
      <c r="AF34" s="1">
        <f t="shared" si="23"/>
        <v>18141.015186825261</v>
      </c>
      <c r="AH34" s="15"/>
      <c r="AI34" s="15"/>
    </row>
    <row r="35" spans="1:38">
      <c r="A35" s="76" t="s">
        <v>325</v>
      </c>
      <c r="B35" s="5" t="str">
        <f t="shared" ref="B35" si="24">RIGHT(A35,10)</f>
        <v>9260-07458</v>
      </c>
      <c r="C35" s="5" t="str">
        <f t="shared" ref="C35" si="25">LEFT(B35,4)</f>
        <v>9260</v>
      </c>
      <c r="D35" s="1">
        <f>SUM($F35:K35)</f>
        <v>-6640.3399999999965</v>
      </c>
      <c r="E35" s="2">
        <f>D35/$D$44</f>
        <v>-0.13128281655233381</v>
      </c>
      <c r="F35" s="22">
        <f>'Div 12 history '!B36</f>
        <v>10446.32</v>
      </c>
      <c r="G35" s="22">
        <f>'Div 12 history '!C36</f>
        <v>9435.43</v>
      </c>
      <c r="H35" s="22">
        <f>'Div 12 history '!D36</f>
        <v>-91624.65</v>
      </c>
      <c r="I35" s="22">
        <f>'Div 12 history '!E36</f>
        <v>7237.86</v>
      </c>
      <c r="J35" s="22">
        <f>'Div 12 history '!F36</f>
        <v>46213.34</v>
      </c>
      <c r="K35" s="22">
        <f>'Div 12 history '!G36</f>
        <v>11651.36</v>
      </c>
      <c r="L35" s="1">
        <f t="shared" si="22"/>
        <v>-5174.3914342190092</v>
      </c>
      <c r="M35" s="1">
        <f t="shared" si="22"/>
        <v>-5174.3914342190092</v>
      </c>
      <c r="N35" s="1">
        <f t="shared" si="22"/>
        <v>-7287.124488167552</v>
      </c>
      <c r="O35" s="1">
        <f t="shared" si="22"/>
        <v>-3950.366904296166</v>
      </c>
      <c r="P35" s="1">
        <f t="shared" si="22"/>
        <v>-6279.9594787666811</v>
      </c>
      <c r="Q35" s="1">
        <f t="shared" si="22"/>
        <v>-5337.7702737620575</v>
      </c>
      <c r="R35" s="1">
        <f t="shared" si="22"/>
        <v>-5001.9396392240287</v>
      </c>
      <c r="S35" s="1">
        <f t="shared" si="22"/>
        <v>-4111.4942435353423</v>
      </c>
      <c r="T35" s="1">
        <f t="shared" si="22"/>
        <v>-4127.6052707826448</v>
      </c>
      <c r="U35" s="1">
        <f t="shared" si="22"/>
        <v>-4056.5930824813217</v>
      </c>
      <c r="V35" s="1">
        <f t="shared" si="23"/>
        <v>-10392.212536981697</v>
      </c>
      <c r="W35" s="1">
        <f t="shared" si="23"/>
        <v>-4359.5386843011565</v>
      </c>
      <c r="X35" s="1">
        <f t="shared" si="23"/>
        <v>-15647.748567283537</v>
      </c>
      <c r="Y35" s="1">
        <f t="shared" si="23"/>
        <v>-2238.8971534835009</v>
      </c>
      <c r="Z35" s="1">
        <f t="shared" si="23"/>
        <v>-2966.466522816535</v>
      </c>
      <c r="AA35" s="1">
        <f t="shared" si="23"/>
        <v>-3950.366904296166</v>
      </c>
      <c r="AB35" s="1">
        <f t="shared" si="23"/>
        <v>-6279.9594787666811</v>
      </c>
      <c r="AC35" s="1">
        <f t="shared" si="23"/>
        <v>-5337.7702737620575</v>
      </c>
      <c r="AD35" s="1">
        <f t="shared" si="23"/>
        <v>-5001.9396392240287</v>
      </c>
      <c r="AE35" s="1">
        <f t="shared" si="23"/>
        <v>-4111.4942435353423</v>
      </c>
      <c r="AF35" s="1">
        <f t="shared" si="23"/>
        <v>-4127.6052707826448</v>
      </c>
      <c r="AH35" s="15"/>
      <c r="AI35" s="15"/>
    </row>
    <row r="36" spans="1:38">
      <c r="A36" s="76" t="s">
        <v>326</v>
      </c>
      <c r="B36" s="5" t="str">
        <f t="shared" si="10"/>
        <v>9260-07460</v>
      </c>
      <c r="C36" s="5" t="str">
        <f t="shared" si="21"/>
        <v>9260</v>
      </c>
      <c r="D36" s="1">
        <f>SUM($F36:K36)</f>
        <v>-44607.650000000009</v>
      </c>
      <c r="E36" s="2">
        <f>D36/$D$44</f>
        <v>-0.88191537357736471</v>
      </c>
      <c r="F36" s="22">
        <f>'Div 12 history '!B37</f>
        <v>10448.01</v>
      </c>
      <c r="G36" s="22">
        <f>'Div 12 history '!C37</f>
        <v>9436.91</v>
      </c>
      <c r="H36" s="22">
        <f>'Div 12 history '!D37</f>
        <v>-107642.06</v>
      </c>
      <c r="I36" s="22">
        <f>'Div 12 history '!E37</f>
        <v>6343.76</v>
      </c>
      <c r="J36" s="22">
        <f>'Div 12 history '!F37</f>
        <v>28917.82</v>
      </c>
      <c r="K36" s="22">
        <f>'Div 12 history '!G37</f>
        <v>7887.91</v>
      </c>
      <c r="L36" s="1">
        <f t="shared" si="22"/>
        <v>-34759.88308740814</v>
      </c>
      <c r="M36" s="1">
        <f t="shared" si="22"/>
        <v>-34759.88308740814</v>
      </c>
      <c r="N36" s="1">
        <f t="shared" si="22"/>
        <v>-48952.53837523493</v>
      </c>
      <c r="O36" s="1">
        <f t="shared" si="22"/>
        <v>-26537.283367783428</v>
      </c>
      <c r="P36" s="1">
        <f t="shared" si="22"/>
        <v>-42186.730565453989</v>
      </c>
      <c r="Q36" s="1">
        <f t="shared" si="22"/>
        <v>-35857.409131517699</v>
      </c>
      <c r="R36" s="1">
        <f t="shared" si="22"/>
        <v>-33601.407871830648</v>
      </c>
      <c r="S36" s="1">
        <f t="shared" si="22"/>
        <v>-27619.684563236136</v>
      </c>
      <c r="T36" s="1">
        <f t="shared" si="22"/>
        <v>-27727.913217881553</v>
      </c>
      <c r="U36" s="1">
        <f t="shared" si="22"/>
        <v>-27250.876373159819</v>
      </c>
      <c r="V36" s="1">
        <f t="shared" si="23"/>
        <v>-69811.512599549402</v>
      </c>
      <c r="W36" s="1">
        <f t="shared" si="23"/>
        <v>-29285.966650919476</v>
      </c>
      <c r="X36" s="1">
        <f t="shared" si="23"/>
        <v>-105116.49876021198</v>
      </c>
      <c r="Y36" s="1">
        <f t="shared" si="23"/>
        <v>-15040.184780988378</v>
      </c>
      <c r="Z36" s="1">
        <f t="shared" si="23"/>
        <v>-19927.759781354132</v>
      </c>
      <c r="AA36" s="1">
        <f t="shared" si="23"/>
        <v>-26537.283367783428</v>
      </c>
      <c r="AB36" s="1">
        <f t="shared" si="23"/>
        <v>-42186.730565453989</v>
      </c>
      <c r="AC36" s="1">
        <f t="shared" si="23"/>
        <v>-35857.409131517699</v>
      </c>
      <c r="AD36" s="1">
        <f t="shared" si="23"/>
        <v>-33601.407871830648</v>
      </c>
      <c r="AE36" s="1">
        <f t="shared" si="23"/>
        <v>-27619.684563236136</v>
      </c>
      <c r="AF36" s="1">
        <f t="shared" si="23"/>
        <v>-27727.913217881553</v>
      </c>
    </row>
    <row r="37" spans="1:38">
      <c r="A37" s="76" t="s">
        <v>317</v>
      </c>
      <c r="B37" s="5" t="str">
        <f t="shared" si="10"/>
        <v>9260-07463</v>
      </c>
      <c r="C37" s="5" t="str">
        <f t="shared" si="21"/>
        <v>9260</v>
      </c>
      <c r="D37" s="1">
        <f>SUM($F37:K37)</f>
        <v>5481.8600000000006</v>
      </c>
      <c r="E37" s="2">
        <f>D37/$D$44</f>
        <v>0.10837909214672399</v>
      </c>
      <c r="F37" s="22">
        <f>'Div 12 history '!B38</f>
        <v>938.88</v>
      </c>
      <c r="G37" s="22">
        <f>'Div 12 history '!C38</f>
        <v>848.02</v>
      </c>
      <c r="H37" s="22">
        <f>'Div 12 history '!D38</f>
        <v>938.88</v>
      </c>
      <c r="I37" s="22">
        <f>'Div 12 history '!E38</f>
        <v>908.61</v>
      </c>
      <c r="J37" s="22">
        <f>'Div 12 history '!F38</f>
        <v>938.88</v>
      </c>
      <c r="K37" s="22">
        <f>'Div 12 history '!G38</f>
        <v>908.59</v>
      </c>
      <c r="L37" s="1">
        <f t="shared" si="22"/>
        <v>4271.6622081983514</v>
      </c>
      <c r="M37" s="1">
        <f t="shared" si="22"/>
        <v>4271.6622081983514</v>
      </c>
      <c r="N37" s="1">
        <f t="shared" si="22"/>
        <v>6015.8058543246589</v>
      </c>
      <c r="O37" s="1">
        <f t="shared" si="22"/>
        <v>3261.1821560319195</v>
      </c>
      <c r="P37" s="1">
        <f t="shared" si="22"/>
        <v>5184.3518055207933</v>
      </c>
      <c r="Q37" s="1">
        <f t="shared" si="22"/>
        <v>4406.5378207931062</v>
      </c>
      <c r="R37" s="1">
        <f t="shared" si="22"/>
        <v>4129.2965165453361</v>
      </c>
      <c r="S37" s="1">
        <f t="shared" si="22"/>
        <v>3394.1990671963586</v>
      </c>
      <c r="T37" s="1">
        <f t="shared" si="22"/>
        <v>3407.4993493846046</v>
      </c>
      <c r="U37" s="1">
        <f t="shared" si="22"/>
        <v>3348.8760146515201</v>
      </c>
      <c r="V37" s="1">
        <f t="shared" si="23"/>
        <v>8579.1773038697593</v>
      </c>
      <c r="W37" s="1">
        <f t="shared" si="23"/>
        <v>3598.9694401074576</v>
      </c>
      <c r="X37" s="1">
        <f t="shared" si="23"/>
        <v>12917.827545133079</v>
      </c>
      <c r="Y37" s="1">
        <f t="shared" si="23"/>
        <v>1848.2970374702309</v>
      </c>
      <c r="Z37" s="1">
        <f t="shared" si="23"/>
        <v>2448.9339661473755</v>
      </c>
      <c r="AA37" s="1">
        <f t="shared" si="23"/>
        <v>3261.1821560319195</v>
      </c>
      <c r="AB37" s="1">
        <f t="shared" si="23"/>
        <v>5184.3518055207933</v>
      </c>
      <c r="AC37" s="1">
        <f t="shared" si="23"/>
        <v>4406.5378207931062</v>
      </c>
      <c r="AD37" s="1">
        <f t="shared" si="23"/>
        <v>4129.2965165453361</v>
      </c>
      <c r="AE37" s="1">
        <f t="shared" si="23"/>
        <v>3394.1990671963586</v>
      </c>
      <c r="AF37" s="1">
        <f t="shared" si="23"/>
        <v>3407.4993493846046</v>
      </c>
    </row>
    <row r="38" spans="1:38">
      <c r="A38" s="76" t="s">
        <v>119</v>
      </c>
      <c r="B38" s="5" t="str">
        <f t="shared" si="10"/>
        <v>9030-07499</v>
      </c>
      <c r="C38" s="5" t="str">
        <f t="shared" si="21"/>
        <v>9030</v>
      </c>
      <c r="D38" s="1">
        <f>SUM($F38:K38)</f>
        <v>19235.559999999998</v>
      </c>
      <c r="E38" s="2">
        <f>D38/$D$44</f>
        <v>0.38029656535078193</v>
      </c>
      <c r="F38" s="22">
        <f>'Div 12 history '!B39</f>
        <v>8783.77</v>
      </c>
      <c r="G38" s="22">
        <f>'Div 12 history '!C39</f>
        <v>1592.33</v>
      </c>
      <c r="H38" s="22">
        <f>'Div 12 history '!D39</f>
        <v>4672.41</v>
      </c>
      <c r="I38" s="22">
        <f>'Div 12 history '!E39</f>
        <v>1134.75</v>
      </c>
      <c r="J38" s="22">
        <f>'Div 12 history '!F39</f>
        <v>2478.88</v>
      </c>
      <c r="K38" s="22">
        <f>'Div 12 history '!G39</f>
        <v>573.41999999999996</v>
      </c>
      <c r="L38" s="1">
        <f t="shared" si="22"/>
        <v>14989.039250460948</v>
      </c>
      <c r="M38" s="1">
        <f t="shared" si="22"/>
        <v>14989.039250460948</v>
      </c>
      <c r="N38" s="1">
        <f t="shared" si="22"/>
        <v>21109.148073685428</v>
      </c>
      <c r="O38" s="1">
        <f t="shared" si="22"/>
        <v>11443.317602653357</v>
      </c>
      <c r="P38" s="1">
        <f t="shared" si="22"/>
        <v>18191.619307352525</v>
      </c>
      <c r="Q38" s="1">
        <f t="shared" si="22"/>
        <v>15462.310720108688</v>
      </c>
      <c r="R38" s="1">
        <f t="shared" si="22"/>
        <v>14489.485485181813</v>
      </c>
      <c r="S38" s="1">
        <f t="shared" si="22"/>
        <v>11910.066986205333</v>
      </c>
      <c r="T38" s="1">
        <f t="shared" si="22"/>
        <v>11956.736980705182</v>
      </c>
      <c r="U38" s="1">
        <f t="shared" si="22"/>
        <v>11751.030765541289</v>
      </c>
      <c r="V38" s="1">
        <f t="shared" si="23"/>
        <v>30103.884407705587</v>
      </c>
      <c r="W38" s="1">
        <f t="shared" si="23"/>
        <v>12628.595513813447</v>
      </c>
      <c r="X38" s="1">
        <f t="shared" si="23"/>
        <v>45327.981162244199</v>
      </c>
      <c r="Y38" s="1">
        <f t="shared" si="23"/>
        <v>6485.5776254922348</v>
      </c>
      <c r="Z38" s="1">
        <f t="shared" si="23"/>
        <v>8593.1811906662679</v>
      </c>
      <c r="AA38" s="1">
        <f t="shared" si="23"/>
        <v>11443.317602653357</v>
      </c>
      <c r="AB38" s="1">
        <f t="shared" si="23"/>
        <v>18191.619307352525</v>
      </c>
      <c r="AC38" s="1">
        <f t="shared" si="23"/>
        <v>15462.310720108688</v>
      </c>
      <c r="AD38" s="1">
        <f t="shared" si="23"/>
        <v>14489.485485181813</v>
      </c>
      <c r="AE38" s="1">
        <f t="shared" si="23"/>
        <v>11910.066986205333</v>
      </c>
      <c r="AF38" s="1">
        <f t="shared" si="23"/>
        <v>11956.736980705182</v>
      </c>
    </row>
    <row r="39" spans="1:38">
      <c r="A39" s="76" t="s">
        <v>1165</v>
      </c>
      <c r="B39" s="5" t="str">
        <f t="shared" ref="B39:B40" si="26">RIGHT(A39,10)</f>
        <v>9010-07421</v>
      </c>
      <c r="C39" s="5" t="str">
        <f t="shared" ref="C39:C40" si="27">LEFT(B39,4)</f>
        <v>9010</v>
      </c>
      <c r="D39" s="1">
        <f>SUM($F39:K39)</f>
        <v>38835.270000000004</v>
      </c>
      <c r="E39" s="2">
        <f t="shared" ref="E39:E40" si="28">D39/$D$44</f>
        <v>0.76779255688268322</v>
      </c>
      <c r="F39" s="22">
        <f>'Div 12 history '!B40</f>
        <v>5791.63</v>
      </c>
      <c r="G39" s="22">
        <f>'Div 12 history '!C40</f>
        <v>9831.91</v>
      </c>
      <c r="H39" s="22">
        <f>'Div 12 history '!D40</f>
        <v>5456.4</v>
      </c>
      <c r="I39" s="22">
        <f>'Div 12 history '!E40</f>
        <v>7431.18</v>
      </c>
      <c r="J39" s="22">
        <f>'Div 12 history '!F40</f>
        <v>5139.83</v>
      </c>
      <c r="K39" s="22">
        <f>'Div 12 history '!G40</f>
        <v>5184.32</v>
      </c>
      <c r="L39" s="1">
        <f t="shared" ref="L39:AA40" si="29">$E39*L$44</f>
        <v>30261.83726037863</v>
      </c>
      <c r="M39" s="1">
        <f t="shared" si="29"/>
        <v>30261.83726037863</v>
      </c>
      <c r="N39" s="1">
        <f t="shared" si="29"/>
        <v>42617.915200366078</v>
      </c>
      <c r="O39" s="1">
        <f t="shared" si="29"/>
        <v>23103.269610803945</v>
      </c>
      <c r="P39" s="1">
        <f t="shared" si="29"/>
        <v>36727.625685878062</v>
      </c>
      <c r="Q39" s="1">
        <f t="shared" si="29"/>
        <v>31217.339741567986</v>
      </c>
      <c r="R39" s="1">
        <f t="shared" si="29"/>
        <v>29253.2726355831</v>
      </c>
      <c r="S39" s="1">
        <f t="shared" si="29"/>
        <v>24045.604449642771</v>
      </c>
      <c r="T39" s="1">
        <f t="shared" si="29"/>
        <v>24139.827952223415</v>
      </c>
      <c r="U39" s="1">
        <f t="shared" si="29"/>
        <v>23724.521280280005</v>
      </c>
      <c r="V39" s="1">
        <f t="shared" si="29"/>
        <v>60777.667976499615</v>
      </c>
      <c r="W39" s="1">
        <f t="shared" si="29"/>
        <v>25496.264028691348</v>
      </c>
      <c r="X39" s="1">
        <f t="shared" si="29"/>
        <v>91514.070138361858</v>
      </c>
      <c r="Y39" s="1">
        <f t="shared" si="29"/>
        <v>13093.93426507728</v>
      </c>
      <c r="Z39" s="1">
        <f t="shared" si="29"/>
        <v>17349.040615321112</v>
      </c>
      <c r="AA39" s="1">
        <f t="shared" si="29"/>
        <v>23103.269610803945</v>
      </c>
      <c r="AB39" s="1">
        <f t="shared" ref="AB39:AF40" si="30">$E39*AB$44</f>
        <v>36727.625685878062</v>
      </c>
      <c r="AC39" s="1">
        <f t="shared" si="30"/>
        <v>31217.339741567986</v>
      </c>
      <c r="AD39" s="1">
        <f t="shared" si="30"/>
        <v>29253.2726355831</v>
      </c>
      <c r="AE39" s="1">
        <f t="shared" si="30"/>
        <v>24045.604449642771</v>
      </c>
      <c r="AF39" s="1">
        <f t="shared" si="30"/>
        <v>24139.827952223415</v>
      </c>
    </row>
    <row r="40" spans="1:38">
      <c r="A40" s="76" t="s">
        <v>1166</v>
      </c>
      <c r="B40" s="5" t="str">
        <f t="shared" si="26"/>
        <v>9200-07499</v>
      </c>
      <c r="C40" s="5" t="str">
        <f t="shared" si="27"/>
        <v>9200</v>
      </c>
      <c r="D40" s="1">
        <f>SUM($F40:K40)</f>
        <v>1792.57</v>
      </c>
      <c r="E40" s="2">
        <f t="shared" si="28"/>
        <v>3.5439998323461924E-2</v>
      </c>
      <c r="F40" s="22">
        <f>'Div 12 history '!B41</f>
        <v>0</v>
      </c>
      <c r="G40" s="22">
        <f>'Div 12 history '!C41</f>
        <v>0</v>
      </c>
      <c r="H40" s="22">
        <f>'Div 12 history '!D41</f>
        <v>0</v>
      </c>
      <c r="I40" s="22">
        <f>'Div 12 history '!E41</f>
        <v>0</v>
      </c>
      <c r="J40" s="22">
        <f>'Div 12 history '!F41</f>
        <v>0</v>
      </c>
      <c r="K40" s="22">
        <f>'Div 12 history '!G41</f>
        <v>1792.57</v>
      </c>
      <c r="L40" s="1">
        <f t="shared" si="29"/>
        <v>1396.8349291207942</v>
      </c>
      <c r="M40" s="1">
        <f t="shared" si="29"/>
        <v>1396.8349291207942</v>
      </c>
      <c r="N40" s="1">
        <f t="shared" si="29"/>
        <v>1967.1704677402836</v>
      </c>
      <c r="O40" s="1">
        <f t="shared" si="29"/>
        <v>1066.4076239521141</v>
      </c>
      <c r="P40" s="1">
        <f t="shared" si="29"/>
        <v>1695.2847238022143</v>
      </c>
      <c r="Q40" s="1">
        <f t="shared" si="29"/>
        <v>1440.9392982343759</v>
      </c>
      <c r="R40" s="1">
        <f t="shared" si="29"/>
        <v>1350.2813017230778</v>
      </c>
      <c r="S40" s="1">
        <f t="shared" si="29"/>
        <v>1109.9041970944488</v>
      </c>
      <c r="T40" s="1">
        <f t="shared" si="29"/>
        <v>1114.2533936887041</v>
      </c>
      <c r="U40" s="1">
        <f t="shared" si="29"/>
        <v>1095.0835441955603</v>
      </c>
      <c r="V40" s="1">
        <f t="shared" si="29"/>
        <v>2805.3937640869726</v>
      </c>
      <c r="W40" s="1">
        <f t="shared" si="29"/>
        <v>1176.8641755268147</v>
      </c>
      <c r="X40" s="1">
        <f t="shared" si="29"/>
        <v>4224.1338017715152</v>
      </c>
      <c r="Y40" s="1">
        <f t="shared" si="29"/>
        <v>604.3937314083197</v>
      </c>
      <c r="Z40" s="1">
        <f t="shared" si="29"/>
        <v>800.80220211694564</v>
      </c>
      <c r="AA40" s="1">
        <f t="shared" si="29"/>
        <v>1066.4076239521141</v>
      </c>
      <c r="AB40" s="1">
        <f t="shared" si="30"/>
        <v>1695.2847238022143</v>
      </c>
      <c r="AC40" s="1">
        <f t="shared" si="30"/>
        <v>1440.9392982343759</v>
      </c>
      <c r="AD40" s="1">
        <f t="shared" si="30"/>
        <v>1350.2813017230778</v>
      </c>
      <c r="AE40" s="1">
        <f t="shared" si="30"/>
        <v>1109.9041970944488</v>
      </c>
      <c r="AF40" s="1">
        <f t="shared" si="30"/>
        <v>1114.2533936887041</v>
      </c>
    </row>
    <row r="41" spans="1:38">
      <c r="A41" s="76" t="s">
        <v>112</v>
      </c>
      <c r="B41" s="5" t="str">
        <f t="shared" si="10"/>
        <v>9210-07499</v>
      </c>
      <c r="C41" s="5" t="str">
        <f t="shared" si="21"/>
        <v>9210</v>
      </c>
      <c r="D41" s="1">
        <f>SUM($F41:K41)</f>
        <v>490.57</v>
      </c>
      <c r="E41" s="2">
        <f>D41/$D$44</f>
        <v>9.6988123072129489E-3</v>
      </c>
      <c r="F41" s="22">
        <f>'Div 12 history '!B42</f>
        <v>0</v>
      </c>
      <c r="G41" s="22">
        <f>'Div 12 history '!C42</f>
        <v>0</v>
      </c>
      <c r="H41" s="22">
        <f>'Div 12 history '!D42</f>
        <v>0</v>
      </c>
      <c r="I41" s="22">
        <f>'Div 12 history '!E42</f>
        <v>0</v>
      </c>
      <c r="J41" s="22">
        <f>'Div 12 history '!F42</f>
        <v>0</v>
      </c>
      <c r="K41" s="22">
        <f>'Div 12 history '!G42</f>
        <v>490.57</v>
      </c>
      <c r="L41" s="1">
        <f t="shared" ref="L41:U43" si="31">$E41*L$44</f>
        <v>382.26976418147575</v>
      </c>
      <c r="M41" s="1">
        <f t="shared" si="31"/>
        <v>382.26976418147575</v>
      </c>
      <c r="N41" s="1">
        <f t="shared" si="31"/>
        <v>538.35265365333066</v>
      </c>
      <c r="O41" s="1">
        <f t="shared" si="31"/>
        <v>291.84220871831428</v>
      </c>
      <c r="P41" s="1">
        <f t="shared" si="31"/>
        <v>463.94608129983891</v>
      </c>
      <c r="Q41" s="1">
        <f t="shared" si="31"/>
        <v>394.33974212155607</v>
      </c>
      <c r="R41" s="1">
        <f t="shared" si="31"/>
        <v>369.52950132284388</v>
      </c>
      <c r="S41" s="1">
        <f t="shared" si="31"/>
        <v>303.74585202732595</v>
      </c>
      <c r="T41" s="1">
        <f t="shared" si="31"/>
        <v>304.93609027366716</v>
      </c>
      <c r="U41" s="1">
        <f t="shared" si="31"/>
        <v>299.68990570857261</v>
      </c>
      <c r="V41" s="1">
        <f t="shared" ref="V41:AF43" si="32">$E41*V$44</f>
        <v>767.74799246230066</v>
      </c>
      <c r="W41" s="1">
        <f t="shared" si="32"/>
        <v>322.07069101245111</v>
      </c>
      <c r="X41" s="1">
        <f t="shared" si="32"/>
        <v>1156.0124955427416</v>
      </c>
      <c r="Y41" s="1">
        <f t="shared" si="32"/>
        <v>165.40354508720964</v>
      </c>
      <c r="Z41" s="1">
        <f t="shared" si="32"/>
        <v>219.1543628937838</v>
      </c>
      <c r="AA41" s="1">
        <f t="shared" si="32"/>
        <v>291.84220871831428</v>
      </c>
      <c r="AB41" s="1">
        <f t="shared" si="32"/>
        <v>463.94608129983891</v>
      </c>
      <c r="AC41" s="1">
        <f t="shared" si="32"/>
        <v>394.33974212155607</v>
      </c>
      <c r="AD41" s="1">
        <f t="shared" si="32"/>
        <v>369.52950132284388</v>
      </c>
      <c r="AE41" s="1">
        <f t="shared" si="32"/>
        <v>303.74585202732595</v>
      </c>
      <c r="AF41" s="1">
        <f t="shared" si="32"/>
        <v>304.93609027366716</v>
      </c>
    </row>
    <row r="42" spans="1:38">
      <c r="A42" s="76" t="s">
        <v>117</v>
      </c>
      <c r="B42" s="5" t="str">
        <f t="shared" si="10"/>
        <v>8800-07499</v>
      </c>
      <c r="C42" s="5" t="str">
        <f t="shared" si="21"/>
        <v>8800</v>
      </c>
      <c r="D42" s="1">
        <f>SUM($F42:K42)</f>
        <v>0</v>
      </c>
      <c r="E42" s="2">
        <f>D42/$D$44</f>
        <v>0</v>
      </c>
      <c r="F42" s="22">
        <f>'Div 12 history '!B43</f>
        <v>0</v>
      </c>
      <c r="G42" s="22">
        <f>'Div 12 history '!C43</f>
        <v>0</v>
      </c>
      <c r="H42" s="22">
        <f>'Div 12 history '!D43</f>
        <v>0</v>
      </c>
      <c r="I42" s="22">
        <f>'Div 12 history '!E43</f>
        <v>0</v>
      </c>
      <c r="J42" s="22">
        <f>'Div 12 history '!F43</f>
        <v>0</v>
      </c>
      <c r="K42" s="22">
        <f>'Div 12 history '!G43</f>
        <v>0</v>
      </c>
      <c r="L42" s="1">
        <f t="shared" si="31"/>
        <v>0</v>
      </c>
      <c r="M42" s="1">
        <f t="shared" si="31"/>
        <v>0</v>
      </c>
      <c r="N42" s="1">
        <f t="shared" si="31"/>
        <v>0</v>
      </c>
      <c r="O42" s="1">
        <f t="shared" si="31"/>
        <v>0</v>
      </c>
      <c r="P42" s="1">
        <f t="shared" si="31"/>
        <v>0</v>
      </c>
      <c r="Q42" s="1">
        <f t="shared" si="31"/>
        <v>0</v>
      </c>
      <c r="R42" s="1">
        <f t="shared" si="31"/>
        <v>0</v>
      </c>
      <c r="S42" s="1">
        <f t="shared" si="31"/>
        <v>0</v>
      </c>
      <c r="T42" s="1">
        <f t="shared" si="31"/>
        <v>0</v>
      </c>
      <c r="U42" s="1">
        <f t="shared" si="31"/>
        <v>0</v>
      </c>
      <c r="V42" s="1">
        <f t="shared" si="32"/>
        <v>0</v>
      </c>
      <c r="W42" s="1">
        <f t="shared" si="32"/>
        <v>0</v>
      </c>
      <c r="X42" s="1">
        <f t="shared" si="32"/>
        <v>0</v>
      </c>
      <c r="Y42" s="1">
        <f t="shared" si="32"/>
        <v>0</v>
      </c>
      <c r="Z42" s="1">
        <f t="shared" si="32"/>
        <v>0</v>
      </c>
      <c r="AA42" s="1">
        <f t="shared" si="32"/>
        <v>0</v>
      </c>
      <c r="AB42" s="1">
        <f t="shared" si="32"/>
        <v>0</v>
      </c>
      <c r="AC42" s="1">
        <f t="shared" si="32"/>
        <v>0</v>
      </c>
      <c r="AD42" s="1">
        <f t="shared" si="32"/>
        <v>0</v>
      </c>
      <c r="AE42" s="1">
        <f t="shared" si="32"/>
        <v>0</v>
      </c>
      <c r="AF42" s="1">
        <f t="shared" si="32"/>
        <v>0</v>
      </c>
    </row>
    <row r="43" spans="1:38">
      <c r="A43" s="76" t="s">
        <v>493</v>
      </c>
      <c r="B43" s="5" t="str">
        <f t="shared" si="10"/>
        <v>9010-07499</v>
      </c>
      <c r="C43" s="5" t="str">
        <f t="shared" si="21"/>
        <v>9010</v>
      </c>
      <c r="D43" s="1">
        <f>SUM($F43:K43)</f>
        <v>6807.98</v>
      </c>
      <c r="E43" s="2">
        <f>D43/$D$44</f>
        <v>0.13459714253064722</v>
      </c>
      <c r="F43" s="22">
        <f>'Div 12 history '!B44</f>
        <v>2342.9899999999998</v>
      </c>
      <c r="G43" s="22">
        <f>'Div 12 history '!C44</f>
        <v>1950.05</v>
      </c>
      <c r="H43" s="22">
        <f>'Div 12 history '!D44</f>
        <v>137.41999999999999</v>
      </c>
      <c r="I43" s="22">
        <f>'Div 12 history '!E44</f>
        <v>0</v>
      </c>
      <c r="J43" s="22">
        <f>'Div 12 history '!F44</f>
        <v>570.52</v>
      </c>
      <c r="K43" s="22">
        <f>'Div 12 history '!G44</f>
        <v>1807</v>
      </c>
      <c r="L43" s="1">
        <f t="shared" si="31"/>
        <v>5305.0225434743325</v>
      </c>
      <c r="M43" s="1">
        <f t="shared" si="31"/>
        <v>5305.0225434743325</v>
      </c>
      <c r="N43" s="1">
        <f t="shared" si="31"/>
        <v>7471.0930122486125</v>
      </c>
      <c r="O43" s="1">
        <f t="shared" si="31"/>
        <v>4050.0966632898653</v>
      </c>
      <c r="P43" s="1">
        <f t="shared" si="31"/>
        <v>6438.501421953395</v>
      </c>
      <c r="Q43" s="1">
        <f t="shared" si="31"/>
        <v>5472.5259954108715</v>
      </c>
      <c r="R43" s="1">
        <f t="shared" si="31"/>
        <v>5128.2170830174991</v>
      </c>
      <c r="S43" s="1">
        <f t="shared" si="31"/>
        <v>4215.2917742320051</v>
      </c>
      <c r="T43" s="1">
        <f t="shared" si="31"/>
        <v>4231.8095355633659</v>
      </c>
      <c r="U43" s="1">
        <f t="shared" si="31"/>
        <v>4159.0045951971133</v>
      </c>
      <c r="V43" s="1">
        <f t="shared" si="32"/>
        <v>10654.571167669228</v>
      </c>
      <c r="W43" s="1">
        <f t="shared" si="32"/>
        <v>4469.5982693579845</v>
      </c>
      <c r="X43" s="1">
        <f t="shared" si="32"/>
        <v>16042.786858970327</v>
      </c>
      <c r="Y43" s="1">
        <f t="shared" si="32"/>
        <v>2295.4196687176577</v>
      </c>
      <c r="Z43" s="1">
        <f t="shared" si="32"/>
        <v>3041.3570326225044</v>
      </c>
      <c r="AA43" s="1">
        <f t="shared" si="32"/>
        <v>4050.0966632898653</v>
      </c>
      <c r="AB43" s="1">
        <f t="shared" si="32"/>
        <v>6438.501421953395</v>
      </c>
      <c r="AC43" s="1">
        <f t="shared" si="32"/>
        <v>5472.5259954108715</v>
      </c>
      <c r="AD43" s="1">
        <f t="shared" si="32"/>
        <v>5128.2170830174991</v>
      </c>
      <c r="AE43" s="1">
        <f t="shared" si="32"/>
        <v>4215.2917742320051</v>
      </c>
      <c r="AF43" s="1">
        <f t="shared" si="32"/>
        <v>4231.8095355633659</v>
      </c>
    </row>
    <row r="44" spans="1:38">
      <c r="A44" s="9" t="s">
        <v>29</v>
      </c>
      <c r="B44" s="5"/>
      <c r="C44" s="5"/>
      <c r="D44" s="31">
        <f t="shared" ref="D44:K44" si="33">SUM(D34:D43)</f>
        <v>50580.42</v>
      </c>
      <c r="E44" s="32">
        <f t="shared" si="33"/>
        <v>1</v>
      </c>
      <c r="F44" s="31">
        <f t="shared" si="33"/>
        <v>41820.06</v>
      </c>
      <c r="G44" s="31">
        <f t="shared" si="33"/>
        <v>36653.050000000003</v>
      </c>
      <c r="H44" s="31">
        <f t="shared" si="33"/>
        <v>-182980.97999999998</v>
      </c>
      <c r="I44" s="31">
        <f t="shared" si="33"/>
        <v>28207.11</v>
      </c>
      <c r="J44" s="31">
        <f t="shared" si="33"/>
        <v>91126.610000000015</v>
      </c>
      <c r="K44" s="31">
        <f t="shared" si="33"/>
        <v>35754.57</v>
      </c>
      <c r="L44" s="33">
        <f>'Div 12 history '!H45</f>
        <v>39414.080000000002</v>
      </c>
      <c r="M44" s="33">
        <f>'Div 12 history '!I45</f>
        <v>39414.080000000002</v>
      </c>
      <c r="N44" s="33">
        <f>'Div 12 history '!J45</f>
        <v>55507.07</v>
      </c>
      <c r="O44" s="31">
        <f>'Div 012 FY19 Budget'!C34</f>
        <v>30090.51</v>
      </c>
      <c r="P44" s="31">
        <f>'Div 012 FY19 Budget'!D34</f>
        <v>47835.35</v>
      </c>
      <c r="Q44" s="31">
        <f>'Div 012 FY19 Budget'!E34</f>
        <v>40658.559999999998</v>
      </c>
      <c r="R44" s="31">
        <f>'Div 012 FY19 Budget'!F34</f>
        <v>38100.49</v>
      </c>
      <c r="S44" s="31">
        <f>'Div 012 FY19 Budget'!G34</f>
        <v>31317.84</v>
      </c>
      <c r="T44" s="31">
        <f>'Div 012 FY19 Budget'!H34</f>
        <v>31440.560000000001</v>
      </c>
      <c r="U44" s="31">
        <f>'Div 012 FY19 Budget'!I34</f>
        <v>30899.65</v>
      </c>
      <c r="V44" s="31">
        <f>'Div 012 FY19 Budget'!J34</f>
        <v>79158.97</v>
      </c>
      <c r="W44" s="31">
        <f>'Div 012 FY19 Budget'!K34</f>
        <v>33207.230000000003</v>
      </c>
      <c r="X44" s="31">
        <f>'Div 012 FY19 Budget'!L34</f>
        <v>119191.14</v>
      </c>
      <c r="Y44" s="31">
        <f>'Div 012 FY19 Budget'!M34</f>
        <v>17054</v>
      </c>
      <c r="Z44" s="31">
        <f>'Div 012 FY19 Budget'!N34</f>
        <v>22596</v>
      </c>
      <c r="AA44" s="37">
        <f t="shared" ref="AA44:AF44" si="34">O44*(1+AA$3)</f>
        <v>30090.51</v>
      </c>
      <c r="AB44" s="37">
        <f t="shared" si="34"/>
        <v>47835.35</v>
      </c>
      <c r="AC44" s="37">
        <f t="shared" si="34"/>
        <v>40658.559999999998</v>
      </c>
      <c r="AD44" s="37">
        <f t="shared" si="34"/>
        <v>38100.49</v>
      </c>
      <c r="AE44" s="37">
        <f t="shared" si="34"/>
        <v>31317.84</v>
      </c>
      <c r="AF44" s="37">
        <f t="shared" si="34"/>
        <v>31440.560000000001</v>
      </c>
      <c r="AG44" s="40"/>
      <c r="AH44" s="15">
        <f>SUM(F44:Q44)</f>
        <v>303500.07</v>
      </c>
      <c r="AI44" s="15">
        <f>SUM(U44:AF44)</f>
        <v>521550.3</v>
      </c>
      <c r="AK44" s="15">
        <f>AH44*$AK$6</f>
        <v>15385.824602084715</v>
      </c>
      <c r="AL44" s="15">
        <f>AI44*$AL$6</f>
        <v>29421.789290803903</v>
      </c>
    </row>
    <row r="45" spans="1:38">
      <c r="B45" s="5" t="str">
        <f t="shared" si="10"/>
        <v/>
      </c>
      <c r="C45" s="5" t="s">
        <v>462</v>
      </c>
      <c r="F45" s="1">
        <f>F44-'Div 12 history '!B45</f>
        <v>0</v>
      </c>
      <c r="G45" s="1">
        <f>G44-'Div 12 history '!C45</f>
        <v>0</v>
      </c>
      <c r="H45" s="1">
        <f>H44-'Div 12 history '!D45</f>
        <v>0</v>
      </c>
      <c r="I45" s="1">
        <f>I44-'Div 12 history '!E45</f>
        <v>0</v>
      </c>
      <c r="J45" s="1">
        <f>J44-'Div 12 history '!F45</f>
        <v>0</v>
      </c>
      <c r="K45" s="1">
        <f>K44-'Div 12 history '!G45</f>
        <v>0</v>
      </c>
      <c r="L45" s="1">
        <f>L44-'Div 12 history '!H45</f>
        <v>0</v>
      </c>
      <c r="M45" s="1">
        <f>M44-'Div 12 history '!I45</f>
        <v>0</v>
      </c>
      <c r="N45" s="1">
        <f>N44-'Div 12 history '!J45</f>
        <v>0</v>
      </c>
      <c r="O45" s="1">
        <f t="shared" ref="O45:AF45" si="35">O44-SUM(O34:O43)</f>
        <v>0</v>
      </c>
      <c r="P45" s="1">
        <f t="shared" si="35"/>
        <v>0</v>
      </c>
      <c r="Q45" s="1">
        <f t="shared" si="35"/>
        <v>0</v>
      </c>
      <c r="R45" s="1">
        <f t="shared" si="35"/>
        <v>0</v>
      </c>
      <c r="S45" s="1">
        <f t="shared" si="35"/>
        <v>0</v>
      </c>
      <c r="T45" s="1">
        <f t="shared" si="35"/>
        <v>0</v>
      </c>
      <c r="U45" s="1">
        <f t="shared" si="35"/>
        <v>0</v>
      </c>
      <c r="V45" s="1">
        <f t="shared" si="35"/>
        <v>0</v>
      </c>
      <c r="W45" s="1">
        <f t="shared" si="35"/>
        <v>0</v>
      </c>
      <c r="X45" s="1">
        <f t="shared" si="35"/>
        <v>0</v>
      </c>
      <c r="Y45" s="1">
        <f t="shared" si="35"/>
        <v>0</v>
      </c>
      <c r="Z45" s="1">
        <f t="shared" si="35"/>
        <v>0</v>
      </c>
      <c r="AA45" s="1">
        <f t="shared" si="35"/>
        <v>0</v>
      </c>
      <c r="AB45" s="1">
        <f t="shared" si="35"/>
        <v>0</v>
      </c>
      <c r="AC45" s="1">
        <f t="shared" si="35"/>
        <v>0</v>
      </c>
      <c r="AD45" s="1">
        <f t="shared" si="35"/>
        <v>0</v>
      </c>
      <c r="AE45" s="1">
        <f t="shared" si="35"/>
        <v>0</v>
      </c>
      <c r="AF45" s="1">
        <f t="shared" si="35"/>
        <v>0</v>
      </c>
    </row>
    <row r="46" spans="1:38">
      <c r="A46" s="153" t="s">
        <v>125</v>
      </c>
      <c r="B46" s="5" t="str">
        <f t="shared" si="10"/>
        <v>9240-04069</v>
      </c>
      <c r="C46" s="5" t="str">
        <f t="shared" ref="C46:C47" si="36">LEFT(B46,4)</f>
        <v>9240</v>
      </c>
      <c r="D46" s="1">
        <f>SUM($F46:K46)</f>
        <v>46853.340000000004</v>
      </c>
      <c r="E46" s="2">
        <f>D46/$D$48</f>
        <v>0.99889479157739092</v>
      </c>
      <c r="F46" s="22">
        <f>'Div 12 history '!B47</f>
        <v>8105.89</v>
      </c>
      <c r="G46" s="22">
        <f>'Div 12 history '!C47</f>
        <v>8105.89</v>
      </c>
      <c r="H46" s="22">
        <f>'Div 12 history '!D47</f>
        <v>7660.39</v>
      </c>
      <c r="I46" s="22">
        <f>'Div 12 history '!E47</f>
        <v>7660.39</v>
      </c>
      <c r="J46" s="22">
        <f>'Div 12 history '!F47</f>
        <v>7660.39</v>
      </c>
      <c r="K46" s="22">
        <f>'Div 12 history '!G47</f>
        <v>7660.39</v>
      </c>
      <c r="L46" s="50">
        <f t="shared" ref="L46:AF47" si="37">$E46*L$48</f>
        <v>0</v>
      </c>
      <c r="M46" s="50">
        <f t="shared" si="37"/>
        <v>0</v>
      </c>
      <c r="N46" s="50">
        <f t="shared" si="37"/>
        <v>0</v>
      </c>
      <c r="O46" s="50">
        <f t="shared" si="37"/>
        <v>0</v>
      </c>
      <c r="P46" s="50">
        <f t="shared" si="37"/>
        <v>0</v>
      </c>
      <c r="Q46" s="50">
        <f t="shared" si="37"/>
        <v>0</v>
      </c>
      <c r="R46" s="50">
        <f t="shared" si="37"/>
        <v>0</v>
      </c>
      <c r="S46" s="50">
        <f t="shared" si="37"/>
        <v>0</v>
      </c>
      <c r="T46" s="50">
        <f t="shared" si="37"/>
        <v>0</v>
      </c>
      <c r="U46" s="50">
        <f t="shared" si="37"/>
        <v>0</v>
      </c>
      <c r="V46" s="50">
        <f t="shared" si="37"/>
        <v>0</v>
      </c>
      <c r="W46" s="50">
        <f t="shared" si="37"/>
        <v>0</v>
      </c>
      <c r="X46" s="50">
        <f t="shared" si="37"/>
        <v>0</v>
      </c>
      <c r="Y46" s="1">
        <f t="shared" si="37"/>
        <v>0</v>
      </c>
      <c r="Z46" s="1">
        <f t="shared" si="37"/>
        <v>0</v>
      </c>
      <c r="AA46" s="1">
        <f t="shared" si="37"/>
        <v>0</v>
      </c>
      <c r="AB46" s="1">
        <f t="shared" si="37"/>
        <v>0</v>
      </c>
      <c r="AC46" s="1">
        <f t="shared" si="37"/>
        <v>0</v>
      </c>
      <c r="AD46" s="1">
        <f t="shared" si="37"/>
        <v>0</v>
      </c>
      <c r="AE46" s="1">
        <f t="shared" si="37"/>
        <v>0</v>
      </c>
      <c r="AF46" s="1">
        <f t="shared" si="37"/>
        <v>0</v>
      </c>
      <c r="AG46" s="40"/>
    </row>
    <row r="47" spans="1:38">
      <c r="A47" s="153" t="s">
        <v>126</v>
      </c>
      <c r="B47" s="5" t="str">
        <f t="shared" si="10"/>
        <v>9210-04070</v>
      </c>
      <c r="C47" s="5" t="str">
        <f t="shared" si="36"/>
        <v>9210</v>
      </c>
      <c r="D47" s="1">
        <f>SUM($F47:K47)</f>
        <v>51.84</v>
      </c>
      <c r="E47" s="2">
        <f>D47/$D$48</f>
        <v>1.1052084226091873E-3</v>
      </c>
      <c r="F47" s="22">
        <f>'Div 12 history '!B48</f>
        <v>17.28</v>
      </c>
      <c r="G47" s="22">
        <f>'Div 12 history '!C48</f>
        <v>17.28</v>
      </c>
      <c r="H47" s="22">
        <f>'Div 12 history '!D48</f>
        <v>17.28</v>
      </c>
      <c r="I47" s="22">
        <f>'Div 12 history '!E48</f>
        <v>0</v>
      </c>
      <c r="J47" s="22">
        <f>'Div 12 history '!F48</f>
        <v>0</v>
      </c>
      <c r="K47" s="22">
        <f>'Div 12 history '!G48</f>
        <v>0</v>
      </c>
      <c r="L47" s="50">
        <f t="shared" si="37"/>
        <v>0</v>
      </c>
      <c r="M47" s="50">
        <f t="shared" si="37"/>
        <v>0</v>
      </c>
      <c r="N47" s="50">
        <f t="shared" si="37"/>
        <v>0</v>
      </c>
      <c r="O47" s="50">
        <f t="shared" si="37"/>
        <v>0</v>
      </c>
      <c r="P47" s="50">
        <f t="shared" si="37"/>
        <v>0</v>
      </c>
      <c r="Q47" s="50">
        <f t="shared" si="37"/>
        <v>0</v>
      </c>
      <c r="R47" s="50">
        <f t="shared" si="37"/>
        <v>0</v>
      </c>
      <c r="S47" s="50">
        <f t="shared" si="37"/>
        <v>0</v>
      </c>
      <c r="T47" s="50">
        <f t="shared" si="37"/>
        <v>0</v>
      </c>
      <c r="U47" s="50">
        <f t="shared" si="37"/>
        <v>0</v>
      </c>
      <c r="V47" s="50">
        <f t="shared" si="37"/>
        <v>0</v>
      </c>
      <c r="W47" s="50">
        <f t="shared" si="37"/>
        <v>0</v>
      </c>
      <c r="X47" s="50">
        <f t="shared" si="37"/>
        <v>0</v>
      </c>
      <c r="Y47" s="1">
        <f t="shared" si="37"/>
        <v>0</v>
      </c>
      <c r="Z47" s="1">
        <f t="shared" si="37"/>
        <v>0</v>
      </c>
      <c r="AA47" s="1">
        <f t="shared" si="37"/>
        <v>0</v>
      </c>
      <c r="AB47" s="1">
        <f t="shared" si="37"/>
        <v>0</v>
      </c>
      <c r="AC47" s="1">
        <f t="shared" si="37"/>
        <v>0</v>
      </c>
      <c r="AD47" s="1">
        <f t="shared" si="37"/>
        <v>0</v>
      </c>
      <c r="AE47" s="1">
        <f t="shared" si="37"/>
        <v>0</v>
      </c>
      <c r="AF47" s="1">
        <f t="shared" si="37"/>
        <v>0</v>
      </c>
      <c r="AG47" s="40"/>
    </row>
    <row r="48" spans="1:38">
      <c r="A48" s="8" t="s">
        <v>27</v>
      </c>
      <c r="B48" s="5"/>
      <c r="C48" s="5"/>
      <c r="D48" s="31">
        <f>SUM(D46:D47)</f>
        <v>46905.18</v>
      </c>
      <c r="E48" s="32">
        <f>SUM(E46:E47)</f>
        <v>1</v>
      </c>
      <c r="F48" s="106">
        <f>SUM(F46:F47)</f>
        <v>8123.17</v>
      </c>
      <c r="G48" s="106">
        <f t="shared" ref="G48:K48" si="38">SUM(G46:G47)</f>
        <v>8123.17</v>
      </c>
      <c r="H48" s="106">
        <f t="shared" si="38"/>
        <v>7677.67</v>
      </c>
      <c r="I48" s="106">
        <f t="shared" si="38"/>
        <v>7660.39</v>
      </c>
      <c r="J48" s="106">
        <f t="shared" si="38"/>
        <v>7660.39</v>
      </c>
      <c r="K48" s="106">
        <f t="shared" si="38"/>
        <v>7660.39</v>
      </c>
      <c r="L48" s="152">
        <f>'Div 12 history '!H49</f>
        <v>0</v>
      </c>
      <c r="M48" s="152">
        <f>'Div 12 history '!I49</f>
        <v>0</v>
      </c>
      <c r="N48" s="152">
        <f>'Div 12 history '!J49</f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37">
        <f t="shared" ref="AA48" si="39">O48</f>
        <v>0</v>
      </c>
      <c r="AB48" s="37">
        <f t="shared" ref="AB48" si="40">P48</f>
        <v>0</v>
      </c>
      <c r="AC48" s="37">
        <f t="shared" ref="AC48" si="41">Q48</f>
        <v>0</v>
      </c>
      <c r="AD48" s="37">
        <f t="shared" ref="AD48" si="42">R48</f>
        <v>0</v>
      </c>
      <c r="AE48" s="37">
        <f>S48</f>
        <v>0</v>
      </c>
      <c r="AF48" s="37">
        <f t="shared" ref="AF48" si="43">T48</f>
        <v>0</v>
      </c>
      <c r="AH48" s="15">
        <f>SUM(F48:Q48)</f>
        <v>46905.18</v>
      </c>
      <c r="AI48" s="15">
        <f>SUM(U48:AF48)</f>
        <v>0</v>
      </c>
      <c r="AK48" s="15">
        <f>AH48*$AK$6</f>
        <v>2377.840876310875</v>
      </c>
      <c r="AL48" s="15">
        <f>AI48*$AL$6</f>
        <v>0</v>
      </c>
    </row>
    <row r="49" spans="1:38">
      <c r="B49" s="5" t="str">
        <f t="shared" ref="B49:B99" si="44">RIGHT(A49,10)</f>
        <v/>
      </c>
      <c r="C49" s="5" t="s">
        <v>462</v>
      </c>
      <c r="F49" s="1">
        <f>F48-'Div 12 history '!B49</f>
        <v>0</v>
      </c>
      <c r="G49" s="1">
        <f>G48-'Div 12 history '!C49</f>
        <v>0</v>
      </c>
      <c r="H49" s="1">
        <f>H48-'Div 12 history '!D49</f>
        <v>0</v>
      </c>
      <c r="I49" s="1">
        <f>I48-'Div 12 history '!E49</f>
        <v>0</v>
      </c>
      <c r="J49" s="1">
        <f>J48-'Div 12 history '!F49</f>
        <v>0</v>
      </c>
      <c r="K49" s="1">
        <f>K48-'Div 12 history '!G49</f>
        <v>0</v>
      </c>
      <c r="L49" s="1">
        <f>L48-'Div 12 history '!H49</f>
        <v>0</v>
      </c>
      <c r="M49" s="1">
        <f>M48-'Div 12 history '!I49</f>
        <v>0</v>
      </c>
      <c r="N49" s="1">
        <f>N48-'Div 12 history '!J49</f>
        <v>0</v>
      </c>
      <c r="O49" s="1">
        <f t="shared" ref="O49:AF49" si="45">O48-SUM(O46)</f>
        <v>0</v>
      </c>
      <c r="P49" s="1">
        <f t="shared" si="45"/>
        <v>0</v>
      </c>
      <c r="Q49" s="1">
        <f t="shared" si="45"/>
        <v>0</v>
      </c>
      <c r="R49" s="1">
        <f t="shared" si="45"/>
        <v>0</v>
      </c>
      <c r="S49" s="1">
        <f t="shared" si="45"/>
        <v>0</v>
      </c>
      <c r="T49" s="1">
        <f t="shared" si="45"/>
        <v>0</v>
      </c>
      <c r="U49" s="1">
        <f t="shared" si="45"/>
        <v>0</v>
      </c>
      <c r="V49" s="1">
        <f t="shared" si="45"/>
        <v>0</v>
      </c>
      <c r="W49" s="1">
        <f t="shared" si="45"/>
        <v>0</v>
      </c>
      <c r="X49" s="1">
        <f t="shared" si="45"/>
        <v>0</v>
      </c>
      <c r="Y49" s="1">
        <f t="shared" si="45"/>
        <v>0</v>
      </c>
      <c r="Z49" s="1">
        <f t="shared" si="45"/>
        <v>0</v>
      </c>
      <c r="AA49" s="1">
        <f t="shared" si="45"/>
        <v>0</v>
      </c>
      <c r="AB49" s="1">
        <f t="shared" si="45"/>
        <v>0</v>
      </c>
      <c r="AC49" s="1">
        <f t="shared" si="45"/>
        <v>0</v>
      </c>
      <c r="AD49" s="1">
        <f t="shared" si="45"/>
        <v>0</v>
      </c>
      <c r="AE49" s="1">
        <f t="shared" si="45"/>
        <v>0</v>
      </c>
      <c r="AF49" s="1">
        <f t="shared" si="45"/>
        <v>0</v>
      </c>
    </row>
    <row r="50" spans="1:38">
      <c r="A50" s="76" t="s">
        <v>133</v>
      </c>
      <c r="B50" s="5" t="str">
        <f t="shared" si="44"/>
        <v>9310-04581</v>
      </c>
      <c r="C50" s="5" t="str">
        <f t="shared" ref="C50:C57" si="46">LEFT(B50,4)</f>
        <v>9310</v>
      </c>
      <c r="D50" s="1">
        <f>SUM($F50:K50)</f>
        <v>782399.76</v>
      </c>
      <c r="E50" s="2">
        <f t="shared" ref="E50:E57" si="47">D50/$D$58</f>
        <v>0.66228567604900768</v>
      </c>
      <c r="F50" s="22">
        <f>'Div 12 history '!B51</f>
        <v>130399.96</v>
      </c>
      <c r="G50" s="22">
        <f>'Div 12 history '!C51</f>
        <v>130399.96</v>
      </c>
      <c r="H50" s="22">
        <f>'Div 12 history '!D51</f>
        <v>130399.96</v>
      </c>
      <c r="I50" s="22">
        <f>'Div 12 history '!E51</f>
        <v>130399.96</v>
      </c>
      <c r="J50" s="22">
        <f>'Div 12 history '!F51</f>
        <v>130399.96</v>
      </c>
      <c r="K50" s="22">
        <f>'Div 12 history '!G51</f>
        <v>130399.96</v>
      </c>
      <c r="L50" s="1">
        <f t="shared" ref="L50:W57" si="48">$E50*L$58</f>
        <v>135321.02404445646</v>
      </c>
      <c r="M50" s="1">
        <f t="shared" si="48"/>
        <v>134864.7092136587</v>
      </c>
      <c r="N50" s="1">
        <f t="shared" si="48"/>
        <v>134864.7092136587</v>
      </c>
      <c r="O50" s="1">
        <f t="shared" si="48"/>
        <v>130214.6359106996</v>
      </c>
      <c r="P50" s="1">
        <f t="shared" si="48"/>
        <v>130214.6359106996</v>
      </c>
      <c r="Q50" s="1">
        <f t="shared" si="48"/>
        <v>130545.7787487241</v>
      </c>
      <c r="R50" s="1">
        <f t="shared" si="48"/>
        <v>130214.6359106996</v>
      </c>
      <c r="S50" s="1">
        <f t="shared" si="48"/>
        <v>130214.6359106996</v>
      </c>
      <c r="T50" s="1">
        <f t="shared" si="48"/>
        <v>130545.7787487241</v>
      </c>
      <c r="U50" s="1">
        <f t="shared" si="48"/>
        <v>130214.6359106996</v>
      </c>
      <c r="V50" s="1">
        <f t="shared" si="48"/>
        <v>130214.6359106996</v>
      </c>
      <c r="W50" s="1">
        <f t="shared" si="48"/>
        <v>130545.7787487241</v>
      </c>
      <c r="X50" s="1">
        <f t="shared" ref="X50:AF57" si="49">$E50*X$58</f>
        <v>130214.6359106996</v>
      </c>
      <c r="Y50" s="1">
        <f t="shared" si="49"/>
        <v>130214.6359106996</v>
      </c>
      <c r="Z50" s="1">
        <f t="shared" si="49"/>
        <v>130543.12960601991</v>
      </c>
      <c r="AA50" s="1">
        <f t="shared" si="49"/>
        <v>130214.6359106996</v>
      </c>
      <c r="AB50" s="1">
        <f t="shared" si="49"/>
        <v>130214.6359106996</v>
      </c>
      <c r="AC50" s="1">
        <f t="shared" si="49"/>
        <v>130545.7787487241</v>
      </c>
      <c r="AD50" s="1">
        <f t="shared" si="49"/>
        <v>130214.6359106996</v>
      </c>
      <c r="AE50" s="1">
        <f t="shared" si="49"/>
        <v>130214.6359106996</v>
      </c>
      <c r="AF50" s="1">
        <f t="shared" si="49"/>
        <v>130545.7787487241</v>
      </c>
    </row>
    <row r="51" spans="1:38">
      <c r="A51" s="76" t="s">
        <v>365</v>
      </c>
      <c r="B51" s="5" t="str">
        <f t="shared" si="44"/>
        <v>9210-04582</v>
      </c>
      <c r="C51" s="5" t="str">
        <f t="shared" si="46"/>
        <v>9210</v>
      </c>
      <c r="D51" s="1">
        <f>SUM($F51:K51)</f>
        <v>283090.87</v>
      </c>
      <c r="E51" s="2">
        <f t="shared" si="47"/>
        <v>0.23963073329834833</v>
      </c>
      <c r="F51" s="22">
        <f>'Div 12 history '!B52</f>
        <v>44348.59</v>
      </c>
      <c r="G51" s="22">
        <f>'Div 12 history '!C52</f>
        <v>55516.9</v>
      </c>
      <c r="H51" s="22">
        <f>'Div 12 history '!D52</f>
        <v>45019.51</v>
      </c>
      <c r="I51" s="22">
        <f>'Div 12 history '!E52</f>
        <v>37437.67</v>
      </c>
      <c r="J51" s="22">
        <f>'Div 12 history '!F52</f>
        <v>52304.36</v>
      </c>
      <c r="K51" s="22">
        <f>'Div 12 history '!G52</f>
        <v>48463.839999999997</v>
      </c>
      <c r="L51" s="1">
        <f t="shared" si="48"/>
        <v>48962.369858135047</v>
      </c>
      <c r="M51" s="1">
        <f t="shared" si="48"/>
        <v>48797.264282892487</v>
      </c>
      <c r="N51" s="1">
        <f t="shared" si="48"/>
        <v>48797.264282892487</v>
      </c>
      <c r="O51" s="1">
        <f t="shared" si="48"/>
        <v>47114.756996721459</v>
      </c>
      <c r="P51" s="1">
        <f t="shared" si="48"/>
        <v>47114.756996721459</v>
      </c>
      <c r="Q51" s="1">
        <f t="shared" si="48"/>
        <v>47234.572363370629</v>
      </c>
      <c r="R51" s="1">
        <f t="shared" si="48"/>
        <v>47114.756996721459</v>
      </c>
      <c r="S51" s="1">
        <f t="shared" si="48"/>
        <v>47114.756996721459</v>
      </c>
      <c r="T51" s="1">
        <f t="shared" si="48"/>
        <v>47234.572363370629</v>
      </c>
      <c r="U51" s="1">
        <f t="shared" si="48"/>
        <v>47114.756996721459</v>
      </c>
      <c r="V51" s="1">
        <f t="shared" si="48"/>
        <v>47114.756996721459</v>
      </c>
      <c r="W51" s="1">
        <f t="shared" si="48"/>
        <v>47234.572363370629</v>
      </c>
      <c r="X51" s="1">
        <f t="shared" si="49"/>
        <v>47114.756996721459</v>
      </c>
      <c r="Y51" s="1">
        <f t="shared" si="49"/>
        <v>47114.756996721459</v>
      </c>
      <c r="Z51" s="1">
        <f t="shared" si="49"/>
        <v>47233.613840437436</v>
      </c>
      <c r="AA51" s="1">
        <f t="shared" si="49"/>
        <v>47114.756996721459</v>
      </c>
      <c r="AB51" s="1">
        <f t="shared" si="49"/>
        <v>47114.756996721459</v>
      </c>
      <c r="AC51" s="1">
        <f t="shared" si="49"/>
        <v>47234.572363370629</v>
      </c>
      <c r="AD51" s="1">
        <f t="shared" si="49"/>
        <v>47114.756996721459</v>
      </c>
      <c r="AE51" s="1">
        <f t="shared" si="49"/>
        <v>47114.756996721459</v>
      </c>
      <c r="AF51" s="1">
        <f t="shared" si="49"/>
        <v>47234.572363370629</v>
      </c>
    </row>
    <row r="52" spans="1:38">
      <c r="A52" s="76" t="s">
        <v>336</v>
      </c>
      <c r="B52" s="5" t="str">
        <f t="shared" si="44"/>
        <v>9310-04582</v>
      </c>
      <c r="C52" s="5" t="str">
        <f t="shared" si="46"/>
        <v>9310</v>
      </c>
      <c r="D52" s="1">
        <f>SUM($F52:K52)</f>
        <v>5168.04</v>
      </c>
      <c r="E52" s="2">
        <f t="shared" si="47"/>
        <v>4.3746420183568479E-3</v>
      </c>
      <c r="F52" s="22">
        <f>'Div 12 history '!B53</f>
        <v>0</v>
      </c>
      <c r="G52" s="22">
        <f>'Div 12 history '!C53</f>
        <v>998.76</v>
      </c>
      <c r="H52" s="22">
        <f>'Div 12 history '!D53</f>
        <v>497.18</v>
      </c>
      <c r="I52" s="22">
        <f>'Div 12 history '!E53</f>
        <v>3419.73</v>
      </c>
      <c r="J52" s="22">
        <f>'Div 12 history '!F53</f>
        <v>252.37</v>
      </c>
      <c r="K52" s="22">
        <f>'Div 12 history '!G53</f>
        <v>0</v>
      </c>
      <c r="L52" s="1">
        <f t="shared" si="48"/>
        <v>893.84544941924923</v>
      </c>
      <c r="M52" s="1">
        <f t="shared" si="48"/>
        <v>890.83132106860137</v>
      </c>
      <c r="N52" s="1">
        <f t="shared" si="48"/>
        <v>890.83132106860137</v>
      </c>
      <c r="O52" s="1">
        <f t="shared" si="48"/>
        <v>860.11586579721325</v>
      </c>
      <c r="P52" s="1">
        <f t="shared" si="48"/>
        <v>860.11586579721325</v>
      </c>
      <c r="Q52" s="1">
        <f t="shared" si="48"/>
        <v>862.30318680639175</v>
      </c>
      <c r="R52" s="1">
        <f t="shared" si="48"/>
        <v>860.11586579721325</v>
      </c>
      <c r="S52" s="1">
        <f t="shared" si="48"/>
        <v>860.11586579721325</v>
      </c>
      <c r="T52" s="1">
        <f t="shared" si="48"/>
        <v>862.30318680639175</v>
      </c>
      <c r="U52" s="1">
        <f t="shared" si="48"/>
        <v>860.11586579721325</v>
      </c>
      <c r="V52" s="1">
        <f t="shared" si="48"/>
        <v>860.11586579721325</v>
      </c>
      <c r="W52" s="1">
        <f t="shared" si="48"/>
        <v>862.30318680639175</v>
      </c>
      <c r="X52" s="1">
        <f t="shared" si="49"/>
        <v>860.11586579721325</v>
      </c>
      <c r="Y52" s="1">
        <f t="shared" si="49"/>
        <v>860.11586579721325</v>
      </c>
      <c r="Z52" s="1">
        <f t="shared" si="49"/>
        <v>862.28568823831824</v>
      </c>
      <c r="AA52" s="1">
        <f t="shared" si="49"/>
        <v>860.11586579721325</v>
      </c>
      <c r="AB52" s="1">
        <f t="shared" si="49"/>
        <v>860.11586579721325</v>
      </c>
      <c r="AC52" s="1">
        <f t="shared" si="49"/>
        <v>862.30318680639175</v>
      </c>
      <c r="AD52" s="1">
        <f t="shared" si="49"/>
        <v>860.11586579721325</v>
      </c>
      <c r="AE52" s="1">
        <f t="shared" si="49"/>
        <v>860.11586579721325</v>
      </c>
      <c r="AF52" s="1">
        <f t="shared" si="49"/>
        <v>862.30318680639175</v>
      </c>
    </row>
    <row r="53" spans="1:38">
      <c r="A53" s="76" t="s">
        <v>688</v>
      </c>
      <c r="B53" s="5" t="str">
        <f t="shared" si="44"/>
        <v>9200-04590</v>
      </c>
      <c r="C53" s="5" t="str">
        <f t="shared" si="46"/>
        <v>9200</v>
      </c>
      <c r="D53" s="1">
        <f>SUM($F53:K53)</f>
        <v>0</v>
      </c>
      <c r="E53" s="2">
        <f t="shared" si="47"/>
        <v>0</v>
      </c>
      <c r="F53" s="22">
        <f>'Div 12 history '!B54</f>
        <v>0</v>
      </c>
      <c r="G53" s="22">
        <f>'Div 12 history '!C54</f>
        <v>0</v>
      </c>
      <c r="H53" s="22">
        <f>'Div 12 history '!D54</f>
        <v>0</v>
      </c>
      <c r="I53" s="22">
        <f>'Div 12 history '!E54</f>
        <v>0</v>
      </c>
      <c r="J53" s="22">
        <f>'Div 12 history '!F54</f>
        <v>0</v>
      </c>
      <c r="K53" s="22">
        <f>'Div 12 history '!G54</f>
        <v>0</v>
      </c>
      <c r="L53" s="1">
        <f t="shared" si="48"/>
        <v>0</v>
      </c>
      <c r="M53" s="1">
        <f t="shared" si="48"/>
        <v>0</v>
      </c>
      <c r="N53" s="1">
        <f t="shared" si="48"/>
        <v>0</v>
      </c>
      <c r="O53" s="1">
        <f t="shared" si="48"/>
        <v>0</v>
      </c>
      <c r="P53" s="1">
        <f t="shared" si="48"/>
        <v>0</v>
      </c>
      <c r="Q53" s="1">
        <f t="shared" si="48"/>
        <v>0</v>
      </c>
      <c r="R53" s="1">
        <f t="shared" si="48"/>
        <v>0</v>
      </c>
      <c r="S53" s="1">
        <f t="shared" si="48"/>
        <v>0</v>
      </c>
      <c r="T53" s="1">
        <f t="shared" si="48"/>
        <v>0</v>
      </c>
      <c r="U53" s="1">
        <f t="shared" si="48"/>
        <v>0</v>
      </c>
      <c r="V53" s="1">
        <f t="shared" si="48"/>
        <v>0</v>
      </c>
      <c r="W53" s="1">
        <f t="shared" si="48"/>
        <v>0</v>
      </c>
      <c r="X53" s="1">
        <f t="shared" si="49"/>
        <v>0</v>
      </c>
      <c r="Y53" s="1">
        <f t="shared" si="49"/>
        <v>0</v>
      </c>
      <c r="Z53" s="1">
        <f t="shared" si="49"/>
        <v>0</v>
      </c>
      <c r="AA53" s="1">
        <f t="shared" si="49"/>
        <v>0</v>
      </c>
      <c r="AB53" s="1">
        <f t="shared" si="49"/>
        <v>0</v>
      </c>
      <c r="AC53" s="1">
        <f t="shared" si="49"/>
        <v>0</v>
      </c>
      <c r="AD53" s="1">
        <f t="shared" si="49"/>
        <v>0</v>
      </c>
      <c r="AE53" s="1">
        <f t="shared" si="49"/>
        <v>0</v>
      </c>
      <c r="AF53" s="1">
        <f t="shared" si="49"/>
        <v>0</v>
      </c>
    </row>
    <row r="54" spans="1:38">
      <c r="A54" s="76" t="s">
        <v>366</v>
      </c>
      <c r="B54" s="5" t="str">
        <f t="shared" si="44"/>
        <v>9210-04590</v>
      </c>
      <c r="C54" s="5" t="str">
        <f t="shared" si="46"/>
        <v>9210</v>
      </c>
      <c r="D54" s="1">
        <f>SUM($F54:K54)</f>
        <v>61927.210000000006</v>
      </c>
      <c r="E54" s="2">
        <f t="shared" si="47"/>
        <v>5.2420138958988012E-2</v>
      </c>
      <c r="F54" s="22">
        <f>'Div 12 history '!B55</f>
        <v>12677.02</v>
      </c>
      <c r="G54" s="22">
        <f>'Div 12 history '!C55</f>
        <v>10807.7</v>
      </c>
      <c r="H54" s="22">
        <f>'Div 12 history '!D55</f>
        <v>9562.7900000000009</v>
      </c>
      <c r="I54" s="22">
        <f>'Div 12 history '!E55</f>
        <v>8416.9</v>
      </c>
      <c r="J54" s="22">
        <f>'Div 12 history '!F55</f>
        <v>9462.32</v>
      </c>
      <c r="K54" s="22">
        <f>'Div 12 history '!G55</f>
        <v>11000.48</v>
      </c>
      <c r="L54" s="1">
        <f t="shared" si="48"/>
        <v>10710.705577691006</v>
      </c>
      <c r="M54" s="1">
        <f t="shared" si="48"/>
        <v>10674.588101948264</v>
      </c>
      <c r="N54" s="1">
        <f t="shared" si="48"/>
        <v>10674.588101948264</v>
      </c>
      <c r="O54" s="1">
        <f t="shared" si="48"/>
        <v>10306.533201282469</v>
      </c>
      <c r="P54" s="1">
        <f t="shared" si="48"/>
        <v>10306.533201282469</v>
      </c>
      <c r="Q54" s="1">
        <f t="shared" si="48"/>
        <v>10332.743270761963</v>
      </c>
      <c r="R54" s="1">
        <f t="shared" si="48"/>
        <v>10306.533201282469</v>
      </c>
      <c r="S54" s="1">
        <f t="shared" si="48"/>
        <v>10306.533201282469</v>
      </c>
      <c r="T54" s="1">
        <f t="shared" si="48"/>
        <v>10332.743270761963</v>
      </c>
      <c r="U54" s="1">
        <f t="shared" si="48"/>
        <v>10306.533201282469</v>
      </c>
      <c r="V54" s="1">
        <f t="shared" si="48"/>
        <v>10306.533201282469</v>
      </c>
      <c r="W54" s="1">
        <f t="shared" si="48"/>
        <v>10332.743270761963</v>
      </c>
      <c r="X54" s="1">
        <f t="shared" si="49"/>
        <v>10306.533201282469</v>
      </c>
      <c r="Y54" s="1">
        <f t="shared" si="49"/>
        <v>10306.533201282469</v>
      </c>
      <c r="Z54" s="1">
        <f t="shared" si="49"/>
        <v>10332.533590206127</v>
      </c>
      <c r="AA54" s="1">
        <f t="shared" si="49"/>
        <v>10306.533201282469</v>
      </c>
      <c r="AB54" s="1">
        <f t="shared" si="49"/>
        <v>10306.533201282469</v>
      </c>
      <c r="AC54" s="1">
        <f t="shared" si="49"/>
        <v>10332.743270761963</v>
      </c>
      <c r="AD54" s="1">
        <f t="shared" si="49"/>
        <v>10306.533201282469</v>
      </c>
      <c r="AE54" s="1">
        <f t="shared" si="49"/>
        <v>10306.533201282469</v>
      </c>
      <c r="AF54" s="1">
        <f t="shared" si="49"/>
        <v>10332.743270761963</v>
      </c>
    </row>
    <row r="55" spans="1:38">
      <c r="A55" s="76" t="s">
        <v>367</v>
      </c>
      <c r="B55" s="5" t="str">
        <f t="shared" si="44"/>
        <v>9310-04590</v>
      </c>
      <c r="C55" s="5" t="str">
        <f t="shared" si="46"/>
        <v>9310</v>
      </c>
      <c r="D55" s="1">
        <f>SUM($F55:K55)</f>
        <v>3609.02</v>
      </c>
      <c r="E55" s="2">
        <f t="shared" si="47"/>
        <v>3.0549629138106964E-3</v>
      </c>
      <c r="F55" s="22">
        <f>'Div 12 history '!B56</f>
        <v>673.52</v>
      </c>
      <c r="G55" s="22">
        <f>'Div 12 history '!C56</f>
        <v>512.42999999999995</v>
      </c>
      <c r="H55" s="22">
        <f>'Div 12 history '!D56</f>
        <v>680.27</v>
      </c>
      <c r="I55" s="22">
        <f>'Div 12 history '!E56</f>
        <v>475.59</v>
      </c>
      <c r="J55" s="22">
        <f>'Div 12 history '!F56</f>
        <v>577.53</v>
      </c>
      <c r="K55" s="22">
        <f>'Div 12 history '!G56</f>
        <v>689.68</v>
      </c>
      <c r="L55" s="1">
        <f t="shared" si="48"/>
        <v>624.20300614218525</v>
      </c>
      <c r="M55" s="1">
        <f t="shared" si="48"/>
        <v>622.09813669456958</v>
      </c>
      <c r="N55" s="1">
        <f t="shared" si="48"/>
        <v>622.09813669456958</v>
      </c>
      <c r="O55" s="1">
        <f t="shared" si="48"/>
        <v>600.64847833597628</v>
      </c>
      <c r="P55" s="1">
        <f t="shared" si="48"/>
        <v>600.64847833597628</v>
      </c>
      <c r="Q55" s="1">
        <f t="shared" si="48"/>
        <v>602.1759597928816</v>
      </c>
      <c r="R55" s="1">
        <f t="shared" si="48"/>
        <v>600.64847833597628</v>
      </c>
      <c r="S55" s="1">
        <f t="shared" si="48"/>
        <v>600.64847833597628</v>
      </c>
      <c r="T55" s="1">
        <f t="shared" si="48"/>
        <v>602.1759597928816</v>
      </c>
      <c r="U55" s="1">
        <f t="shared" si="48"/>
        <v>600.64847833597628</v>
      </c>
      <c r="V55" s="1">
        <f t="shared" si="48"/>
        <v>600.64847833597628</v>
      </c>
      <c r="W55" s="1">
        <f t="shared" si="48"/>
        <v>602.1759597928816</v>
      </c>
      <c r="X55" s="1">
        <f t="shared" si="49"/>
        <v>600.64847833597628</v>
      </c>
      <c r="Y55" s="1">
        <f t="shared" si="49"/>
        <v>600.64847833597628</v>
      </c>
      <c r="Z55" s="1">
        <f t="shared" si="49"/>
        <v>602.16373994122637</v>
      </c>
      <c r="AA55" s="1">
        <f t="shared" si="49"/>
        <v>600.64847833597628</v>
      </c>
      <c r="AB55" s="1">
        <f t="shared" si="49"/>
        <v>600.64847833597628</v>
      </c>
      <c r="AC55" s="1">
        <f t="shared" si="49"/>
        <v>602.1759597928816</v>
      </c>
      <c r="AD55" s="1">
        <f t="shared" si="49"/>
        <v>600.64847833597628</v>
      </c>
      <c r="AE55" s="1">
        <f t="shared" si="49"/>
        <v>600.64847833597628</v>
      </c>
      <c r="AF55" s="1">
        <f t="shared" si="49"/>
        <v>602.1759597928816</v>
      </c>
    </row>
    <row r="56" spans="1:38">
      <c r="A56" s="76" t="s">
        <v>147</v>
      </c>
      <c r="B56" s="5" t="str">
        <f t="shared" si="44"/>
        <v>9030-04590</v>
      </c>
      <c r="C56" s="5" t="str">
        <f t="shared" si="46"/>
        <v>9030</v>
      </c>
      <c r="D56" s="1">
        <f>SUM($F56:K56)</f>
        <v>45168.05</v>
      </c>
      <c r="E56" s="2">
        <f t="shared" si="47"/>
        <v>3.8233846761488506E-2</v>
      </c>
      <c r="F56" s="22">
        <f>'Div 12 history '!B57</f>
        <v>6970.7</v>
      </c>
      <c r="G56" s="22">
        <f>'Div 12 history '!C57</f>
        <v>6405.17</v>
      </c>
      <c r="H56" s="22">
        <f>'Div 12 history '!D57</f>
        <v>7027.99</v>
      </c>
      <c r="I56" s="22">
        <f>'Div 12 history '!E57</f>
        <v>7635.32</v>
      </c>
      <c r="J56" s="22">
        <f>'Div 12 history '!F57</f>
        <v>7618.47</v>
      </c>
      <c r="K56" s="22">
        <f>'Div 12 history '!G57</f>
        <v>9510.4</v>
      </c>
      <c r="L56" s="1">
        <f t="shared" si="48"/>
        <v>7812.1020641560681</v>
      </c>
      <c r="M56" s="1">
        <f t="shared" si="48"/>
        <v>7785.7589437374027</v>
      </c>
      <c r="N56" s="1">
        <f t="shared" si="48"/>
        <v>7785.7589437374027</v>
      </c>
      <c r="O56" s="1">
        <f t="shared" si="48"/>
        <v>7517.3095471633014</v>
      </c>
      <c r="P56" s="1">
        <f t="shared" si="48"/>
        <v>7517.3095471633014</v>
      </c>
      <c r="Q56" s="1">
        <f t="shared" si="48"/>
        <v>7536.4264705440455</v>
      </c>
      <c r="R56" s="1">
        <f t="shared" si="48"/>
        <v>7517.3095471633014</v>
      </c>
      <c r="S56" s="1">
        <f t="shared" si="48"/>
        <v>7517.3095471633014</v>
      </c>
      <c r="T56" s="1">
        <f t="shared" si="48"/>
        <v>7536.4264705440455</v>
      </c>
      <c r="U56" s="1">
        <f t="shared" si="48"/>
        <v>7517.3095471633014</v>
      </c>
      <c r="V56" s="1">
        <f t="shared" si="48"/>
        <v>7517.3095471633014</v>
      </c>
      <c r="W56" s="1">
        <f t="shared" si="48"/>
        <v>7536.4264705440455</v>
      </c>
      <c r="X56" s="1">
        <f t="shared" si="49"/>
        <v>7517.3095471633014</v>
      </c>
      <c r="Y56" s="1">
        <f t="shared" si="49"/>
        <v>7517.3095471633014</v>
      </c>
      <c r="Z56" s="1">
        <f t="shared" si="49"/>
        <v>7536.2735351569991</v>
      </c>
      <c r="AA56" s="1">
        <f t="shared" si="49"/>
        <v>7517.3095471633014</v>
      </c>
      <c r="AB56" s="1">
        <f t="shared" si="49"/>
        <v>7517.3095471633014</v>
      </c>
      <c r="AC56" s="1">
        <f t="shared" si="49"/>
        <v>7536.4264705440455</v>
      </c>
      <c r="AD56" s="1">
        <f t="shared" si="49"/>
        <v>7517.3095471633014</v>
      </c>
      <c r="AE56" s="1">
        <f t="shared" si="49"/>
        <v>7517.3095471633014</v>
      </c>
      <c r="AF56" s="1">
        <f t="shared" si="49"/>
        <v>7536.4264705440455</v>
      </c>
    </row>
    <row r="57" spans="1:38">
      <c r="A57" s="76" t="s">
        <v>689</v>
      </c>
      <c r="B57" s="5" t="str">
        <f t="shared" si="44"/>
        <v>9210-04592</v>
      </c>
      <c r="C57" s="5" t="str">
        <f t="shared" si="46"/>
        <v>9210</v>
      </c>
      <c r="D57" s="1">
        <f>SUM($F57:K57)</f>
        <v>0</v>
      </c>
      <c r="E57" s="2">
        <f t="shared" si="47"/>
        <v>0</v>
      </c>
      <c r="F57" s="22">
        <f>'Div 12 history '!B58</f>
        <v>0</v>
      </c>
      <c r="G57" s="22">
        <f>'Div 12 history '!C58</f>
        <v>0</v>
      </c>
      <c r="H57" s="22">
        <f>'Div 12 history '!D58</f>
        <v>0</v>
      </c>
      <c r="I57" s="22">
        <f>'Div 12 history '!E58</f>
        <v>0</v>
      </c>
      <c r="J57" s="22">
        <f>'Div 12 history '!F58</f>
        <v>0</v>
      </c>
      <c r="K57" s="22">
        <f>'Div 12 history '!G58</f>
        <v>0</v>
      </c>
      <c r="L57" s="1">
        <f t="shared" si="48"/>
        <v>0</v>
      </c>
      <c r="M57" s="1">
        <f t="shared" si="48"/>
        <v>0</v>
      </c>
      <c r="N57" s="1">
        <f t="shared" si="48"/>
        <v>0</v>
      </c>
      <c r="O57" s="1">
        <f t="shared" si="48"/>
        <v>0</v>
      </c>
      <c r="P57" s="1">
        <f t="shared" si="48"/>
        <v>0</v>
      </c>
      <c r="Q57" s="1">
        <f t="shared" si="48"/>
        <v>0</v>
      </c>
      <c r="R57" s="1">
        <f t="shared" si="48"/>
        <v>0</v>
      </c>
      <c r="S57" s="1">
        <f t="shared" si="48"/>
        <v>0</v>
      </c>
      <c r="T57" s="1">
        <f t="shared" si="48"/>
        <v>0</v>
      </c>
      <c r="U57" s="1">
        <f t="shared" si="48"/>
        <v>0</v>
      </c>
      <c r="V57" s="1">
        <f t="shared" si="48"/>
        <v>0</v>
      </c>
      <c r="W57" s="1">
        <f t="shared" si="48"/>
        <v>0</v>
      </c>
      <c r="X57" s="1">
        <f t="shared" si="49"/>
        <v>0</v>
      </c>
      <c r="Y57" s="1">
        <f t="shared" si="49"/>
        <v>0</v>
      </c>
      <c r="Z57" s="1">
        <f t="shared" si="49"/>
        <v>0</v>
      </c>
      <c r="AA57" s="1">
        <f t="shared" si="49"/>
        <v>0</v>
      </c>
      <c r="AB57" s="1">
        <f t="shared" si="49"/>
        <v>0</v>
      </c>
      <c r="AC57" s="1">
        <f t="shared" si="49"/>
        <v>0</v>
      </c>
      <c r="AD57" s="1">
        <f t="shared" si="49"/>
        <v>0</v>
      </c>
      <c r="AE57" s="1">
        <f t="shared" si="49"/>
        <v>0</v>
      </c>
      <c r="AF57" s="1">
        <f t="shared" si="49"/>
        <v>0</v>
      </c>
    </row>
    <row r="58" spans="1:38">
      <c r="A58" s="9" t="s">
        <v>31</v>
      </c>
      <c r="B58" s="5"/>
      <c r="C58" s="5"/>
      <c r="D58" s="31">
        <f>SUM(D50:D57)</f>
        <v>1181362.95</v>
      </c>
      <c r="E58" s="32">
        <f t="shared" ref="E58:K58" si="50">SUM(E50:E57)</f>
        <v>1</v>
      </c>
      <c r="F58" s="31">
        <f t="shared" si="50"/>
        <v>195069.78999999998</v>
      </c>
      <c r="G58" s="31">
        <f t="shared" si="50"/>
        <v>204640.92000000004</v>
      </c>
      <c r="H58" s="31">
        <f t="shared" si="50"/>
        <v>193187.69999999998</v>
      </c>
      <c r="I58" s="31">
        <f t="shared" si="50"/>
        <v>187785.17</v>
      </c>
      <c r="J58" s="31">
        <f t="shared" si="50"/>
        <v>200615.01</v>
      </c>
      <c r="K58" s="31">
        <f t="shared" si="50"/>
        <v>200064.36</v>
      </c>
      <c r="L58" s="33">
        <f>'Div 12 history '!H59</f>
        <v>204324.25</v>
      </c>
      <c r="M58" s="33">
        <f>'Div 12 history '!I59</f>
        <v>203635.25</v>
      </c>
      <c r="N58" s="33">
        <f>'Div 12 history '!J59</f>
        <v>203635.25</v>
      </c>
      <c r="O58" s="31">
        <f>'Div 012 FY19 Budget'!C41</f>
        <v>196614</v>
      </c>
      <c r="P58" s="31">
        <f>'Div 012 FY19 Budget'!D41</f>
        <v>196614</v>
      </c>
      <c r="Q58" s="31">
        <f>'Div 012 FY19 Budget'!E41</f>
        <v>197114</v>
      </c>
      <c r="R58" s="31">
        <f>'Div 012 FY19 Budget'!F41</f>
        <v>196614</v>
      </c>
      <c r="S58" s="31">
        <f>'Div 012 FY19 Budget'!G41</f>
        <v>196614</v>
      </c>
      <c r="T58" s="31">
        <f>'Div 012 FY19 Budget'!H41</f>
        <v>197114</v>
      </c>
      <c r="U58" s="31">
        <f>'Div 012 FY19 Budget'!I41</f>
        <v>196614</v>
      </c>
      <c r="V58" s="31">
        <f>'Div 012 FY19 Budget'!J41</f>
        <v>196614</v>
      </c>
      <c r="W58" s="31">
        <f>'Div 012 FY19 Budget'!K41</f>
        <v>197114</v>
      </c>
      <c r="X58" s="31">
        <f>'Div 012 FY19 Budget'!L41</f>
        <v>196614</v>
      </c>
      <c r="Y58" s="31">
        <f>'Div 012 FY19 Budget'!M41</f>
        <v>196614</v>
      </c>
      <c r="Z58" s="31">
        <f>'Div 012 FY19 Budget'!N41</f>
        <v>197110</v>
      </c>
      <c r="AA58" s="37">
        <f t="shared" ref="AA58:AF58" si="51">O58</f>
        <v>196614</v>
      </c>
      <c r="AB58" s="37">
        <f t="shared" si="51"/>
        <v>196614</v>
      </c>
      <c r="AC58" s="37">
        <f t="shared" si="51"/>
        <v>197114</v>
      </c>
      <c r="AD58" s="37">
        <f t="shared" si="51"/>
        <v>196614</v>
      </c>
      <c r="AE58" s="37">
        <f>S58</f>
        <v>196614</v>
      </c>
      <c r="AF58" s="37">
        <f t="shared" si="51"/>
        <v>197114</v>
      </c>
      <c r="AH58" s="15">
        <f>SUM(F58:Q58)</f>
        <v>2383299.7000000002</v>
      </c>
      <c r="AI58" s="15">
        <f>SUM(U58:AF58)</f>
        <v>2361364</v>
      </c>
      <c r="AK58" s="15">
        <f>AH58*$AK$6</f>
        <v>120820.50313333081</v>
      </c>
      <c r="AL58" s="15">
        <f>AI58*$AL$6</f>
        <v>133209.69050710904</v>
      </c>
    </row>
    <row r="59" spans="1:38">
      <c r="B59" s="5" t="str">
        <f t="shared" si="44"/>
        <v/>
      </c>
      <c r="C59" s="5" t="s">
        <v>462</v>
      </c>
      <c r="F59" s="1">
        <f>F58-'Div 12 history '!B59</f>
        <v>0</v>
      </c>
      <c r="G59" s="1">
        <f>G58-'Div 12 history '!C59</f>
        <v>0</v>
      </c>
      <c r="H59" s="1">
        <f>H58-'Div 12 history '!D59</f>
        <v>0</v>
      </c>
      <c r="I59" s="1">
        <f>I58-'Div 12 history '!E59</f>
        <v>0</v>
      </c>
      <c r="J59" s="1">
        <f>J58-'Div 12 history '!F59</f>
        <v>0</v>
      </c>
      <c r="K59" s="1">
        <f>K58-'Div 12 history '!G59</f>
        <v>0</v>
      </c>
      <c r="L59" s="1">
        <f>L58-'Div 12 history '!H59</f>
        <v>0</v>
      </c>
      <c r="M59" s="1">
        <f>M58-'Div 12 history '!I59</f>
        <v>0</v>
      </c>
      <c r="N59" s="1">
        <f>N58-'Div 12 history '!J59</f>
        <v>0</v>
      </c>
      <c r="O59" s="1">
        <f t="shared" ref="O59:P59" si="52">O58-SUM(O50:O57)</f>
        <v>0</v>
      </c>
      <c r="P59" s="1">
        <f t="shared" si="52"/>
        <v>0</v>
      </c>
      <c r="Q59" s="1">
        <f>Q58-SUM(Q50:Q57)</f>
        <v>0</v>
      </c>
      <c r="R59" s="1">
        <f t="shared" ref="R59:AF59" si="53">R58-SUM(R50:R57)</f>
        <v>0</v>
      </c>
      <c r="S59" s="1">
        <f t="shared" si="53"/>
        <v>0</v>
      </c>
      <c r="T59" s="1">
        <f t="shared" si="53"/>
        <v>0</v>
      </c>
      <c r="U59" s="1">
        <f t="shared" si="53"/>
        <v>0</v>
      </c>
      <c r="V59" s="1">
        <f t="shared" si="53"/>
        <v>0</v>
      </c>
      <c r="W59" s="1">
        <f t="shared" si="53"/>
        <v>0</v>
      </c>
      <c r="X59" s="1">
        <f t="shared" si="53"/>
        <v>0</v>
      </c>
      <c r="Y59" s="1">
        <f t="shared" si="53"/>
        <v>0</v>
      </c>
      <c r="Z59" s="1">
        <f t="shared" si="53"/>
        <v>0</v>
      </c>
      <c r="AA59" s="1">
        <f t="shared" si="53"/>
        <v>0</v>
      </c>
      <c r="AB59" s="1">
        <f t="shared" si="53"/>
        <v>0</v>
      </c>
      <c r="AC59" s="1">
        <f t="shared" si="53"/>
        <v>0</v>
      </c>
      <c r="AD59" s="1">
        <f t="shared" si="53"/>
        <v>0</v>
      </c>
      <c r="AE59" s="1">
        <f t="shared" si="53"/>
        <v>0</v>
      </c>
      <c r="AF59" s="1">
        <f t="shared" si="53"/>
        <v>0</v>
      </c>
    </row>
    <row r="60" spans="1:38">
      <c r="A60" s="76" t="s">
        <v>162</v>
      </c>
      <c r="B60" s="5" t="str">
        <f t="shared" si="44"/>
        <v>8740-03002</v>
      </c>
      <c r="C60" s="5" t="str">
        <f t="shared" ref="C60:C63" si="54">LEFT(B60,4)</f>
        <v>8740</v>
      </c>
      <c r="D60" s="1">
        <f>SUM($F60:K60)</f>
        <v>7677.8799999999992</v>
      </c>
      <c r="E60" s="2">
        <f>D60/$D$64</f>
        <v>0.8308719530341151</v>
      </c>
      <c r="F60" s="22">
        <f>'Div 12 history '!B61</f>
        <v>1281.74</v>
      </c>
      <c r="G60" s="22">
        <f>'Div 12 history '!C61</f>
        <v>1278.96</v>
      </c>
      <c r="H60" s="22">
        <f>'Div 12 history '!D61</f>
        <v>1279.78</v>
      </c>
      <c r="I60" s="22">
        <f>'Div 12 history '!E61</f>
        <v>1279.57</v>
      </c>
      <c r="J60" s="22">
        <f>'Div 12 history '!F61</f>
        <v>1279.73</v>
      </c>
      <c r="K60" s="22">
        <f>'Div 12 history '!G61</f>
        <v>1278.0999999999999</v>
      </c>
      <c r="L60" s="1">
        <f t="shared" ref="L60:V61" si="55">$E60*L$64</f>
        <v>1413.3131921110298</v>
      </c>
      <c r="M60" s="1">
        <f t="shared" si="55"/>
        <v>1413.3131921110298</v>
      </c>
      <c r="N60" s="1">
        <f t="shared" si="55"/>
        <v>1413.3131921110298</v>
      </c>
      <c r="O60" s="1">
        <f t="shared" si="55"/>
        <v>1444.0554543732922</v>
      </c>
      <c r="P60" s="1">
        <f t="shared" si="55"/>
        <v>1444.0554543732922</v>
      </c>
      <c r="Q60" s="1">
        <f t="shared" si="55"/>
        <v>1444.0554543732922</v>
      </c>
      <c r="R60" s="1">
        <f t="shared" si="55"/>
        <v>1444.0554543732922</v>
      </c>
      <c r="S60" s="1">
        <f t="shared" si="55"/>
        <v>1444.0554543732922</v>
      </c>
      <c r="T60" s="1">
        <f t="shared" si="55"/>
        <v>1444.0554543732922</v>
      </c>
      <c r="U60" s="1">
        <f t="shared" si="55"/>
        <v>1444.0554543732922</v>
      </c>
      <c r="V60" s="1">
        <f t="shared" si="55"/>
        <v>1444.0554543732922</v>
      </c>
      <c r="W60" s="1">
        <f t="shared" ref="W60:AF61" si="56">$E60*W$64</f>
        <v>1444.0554543732922</v>
      </c>
      <c r="X60" s="1">
        <f t="shared" si="56"/>
        <v>1444.0554543732922</v>
      </c>
      <c r="Y60" s="1">
        <f t="shared" si="56"/>
        <v>1444.0554543732922</v>
      </c>
      <c r="Z60" s="1">
        <f t="shared" si="56"/>
        <v>1447.3789421854285</v>
      </c>
      <c r="AA60" s="1">
        <f t="shared" si="56"/>
        <v>1444.0554543732922</v>
      </c>
      <c r="AB60" s="1">
        <f t="shared" si="56"/>
        <v>1444.0554543732922</v>
      </c>
      <c r="AC60" s="1">
        <f t="shared" si="56"/>
        <v>1444.0554543732922</v>
      </c>
      <c r="AD60" s="1">
        <f t="shared" si="56"/>
        <v>1444.0554543732922</v>
      </c>
      <c r="AE60" s="1">
        <f t="shared" si="56"/>
        <v>1444.0554543732922</v>
      </c>
      <c r="AF60" s="1">
        <f t="shared" si="56"/>
        <v>1444.0554543732922</v>
      </c>
    </row>
    <row r="61" spans="1:38">
      <c r="A61" s="76" t="s">
        <v>368</v>
      </c>
      <c r="B61" s="5" t="str">
        <f t="shared" si="44"/>
        <v>9210-03004</v>
      </c>
      <c r="C61" s="5" t="str">
        <f t="shared" si="54"/>
        <v>9210</v>
      </c>
      <c r="D61" s="1">
        <f>SUM($F61:K61)</f>
        <v>75</v>
      </c>
      <c r="E61" s="2">
        <f>D61/$D$64</f>
        <v>8.1162243324405491E-3</v>
      </c>
      <c r="F61" s="22">
        <f>'Div 12 history '!B62</f>
        <v>54</v>
      </c>
      <c r="G61" s="22">
        <f>'Div 12 history '!C62</f>
        <v>0</v>
      </c>
      <c r="H61" s="22">
        <f>'Div 12 history '!D62</f>
        <v>0</v>
      </c>
      <c r="I61" s="22">
        <f>'Div 12 history '!E62</f>
        <v>0</v>
      </c>
      <c r="J61" s="22">
        <f>'Div 12 history '!F62</f>
        <v>0</v>
      </c>
      <c r="K61" s="22">
        <f>'Div 12 history '!G62</f>
        <v>21</v>
      </c>
      <c r="L61" s="1">
        <f t="shared" si="55"/>
        <v>13.805697589481374</v>
      </c>
      <c r="M61" s="1">
        <f t="shared" si="55"/>
        <v>13.805697589481374</v>
      </c>
      <c r="N61" s="1">
        <f t="shared" si="55"/>
        <v>13.805697589481374</v>
      </c>
      <c r="O61" s="1">
        <f t="shared" si="55"/>
        <v>14.105997889781674</v>
      </c>
      <c r="P61" s="1">
        <f t="shared" si="55"/>
        <v>14.105997889781674</v>
      </c>
      <c r="Q61" s="1">
        <f t="shared" si="55"/>
        <v>14.105997889781674</v>
      </c>
      <c r="R61" s="1">
        <f t="shared" si="55"/>
        <v>14.105997889781674</v>
      </c>
      <c r="S61" s="1">
        <f t="shared" si="55"/>
        <v>14.105997889781674</v>
      </c>
      <c r="T61" s="1">
        <f t="shared" si="55"/>
        <v>14.105997889781674</v>
      </c>
      <c r="U61" s="1">
        <f t="shared" si="55"/>
        <v>14.105997889781674</v>
      </c>
      <c r="V61" s="1">
        <f t="shared" si="55"/>
        <v>14.105997889781674</v>
      </c>
      <c r="W61" s="1">
        <f t="shared" si="56"/>
        <v>14.105997889781674</v>
      </c>
      <c r="X61" s="1">
        <f t="shared" si="56"/>
        <v>14.105997889781674</v>
      </c>
      <c r="Y61" s="1">
        <f t="shared" si="56"/>
        <v>14.105997889781674</v>
      </c>
      <c r="Z61" s="1">
        <f t="shared" si="56"/>
        <v>14.138462787111436</v>
      </c>
      <c r="AA61" s="1">
        <f t="shared" si="56"/>
        <v>14.105997889781674</v>
      </c>
      <c r="AB61" s="1">
        <f t="shared" si="56"/>
        <v>14.105997889781674</v>
      </c>
      <c r="AC61" s="1">
        <f t="shared" si="56"/>
        <v>14.105997889781674</v>
      </c>
      <c r="AD61" s="1">
        <f t="shared" si="56"/>
        <v>14.105997889781674</v>
      </c>
      <c r="AE61" s="1">
        <f t="shared" si="56"/>
        <v>14.105997889781674</v>
      </c>
      <c r="AF61" s="1">
        <f t="shared" si="56"/>
        <v>14.105997889781674</v>
      </c>
    </row>
    <row r="62" spans="1:38">
      <c r="A62" s="76" t="s">
        <v>171</v>
      </c>
      <c r="B62" s="5" t="str">
        <f t="shared" si="44"/>
        <v>8740-03004</v>
      </c>
      <c r="C62" s="5" t="str">
        <f t="shared" ref="C62" si="57">LEFT(B62,4)</f>
        <v>8740</v>
      </c>
      <c r="D62" s="1">
        <f>SUM($F62:K62)</f>
        <v>1487.87</v>
      </c>
      <c r="E62" s="2">
        <f>D62/$D$64</f>
        <v>0.16101182263344424</v>
      </c>
      <c r="F62" s="22">
        <f>'Div 12 history '!B63</f>
        <v>317.58</v>
      </c>
      <c r="G62" s="22">
        <f>'Div 12 history '!C63</f>
        <v>121.57</v>
      </c>
      <c r="H62" s="22">
        <f>'Div 12 history '!D63</f>
        <v>334.52</v>
      </c>
      <c r="I62" s="22">
        <f>'Div 12 history '!E63</f>
        <v>392.82</v>
      </c>
      <c r="J62" s="22">
        <f>'Div 12 history '!F63</f>
        <v>128.77000000000001</v>
      </c>
      <c r="K62" s="22">
        <f>'Div 12 history '!G63</f>
        <v>192.61</v>
      </c>
      <c r="L62" s="1">
        <f t="shared" ref="L62:AB63" si="58">$E62*L$64</f>
        <v>273.88111029948863</v>
      </c>
      <c r="M62" s="1">
        <f t="shared" si="58"/>
        <v>273.88111029948863</v>
      </c>
      <c r="N62" s="1">
        <f t="shared" si="58"/>
        <v>273.88111029948863</v>
      </c>
      <c r="O62" s="1">
        <f t="shared" si="58"/>
        <v>279.8385477369261</v>
      </c>
      <c r="P62" s="1">
        <f t="shared" si="58"/>
        <v>279.8385477369261</v>
      </c>
      <c r="Q62" s="1">
        <f t="shared" si="58"/>
        <v>279.8385477369261</v>
      </c>
      <c r="R62" s="1">
        <f t="shared" si="58"/>
        <v>279.8385477369261</v>
      </c>
      <c r="S62" s="1">
        <f t="shared" si="58"/>
        <v>279.8385477369261</v>
      </c>
      <c r="T62" s="1">
        <f t="shared" si="58"/>
        <v>279.8385477369261</v>
      </c>
      <c r="U62" s="1">
        <f t="shared" si="58"/>
        <v>279.8385477369261</v>
      </c>
      <c r="V62" s="1">
        <f t="shared" si="58"/>
        <v>279.8385477369261</v>
      </c>
      <c r="W62" s="1">
        <f t="shared" si="58"/>
        <v>279.8385477369261</v>
      </c>
      <c r="X62" s="1">
        <f t="shared" si="58"/>
        <v>279.8385477369261</v>
      </c>
      <c r="Y62" s="1">
        <f t="shared" si="58"/>
        <v>279.8385477369261</v>
      </c>
      <c r="Z62" s="1">
        <f t="shared" si="58"/>
        <v>280.48259502745987</v>
      </c>
      <c r="AA62" s="1">
        <f t="shared" si="58"/>
        <v>279.8385477369261</v>
      </c>
      <c r="AB62" s="1">
        <f t="shared" si="58"/>
        <v>279.8385477369261</v>
      </c>
      <c r="AC62" s="1">
        <f t="shared" ref="AC62:AF63" si="59">$E62*AC$64</f>
        <v>279.8385477369261</v>
      </c>
      <c r="AD62" s="1">
        <f t="shared" si="59"/>
        <v>279.8385477369261</v>
      </c>
      <c r="AE62" s="1">
        <f t="shared" si="59"/>
        <v>279.8385477369261</v>
      </c>
      <c r="AF62" s="1">
        <f t="shared" si="59"/>
        <v>279.8385477369261</v>
      </c>
    </row>
    <row r="63" spans="1:38">
      <c r="A63" s="111" t="s">
        <v>176</v>
      </c>
      <c r="B63" s="5" t="str">
        <f t="shared" si="44"/>
        <v>8740-04302</v>
      </c>
      <c r="C63" s="5" t="str">
        <f t="shared" si="54"/>
        <v>8740</v>
      </c>
      <c r="D63" s="1">
        <f>SUM($F63:K63)</f>
        <v>0</v>
      </c>
      <c r="E63" s="2">
        <f>D63/$D$64</f>
        <v>0</v>
      </c>
      <c r="F63" s="22">
        <f>'Div 12 history '!B64</f>
        <v>0</v>
      </c>
      <c r="G63" s="22">
        <f>'Div 12 history '!C64</f>
        <v>0</v>
      </c>
      <c r="H63" s="22">
        <f>'Div 12 history '!D64</f>
        <v>0</v>
      </c>
      <c r="I63" s="22">
        <f>'Div 12 history '!E64</f>
        <v>0</v>
      </c>
      <c r="J63" s="22">
        <f>'Div 12 history '!F64</f>
        <v>0</v>
      </c>
      <c r="K63" s="22">
        <f>'Div 12 history '!G64</f>
        <v>0</v>
      </c>
      <c r="L63" s="1">
        <f t="shared" si="58"/>
        <v>0</v>
      </c>
      <c r="M63" s="1">
        <f t="shared" si="58"/>
        <v>0</v>
      </c>
      <c r="N63" s="1">
        <f t="shared" si="58"/>
        <v>0</v>
      </c>
      <c r="O63" s="1">
        <f t="shared" si="58"/>
        <v>0</v>
      </c>
      <c r="P63" s="1">
        <f t="shared" si="58"/>
        <v>0</v>
      </c>
      <c r="Q63" s="1">
        <f t="shared" si="58"/>
        <v>0</v>
      </c>
      <c r="R63" s="1">
        <f t="shared" si="58"/>
        <v>0</v>
      </c>
      <c r="S63" s="1">
        <f t="shared" si="58"/>
        <v>0</v>
      </c>
      <c r="T63" s="1">
        <f t="shared" si="58"/>
        <v>0</v>
      </c>
      <c r="U63" s="1">
        <f t="shared" si="58"/>
        <v>0</v>
      </c>
      <c r="V63" s="1">
        <f t="shared" si="58"/>
        <v>0</v>
      </c>
      <c r="W63" s="1">
        <f t="shared" si="58"/>
        <v>0</v>
      </c>
      <c r="X63" s="1">
        <f t="shared" si="58"/>
        <v>0</v>
      </c>
      <c r="Y63" s="1">
        <f t="shared" si="58"/>
        <v>0</v>
      </c>
      <c r="Z63" s="1">
        <f t="shared" si="58"/>
        <v>0</v>
      </c>
      <c r="AA63" s="1">
        <f t="shared" si="58"/>
        <v>0</v>
      </c>
      <c r="AB63" s="1">
        <f t="shared" si="58"/>
        <v>0</v>
      </c>
      <c r="AC63" s="1">
        <f t="shared" si="59"/>
        <v>0</v>
      </c>
      <c r="AD63" s="1">
        <f t="shared" si="59"/>
        <v>0</v>
      </c>
      <c r="AE63" s="1">
        <f t="shared" si="59"/>
        <v>0</v>
      </c>
      <c r="AF63" s="1">
        <f t="shared" si="59"/>
        <v>0</v>
      </c>
    </row>
    <row r="64" spans="1:38">
      <c r="A64" s="9" t="s">
        <v>25</v>
      </c>
      <c r="B64" s="5"/>
      <c r="C64" s="5"/>
      <c r="D64" s="31">
        <f t="shared" ref="D64:K64" si="60">SUM(D60:D63)</f>
        <v>9240.75</v>
      </c>
      <c r="E64" s="32">
        <f t="shared" si="60"/>
        <v>0.99999999999999989</v>
      </c>
      <c r="F64" s="31">
        <f t="shared" si="60"/>
        <v>1653.32</v>
      </c>
      <c r="G64" s="31">
        <f t="shared" si="60"/>
        <v>1400.53</v>
      </c>
      <c r="H64" s="31">
        <f t="shared" si="60"/>
        <v>1614.3</v>
      </c>
      <c r="I64" s="31">
        <f t="shared" si="60"/>
        <v>1672.3899999999999</v>
      </c>
      <c r="J64" s="31">
        <f t="shared" si="60"/>
        <v>1408.5</v>
      </c>
      <c r="K64" s="31">
        <f t="shared" si="60"/>
        <v>1491.71</v>
      </c>
      <c r="L64" s="33">
        <f>'Div 12 history '!H65</f>
        <v>1701</v>
      </c>
      <c r="M64" s="33">
        <f>'Div 12 history '!I65</f>
        <v>1701</v>
      </c>
      <c r="N64" s="33">
        <f>'Div 12 history '!J65</f>
        <v>1701</v>
      </c>
      <c r="O64" s="31">
        <f>'Div 012 FY19 Budget'!C24</f>
        <v>1738</v>
      </c>
      <c r="P64" s="31">
        <f>'Div 012 FY19 Budget'!D24</f>
        <v>1738</v>
      </c>
      <c r="Q64" s="31">
        <f>'Div 012 FY19 Budget'!E24</f>
        <v>1738</v>
      </c>
      <c r="R64" s="31">
        <f>'Div 012 FY19 Budget'!F24</f>
        <v>1738</v>
      </c>
      <c r="S64" s="31">
        <f>'Div 012 FY19 Budget'!G24</f>
        <v>1738</v>
      </c>
      <c r="T64" s="31">
        <f>'Div 012 FY19 Budget'!H24</f>
        <v>1738</v>
      </c>
      <c r="U64" s="31">
        <f>'Div 012 FY19 Budget'!I24</f>
        <v>1738</v>
      </c>
      <c r="V64" s="31">
        <f>'Div 012 FY19 Budget'!J24</f>
        <v>1738</v>
      </c>
      <c r="W64" s="31">
        <f>'Div 012 FY19 Budget'!K24</f>
        <v>1738</v>
      </c>
      <c r="X64" s="31">
        <f>'Div 012 FY19 Budget'!L24</f>
        <v>1738</v>
      </c>
      <c r="Y64" s="31">
        <f>'Div 012 FY19 Budget'!M24</f>
        <v>1738</v>
      </c>
      <c r="Z64" s="31">
        <f>'Div 012 FY19 Budget'!N24</f>
        <v>1742</v>
      </c>
      <c r="AA64" s="37">
        <f t="shared" ref="AA64:AF64" si="61">O64*(1+AA$3)</f>
        <v>1738</v>
      </c>
      <c r="AB64" s="37">
        <f t="shared" si="61"/>
        <v>1738</v>
      </c>
      <c r="AC64" s="37">
        <f t="shared" si="61"/>
        <v>1738</v>
      </c>
      <c r="AD64" s="37">
        <f t="shared" si="61"/>
        <v>1738</v>
      </c>
      <c r="AE64" s="37">
        <f t="shared" si="61"/>
        <v>1738</v>
      </c>
      <c r="AF64" s="37">
        <f t="shared" si="61"/>
        <v>1738</v>
      </c>
      <c r="AH64" s="15">
        <f>SUM(F64:Q64)</f>
        <v>19557.75</v>
      </c>
      <c r="AI64" s="15">
        <f>SUM(U64:AF64)</f>
        <v>20860</v>
      </c>
      <c r="AK64" s="15">
        <f>AH64*$AK$6</f>
        <v>991.47295455787651</v>
      </c>
      <c r="AL64" s="15">
        <f>AI64*$AL$6</f>
        <v>1176.7580703264277</v>
      </c>
    </row>
    <row r="65" spans="1:38">
      <c r="B65" s="5" t="str">
        <f t="shared" si="44"/>
        <v/>
      </c>
      <c r="C65" s="5" t="s">
        <v>462</v>
      </c>
      <c r="F65" s="1">
        <f>F64-'Div 12 history '!B65</f>
        <v>0</v>
      </c>
      <c r="G65" s="1">
        <f>G64-'Div 12 history '!C65</f>
        <v>0</v>
      </c>
      <c r="H65" s="1">
        <f>H64-'Div 12 history '!D65</f>
        <v>0</v>
      </c>
      <c r="I65" s="1">
        <f>I64-'Div 12 history '!E65</f>
        <v>0</v>
      </c>
      <c r="J65" s="1">
        <f>J64-'Div 12 history '!F65</f>
        <v>0</v>
      </c>
      <c r="K65" s="1">
        <f>K64-'Div 12 history '!G65</f>
        <v>0</v>
      </c>
      <c r="L65" s="1">
        <f>L64-'Div 12 history '!H65</f>
        <v>0</v>
      </c>
      <c r="M65" s="1">
        <f>M64-'Div 12 history '!I65</f>
        <v>0</v>
      </c>
      <c r="N65" s="1">
        <f>N64-'Div 12 history '!J65</f>
        <v>0</v>
      </c>
      <c r="O65" s="1">
        <f t="shared" ref="O65:AF65" si="62">O64-SUM(O60:O63)</f>
        <v>0</v>
      </c>
      <c r="P65" s="1">
        <f t="shared" si="62"/>
        <v>0</v>
      </c>
      <c r="Q65" s="1">
        <f t="shared" si="62"/>
        <v>0</v>
      </c>
      <c r="R65" s="1">
        <f t="shared" si="62"/>
        <v>0</v>
      </c>
      <c r="S65" s="1">
        <f t="shared" si="62"/>
        <v>0</v>
      </c>
      <c r="T65" s="1">
        <f t="shared" si="62"/>
        <v>0</v>
      </c>
      <c r="U65" s="1">
        <f t="shared" si="62"/>
        <v>0</v>
      </c>
      <c r="V65" s="1">
        <f t="shared" si="62"/>
        <v>0</v>
      </c>
      <c r="W65" s="1">
        <f t="shared" si="62"/>
        <v>0</v>
      </c>
      <c r="X65" s="1">
        <f t="shared" si="62"/>
        <v>0</v>
      </c>
      <c r="Y65" s="1">
        <f t="shared" si="62"/>
        <v>0</v>
      </c>
      <c r="Z65" s="1">
        <f t="shared" si="62"/>
        <v>0</v>
      </c>
      <c r="AA65" s="1">
        <f t="shared" si="62"/>
        <v>0</v>
      </c>
      <c r="AB65" s="1">
        <f t="shared" si="62"/>
        <v>0</v>
      </c>
      <c r="AC65" s="1">
        <f t="shared" si="62"/>
        <v>0</v>
      </c>
      <c r="AD65" s="1">
        <f t="shared" si="62"/>
        <v>0</v>
      </c>
      <c r="AE65" s="1">
        <f t="shared" si="62"/>
        <v>0</v>
      </c>
      <c r="AF65" s="1">
        <f t="shared" si="62"/>
        <v>0</v>
      </c>
    </row>
    <row r="66" spans="1:38">
      <c r="A66" s="76" t="s">
        <v>370</v>
      </c>
      <c r="B66" s="5" t="str">
        <f t="shared" si="44"/>
        <v>9310-02005</v>
      </c>
      <c r="C66" s="5" t="str">
        <f t="shared" ref="C66:C72" si="63">LEFT(B66,4)</f>
        <v>9310</v>
      </c>
      <c r="D66" s="1">
        <f>SUM($F66:K66)</f>
        <v>0</v>
      </c>
      <c r="E66" s="2">
        <f t="shared" ref="E66:E73" si="64">D66/$D$74</f>
        <v>0</v>
      </c>
      <c r="F66" s="22">
        <f>'Div 12 history '!B67</f>
        <v>0</v>
      </c>
      <c r="G66" s="22">
        <f>'Div 12 history '!C67</f>
        <v>0</v>
      </c>
      <c r="H66" s="22">
        <f>'Div 12 history '!D67</f>
        <v>0</v>
      </c>
      <c r="I66" s="22">
        <f>'Div 12 history '!E67</f>
        <v>0</v>
      </c>
      <c r="J66" s="22">
        <f>'Div 12 history '!F67</f>
        <v>0</v>
      </c>
      <c r="K66" s="22">
        <f>'Div 12 history '!G67</f>
        <v>0</v>
      </c>
      <c r="L66" s="1">
        <f t="shared" ref="L66:W73" si="65">$E66*L$74</f>
        <v>0</v>
      </c>
      <c r="M66" s="1">
        <f t="shared" si="65"/>
        <v>0</v>
      </c>
      <c r="N66" s="1">
        <f t="shared" si="65"/>
        <v>0</v>
      </c>
      <c r="O66" s="1">
        <f t="shared" si="65"/>
        <v>0</v>
      </c>
      <c r="P66" s="1">
        <f t="shared" si="65"/>
        <v>0</v>
      </c>
      <c r="Q66" s="1">
        <f t="shared" si="65"/>
        <v>0</v>
      </c>
      <c r="R66" s="1">
        <f t="shared" si="65"/>
        <v>0</v>
      </c>
      <c r="S66" s="1">
        <f t="shared" si="65"/>
        <v>0</v>
      </c>
      <c r="T66" s="1">
        <f t="shared" si="65"/>
        <v>0</v>
      </c>
      <c r="U66" s="1">
        <f t="shared" si="65"/>
        <v>0</v>
      </c>
      <c r="V66" s="1">
        <f t="shared" si="65"/>
        <v>0</v>
      </c>
      <c r="W66" s="1">
        <f t="shared" si="65"/>
        <v>0</v>
      </c>
      <c r="X66" s="1">
        <f t="shared" ref="X66:AF73" si="66">$E66*X$74</f>
        <v>0</v>
      </c>
      <c r="Y66" s="1">
        <f t="shared" si="66"/>
        <v>0</v>
      </c>
      <c r="Z66" s="1">
        <f t="shared" si="66"/>
        <v>0</v>
      </c>
      <c r="AA66" s="1">
        <f t="shared" si="66"/>
        <v>0</v>
      </c>
      <c r="AB66" s="1">
        <f t="shared" si="66"/>
        <v>0</v>
      </c>
      <c r="AC66" s="1">
        <f t="shared" si="66"/>
        <v>0</v>
      </c>
      <c r="AD66" s="1">
        <f t="shared" si="66"/>
        <v>0</v>
      </c>
      <c r="AE66" s="1">
        <f t="shared" si="66"/>
        <v>0</v>
      </c>
      <c r="AF66" s="1">
        <f t="shared" si="66"/>
        <v>0</v>
      </c>
    </row>
    <row r="67" spans="1:38">
      <c r="A67" s="76" t="s">
        <v>369</v>
      </c>
      <c r="B67" s="5" t="str">
        <f t="shared" si="44"/>
        <v>9210-02005</v>
      </c>
      <c r="C67" s="5" t="str">
        <f t="shared" si="63"/>
        <v>9210</v>
      </c>
      <c r="D67" s="1">
        <f>SUM($F67:K67)</f>
        <v>2079.6099999999997</v>
      </c>
      <c r="E67" s="2">
        <f t="shared" si="64"/>
        <v>6.8169674671331018E-2</v>
      </c>
      <c r="F67" s="22">
        <f>'Div 12 history '!B68</f>
        <v>350.64</v>
      </c>
      <c r="G67" s="22">
        <f>'Div 12 history '!C68</f>
        <v>326.05</v>
      </c>
      <c r="H67" s="22">
        <f>'Div 12 history '!D68</f>
        <v>422.34</v>
      </c>
      <c r="I67" s="22">
        <f>'Div 12 history '!E68</f>
        <v>263.73</v>
      </c>
      <c r="J67" s="22">
        <f>'Div 12 history '!F68</f>
        <v>277.82</v>
      </c>
      <c r="K67" s="22">
        <f>'Div 12 history '!G68</f>
        <v>439.03</v>
      </c>
      <c r="L67" s="1">
        <f t="shared" si="65"/>
        <v>414.19894330300724</v>
      </c>
      <c r="M67" s="1">
        <f t="shared" si="65"/>
        <v>414.19894330300724</v>
      </c>
      <c r="N67" s="1">
        <f t="shared" si="65"/>
        <v>414.47162200169259</v>
      </c>
      <c r="O67" s="1">
        <f t="shared" si="65"/>
        <v>423.19734035962296</v>
      </c>
      <c r="P67" s="1">
        <f t="shared" si="65"/>
        <v>423.19734035962296</v>
      </c>
      <c r="Q67" s="1">
        <f t="shared" si="65"/>
        <v>423.19734035962296</v>
      </c>
      <c r="R67" s="1">
        <f t="shared" si="65"/>
        <v>423.19734035962296</v>
      </c>
      <c r="S67" s="1">
        <f t="shared" si="65"/>
        <v>423.19734035962296</v>
      </c>
      <c r="T67" s="1">
        <f t="shared" si="65"/>
        <v>423.19734035962296</v>
      </c>
      <c r="U67" s="1">
        <f t="shared" si="65"/>
        <v>423.19734035962296</v>
      </c>
      <c r="V67" s="1">
        <f t="shared" si="65"/>
        <v>423.19734035962296</v>
      </c>
      <c r="W67" s="1">
        <f t="shared" si="65"/>
        <v>423.19734035962296</v>
      </c>
      <c r="X67" s="1">
        <f t="shared" si="66"/>
        <v>423.19734035962296</v>
      </c>
      <c r="Y67" s="1">
        <f t="shared" si="66"/>
        <v>423.19734035962296</v>
      </c>
      <c r="Z67" s="1">
        <f t="shared" si="66"/>
        <v>423.19734035962296</v>
      </c>
      <c r="AA67" s="1">
        <f t="shared" si="66"/>
        <v>423.19734035962296</v>
      </c>
      <c r="AB67" s="1">
        <f t="shared" si="66"/>
        <v>423.19734035962296</v>
      </c>
      <c r="AC67" s="1">
        <f t="shared" si="66"/>
        <v>423.19734035962296</v>
      </c>
      <c r="AD67" s="1">
        <f t="shared" si="66"/>
        <v>423.19734035962296</v>
      </c>
      <c r="AE67" s="1">
        <f t="shared" si="66"/>
        <v>423.19734035962296</v>
      </c>
      <c r="AF67" s="1">
        <f t="shared" si="66"/>
        <v>423.19734035962296</v>
      </c>
    </row>
    <row r="68" spans="1:38">
      <c r="A68" s="76" t="s">
        <v>494</v>
      </c>
      <c r="B68" s="5" t="str">
        <f t="shared" si="44"/>
        <v>9010-02005</v>
      </c>
      <c r="C68" s="5" t="str">
        <f t="shared" si="63"/>
        <v>9010</v>
      </c>
      <c r="D68" s="1">
        <f>SUM($F68:K68)</f>
        <v>0</v>
      </c>
      <c r="E68" s="2">
        <f t="shared" si="64"/>
        <v>0</v>
      </c>
      <c r="F68" s="22">
        <f>'Div 12 history '!B69</f>
        <v>0</v>
      </c>
      <c r="G68" s="22">
        <f>'Div 12 history '!C69</f>
        <v>0</v>
      </c>
      <c r="H68" s="22">
        <f>'Div 12 history '!D69</f>
        <v>0</v>
      </c>
      <c r="I68" s="22">
        <f>'Div 12 history '!E69</f>
        <v>0</v>
      </c>
      <c r="J68" s="22">
        <f>'Div 12 history '!F69</f>
        <v>0</v>
      </c>
      <c r="K68" s="22">
        <f>'Div 12 history '!G69</f>
        <v>0</v>
      </c>
      <c r="L68" s="1">
        <f t="shared" si="65"/>
        <v>0</v>
      </c>
      <c r="M68" s="1">
        <f t="shared" si="65"/>
        <v>0</v>
      </c>
      <c r="N68" s="1">
        <f t="shared" si="65"/>
        <v>0</v>
      </c>
      <c r="O68" s="1">
        <f t="shared" si="65"/>
        <v>0</v>
      </c>
      <c r="P68" s="1">
        <f t="shared" si="65"/>
        <v>0</v>
      </c>
      <c r="Q68" s="1">
        <f t="shared" si="65"/>
        <v>0</v>
      </c>
      <c r="R68" s="1">
        <f t="shared" si="65"/>
        <v>0</v>
      </c>
      <c r="S68" s="1">
        <f t="shared" si="65"/>
        <v>0</v>
      </c>
      <c r="T68" s="1">
        <f t="shared" si="65"/>
        <v>0</v>
      </c>
      <c r="U68" s="1">
        <f t="shared" si="65"/>
        <v>0</v>
      </c>
      <c r="V68" s="1">
        <f t="shared" si="65"/>
        <v>0</v>
      </c>
      <c r="W68" s="1">
        <f t="shared" si="65"/>
        <v>0</v>
      </c>
      <c r="X68" s="1">
        <f t="shared" si="66"/>
        <v>0</v>
      </c>
      <c r="Y68" s="1">
        <f t="shared" si="66"/>
        <v>0</v>
      </c>
      <c r="Z68" s="1">
        <f t="shared" si="66"/>
        <v>0</v>
      </c>
      <c r="AA68" s="1">
        <f t="shared" si="66"/>
        <v>0</v>
      </c>
      <c r="AB68" s="1">
        <f t="shared" si="66"/>
        <v>0</v>
      </c>
      <c r="AC68" s="1">
        <f t="shared" si="66"/>
        <v>0</v>
      </c>
      <c r="AD68" s="1">
        <f t="shared" si="66"/>
        <v>0</v>
      </c>
      <c r="AE68" s="1">
        <f t="shared" si="66"/>
        <v>0</v>
      </c>
      <c r="AF68" s="1">
        <f t="shared" si="66"/>
        <v>0</v>
      </c>
    </row>
    <row r="69" spans="1:38">
      <c r="A69" s="76" t="s">
        <v>200</v>
      </c>
      <c r="B69" s="5" t="str">
        <f t="shared" si="44"/>
        <v>9030-02005</v>
      </c>
      <c r="C69" s="5" t="str">
        <f t="shared" si="63"/>
        <v>9030</v>
      </c>
      <c r="D69" s="1">
        <f>SUM($F69:K69)</f>
        <v>0</v>
      </c>
      <c r="E69" s="2">
        <f t="shared" si="64"/>
        <v>0</v>
      </c>
      <c r="F69" s="22">
        <f>'Div 12 history '!B70</f>
        <v>0</v>
      </c>
      <c r="G69" s="22">
        <f>'Div 12 history '!C70</f>
        <v>0</v>
      </c>
      <c r="H69" s="22">
        <f>'Div 12 history '!D70</f>
        <v>0</v>
      </c>
      <c r="I69" s="22">
        <f>'Div 12 history '!E70</f>
        <v>0</v>
      </c>
      <c r="J69" s="22">
        <f>'Div 12 history '!F70</f>
        <v>0</v>
      </c>
      <c r="K69" s="22">
        <f>'Div 12 history '!G70</f>
        <v>0</v>
      </c>
      <c r="L69" s="1">
        <f t="shared" si="65"/>
        <v>0</v>
      </c>
      <c r="M69" s="1">
        <f t="shared" si="65"/>
        <v>0</v>
      </c>
      <c r="N69" s="1">
        <f t="shared" si="65"/>
        <v>0</v>
      </c>
      <c r="O69" s="1">
        <f t="shared" si="65"/>
        <v>0</v>
      </c>
      <c r="P69" s="1">
        <f t="shared" si="65"/>
        <v>0</v>
      </c>
      <c r="Q69" s="1">
        <f t="shared" si="65"/>
        <v>0</v>
      </c>
      <c r="R69" s="1">
        <f t="shared" si="65"/>
        <v>0</v>
      </c>
      <c r="S69" s="1">
        <f t="shared" si="65"/>
        <v>0</v>
      </c>
      <c r="T69" s="1">
        <f t="shared" si="65"/>
        <v>0</v>
      </c>
      <c r="U69" s="1">
        <f t="shared" si="65"/>
        <v>0</v>
      </c>
      <c r="V69" s="1">
        <f t="shared" si="65"/>
        <v>0</v>
      </c>
      <c r="W69" s="1">
        <f t="shared" si="65"/>
        <v>0</v>
      </c>
      <c r="X69" s="1">
        <f t="shared" si="66"/>
        <v>0</v>
      </c>
      <c r="Y69" s="1">
        <f t="shared" si="66"/>
        <v>0</v>
      </c>
      <c r="Z69" s="1">
        <f t="shared" si="66"/>
        <v>0</v>
      </c>
      <c r="AA69" s="1">
        <f t="shared" si="66"/>
        <v>0</v>
      </c>
      <c r="AB69" s="1">
        <f t="shared" si="66"/>
        <v>0</v>
      </c>
      <c r="AC69" s="1">
        <f t="shared" si="66"/>
        <v>0</v>
      </c>
      <c r="AD69" s="1">
        <f t="shared" si="66"/>
        <v>0</v>
      </c>
      <c r="AE69" s="1">
        <f t="shared" si="66"/>
        <v>0</v>
      </c>
      <c r="AF69" s="1">
        <f t="shared" si="66"/>
        <v>0</v>
      </c>
    </row>
    <row r="70" spans="1:38">
      <c r="A70" s="76" t="s">
        <v>710</v>
      </c>
      <c r="B70" s="5" t="str">
        <f t="shared" si="44"/>
        <v>9030-02006</v>
      </c>
      <c r="C70" s="5" t="str">
        <f t="shared" si="63"/>
        <v>9030</v>
      </c>
      <c r="D70" s="1">
        <f>SUM($F70:K70)</f>
        <v>0</v>
      </c>
      <c r="E70" s="2">
        <f t="shared" si="64"/>
        <v>0</v>
      </c>
      <c r="F70" s="22">
        <f>'Div 12 history '!B71</f>
        <v>0</v>
      </c>
      <c r="G70" s="22">
        <f>'Div 12 history '!C71</f>
        <v>0</v>
      </c>
      <c r="H70" s="22">
        <f>'Div 12 history '!D71</f>
        <v>0</v>
      </c>
      <c r="I70" s="22">
        <f>'Div 12 history '!E71</f>
        <v>0</v>
      </c>
      <c r="J70" s="22">
        <f>'Div 12 history '!F71</f>
        <v>0</v>
      </c>
      <c r="K70" s="22">
        <f>'Div 12 history '!G71</f>
        <v>0</v>
      </c>
      <c r="L70" s="1">
        <f t="shared" si="65"/>
        <v>0</v>
      </c>
      <c r="M70" s="1">
        <f t="shared" si="65"/>
        <v>0</v>
      </c>
      <c r="N70" s="1">
        <f t="shared" si="65"/>
        <v>0</v>
      </c>
      <c r="O70" s="1">
        <f t="shared" si="65"/>
        <v>0</v>
      </c>
      <c r="P70" s="1">
        <f t="shared" si="65"/>
        <v>0</v>
      </c>
      <c r="Q70" s="1">
        <f t="shared" si="65"/>
        <v>0</v>
      </c>
      <c r="R70" s="1">
        <f t="shared" si="65"/>
        <v>0</v>
      </c>
      <c r="S70" s="1">
        <f t="shared" si="65"/>
        <v>0</v>
      </c>
      <c r="T70" s="1">
        <f t="shared" si="65"/>
        <v>0</v>
      </c>
      <c r="U70" s="1">
        <f t="shared" si="65"/>
        <v>0</v>
      </c>
      <c r="V70" s="1">
        <f t="shared" si="65"/>
        <v>0</v>
      </c>
      <c r="W70" s="1">
        <f t="shared" si="65"/>
        <v>0</v>
      </c>
      <c r="X70" s="1">
        <f t="shared" si="66"/>
        <v>0</v>
      </c>
      <c r="Y70" s="1">
        <f t="shared" si="66"/>
        <v>0</v>
      </c>
      <c r="Z70" s="1">
        <f t="shared" si="66"/>
        <v>0</v>
      </c>
      <c r="AA70" s="1">
        <f t="shared" si="66"/>
        <v>0</v>
      </c>
      <c r="AB70" s="1">
        <f t="shared" si="66"/>
        <v>0</v>
      </c>
      <c r="AC70" s="1">
        <f t="shared" si="66"/>
        <v>0</v>
      </c>
      <c r="AD70" s="1">
        <f t="shared" si="66"/>
        <v>0</v>
      </c>
      <c r="AE70" s="1">
        <f t="shared" si="66"/>
        <v>0</v>
      </c>
      <c r="AF70" s="1">
        <f t="shared" si="66"/>
        <v>0</v>
      </c>
    </row>
    <row r="71" spans="1:38">
      <c r="A71" s="76" t="s">
        <v>210</v>
      </c>
      <c r="B71" s="5" t="str">
        <f t="shared" si="44"/>
        <v>9010-05010</v>
      </c>
      <c r="C71" s="5" t="str">
        <f t="shared" si="63"/>
        <v>9010</v>
      </c>
      <c r="D71" s="1">
        <f>SUM($F71:K71)</f>
        <v>1113.9000000000001</v>
      </c>
      <c r="E71" s="2">
        <f t="shared" si="64"/>
        <v>3.651367353320846E-2</v>
      </c>
      <c r="F71" s="22">
        <f>'Div 12 history '!B72</f>
        <v>326.66000000000003</v>
      </c>
      <c r="G71" s="22">
        <f>'Div 12 history '!C72</f>
        <v>458.21</v>
      </c>
      <c r="H71" s="22">
        <f>'Div 12 history '!D72</f>
        <v>146.58000000000001</v>
      </c>
      <c r="I71" s="22">
        <f>'Div 12 history '!E72</f>
        <v>0</v>
      </c>
      <c r="J71" s="22">
        <f>'Div 12 history '!F72</f>
        <v>182.45</v>
      </c>
      <c r="K71" s="22">
        <f>'Div 12 history '!G72</f>
        <v>0</v>
      </c>
      <c r="L71" s="1">
        <f t="shared" si="65"/>
        <v>221.8570803877746</v>
      </c>
      <c r="M71" s="1">
        <f t="shared" si="65"/>
        <v>221.8570803877746</v>
      </c>
      <c r="N71" s="1">
        <f t="shared" si="65"/>
        <v>222.00313508190743</v>
      </c>
      <c r="O71" s="1">
        <f t="shared" si="65"/>
        <v>226.67688529415813</v>
      </c>
      <c r="P71" s="1">
        <f t="shared" si="65"/>
        <v>226.67688529415813</v>
      </c>
      <c r="Q71" s="1">
        <f t="shared" si="65"/>
        <v>226.67688529415813</v>
      </c>
      <c r="R71" s="1">
        <f t="shared" si="65"/>
        <v>226.67688529415813</v>
      </c>
      <c r="S71" s="1">
        <f t="shared" si="65"/>
        <v>226.67688529415813</v>
      </c>
      <c r="T71" s="1">
        <f t="shared" si="65"/>
        <v>226.67688529415813</v>
      </c>
      <c r="U71" s="1">
        <f t="shared" si="65"/>
        <v>226.67688529415813</v>
      </c>
      <c r="V71" s="1">
        <f t="shared" si="65"/>
        <v>226.67688529415813</v>
      </c>
      <c r="W71" s="1">
        <f t="shared" si="65"/>
        <v>226.67688529415813</v>
      </c>
      <c r="X71" s="1">
        <f t="shared" si="66"/>
        <v>226.67688529415813</v>
      </c>
      <c r="Y71" s="1">
        <f t="shared" si="66"/>
        <v>226.67688529415813</v>
      </c>
      <c r="Z71" s="1">
        <f t="shared" si="66"/>
        <v>226.67688529415813</v>
      </c>
      <c r="AA71" s="1">
        <f t="shared" si="66"/>
        <v>226.67688529415813</v>
      </c>
      <c r="AB71" s="1">
        <f t="shared" si="66"/>
        <v>226.67688529415813</v>
      </c>
      <c r="AC71" s="1">
        <f t="shared" si="66"/>
        <v>226.67688529415813</v>
      </c>
      <c r="AD71" s="1">
        <f t="shared" si="66"/>
        <v>226.67688529415813</v>
      </c>
      <c r="AE71" s="1">
        <f t="shared" si="66"/>
        <v>226.67688529415813</v>
      </c>
      <c r="AF71" s="1">
        <f t="shared" si="66"/>
        <v>226.67688529415813</v>
      </c>
    </row>
    <row r="72" spans="1:38">
      <c r="A72" s="76" t="s">
        <v>211</v>
      </c>
      <c r="B72" s="5" t="str">
        <f t="shared" si="44"/>
        <v>9030-05010</v>
      </c>
      <c r="C72" s="5" t="str">
        <f t="shared" si="63"/>
        <v>9030</v>
      </c>
      <c r="D72" s="1">
        <f>SUM($F72:K72)</f>
        <v>653.78</v>
      </c>
      <c r="E72" s="2">
        <f t="shared" si="64"/>
        <v>2.1430926907748473E-2</v>
      </c>
      <c r="F72" s="22">
        <f>'Div 12 history '!B73</f>
        <v>47.8</v>
      </c>
      <c r="G72" s="22">
        <f>'Div 12 history '!C73</f>
        <v>-5.31</v>
      </c>
      <c r="H72" s="22">
        <f>'Div 12 history '!D73</f>
        <v>304.58</v>
      </c>
      <c r="I72" s="22">
        <f>'Div 12 history '!E73</f>
        <v>78.31</v>
      </c>
      <c r="J72" s="22">
        <f>'Div 12 history '!F73</f>
        <v>0</v>
      </c>
      <c r="K72" s="22">
        <f>'Div 12 history '!G73</f>
        <v>228.4</v>
      </c>
      <c r="L72" s="1">
        <f t="shared" si="65"/>
        <v>130.21431189147972</v>
      </c>
      <c r="M72" s="1">
        <f t="shared" si="65"/>
        <v>130.21431189147972</v>
      </c>
      <c r="N72" s="1">
        <f t="shared" si="65"/>
        <v>130.30003559911071</v>
      </c>
      <c r="O72" s="1">
        <f t="shared" si="65"/>
        <v>133.04319424330251</v>
      </c>
      <c r="P72" s="1">
        <f t="shared" si="65"/>
        <v>133.04319424330251</v>
      </c>
      <c r="Q72" s="1">
        <f t="shared" si="65"/>
        <v>133.04319424330251</v>
      </c>
      <c r="R72" s="1">
        <f t="shared" si="65"/>
        <v>133.04319424330251</v>
      </c>
      <c r="S72" s="1">
        <f t="shared" si="65"/>
        <v>133.04319424330251</v>
      </c>
      <c r="T72" s="1">
        <f t="shared" si="65"/>
        <v>133.04319424330251</v>
      </c>
      <c r="U72" s="1">
        <f t="shared" si="65"/>
        <v>133.04319424330251</v>
      </c>
      <c r="V72" s="1">
        <f t="shared" si="65"/>
        <v>133.04319424330251</v>
      </c>
      <c r="W72" s="1">
        <f t="shared" si="65"/>
        <v>133.04319424330251</v>
      </c>
      <c r="X72" s="1">
        <f t="shared" si="66"/>
        <v>133.04319424330251</v>
      </c>
      <c r="Y72" s="1">
        <f t="shared" si="66"/>
        <v>133.04319424330251</v>
      </c>
      <c r="Z72" s="1">
        <f t="shared" si="66"/>
        <v>133.04319424330251</v>
      </c>
      <c r="AA72" s="1">
        <f t="shared" si="66"/>
        <v>133.04319424330251</v>
      </c>
      <c r="AB72" s="1">
        <f t="shared" si="66"/>
        <v>133.04319424330251</v>
      </c>
      <c r="AC72" s="1">
        <f t="shared" si="66"/>
        <v>133.04319424330251</v>
      </c>
      <c r="AD72" s="1">
        <f t="shared" si="66"/>
        <v>133.04319424330251</v>
      </c>
      <c r="AE72" s="1">
        <f t="shared" si="66"/>
        <v>133.04319424330251</v>
      </c>
      <c r="AF72" s="1">
        <f t="shared" si="66"/>
        <v>133.04319424330251</v>
      </c>
    </row>
    <row r="73" spans="1:38">
      <c r="A73" s="76" t="s">
        <v>214</v>
      </c>
      <c r="B73" s="5" t="str">
        <f t="shared" ref="B73" si="67">RIGHT(A73,10)</f>
        <v>9210-05010</v>
      </c>
      <c r="C73" s="5" t="str">
        <f t="shared" ref="C73" si="68">LEFT(B73,4)</f>
        <v>9210</v>
      </c>
      <c r="D73" s="1">
        <f>SUM($F73:K73)</f>
        <v>26659.090000000004</v>
      </c>
      <c r="E73" s="2">
        <f t="shared" si="64"/>
        <v>0.87388572488771199</v>
      </c>
      <c r="F73" s="22">
        <f>'Div 12 history '!B74</f>
        <v>683.31</v>
      </c>
      <c r="G73" s="22">
        <f>'Div 12 history '!C74</f>
        <v>6083.43</v>
      </c>
      <c r="H73" s="22">
        <f>'Div 12 history '!D74</f>
        <v>7457.16</v>
      </c>
      <c r="I73" s="22">
        <f>'Div 12 history '!E74</f>
        <v>3244</v>
      </c>
      <c r="J73" s="22">
        <f>'Div 12 history '!F74</f>
        <v>5468.33</v>
      </c>
      <c r="K73" s="22">
        <f>'Div 12 history '!G74</f>
        <v>3722.86</v>
      </c>
      <c r="L73" s="1">
        <f t="shared" si="65"/>
        <v>5309.7296644177377</v>
      </c>
      <c r="M73" s="1">
        <f t="shared" si="65"/>
        <v>5309.7296644177377</v>
      </c>
      <c r="N73" s="1">
        <f t="shared" si="65"/>
        <v>5313.2252073172886</v>
      </c>
      <c r="O73" s="1">
        <f t="shared" si="65"/>
        <v>5425.0825801029159</v>
      </c>
      <c r="P73" s="1">
        <f t="shared" si="65"/>
        <v>5425.0825801029159</v>
      </c>
      <c r="Q73" s="1">
        <f t="shared" si="65"/>
        <v>5425.0825801029159</v>
      </c>
      <c r="R73" s="1">
        <f t="shared" si="65"/>
        <v>5425.0825801029159</v>
      </c>
      <c r="S73" s="1">
        <f t="shared" si="65"/>
        <v>5425.0825801029159</v>
      </c>
      <c r="T73" s="1">
        <f t="shared" si="65"/>
        <v>5425.0825801029159</v>
      </c>
      <c r="U73" s="1">
        <f t="shared" si="65"/>
        <v>5425.0825801029159</v>
      </c>
      <c r="V73" s="1">
        <f t="shared" si="65"/>
        <v>5425.0825801029159</v>
      </c>
      <c r="W73" s="1">
        <f t="shared" si="65"/>
        <v>5425.0825801029159</v>
      </c>
      <c r="X73" s="1">
        <f t="shared" si="66"/>
        <v>5425.0825801029159</v>
      </c>
      <c r="Y73" s="1">
        <f t="shared" si="66"/>
        <v>5425.0825801029159</v>
      </c>
      <c r="Z73" s="1">
        <f t="shared" si="66"/>
        <v>5425.0825801029159</v>
      </c>
      <c r="AA73" s="1">
        <f t="shared" si="66"/>
        <v>5425.0825801029159</v>
      </c>
      <c r="AB73" s="1">
        <f t="shared" si="66"/>
        <v>5425.0825801029159</v>
      </c>
      <c r="AC73" s="1">
        <f t="shared" si="66"/>
        <v>5425.0825801029159</v>
      </c>
      <c r="AD73" s="1">
        <f t="shared" si="66"/>
        <v>5425.0825801029159</v>
      </c>
      <c r="AE73" s="1">
        <f t="shared" si="66"/>
        <v>5425.0825801029159</v>
      </c>
      <c r="AF73" s="1">
        <f t="shared" si="66"/>
        <v>5425.0825801029159</v>
      </c>
    </row>
    <row r="74" spans="1:38">
      <c r="A74" s="9" t="s">
        <v>24</v>
      </c>
      <c r="B74" s="5"/>
      <c r="C74" s="5"/>
      <c r="D74" s="31">
        <f>SUM(D66:D73)</f>
        <v>30506.380000000005</v>
      </c>
      <c r="E74" s="32">
        <f t="shared" ref="E74:K74" si="69">SUM(E66:E73)</f>
        <v>1</v>
      </c>
      <c r="F74" s="31">
        <f t="shared" si="69"/>
        <v>1408.4099999999999</v>
      </c>
      <c r="G74" s="31">
        <f t="shared" si="69"/>
        <v>6862.38</v>
      </c>
      <c r="H74" s="31">
        <f t="shared" si="69"/>
        <v>8330.66</v>
      </c>
      <c r="I74" s="31">
        <f t="shared" si="69"/>
        <v>3586.04</v>
      </c>
      <c r="J74" s="31">
        <f t="shared" si="69"/>
        <v>5928.6</v>
      </c>
      <c r="K74" s="31">
        <f t="shared" si="69"/>
        <v>4390.29</v>
      </c>
      <c r="L74" s="33">
        <f>'Div 12 history '!H75</f>
        <v>6076</v>
      </c>
      <c r="M74" s="33">
        <f>'Div 12 history '!I75</f>
        <v>6076</v>
      </c>
      <c r="N74" s="33">
        <f>'Div 12 history '!J75</f>
        <v>6080</v>
      </c>
      <c r="O74" s="31">
        <f>'Div 012 FY19 Budget'!C21</f>
        <v>6208</v>
      </c>
      <c r="P74" s="31">
        <f>'Div 012 FY19 Budget'!D21</f>
        <v>6208</v>
      </c>
      <c r="Q74" s="31">
        <f>'Div 012 FY19 Budget'!E21</f>
        <v>6208</v>
      </c>
      <c r="R74" s="31">
        <f>'Div 012 FY19 Budget'!F21</f>
        <v>6208</v>
      </c>
      <c r="S74" s="31">
        <f>'Div 012 FY19 Budget'!G21</f>
        <v>6208</v>
      </c>
      <c r="T74" s="31">
        <f>'Div 012 FY19 Budget'!H21</f>
        <v>6208</v>
      </c>
      <c r="U74" s="31">
        <f>'Div 012 FY19 Budget'!I21</f>
        <v>6208</v>
      </c>
      <c r="V74" s="31">
        <f>'Div 012 FY19 Budget'!J21</f>
        <v>6208</v>
      </c>
      <c r="W74" s="31">
        <f>'Div 012 FY19 Budget'!K21</f>
        <v>6208</v>
      </c>
      <c r="X74" s="31">
        <f>'Div 012 FY19 Budget'!L21</f>
        <v>6208</v>
      </c>
      <c r="Y74" s="31">
        <f>'Div 012 FY19 Budget'!M21</f>
        <v>6208</v>
      </c>
      <c r="Z74" s="31">
        <f>'Div 012 FY19 Budget'!N21</f>
        <v>6208</v>
      </c>
      <c r="AA74" s="37">
        <f t="shared" ref="AA74:AF74" si="70">O74*(1+AA$3)</f>
        <v>6208</v>
      </c>
      <c r="AB74" s="37">
        <f t="shared" si="70"/>
        <v>6208</v>
      </c>
      <c r="AC74" s="37">
        <f t="shared" si="70"/>
        <v>6208</v>
      </c>
      <c r="AD74" s="37">
        <f t="shared" si="70"/>
        <v>6208</v>
      </c>
      <c r="AE74" s="37">
        <f t="shared" si="70"/>
        <v>6208</v>
      </c>
      <c r="AF74" s="37">
        <f t="shared" si="70"/>
        <v>6208</v>
      </c>
      <c r="AH74" s="15">
        <f>SUM(F74:Q74)</f>
        <v>67362.38</v>
      </c>
      <c r="AI74" s="15">
        <f>SUM(U74:AF74)</f>
        <v>74496</v>
      </c>
      <c r="AK74" s="15">
        <f>AH74*$AK$6</f>
        <v>3414.9111183367418</v>
      </c>
      <c r="AL74" s="15">
        <f>AI74*$AL$6</f>
        <v>4202.481745303814</v>
      </c>
    </row>
    <row r="75" spans="1:38">
      <c r="B75" s="5" t="str">
        <f t="shared" si="44"/>
        <v/>
      </c>
      <c r="C75" s="5" t="s">
        <v>462</v>
      </c>
      <c r="F75" s="1">
        <f>F74-'Div 12 history '!B75</f>
        <v>0</v>
      </c>
      <c r="G75" s="1">
        <f>G74-'Div 12 history '!C75</f>
        <v>0</v>
      </c>
      <c r="H75" s="1">
        <f>H74-'Div 12 history '!D75</f>
        <v>0</v>
      </c>
      <c r="I75" s="1">
        <f>I74-'Div 12 history '!E75</f>
        <v>0</v>
      </c>
      <c r="J75" s="1">
        <f>J74-'Div 12 history '!F75</f>
        <v>0</v>
      </c>
      <c r="K75" s="1">
        <f>K74-'Div 12 history '!G75</f>
        <v>0</v>
      </c>
      <c r="L75" s="1">
        <f>L74-'Div 12 history '!H75</f>
        <v>0</v>
      </c>
      <c r="M75" s="1">
        <f>M74-'Div 12 history '!I75</f>
        <v>0</v>
      </c>
      <c r="N75" s="1">
        <f>N74-'Div 12 history '!J75</f>
        <v>0</v>
      </c>
      <c r="O75" s="1">
        <f t="shared" ref="O75:P75" si="71">O74-SUM(O66:O73)</f>
        <v>0</v>
      </c>
      <c r="P75" s="1">
        <f t="shared" si="71"/>
        <v>0</v>
      </c>
      <c r="Q75" s="1">
        <f>Q74-SUM(Q66:Q73)</f>
        <v>0</v>
      </c>
      <c r="R75" s="1">
        <f t="shared" ref="R75:AF75" si="72">R74-SUM(R66:R73)</f>
        <v>0</v>
      </c>
      <c r="S75" s="1">
        <f t="shared" si="72"/>
        <v>0</v>
      </c>
      <c r="T75" s="1">
        <f t="shared" si="72"/>
        <v>0</v>
      </c>
      <c r="U75" s="1">
        <f t="shared" si="72"/>
        <v>0</v>
      </c>
      <c r="V75" s="1">
        <f t="shared" si="72"/>
        <v>0</v>
      </c>
      <c r="W75" s="1">
        <f t="shared" si="72"/>
        <v>0</v>
      </c>
      <c r="X75" s="1">
        <f t="shared" si="72"/>
        <v>0</v>
      </c>
      <c r="Y75" s="1">
        <f t="shared" si="72"/>
        <v>0</v>
      </c>
      <c r="Z75" s="1">
        <f t="shared" si="72"/>
        <v>0</v>
      </c>
      <c r="AA75" s="1">
        <f t="shared" si="72"/>
        <v>0</v>
      </c>
      <c r="AB75" s="1">
        <f t="shared" si="72"/>
        <v>0</v>
      </c>
      <c r="AC75" s="1">
        <f t="shared" si="72"/>
        <v>0</v>
      </c>
      <c r="AD75" s="1">
        <f t="shared" si="72"/>
        <v>0</v>
      </c>
      <c r="AE75" s="1">
        <f t="shared" si="72"/>
        <v>0</v>
      </c>
      <c r="AF75" s="1">
        <f t="shared" si="72"/>
        <v>0</v>
      </c>
    </row>
    <row r="76" spans="1:38">
      <c r="A76" s="76" t="s">
        <v>883</v>
      </c>
      <c r="B76" s="5" t="str">
        <f t="shared" ref="B76" si="73">RIGHT(A76,10)</f>
        <v>9030-04201</v>
      </c>
      <c r="C76" s="5" t="str">
        <f t="shared" ref="C76" si="74">LEFT(B76,4)</f>
        <v>9030</v>
      </c>
      <c r="D76" s="1">
        <f>SUM($F76:K76)</f>
        <v>0</v>
      </c>
      <c r="E76" s="2">
        <f>D76/$D$83</f>
        <v>0</v>
      </c>
      <c r="F76" s="22">
        <f>'Div 12 history '!B77</f>
        <v>0</v>
      </c>
      <c r="G76" s="22">
        <f>'Div 12 history '!C77</f>
        <v>0</v>
      </c>
      <c r="H76" s="22">
        <f>'Div 12 history '!D77</f>
        <v>0</v>
      </c>
      <c r="I76" s="22">
        <f>'Div 12 history '!E77</f>
        <v>0</v>
      </c>
      <c r="J76" s="22">
        <f>'Div 12 history '!F77</f>
        <v>0</v>
      </c>
      <c r="K76" s="22">
        <f>'Div 12 history '!G77</f>
        <v>0</v>
      </c>
      <c r="L76" s="1">
        <f t="shared" ref="L76:V82" si="75">$E76*L$83</f>
        <v>0</v>
      </c>
      <c r="M76" s="1">
        <f t="shared" si="75"/>
        <v>0</v>
      </c>
      <c r="N76" s="1">
        <f t="shared" si="75"/>
        <v>0</v>
      </c>
      <c r="O76" s="1">
        <f t="shared" si="75"/>
        <v>0</v>
      </c>
      <c r="P76" s="1">
        <f t="shared" si="75"/>
        <v>0</v>
      </c>
      <c r="Q76" s="1">
        <f t="shared" si="75"/>
        <v>0</v>
      </c>
      <c r="R76" s="1">
        <f t="shared" si="75"/>
        <v>0</v>
      </c>
      <c r="S76" s="1">
        <f t="shared" si="75"/>
        <v>0</v>
      </c>
      <c r="T76" s="1">
        <f t="shared" si="75"/>
        <v>0</v>
      </c>
      <c r="U76" s="1">
        <f t="shared" si="75"/>
        <v>0</v>
      </c>
      <c r="V76" s="1">
        <f t="shared" si="75"/>
        <v>0</v>
      </c>
      <c r="W76" s="1">
        <f t="shared" ref="W76:AF82" si="76">$E76*W$83</f>
        <v>0</v>
      </c>
      <c r="X76" s="1">
        <f t="shared" si="76"/>
        <v>0</v>
      </c>
      <c r="Y76" s="1">
        <f t="shared" si="76"/>
        <v>0</v>
      </c>
      <c r="Z76" s="1">
        <f t="shared" si="76"/>
        <v>0</v>
      </c>
      <c r="AA76" s="1">
        <f t="shared" si="76"/>
        <v>0</v>
      </c>
      <c r="AB76" s="1">
        <f t="shared" si="76"/>
        <v>0</v>
      </c>
      <c r="AC76" s="1">
        <f t="shared" si="76"/>
        <v>0</v>
      </c>
      <c r="AD76" s="1">
        <f t="shared" si="76"/>
        <v>0</v>
      </c>
      <c r="AE76" s="1">
        <f t="shared" si="76"/>
        <v>0</v>
      </c>
      <c r="AF76" s="1">
        <f t="shared" si="76"/>
        <v>0</v>
      </c>
    </row>
    <row r="77" spans="1:38">
      <c r="A77" s="76" t="s">
        <v>372</v>
      </c>
      <c r="B77" s="5" t="str">
        <f t="shared" si="44"/>
        <v>9320-04201</v>
      </c>
      <c r="C77" s="5" t="str">
        <f t="shared" ref="C77:C80" si="77">LEFT(B77,4)</f>
        <v>9320</v>
      </c>
      <c r="D77" s="1">
        <f>SUM($F77:K77)</f>
        <v>3042.96</v>
      </c>
      <c r="E77" s="2">
        <f>D77/$D$83</f>
        <v>1.523576280987129E-3</v>
      </c>
      <c r="F77" s="22">
        <f>'Div 12 history '!B78</f>
        <v>2008.94</v>
      </c>
      <c r="G77" s="22">
        <f>'Div 12 history '!C78</f>
        <v>56.08</v>
      </c>
      <c r="H77" s="22">
        <f>'Div 12 history '!D78</f>
        <v>758.4</v>
      </c>
      <c r="I77" s="22">
        <f>'Div 12 history '!E78</f>
        <v>0</v>
      </c>
      <c r="J77" s="22">
        <f>'Div 12 history '!F78</f>
        <v>0</v>
      </c>
      <c r="K77" s="22">
        <f>'Div 12 history '!G78</f>
        <v>219.54</v>
      </c>
      <c r="L77" s="1">
        <f t="shared" si="75"/>
        <v>2.0568279793326241</v>
      </c>
      <c r="M77" s="1">
        <f t="shared" si="75"/>
        <v>2.0568279793326241</v>
      </c>
      <c r="N77" s="1">
        <f t="shared" si="75"/>
        <v>4.8967741670926328</v>
      </c>
      <c r="O77" s="1">
        <f t="shared" si="75"/>
        <v>3.0395346805693224</v>
      </c>
      <c r="P77" s="1">
        <f t="shared" si="75"/>
        <v>3.0395346805693224</v>
      </c>
      <c r="Q77" s="1">
        <f t="shared" si="75"/>
        <v>6.936842807334398</v>
      </c>
      <c r="R77" s="1">
        <f t="shared" si="75"/>
        <v>3.9536804491615998</v>
      </c>
      <c r="S77" s="1">
        <f t="shared" si="75"/>
        <v>3.0395346805693224</v>
      </c>
      <c r="T77" s="1">
        <f t="shared" si="75"/>
        <v>6.936842807334398</v>
      </c>
      <c r="U77" s="1">
        <f t="shared" si="75"/>
        <v>3.0395346805693224</v>
      </c>
      <c r="V77" s="1">
        <f t="shared" si="75"/>
        <v>3.0395346805693224</v>
      </c>
      <c r="W77" s="1">
        <f t="shared" si="76"/>
        <v>58.738436360896785</v>
      </c>
      <c r="X77" s="1">
        <f t="shared" si="76"/>
        <v>3.0395346805693224</v>
      </c>
      <c r="Y77" s="1">
        <f t="shared" si="76"/>
        <v>3.0395346805693224</v>
      </c>
      <c r="Z77" s="1">
        <f t="shared" si="76"/>
        <v>6.0166027336181722</v>
      </c>
      <c r="AA77" s="1">
        <f t="shared" si="76"/>
        <v>3.0395346805693224</v>
      </c>
      <c r="AB77" s="1">
        <f t="shared" si="76"/>
        <v>3.0395346805693224</v>
      </c>
      <c r="AC77" s="1">
        <f t="shared" si="76"/>
        <v>6.936842807334398</v>
      </c>
      <c r="AD77" s="1">
        <f t="shared" si="76"/>
        <v>3.9536804491615998</v>
      </c>
      <c r="AE77" s="1">
        <f t="shared" si="76"/>
        <v>3.0395346805693224</v>
      </c>
      <c r="AF77" s="1">
        <f t="shared" si="76"/>
        <v>6.936842807334398</v>
      </c>
    </row>
    <row r="78" spans="1:38">
      <c r="A78" s="76" t="s">
        <v>373</v>
      </c>
      <c r="B78" s="5" t="str">
        <f t="shared" si="44"/>
        <v>9210-04201</v>
      </c>
      <c r="C78" s="5" t="str">
        <f t="shared" si="77"/>
        <v>9210</v>
      </c>
      <c r="D78" s="1">
        <f>SUM($F78:K78)</f>
        <v>1985142.42</v>
      </c>
      <c r="E78" s="2">
        <f>D78/$D$83</f>
        <v>0.9939387653775893</v>
      </c>
      <c r="F78" s="22">
        <f>'Div 12 history '!B79</f>
        <v>326996.65999999997</v>
      </c>
      <c r="G78" s="22">
        <f>'Div 12 history '!C79</f>
        <v>328112.77</v>
      </c>
      <c r="H78" s="22">
        <f>'Div 12 history '!D79</f>
        <v>328516.92</v>
      </c>
      <c r="I78" s="22">
        <f>'Div 12 history '!E79</f>
        <v>331305.38</v>
      </c>
      <c r="J78" s="22">
        <f>'Div 12 history '!F79</f>
        <v>341447.38</v>
      </c>
      <c r="K78" s="22">
        <f>'Div 12 history '!G79</f>
        <v>328763.31</v>
      </c>
      <c r="L78" s="50">
        <f t="shared" si="75"/>
        <v>1341.8173332597455</v>
      </c>
      <c r="M78" s="50">
        <f t="shared" si="75"/>
        <v>1341.8173332597455</v>
      </c>
      <c r="N78" s="50">
        <f t="shared" si="75"/>
        <v>3194.5191919235722</v>
      </c>
      <c r="O78" s="50">
        <f t="shared" si="75"/>
        <v>1982.9078369282906</v>
      </c>
      <c r="P78" s="50">
        <f t="shared" si="75"/>
        <v>1982.9078369282906</v>
      </c>
      <c r="Q78" s="50">
        <f t="shared" si="75"/>
        <v>4525.4031987641638</v>
      </c>
      <c r="R78" s="50">
        <f t="shared" si="75"/>
        <v>2579.2710961548441</v>
      </c>
      <c r="S78" s="50">
        <f t="shared" si="75"/>
        <v>1982.9078369282906</v>
      </c>
      <c r="T78" s="50">
        <f t="shared" si="75"/>
        <v>4525.4031987641638</v>
      </c>
      <c r="U78" s="1">
        <f t="shared" si="75"/>
        <v>1982.9078369282906</v>
      </c>
      <c r="V78" s="1">
        <f t="shared" si="75"/>
        <v>1982.9078369282906</v>
      </c>
      <c r="W78" s="1">
        <f t="shared" si="76"/>
        <v>38319.3212216022</v>
      </c>
      <c r="X78" s="1">
        <f t="shared" si="76"/>
        <v>1982.9078369282906</v>
      </c>
      <c r="Y78" s="1">
        <f t="shared" si="76"/>
        <v>1982.9078369282906</v>
      </c>
      <c r="Z78" s="1">
        <f t="shared" si="76"/>
        <v>3925.0641844761003</v>
      </c>
      <c r="AA78" s="1">
        <f t="shared" si="76"/>
        <v>1982.9078369282906</v>
      </c>
      <c r="AB78" s="1">
        <f t="shared" si="76"/>
        <v>1982.9078369282906</v>
      </c>
      <c r="AC78" s="1">
        <f t="shared" si="76"/>
        <v>4525.4031987641638</v>
      </c>
      <c r="AD78" s="1">
        <f t="shared" si="76"/>
        <v>2579.2710961548441</v>
      </c>
      <c r="AE78" s="1">
        <f t="shared" si="76"/>
        <v>1982.9078369282906</v>
      </c>
      <c r="AF78" s="1">
        <f t="shared" si="76"/>
        <v>4525.4031987641638</v>
      </c>
      <c r="AG78" s="40"/>
    </row>
    <row r="79" spans="1:38">
      <c r="A79" s="76" t="s">
        <v>495</v>
      </c>
      <c r="B79" s="5" t="str">
        <f t="shared" si="44"/>
        <v>9010-04212</v>
      </c>
      <c r="C79" s="5" t="str">
        <f t="shared" si="77"/>
        <v>9010</v>
      </c>
      <c r="D79" s="1">
        <f>SUM($F79:K79)</f>
        <v>0</v>
      </c>
      <c r="E79" s="2">
        <f>D79/$D$83</f>
        <v>0</v>
      </c>
      <c r="F79" s="22">
        <f>'Div 12 history '!B80</f>
        <v>0</v>
      </c>
      <c r="G79" s="22">
        <f>'Div 12 history '!C80</f>
        <v>0</v>
      </c>
      <c r="H79" s="22">
        <f>'Div 12 history '!D80</f>
        <v>0</v>
      </c>
      <c r="I79" s="22">
        <f>'Div 12 history '!E80</f>
        <v>0</v>
      </c>
      <c r="J79" s="22">
        <f>'Div 12 history '!F80</f>
        <v>0</v>
      </c>
      <c r="K79" s="22">
        <f>'Div 12 history '!G80</f>
        <v>0</v>
      </c>
      <c r="L79" s="1">
        <f t="shared" si="75"/>
        <v>0</v>
      </c>
      <c r="M79" s="1">
        <f t="shared" si="75"/>
        <v>0</v>
      </c>
      <c r="N79" s="1">
        <f t="shared" si="75"/>
        <v>0</v>
      </c>
      <c r="O79" s="1">
        <f t="shared" si="75"/>
        <v>0</v>
      </c>
      <c r="P79" s="1">
        <f t="shared" si="75"/>
        <v>0</v>
      </c>
      <c r="Q79" s="1">
        <f t="shared" si="75"/>
        <v>0</v>
      </c>
      <c r="R79" s="1">
        <f t="shared" si="75"/>
        <v>0</v>
      </c>
      <c r="S79" s="1">
        <f t="shared" si="75"/>
        <v>0</v>
      </c>
      <c r="T79" s="1">
        <f t="shared" si="75"/>
        <v>0</v>
      </c>
      <c r="U79" s="1">
        <f t="shared" si="75"/>
        <v>0</v>
      </c>
      <c r="V79" s="1">
        <f t="shared" si="75"/>
        <v>0</v>
      </c>
      <c r="W79" s="1">
        <f t="shared" si="76"/>
        <v>0</v>
      </c>
      <c r="X79" s="1">
        <f t="shared" si="76"/>
        <v>0</v>
      </c>
      <c r="Y79" s="1">
        <f t="shared" si="76"/>
        <v>0</v>
      </c>
      <c r="Z79" s="1">
        <f t="shared" si="76"/>
        <v>0</v>
      </c>
      <c r="AA79" s="1">
        <f t="shared" si="76"/>
        <v>0</v>
      </c>
      <c r="AB79" s="1">
        <f t="shared" si="76"/>
        <v>0</v>
      </c>
      <c r="AC79" s="1">
        <f t="shared" si="76"/>
        <v>0</v>
      </c>
      <c r="AD79" s="1">
        <f t="shared" si="76"/>
        <v>0</v>
      </c>
      <c r="AE79" s="1">
        <f t="shared" si="76"/>
        <v>0</v>
      </c>
      <c r="AF79" s="1">
        <f t="shared" si="76"/>
        <v>0</v>
      </c>
    </row>
    <row r="80" spans="1:38">
      <c r="A80" s="76" t="s">
        <v>374</v>
      </c>
      <c r="B80" s="5" t="str">
        <f t="shared" si="44"/>
        <v>9210-04212</v>
      </c>
      <c r="C80" s="5" t="str">
        <f t="shared" si="77"/>
        <v>9210</v>
      </c>
      <c r="D80" s="1">
        <f>SUM($F80:K80)</f>
        <v>8137.68</v>
      </c>
      <c r="E80" s="2">
        <f>D80/$D$83</f>
        <v>4.0744460098927817E-3</v>
      </c>
      <c r="F80" s="22">
        <f>'Div 12 history '!B81</f>
        <v>1892.38</v>
      </c>
      <c r="G80" s="22">
        <f>'Div 12 history '!C81</f>
        <v>807.92</v>
      </c>
      <c r="H80" s="22">
        <f>'Div 12 history '!D81</f>
        <v>4648.93</v>
      </c>
      <c r="I80" s="22">
        <f>'Div 12 history '!E81</f>
        <v>93.33</v>
      </c>
      <c r="J80" s="22">
        <f>'Div 12 history '!F81</f>
        <v>695.12</v>
      </c>
      <c r="K80" s="22">
        <f>'Div 12 history '!G81</f>
        <v>0</v>
      </c>
      <c r="L80" s="1">
        <f t="shared" si="75"/>
        <v>5.500502113355255</v>
      </c>
      <c r="M80" s="1">
        <f t="shared" si="75"/>
        <v>5.500502113355255</v>
      </c>
      <c r="N80" s="1">
        <f t="shared" si="75"/>
        <v>13.0952694757954</v>
      </c>
      <c r="O80" s="1">
        <f t="shared" si="75"/>
        <v>8.1285197897360995</v>
      </c>
      <c r="P80" s="1">
        <f t="shared" si="75"/>
        <v>8.1285197897360995</v>
      </c>
      <c r="Q80" s="1">
        <f t="shared" si="75"/>
        <v>18.550952683041835</v>
      </c>
      <c r="R80" s="1">
        <f t="shared" si="75"/>
        <v>10.573187395671768</v>
      </c>
      <c r="S80" s="1">
        <f t="shared" si="75"/>
        <v>8.1285197897360995</v>
      </c>
      <c r="T80" s="1">
        <f t="shared" si="75"/>
        <v>18.550952683041835</v>
      </c>
      <c r="U80" s="1">
        <f t="shared" si="75"/>
        <v>8.1285197897360995</v>
      </c>
      <c r="V80" s="1">
        <f t="shared" si="75"/>
        <v>8.1285197897360995</v>
      </c>
      <c r="W80" s="1">
        <f t="shared" si="76"/>
        <v>157.08211701939641</v>
      </c>
      <c r="X80" s="1">
        <f t="shared" si="76"/>
        <v>8.1285197897360995</v>
      </c>
      <c r="Y80" s="1">
        <f t="shared" si="76"/>
        <v>8.1285197897360995</v>
      </c>
      <c r="Z80" s="1">
        <f t="shared" si="76"/>
        <v>16.089987293066596</v>
      </c>
      <c r="AA80" s="1">
        <f t="shared" si="76"/>
        <v>8.1285197897360995</v>
      </c>
      <c r="AB80" s="1">
        <f t="shared" si="76"/>
        <v>8.1285197897360995</v>
      </c>
      <c r="AC80" s="1">
        <f t="shared" si="76"/>
        <v>18.550952683041835</v>
      </c>
      <c r="AD80" s="1">
        <f t="shared" si="76"/>
        <v>10.573187395671768</v>
      </c>
      <c r="AE80" s="1">
        <f t="shared" si="76"/>
        <v>8.1285197897360995</v>
      </c>
      <c r="AF80" s="1">
        <f t="shared" si="76"/>
        <v>18.550952683041835</v>
      </c>
    </row>
    <row r="81" spans="1:38">
      <c r="A81" s="76" t="s">
        <v>375</v>
      </c>
      <c r="B81" s="5" t="str">
        <f t="shared" ref="B81:B82" si="78">RIGHT(A81,10)</f>
        <v>9320-04212</v>
      </c>
      <c r="C81" s="5" t="str">
        <f t="shared" ref="C81:C82" si="79">LEFT(B81,4)</f>
        <v>9320</v>
      </c>
      <c r="D81" s="1">
        <f>SUM($F81:K81)</f>
        <v>925.15000000000009</v>
      </c>
      <c r="E81" s="2">
        <f t="shared" ref="E81:E82" si="80">D81/$D$83</f>
        <v>4.6321233153089178E-4</v>
      </c>
      <c r="F81" s="22">
        <f>'Div 12 history '!B82</f>
        <v>0</v>
      </c>
      <c r="G81" s="22">
        <f>'Div 12 history '!C82</f>
        <v>0</v>
      </c>
      <c r="H81" s="22">
        <f>'Div 12 history '!D82</f>
        <v>176.44</v>
      </c>
      <c r="I81" s="22">
        <f>'Div 12 history '!E82</f>
        <v>0</v>
      </c>
      <c r="J81" s="22">
        <f>'Div 12 history '!F82</f>
        <v>0</v>
      </c>
      <c r="K81" s="22">
        <f>'Div 12 history '!G82</f>
        <v>748.71</v>
      </c>
      <c r="L81" s="1">
        <f t="shared" si="75"/>
        <v>0.62533664756670393</v>
      </c>
      <c r="M81" s="1">
        <f t="shared" si="75"/>
        <v>0.62533664756670393</v>
      </c>
      <c r="N81" s="1">
        <f t="shared" si="75"/>
        <v>1.4887644335402861</v>
      </c>
      <c r="O81" s="1">
        <f t="shared" si="75"/>
        <v>0.92410860140412909</v>
      </c>
      <c r="P81" s="1">
        <f t="shared" si="75"/>
        <v>0.92410860140412909</v>
      </c>
      <c r="Q81" s="1">
        <f t="shared" si="75"/>
        <v>2.1090057454601503</v>
      </c>
      <c r="R81" s="1">
        <f t="shared" si="75"/>
        <v>1.2020360003226642</v>
      </c>
      <c r="S81" s="1">
        <f t="shared" si="75"/>
        <v>0.92410860140412909</v>
      </c>
      <c r="T81" s="1">
        <f t="shared" si="75"/>
        <v>2.1090057454601503</v>
      </c>
      <c r="U81" s="1">
        <f t="shared" si="75"/>
        <v>0.92410860140412909</v>
      </c>
      <c r="V81" s="1">
        <f t="shared" si="75"/>
        <v>0.92410860140412909</v>
      </c>
      <c r="W81" s="1">
        <f t="shared" si="76"/>
        <v>17.85822501751047</v>
      </c>
      <c r="X81" s="1">
        <f t="shared" si="76"/>
        <v>0.92410860140412909</v>
      </c>
      <c r="Y81" s="1">
        <f t="shared" si="76"/>
        <v>0.92410860140412909</v>
      </c>
      <c r="Z81" s="1">
        <f t="shared" si="76"/>
        <v>1.8292254972154915</v>
      </c>
      <c r="AA81" s="1">
        <f t="shared" si="76"/>
        <v>0.92410860140412909</v>
      </c>
      <c r="AB81" s="1">
        <f t="shared" si="76"/>
        <v>0.92410860140412909</v>
      </c>
      <c r="AC81" s="1">
        <f t="shared" si="76"/>
        <v>2.1090057454601503</v>
      </c>
      <c r="AD81" s="1">
        <f t="shared" si="76"/>
        <v>1.2020360003226642</v>
      </c>
      <c r="AE81" s="1">
        <f t="shared" si="76"/>
        <v>0.92410860140412909</v>
      </c>
      <c r="AF81" s="1">
        <f t="shared" si="76"/>
        <v>2.1090057454601503</v>
      </c>
    </row>
    <row r="82" spans="1:38">
      <c r="A82" s="76" t="s">
        <v>375</v>
      </c>
      <c r="B82" s="5" t="str">
        <f t="shared" si="78"/>
        <v>9320-04212</v>
      </c>
      <c r="C82" s="5" t="str">
        <f t="shared" si="79"/>
        <v>9320</v>
      </c>
      <c r="D82" s="1">
        <f>SUM($F82:K82)</f>
        <v>0</v>
      </c>
      <c r="E82" s="2">
        <f t="shared" si="80"/>
        <v>0</v>
      </c>
      <c r="F82" s="22">
        <f>'Div 12 history '!B83</f>
        <v>0</v>
      </c>
      <c r="G82" s="22">
        <f>'Div 12 history '!C83</f>
        <v>0</v>
      </c>
      <c r="H82" s="22">
        <f>'Div 12 history '!D83</f>
        <v>0</v>
      </c>
      <c r="I82" s="22">
        <f>'Div 12 history '!E83</f>
        <v>0</v>
      </c>
      <c r="J82" s="22">
        <f>'Div 12 history '!F83</f>
        <v>0</v>
      </c>
      <c r="K82" s="22">
        <f>'Div 12 history '!G83</f>
        <v>0</v>
      </c>
      <c r="L82" s="1">
        <f t="shared" si="75"/>
        <v>0</v>
      </c>
      <c r="M82" s="1">
        <f t="shared" si="75"/>
        <v>0</v>
      </c>
      <c r="N82" s="1">
        <f t="shared" si="75"/>
        <v>0</v>
      </c>
      <c r="O82" s="1">
        <f t="shared" si="75"/>
        <v>0</v>
      </c>
      <c r="P82" s="1">
        <f t="shared" si="75"/>
        <v>0</v>
      </c>
      <c r="Q82" s="1">
        <f t="shared" si="75"/>
        <v>0</v>
      </c>
      <c r="R82" s="1">
        <f t="shared" si="75"/>
        <v>0</v>
      </c>
      <c r="S82" s="1">
        <f t="shared" si="75"/>
        <v>0</v>
      </c>
      <c r="T82" s="1">
        <f t="shared" si="75"/>
        <v>0</v>
      </c>
      <c r="U82" s="1">
        <f t="shared" si="75"/>
        <v>0</v>
      </c>
      <c r="V82" s="1">
        <f t="shared" si="75"/>
        <v>0</v>
      </c>
      <c r="W82" s="1">
        <f t="shared" si="76"/>
        <v>0</v>
      </c>
      <c r="X82" s="1">
        <f t="shared" si="76"/>
        <v>0</v>
      </c>
      <c r="Y82" s="1">
        <f t="shared" si="76"/>
        <v>0</v>
      </c>
      <c r="Z82" s="1">
        <f t="shared" si="76"/>
        <v>0</v>
      </c>
      <c r="AA82" s="1">
        <f t="shared" si="76"/>
        <v>0</v>
      </c>
      <c r="AB82" s="1">
        <f t="shared" si="76"/>
        <v>0</v>
      </c>
      <c r="AC82" s="1">
        <f t="shared" si="76"/>
        <v>0</v>
      </c>
      <c r="AD82" s="1">
        <f t="shared" si="76"/>
        <v>0</v>
      </c>
      <c r="AE82" s="1">
        <f t="shared" si="76"/>
        <v>0</v>
      </c>
      <c r="AF82" s="1">
        <f t="shared" si="76"/>
        <v>0</v>
      </c>
    </row>
    <row r="83" spans="1:38">
      <c r="A83" s="9" t="s">
        <v>30</v>
      </c>
      <c r="B83" s="5"/>
      <c r="C83" s="5"/>
      <c r="D83" s="31">
        <f>SUM(D76:D82)</f>
        <v>1997248.2099999997</v>
      </c>
      <c r="E83" s="31">
        <f t="shared" ref="E83:K83" si="81">SUM(E76:E82)</f>
        <v>1</v>
      </c>
      <c r="F83" s="31">
        <f t="shared" si="81"/>
        <v>330897.98</v>
      </c>
      <c r="G83" s="31">
        <f t="shared" si="81"/>
        <v>328976.77</v>
      </c>
      <c r="H83" s="31">
        <f t="shared" si="81"/>
        <v>334100.69</v>
      </c>
      <c r="I83" s="31">
        <f t="shared" si="81"/>
        <v>331398.71000000002</v>
      </c>
      <c r="J83" s="31">
        <f t="shared" si="81"/>
        <v>342142.5</v>
      </c>
      <c r="K83" s="31">
        <f t="shared" si="81"/>
        <v>329731.56</v>
      </c>
      <c r="L83" s="152">
        <f>'Div 12 history '!H84</f>
        <v>1350</v>
      </c>
      <c r="M83" s="152">
        <f>'Div 12 history '!I84</f>
        <v>1350</v>
      </c>
      <c r="N83" s="152">
        <f>'Div 12 history '!J84</f>
        <v>3214</v>
      </c>
      <c r="O83" s="31">
        <f>'Div 012 FY19 Budget'!C37</f>
        <v>1995</v>
      </c>
      <c r="P83" s="31">
        <f>'Div 012 FY19 Budget'!D37</f>
        <v>1995</v>
      </c>
      <c r="Q83" s="31">
        <f>'Div 012 FY19 Budget'!E37</f>
        <v>4553</v>
      </c>
      <c r="R83" s="31">
        <f>'Div 012 FY19 Budget'!F37</f>
        <v>2595</v>
      </c>
      <c r="S83" s="31">
        <f>'Div 012 FY19 Budget'!G37</f>
        <v>1995</v>
      </c>
      <c r="T83" s="31">
        <f>'Div 012 FY19 Budget'!H37</f>
        <v>4553</v>
      </c>
      <c r="U83" s="31">
        <f>'Div 012 FY19 Budget'!I37</f>
        <v>1995</v>
      </c>
      <c r="V83" s="31">
        <f>'Div 012 FY19 Budget'!J37</f>
        <v>1995</v>
      </c>
      <c r="W83" s="31">
        <f>'Div 012 FY19 Budget'!K37</f>
        <v>38553</v>
      </c>
      <c r="X83" s="31">
        <f>'Div 012 FY19 Budget'!L37</f>
        <v>1995</v>
      </c>
      <c r="Y83" s="31">
        <f>'Div 012 FY19 Budget'!M37</f>
        <v>1995</v>
      </c>
      <c r="Z83" s="31">
        <f>'Div 012 FY19 Budget'!N37</f>
        <v>3949</v>
      </c>
      <c r="AA83" s="37">
        <f t="shared" ref="AA83:AF83" si="82">O83*(1+AA$3)</f>
        <v>1995</v>
      </c>
      <c r="AB83" s="37">
        <f t="shared" si="82"/>
        <v>1995</v>
      </c>
      <c r="AC83" s="37">
        <f t="shared" si="82"/>
        <v>4553</v>
      </c>
      <c r="AD83" s="37">
        <f t="shared" si="82"/>
        <v>2595</v>
      </c>
      <c r="AE83" s="37">
        <f t="shared" si="82"/>
        <v>1995</v>
      </c>
      <c r="AF83" s="37">
        <f t="shared" si="82"/>
        <v>4553</v>
      </c>
      <c r="AH83" s="15">
        <f>SUM(F83:Q83)</f>
        <v>2011705.21</v>
      </c>
      <c r="AI83" s="15">
        <f>SUM(U83:AF83)</f>
        <v>68168</v>
      </c>
      <c r="AK83" s="15">
        <f>AH83*$AK$6</f>
        <v>101982.65691391767</v>
      </c>
      <c r="AL83" s="15">
        <f>AI83*$AL$6</f>
        <v>3845.5054716208974</v>
      </c>
    </row>
    <row r="84" spans="1:38">
      <c r="B84" s="5" t="str">
        <f t="shared" si="44"/>
        <v/>
      </c>
      <c r="C84" s="5" t="s">
        <v>462</v>
      </c>
      <c r="F84" s="1">
        <f>F83-'Div 12 history '!B84</f>
        <v>0</v>
      </c>
      <c r="G84" s="1">
        <f>G83-'Div 12 history '!C84</f>
        <v>0</v>
      </c>
      <c r="H84" s="1">
        <f>H83-'Div 12 history '!D84</f>
        <v>0</v>
      </c>
      <c r="I84" s="1">
        <f>I83-'Div 12 history '!E84</f>
        <v>0</v>
      </c>
      <c r="J84" s="1">
        <f>J83-'Div 12 history '!F84</f>
        <v>0</v>
      </c>
      <c r="K84" s="1">
        <f>K83-'Div 12 history '!G84</f>
        <v>0</v>
      </c>
      <c r="L84" s="1">
        <f>L83-'Div 12 history '!H84</f>
        <v>0</v>
      </c>
      <c r="M84" s="1">
        <f>M83-'Div 12 history '!I84</f>
        <v>0</v>
      </c>
      <c r="N84" s="1">
        <f>N83-'Div 12 history '!J84</f>
        <v>0</v>
      </c>
      <c r="O84" s="1">
        <f t="shared" ref="O84:AF84" si="83">O83-SUM(O77:O82)</f>
        <v>0</v>
      </c>
      <c r="P84" s="1">
        <f t="shared" si="83"/>
        <v>0</v>
      </c>
      <c r="Q84" s="1">
        <f t="shared" si="83"/>
        <v>0</v>
      </c>
      <c r="R84" s="1">
        <f t="shared" si="83"/>
        <v>0</v>
      </c>
      <c r="S84" s="1">
        <f t="shared" si="83"/>
        <v>0</v>
      </c>
      <c r="T84" s="1">
        <f t="shared" si="83"/>
        <v>0</v>
      </c>
      <c r="U84" s="1">
        <f t="shared" si="83"/>
        <v>0</v>
      </c>
      <c r="V84" s="1">
        <f t="shared" si="83"/>
        <v>0</v>
      </c>
      <c r="W84" s="1">
        <f t="shared" si="83"/>
        <v>0</v>
      </c>
      <c r="X84" s="1">
        <f t="shared" si="83"/>
        <v>0</v>
      </c>
      <c r="Y84" s="1">
        <f t="shared" si="83"/>
        <v>0</v>
      </c>
      <c r="Z84" s="1">
        <f t="shared" si="83"/>
        <v>0</v>
      </c>
      <c r="AA84" s="1">
        <f t="shared" si="83"/>
        <v>0</v>
      </c>
      <c r="AB84" s="1">
        <f t="shared" si="83"/>
        <v>0</v>
      </c>
      <c r="AC84" s="1">
        <f t="shared" si="83"/>
        <v>0</v>
      </c>
      <c r="AD84" s="1">
        <f t="shared" si="83"/>
        <v>0</v>
      </c>
      <c r="AE84" s="1">
        <f t="shared" si="83"/>
        <v>0</v>
      </c>
      <c r="AF84" s="1">
        <f t="shared" si="83"/>
        <v>0</v>
      </c>
    </row>
    <row r="85" spans="1:38">
      <c r="A85" s="76" t="s">
        <v>376</v>
      </c>
      <c r="B85" s="5" t="str">
        <f t="shared" si="44"/>
        <v>9210-05310</v>
      </c>
      <c r="C85" s="5" t="str">
        <f t="shared" ref="C85:C96" si="84">LEFT(B85,4)</f>
        <v>9210</v>
      </c>
      <c r="D85" s="1">
        <f>SUM($F85:K85)</f>
        <v>168354.7</v>
      </c>
      <c r="E85" s="2">
        <f t="shared" ref="E85:E97" si="85">D85/$D$98</f>
        <v>0.21952426228248292</v>
      </c>
      <c r="F85" s="22">
        <f>'Div 12 history '!B86</f>
        <v>36792.480000000003</v>
      </c>
      <c r="G85" s="22">
        <f>'Div 12 history '!C86</f>
        <v>26680.81</v>
      </c>
      <c r="H85" s="22">
        <f>'Div 12 history '!D86</f>
        <v>26691.1</v>
      </c>
      <c r="I85" s="22">
        <f>'Div 12 history '!E86</f>
        <v>29092.62</v>
      </c>
      <c r="J85" s="22">
        <f>'Div 12 history '!F86</f>
        <v>22978.83</v>
      </c>
      <c r="K85" s="22">
        <f>'Div 12 history '!G86</f>
        <v>26118.86</v>
      </c>
      <c r="L85" s="1">
        <f t="shared" ref="L85:W97" si="86">$E85*L$98</f>
        <v>4012.6291091959347</v>
      </c>
      <c r="M85" s="1">
        <f t="shared" si="86"/>
        <v>3743.6745687753055</v>
      </c>
      <c r="N85" s="1">
        <f t="shared" si="86"/>
        <v>3770.344571400004</v>
      </c>
      <c r="O85" s="1">
        <f t="shared" si="86"/>
        <v>4050.1242922423075</v>
      </c>
      <c r="P85" s="1">
        <f t="shared" si="86"/>
        <v>3867.8928116363727</v>
      </c>
      <c r="Q85" s="1">
        <f t="shared" si="86"/>
        <v>3966.0359626235272</v>
      </c>
      <c r="R85" s="1">
        <f t="shared" si="86"/>
        <v>4541.8481025904794</v>
      </c>
      <c r="S85" s="1">
        <f t="shared" si="86"/>
        <v>4828.796168693355</v>
      </c>
      <c r="T85" s="1">
        <f t="shared" si="86"/>
        <v>4507.9904365701277</v>
      </c>
      <c r="U85" s="1">
        <f t="shared" si="86"/>
        <v>4423.5368185789093</v>
      </c>
      <c r="V85" s="1">
        <f t="shared" si="86"/>
        <v>3830.9108763152167</v>
      </c>
      <c r="W85" s="1">
        <f t="shared" si="86"/>
        <v>3869.3680146789106</v>
      </c>
      <c r="X85" s="1">
        <f t="shared" ref="X85:AF97" si="87">$E85*X$98</f>
        <v>4053.2661234840948</v>
      </c>
      <c r="Y85" s="1">
        <f t="shared" si="87"/>
        <v>3903.6401425064523</v>
      </c>
      <c r="Z85" s="1">
        <f t="shared" si="87"/>
        <v>3811.0325153170133</v>
      </c>
      <c r="AA85" s="1">
        <f t="shared" si="87"/>
        <v>4050.1242922423075</v>
      </c>
      <c r="AB85" s="1">
        <f t="shared" si="87"/>
        <v>3867.8928116363727</v>
      </c>
      <c r="AC85" s="1">
        <f t="shared" si="87"/>
        <v>3966.0359626235272</v>
      </c>
      <c r="AD85" s="1">
        <f t="shared" si="87"/>
        <v>4541.8481025904794</v>
      </c>
      <c r="AE85" s="1">
        <f t="shared" si="87"/>
        <v>4828.796168693355</v>
      </c>
      <c r="AF85" s="1">
        <f t="shared" si="87"/>
        <v>4507.9904365701277</v>
      </c>
    </row>
    <row r="86" spans="1:38">
      <c r="A86" s="76" t="s">
        <v>716</v>
      </c>
      <c r="B86" s="5" t="str">
        <f t="shared" si="44"/>
        <v>9030-05312</v>
      </c>
      <c r="C86" s="5" t="str">
        <f t="shared" si="84"/>
        <v>9030</v>
      </c>
      <c r="D86" s="1">
        <f>SUM($F86:K86)</f>
        <v>0</v>
      </c>
      <c r="E86" s="2">
        <f t="shared" si="85"/>
        <v>0</v>
      </c>
      <c r="F86" s="22">
        <f>'Div 12 history '!B87</f>
        <v>0</v>
      </c>
      <c r="G86" s="22">
        <f>'Div 12 history '!C87</f>
        <v>0</v>
      </c>
      <c r="H86" s="22">
        <f>'Div 12 history '!D87</f>
        <v>0</v>
      </c>
      <c r="I86" s="22">
        <f>'Div 12 history '!E87</f>
        <v>0</v>
      </c>
      <c r="J86" s="22">
        <f>'Div 12 history '!F87</f>
        <v>0</v>
      </c>
      <c r="K86" s="22">
        <f>'Div 12 history '!G87</f>
        <v>0</v>
      </c>
      <c r="L86" s="1">
        <f t="shared" si="86"/>
        <v>0</v>
      </c>
      <c r="M86" s="1">
        <f t="shared" si="86"/>
        <v>0</v>
      </c>
      <c r="N86" s="1">
        <f t="shared" si="86"/>
        <v>0</v>
      </c>
      <c r="O86" s="1">
        <f t="shared" si="86"/>
        <v>0</v>
      </c>
      <c r="P86" s="1">
        <f t="shared" si="86"/>
        <v>0</v>
      </c>
      <c r="Q86" s="1">
        <f t="shared" si="86"/>
        <v>0</v>
      </c>
      <c r="R86" s="1">
        <f t="shared" si="86"/>
        <v>0</v>
      </c>
      <c r="S86" s="1">
        <f t="shared" si="86"/>
        <v>0</v>
      </c>
      <c r="T86" s="1">
        <f t="shared" si="86"/>
        <v>0</v>
      </c>
      <c r="U86" s="1">
        <f t="shared" si="86"/>
        <v>0</v>
      </c>
      <c r="V86" s="1">
        <f t="shared" si="86"/>
        <v>0</v>
      </c>
      <c r="W86" s="1">
        <f t="shared" si="86"/>
        <v>0</v>
      </c>
      <c r="X86" s="1">
        <f t="shared" si="87"/>
        <v>0</v>
      </c>
      <c r="Y86" s="1">
        <f t="shared" si="87"/>
        <v>0</v>
      </c>
      <c r="Z86" s="1">
        <f t="shared" si="87"/>
        <v>0</v>
      </c>
      <c r="AA86" s="1">
        <f t="shared" si="87"/>
        <v>0</v>
      </c>
      <c r="AB86" s="1">
        <f t="shared" si="87"/>
        <v>0</v>
      </c>
      <c r="AC86" s="1">
        <f t="shared" si="87"/>
        <v>0</v>
      </c>
      <c r="AD86" s="1">
        <f t="shared" si="87"/>
        <v>0</v>
      </c>
      <c r="AE86" s="1">
        <f t="shared" si="87"/>
        <v>0</v>
      </c>
      <c r="AF86" s="1">
        <f t="shared" si="87"/>
        <v>0</v>
      </c>
    </row>
    <row r="87" spans="1:38">
      <c r="A87" s="76" t="s">
        <v>377</v>
      </c>
      <c r="B87" s="5" t="str">
        <f t="shared" si="44"/>
        <v>9210-05312</v>
      </c>
      <c r="C87" s="5" t="str">
        <f t="shared" si="84"/>
        <v>9210</v>
      </c>
      <c r="D87" s="1">
        <f>SUM($F87:K87)</f>
        <v>22054.230000000003</v>
      </c>
      <c r="E87" s="2">
        <f t="shared" si="85"/>
        <v>2.8757371020578598E-2</v>
      </c>
      <c r="F87" s="22">
        <f>'Div 12 history '!B88</f>
        <v>3541.91</v>
      </c>
      <c r="G87" s="22">
        <f>'Div 12 history '!C88</f>
        <v>3715.65</v>
      </c>
      <c r="H87" s="22">
        <f>'Div 12 history '!D88</f>
        <v>3908.61</v>
      </c>
      <c r="I87" s="22">
        <f>'Div 12 history '!E88</f>
        <v>3675.61</v>
      </c>
      <c r="J87" s="22">
        <f>'Div 12 history '!F88</f>
        <v>3657.57</v>
      </c>
      <c r="K87" s="22">
        <f>'Div 12 history '!G88</f>
        <v>3554.88</v>
      </c>
      <c r="L87" s="1">
        <f t="shared" si="86"/>
        <v>525.6487955424011</v>
      </c>
      <c r="M87" s="1">
        <f t="shared" si="86"/>
        <v>490.41612728911883</v>
      </c>
      <c r="N87" s="1">
        <f t="shared" si="86"/>
        <v>493.90986029440887</v>
      </c>
      <c r="O87" s="1">
        <f t="shared" si="86"/>
        <v>530.56061202745786</v>
      </c>
      <c r="P87" s="1">
        <f t="shared" si="86"/>
        <v>506.68854319585523</v>
      </c>
      <c r="Q87" s="1">
        <f t="shared" si="86"/>
        <v>519.54515857276738</v>
      </c>
      <c r="R87" s="1">
        <f t="shared" si="86"/>
        <v>594.975742759745</v>
      </c>
      <c r="S87" s="1">
        <f t="shared" si="86"/>
        <v>632.56553768610001</v>
      </c>
      <c r="T87" s="1">
        <f t="shared" si="86"/>
        <v>590.54043591249911</v>
      </c>
      <c r="U87" s="1">
        <f t="shared" si="86"/>
        <v>579.47713019243031</v>
      </c>
      <c r="V87" s="1">
        <f t="shared" si="86"/>
        <v>501.84396144424448</v>
      </c>
      <c r="W87" s="1">
        <f t="shared" si="86"/>
        <v>506.88179272911344</v>
      </c>
      <c r="X87" s="1">
        <f t="shared" si="87"/>
        <v>530.97218752150445</v>
      </c>
      <c r="Y87" s="1">
        <f t="shared" si="87"/>
        <v>511.37139349284627</v>
      </c>
      <c r="Z87" s="1">
        <f t="shared" si="87"/>
        <v>499.23992398358905</v>
      </c>
      <c r="AA87" s="1">
        <f t="shared" si="87"/>
        <v>530.56061202745786</v>
      </c>
      <c r="AB87" s="1">
        <f t="shared" si="87"/>
        <v>506.68854319585523</v>
      </c>
      <c r="AC87" s="1">
        <f t="shared" si="87"/>
        <v>519.54515857276738</v>
      </c>
      <c r="AD87" s="1">
        <f t="shared" si="87"/>
        <v>594.975742759745</v>
      </c>
      <c r="AE87" s="1">
        <f t="shared" si="87"/>
        <v>632.56553768610001</v>
      </c>
      <c r="AF87" s="1">
        <f t="shared" si="87"/>
        <v>590.54043591249911</v>
      </c>
    </row>
    <row r="88" spans="1:38">
      <c r="A88" s="76" t="s">
        <v>496</v>
      </c>
      <c r="B88" s="5" t="str">
        <f t="shared" si="44"/>
        <v>9010-05312</v>
      </c>
      <c r="C88" s="5" t="str">
        <f t="shared" si="84"/>
        <v>9010</v>
      </c>
      <c r="D88" s="1">
        <f>SUM($F88:K88)</f>
        <v>4.95</v>
      </c>
      <c r="E88" s="2">
        <f t="shared" si="85"/>
        <v>6.454498141710867E-6</v>
      </c>
      <c r="F88" s="22">
        <f>'Div 12 history '!B89</f>
        <v>0</v>
      </c>
      <c r="G88" s="22">
        <f>'Div 12 history '!C89</f>
        <v>4.95</v>
      </c>
      <c r="H88" s="22">
        <f>'Div 12 history '!D89</f>
        <v>0</v>
      </c>
      <c r="I88" s="22">
        <f>'Div 12 history '!E89</f>
        <v>0</v>
      </c>
      <c r="J88" s="22">
        <f>'Div 12 history '!F89</f>
        <v>0</v>
      </c>
      <c r="K88" s="22">
        <f>'Div 12 history '!G89</f>
        <v>0</v>
      </c>
      <c r="L88" s="1">
        <f t="shared" si="86"/>
        <v>0.11798015790779751</v>
      </c>
      <c r="M88" s="1">
        <f t="shared" si="86"/>
        <v>0.11007230041951761</v>
      </c>
      <c r="N88" s="1">
        <f t="shared" si="86"/>
        <v>0.11085645739875406</v>
      </c>
      <c r="O88" s="1">
        <f t="shared" si="86"/>
        <v>0.11908259909939801</v>
      </c>
      <c r="P88" s="1">
        <f t="shared" si="86"/>
        <v>0.11372459110200099</v>
      </c>
      <c r="Q88" s="1">
        <f t="shared" si="86"/>
        <v>0.11661021649521196</v>
      </c>
      <c r="R88" s="1">
        <f t="shared" si="86"/>
        <v>0.13354036512091955</v>
      </c>
      <c r="S88" s="1">
        <f t="shared" si="86"/>
        <v>0.14197727200388291</v>
      </c>
      <c r="T88" s="1">
        <f t="shared" si="86"/>
        <v>0.13254487496352721</v>
      </c>
      <c r="U88" s="1">
        <f t="shared" si="86"/>
        <v>0.13006175207443332</v>
      </c>
      <c r="V88" s="1">
        <f t="shared" si="86"/>
        <v>0.11263724052705582</v>
      </c>
      <c r="W88" s="1">
        <f t="shared" si="86"/>
        <v>0.11376796532951328</v>
      </c>
      <c r="X88" s="1">
        <f t="shared" si="87"/>
        <v>0.11917497587680219</v>
      </c>
      <c r="Y88" s="1">
        <f t="shared" si="87"/>
        <v>0.11477564157939719</v>
      </c>
      <c r="Z88" s="1">
        <f t="shared" si="87"/>
        <v>0.11205277281132761</v>
      </c>
      <c r="AA88" s="1">
        <f t="shared" si="87"/>
        <v>0.11908259909939801</v>
      </c>
      <c r="AB88" s="1">
        <f t="shared" si="87"/>
        <v>0.11372459110200099</v>
      </c>
      <c r="AC88" s="1">
        <f t="shared" si="87"/>
        <v>0.11661021649521196</v>
      </c>
      <c r="AD88" s="1">
        <f t="shared" si="87"/>
        <v>0.13354036512091955</v>
      </c>
      <c r="AE88" s="1">
        <f t="shared" si="87"/>
        <v>0.14197727200388291</v>
      </c>
      <c r="AF88" s="1">
        <f t="shared" si="87"/>
        <v>0.13254487496352721</v>
      </c>
    </row>
    <row r="89" spans="1:38">
      <c r="A89" s="76" t="s">
        <v>378</v>
      </c>
      <c r="B89" s="5" t="str">
        <f t="shared" si="44"/>
        <v>9210-05314</v>
      </c>
      <c r="C89" s="5" t="str">
        <f t="shared" si="84"/>
        <v>9210</v>
      </c>
      <c r="D89" s="1">
        <f>SUM($F89:K89)</f>
        <v>52069.49</v>
      </c>
      <c r="E89" s="2">
        <f t="shared" si="85"/>
        <v>6.789543968582476E-2</v>
      </c>
      <c r="F89" s="22">
        <f>'Div 12 history '!B90</f>
        <v>7547.24</v>
      </c>
      <c r="G89" s="22">
        <f>'Div 12 history '!C90</f>
        <v>9786.66</v>
      </c>
      <c r="H89" s="22">
        <f>'Div 12 history '!D90</f>
        <v>10731.38</v>
      </c>
      <c r="I89" s="22">
        <f>'Div 12 history '!E90</f>
        <v>8653.64</v>
      </c>
      <c r="J89" s="22">
        <f>'Div 12 history '!F90</f>
        <v>8092.5</v>
      </c>
      <c r="K89" s="22">
        <f>'Div 12 history '!G90</f>
        <v>7258.07</v>
      </c>
      <c r="L89" s="1">
        <f t="shared" si="86"/>
        <v>1241.0437681572694</v>
      </c>
      <c r="M89" s="1">
        <f t="shared" si="86"/>
        <v>1157.8603123173875</v>
      </c>
      <c r="N89" s="1">
        <f t="shared" si="86"/>
        <v>1166.1089292848183</v>
      </c>
      <c r="O89" s="1">
        <f t="shared" si="86"/>
        <v>1252.6404450464875</v>
      </c>
      <c r="P89" s="1">
        <f t="shared" si="86"/>
        <v>1196.2790826544908</v>
      </c>
      <c r="Q89" s="1">
        <f t="shared" si="86"/>
        <v>1226.6332326657118</v>
      </c>
      <c r="R89" s="1">
        <f t="shared" si="86"/>
        <v>1404.7229709616302</v>
      </c>
      <c r="S89" s="1">
        <f t="shared" si="86"/>
        <v>1493.4715444108003</v>
      </c>
      <c r="T89" s="1">
        <f t="shared" si="86"/>
        <v>1394.251321508006</v>
      </c>
      <c r="U89" s="1">
        <f t="shared" si="86"/>
        <v>1368.131131115593</v>
      </c>
      <c r="V89" s="1">
        <f t="shared" si="86"/>
        <v>1184.8411453032579</v>
      </c>
      <c r="W89" s="1">
        <f t="shared" si="86"/>
        <v>1196.7353400091793</v>
      </c>
      <c r="X89" s="1">
        <f t="shared" si="87"/>
        <v>1253.6121645792712</v>
      </c>
      <c r="Y89" s="1">
        <f t="shared" si="87"/>
        <v>1207.3351760529306</v>
      </c>
      <c r="Z89" s="1">
        <f t="shared" si="87"/>
        <v>1178.6930774488271</v>
      </c>
      <c r="AA89" s="1">
        <f t="shared" si="87"/>
        <v>1252.6404450464875</v>
      </c>
      <c r="AB89" s="1">
        <f t="shared" si="87"/>
        <v>1196.2790826544908</v>
      </c>
      <c r="AC89" s="1">
        <f t="shared" si="87"/>
        <v>1226.6332326657118</v>
      </c>
      <c r="AD89" s="1">
        <f t="shared" si="87"/>
        <v>1404.7229709616302</v>
      </c>
      <c r="AE89" s="1">
        <f t="shared" si="87"/>
        <v>1493.4715444108003</v>
      </c>
      <c r="AF89" s="1">
        <f t="shared" si="87"/>
        <v>1394.251321508006</v>
      </c>
    </row>
    <row r="90" spans="1:38">
      <c r="A90" s="76" t="s">
        <v>379</v>
      </c>
      <c r="B90" s="5" t="str">
        <f t="shared" ref="B90" si="88">RIGHT(A90,10)</f>
        <v>9210-05316</v>
      </c>
      <c r="C90" s="5" t="str">
        <f t="shared" ref="C90" si="89">LEFT(B90,4)</f>
        <v>9210</v>
      </c>
      <c r="D90" s="1">
        <f>SUM($F90:K90)</f>
        <v>229324.62999999998</v>
      </c>
      <c r="E90" s="2">
        <f t="shared" si="85"/>
        <v>0.29902533296637007</v>
      </c>
      <c r="F90" s="22">
        <f>'Div 12 history '!B91</f>
        <v>32713.759999999998</v>
      </c>
      <c r="G90" s="22">
        <f>'Div 12 history '!C91</f>
        <v>34367.08</v>
      </c>
      <c r="H90" s="22">
        <f>'Div 12 history '!D91</f>
        <v>34367.08</v>
      </c>
      <c r="I90" s="22">
        <f>'Div 12 history '!E91</f>
        <v>41662.85</v>
      </c>
      <c r="J90" s="22">
        <f>'Div 12 history '!F91</f>
        <v>43106.93</v>
      </c>
      <c r="K90" s="22">
        <f>'Div 12 history '!G91</f>
        <v>43106.93</v>
      </c>
      <c r="L90" s="1">
        <f t="shared" si="86"/>
        <v>5465.809304959037</v>
      </c>
      <c r="M90" s="1">
        <f t="shared" si="86"/>
        <v>5099.4524377686303</v>
      </c>
      <c r="N90" s="1">
        <f t="shared" si="86"/>
        <v>5135.7810254707138</v>
      </c>
      <c r="O90" s="1">
        <f t="shared" si="86"/>
        <v>5516.8834298803586</v>
      </c>
      <c r="P90" s="1">
        <f t="shared" si="86"/>
        <v>5268.6565204783155</v>
      </c>
      <c r="Q90" s="1">
        <f t="shared" si="86"/>
        <v>5402.3423741382567</v>
      </c>
      <c r="R90" s="1">
        <f t="shared" si="86"/>
        <v>6186.6858225090455</v>
      </c>
      <c r="S90" s="1">
        <f t="shared" si="86"/>
        <v>6577.5526001413746</v>
      </c>
      <c r="T90" s="1">
        <f t="shared" si="86"/>
        <v>6140.5665473549761</v>
      </c>
      <c r="U90" s="1">
        <f t="shared" si="86"/>
        <v>6025.5279134588181</v>
      </c>
      <c r="V90" s="1">
        <f t="shared" si="86"/>
        <v>5218.2815167854696</v>
      </c>
      <c r="W90" s="1">
        <f t="shared" si="86"/>
        <v>5270.6659707158497</v>
      </c>
      <c r="X90" s="1">
        <f t="shared" si="87"/>
        <v>5521.1630804457736</v>
      </c>
      <c r="Y90" s="1">
        <f t="shared" si="87"/>
        <v>5317.34980569856</v>
      </c>
      <c r="Z90" s="1">
        <f t="shared" si="87"/>
        <v>5191.2041748346992</v>
      </c>
      <c r="AA90" s="1">
        <f t="shared" si="87"/>
        <v>5516.8834298803586</v>
      </c>
      <c r="AB90" s="1">
        <f t="shared" si="87"/>
        <v>5268.6565204783155</v>
      </c>
      <c r="AC90" s="1">
        <f t="shared" si="87"/>
        <v>5402.3423741382567</v>
      </c>
      <c r="AD90" s="1">
        <f t="shared" si="87"/>
        <v>6186.6858225090455</v>
      </c>
      <c r="AE90" s="1">
        <f t="shared" si="87"/>
        <v>6577.5526001413746</v>
      </c>
      <c r="AF90" s="1">
        <f t="shared" si="87"/>
        <v>6140.5665473549761</v>
      </c>
    </row>
    <row r="91" spans="1:38">
      <c r="A91" s="76" t="s">
        <v>380</v>
      </c>
      <c r="B91" s="5" t="str">
        <f t="shared" si="44"/>
        <v>9210-05331</v>
      </c>
      <c r="C91" s="5" t="str">
        <f t="shared" si="84"/>
        <v>9210</v>
      </c>
      <c r="D91" s="1">
        <f>SUM($F91:K91)</f>
        <v>238184.69</v>
      </c>
      <c r="E91" s="2">
        <f t="shared" si="85"/>
        <v>0.31057831090686439</v>
      </c>
      <c r="F91" s="22">
        <f>'Div 12 history '!B92</f>
        <v>39631.21</v>
      </c>
      <c r="G91" s="22">
        <f>'Div 12 history '!C92</f>
        <v>41032.089999999997</v>
      </c>
      <c r="H91" s="22">
        <f>'Div 12 history '!D92</f>
        <v>39473.279999999999</v>
      </c>
      <c r="I91" s="22">
        <f>'Div 12 history '!E92</f>
        <v>38828.5</v>
      </c>
      <c r="J91" s="22">
        <f>'Div 12 history '!F92</f>
        <v>39610.17</v>
      </c>
      <c r="K91" s="22">
        <f>'Div 12 history '!G92</f>
        <v>39609.440000000002</v>
      </c>
      <c r="L91" s="1">
        <f t="shared" si="86"/>
        <v>5676.9833004888478</v>
      </c>
      <c r="M91" s="1">
        <f t="shared" si="86"/>
        <v>5296.4720713150846</v>
      </c>
      <c r="N91" s="1">
        <f t="shared" si="86"/>
        <v>5334.2042303071594</v>
      </c>
      <c r="O91" s="1">
        <f t="shared" si="86"/>
        <v>5730.0306971483615</v>
      </c>
      <c r="P91" s="1">
        <f t="shared" si="86"/>
        <v>5472.2134296983559</v>
      </c>
      <c r="Q91" s="1">
        <f t="shared" si="86"/>
        <v>5611.064296312109</v>
      </c>
      <c r="R91" s="1">
        <f t="shared" si="86"/>
        <v>6425.7112058208149</v>
      </c>
      <c r="S91" s="1">
        <f t="shared" si="86"/>
        <v>6831.679296826369</v>
      </c>
      <c r="T91" s="1">
        <f t="shared" si="86"/>
        <v>6377.8100917730271</v>
      </c>
      <c r="U91" s="1">
        <f t="shared" si="86"/>
        <v>6258.3268886274254</v>
      </c>
      <c r="V91" s="1">
        <f t="shared" si="86"/>
        <v>5419.8921651297414</v>
      </c>
      <c r="W91" s="1">
        <f t="shared" si="86"/>
        <v>5474.3005159476488</v>
      </c>
      <c r="X91" s="1">
        <f t="shared" si="87"/>
        <v>5734.4756939340614</v>
      </c>
      <c r="Y91" s="1">
        <f t="shared" si="87"/>
        <v>5522.7880018464293</v>
      </c>
      <c r="Z91" s="1">
        <f t="shared" si="87"/>
        <v>5391.7686779205033</v>
      </c>
      <c r="AA91" s="1">
        <f t="shared" si="87"/>
        <v>5730.0306971483615</v>
      </c>
      <c r="AB91" s="1">
        <f t="shared" si="87"/>
        <v>5472.2134296983559</v>
      </c>
      <c r="AC91" s="1">
        <f t="shared" si="87"/>
        <v>5611.064296312109</v>
      </c>
      <c r="AD91" s="1">
        <f t="shared" si="87"/>
        <v>6425.7112058208149</v>
      </c>
      <c r="AE91" s="1">
        <f t="shared" si="87"/>
        <v>6831.679296826369</v>
      </c>
      <c r="AF91" s="1">
        <f t="shared" si="87"/>
        <v>6377.8100917730271</v>
      </c>
    </row>
    <row r="92" spans="1:38">
      <c r="A92" s="76" t="s">
        <v>718</v>
      </c>
      <c r="B92" s="5" t="str">
        <f t="shared" si="44"/>
        <v>9030-05331</v>
      </c>
      <c r="C92" s="5" t="str">
        <f t="shared" si="84"/>
        <v>9030</v>
      </c>
      <c r="D92" s="1">
        <f>SUM($F92:K92)</f>
        <v>0</v>
      </c>
      <c r="E92" s="2">
        <f t="shared" si="85"/>
        <v>0</v>
      </c>
      <c r="F92" s="22">
        <f>'Div 12 history '!B93</f>
        <v>0</v>
      </c>
      <c r="G92" s="22">
        <f>'Div 12 history '!C93</f>
        <v>0</v>
      </c>
      <c r="H92" s="22">
        <f>'Div 12 history '!D93</f>
        <v>0</v>
      </c>
      <c r="I92" s="22">
        <f>'Div 12 history '!E93</f>
        <v>0</v>
      </c>
      <c r="J92" s="22">
        <f>'Div 12 history '!F93</f>
        <v>0</v>
      </c>
      <c r="K92" s="22">
        <f>'Div 12 history '!G93</f>
        <v>0</v>
      </c>
      <c r="L92" s="1">
        <f t="shared" si="86"/>
        <v>0</v>
      </c>
      <c r="M92" s="1">
        <f t="shared" si="86"/>
        <v>0</v>
      </c>
      <c r="N92" s="1">
        <f t="shared" si="86"/>
        <v>0</v>
      </c>
      <c r="O92" s="1">
        <f t="shared" si="86"/>
        <v>0</v>
      </c>
      <c r="P92" s="1">
        <f t="shared" si="86"/>
        <v>0</v>
      </c>
      <c r="Q92" s="1">
        <f t="shared" si="86"/>
        <v>0</v>
      </c>
      <c r="R92" s="1">
        <f t="shared" si="86"/>
        <v>0</v>
      </c>
      <c r="S92" s="1">
        <f t="shared" si="86"/>
        <v>0</v>
      </c>
      <c r="T92" s="1">
        <f t="shared" si="86"/>
        <v>0</v>
      </c>
      <c r="U92" s="1">
        <f t="shared" si="86"/>
        <v>0</v>
      </c>
      <c r="V92" s="1">
        <f t="shared" si="86"/>
        <v>0</v>
      </c>
      <c r="W92" s="1">
        <f t="shared" si="86"/>
        <v>0</v>
      </c>
      <c r="X92" s="1">
        <f t="shared" si="87"/>
        <v>0</v>
      </c>
      <c r="Y92" s="1">
        <f t="shared" si="87"/>
        <v>0</v>
      </c>
      <c r="Z92" s="1">
        <f t="shared" si="87"/>
        <v>0</v>
      </c>
      <c r="AA92" s="1">
        <f t="shared" si="87"/>
        <v>0</v>
      </c>
      <c r="AB92" s="1">
        <f t="shared" si="87"/>
        <v>0</v>
      </c>
      <c r="AC92" s="1">
        <f t="shared" si="87"/>
        <v>0</v>
      </c>
      <c r="AD92" s="1">
        <f t="shared" si="87"/>
        <v>0</v>
      </c>
      <c r="AE92" s="1">
        <f t="shared" si="87"/>
        <v>0</v>
      </c>
      <c r="AF92" s="1">
        <f t="shared" si="87"/>
        <v>0</v>
      </c>
    </row>
    <row r="93" spans="1:38">
      <c r="A93" s="76" t="s">
        <v>381</v>
      </c>
      <c r="B93" s="5" t="str">
        <f t="shared" si="44"/>
        <v>9210-05364</v>
      </c>
      <c r="C93" s="5" t="str">
        <f t="shared" si="84"/>
        <v>9210</v>
      </c>
      <c r="D93" s="1">
        <f>SUM($F93:K93)</f>
        <v>46944.99</v>
      </c>
      <c r="E93" s="2">
        <f t="shared" si="85"/>
        <v>6.1213404185380849E-2</v>
      </c>
      <c r="F93" s="22">
        <f>'Div 12 history '!B94</f>
        <v>7775.87</v>
      </c>
      <c r="G93" s="22">
        <f>'Div 12 history '!C94</f>
        <v>8133.34</v>
      </c>
      <c r="H93" s="22">
        <f>'Div 12 history '!D94</f>
        <v>8154.96</v>
      </c>
      <c r="I93" s="22">
        <f>'Div 12 history '!E94</f>
        <v>7903.62</v>
      </c>
      <c r="J93" s="22">
        <f>'Div 12 history '!F94</f>
        <v>8017.63</v>
      </c>
      <c r="K93" s="22">
        <f>'Div 12 history '!G94</f>
        <v>6959.57</v>
      </c>
      <c r="L93" s="1">
        <f t="shared" si="86"/>
        <v>1118.9045117535302</v>
      </c>
      <c r="M93" s="1">
        <f t="shared" si="86"/>
        <v>1043.9076853477272</v>
      </c>
      <c r="N93" s="1">
        <f t="shared" si="86"/>
        <v>1051.3445018222089</v>
      </c>
      <c r="O93" s="1">
        <f t="shared" si="86"/>
        <v>1129.3598836152016</v>
      </c>
      <c r="P93" s="1">
        <f t="shared" si="86"/>
        <v>1078.5454125328333</v>
      </c>
      <c r="Q93" s="1">
        <f t="shared" si="86"/>
        <v>1105.9122115687999</v>
      </c>
      <c r="R93" s="1">
        <f t="shared" si="86"/>
        <v>1266.4749707470539</v>
      </c>
      <c r="S93" s="1">
        <f t="shared" si="86"/>
        <v>1346.4892150403157</v>
      </c>
      <c r="T93" s="1">
        <f t="shared" si="86"/>
        <v>1257.0339049927343</v>
      </c>
      <c r="U93" s="1">
        <f t="shared" si="86"/>
        <v>1233.484373841768</v>
      </c>
      <c r="V93" s="1">
        <f t="shared" si="86"/>
        <v>1068.2331576101474</v>
      </c>
      <c r="W93" s="1">
        <f t="shared" si="86"/>
        <v>1078.956766608959</v>
      </c>
      <c r="X93" s="1">
        <f t="shared" si="87"/>
        <v>1130.2359698559028</v>
      </c>
      <c r="Y93" s="1">
        <f t="shared" si="87"/>
        <v>1088.5134032703806</v>
      </c>
      <c r="Z93" s="1">
        <f t="shared" si="87"/>
        <v>1062.6901614343526</v>
      </c>
      <c r="AA93" s="1">
        <f t="shared" si="87"/>
        <v>1129.3598836152016</v>
      </c>
      <c r="AB93" s="1">
        <f t="shared" si="87"/>
        <v>1078.5454125328333</v>
      </c>
      <c r="AC93" s="1">
        <f t="shared" si="87"/>
        <v>1105.9122115687999</v>
      </c>
      <c r="AD93" s="1">
        <f t="shared" si="87"/>
        <v>1266.4749707470539</v>
      </c>
      <c r="AE93" s="1">
        <f t="shared" si="87"/>
        <v>1346.4892150403157</v>
      </c>
      <c r="AF93" s="1">
        <f t="shared" si="87"/>
        <v>1257.0339049927343</v>
      </c>
    </row>
    <row r="94" spans="1:38">
      <c r="A94" s="76" t="s">
        <v>864</v>
      </c>
      <c r="B94" s="5" t="str">
        <f t="shared" si="44"/>
        <v>9210-05376</v>
      </c>
      <c r="C94" s="5" t="str">
        <f t="shared" si="84"/>
        <v>9210</v>
      </c>
      <c r="D94" s="1">
        <f>SUM($F94:K94)</f>
        <v>498.15999999999997</v>
      </c>
      <c r="E94" s="2">
        <f t="shared" si="85"/>
        <v>6.495702614696333E-4</v>
      </c>
      <c r="F94" s="22">
        <f>'Div 12 history '!B95</f>
        <v>86.08</v>
      </c>
      <c r="G94" s="22">
        <f>'Div 12 history '!C95</f>
        <v>87.38</v>
      </c>
      <c r="H94" s="22">
        <f>'Div 12 history '!D95</f>
        <v>88.18</v>
      </c>
      <c r="I94" s="22">
        <f>'Div 12 history '!E95</f>
        <v>86.64</v>
      </c>
      <c r="J94" s="22">
        <f>'Div 12 history '!F95</f>
        <v>87.64</v>
      </c>
      <c r="K94" s="22">
        <f>'Div 12 history '!G95</f>
        <v>62.24</v>
      </c>
      <c r="L94" s="1">
        <f t="shared" si="86"/>
        <v>11.873332416838061</v>
      </c>
      <c r="M94" s="1">
        <f t="shared" si="86"/>
        <v>11.07749841959331</v>
      </c>
      <c r="N94" s="1">
        <f t="shared" si="86"/>
        <v>11.156414710659254</v>
      </c>
      <c r="O94" s="1">
        <f t="shared" si="86"/>
        <v>11.984280316637596</v>
      </c>
      <c r="P94" s="1">
        <f t="shared" si="86"/>
        <v>11.445059051186425</v>
      </c>
      <c r="Q94" s="1">
        <f t="shared" si="86"/>
        <v>11.735463727122177</v>
      </c>
      <c r="R94" s="1">
        <f t="shared" si="86"/>
        <v>13.439286522957024</v>
      </c>
      <c r="S94" s="1">
        <f t="shared" si="86"/>
        <v>14.288363196253394</v>
      </c>
      <c r="T94" s="1">
        <f t="shared" si="86"/>
        <v>13.339102002390041</v>
      </c>
      <c r="U94" s="1">
        <f t="shared" si="86"/>
        <v>13.089204527959534</v>
      </c>
      <c r="V94" s="1">
        <f t="shared" si="86"/>
        <v>11.335629846658204</v>
      </c>
      <c r="W94" s="1">
        <f t="shared" si="86"/>
        <v>11.449424163343499</v>
      </c>
      <c r="X94" s="1">
        <f t="shared" si="87"/>
        <v>11.99357696621975</v>
      </c>
      <c r="Y94" s="1">
        <f t="shared" si="87"/>
        <v>11.550835072564139</v>
      </c>
      <c r="Z94" s="1">
        <f t="shared" si="87"/>
        <v>11.276809960341605</v>
      </c>
      <c r="AA94" s="1">
        <f t="shared" si="87"/>
        <v>11.984280316637596</v>
      </c>
      <c r="AB94" s="1">
        <f t="shared" si="87"/>
        <v>11.445059051186425</v>
      </c>
      <c r="AC94" s="1">
        <f t="shared" si="87"/>
        <v>11.735463727122177</v>
      </c>
      <c r="AD94" s="1">
        <f t="shared" si="87"/>
        <v>13.439286522957024</v>
      </c>
      <c r="AE94" s="1">
        <f t="shared" si="87"/>
        <v>14.288363196253394</v>
      </c>
      <c r="AF94" s="1">
        <f t="shared" si="87"/>
        <v>13.339102002390041</v>
      </c>
    </row>
    <row r="95" spans="1:38">
      <c r="A95" s="76" t="s">
        <v>497</v>
      </c>
      <c r="B95" s="5" t="str">
        <f t="shared" si="44"/>
        <v>9010-05377</v>
      </c>
      <c r="C95" s="5" t="str">
        <f t="shared" si="84"/>
        <v>9010</v>
      </c>
      <c r="D95" s="1">
        <f>SUM($F95:K95)</f>
        <v>0</v>
      </c>
      <c r="E95" s="2">
        <f t="shared" si="85"/>
        <v>0</v>
      </c>
      <c r="F95" s="22">
        <f>'Div 12 history '!B96</f>
        <v>0</v>
      </c>
      <c r="G95" s="22">
        <f>'Div 12 history '!C96</f>
        <v>0</v>
      </c>
      <c r="H95" s="22">
        <f>'Div 12 history '!D96</f>
        <v>0</v>
      </c>
      <c r="I95" s="22">
        <f>'Div 12 history '!E96</f>
        <v>0</v>
      </c>
      <c r="J95" s="22">
        <f>'Div 12 history '!F96</f>
        <v>0</v>
      </c>
      <c r="K95" s="22">
        <f>'Div 12 history '!G96</f>
        <v>0</v>
      </c>
      <c r="L95" s="1">
        <f t="shared" si="86"/>
        <v>0</v>
      </c>
      <c r="M95" s="1">
        <f t="shared" si="86"/>
        <v>0</v>
      </c>
      <c r="N95" s="1">
        <f t="shared" si="86"/>
        <v>0</v>
      </c>
      <c r="O95" s="1">
        <f t="shared" si="86"/>
        <v>0</v>
      </c>
      <c r="P95" s="1">
        <f t="shared" si="86"/>
        <v>0</v>
      </c>
      <c r="Q95" s="1">
        <f t="shared" si="86"/>
        <v>0</v>
      </c>
      <c r="R95" s="1">
        <f t="shared" si="86"/>
        <v>0</v>
      </c>
      <c r="S95" s="1">
        <f t="shared" si="86"/>
        <v>0</v>
      </c>
      <c r="T95" s="1">
        <f t="shared" si="86"/>
        <v>0</v>
      </c>
      <c r="U95" s="1">
        <f t="shared" si="86"/>
        <v>0</v>
      </c>
      <c r="V95" s="1">
        <f t="shared" si="86"/>
        <v>0</v>
      </c>
      <c r="W95" s="1">
        <f t="shared" si="86"/>
        <v>0</v>
      </c>
      <c r="X95" s="1">
        <f t="shared" si="87"/>
        <v>0</v>
      </c>
      <c r="Y95" s="1">
        <f t="shared" si="87"/>
        <v>0</v>
      </c>
      <c r="Z95" s="1">
        <f t="shared" si="87"/>
        <v>0</v>
      </c>
      <c r="AA95" s="1">
        <f t="shared" si="87"/>
        <v>0</v>
      </c>
      <c r="AB95" s="1">
        <f t="shared" si="87"/>
        <v>0</v>
      </c>
      <c r="AC95" s="1">
        <f t="shared" si="87"/>
        <v>0</v>
      </c>
      <c r="AD95" s="1">
        <f t="shared" si="87"/>
        <v>0</v>
      </c>
      <c r="AE95" s="1">
        <f t="shared" si="87"/>
        <v>0</v>
      </c>
      <c r="AF95" s="1">
        <f t="shared" si="87"/>
        <v>0</v>
      </c>
    </row>
    <row r="96" spans="1:38">
      <c r="A96" s="76" t="s">
        <v>673</v>
      </c>
      <c r="B96" s="5" t="str">
        <f t="shared" si="44"/>
        <v>9030-05377</v>
      </c>
      <c r="C96" s="5" t="str">
        <f t="shared" si="84"/>
        <v>9030</v>
      </c>
      <c r="D96" s="1">
        <f>SUM($F96:K96)</f>
        <v>43.29</v>
      </c>
      <c r="E96" s="2">
        <f t="shared" si="85"/>
        <v>5.6447520112053215E-5</v>
      </c>
      <c r="F96" s="22">
        <f>'Div 12 history '!B97</f>
        <v>0</v>
      </c>
      <c r="G96" s="22">
        <f>'Div 12 history '!C97</f>
        <v>43.29</v>
      </c>
      <c r="H96" s="22">
        <f>'Div 12 history '!D97</f>
        <v>0</v>
      </c>
      <c r="I96" s="22">
        <f>'Div 12 history '!E97</f>
        <v>0</v>
      </c>
      <c r="J96" s="22">
        <f>'Div 12 history '!F97</f>
        <v>0</v>
      </c>
      <c r="K96" s="22">
        <f>'Div 12 history '!G97</f>
        <v>0</v>
      </c>
      <c r="L96" s="1">
        <f t="shared" si="86"/>
        <v>1.0317901082481926</v>
      </c>
      <c r="M96" s="1">
        <f t="shared" si="86"/>
        <v>0.96263230003250855</v>
      </c>
      <c r="N96" s="1">
        <f t="shared" si="86"/>
        <v>0.96949010925092183</v>
      </c>
      <c r="O96" s="1">
        <f t="shared" si="86"/>
        <v>1.0414314575783716</v>
      </c>
      <c r="P96" s="1">
        <f t="shared" si="86"/>
        <v>0.99457324218295406</v>
      </c>
      <c r="Q96" s="1">
        <f t="shared" si="86"/>
        <v>1.0198093478944898</v>
      </c>
      <c r="R96" s="1">
        <f t="shared" si="86"/>
        <v>1.1678711931484056</v>
      </c>
      <c r="S96" s="1">
        <f t="shared" si="86"/>
        <v>1.2416557787975941</v>
      </c>
      <c r="T96" s="1">
        <f t="shared" si="86"/>
        <v>1.1591651792264832</v>
      </c>
      <c r="U96" s="1">
        <f t="shared" si="86"/>
        <v>1.1374491408691352</v>
      </c>
      <c r="V96" s="1">
        <f t="shared" si="86"/>
        <v>0.9850638671547971</v>
      </c>
      <c r="W96" s="1">
        <f t="shared" si="86"/>
        <v>0.99495256951810696</v>
      </c>
      <c r="X96" s="1">
        <f t="shared" si="87"/>
        <v>1.0422393344862153</v>
      </c>
      <c r="Y96" s="1">
        <f t="shared" si="87"/>
        <v>1.0037651563580008</v>
      </c>
      <c r="Z96" s="1">
        <f t="shared" si="87"/>
        <v>0.97995243131361054</v>
      </c>
      <c r="AA96" s="1">
        <f t="shared" si="87"/>
        <v>1.0414314575783716</v>
      </c>
      <c r="AB96" s="1">
        <f t="shared" si="87"/>
        <v>0.99457324218295406</v>
      </c>
      <c r="AC96" s="1">
        <f t="shared" si="87"/>
        <v>1.0198093478944898</v>
      </c>
      <c r="AD96" s="1">
        <f t="shared" si="87"/>
        <v>1.1678711931484056</v>
      </c>
      <c r="AE96" s="1">
        <f t="shared" si="87"/>
        <v>1.2416557787975941</v>
      </c>
      <c r="AF96" s="1">
        <f t="shared" si="87"/>
        <v>1.1591651792264832</v>
      </c>
    </row>
    <row r="97" spans="1:38">
      <c r="A97" s="76" t="s">
        <v>382</v>
      </c>
      <c r="B97" s="5" t="str">
        <f t="shared" ref="B97" si="90">RIGHT(A97,10)</f>
        <v>9210-05377</v>
      </c>
      <c r="C97" s="5" t="str">
        <f t="shared" ref="C97" si="91">LEFT(B97,4)</f>
        <v>9210</v>
      </c>
      <c r="D97" s="1">
        <f>SUM($F97:K97)</f>
        <v>9427.9</v>
      </c>
      <c r="E97" s="2">
        <f t="shared" si="85"/>
        <v>1.2293406672774924E-2</v>
      </c>
      <c r="F97" s="22">
        <f>'Div 12 history '!B98</f>
        <v>1656.4</v>
      </c>
      <c r="G97" s="22">
        <f>'Div 12 history '!C98</f>
        <v>2550.9</v>
      </c>
      <c r="H97" s="22">
        <f>'Div 12 history '!D98</f>
        <v>973.02</v>
      </c>
      <c r="I97" s="22">
        <f>'Div 12 history '!E98</f>
        <v>375.83</v>
      </c>
      <c r="J97" s="22">
        <f>'Div 12 history '!F98</f>
        <v>1188.81</v>
      </c>
      <c r="K97" s="22">
        <f>'Div 12 history '!G98</f>
        <v>2682.94</v>
      </c>
      <c r="L97" s="1">
        <f t="shared" si="86"/>
        <v>224.70810721998464</v>
      </c>
      <c r="M97" s="1">
        <f t="shared" si="86"/>
        <v>209.64659416670102</v>
      </c>
      <c r="N97" s="1">
        <f t="shared" si="86"/>
        <v>211.14012014337641</v>
      </c>
      <c r="O97" s="1">
        <f t="shared" si="86"/>
        <v>226.80784566650794</v>
      </c>
      <c r="P97" s="1">
        <f t="shared" si="86"/>
        <v>216.60284291930404</v>
      </c>
      <c r="Q97" s="1">
        <f t="shared" si="86"/>
        <v>222.09888082731487</v>
      </c>
      <c r="R97" s="1">
        <f t="shared" si="86"/>
        <v>254.34448653000348</v>
      </c>
      <c r="S97" s="1">
        <f t="shared" si="86"/>
        <v>270.41364095462779</v>
      </c>
      <c r="T97" s="1">
        <f t="shared" si="86"/>
        <v>252.44844983204808</v>
      </c>
      <c r="U97" s="1">
        <f t="shared" si="86"/>
        <v>247.71902876415149</v>
      </c>
      <c r="V97" s="1">
        <f t="shared" si="86"/>
        <v>214.53184645758168</v>
      </c>
      <c r="W97" s="1">
        <f t="shared" si="86"/>
        <v>216.68545461214507</v>
      </c>
      <c r="X97" s="1">
        <f t="shared" si="87"/>
        <v>226.98378890280873</v>
      </c>
      <c r="Y97" s="1">
        <f t="shared" si="87"/>
        <v>218.6047012618987</v>
      </c>
      <c r="Z97" s="1">
        <f t="shared" si="87"/>
        <v>213.41865389654856</v>
      </c>
      <c r="AA97" s="1">
        <f t="shared" si="87"/>
        <v>226.80784566650794</v>
      </c>
      <c r="AB97" s="1">
        <f t="shared" si="87"/>
        <v>216.60284291930404</v>
      </c>
      <c r="AC97" s="1">
        <f t="shared" si="87"/>
        <v>222.09888082731487</v>
      </c>
      <c r="AD97" s="1">
        <f t="shared" si="87"/>
        <v>254.34448653000348</v>
      </c>
      <c r="AE97" s="1">
        <f t="shared" si="87"/>
        <v>270.41364095462779</v>
      </c>
      <c r="AF97" s="1">
        <f t="shared" si="87"/>
        <v>252.44844983204808</v>
      </c>
    </row>
    <row r="98" spans="1:38">
      <c r="A98" s="9" t="s">
        <v>33</v>
      </c>
      <c r="B98" s="5"/>
      <c r="C98" s="5"/>
      <c r="D98" s="31">
        <f>SUM(D85:D97)</f>
        <v>766907.03</v>
      </c>
      <c r="E98" s="32">
        <f>SUM(E85:E97)</f>
        <v>0.99999999999999978</v>
      </c>
      <c r="F98" s="31">
        <f>SUM(F85:F97)</f>
        <v>129744.95</v>
      </c>
      <c r="G98" s="31">
        <f t="shared" ref="G98:K98" si="92">SUM(G85:G97)</f>
        <v>126402.15</v>
      </c>
      <c r="H98" s="31">
        <f t="shared" si="92"/>
        <v>124387.61</v>
      </c>
      <c r="I98" s="31">
        <f t="shared" si="92"/>
        <v>130279.31</v>
      </c>
      <c r="J98" s="31">
        <f t="shared" si="92"/>
        <v>126740.08</v>
      </c>
      <c r="K98" s="31">
        <f t="shared" si="92"/>
        <v>129352.93000000001</v>
      </c>
      <c r="L98" s="152">
        <f>'Div 12 history '!H99</f>
        <v>18278.75</v>
      </c>
      <c r="M98" s="152">
        <f>'Div 12 history '!I99</f>
        <v>17053.580000000002</v>
      </c>
      <c r="N98" s="152">
        <f>'Div 12 history '!J99</f>
        <v>17175.07</v>
      </c>
      <c r="O98" s="31">
        <f>'Div 012 FY19 Budget'!C51</f>
        <v>18449.552</v>
      </c>
      <c r="P98" s="31">
        <f>'Div 012 FY19 Budget'!D51</f>
        <v>17619.432000000001</v>
      </c>
      <c r="Q98" s="31">
        <f>'Div 012 FY19 Budget'!E51</f>
        <v>18066.504000000001</v>
      </c>
      <c r="R98" s="31">
        <f>'Div 012 FY19 Budget'!F51</f>
        <v>20689.504000000001</v>
      </c>
      <c r="S98" s="31">
        <f>'Div 012 FY19 Budget'!G51</f>
        <v>21996.639999999999</v>
      </c>
      <c r="T98" s="31">
        <f>'Div 012 FY19 Budget'!H51</f>
        <v>20535.272000000001</v>
      </c>
      <c r="U98" s="31">
        <f>'Div 012 FY19 Budget'!I51</f>
        <v>20150.560000000001</v>
      </c>
      <c r="V98" s="31">
        <f>'Div 012 FY19 Budget'!J51</f>
        <v>17450.968000000001</v>
      </c>
      <c r="W98" s="31">
        <f>'Div 012 FY19 Budget'!K51</f>
        <v>17626.151999999998</v>
      </c>
      <c r="X98" s="31">
        <f>'Div 012 FY19 Budget'!L51</f>
        <v>18463.864000000001</v>
      </c>
      <c r="Y98" s="31">
        <f>'Div 012 FY19 Budget'!M51</f>
        <v>17782.272000000001</v>
      </c>
      <c r="Z98" s="31">
        <f>'Div 012 FY19 Budget'!N51</f>
        <v>17360.416000000001</v>
      </c>
      <c r="AA98" s="37">
        <f t="shared" ref="AA98:AF98" si="93">O98*(1+AA$3)</f>
        <v>18449.552</v>
      </c>
      <c r="AB98" s="37">
        <f t="shared" si="93"/>
        <v>17619.432000000001</v>
      </c>
      <c r="AC98" s="37">
        <f t="shared" si="93"/>
        <v>18066.504000000001</v>
      </c>
      <c r="AD98" s="37">
        <f t="shared" si="93"/>
        <v>20689.504000000001</v>
      </c>
      <c r="AE98" s="37">
        <f t="shared" si="93"/>
        <v>21996.639999999999</v>
      </c>
      <c r="AF98" s="37">
        <f t="shared" si="93"/>
        <v>20535.272000000001</v>
      </c>
      <c r="AH98" s="15">
        <f>SUM(F98:Q98)</f>
        <v>873549.91799999995</v>
      </c>
      <c r="AI98" s="15">
        <f>SUM(U98:AF98)</f>
        <v>226191.13600000006</v>
      </c>
      <c r="AK98" s="15">
        <f>AH98*$AK$6</f>
        <v>44284.292321624453</v>
      </c>
      <c r="AL98" s="15">
        <f>AI98*$AL$6</f>
        <v>12759.935029928218</v>
      </c>
    </row>
    <row r="99" spans="1:38">
      <c r="B99" s="5" t="str">
        <f t="shared" si="44"/>
        <v/>
      </c>
      <c r="C99" s="5" t="s">
        <v>462</v>
      </c>
      <c r="F99" s="1">
        <f>F98-'Div 12 history '!B99</f>
        <v>0</v>
      </c>
      <c r="G99" s="1">
        <f>G98-'Div 12 history '!C99</f>
        <v>0</v>
      </c>
      <c r="H99" s="1">
        <f>H98-'Div 12 history '!D99</f>
        <v>0</v>
      </c>
      <c r="I99" s="1">
        <f>I98-'Div 12 history '!E99</f>
        <v>0</v>
      </c>
      <c r="J99" s="1">
        <f>J98-'Div 12 history '!F99</f>
        <v>0</v>
      </c>
      <c r="K99" s="1">
        <f>K98-'Div 12 history '!G99</f>
        <v>0</v>
      </c>
      <c r="L99" s="1">
        <f>L98-'Div 12 history '!H99</f>
        <v>0</v>
      </c>
      <c r="M99" s="1">
        <f>M98-'Div 12 history '!I99</f>
        <v>0</v>
      </c>
      <c r="N99" s="1">
        <f>N98-'Div 12 history '!J99</f>
        <v>0</v>
      </c>
      <c r="O99" s="1">
        <f t="shared" ref="O99:AF99" si="94">O98-SUM(O85:O97)</f>
        <v>0</v>
      </c>
      <c r="P99" s="1">
        <f t="shared" si="94"/>
        <v>0</v>
      </c>
      <c r="Q99" s="1">
        <f t="shared" si="94"/>
        <v>0</v>
      </c>
      <c r="R99" s="1">
        <f t="shared" si="94"/>
        <v>0</v>
      </c>
      <c r="S99" s="1">
        <f t="shared" si="94"/>
        <v>0</v>
      </c>
      <c r="T99" s="1">
        <f t="shared" si="94"/>
        <v>0</v>
      </c>
      <c r="U99" s="1">
        <f t="shared" si="94"/>
        <v>0</v>
      </c>
      <c r="V99" s="1">
        <f t="shared" si="94"/>
        <v>0</v>
      </c>
      <c r="W99" s="1">
        <f t="shared" si="94"/>
        <v>0</v>
      </c>
      <c r="X99" s="1">
        <f t="shared" si="94"/>
        <v>0</v>
      </c>
      <c r="Y99" s="1">
        <f t="shared" si="94"/>
        <v>0</v>
      </c>
      <c r="Z99" s="1">
        <f t="shared" si="94"/>
        <v>0</v>
      </c>
      <c r="AA99" s="1">
        <f t="shared" si="94"/>
        <v>0</v>
      </c>
      <c r="AB99" s="1">
        <f t="shared" si="94"/>
        <v>0</v>
      </c>
      <c r="AC99" s="1">
        <f t="shared" si="94"/>
        <v>0</v>
      </c>
      <c r="AD99" s="1">
        <f t="shared" si="94"/>
        <v>0</v>
      </c>
      <c r="AE99" s="1">
        <f t="shared" si="94"/>
        <v>0</v>
      </c>
      <c r="AF99" s="1">
        <f t="shared" si="94"/>
        <v>0</v>
      </c>
    </row>
    <row r="100" spans="1:38">
      <c r="A100" s="76" t="s">
        <v>416</v>
      </c>
      <c r="B100" s="5" t="str">
        <f t="shared" ref="B100:B146" si="95">RIGHT(A100,10)</f>
        <v>9210-04040</v>
      </c>
      <c r="C100" s="5" t="str">
        <f t="shared" ref="C100" si="96">LEFT(B100,4)</f>
        <v>9210</v>
      </c>
      <c r="D100" s="1">
        <f>SUM($F100:K100)</f>
        <v>1106.2299999999998</v>
      </c>
      <c r="E100" s="2">
        <f>D100/$D$102</f>
        <v>0.63135936626068689</v>
      </c>
      <c r="F100" s="22">
        <f>'Div 12 history '!B101</f>
        <v>0</v>
      </c>
      <c r="G100" s="22">
        <f>'Div 12 history '!C101</f>
        <v>0</v>
      </c>
      <c r="H100" s="22">
        <f>'Div 12 history '!D101</f>
        <v>0</v>
      </c>
      <c r="I100" s="22">
        <f>'Div 12 history '!E101</f>
        <v>81.11</v>
      </c>
      <c r="J100" s="22">
        <f>'Div 12 history '!F101</f>
        <v>1025.1199999999999</v>
      </c>
      <c r="K100" s="22">
        <f>'Div 12 history '!G101</f>
        <v>0</v>
      </c>
      <c r="L100" s="1">
        <f t="shared" ref="L100:AF101" si="97">$E100*L$102</f>
        <v>0</v>
      </c>
      <c r="M100" s="1">
        <f t="shared" si="97"/>
        <v>0</v>
      </c>
      <c r="N100" s="1">
        <f t="shared" si="97"/>
        <v>0</v>
      </c>
      <c r="O100" s="1">
        <f t="shared" si="97"/>
        <v>0</v>
      </c>
      <c r="P100" s="1">
        <f t="shared" si="97"/>
        <v>0</v>
      </c>
      <c r="Q100" s="1">
        <f t="shared" si="97"/>
        <v>0</v>
      </c>
      <c r="R100" s="1">
        <f t="shared" si="97"/>
        <v>0</v>
      </c>
      <c r="S100" s="1">
        <f t="shared" si="97"/>
        <v>0</v>
      </c>
      <c r="T100" s="1">
        <f t="shared" si="97"/>
        <v>0</v>
      </c>
      <c r="U100" s="1">
        <f t="shared" si="97"/>
        <v>50.508749300854952</v>
      </c>
      <c r="V100" s="1">
        <f t="shared" si="97"/>
        <v>505.08749300854953</v>
      </c>
      <c r="W100" s="1">
        <f t="shared" si="97"/>
        <v>0</v>
      </c>
      <c r="X100" s="1">
        <f t="shared" si="97"/>
        <v>0</v>
      </c>
      <c r="Y100" s="1">
        <f t="shared" si="97"/>
        <v>0</v>
      </c>
      <c r="Z100" s="1">
        <f t="shared" si="97"/>
        <v>0</v>
      </c>
      <c r="AA100" s="1">
        <f t="shared" si="97"/>
        <v>0</v>
      </c>
      <c r="AB100" s="1">
        <f t="shared" si="97"/>
        <v>0</v>
      </c>
      <c r="AC100" s="1">
        <f t="shared" si="97"/>
        <v>0</v>
      </c>
      <c r="AD100" s="1">
        <f t="shared" si="97"/>
        <v>0</v>
      </c>
      <c r="AE100" s="1">
        <f t="shared" si="97"/>
        <v>0</v>
      </c>
      <c r="AF100" s="1">
        <f t="shared" si="97"/>
        <v>0</v>
      </c>
    </row>
    <row r="101" spans="1:38">
      <c r="A101" s="76" t="s">
        <v>721</v>
      </c>
      <c r="B101" s="5" t="str">
        <f t="shared" ref="B101" si="98">RIGHT(A101,10)</f>
        <v>9010-04040</v>
      </c>
      <c r="C101" s="5" t="str">
        <f t="shared" ref="C101" si="99">LEFT(B101,4)</f>
        <v>9010</v>
      </c>
      <c r="D101" s="1">
        <f>SUM($F101:K101)</f>
        <v>645.91</v>
      </c>
      <c r="E101" s="2">
        <f>D101/$D$102</f>
        <v>0.36864063373931305</v>
      </c>
      <c r="F101" s="22">
        <f>'Div 12 history '!B102</f>
        <v>0</v>
      </c>
      <c r="G101" s="22">
        <f>'Div 12 history '!C102</f>
        <v>0</v>
      </c>
      <c r="H101" s="22">
        <f>'Div 12 history '!D102</f>
        <v>0</v>
      </c>
      <c r="I101" s="22">
        <f>'Div 12 history '!E102</f>
        <v>405.81</v>
      </c>
      <c r="J101" s="22">
        <f>'Div 12 history '!F102</f>
        <v>240.1</v>
      </c>
      <c r="K101" s="22">
        <f>'Div 12 history '!G102</f>
        <v>0</v>
      </c>
      <c r="L101" s="1">
        <f t="shared" si="97"/>
        <v>0</v>
      </c>
      <c r="M101" s="1">
        <f t="shared" si="97"/>
        <v>0</v>
      </c>
      <c r="N101" s="1">
        <f t="shared" si="97"/>
        <v>0</v>
      </c>
      <c r="O101" s="1">
        <f t="shared" si="97"/>
        <v>0</v>
      </c>
      <c r="P101" s="1">
        <f t="shared" si="97"/>
        <v>0</v>
      </c>
      <c r="Q101" s="1">
        <f t="shared" si="97"/>
        <v>0</v>
      </c>
      <c r="R101" s="1">
        <f t="shared" si="97"/>
        <v>0</v>
      </c>
      <c r="S101" s="1">
        <f t="shared" si="97"/>
        <v>0</v>
      </c>
      <c r="T101" s="1">
        <f t="shared" si="97"/>
        <v>0</v>
      </c>
      <c r="U101" s="1">
        <f t="shared" si="97"/>
        <v>29.491250699145045</v>
      </c>
      <c r="V101" s="1">
        <f t="shared" si="97"/>
        <v>294.91250699145041</v>
      </c>
      <c r="W101" s="1">
        <f t="shared" si="97"/>
        <v>0</v>
      </c>
      <c r="X101" s="1">
        <f t="shared" si="97"/>
        <v>0</v>
      </c>
      <c r="Y101" s="1">
        <f t="shared" si="97"/>
        <v>0</v>
      </c>
      <c r="Z101" s="1">
        <f t="shared" si="97"/>
        <v>0</v>
      </c>
      <c r="AA101" s="1">
        <f t="shared" si="97"/>
        <v>0</v>
      </c>
      <c r="AB101" s="1">
        <f t="shared" si="97"/>
        <v>0</v>
      </c>
      <c r="AC101" s="1">
        <f t="shared" si="97"/>
        <v>0</v>
      </c>
      <c r="AD101" s="1">
        <f t="shared" si="97"/>
        <v>0</v>
      </c>
      <c r="AE101" s="1">
        <f t="shared" si="97"/>
        <v>0</v>
      </c>
      <c r="AF101" s="1">
        <f t="shared" si="97"/>
        <v>0</v>
      </c>
    </row>
    <row r="102" spans="1:38">
      <c r="A102" s="9" t="s">
        <v>28</v>
      </c>
      <c r="B102" s="5"/>
      <c r="C102" s="5"/>
      <c r="D102" s="31">
        <f>SUM(D100:D101)</f>
        <v>1752.1399999999999</v>
      </c>
      <c r="E102" s="32">
        <f t="shared" ref="E102:K102" si="100">SUM(E100:E101)</f>
        <v>1</v>
      </c>
      <c r="F102" s="31">
        <f t="shared" si="100"/>
        <v>0</v>
      </c>
      <c r="G102" s="31">
        <f t="shared" si="100"/>
        <v>0</v>
      </c>
      <c r="H102" s="31">
        <f t="shared" si="100"/>
        <v>0</v>
      </c>
      <c r="I102" s="31">
        <f t="shared" si="100"/>
        <v>486.92</v>
      </c>
      <c r="J102" s="31">
        <f t="shared" si="100"/>
        <v>1265.2199999999998</v>
      </c>
      <c r="K102" s="31">
        <f t="shared" si="100"/>
        <v>0</v>
      </c>
      <c r="L102" s="152">
        <f>'Div 12 history '!H103</f>
        <v>0</v>
      </c>
      <c r="M102" s="152">
        <f>'Div 12 history '!I103</f>
        <v>0</v>
      </c>
      <c r="N102" s="152">
        <f>'Div 12 history '!J103</f>
        <v>0</v>
      </c>
      <c r="O102" s="31">
        <f>'Div 012 FY19 Budget'!C28</f>
        <v>0</v>
      </c>
      <c r="P102" s="31">
        <f>'Div 012 FY19 Budget'!D28</f>
        <v>0</v>
      </c>
      <c r="Q102" s="31">
        <f>'Div 012 FY19 Budget'!E28</f>
        <v>0</v>
      </c>
      <c r="R102" s="31">
        <f>'Div 012 FY19 Budget'!F28</f>
        <v>0</v>
      </c>
      <c r="S102" s="31">
        <f>'Div 012 FY19 Budget'!G28</f>
        <v>0</v>
      </c>
      <c r="T102" s="31">
        <f>'Div 012 FY19 Budget'!H28</f>
        <v>0</v>
      </c>
      <c r="U102" s="31">
        <f>'Div 012 FY19 Budget'!I28</f>
        <v>80</v>
      </c>
      <c r="V102" s="31">
        <f>'Div 012 FY19 Budget'!J28</f>
        <v>800</v>
      </c>
      <c r="W102" s="31">
        <f>'Div 012 FY19 Budget'!K28</f>
        <v>0</v>
      </c>
      <c r="X102" s="31">
        <f>'Div 012 FY19 Budget'!L28</f>
        <v>0</v>
      </c>
      <c r="Y102" s="31">
        <f>'Div 012 FY19 Budget'!M28</f>
        <v>0</v>
      </c>
      <c r="Z102" s="31">
        <f>'Div 012 FY19 Budget'!N28</f>
        <v>0</v>
      </c>
      <c r="AA102" s="37">
        <f t="shared" ref="AA102" si="101">O102*(1+AA$3)</f>
        <v>0</v>
      </c>
      <c r="AB102" s="37">
        <f t="shared" ref="AB102" si="102">P102*(1+AB$3)</f>
        <v>0</v>
      </c>
      <c r="AC102" s="37">
        <f t="shared" ref="AC102" si="103">Q102*(1+AC$3)</f>
        <v>0</v>
      </c>
      <c r="AD102" s="37">
        <f t="shared" ref="AD102" si="104">R102*(1+AD$3)</f>
        <v>0</v>
      </c>
      <c r="AE102" s="37">
        <f t="shared" ref="AE102" si="105">S102*(1+AE$3)</f>
        <v>0</v>
      </c>
      <c r="AF102" s="37">
        <f t="shared" ref="AF102" si="106">T102*(1+AF$3)</f>
        <v>0</v>
      </c>
      <c r="AH102" s="15">
        <f>SUM(F102:Q102)</f>
        <v>1752.1399999999999</v>
      </c>
      <c r="AI102" s="15">
        <f>SUM(U102:AF102)</f>
        <v>880</v>
      </c>
      <c r="AK102" s="15">
        <f>AH102*$AK$6</f>
        <v>88.824093906458444</v>
      </c>
      <c r="AL102" s="15">
        <f>AI102*$AL$6</f>
        <v>49.642718211277867</v>
      </c>
    </row>
    <row r="103" spans="1:38">
      <c r="B103" s="5" t="str">
        <f t="shared" si="95"/>
        <v/>
      </c>
      <c r="C103" s="5" t="s">
        <v>462</v>
      </c>
      <c r="F103" s="1">
        <f>F102-'Div 12 history '!B103</f>
        <v>0</v>
      </c>
      <c r="G103" s="1">
        <f>G102-'Div 12 history '!C103</f>
        <v>0</v>
      </c>
      <c r="H103" s="1">
        <f>H102-'Div 12 history '!D103</f>
        <v>0</v>
      </c>
      <c r="I103" s="1">
        <f>I102-'Div 12 history '!E103</f>
        <v>0</v>
      </c>
      <c r="J103" s="1">
        <f>J102-'Div 12 history '!F103</f>
        <v>0</v>
      </c>
      <c r="K103" s="1">
        <f>K102-'Div 12 history '!G103</f>
        <v>0</v>
      </c>
      <c r="L103" s="1">
        <f>L102-'Div 12 history '!H103</f>
        <v>0</v>
      </c>
      <c r="M103" s="1">
        <f t="shared" ref="M103:O103" si="107">M102-SUM(M100:M101)</f>
        <v>0</v>
      </c>
      <c r="N103" s="1">
        <f t="shared" si="107"/>
        <v>0</v>
      </c>
      <c r="O103" s="1">
        <f t="shared" si="107"/>
        <v>0</v>
      </c>
      <c r="P103" s="1">
        <f>P102-SUM(P100:P101)</f>
        <v>0</v>
      </c>
      <c r="Q103" s="1">
        <f>Q102-SUM(Q100:Q101)</f>
        <v>0</v>
      </c>
      <c r="R103" s="1">
        <f t="shared" ref="R103:AF103" si="108">R102-SUM(R100:R101)</f>
        <v>0</v>
      </c>
      <c r="S103" s="1">
        <f t="shared" si="108"/>
        <v>0</v>
      </c>
      <c r="T103" s="1">
        <f t="shared" si="108"/>
        <v>0</v>
      </c>
      <c r="U103" s="1">
        <f t="shared" si="108"/>
        <v>0</v>
      </c>
      <c r="V103" s="1">
        <f t="shared" si="108"/>
        <v>0</v>
      </c>
      <c r="W103" s="1">
        <f t="shared" si="108"/>
        <v>0</v>
      </c>
      <c r="X103" s="1">
        <f t="shared" si="108"/>
        <v>0</v>
      </c>
      <c r="Y103" s="1">
        <f t="shared" si="108"/>
        <v>0</v>
      </c>
      <c r="Z103" s="1">
        <f t="shared" si="108"/>
        <v>0</v>
      </c>
      <c r="AA103" s="1">
        <f t="shared" si="108"/>
        <v>0</v>
      </c>
      <c r="AB103" s="1">
        <f t="shared" si="108"/>
        <v>0</v>
      </c>
      <c r="AC103" s="1">
        <f t="shared" si="108"/>
        <v>0</v>
      </c>
      <c r="AD103" s="1">
        <f t="shared" si="108"/>
        <v>0</v>
      </c>
      <c r="AE103" s="1">
        <f t="shared" si="108"/>
        <v>0</v>
      </c>
      <c r="AF103" s="1">
        <f t="shared" si="108"/>
        <v>0</v>
      </c>
    </row>
    <row r="104" spans="1:38">
      <c r="A104" s="5" t="s">
        <v>383</v>
      </c>
      <c r="B104" s="5" t="str">
        <f t="shared" si="95"/>
        <v>9030-04130</v>
      </c>
      <c r="C104" s="5" t="str">
        <f t="shared" ref="C104" si="109">LEFT(B104,4)</f>
        <v>9030</v>
      </c>
      <c r="D104" s="1">
        <f>SUM($F104:K104)</f>
        <v>52189.72</v>
      </c>
      <c r="E104" s="2">
        <f>D104/$D$105</f>
        <v>1</v>
      </c>
      <c r="F104" s="22">
        <f>'Div 12 history '!B105</f>
        <v>3433.26</v>
      </c>
      <c r="G104" s="22">
        <f>'Div 12 history '!C105</f>
        <v>4043.39</v>
      </c>
      <c r="H104" s="22">
        <f>'Div 12 history '!D105</f>
        <v>3272.64</v>
      </c>
      <c r="I104" s="22">
        <f>'Div 12 history '!E105</f>
        <v>31818.03</v>
      </c>
      <c r="J104" s="22">
        <f>'Div 12 history '!F105</f>
        <v>4798.5</v>
      </c>
      <c r="K104" s="22">
        <f>'Div 12 history '!G105</f>
        <v>4823.8999999999996</v>
      </c>
      <c r="L104" s="1">
        <f t="shared" ref="L104:AF104" si="110">$E104*L$105</f>
        <v>53485</v>
      </c>
      <c r="M104" s="1">
        <f t="shared" si="110"/>
        <v>5485</v>
      </c>
      <c r="N104" s="1">
        <f t="shared" si="110"/>
        <v>5485</v>
      </c>
      <c r="O104" s="1">
        <f t="shared" si="110"/>
        <v>35000</v>
      </c>
      <c r="P104" s="1">
        <f t="shared" si="110"/>
        <v>8000</v>
      </c>
      <c r="Q104" s="1">
        <f t="shared" si="110"/>
        <v>6000</v>
      </c>
      <c r="R104" s="1">
        <f t="shared" si="110"/>
        <v>35000</v>
      </c>
      <c r="S104" s="1">
        <f t="shared" si="110"/>
        <v>5000</v>
      </c>
      <c r="T104" s="1">
        <f t="shared" si="110"/>
        <v>5000</v>
      </c>
      <c r="U104" s="1">
        <f t="shared" si="110"/>
        <v>35000</v>
      </c>
      <c r="V104" s="1">
        <f t="shared" si="110"/>
        <v>7000</v>
      </c>
      <c r="W104" s="1">
        <f t="shared" si="110"/>
        <v>7000</v>
      </c>
      <c r="X104" s="1">
        <f t="shared" si="110"/>
        <v>35000</v>
      </c>
      <c r="Y104" s="1">
        <f t="shared" si="110"/>
        <v>7000</v>
      </c>
      <c r="Z104" s="1">
        <f t="shared" si="110"/>
        <v>8000</v>
      </c>
      <c r="AA104" s="1">
        <f t="shared" si="110"/>
        <v>35000</v>
      </c>
      <c r="AB104" s="1">
        <f t="shared" si="110"/>
        <v>8000</v>
      </c>
      <c r="AC104" s="1">
        <f t="shared" si="110"/>
        <v>6000</v>
      </c>
      <c r="AD104" s="1">
        <f t="shared" si="110"/>
        <v>35000</v>
      </c>
      <c r="AE104" s="1">
        <f t="shared" si="110"/>
        <v>5000</v>
      </c>
      <c r="AF104" s="1">
        <f t="shared" si="110"/>
        <v>5000</v>
      </c>
    </row>
    <row r="105" spans="1:38">
      <c r="A105" s="9" t="s">
        <v>32</v>
      </c>
      <c r="B105" s="5"/>
      <c r="C105" s="5"/>
      <c r="D105" s="31">
        <f t="shared" ref="D105:K105" si="111">SUM(D104:D104)</f>
        <v>52189.72</v>
      </c>
      <c r="E105" s="32">
        <f t="shared" si="111"/>
        <v>1</v>
      </c>
      <c r="F105" s="31">
        <f t="shared" si="111"/>
        <v>3433.26</v>
      </c>
      <c r="G105" s="31">
        <f t="shared" si="111"/>
        <v>4043.39</v>
      </c>
      <c r="H105" s="31">
        <f t="shared" si="111"/>
        <v>3272.64</v>
      </c>
      <c r="I105" s="31">
        <f t="shared" si="111"/>
        <v>31818.03</v>
      </c>
      <c r="J105" s="31">
        <f t="shared" si="111"/>
        <v>4798.5</v>
      </c>
      <c r="K105" s="31">
        <f t="shared" si="111"/>
        <v>4823.8999999999996</v>
      </c>
      <c r="L105" s="31">
        <f>'Div 12 history '!H106</f>
        <v>53485</v>
      </c>
      <c r="M105" s="31">
        <f>'Div 12 history '!I106</f>
        <v>5485</v>
      </c>
      <c r="N105" s="31">
        <f>'Div 12 history '!J106</f>
        <v>5485</v>
      </c>
      <c r="O105" s="31">
        <f>'Div 012 FY19 Budget'!C43</f>
        <v>35000</v>
      </c>
      <c r="P105" s="31">
        <f>'Div 012 FY19 Budget'!D43</f>
        <v>8000</v>
      </c>
      <c r="Q105" s="31">
        <f>'Div 012 FY19 Budget'!E43</f>
        <v>6000</v>
      </c>
      <c r="R105" s="31">
        <f>'Div 012 FY19 Budget'!F43</f>
        <v>35000</v>
      </c>
      <c r="S105" s="31">
        <f>'Div 012 FY19 Budget'!G43</f>
        <v>5000</v>
      </c>
      <c r="T105" s="31">
        <f>'Div 012 FY19 Budget'!H43</f>
        <v>5000</v>
      </c>
      <c r="U105" s="31">
        <f>'Div 012 FY19 Budget'!I43</f>
        <v>35000</v>
      </c>
      <c r="V105" s="31">
        <f>'Div 012 FY19 Budget'!J43</f>
        <v>7000</v>
      </c>
      <c r="W105" s="31">
        <f>'Div 012 FY19 Budget'!K43</f>
        <v>7000</v>
      </c>
      <c r="X105" s="31">
        <f>'Div 012 FY19 Budget'!L43</f>
        <v>35000</v>
      </c>
      <c r="Y105" s="31">
        <f>'Div 012 FY19 Budget'!M43</f>
        <v>7000</v>
      </c>
      <c r="Z105" s="31">
        <f>'Div 012 FY19 Budget'!N43</f>
        <v>8000</v>
      </c>
      <c r="AA105" s="37">
        <f t="shared" ref="AA105:AF105" si="112">O105*(1+AA$3)</f>
        <v>35000</v>
      </c>
      <c r="AB105" s="37">
        <f t="shared" si="112"/>
        <v>8000</v>
      </c>
      <c r="AC105" s="37">
        <f t="shared" si="112"/>
        <v>6000</v>
      </c>
      <c r="AD105" s="37">
        <f t="shared" si="112"/>
        <v>35000</v>
      </c>
      <c r="AE105" s="37">
        <f t="shared" si="112"/>
        <v>5000</v>
      </c>
      <c r="AF105" s="37">
        <f t="shared" si="112"/>
        <v>5000</v>
      </c>
      <c r="AH105" s="15">
        <f>SUM(F105:Q105)</f>
        <v>165644.72</v>
      </c>
      <c r="AI105" s="15">
        <f>SUM(U105:AF105)</f>
        <v>193000</v>
      </c>
      <c r="AK105" s="15">
        <f>AH105*$AK$6</f>
        <v>8397.2982549276967</v>
      </c>
      <c r="AL105" s="15">
        <f>AI105*$AL$6</f>
        <v>10887.550698609806</v>
      </c>
    </row>
    <row r="106" spans="1:38">
      <c r="B106" s="5" t="str">
        <f t="shared" si="95"/>
        <v/>
      </c>
      <c r="C106" s="5" t="s">
        <v>462</v>
      </c>
      <c r="F106" s="1">
        <f>F105-'Div 12 history '!B106</f>
        <v>0</v>
      </c>
      <c r="G106" s="1">
        <f>G105-'Div 12 history '!C106</f>
        <v>0</v>
      </c>
      <c r="H106" s="1">
        <f>H105-'Div 12 history '!D106</f>
        <v>0</v>
      </c>
      <c r="I106" s="1">
        <f>I105-'Div 12 history '!E106</f>
        <v>0</v>
      </c>
      <c r="J106" s="1">
        <f>J105-'Div 12 history '!F106</f>
        <v>0</v>
      </c>
      <c r="K106" s="1">
        <f>K105-'Div 12 history '!G106</f>
        <v>0</v>
      </c>
      <c r="L106" s="1">
        <f>L105-'Div 12 history '!H106</f>
        <v>0</v>
      </c>
      <c r="M106" s="1">
        <f>M105-'Div 12 history '!I106</f>
        <v>0</v>
      </c>
      <c r="N106" s="1">
        <f>N105-'Div 12 history '!J106</f>
        <v>0</v>
      </c>
      <c r="O106" s="1">
        <f t="shared" ref="O106:AF106" si="113">O105-SUM(O104:O104)</f>
        <v>0</v>
      </c>
      <c r="P106" s="1">
        <f t="shared" si="113"/>
        <v>0</v>
      </c>
      <c r="Q106" s="1">
        <f t="shared" si="113"/>
        <v>0</v>
      </c>
      <c r="R106" s="1">
        <f t="shared" si="113"/>
        <v>0</v>
      </c>
      <c r="S106" s="1">
        <f t="shared" si="113"/>
        <v>0</v>
      </c>
      <c r="T106" s="1">
        <f t="shared" si="113"/>
        <v>0</v>
      </c>
      <c r="U106" s="1">
        <f t="shared" si="113"/>
        <v>0</v>
      </c>
      <c r="V106" s="1">
        <f t="shared" si="113"/>
        <v>0</v>
      </c>
      <c r="W106" s="1">
        <f t="shared" si="113"/>
        <v>0</v>
      </c>
      <c r="X106" s="1">
        <f t="shared" si="113"/>
        <v>0</v>
      </c>
      <c r="Y106" s="1">
        <f t="shared" si="113"/>
        <v>0</v>
      </c>
      <c r="Z106" s="1">
        <f t="shared" si="113"/>
        <v>0</v>
      </c>
      <c r="AA106" s="1">
        <f t="shared" si="113"/>
        <v>0</v>
      </c>
      <c r="AB106" s="1">
        <f t="shared" si="113"/>
        <v>0</v>
      </c>
      <c r="AC106" s="1">
        <f t="shared" si="113"/>
        <v>0</v>
      </c>
      <c r="AD106" s="1">
        <f t="shared" si="113"/>
        <v>0</v>
      </c>
      <c r="AE106" s="1">
        <f t="shared" si="113"/>
        <v>0</v>
      </c>
      <c r="AF106" s="1">
        <f t="shared" si="113"/>
        <v>0</v>
      </c>
    </row>
    <row r="107" spans="1:38">
      <c r="A107" s="76" t="s">
        <v>498</v>
      </c>
      <c r="B107" s="5" t="str">
        <f t="shared" si="95"/>
        <v>9010-05415</v>
      </c>
      <c r="C107" s="5" t="str">
        <f t="shared" ref="C107:C108" si="114">LEFT(B107,4)</f>
        <v>9010</v>
      </c>
      <c r="D107" s="1">
        <f>SUM($F107:K107)</f>
        <v>0</v>
      </c>
      <c r="E107" s="2">
        <f>D107/$D$112</f>
        <v>0</v>
      </c>
      <c r="F107" s="22">
        <f>'Div 12 history '!B108</f>
        <v>0</v>
      </c>
      <c r="G107" s="22">
        <f>'Div 12 history '!C108</f>
        <v>0</v>
      </c>
      <c r="H107" s="22">
        <f>'Div 12 history '!D108</f>
        <v>0</v>
      </c>
      <c r="I107" s="22">
        <f>'Div 12 history '!E108</f>
        <v>0</v>
      </c>
      <c r="J107" s="22">
        <f>'Div 12 history '!F108</f>
        <v>0</v>
      </c>
      <c r="K107" s="22">
        <f>'Div 12 history '!G108</f>
        <v>0</v>
      </c>
      <c r="L107" s="1">
        <f t="shared" ref="L107:U111" si="115">$E107*L$112</f>
        <v>0</v>
      </c>
      <c r="M107" s="1">
        <f t="shared" si="115"/>
        <v>0</v>
      </c>
      <c r="N107" s="1">
        <f t="shared" si="115"/>
        <v>0</v>
      </c>
      <c r="O107" s="1">
        <f t="shared" si="115"/>
        <v>0</v>
      </c>
      <c r="P107" s="1">
        <f t="shared" si="115"/>
        <v>0</v>
      </c>
      <c r="Q107" s="1">
        <f t="shared" si="115"/>
        <v>0</v>
      </c>
      <c r="R107" s="1">
        <f t="shared" si="115"/>
        <v>0</v>
      </c>
      <c r="S107" s="1">
        <f t="shared" si="115"/>
        <v>0</v>
      </c>
      <c r="T107" s="1">
        <f t="shared" si="115"/>
        <v>0</v>
      </c>
      <c r="U107" s="1">
        <f t="shared" si="115"/>
        <v>0</v>
      </c>
      <c r="V107" s="1">
        <f t="shared" ref="V107:AF111" si="116">$E107*V$112</f>
        <v>0</v>
      </c>
      <c r="W107" s="1">
        <f t="shared" si="116"/>
        <v>0</v>
      </c>
      <c r="X107" s="1">
        <f t="shared" si="116"/>
        <v>0</v>
      </c>
      <c r="Y107" s="1">
        <f t="shared" si="116"/>
        <v>0</v>
      </c>
      <c r="Z107" s="1">
        <f t="shared" si="116"/>
        <v>0</v>
      </c>
      <c r="AA107" s="1">
        <f t="shared" si="116"/>
        <v>0</v>
      </c>
      <c r="AB107" s="1">
        <f t="shared" si="116"/>
        <v>0</v>
      </c>
      <c r="AC107" s="1">
        <f t="shared" si="116"/>
        <v>0</v>
      </c>
      <c r="AD107" s="1">
        <f t="shared" si="116"/>
        <v>0</v>
      </c>
      <c r="AE107" s="1">
        <f t="shared" si="116"/>
        <v>0</v>
      </c>
      <c r="AF107" s="1">
        <f t="shared" si="116"/>
        <v>0</v>
      </c>
    </row>
    <row r="108" spans="1:38">
      <c r="A108" s="76" t="s">
        <v>728</v>
      </c>
      <c r="B108" s="5" t="str">
        <f t="shared" si="95"/>
        <v>9030-05415</v>
      </c>
      <c r="C108" s="5" t="str">
        <f t="shared" si="114"/>
        <v>9030</v>
      </c>
      <c r="D108" s="1">
        <f>SUM($F108:K108)</f>
        <v>209</v>
      </c>
      <c r="E108" s="2">
        <f>D108/$D$112</f>
        <v>0.23193616761549643</v>
      </c>
      <c r="F108" s="22">
        <f>'Div 12 history '!B109</f>
        <v>0</v>
      </c>
      <c r="G108" s="22">
        <f>'Div 12 history '!C109</f>
        <v>209</v>
      </c>
      <c r="H108" s="22">
        <f>'Div 12 history '!D109</f>
        <v>0</v>
      </c>
      <c r="I108" s="22">
        <f>'Div 12 history '!E109</f>
        <v>0</v>
      </c>
      <c r="J108" s="22">
        <f>'Div 12 history '!F109</f>
        <v>0</v>
      </c>
      <c r="K108" s="22">
        <f>'Div 12 history '!G109</f>
        <v>0</v>
      </c>
      <c r="L108" s="1">
        <f t="shared" si="115"/>
        <v>0</v>
      </c>
      <c r="M108" s="1">
        <f t="shared" si="115"/>
        <v>0</v>
      </c>
      <c r="N108" s="1">
        <f t="shared" si="115"/>
        <v>93.702211716660557</v>
      </c>
      <c r="O108" s="1">
        <f t="shared" si="115"/>
        <v>46.387233523099283</v>
      </c>
      <c r="P108" s="1">
        <f t="shared" si="115"/>
        <v>0</v>
      </c>
      <c r="Q108" s="1">
        <f t="shared" si="115"/>
        <v>28.992020951937054</v>
      </c>
      <c r="R108" s="1">
        <f t="shared" si="115"/>
        <v>0</v>
      </c>
      <c r="S108" s="1">
        <f t="shared" si="115"/>
        <v>49.86627603733173</v>
      </c>
      <c r="T108" s="1">
        <f t="shared" si="115"/>
        <v>78.85829698926878</v>
      </c>
      <c r="U108" s="1">
        <f t="shared" si="115"/>
        <v>46.387233523099283</v>
      </c>
      <c r="V108" s="1">
        <f t="shared" si="116"/>
        <v>56.824361065796623</v>
      </c>
      <c r="W108" s="1">
        <f t="shared" si="116"/>
        <v>77.698616151191302</v>
      </c>
      <c r="X108" s="1">
        <f t="shared" si="116"/>
        <v>0</v>
      </c>
      <c r="Y108" s="1">
        <f t="shared" si="116"/>
        <v>0</v>
      </c>
      <c r="Z108" s="1">
        <f t="shared" si="116"/>
        <v>75.379254475036333</v>
      </c>
      <c r="AA108" s="1">
        <f t="shared" si="116"/>
        <v>46.387233523099283</v>
      </c>
      <c r="AB108" s="1">
        <f t="shared" si="116"/>
        <v>0</v>
      </c>
      <c r="AC108" s="1">
        <f t="shared" si="116"/>
        <v>28.992020951937054</v>
      </c>
      <c r="AD108" s="1">
        <f t="shared" si="116"/>
        <v>0</v>
      </c>
      <c r="AE108" s="1">
        <f t="shared" si="116"/>
        <v>49.86627603733173</v>
      </c>
      <c r="AF108" s="1">
        <f t="shared" si="116"/>
        <v>78.85829698926878</v>
      </c>
    </row>
    <row r="109" spans="1:38">
      <c r="A109" s="76" t="s">
        <v>385</v>
      </c>
      <c r="B109" s="5" t="str">
        <f t="shared" ref="B109:B110" si="117">RIGHT(A109,10)</f>
        <v>9210-05415</v>
      </c>
      <c r="C109" s="5" t="str">
        <f t="shared" ref="C109:C110" si="118">LEFT(B109,4)</f>
        <v>9210</v>
      </c>
      <c r="D109" s="1">
        <f>SUM($F109:K109)</f>
        <v>692.11</v>
      </c>
      <c r="E109" s="2">
        <f>D109/$D$112</f>
        <v>0.7680638323845036</v>
      </c>
      <c r="F109" s="22">
        <f>'Div 12 history '!B110</f>
        <v>107.17</v>
      </c>
      <c r="G109" s="22">
        <f>'Div 12 history '!C110</f>
        <v>166.94</v>
      </c>
      <c r="H109" s="22">
        <f>'Div 12 history '!D110</f>
        <v>209</v>
      </c>
      <c r="I109" s="22">
        <f>'Div 12 history '!E110</f>
        <v>0</v>
      </c>
      <c r="J109" s="22">
        <f>'Div 12 history '!F110</f>
        <v>209</v>
      </c>
      <c r="K109" s="22">
        <f>'Div 12 history '!G110</f>
        <v>0</v>
      </c>
      <c r="L109" s="1">
        <f t="shared" si="115"/>
        <v>0</v>
      </c>
      <c r="M109" s="1">
        <f t="shared" si="115"/>
        <v>0</v>
      </c>
      <c r="N109" s="1">
        <f t="shared" si="115"/>
        <v>310.29778828333946</v>
      </c>
      <c r="O109" s="1">
        <f t="shared" si="115"/>
        <v>153.61276647690073</v>
      </c>
      <c r="P109" s="1">
        <f t="shared" si="115"/>
        <v>0</v>
      </c>
      <c r="Q109" s="1">
        <f t="shared" si="115"/>
        <v>96.00797904806295</v>
      </c>
      <c r="R109" s="1">
        <f t="shared" si="115"/>
        <v>0</v>
      </c>
      <c r="S109" s="1">
        <f t="shared" si="115"/>
        <v>165.13372396266828</v>
      </c>
      <c r="T109" s="1">
        <f t="shared" si="115"/>
        <v>261.14170301073125</v>
      </c>
      <c r="U109" s="1">
        <f t="shared" si="115"/>
        <v>153.61276647690073</v>
      </c>
      <c r="V109" s="1">
        <f t="shared" si="116"/>
        <v>188.17563893420339</v>
      </c>
      <c r="W109" s="1">
        <f t="shared" si="116"/>
        <v>257.30138384880871</v>
      </c>
      <c r="X109" s="1">
        <f t="shared" si="116"/>
        <v>0</v>
      </c>
      <c r="Y109" s="1">
        <f t="shared" si="116"/>
        <v>0</v>
      </c>
      <c r="Z109" s="1">
        <f t="shared" si="116"/>
        <v>249.62074552496367</v>
      </c>
      <c r="AA109" s="1">
        <f t="shared" si="116"/>
        <v>153.61276647690073</v>
      </c>
      <c r="AB109" s="1">
        <f t="shared" si="116"/>
        <v>0</v>
      </c>
      <c r="AC109" s="1">
        <f t="shared" si="116"/>
        <v>96.00797904806295</v>
      </c>
      <c r="AD109" s="1">
        <f t="shared" si="116"/>
        <v>0</v>
      </c>
      <c r="AE109" s="1">
        <f t="shared" si="116"/>
        <v>165.13372396266828</v>
      </c>
      <c r="AF109" s="1">
        <f t="shared" si="116"/>
        <v>261.14170301073125</v>
      </c>
    </row>
    <row r="110" spans="1:38">
      <c r="A110" s="76" t="s">
        <v>674</v>
      </c>
      <c r="B110" s="5" t="str">
        <f t="shared" si="117"/>
        <v>9010-05416</v>
      </c>
      <c r="C110" s="5" t="str">
        <f t="shared" si="118"/>
        <v>9010</v>
      </c>
      <c r="D110" s="1">
        <f>SUM($F110:K110)</f>
        <v>0</v>
      </c>
      <c r="E110" s="2">
        <f>D110/$D$112</f>
        <v>0</v>
      </c>
      <c r="F110" s="22">
        <f>'Div 12 history '!B111</f>
        <v>0</v>
      </c>
      <c r="G110" s="22">
        <f>'Div 12 history '!C111</f>
        <v>0</v>
      </c>
      <c r="H110" s="22">
        <f>'Div 12 history '!D111</f>
        <v>0</v>
      </c>
      <c r="I110" s="22">
        <f>'Div 12 history '!E111</f>
        <v>0</v>
      </c>
      <c r="J110" s="22">
        <f>'Div 12 history '!F111</f>
        <v>0</v>
      </c>
      <c r="K110" s="22">
        <f>'Div 12 history '!G111</f>
        <v>0</v>
      </c>
      <c r="L110" s="1">
        <f t="shared" si="115"/>
        <v>0</v>
      </c>
      <c r="M110" s="1">
        <f t="shared" si="115"/>
        <v>0</v>
      </c>
      <c r="N110" s="1">
        <f t="shared" si="115"/>
        <v>0</v>
      </c>
      <c r="O110" s="1">
        <f t="shared" si="115"/>
        <v>0</v>
      </c>
      <c r="P110" s="1">
        <f t="shared" si="115"/>
        <v>0</v>
      </c>
      <c r="Q110" s="1">
        <f t="shared" si="115"/>
        <v>0</v>
      </c>
      <c r="R110" s="1">
        <f t="shared" si="115"/>
        <v>0</v>
      </c>
      <c r="S110" s="1">
        <f t="shared" si="115"/>
        <v>0</v>
      </c>
      <c r="T110" s="1">
        <f t="shared" si="115"/>
        <v>0</v>
      </c>
      <c r="U110" s="1">
        <f t="shared" si="115"/>
        <v>0</v>
      </c>
      <c r="V110" s="1">
        <f t="shared" si="116"/>
        <v>0</v>
      </c>
      <c r="W110" s="1">
        <f t="shared" si="116"/>
        <v>0</v>
      </c>
      <c r="X110" s="1">
        <f t="shared" si="116"/>
        <v>0</v>
      </c>
      <c r="Y110" s="1">
        <f t="shared" si="116"/>
        <v>0</v>
      </c>
      <c r="Z110" s="1">
        <f t="shared" si="116"/>
        <v>0</v>
      </c>
      <c r="AA110" s="1">
        <f t="shared" si="116"/>
        <v>0</v>
      </c>
      <c r="AB110" s="1">
        <f t="shared" si="116"/>
        <v>0</v>
      </c>
      <c r="AC110" s="1">
        <f t="shared" si="116"/>
        <v>0</v>
      </c>
      <c r="AD110" s="1">
        <f t="shared" si="116"/>
        <v>0</v>
      </c>
      <c r="AE110" s="1">
        <f t="shared" si="116"/>
        <v>0</v>
      </c>
      <c r="AF110" s="1">
        <f t="shared" si="116"/>
        <v>0</v>
      </c>
    </row>
    <row r="111" spans="1:38">
      <c r="A111" s="76" t="s">
        <v>841</v>
      </c>
      <c r="B111" s="5" t="str">
        <f t="shared" ref="B111" si="119">RIGHT(A111,10)</f>
        <v>9030-05416</v>
      </c>
      <c r="C111" s="5" t="str">
        <f t="shared" ref="C111" si="120">LEFT(B111,4)</f>
        <v>9030</v>
      </c>
      <c r="D111" s="1">
        <f>SUM($F111:K111)</f>
        <v>0</v>
      </c>
      <c r="E111" s="2">
        <f>D111/$D$112</f>
        <v>0</v>
      </c>
      <c r="F111" s="22">
        <f>'Div 12 history '!B112</f>
        <v>0</v>
      </c>
      <c r="G111" s="22">
        <f>'Div 12 history '!C112</f>
        <v>0</v>
      </c>
      <c r="H111" s="22">
        <f>'Div 12 history '!D112</f>
        <v>0</v>
      </c>
      <c r="I111" s="22">
        <f>'Div 12 history '!E112</f>
        <v>0</v>
      </c>
      <c r="J111" s="22">
        <f>'Div 12 history '!F112</f>
        <v>0</v>
      </c>
      <c r="K111" s="22">
        <f>'Div 12 history '!G112</f>
        <v>0</v>
      </c>
      <c r="L111" s="1">
        <f t="shared" si="115"/>
        <v>0</v>
      </c>
      <c r="M111" s="1">
        <f t="shared" si="115"/>
        <v>0</v>
      </c>
      <c r="N111" s="1">
        <f t="shared" si="115"/>
        <v>0</v>
      </c>
      <c r="O111" s="1">
        <f t="shared" si="115"/>
        <v>0</v>
      </c>
      <c r="P111" s="1">
        <f t="shared" si="115"/>
        <v>0</v>
      </c>
      <c r="Q111" s="1">
        <f t="shared" si="115"/>
        <v>0</v>
      </c>
      <c r="R111" s="1">
        <f t="shared" si="115"/>
        <v>0</v>
      </c>
      <c r="S111" s="1">
        <f t="shared" si="115"/>
        <v>0</v>
      </c>
      <c r="T111" s="1">
        <f t="shared" si="115"/>
        <v>0</v>
      </c>
      <c r="U111" s="1">
        <f t="shared" si="115"/>
        <v>0</v>
      </c>
      <c r="V111" s="1">
        <f t="shared" si="116"/>
        <v>0</v>
      </c>
      <c r="W111" s="1">
        <f t="shared" si="116"/>
        <v>0</v>
      </c>
      <c r="X111" s="1">
        <f t="shared" si="116"/>
        <v>0</v>
      </c>
      <c r="Y111" s="1">
        <f t="shared" si="116"/>
        <v>0</v>
      </c>
      <c r="Z111" s="1">
        <f t="shared" si="116"/>
        <v>0</v>
      </c>
      <c r="AA111" s="1">
        <f t="shared" si="116"/>
        <v>0</v>
      </c>
      <c r="AB111" s="1">
        <f t="shared" si="116"/>
        <v>0</v>
      </c>
      <c r="AC111" s="1">
        <f t="shared" si="116"/>
        <v>0</v>
      </c>
      <c r="AD111" s="1">
        <f t="shared" si="116"/>
        <v>0</v>
      </c>
      <c r="AE111" s="1">
        <f t="shared" si="116"/>
        <v>0</v>
      </c>
      <c r="AF111" s="1">
        <f t="shared" si="116"/>
        <v>0</v>
      </c>
    </row>
    <row r="112" spans="1:38">
      <c r="A112" s="9" t="s">
        <v>35</v>
      </c>
      <c r="B112" s="5"/>
      <c r="C112" s="5"/>
      <c r="D112" s="31">
        <f>SUM(D107:D111)</f>
        <v>901.11</v>
      </c>
      <c r="E112" s="31">
        <f t="shared" ref="E112:K112" si="121">SUM(E107:E111)</f>
        <v>1</v>
      </c>
      <c r="F112" s="31">
        <f t="shared" si="121"/>
        <v>107.17</v>
      </c>
      <c r="G112" s="31">
        <f t="shared" si="121"/>
        <v>375.94</v>
      </c>
      <c r="H112" s="31">
        <f t="shared" si="121"/>
        <v>209</v>
      </c>
      <c r="I112" s="31">
        <f t="shared" si="121"/>
        <v>0</v>
      </c>
      <c r="J112" s="31">
        <f t="shared" si="121"/>
        <v>209</v>
      </c>
      <c r="K112" s="31">
        <f t="shared" si="121"/>
        <v>0</v>
      </c>
      <c r="L112" s="31">
        <f>'Div 12 history '!H113</f>
        <v>0</v>
      </c>
      <c r="M112" s="31">
        <f>'Div 12 history '!I113</f>
        <v>0</v>
      </c>
      <c r="N112" s="31">
        <f>'Div 12 history '!J113</f>
        <v>404</v>
      </c>
      <c r="O112" s="31">
        <f>'Div 012 FY19 Budget'!C60</f>
        <v>200</v>
      </c>
      <c r="P112" s="31">
        <f>'Div 012 FY19 Budget'!D60</f>
        <v>0</v>
      </c>
      <c r="Q112" s="31">
        <f>'Div 012 FY19 Budget'!E60</f>
        <v>125</v>
      </c>
      <c r="R112" s="31">
        <f>'Div 012 FY19 Budget'!F60</f>
        <v>0</v>
      </c>
      <c r="S112" s="31">
        <f>'Div 012 FY19 Budget'!G60</f>
        <v>215</v>
      </c>
      <c r="T112" s="31">
        <f>'Div 012 FY19 Budget'!H60</f>
        <v>340</v>
      </c>
      <c r="U112" s="31">
        <f>'Div 012 FY19 Budget'!I60</f>
        <v>200</v>
      </c>
      <c r="V112" s="31">
        <f>'Div 012 FY19 Budget'!J60</f>
        <v>245</v>
      </c>
      <c r="W112" s="31">
        <f>'Div 012 FY19 Budget'!K60</f>
        <v>335</v>
      </c>
      <c r="X112" s="31">
        <f>'Div 012 FY19 Budget'!L60</f>
        <v>0</v>
      </c>
      <c r="Y112" s="31">
        <f>'Div 012 FY19 Budget'!M60</f>
        <v>0</v>
      </c>
      <c r="Z112" s="31">
        <f>'Div 012 FY19 Budget'!N60</f>
        <v>325</v>
      </c>
      <c r="AA112" s="37">
        <f t="shared" ref="AA112:AF112" si="122">O112*(1+AA$3)</f>
        <v>200</v>
      </c>
      <c r="AB112" s="37">
        <f t="shared" si="122"/>
        <v>0</v>
      </c>
      <c r="AC112" s="37">
        <f t="shared" si="122"/>
        <v>125</v>
      </c>
      <c r="AD112" s="37">
        <f t="shared" si="122"/>
        <v>0</v>
      </c>
      <c r="AE112" s="37">
        <f t="shared" si="122"/>
        <v>215</v>
      </c>
      <c r="AF112" s="37">
        <f t="shared" si="122"/>
        <v>340</v>
      </c>
      <c r="AH112" s="15">
        <f>SUM(F112:Q112)</f>
        <v>1630.1100000000001</v>
      </c>
      <c r="AI112" s="15">
        <f>SUM(U112:AF112)</f>
        <v>1985</v>
      </c>
      <c r="AK112" s="15">
        <f>AH112*$AK$6</f>
        <v>82.637827866413062</v>
      </c>
      <c r="AL112" s="15">
        <f>AI112*$AL$6</f>
        <v>111.97817687430292</v>
      </c>
    </row>
    <row r="113" spans="1:38">
      <c r="B113" s="5" t="str">
        <f t="shared" si="95"/>
        <v/>
      </c>
      <c r="C113" s="5" t="s">
        <v>462</v>
      </c>
      <c r="F113" s="1">
        <f>F112-'Div 12 history '!B113</f>
        <v>0</v>
      </c>
      <c r="G113" s="1">
        <f>G112-'Div 12 history '!C113</f>
        <v>0</v>
      </c>
      <c r="H113" s="1">
        <f>H112-'Div 12 history '!D113</f>
        <v>0</v>
      </c>
      <c r="I113" s="1">
        <f>I112-'Div 12 history '!E113</f>
        <v>0</v>
      </c>
      <c r="J113" s="1">
        <f>J112-'Div 12 history '!F113</f>
        <v>0</v>
      </c>
      <c r="K113" s="1">
        <f>K112-'Div 12 history '!G113</f>
        <v>0</v>
      </c>
      <c r="L113" s="1">
        <f>L112-'Div 12 history '!H113</f>
        <v>0</v>
      </c>
      <c r="M113" s="1">
        <f>M112-'Div 12 history '!I113</f>
        <v>0</v>
      </c>
      <c r="N113" s="1">
        <f>N112-'Div 12 history '!J113</f>
        <v>0</v>
      </c>
      <c r="O113" s="1">
        <f>O112-SUM(O107:O111)</f>
        <v>0</v>
      </c>
      <c r="P113" s="1">
        <f t="shared" ref="P113:AF113" si="123">P112-SUM(P107:P111)</f>
        <v>0</v>
      </c>
      <c r="Q113" s="1">
        <f t="shared" si="123"/>
        <v>0</v>
      </c>
      <c r="R113" s="1">
        <f t="shared" si="123"/>
        <v>0</v>
      </c>
      <c r="S113" s="1">
        <f t="shared" si="123"/>
        <v>0</v>
      </c>
      <c r="T113" s="1">
        <f t="shared" si="123"/>
        <v>0</v>
      </c>
      <c r="U113" s="1">
        <f t="shared" si="123"/>
        <v>0</v>
      </c>
      <c r="V113" s="1">
        <f t="shared" si="123"/>
        <v>0</v>
      </c>
      <c r="W113" s="1">
        <f t="shared" si="123"/>
        <v>0</v>
      </c>
      <c r="X113" s="1">
        <f t="shared" si="123"/>
        <v>0</v>
      </c>
      <c r="Y113" s="1">
        <f t="shared" si="123"/>
        <v>0</v>
      </c>
      <c r="Z113" s="1">
        <f t="shared" si="123"/>
        <v>0</v>
      </c>
      <c r="AA113" s="1">
        <f t="shared" si="123"/>
        <v>0</v>
      </c>
      <c r="AB113" s="1">
        <f t="shared" si="123"/>
        <v>0</v>
      </c>
      <c r="AC113" s="1">
        <f t="shared" si="123"/>
        <v>0</v>
      </c>
      <c r="AD113" s="1">
        <f t="shared" si="123"/>
        <v>0</v>
      </c>
      <c r="AE113" s="1">
        <f t="shared" si="123"/>
        <v>0</v>
      </c>
      <c r="AF113" s="1">
        <f t="shared" si="123"/>
        <v>0</v>
      </c>
    </row>
    <row r="114" spans="1:38">
      <c r="A114" s="76" t="s">
        <v>734</v>
      </c>
      <c r="B114" s="5" t="str">
        <f t="shared" si="95"/>
        <v>9010-05111</v>
      </c>
      <c r="C114" s="5" t="str">
        <f t="shared" ref="C114:C116" si="124">LEFT(B114,4)</f>
        <v>9010</v>
      </c>
      <c r="D114" s="1">
        <f>SUM($F114:K114)</f>
        <v>30.09</v>
      </c>
      <c r="E114" s="2">
        <f>D114/$D$117</f>
        <v>3.3727247558445433E-3</v>
      </c>
      <c r="F114" s="22">
        <f>'Div 12 history '!B115</f>
        <v>30.09</v>
      </c>
      <c r="G114" s="22">
        <f>'Div 12 history '!C115</f>
        <v>0</v>
      </c>
      <c r="H114" s="22">
        <f>'Div 12 history '!D115</f>
        <v>0</v>
      </c>
      <c r="I114" s="22">
        <f>'Div 12 history '!E115</f>
        <v>0</v>
      </c>
      <c r="J114" s="22">
        <f>'Div 12 history '!F115</f>
        <v>0</v>
      </c>
      <c r="K114" s="22">
        <f>'Div 12 history '!G115</f>
        <v>0</v>
      </c>
      <c r="L114" s="1">
        <f t="shared" ref="L114:AB114" si="125">$E114*L$117</f>
        <v>7.1434310328787429</v>
      </c>
      <c r="M114" s="1">
        <f t="shared" si="125"/>
        <v>7.3457945182294155</v>
      </c>
      <c r="N114" s="1">
        <f t="shared" si="125"/>
        <v>7.1434310328787429</v>
      </c>
      <c r="O114" s="1">
        <f t="shared" si="125"/>
        <v>6.236168073556561</v>
      </c>
      <c r="P114" s="1">
        <f t="shared" si="125"/>
        <v>6.236168073556561</v>
      </c>
      <c r="Q114" s="1">
        <f t="shared" si="125"/>
        <v>6.236168073556561</v>
      </c>
      <c r="R114" s="1">
        <f t="shared" si="125"/>
        <v>6.236168073556561</v>
      </c>
      <c r="S114" s="1">
        <f t="shared" si="125"/>
        <v>6.236168073556561</v>
      </c>
      <c r="T114" s="1">
        <f t="shared" si="125"/>
        <v>6.236168073556561</v>
      </c>
      <c r="U114" s="1">
        <f t="shared" si="125"/>
        <v>6.236168073556561</v>
      </c>
      <c r="V114" s="1">
        <f t="shared" si="125"/>
        <v>6.236168073556561</v>
      </c>
      <c r="W114" s="1">
        <f t="shared" si="125"/>
        <v>6.236168073556561</v>
      </c>
      <c r="X114" s="1">
        <f t="shared" si="125"/>
        <v>6.236168073556561</v>
      </c>
      <c r="Y114" s="1">
        <f t="shared" si="125"/>
        <v>6.236168073556561</v>
      </c>
      <c r="Z114" s="1">
        <f t="shared" si="125"/>
        <v>6.236168073556561</v>
      </c>
      <c r="AA114" s="1">
        <f t="shared" si="125"/>
        <v>6.236168073556561</v>
      </c>
      <c r="AB114" s="1">
        <f t="shared" si="125"/>
        <v>6.236168073556561</v>
      </c>
      <c r="AC114" s="1">
        <f t="shared" ref="AC114:AF116" si="126">$E114*AC$117</f>
        <v>6.236168073556561</v>
      </c>
      <c r="AD114" s="1">
        <f t="shared" si="126"/>
        <v>6.236168073556561</v>
      </c>
      <c r="AE114" s="1">
        <f t="shared" si="126"/>
        <v>6.236168073556561</v>
      </c>
      <c r="AF114" s="1">
        <f t="shared" si="126"/>
        <v>6.236168073556561</v>
      </c>
    </row>
    <row r="115" spans="1:38">
      <c r="A115" s="76" t="s">
        <v>252</v>
      </c>
      <c r="B115" s="5" t="str">
        <f t="shared" si="95"/>
        <v>9030-05111</v>
      </c>
      <c r="C115" s="5" t="str">
        <f t="shared" si="124"/>
        <v>9030</v>
      </c>
      <c r="D115" s="1">
        <f>SUM($F115:K115)</f>
        <v>0</v>
      </c>
      <c r="E115" s="2">
        <f>D115/$D$117</f>
        <v>0</v>
      </c>
      <c r="F115" s="22">
        <f>'Div 12 history '!B116</f>
        <v>0</v>
      </c>
      <c r="G115" s="22">
        <f>'Div 12 history '!C116</f>
        <v>0</v>
      </c>
      <c r="H115" s="22">
        <f>'Div 12 history '!D116</f>
        <v>0</v>
      </c>
      <c r="I115" s="22">
        <f>'Div 12 history '!E116</f>
        <v>0</v>
      </c>
      <c r="J115" s="22">
        <f>'Div 12 history '!F116</f>
        <v>0</v>
      </c>
      <c r="K115" s="22">
        <f>'Div 12 history '!G116</f>
        <v>0</v>
      </c>
      <c r="L115" s="1">
        <f t="shared" ref="L115:AB116" si="127">$E115*L$117</f>
        <v>0</v>
      </c>
      <c r="M115" s="1">
        <f t="shared" si="127"/>
        <v>0</v>
      </c>
      <c r="N115" s="1">
        <f t="shared" si="127"/>
        <v>0</v>
      </c>
      <c r="O115" s="1">
        <f t="shared" si="127"/>
        <v>0</v>
      </c>
      <c r="P115" s="1">
        <f t="shared" si="127"/>
        <v>0</v>
      </c>
      <c r="Q115" s="1">
        <f t="shared" si="127"/>
        <v>0</v>
      </c>
      <c r="R115" s="1">
        <f t="shared" si="127"/>
        <v>0</v>
      </c>
      <c r="S115" s="1">
        <f t="shared" si="127"/>
        <v>0</v>
      </c>
      <c r="T115" s="1">
        <f t="shared" si="127"/>
        <v>0</v>
      </c>
      <c r="U115" s="1">
        <f t="shared" si="127"/>
        <v>0</v>
      </c>
      <c r="V115" s="1">
        <f t="shared" si="127"/>
        <v>0</v>
      </c>
      <c r="W115" s="1">
        <f t="shared" si="127"/>
        <v>0</v>
      </c>
      <c r="X115" s="1">
        <f t="shared" si="127"/>
        <v>0</v>
      </c>
      <c r="Y115" s="1">
        <f t="shared" si="127"/>
        <v>0</v>
      </c>
      <c r="Z115" s="1">
        <f t="shared" si="127"/>
        <v>0</v>
      </c>
      <c r="AA115" s="1">
        <f t="shared" si="127"/>
        <v>0</v>
      </c>
      <c r="AB115" s="1">
        <f t="shared" si="127"/>
        <v>0</v>
      </c>
      <c r="AC115" s="1">
        <f t="shared" si="126"/>
        <v>0</v>
      </c>
      <c r="AD115" s="1">
        <f t="shared" si="126"/>
        <v>0</v>
      </c>
      <c r="AE115" s="1">
        <f t="shared" si="126"/>
        <v>0</v>
      </c>
      <c r="AF115" s="1">
        <f t="shared" si="126"/>
        <v>0</v>
      </c>
    </row>
    <row r="116" spans="1:38">
      <c r="A116" s="76" t="s">
        <v>253</v>
      </c>
      <c r="B116" s="5" t="str">
        <f t="shared" si="95"/>
        <v>9210-05111</v>
      </c>
      <c r="C116" s="5" t="str">
        <f t="shared" si="124"/>
        <v>9210</v>
      </c>
      <c r="D116" s="1">
        <f>SUM($F116:K116)</f>
        <v>8891.48</v>
      </c>
      <c r="E116" s="2">
        <f>D116/$D$117</f>
        <v>0.9966272752441554</v>
      </c>
      <c r="F116" s="22">
        <f>'Div 12 history '!B117</f>
        <v>1176.8</v>
      </c>
      <c r="G116" s="22">
        <f>'Div 12 history '!C117</f>
        <v>1546.89</v>
      </c>
      <c r="H116" s="22">
        <f>'Div 12 history '!D117</f>
        <v>875.29</v>
      </c>
      <c r="I116" s="22">
        <f>'Div 12 history '!E117</f>
        <v>2283.5300000000002</v>
      </c>
      <c r="J116" s="22">
        <f>'Div 12 history '!F117</f>
        <v>1405.12</v>
      </c>
      <c r="K116" s="22">
        <f>'Div 12 history '!G117</f>
        <v>1603.85</v>
      </c>
      <c r="L116" s="1">
        <f t="shared" si="127"/>
        <v>2110.8565689671213</v>
      </c>
      <c r="M116" s="1">
        <f t="shared" si="127"/>
        <v>2170.6542054817705</v>
      </c>
      <c r="N116" s="1">
        <f t="shared" si="127"/>
        <v>2110.8565689671213</v>
      </c>
      <c r="O116" s="1">
        <f t="shared" si="127"/>
        <v>1842.7638319264433</v>
      </c>
      <c r="P116" s="1">
        <f t="shared" si="127"/>
        <v>1842.7638319264433</v>
      </c>
      <c r="Q116" s="1">
        <f t="shared" si="127"/>
        <v>1842.7638319264433</v>
      </c>
      <c r="R116" s="1">
        <f t="shared" si="127"/>
        <v>1842.7638319264433</v>
      </c>
      <c r="S116" s="1">
        <f t="shared" si="127"/>
        <v>1842.7638319264433</v>
      </c>
      <c r="T116" s="1">
        <f t="shared" si="127"/>
        <v>1842.7638319264433</v>
      </c>
      <c r="U116" s="1">
        <f t="shared" si="127"/>
        <v>1842.7638319264433</v>
      </c>
      <c r="V116" s="1">
        <f t="shared" si="127"/>
        <v>1842.7638319264433</v>
      </c>
      <c r="W116" s="1">
        <f t="shared" si="127"/>
        <v>1842.7638319264433</v>
      </c>
      <c r="X116" s="1">
        <f t="shared" si="127"/>
        <v>1842.7638319264433</v>
      </c>
      <c r="Y116" s="1">
        <f t="shared" si="127"/>
        <v>1842.7638319264433</v>
      </c>
      <c r="Z116" s="1">
        <f t="shared" si="127"/>
        <v>1842.7638319264433</v>
      </c>
      <c r="AA116" s="1">
        <f t="shared" si="127"/>
        <v>1842.7638319264433</v>
      </c>
      <c r="AB116" s="1">
        <f t="shared" si="127"/>
        <v>1842.7638319264433</v>
      </c>
      <c r="AC116" s="1">
        <f t="shared" si="126"/>
        <v>1842.7638319264433</v>
      </c>
      <c r="AD116" s="1">
        <f t="shared" si="126"/>
        <v>1842.7638319264433</v>
      </c>
      <c r="AE116" s="1">
        <f t="shared" si="126"/>
        <v>1842.7638319264433</v>
      </c>
      <c r="AF116" s="1">
        <f t="shared" si="126"/>
        <v>1842.7638319264433</v>
      </c>
    </row>
    <row r="117" spans="1:38">
      <c r="A117" s="9" t="s">
        <v>26</v>
      </c>
      <c r="B117" s="5"/>
      <c r="C117" s="5"/>
      <c r="D117" s="31">
        <f>SUM(D114:D116)</f>
        <v>8921.57</v>
      </c>
      <c r="E117" s="32">
        <f t="shared" ref="E117:K117" si="128">SUM(E114:E116)</f>
        <v>0.99999999999999989</v>
      </c>
      <c r="F117" s="31">
        <f t="shared" si="128"/>
        <v>1206.8899999999999</v>
      </c>
      <c r="G117" s="31">
        <f t="shared" si="128"/>
        <v>1546.89</v>
      </c>
      <c r="H117" s="31">
        <f t="shared" si="128"/>
        <v>875.29</v>
      </c>
      <c r="I117" s="31">
        <f t="shared" si="128"/>
        <v>2283.5300000000002</v>
      </c>
      <c r="J117" s="31">
        <f t="shared" si="128"/>
        <v>1405.12</v>
      </c>
      <c r="K117" s="31">
        <f t="shared" si="128"/>
        <v>1603.85</v>
      </c>
      <c r="L117" s="31">
        <f>'Div 12 history '!H118</f>
        <v>2118</v>
      </c>
      <c r="M117" s="31">
        <f>'Div 12 history '!I118</f>
        <v>2178</v>
      </c>
      <c r="N117" s="31">
        <f>'Div 12 history '!J118</f>
        <v>2118</v>
      </c>
      <c r="O117" s="31">
        <f>'Div 012 FY19 Budget'!C26</f>
        <v>1849</v>
      </c>
      <c r="P117" s="31">
        <f>'Div 012 FY19 Budget'!D26</f>
        <v>1849</v>
      </c>
      <c r="Q117" s="31">
        <f>'Div 012 FY19 Budget'!E26</f>
        <v>1849</v>
      </c>
      <c r="R117" s="31">
        <f>'Div 012 FY19 Budget'!F26</f>
        <v>1849</v>
      </c>
      <c r="S117" s="31">
        <f>'Div 012 FY19 Budget'!G26</f>
        <v>1849</v>
      </c>
      <c r="T117" s="31">
        <f>'Div 012 FY19 Budget'!H26</f>
        <v>1849</v>
      </c>
      <c r="U117" s="31">
        <f>'Div 012 FY19 Budget'!I26</f>
        <v>1849</v>
      </c>
      <c r="V117" s="31">
        <f>'Div 012 FY19 Budget'!J26</f>
        <v>1849</v>
      </c>
      <c r="W117" s="31">
        <f>'Div 012 FY19 Budget'!K26</f>
        <v>1849</v>
      </c>
      <c r="X117" s="31">
        <f>'Div 012 FY19 Budget'!L26</f>
        <v>1849</v>
      </c>
      <c r="Y117" s="31">
        <f>'Div 012 FY19 Budget'!M26</f>
        <v>1849</v>
      </c>
      <c r="Z117" s="31">
        <f>'Div 012 FY19 Budget'!N26</f>
        <v>1849</v>
      </c>
      <c r="AA117" s="37">
        <f t="shared" ref="AA117:AF117" si="129">O117*(1+AA$3)</f>
        <v>1849</v>
      </c>
      <c r="AB117" s="37">
        <f t="shared" si="129"/>
        <v>1849</v>
      </c>
      <c r="AC117" s="37">
        <f t="shared" si="129"/>
        <v>1849</v>
      </c>
      <c r="AD117" s="37">
        <f t="shared" si="129"/>
        <v>1849</v>
      </c>
      <c r="AE117" s="37">
        <f t="shared" si="129"/>
        <v>1849</v>
      </c>
      <c r="AF117" s="37">
        <f t="shared" si="129"/>
        <v>1849</v>
      </c>
      <c r="AH117" s="15">
        <f>SUM(F117:Q117)</f>
        <v>20882.57</v>
      </c>
      <c r="AI117" s="15">
        <f>SUM(U117:AF117)</f>
        <v>22188</v>
      </c>
      <c r="AK117" s="15">
        <f>AH117*$AK$6</f>
        <v>1058.634217978125</v>
      </c>
      <c r="AL117" s="15">
        <f>AI117*$AL$6</f>
        <v>1251.6734450816289</v>
      </c>
    </row>
    <row r="118" spans="1:38">
      <c r="B118" s="5" t="str">
        <f t="shared" si="95"/>
        <v/>
      </c>
      <c r="C118" s="5" t="s">
        <v>462</v>
      </c>
      <c r="F118" s="1">
        <f>F117-'Div 12 history '!B118</f>
        <v>0</v>
      </c>
      <c r="G118" s="1">
        <f>G117-'Div 12 history '!C118</f>
        <v>0</v>
      </c>
      <c r="H118" s="1">
        <f>H117-'Div 12 history '!D118</f>
        <v>0</v>
      </c>
      <c r="I118" s="1">
        <f>I117-'Div 12 history '!E118</f>
        <v>0</v>
      </c>
      <c r="J118" s="1">
        <f>J117-'Div 12 history '!F118</f>
        <v>0</v>
      </c>
      <c r="K118" s="1">
        <f>K117-'Div 12 history '!G118</f>
        <v>0</v>
      </c>
      <c r="L118" s="1">
        <f>L117-'Div 12 history '!H118</f>
        <v>0</v>
      </c>
      <c r="M118" s="1">
        <f>M117-'Div 12 history '!I118</f>
        <v>0</v>
      </c>
      <c r="N118" s="1">
        <f>N117-'Div 12 history '!J118</f>
        <v>0</v>
      </c>
      <c r="O118" s="1">
        <f t="shared" ref="O118:AF118" si="130">O117-SUM(O114:O116)</f>
        <v>0</v>
      </c>
      <c r="P118" s="1">
        <f t="shared" si="130"/>
        <v>0</v>
      </c>
      <c r="Q118" s="1">
        <f t="shared" si="130"/>
        <v>0</v>
      </c>
      <c r="R118" s="1">
        <f t="shared" si="130"/>
        <v>0</v>
      </c>
      <c r="S118" s="1">
        <f t="shared" si="130"/>
        <v>0</v>
      </c>
      <c r="T118" s="1">
        <f t="shared" si="130"/>
        <v>0</v>
      </c>
      <c r="U118" s="1">
        <f t="shared" si="130"/>
        <v>0</v>
      </c>
      <c r="V118" s="1">
        <f t="shared" si="130"/>
        <v>0</v>
      </c>
      <c r="W118" s="1">
        <f t="shared" si="130"/>
        <v>0</v>
      </c>
      <c r="X118" s="1">
        <f t="shared" si="130"/>
        <v>0</v>
      </c>
      <c r="Y118" s="1">
        <f t="shared" si="130"/>
        <v>0</v>
      </c>
      <c r="Z118" s="1">
        <f t="shared" si="130"/>
        <v>0</v>
      </c>
      <c r="AA118" s="1">
        <f t="shared" si="130"/>
        <v>0</v>
      </c>
      <c r="AB118" s="1">
        <f t="shared" si="130"/>
        <v>0</v>
      </c>
      <c r="AC118" s="1">
        <f t="shared" si="130"/>
        <v>0</v>
      </c>
      <c r="AD118" s="1">
        <f t="shared" si="130"/>
        <v>0</v>
      </c>
      <c r="AE118" s="1">
        <f t="shared" si="130"/>
        <v>0</v>
      </c>
      <c r="AF118" s="1">
        <f t="shared" si="130"/>
        <v>0</v>
      </c>
    </row>
    <row r="119" spans="1:38">
      <c r="A119" s="76" t="s">
        <v>387</v>
      </c>
      <c r="B119" s="5" t="str">
        <f t="shared" si="95"/>
        <v>9010-05411</v>
      </c>
      <c r="C119" s="5" t="str">
        <f t="shared" ref="C119:C141" si="131">LEFT(B119,4)</f>
        <v>9010</v>
      </c>
      <c r="D119" s="1">
        <f>SUM($F119:K119)</f>
        <v>39361.71</v>
      </c>
      <c r="E119" s="2">
        <f t="shared" ref="E119:E127" si="132">D119/$D$142</f>
        <v>0.1417725721682348</v>
      </c>
      <c r="F119" s="22">
        <f>'Div 12 history '!B120</f>
        <v>3910.26</v>
      </c>
      <c r="G119" s="22">
        <f>'Div 12 history '!C120</f>
        <v>4026.65</v>
      </c>
      <c r="H119" s="22">
        <f>'Div 12 history '!D120</f>
        <v>10826.87</v>
      </c>
      <c r="I119" s="22">
        <f>'Div 12 history '!E120</f>
        <v>4956.6000000000004</v>
      </c>
      <c r="J119" s="22">
        <f>'Div 12 history '!F120</f>
        <v>6388.33</v>
      </c>
      <c r="K119" s="22">
        <f>'Div 12 history '!G120</f>
        <v>9253</v>
      </c>
      <c r="L119" s="1">
        <f t="shared" ref="L119:AF119" si="133">$E119*L$142</f>
        <v>8367.98429965789</v>
      </c>
      <c r="M119" s="1">
        <f t="shared" si="133"/>
        <v>8867.7326165509185</v>
      </c>
      <c r="N119" s="1">
        <f t="shared" si="133"/>
        <v>8838.3856941120939</v>
      </c>
      <c r="O119" s="1">
        <f t="shared" si="133"/>
        <v>6911.2711206292779</v>
      </c>
      <c r="P119" s="1">
        <f t="shared" si="133"/>
        <v>6911.2711206292779</v>
      </c>
      <c r="Q119" s="1">
        <f t="shared" si="133"/>
        <v>7999.3756120204807</v>
      </c>
      <c r="R119" s="1">
        <f t="shared" si="133"/>
        <v>6627.7259762928088</v>
      </c>
      <c r="S119" s="1">
        <f t="shared" si="133"/>
        <v>6485.9534041245743</v>
      </c>
      <c r="T119" s="1">
        <f t="shared" si="133"/>
        <v>6652.5361764222498</v>
      </c>
      <c r="U119" s="1">
        <f t="shared" si="133"/>
        <v>7123.9299788816306</v>
      </c>
      <c r="V119" s="1">
        <f t="shared" si="133"/>
        <v>7123.9299788816306</v>
      </c>
      <c r="W119" s="1">
        <f t="shared" si="133"/>
        <v>7290.5127511793062</v>
      </c>
      <c r="X119" s="1">
        <f t="shared" si="133"/>
        <v>8612.5419866480952</v>
      </c>
      <c r="Y119" s="1">
        <f t="shared" si="133"/>
        <v>7510.9691009009111</v>
      </c>
      <c r="Z119" s="1">
        <f t="shared" si="133"/>
        <v>7575.7591663817948</v>
      </c>
      <c r="AA119" s="1">
        <f t="shared" si="133"/>
        <v>6911.2711206292779</v>
      </c>
      <c r="AB119" s="1">
        <f t="shared" si="133"/>
        <v>6911.2711206292779</v>
      </c>
      <c r="AC119" s="1">
        <f t="shared" si="133"/>
        <v>7999.3756120204807</v>
      </c>
      <c r="AD119" s="1">
        <f t="shared" si="133"/>
        <v>6627.7259762928088</v>
      </c>
      <c r="AE119" s="1">
        <f t="shared" si="133"/>
        <v>6485.9534041245743</v>
      </c>
      <c r="AF119" s="1">
        <f t="shared" si="133"/>
        <v>6652.5361764222498</v>
      </c>
    </row>
    <row r="120" spans="1:38">
      <c r="A120" s="76" t="s">
        <v>254</v>
      </c>
      <c r="B120" s="5" t="str">
        <f t="shared" si="95"/>
        <v>9020-05411</v>
      </c>
      <c r="C120" s="5" t="str">
        <f t="shared" si="131"/>
        <v>9020</v>
      </c>
      <c r="D120" s="1">
        <f>SUM($F120:K120)</f>
        <v>0</v>
      </c>
      <c r="E120" s="2">
        <f t="shared" si="132"/>
        <v>0</v>
      </c>
      <c r="F120" s="22">
        <f>'Div 12 history '!B121</f>
        <v>0</v>
      </c>
      <c r="G120" s="22">
        <f>'Div 12 history '!C121</f>
        <v>0</v>
      </c>
      <c r="H120" s="22">
        <f>'Div 12 history '!D121</f>
        <v>0</v>
      </c>
      <c r="I120" s="22">
        <f>'Div 12 history '!E121</f>
        <v>0</v>
      </c>
      <c r="J120" s="22">
        <f>'Div 12 history '!F121</f>
        <v>0</v>
      </c>
      <c r="K120" s="22">
        <f>'Div 12 history '!G121</f>
        <v>0</v>
      </c>
      <c r="L120" s="1">
        <f t="shared" ref="L120:O129" si="134">$E120*L$142</f>
        <v>0</v>
      </c>
      <c r="M120" s="1">
        <f t="shared" si="134"/>
        <v>0</v>
      </c>
      <c r="N120" s="1">
        <f t="shared" si="134"/>
        <v>0</v>
      </c>
      <c r="O120" s="1">
        <f t="shared" si="134"/>
        <v>0</v>
      </c>
      <c r="P120" s="1">
        <f t="shared" ref="P120:P141" si="135">$E120*P$142</f>
        <v>0</v>
      </c>
      <c r="Q120" s="1">
        <f t="shared" ref="Q120:AF129" si="136">$E120*Q$142</f>
        <v>0</v>
      </c>
      <c r="R120" s="1">
        <f t="shared" si="136"/>
        <v>0</v>
      </c>
      <c r="S120" s="1">
        <f t="shared" si="136"/>
        <v>0</v>
      </c>
      <c r="T120" s="1">
        <f t="shared" si="136"/>
        <v>0</v>
      </c>
      <c r="U120" s="1">
        <f t="shared" si="136"/>
        <v>0</v>
      </c>
      <c r="V120" s="1">
        <f t="shared" si="136"/>
        <v>0</v>
      </c>
      <c r="W120" s="1">
        <f t="shared" si="136"/>
        <v>0</v>
      </c>
      <c r="X120" s="1">
        <f t="shared" si="136"/>
        <v>0</v>
      </c>
      <c r="Y120" s="1">
        <f t="shared" si="136"/>
        <v>0</v>
      </c>
      <c r="Z120" s="1">
        <f t="shared" si="136"/>
        <v>0</v>
      </c>
      <c r="AA120" s="1">
        <f t="shared" si="136"/>
        <v>0</v>
      </c>
      <c r="AB120" s="1">
        <f t="shared" si="136"/>
        <v>0</v>
      </c>
      <c r="AC120" s="1">
        <f t="shared" si="136"/>
        <v>0</v>
      </c>
      <c r="AD120" s="1">
        <f t="shared" si="136"/>
        <v>0</v>
      </c>
      <c r="AE120" s="1">
        <f t="shared" si="136"/>
        <v>0</v>
      </c>
      <c r="AF120" s="1">
        <f t="shared" si="136"/>
        <v>0</v>
      </c>
    </row>
    <row r="121" spans="1:38">
      <c r="A121" s="76" t="s">
        <v>255</v>
      </c>
      <c r="B121" s="5" t="str">
        <f t="shared" si="95"/>
        <v>9030-05411</v>
      </c>
      <c r="C121" s="5" t="str">
        <f t="shared" si="131"/>
        <v>9030</v>
      </c>
      <c r="D121" s="1">
        <f>SUM($F121:K121)</f>
        <v>31507.21</v>
      </c>
      <c r="E121" s="2">
        <f t="shared" si="132"/>
        <v>0.11348232085305057</v>
      </c>
      <c r="F121" s="22">
        <f>'Div 12 history '!B122</f>
        <v>382.1</v>
      </c>
      <c r="G121" s="22">
        <f>'Div 12 history '!C122</f>
        <v>3063.61</v>
      </c>
      <c r="H121" s="22">
        <f>'Div 12 history '!D122</f>
        <v>6143.26</v>
      </c>
      <c r="I121" s="22">
        <f>'Div 12 history '!E122</f>
        <v>2969.74</v>
      </c>
      <c r="J121" s="22">
        <f>'Div 12 history '!F122</f>
        <v>7743.62</v>
      </c>
      <c r="K121" s="22">
        <f>'Div 12 history '!G122</f>
        <v>11204.88</v>
      </c>
      <c r="L121" s="1">
        <f t="shared" si="134"/>
        <v>6698.1805060304569</v>
      </c>
      <c r="M121" s="1">
        <f t="shared" si="134"/>
        <v>7098.2056870374599</v>
      </c>
      <c r="N121" s="1">
        <f t="shared" si="134"/>
        <v>7074.7148466208791</v>
      </c>
      <c r="O121" s="1">
        <f t="shared" si="134"/>
        <v>5532.1496592653621</v>
      </c>
      <c r="P121" s="1">
        <f t="shared" si="135"/>
        <v>5532.1496592653621</v>
      </c>
      <c r="Q121" s="1">
        <f t="shared" si="136"/>
        <v>6403.1264718125258</v>
      </c>
      <c r="R121" s="1">
        <f t="shared" si="136"/>
        <v>5305.1850175592608</v>
      </c>
      <c r="S121" s="1">
        <f t="shared" si="136"/>
        <v>5191.7026967062102</v>
      </c>
      <c r="T121" s="1">
        <f t="shared" si="136"/>
        <v>5325.0444237085449</v>
      </c>
      <c r="U121" s="1">
        <f t="shared" si="136"/>
        <v>5702.373140544938</v>
      </c>
      <c r="V121" s="1">
        <f t="shared" si="136"/>
        <v>5702.373140544938</v>
      </c>
      <c r="W121" s="1">
        <f t="shared" si="136"/>
        <v>5835.7148675472727</v>
      </c>
      <c r="X121" s="1">
        <f t="shared" si="136"/>
        <v>6893.9375095019695</v>
      </c>
      <c r="Y121" s="1">
        <f t="shared" si="136"/>
        <v>6012.1798764737659</v>
      </c>
      <c r="Z121" s="1">
        <f t="shared" si="136"/>
        <v>6064.0412971036103</v>
      </c>
      <c r="AA121" s="1">
        <f t="shared" si="136"/>
        <v>5532.1496592653621</v>
      </c>
      <c r="AB121" s="1">
        <f t="shared" si="136"/>
        <v>5532.1496592653621</v>
      </c>
      <c r="AC121" s="1">
        <f t="shared" si="136"/>
        <v>6403.1264718125258</v>
      </c>
      <c r="AD121" s="1">
        <f t="shared" si="136"/>
        <v>5305.1850175592608</v>
      </c>
      <c r="AE121" s="1">
        <f t="shared" si="136"/>
        <v>5191.7026967062102</v>
      </c>
      <c r="AF121" s="1">
        <f t="shared" si="136"/>
        <v>5325.0444237085449</v>
      </c>
    </row>
    <row r="122" spans="1:38">
      <c r="A122" s="76" t="s">
        <v>258</v>
      </c>
      <c r="B122" s="5" t="str">
        <f t="shared" si="95"/>
        <v>9210-05411</v>
      </c>
      <c r="C122" s="5" t="str">
        <f t="shared" si="131"/>
        <v>9210</v>
      </c>
      <c r="D122" s="1">
        <f>SUM($F122:K122)</f>
        <v>28318.55</v>
      </c>
      <c r="E122" s="2">
        <f t="shared" si="132"/>
        <v>0.10199744049673568</v>
      </c>
      <c r="F122" s="22">
        <f>'Div 12 history '!B123</f>
        <v>2993.55</v>
      </c>
      <c r="G122" s="22">
        <f>'Div 12 history '!C123</f>
        <v>1360.24</v>
      </c>
      <c r="H122" s="22">
        <f>'Div 12 history '!D123</f>
        <v>813.95</v>
      </c>
      <c r="I122" s="22">
        <f>'Div 12 history '!E123</f>
        <v>5033.88</v>
      </c>
      <c r="J122" s="22">
        <f>'Div 12 history '!F123</f>
        <v>12872.8</v>
      </c>
      <c r="K122" s="22">
        <f>'Div 12 history '!G123</f>
        <v>5244.13</v>
      </c>
      <c r="L122" s="1">
        <f t="shared" si="134"/>
        <v>6020.2969278793262</v>
      </c>
      <c r="M122" s="1">
        <f t="shared" si="134"/>
        <v>6379.8379056303202</v>
      </c>
      <c r="N122" s="1">
        <f t="shared" si="134"/>
        <v>6358.7244354474951</v>
      </c>
      <c r="O122" s="1">
        <f t="shared" si="134"/>
        <v>4972.2732267753672</v>
      </c>
      <c r="P122" s="1">
        <f t="shared" si="135"/>
        <v>4972.2732267753672</v>
      </c>
      <c r="Q122" s="1">
        <f t="shared" si="136"/>
        <v>5755.1035825878134</v>
      </c>
      <c r="R122" s="1">
        <f t="shared" si="136"/>
        <v>4768.278345781896</v>
      </c>
      <c r="S122" s="1">
        <f t="shared" si="136"/>
        <v>4666.2809052851608</v>
      </c>
      <c r="T122" s="1">
        <f t="shared" si="136"/>
        <v>4786.1278978688251</v>
      </c>
      <c r="U122" s="1">
        <f t="shared" si="136"/>
        <v>5125.2693875204714</v>
      </c>
      <c r="V122" s="1">
        <f t="shared" si="136"/>
        <v>5125.2693875204714</v>
      </c>
      <c r="W122" s="1">
        <f t="shared" si="136"/>
        <v>5245.1163801041357</v>
      </c>
      <c r="X122" s="1">
        <f t="shared" si="136"/>
        <v>6196.2425127361957</v>
      </c>
      <c r="Y122" s="1">
        <f t="shared" si="136"/>
        <v>5403.7224000765591</v>
      </c>
      <c r="Z122" s="1">
        <f t="shared" si="136"/>
        <v>5450.3352303835673</v>
      </c>
      <c r="AA122" s="1">
        <f t="shared" si="136"/>
        <v>4972.2732267753672</v>
      </c>
      <c r="AB122" s="1">
        <f t="shared" si="136"/>
        <v>4972.2732267753672</v>
      </c>
      <c r="AC122" s="1">
        <f t="shared" si="136"/>
        <v>5755.1035825878134</v>
      </c>
      <c r="AD122" s="1">
        <f t="shared" si="136"/>
        <v>4768.278345781896</v>
      </c>
      <c r="AE122" s="1">
        <f t="shared" si="136"/>
        <v>4666.2809052851608</v>
      </c>
      <c r="AF122" s="1">
        <f t="shared" si="136"/>
        <v>4786.1278978688251</v>
      </c>
    </row>
    <row r="123" spans="1:38">
      <c r="A123" s="76" t="s">
        <v>1152</v>
      </c>
      <c r="B123" s="5" t="str">
        <f t="shared" si="95"/>
        <v>8700-05411</v>
      </c>
      <c r="C123" s="5" t="str">
        <f t="shared" si="131"/>
        <v>8700</v>
      </c>
      <c r="D123" s="1">
        <f>SUM($F123:K123)</f>
        <v>4452.68</v>
      </c>
      <c r="E123" s="2">
        <f t="shared" si="132"/>
        <v>1.6037613626086262E-2</v>
      </c>
      <c r="F123" s="22">
        <f>'Div 12 history '!B124</f>
        <v>0</v>
      </c>
      <c r="G123" s="22">
        <f>'Div 12 history '!C124</f>
        <v>0</v>
      </c>
      <c r="H123" s="22">
        <f>'Div 12 history '!D124</f>
        <v>0</v>
      </c>
      <c r="I123" s="22">
        <f>'Div 12 history '!E124</f>
        <v>0</v>
      </c>
      <c r="J123" s="22">
        <f>'Div 12 history '!F124</f>
        <v>1136.92</v>
      </c>
      <c r="K123" s="22">
        <f>'Div 12 history '!G124</f>
        <v>3315.76</v>
      </c>
      <c r="L123" s="1">
        <f t="shared" si="134"/>
        <v>946.60410666611551</v>
      </c>
      <c r="M123" s="1">
        <f t="shared" si="134"/>
        <v>1003.1366946980696</v>
      </c>
      <c r="N123" s="1">
        <f t="shared" si="134"/>
        <v>999.81690867746977</v>
      </c>
      <c r="O123" s="1">
        <f t="shared" si="134"/>
        <v>781.81762665807923</v>
      </c>
      <c r="P123" s="1">
        <f t="shared" si="135"/>
        <v>781.81762665807923</v>
      </c>
      <c r="Q123" s="1">
        <f t="shared" si="136"/>
        <v>904.90631123829121</v>
      </c>
      <c r="R123" s="1">
        <f t="shared" si="136"/>
        <v>749.74239940590667</v>
      </c>
      <c r="S123" s="1">
        <f t="shared" si="136"/>
        <v>733.70478577982044</v>
      </c>
      <c r="T123" s="1">
        <f t="shared" si="136"/>
        <v>752.54898179047177</v>
      </c>
      <c r="U123" s="1">
        <f t="shared" si="136"/>
        <v>805.87404709720852</v>
      </c>
      <c r="V123" s="1">
        <f t="shared" si="136"/>
        <v>805.87404709720852</v>
      </c>
      <c r="W123" s="1">
        <f t="shared" si="136"/>
        <v>824.71824310785996</v>
      </c>
      <c r="X123" s="1">
        <f t="shared" si="136"/>
        <v>974.2689901711143</v>
      </c>
      <c r="Y123" s="1">
        <f t="shared" si="136"/>
        <v>849.65673229642402</v>
      </c>
      <c r="Z123" s="1">
        <f t="shared" si="136"/>
        <v>856.98592172354552</v>
      </c>
      <c r="AA123" s="1">
        <f t="shared" si="136"/>
        <v>781.81762665807923</v>
      </c>
      <c r="AB123" s="1">
        <f t="shared" si="136"/>
        <v>781.81762665807923</v>
      </c>
      <c r="AC123" s="1">
        <f t="shared" si="136"/>
        <v>904.90631123829121</v>
      </c>
      <c r="AD123" s="1">
        <f t="shared" si="136"/>
        <v>749.74239940590667</v>
      </c>
      <c r="AE123" s="1">
        <f t="shared" si="136"/>
        <v>733.70478577982044</v>
      </c>
      <c r="AF123" s="1">
        <f t="shared" si="136"/>
        <v>752.54898179047177</v>
      </c>
    </row>
    <row r="124" spans="1:38">
      <c r="A124" s="76" t="s">
        <v>499</v>
      </c>
      <c r="B124" s="5" t="str">
        <f t="shared" si="95"/>
        <v>9010-05412</v>
      </c>
      <c r="C124" s="5" t="str">
        <f t="shared" si="131"/>
        <v>9010</v>
      </c>
      <c r="D124" s="1">
        <f>SUM($F124:K124)</f>
        <v>2284.9299999999998</v>
      </c>
      <c r="E124" s="2">
        <f t="shared" si="132"/>
        <v>8.229835627678898E-3</v>
      </c>
      <c r="F124" s="22">
        <f>'Div 12 history '!B125</f>
        <v>0</v>
      </c>
      <c r="G124" s="22">
        <f>'Div 12 history '!C125</f>
        <v>0</v>
      </c>
      <c r="H124" s="22">
        <f>'Div 12 history '!D125</f>
        <v>0</v>
      </c>
      <c r="I124" s="22">
        <f>'Div 12 history '!E125</f>
        <v>0</v>
      </c>
      <c r="J124" s="22">
        <f>'Div 12 history '!F125</f>
        <v>0</v>
      </c>
      <c r="K124" s="22">
        <f>'Div 12 history '!G125</f>
        <v>2284.9299999999998</v>
      </c>
      <c r="L124" s="1">
        <f t="shared" si="134"/>
        <v>485.75781808811928</v>
      </c>
      <c r="M124" s="1">
        <f t="shared" si="134"/>
        <v>514.76798867568743</v>
      </c>
      <c r="N124" s="1">
        <f t="shared" si="134"/>
        <v>513.06441270075788</v>
      </c>
      <c r="O124" s="1">
        <f t="shared" si="134"/>
        <v>401.19625701371859</v>
      </c>
      <c r="P124" s="1">
        <f t="shared" si="135"/>
        <v>401.19625701371859</v>
      </c>
      <c r="Q124" s="1">
        <f t="shared" si="136"/>
        <v>464.36024545615413</v>
      </c>
      <c r="R124" s="1">
        <f t="shared" si="136"/>
        <v>384.73658575836083</v>
      </c>
      <c r="S124" s="1">
        <f t="shared" si="136"/>
        <v>376.50675013068189</v>
      </c>
      <c r="T124" s="1">
        <f t="shared" si="136"/>
        <v>386.17680699320459</v>
      </c>
      <c r="U124" s="1">
        <f t="shared" si="136"/>
        <v>413.54101045523697</v>
      </c>
      <c r="V124" s="1">
        <f t="shared" si="136"/>
        <v>413.54101045523697</v>
      </c>
      <c r="W124" s="1">
        <f t="shared" si="136"/>
        <v>423.21106731775967</v>
      </c>
      <c r="X124" s="1">
        <f t="shared" si="136"/>
        <v>499.95428454586539</v>
      </c>
      <c r="Y124" s="1">
        <f t="shared" si="136"/>
        <v>436.00846171880033</v>
      </c>
      <c r="Z124" s="1">
        <f t="shared" si="136"/>
        <v>439.76949660064957</v>
      </c>
      <c r="AA124" s="1">
        <f t="shared" si="136"/>
        <v>401.19625701371859</v>
      </c>
      <c r="AB124" s="1">
        <f t="shared" si="136"/>
        <v>401.19625701371859</v>
      </c>
      <c r="AC124" s="1">
        <f t="shared" si="136"/>
        <v>464.36024545615413</v>
      </c>
      <c r="AD124" s="1">
        <f t="shared" si="136"/>
        <v>384.73658575836083</v>
      </c>
      <c r="AE124" s="1">
        <f t="shared" si="136"/>
        <v>376.50675013068189</v>
      </c>
      <c r="AF124" s="1">
        <f t="shared" si="136"/>
        <v>386.17680699320459</v>
      </c>
    </row>
    <row r="125" spans="1:38">
      <c r="A125" s="76" t="s">
        <v>266</v>
      </c>
      <c r="B125" s="5" t="str">
        <f t="shared" si="95"/>
        <v>9030-05412</v>
      </c>
      <c r="C125" s="5" t="str">
        <f t="shared" si="131"/>
        <v>9030</v>
      </c>
      <c r="D125" s="1">
        <f>SUM($F125:K125)</f>
        <v>679</v>
      </c>
      <c r="E125" s="2">
        <f t="shared" si="132"/>
        <v>2.4456146976905078E-3</v>
      </c>
      <c r="F125" s="22">
        <f>'Div 12 history '!B126</f>
        <v>679</v>
      </c>
      <c r="G125" s="22">
        <f>'Div 12 history '!C126</f>
        <v>0</v>
      </c>
      <c r="H125" s="22">
        <f>'Div 12 history '!D126</f>
        <v>0</v>
      </c>
      <c r="I125" s="22">
        <f>'Div 12 history '!E126</f>
        <v>0</v>
      </c>
      <c r="J125" s="22">
        <f>'Div 12 history '!F126</f>
        <v>0</v>
      </c>
      <c r="K125" s="22">
        <f>'Div 12 history '!G126</f>
        <v>0</v>
      </c>
      <c r="L125" s="1">
        <f t="shared" si="134"/>
        <v>144.34996191648455</v>
      </c>
      <c r="M125" s="1">
        <f t="shared" si="134"/>
        <v>152.97075372584357</v>
      </c>
      <c r="N125" s="1">
        <f t="shared" si="134"/>
        <v>152.46451148342163</v>
      </c>
      <c r="O125" s="1">
        <f t="shared" si="134"/>
        <v>119.22127089771456</v>
      </c>
      <c r="P125" s="1">
        <f t="shared" si="135"/>
        <v>119.22127089771456</v>
      </c>
      <c r="Q125" s="1">
        <f t="shared" si="136"/>
        <v>137.99136370248922</v>
      </c>
      <c r="R125" s="1">
        <f t="shared" si="136"/>
        <v>114.33004150233356</v>
      </c>
      <c r="S125" s="1">
        <f t="shared" si="136"/>
        <v>111.88442680464304</v>
      </c>
      <c r="T125" s="1">
        <f t="shared" si="136"/>
        <v>114.75802407442939</v>
      </c>
      <c r="U125" s="1">
        <f t="shared" si="136"/>
        <v>122.88969294425033</v>
      </c>
      <c r="V125" s="1">
        <f t="shared" si="136"/>
        <v>122.88969294425033</v>
      </c>
      <c r="W125" s="1">
        <f t="shared" si="136"/>
        <v>125.76329021403667</v>
      </c>
      <c r="X125" s="1">
        <f t="shared" si="136"/>
        <v>148.56864727000067</v>
      </c>
      <c r="Y125" s="1">
        <f t="shared" si="136"/>
        <v>129.56622106894542</v>
      </c>
      <c r="Z125" s="1">
        <f t="shared" si="136"/>
        <v>130.68386698578999</v>
      </c>
      <c r="AA125" s="1">
        <f t="shared" si="136"/>
        <v>119.22127089771456</v>
      </c>
      <c r="AB125" s="1">
        <f t="shared" si="136"/>
        <v>119.22127089771456</v>
      </c>
      <c r="AC125" s="1">
        <f t="shared" si="136"/>
        <v>137.99136370248922</v>
      </c>
      <c r="AD125" s="1">
        <f t="shared" si="136"/>
        <v>114.33004150233356</v>
      </c>
      <c r="AE125" s="1">
        <f t="shared" si="136"/>
        <v>111.88442680464304</v>
      </c>
      <c r="AF125" s="1">
        <f t="shared" si="136"/>
        <v>114.75802407442939</v>
      </c>
    </row>
    <row r="126" spans="1:38">
      <c r="A126" s="76" t="s">
        <v>388</v>
      </c>
      <c r="B126" s="5" t="str">
        <f t="shared" si="95"/>
        <v>9210-05412</v>
      </c>
      <c r="C126" s="5" t="str">
        <f t="shared" si="131"/>
        <v>9210</v>
      </c>
      <c r="D126" s="1">
        <f>SUM($F126:K126)</f>
        <v>235.27999999999997</v>
      </c>
      <c r="E126" s="2">
        <f t="shared" si="132"/>
        <v>8.4742890437794201E-4</v>
      </c>
      <c r="F126" s="22">
        <f>'Div 12 history '!B127</f>
        <v>-388</v>
      </c>
      <c r="G126" s="22">
        <f>'Div 12 history '!C127</f>
        <v>0</v>
      </c>
      <c r="H126" s="22">
        <f>'Div 12 history '!D127</f>
        <v>0</v>
      </c>
      <c r="I126" s="22">
        <f>'Div 12 history '!E127</f>
        <v>0</v>
      </c>
      <c r="J126" s="22">
        <f>'Div 12 history '!F127</f>
        <v>0</v>
      </c>
      <c r="K126" s="22">
        <f>'Div 12 history '!G127</f>
        <v>623.28</v>
      </c>
      <c r="L126" s="1">
        <f t="shared" si="134"/>
        <v>50.018643652003647</v>
      </c>
      <c r="M126" s="1">
        <f t="shared" si="134"/>
        <v>53.005830539935893</v>
      </c>
      <c r="N126" s="1">
        <f t="shared" si="134"/>
        <v>52.830412756729658</v>
      </c>
      <c r="O126" s="1">
        <f t="shared" si="134"/>
        <v>41.311311659520292</v>
      </c>
      <c r="P126" s="1">
        <f t="shared" si="135"/>
        <v>41.311311659520292</v>
      </c>
      <c r="Q126" s="1">
        <f t="shared" si="136"/>
        <v>47.815328500621</v>
      </c>
      <c r="R126" s="1">
        <f t="shared" si="136"/>
        <v>39.616453850764408</v>
      </c>
      <c r="S126" s="1">
        <f t="shared" si="136"/>
        <v>38.769024946386466</v>
      </c>
      <c r="T126" s="1">
        <f t="shared" si="136"/>
        <v>39.764753909030553</v>
      </c>
      <c r="U126" s="1">
        <f t="shared" si="136"/>
        <v>42.582455016087209</v>
      </c>
      <c r="V126" s="1">
        <f t="shared" si="136"/>
        <v>42.582455016087209</v>
      </c>
      <c r="W126" s="1">
        <f t="shared" si="136"/>
        <v>43.578183978731289</v>
      </c>
      <c r="X126" s="1">
        <f t="shared" si="136"/>
        <v>51.480458512055598</v>
      </c>
      <c r="Y126" s="1">
        <f t="shared" si="136"/>
        <v>44.895935925038991</v>
      </c>
      <c r="Z126" s="1">
        <f t="shared" si="136"/>
        <v>45.283210934339706</v>
      </c>
      <c r="AA126" s="1">
        <f t="shared" si="136"/>
        <v>41.311311659520292</v>
      </c>
      <c r="AB126" s="1">
        <f t="shared" si="136"/>
        <v>41.311311659520292</v>
      </c>
      <c r="AC126" s="1">
        <f t="shared" si="136"/>
        <v>47.815328500621</v>
      </c>
      <c r="AD126" s="1">
        <f t="shared" si="136"/>
        <v>39.616453850764408</v>
      </c>
      <c r="AE126" s="1">
        <f t="shared" si="136"/>
        <v>38.769024946386466</v>
      </c>
      <c r="AF126" s="1">
        <f t="shared" si="136"/>
        <v>39.764753909030553</v>
      </c>
    </row>
    <row r="127" spans="1:38">
      <c r="A127" s="76" t="s">
        <v>269</v>
      </c>
      <c r="B127" s="5" t="str">
        <f t="shared" si="95"/>
        <v>8700-05413</v>
      </c>
      <c r="C127" s="5" t="str">
        <f t="shared" si="131"/>
        <v>8700</v>
      </c>
      <c r="D127" s="1">
        <f>SUM($F127:K127)</f>
        <v>0</v>
      </c>
      <c r="E127" s="2">
        <f t="shared" si="132"/>
        <v>0</v>
      </c>
      <c r="F127" s="22">
        <f>'Div 12 history '!B128</f>
        <v>0</v>
      </c>
      <c r="G127" s="22">
        <f>'Div 12 history '!C128</f>
        <v>0</v>
      </c>
      <c r="H127" s="22">
        <f>'Div 12 history '!D128</f>
        <v>0</v>
      </c>
      <c r="I127" s="22">
        <f>'Div 12 history '!E128</f>
        <v>0</v>
      </c>
      <c r="J127" s="22">
        <f>'Div 12 history '!F128</f>
        <v>0</v>
      </c>
      <c r="K127" s="22">
        <f>'Div 12 history '!G128</f>
        <v>0</v>
      </c>
      <c r="L127" s="1">
        <f t="shared" si="134"/>
        <v>0</v>
      </c>
      <c r="M127" s="1">
        <f t="shared" si="134"/>
        <v>0</v>
      </c>
      <c r="N127" s="1">
        <f t="shared" si="134"/>
        <v>0</v>
      </c>
      <c r="O127" s="1">
        <f t="shared" si="134"/>
        <v>0</v>
      </c>
      <c r="P127" s="1">
        <f t="shared" si="135"/>
        <v>0</v>
      </c>
      <c r="Q127" s="1">
        <f t="shared" si="136"/>
        <v>0</v>
      </c>
      <c r="R127" s="1">
        <f t="shared" si="136"/>
        <v>0</v>
      </c>
      <c r="S127" s="1">
        <f t="shared" si="136"/>
        <v>0</v>
      </c>
      <c r="T127" s="1">
        <f t="shared" si="136"/>
        <v>0</v>
      </c>
      <c r="U127" s="1">
        <f t="shared" si="136"/>
        <v>0</v>
      </c>
      <c r="V127" s="1">
        <f t="shared" si="136"/>
        <v>0</v>
      </c>
      <c r="W127" s="1">
        <f t="shared" si="136"/>
        <v>0</v>
      </c>
      <c r="X127" s="1">
        <f t="shared" si="136"/>
        <v>0</v>
      </c>
      <c r="Y127" s="1">
        <f t="shared" si="136"/>
        <v>0</v>
      </c>
      <c r="Z127" s="1">
        <f t="shared" si="136"/>
        <v>0</v>
      </c>
      <c r="AA127" s="1">
        <f t="shared" si="136"/>
        <v>0</v>
      </c>
      <c r="AB127" s="1">
        <f t="shared" si="136"/>
        <v>0</v>
      </c>
      <c r="AC127" s="1">
        <f t="shared" si="136"/>
        <v>0</v>
      </c>
      <c r="AD127" s="1">
        <f t="shared" si="136"/>
        <v>0</v>
      </c>
      <c r="AE127" s="1">
        <f t="shared" si="136"/>
        <v>0</v>
      </c>
      <c r="AF127" s="1">
        <f t="shared" si="136"/>
        <v>0</v>
      </c>
    </row>
    <row r="128" spans="1:38">
      <c r="A128" s="76" t="s">
        <v>483</v>
      </c>
      <c r="B128" s="5" t="str">
        <f t="shared" ref="B128:B129" si="137">RIGHT(A128,10)</f>
        <v>9010-05413</v>
      </c>
      <c r="C128" s="5" t="str">
        <f t="shared" ref="C128:C129" si="138">LEFT(B128,4)</f>
        <v>9010</v>
      </c>
      <c r="D128" s="1">
        <f>SUM($F128:K128)</f>
        <v>39995.08</v>
      </c>
      <c r="E128" s="2">
        <f t="shared" ref="E128:E129" si="139">D128/$D$142</f>
        <v>0.14405383723609377</v>
      </c>
      <c r="F128" s="22">
        <f>'Div 12 history '!B129</f>
        <v>1261.48</v>
      </c>
      <c r="G128" s="22">
        <f>'Div 12 history '!C129</f>
        <v>4324.22</v>
      </c>
      <c r="H128" s="22">
        <f>'Div 12 history '!D129</f>
        <v>6713.08</v>
      </c>
      <c r="I128" s="22">
        <f>'Div 12 history '!E129</f>
        <v>8671.7999999999993</v>
      </c>
      <c r="J128" s="22">
        <f>'Div 12 history '!F129</f>
        <v>8435.48</v>
      </c>
      <c r="K128" s="22">
        <f>'Div 12 history '!G129</f>
        <v>10589.02</v>
      </c>
      <c r="L128" s="1">
        <f t="shared" si="134"/>
        <v>8502.6336890231996</v>
      </c>
      <c r="M128" s="1">
        <f t="shared" si="134"/>
        <v>9010.4234652804298</v>
      </c>
      <c r="N128" s="1">
        <f t="shared" si="134"/>
        <v>8980.6043209725576</v>
      </c>
      <c r="O128" s="1">
        <f t="shared" si="134"/>
        <v>7022.4805114223354</v>
      </c>
      <c r="P128" s="1">
        <f t="shared" si="135"/>
        <v>7022.4805114223354</v>
      </c>
      <c r="Q128" s="1">
        <f t="shared" si="136"/>
        <v>8128.0937122093546</v>
      </c>
      <c r="R128" s="1">
        <f t="shared" si="136"/>
        <v>6734.3728369501478</v>
      </c>
      <c r="S128" s="1">
        <f t="shared" si="136"/>
        <v>6590.3189997140544</v>
      </c>
      <c r="T128" s="1">
        <f t="shared" si="136"/>
        <v>6759.5822584664638</v>
      </c>
      <c r="U128" s="1">
        <f t="shared" si="136"/>
        <v>7238.5612672764764</v>
      </c>
      <c r="V128" s="1">
        <f t="shared" si="136"/>
        <v>7238.5612672764764</v>
      </c>
      <c r="W128" s="1">
        <f t="shared" si="136"/>
        <v>7407.8245260288859</v>
      </c>
      <c r="X128" s="1">
        <f t="shared" si="136"/>
        <v>8751.1265582554606</v>
      </c>
      <c r="Y128" s="1">
        <f t="shared" si="136"/>
        <v>7631.828242931012</v>
      </c>
      <c r="Z128" s="1">
        <f t="shared" si="136"/>
        <v>7697.6608465479067</v>
      </c>
      <c r="AA128" s="1">
        <f t="shared" si="136"/>
        <v>7022.4805114223354</v>
      </c>
      <c r="AB128" s="1">
        <f t="shared" si="136"/>
        <v>7022.4805114223354</v>
      </c>
      <c r="AC128" s="1">
        <f t="shared" si="136"/>
        <v>8128.0937122093546</v>
      </c>
      <c r="AD128" s="1">
        <f t="shared" si="136"/>
        <v>6734.3728369501478</v>
      </c>
      <c r="AE128" s="1">
        <f t="shared" si="136"/>
        <v>6590.3189997140544</v>
      </c>
      <c r="AF128" s="1">
        <f t="shared" si="136"/>
        <v>6759.5822584664638</v>
      </c>
    </row>
    <row r="129" spans="1:38">
      <c r="A129" s="76" t="s">
        <v>272</v>
      </c>
      <c r="B129" s="5" t="str">
        <f t="shared" si="137"/>
        <v>9020-05413</v>
      </c>
      <c r="C129" s="5" t="str">
        <f t="shared" si="138"/>
        <v>9020</v>
      </c>
      <c r="D129" s="1">
        <f>SUM($F129:K129)</f>
        <v>0</v>
      </c>
      <c r="E129" s="2">
        <f t="shared" si="139"/>
        <v>0</v>
      </c>
      <c r="F129" s="22">
        <f>'Div 12 history '!B130</f>
        <v>0</v>
      </c>
      <c r="G129" s="22">
        <f>'Div 12 history '!C130</f>
        <v>0</v>
      </c>
      <c r="H129" s="22">
        <f>'Div 12 history '!D130</f>
        <v>0</v>
      </c>
      <c r="I129" s="22">
        <f>'Div 12 history '!E130</f>
        <v>0</v>
      </c>
      <c r="J129" s="22">
        <f>'Div 12 history '!F130</f>
        <v>0</v>
      </c>
      <c r="K129" s="22">
        <f>'Div 12 history '!G130</f>
        <v>0</v>
      </c>
      <c r="L129" s="1">
        <f t="shared" si="134"/>
        <v>0</v>
      </c>
      <c r="M129" s="1">
        <f t="shared" si="134"/>
        <v>0</v>
      </c>
      <c r="N129" s="1">
        <f t="shared" si="134"/>
        <v>0</v>
      </c>
      <c r="O129" s="1">
        <f t="shared" si="134"/>
        <v>0</v>
      </c>
      <c r="P129" s="1">
        <f t="shared" si="135"/>
        <v>0</v>
      </c>
      <c r="Q129" s="1">
        <f t="shared" si="136"/>
        <v>0</v>
      </c>
      <c r="R129" s="1">
        <f t="shared" si="136"/>
        <v>0</v>
      </c>
      <c r="S129" s="1">
        <f t="shared" si="136"/>
        <v>0</v>
      </c>
      <c r="T129" s="1">
        <f t="shared" si="136"/>
        <v>0</v>
      </c>
      <c r="U129" s="1">
        <f t="shared" si="136"/>
        <v>0</v>
      </c>
      <c r="V129" s="1">
        <f t="shared" si="136"/>
        <v>0</v>
      </c>
      <c r="W129" s="1">
        <f t="shared" si="136"/>
        <v>0</v>
      </c>
      <c r="X129" s="1">
        <f t="shared" si="136"/>
        <v>0</v>
      </c>
      <c r="Y129" s="1">
        <f t="shared" si="136"/>
        <v>0</v>
      </c>
      <c r="Z129" s="1">
        <f t="shared" si="136"/>
        <v>0</v>
      </c>
      <c r="AA129" s="1">
        <f t="shared" si="136"/>
        <v>0</v>
      </c>
      <c r="AB129" s="1">
        <f t="shared" si="136"/>
        <v>0</v>
      </c>
      <c r="AC129" s="1">
        <f t="shared" si="136"/>
        <v>0</v>
      </c>
      <c r="AD129" s="1">
        <f t="shared" si="136"/>
        <v>0</v>
      </c>
      <c r="AE129" s="1">
        <f t="shared" si="136"/>
        <v>0</v>
      </c>
      <c r="AF129" s="1">
        <f t="shared" si="136"/>
        <v>0</v>
      </c>
    </row>
    <row r="130" spans="1:38">
      <c r="A130" s="76" t="s">
        <v>273</v>
      </c>
      <c r="B130" s="5" t="str">
        <f t="shared" si="95"/>
        <v>9030-05413</v>
      </c>
      <c r="C130" s="5" t="str">
        <f t="shared" si="131"/>
        <v>9030</v>
      </c>
      <c r="D130" s="1">
        <f>SUM($F130:K130)</f>
        <v>19573.66</v>
      </c>
      <c r="E130" s="2">
        <f t="shared" ref="E130:E137" si="140">D130/$D$142</f>
        <v>7.050019231752104E-2</v>
      </c>
      <c r="F130" s="22">
        <f>'Div 12 history '!B131</f>
        <v>2187.4299999999998</v>
      </c>
      <c r="G130" s="22">
        <f>'Div 12 history '!C131</f>
        <v>2879.48</v>
      </c>
      <c r="H130" s="22">
        <f>'Div 12 history '!D131</f>
        <v>3105.01</v>
      </c>
      <c r="I130" s="22">
        <f>'Div 12 history '!E131</f>
        <v>2916.07</v>
      </c>
      <c r="J130" s="22">
        <f>'Div 12 history '!F131</f>
        <v>2647.45</v>
      </c>
      <c r="K130" s="22">
        <f>'Div 12 history '!G131</f>
        <v>5838.22</v>
      </c>
      <c r="L130" s="1">
        <f>$E130*L$142</f>
        <v>4161.2033513493616</v>
      </c>
      <c r="M130" s="1">
        <f>$E130*M$142</f>
        <v>4409.7165292686232</v>
      </c>
      <c r="N130" s="1">
        <f>$E130*N$142</f>
        <v>4395.1229894588969</v>
      </c>
      <c r="O130" s="1">
        <f>$E130*O$142</f>
        <v>3436.8138752868331</v>
      </c>
      <c r="P130" s="1">
        <f t="shared" si="135"/>
        <v>3436.8138752868331</v>
      </c>
      <c r="Q130" s="1">
        <f t="shared" ref="Q130:AF130" si="141">$E130*Q$142</f>
        <v>3977.9028513238072</v>
      </c>
      <c r="R130" s="1">
        <f t="shared" si="141"/>
        <v>3295.8134906517912</v>
      </c>
      <c r="S130" s="1">
        <f t="shared" si="141"/>
        <v>3225.3132983342703</v>
      </c>
      <c r="T130" s="1">
        <f t="shared" si="141"/>
        <v>3308.1510243073571</v>
      </c>
      <c r="U130" s="1">
        <f t="shared" si="141"/>
        <v>3542.5641637631147</v>
      </c>
      <c r="V130" s="1">
        <f t="shared" si="141"/>
        <v>3542.5641637631147</v>
      </c>
      <c r="W130" s="1">
        <f t="shared" si="141"/>
        <v>3625.4018897362021</v>
      </c>
      <c r="X130" s="1">
        <f t="shared" si="141"/>
        <v>4282.8161830970857</v>
      </c>
      <c r="Y130" s="1">
        <f t="shared" si="141"/>
        <v>3735.0296887899472</v>
      </c>
      <c r="Z130" s="1">
        <f t="shared" si="141"/>
        <v>3767.2482766790545</v>
      </c>
      <c r="AA130" s="1">
        <f t="shared" si="141"/>
        <v>3436.8138752868331</v>
      </c>
      <c r="AB130" s="1">
        <f t="shared" si="141"/>
        <v>3436.8138752868331</v>
      </c>
      <c r="AC130" s="1">
        <f t="shared" si="141"/>
        <v>3977.9028513238072</v>
      </c>
      <c r="AD130" s="1">
        <f t="shared" si="141"/>
        <v>3295.8134906517912</v>
      </c>
      <c r="AE130" s="1">
        <f t="shared" si="141"/>
        <v>3225.3132983342703</v>
      </c>
      <c r="AF130" s="1">
        <f t="shared" si="141"/>
        <v>3308.1510243073571</v>
      </c>
    </row>
    <row r="131" spans="1:38">
      <c r="A131" s="76" t="s">
        <v>268</v>
      </c>
      <c r="B131" s="5" t="str">
        <f t="shared" si="95"/>
        <v>9210-05413</v>
      </c>
      <c r="C131" s="5" t="str">
        <f t="shared" si="131"/>
        <v>9210</v>
      </c>
      <c r="D131" s="1">
        <f>SUM($F131:K131)</f>
        <v>37724.720000000001</v>
      </c>
      <c r="E131" s="2">
        <f t="shared" si="140"/>
        <v>0.13587647967343011</v>
      </c>
      <c r="F131" s="22">
        <f>'Div 12 history '!B132</f>
        <v>5203.7</v>
      </c>
      <c r="G131" s="22">
        <f>'Div 12 history '!C132</f>
        <v>2575.65</v>
      </c>
      <c r="H131" s="22">
        <f>'Div 12 history '!D132</f>
        <v>6348.43</v>
      </c>
      <c r="I131" s="22">
        <f>'Div 12 history '!E132</f>
        <v>8244.94</v>
      </c>
      <c r="J131" s="22">
        <f>'Div 12 history '!F132</f>
        <v>9940.65</v>
      </c>
      <c r="K131" s="22">
        <f>'Div 12 history '!G132</f>
        <v>5411.35</v>
      </c>
      <c r="L131" s="1">
        <f t="shared" ref="L131:W141" si="142">$E131*L$142</f>
        <v>8019.9733362445386</v>
      </c>
      <c r="M131" s="1">
        <f t="shared" si="142"/>
        <v>8498.9379270933805</v>
      </c>
      <c r="N131" s="1">
        <f t="shared" si="142"/>
        <v>8470.8114958009792</v>
      </c>
      <c r="O131" s="1">
        <f t="shared" si="142"/>
        <v>6623.8425076000449</v>
      </c>
      <c r="P131" s="1">
        <f t="shared" si="135"/>
        <v>6623.8425076000449</v>
      </c>
      <c r="Q131" s="1">
        <f t="shared" si="142"/>
        <v>7666.6944890936202</v>
      </c>
      <c r="R131" s="1">
        <f t="shared" si="142"/>
        <v>6352.0895482531841</v>
      </c>
      <c r="S131" s="1">
        <f t="shared" si="142"/>
        <v>6216.2130685797538</v>
      </c>
      <c r="T131" s="1">
        <f t="shared" si="142"/>
        <v>6375.8679321960344</v>
      </c>
      <c r="U131" s="1">
        <f t="shared" si="142"/>
        <v>6827.6572271101895</v>
      </c>
      <c r="V131" s="1">
        <f t="shared" si="142"/>
        <v>6827.6572271101895</v>
      </c>
      <c r="W131" s="1">
        <f t="shared" si="142"/>
        <v>6987.3120907264702</v>
      </c>
      <c r="X131" s="1">
        <f t="shared" ref="X131:AF141" si="143">$E131*X$142</f>
        <v>8254.3602636812066</v>
      </c>
      <c r="Y131" s="1">
        <f t="shared" si="143"/>
        <v>7198.6000166186541</v>
      </c>
      <c r="Z131" s="1">
        <f t="shared" si="143"/>
        <v>7260.6955678294116</v>
      </c>
      <c r="AA131" s="1">
        <f t="shared" si="143"/>
        <v>6623.8425076000449</v>
      </c>
      <c r="AB131" s="1">
        <f t="shared" si="143"/>
        <v>6623.8425076000449</v>
      </c>
      <c r="AC131" s="1">
        <f t="shared" si="143"/>
        <v>7666.6944890936202</v>
      </c>
      <c r="AD131" s="1">
        <f t="shared" si="143"/>
        <v>6352.0895482531841</v>
      </c>
      <c r="AE131" s="1">
        <f t="shared" si="143"/>
        <v>6216.2130685797538</v>
      </c>
      <c r="AF131" s="1">
        <f t="shared" si="143"/>
        <v>6375.8679321960344</v>
      </c>
    </row>
    <row r="132" spans="1:38">
      <c r="A132" s="76" t="s">
        <v>389</v>
      </c>
      <c r="B132" s="5" t="str">
        <f t="shared" si="95"/>
        <v>9230-05413</v>
      </c>
      <c r="C132" s="5" t="str">
        <f t="shared" si="131"/>
        <v>9230</v>
      </c>
      <c r="D132" s="1">
        <f>SUM($F132:K132)</f>
        <v>0</v>
      </c>
      <c r="E132" s="2">
        <f t="shared" si="140"/>
        <v>0</v>
      </c>
      <c r="F132" s="22">
        <f>'Div 12 history '!B133</f>
        <v>0</v>
      </c>
      <c r="G132" s="22">
        <f>'Div 12 history '!C133</f>
        <v>0</v>
      </c>
      <c r="H132" s="22">
        <f>'Div 12 history '!D133</f>
        <v>0</v>
      </c>
      <c r="I132" s="22">
        <f>'Div 12 history '!E133</f>
        <v>0</v>
      </c>
      <c r="J132" s="22">
        <f>'Div 12 history '!F133</f>
        <v>0</v>
      </c>
      <c r="K132" s="22">
        <f>'Div 12 history '!G133</f>
        <v>0</v>
      </c>
      <c r="L132" s="1">
        <f t="shared" si="142"/>
        <v>0</v>
      </c>
      <c r="M132" s="1">
        <f t="shared" si="142"/>
        <v>0</v>
      </c>
      <c r="N132" s="1">
        <f t="shared" si="142"/>
        <v>0</v>
      </c>
      <c r="O132" s="1">
        <f t="shared" si="142"/>
        <v>0</v>
      </c>
      <c r="P132" s="1">
        <f t="shared" si="135"/>
        <v>0</v>
      </c>
      <c r="Q132" s="1">
        <f t="shared" si="142"/>
        <v>0</v>
      </c>
      <c r="R132" s="1">
        <f t="shared" si="142"/>
        <v>0</v>
      </c>
      <c r="S132" s="1">
        <f t="shared" si="142"/>
        <v>0</v>
      </c>
      <c r="T132" s="1">
        <f t="shared" si="142"/>
        <v>0</v>
      </c>
      <c r="U132" s="1">
        <f t="shared" si="142"/>
        <v>0</v>
      </c>
      <c r="V132" s="1">
        <f t="shared" si="142"/>
        <v>0</v>
      </c>
      <c r="W132" s="1">
        <f t="shared" si="142"/>
        <v>0</v>
      </c>
      <c r="X132" s="1">
        <f t="shared" si="143"/>
        <v>0</v>
      </c>
      <c r="Y132" s="1">
        <f t="shared" si="143"/>
        <v>0</v>
      </c>
      <c r="Z132" s="1">
        <f t="shared" si="143"/>
        <v>0</v>
      </c>
      <c r="AA132" s="1">
        <f t="shared" si="143"/>
        <v>0</v>
      </c>
      <c r="AB132" s="1">
        <f t="shared" si="143"/>
        <v>0</v>
      </c>
      <c r="AC132" s="1">
        <f t="shared" si="143"/>
        <v>0</v>
      </c>
      <c r="AD132" s="1">
        <f t="shared" si="143"/>
        <v>0</v>
      </c>
      <c r="AE132" s="1">
        <f t="shared" si="143"/>
        <v>0</v>
      </c>
      <c r="AF132" s="1">
        <f t="shared" si="143"/>
        <v>0</v>
      </c>
    </row>
    <row r="133" spans="1:38">
      <c r="A133" s="76" t="s">
        <v>278</v>
      </c>
      <c r="B133" s="5" t="str">
        <f t="shared" si="95"/>
        <v>9210-05414</v>
      </c>
      <c r="C133" s="5" t="str">
        <f t="shared" si="131"/>
        <v>9210</v>
      </c>
      <c r="D133" s="1">
        <f>SUM($F133:K133)</f>
        <v>17787.25</v>
      </c>
      <c r="E133" s="2">
        <f t="shared" si="140"/>
        <v>6.4065920517666394E-2</v>
      </c>
      <c r="F133" s="22">
        <f>'Div 12 history '!B134</f>
        <v>1776.47</v>
      </c>
      <c r="G133" s="22">
        <f>'Div 12 history '!C134</f>
        <v>907.73</v>
      </c>
      <c r="H133" s="22">
        <f>'Div 12 history '!D134</f>
        <v>2113.17</v>
      </c>
      <c r="I133" s="22">
        <f>'Div 12 history '!E134</f>
        <v>3196.16</v>
      </c>
      <c r="J133" s="22">
        <f>'Div 12 history '!F134</f>
        <v>7191.43</v>
      </c>
      <c r="K133" s="22">
        <f>'Div 12 history '!G134</f>
        <v>2602.29</v>
      </c>
      <c r="L133" s="1">
        <f t="shared" si="142"/>
        <v>3781.4268926347413</v>
      </c>
      <c r="M133" s="1">
        <f t="shared" si="142"/>
        <v>4007.2592624595154</v>
      </c>
      <c r="N133" s="1">
        <f t="shared" si="142"/>
        <v>3993.9976169123584</v>
      </c>
      <c r="O133" s="1">
        <f t="shared" si="142"/>
        <v>3123.1495593157192</v>
      </c>
      <c r="P133" s="1">
        <f t="shared" si="135"/>
        <v>3123.1495593157192</v>
      </c>
      <c r="Q133" s="1">
        <f t="shared" si="142"/>
        <v>3614.8554992888085</v>
      </c>
      <c r="R133" s="1">
        <f t="shared" si="142"/>
        <v>2995.0177182803864</v>
      </c>
      <c r="S133" s="1">
        <f t="shared" si="142"/>
        <v>2930.9517977627197</v>
      </c>
      <c r="T133" s="1">
        <f t="shared" si="142"/>
        <v>3006.2292543709777</v>
      </c>
      <c r="U133" s="1">
        <f t="shared" si="142"/>
        <v>3219.2484400922185</v>
      </c>
      <c r="V133" s="1">
        <f t="shared" si="142"/>
        <v>3219.2484400922185</v>
      </c>
      <c r="W133" s="1">
        <f t="shared" si="142"/>
        <v>3294.5258967004766</v>
      </c>
      <c r="X133" s="1">
        <f t="shared" si="143"/>
        <v>3891.9406055277159</v>
      </c>
      <c r="Y133" s="1">
        <f t="shared" si="143"/>
        <v>3394.1484031054479</v>
      </c>
      <c r="Z133" s="1">
        <f t="shared" si="143"/>
        <v>3423.4265287820213</v>
      </c>
      <c r="AA133" s="1">
        <f t="shared" si="143"/>
        <v>3123.1495593157192</v>
      </c>
      <c r="AB133" s="1">
        <f t="shared" si="143"/>
        <v>3123.1495593157192</v>
      </c>
      <c r="AC133" s="1">
        <f t="shared" si="143"/>
        <v>3614.8554992888085</v>
      </c>
      <c r="AD133" s="1">
        <f t="shared" si="143"/>
        <v>2995.0177182803864</v>
      </c>
      <c r="AE133" s="1">
        <f t="shared" si="143"/>
        <v>2930.9517977627197</v>
      </c>
      <c r="AF133" s="1">
        <f t="shared" si="143"/>
        <v>3006.2292543709777</v>
      </c>
    </row>
    <row r="134" spans="1:38">
      <c r="A134" s="76" t="s">
        <v>390</v>
      </c>
      <c r="B134" s="5" t="str">
        <f t="shared" si="95"/>
        <v>9230-05414</v>
      </c>
      <c r="C134" s="5" t="str">
        <f t="shared" si="131"/>
        <v>9230</v>
      </c>
      <c r="D134" s="1">
        <f>SUM($F134:K134)</f>
        <v>0</v>
      </c>
      <c r="E134" s="2">
        <f t="shared" si="140"/>
        <v>0</v>
      </c>
      <c r="F134" s="22">
        <f>'Div 12 history '!B135</f>
        <v>0</v>
      </c>
      <c r="G134" s="22">
        <f>'Div 12 history '!C135</f>
        <v>0</v>
      </c>
      <c r="H134" s="22">
        <f>'Div 12 history '!D135</f>
        <v>0</v>
      </c>
      <c r="I134" s="22">
        <f>'Div 12 history '!E135</f>
        <v>0</v>
      </c>
      <c r="J134" s="22">
        <f>'Div 12 history '!F135</f>
        <v>0</v>
      </c>
      <c r="K134" s="22">
        <f>'Div 12 history '!G135</f>
        <v>0</v>
      </c>
      <c r="L134" s="1">
        <f t="shared" si="142"/>
        <v>0</v>
      </c>
      <c r="M134" s="1">
        <f t="shared" si="142"/>
        <v>0</v>
      </c>
      <c r="N134" s="1">
        <f t="shared" si="142"/>
        <v>0</v>
      </c>
      <c r="O134" s="1">
        <f t="shared" si="142"/>
        <v>0</v>
      </c>
      <c r="P134" s="1">
        <f t="shared" si="135"/>
        <v>0</v>
      </c>
      <c r="Q134" s="1">
        <f t="shared" si="142"/>
        <v>0</v>
      </c>
      <c r="R134" s="1">
        <f t="shared" si="142"/>
        <v>0</v>
      </c>
      <c r="S134" s="1">
        <f t="shared" si="142"/>
        <v>0</v>
      </c>
      <c r="T134" s="1">
        <f t="shared" si="142"/>
        <v>0</v>
      </c>
      <c r="U134" s="1">
        <f t="shared" si="142"/>
        <v>0</v>
      </c>
      <c r="V134" s="1">
        <f t="shared" si="142"/>
        <v>0</v>
      </c>
      <c r="W134" s="1">
        <f t="shared" si="142"/>
        <v>0</v>
      </c>
      <c r="X134" s="1">
        <f t="shared" si="143"/>
        <v>0</v>
      </c>
      <c r="Y134" s="1">
        <f t="shared" si="143"/>
        <v>0</v>
      </c>
      <c r="Z134" s="1">
        <f t="shared" si="143"/>
        <v>0</v>
      </c>
      <c r="AA134" s="1">
        <f t="shared" si="143"/>
        <v>0</v>
      </c>
      <c r="AB134" s="1">
        <f t="shared" si="143"/>
        <v>0</v>
      </c>
      <c r="AC134" s="1">
        <f t="shared" si="143"/>
        <v>0</v>
      </c>
      <c r="AD134" s="1">
        <f t="shared" si="143"/>
        <v>0</v>
      </c>
      <c r="AE134" s="1">
        <f t="shared" si="143"/>
        <v>0</v>
      </c>
      <c r="AF134" s="1">
        <f t="shared" si="143"/>
        <v>0</v>
      </c>
    </row>
    <row r="135" spans="1:38">
      <c r="A135" s="76" t="s">
        <v>486</v>
      </c>
      <c r="B135" s="5" t="str">
        <f t="shared" si="95"/>
        <v>9010-05414</v>
      </c>
      <c r="C135" s="5" t="str">
        <f t="shared" si="131"/>
        <v>9010</v>
      </c>
      <c r="D135" s="1">
        <f>SUM($F135:K135)</f>
        <v>33383.29</v>
      </c>
      <c r="E135" s="2">
        <f t="shared" si="140"/>
        <v>0.12023956506813631</v>
      </c>
      <c r="F135" s="22">
        <f>'Div 12 history '!B136</f>
        <v>2223.54</v>
      </c>
      <c r="G135" s="22">
        <f>'Div 12 history '!C136</f>
        <v>1508.6</v>
      </c>
      <c r="H135" s="22">
        <f>'Div 12 history '!D136</f>
        <v>4637.51</v>
      </c>
      <c r="I135" s="22">
        <f>'Div 12 history '!E136</f>
        <v>4498.17</v>
      </c>
      <c r="J135" s="22">
        <f>'Div 12 history '!F136</f>
        <v>14805.32</v>
      </c>
      <c r="K135" s="22">
        <f>'Div 12 history '!G136</f>
        <v>5710.15</v>
      </c>
      <c r="L135" s="1">
        <f t="shared" si="142"/>
        <v>7097.0200885816776</v>
      </c>
      <c r="M135" s="1">
        <f t="shared" si="142"/>
        <v>7520.8645554468576</v>
      </c>
      <c r="N135" s="1">
        <f t="shared" si="142"/>
        <v>7495.9749654777534</v>
      </c>
      <c r="O135" s="1">
        <f t="shared" si="142"/>
        <v>5861.558557506577</v>
      </c>
      <c r="P135" s="1">
        <f t="shared" si="135"/>
        <v>5861.558557506577</v>
      </c>
      <c r="Q135" s="1">
        <f t="shared" si="142"/>
        <v>6784.3972194045227</v>
      </c>
      <c r="R135" s="1">
        <f t="shared" si="142"/>
        <v>5621.0794273703041</v>
      </c>
      <c r="S135" s="1">
        <f t="shared" si="142"/>
        <v>5500.8398623021676</v>
      </c>
      <c r="T135" s="1">
        <f t="shared" si="142"/>
        <v>5642.1213512572285</v>
      </c>
      <c r="U135" s="1">
        <f t="shared" si="142"/>
        <v>6041.9179051087813</v>
      </c>
      <c r="V135" s="1">
        <f t="shared" si="142"/>
        <v>6041.9179051087813</v>
      </c>
      <c r="W135" s="1">
        <f t="shared" si="142"/>
        <v>6183.1993940638413</v>
      </c>
      <c r="X135" s="1">
        <f t="shared" si="143"/>
        <v>7304.4333383242129</v>
      </c>
      <c r="Y135" s="1">
        <f t="shared" si="143"/>
        <v>6370.1719177447931</v>
      </c>
      <c r="Z135" s="1">
        <f t="shared" si="143"/>
        <v>6425.1213989809321</v>
      </c>
      <c r="AA135" s="1">
        <f t="shared" si="143"/>
        <v>5861.558557506577</v>
      </c>
      <c r="AB135" s="1">
        <f t="shared" si="143"/>
        <v>5861.558557506577</v>
      </c>
      <c r="AC135" s="1">
        <f t="shared" si="143"/>
        <v>6784.3972194045227</v>
      </c>
      <c r="AD135" s="1">
        <f t="shared" si="143"/>
        <v>5621.0794273703041</v>
      </c>
      <c r="AE135" s="1">
        <f t="shared" si="143"/>
        <v>5500.8398623021676</v>
      </c>
      <c r="AF135" s="1">
        <f t="shared" si="143"/>
        <v>5642.1213512572285</v>
      </c>
    </row>
    <row r="136" spans="1:38">
      <c r="A136" s="76" t="s">
        <v>283</v>
      </c>
      <c r="B136" s="5" t="str">
        <f t="shared" si="95"/>
        <v>9020-05414</v>
      </c>
      <c r="C136" s="5" t="str">
        <f t="shared" si="131"/>
        <v>9020</v>
      </c>
      <c r="D136" s="1">
        <f>SUM($F136:K136)</f>
        <v>0</v>
      </c>
      <c r="E136" s="2">
        <f t="shared" si="140"/>
        <v>0</v>
      </c>
      <c r="F136" s="22">
        <f>'Div 12 history '!B137</f>
        <v>0</v>
      </c>
      <c r="G136" s="22">
        <f>'Div 12 history '!C137</f>
        <v>0</v>
      </c>
      <c r="H136" s="22">
        <f>'Div 12 history '!D137</f>
        <v>0</v>
      </c>
      <c r="I136" s="22">
        <f>'Div 12 history '!E137</f>
        <v>0</v>
      </c>
      <c r="J136" s="22">
        <f>'Div 12 history '!F137</f>
        <v>0</v>
      </c>
      <c r="K136" s="22">
        <f>'Div 12 history '!G137</f>
        <v>0</v>
      </c>
      <c r="L136" s="1">
        <f t="shared" si="142"/>
        <v>0</v>
      </c>
      <c r="M136" s="1">
        <f t="shared" si="142"/>
        <v>0</v>
      </c>
      <c r="N136" s="1">
        <f t="shared" si="142"/>
        <v>0</v>
      </c>
      <c r="O136" s="1">
        <f t="shared" si="142"/>
        <v>0</v>
      </c>
      <c r="P136" s="1">
        <f t="shared" si="135"/>
        <v>0</v>
      </c>
      <c r="Q136" s="1">
        <f t="shared" si="142"/>
        <v>0</v>
      </c>
      <c r="R136" s="1">
        <f t="shared" si="142"/>
        <v>0</v>
      </c>
      <c r="S136" s="1">
        <f t="shared" si="142"/>
        <v>0</v>
      </c>
      <c r="T136" s="1">
        <f t="shared" si="142"/>
        <v>0</v>
      </c>
      <c r="U136" s="1">
        <f t="shared" si="142"/>
        <v>0</v>
      </c>
      <c r="V136" s="1">
        <f t="shared" si="142"/>
        <v>0</v>
      </c>
      <c r="W136" s="1">
        <f t="shared" si="142"/>
        <v>0</v>
      </c>
      <c r="X136" s="1">
        <f t="shared" si="143"/>
        <v>0</v>
      </c>
      <c r="Y136" s="1">
        <f t="shared" si="143"/>
        <v>0</v>
      </c>
      <c r="Z136" s="1">
        <f t="shared" si="143"/>
        <v>0</v>
      </c>
      <c r="AA136" s="1">
        <f t="shared" si="143"/>
        <v>0</v>
      </c>
      <c r="AB136" s="1">
        <f t="shared" si="143"/>
        <v>0</v>
      </c>
      <c r="AC136" s="1">
        <f t="shared" si="143"/>
        <v>0</v>
      </c>
      <c r="AD136" s="1">
        <f t="shared" si="143"/>
        <v>0</v>
      </c>
      <c r="AE136" s="1">
        <f t="shared" si="143"/>
        <v>0</v>
      </c>
      <c r="AF136" s="1">
        <f t="shared" si="143"/>
        <v>0</v>
      </c>
    </row>
    <row r="137" spans="1:38">
      <c r="A137" s="76" t="s">
        <v>353</v>
      </c>
      <c r="B137" s="5" t="str">
        <f t="shared" si="95"/>
        <v>9030-05414</v>
      </c>
      <c r="C137" s="5" t="str">
        <f t="shared" si="131"/>
        <v>9030</v>
      </c>
      <c r="D137" s="1">
        <f>SUM($F137:K137)</f>
        <v>21891.91</v>
      </c>
      <c r="E137" s="2">
        <f t="shared" si="140"/>
        <v>7.885003955304537E-2</v>
      </c>
      <c r="F137" s="22">
        <f>'Div 12 history '!B138</f>
        <v>649.75</v>
      </c>
      <c r="G137" s="22">
        <f>'Div 12 history '!C138</f>
        <v>1459.65</v>
      </c>
      <c r="H137" s="22">
        <f>'Div 12 history '!D138</f>
        <v>7270.76</v>
      </c>
      <c r="I137" s="22">
        <f>'Div 12 history '!E138</f>
        <v>1343.56</v>
      </c>
      <c r="J137" s="22">
        <f>'Div 12 history '!F138</f>
        <v>5473.53</v>
      </c>
      <c r="K137" s="22">
        <f>'Div 12 history '!G138</f>
        <v>5694.66</v>
      </c>
      <c r="L137" s="1">
        <f t="shared" si="142"/>
        <v>4654.0447345789498</v>
      </c>
      <c r="M137" s="1">
        <f t="shared" si="142"/>
        <v>4931.9911240034353</v>
      </c>
      <c r="N137" s="1">
        <f t="shared" si="142"/>
        <v>4915.6691658159543</v>
      </c>
      <c r="O137" s="1">
        <f t="shared" si="142"/>
        <v>3843.8605781714086</v>
      </c>
      <c r="P137" s="1">
        <f t="shared" si="135"/>
        <v>3843.8605781714086</v>
      </c>
      <c r="Q137" s="1">
        <f t="shared" si="142"/>
        <v>4449.0346317410322</v>
      </c>
      <c r="R137" s="1">
        <f t="shared" si="142"/>
        <v>3686.1604990653182</v>
      </c>
      <c r="S137" s="1">
        <f t="shared" si="142"/>
        <v>3607.3104595122727</v>
      </c>
      <c r="T137" s="1">
        <f t="shared" si="142"/>
        <v>3699.9592559871007</v>
      </c>
      <c r="U137" s="1">
        <f t="shared" si="142"/>
        <v>3962.1356375009768</v>
      </c>
      <c r="V137" s="1">
        <f t="shared" si="142"/>
        <v>3962.1356375009768</v>
      </c>
      <c r="W137" s="1">
        <f t="shared" si="142"/>
        <v>4054.7844339758053</v>
      </c>
      <c r="X137" s="1">
        <f t="shared" si="143"/>
        <v>4790.0610528079533</v>
      </c>
      <c r="Y137" s="1">
        <f t="shared" si="143"/>
        <v>4177.3962454807906</v>
      </c>
      <c r="Z137" s="1">
        <f t="shared" si="143"/>
        <v>4213.4307135565323</v>
      </c>
      <c r="AA137" s="1">
        <f t="shared" si="143"/>
        <v>3843.8605781714086</v>
      </c>
      <c r="AB137" s="1">
        <f t="shared" si="143"/>
        <v>3843.8605781714086</v>
      </c>
      <c r="AC137" s="1">
        <f t="shared" si="143"/>
        <v>4449.0346317410322</v>
      </c>
      <c r="AD137" s="1">
        <f t="shared" si="143"/>
        <v>3686.1604990653182</v>
      </c>
      <c r="AE137" s="1">
        <f t="shared" si="143"/>
        <v>3607.3104595122727</v>
      </c>
      <c r="AF137" s="1">
        <f t="shared" si="143"/>
        <v>3699.9592559871007</v>
      </c>
    </row>
    <row r="138" spans="1:38">
      <c r="A138" s="76" t="s">
        <v>1145</v>
      </c>
      <c r="B138" s="5" t="str">
        <f t="shared" si="95"/>
        <v>8700-05419</v>
      </c>
      <c r="C138" s="5" t="str">
        <f t="shared" si="131"/>
        <v>8700</v>
      </c>
      <c r="D138" s="1">
        <f>SUM($F138:K138)</f>
        <v>395</v>
      </c>
      <c r="E138" s="2">
        <f t="shared" ref="E138:E141" si="144">D138/$D$142</f>
        <v>1.4227066356226076E-3</v>
      </c>
      <c r="F138" s="22">
        <f>'Div 12 history '!B139</f>
        <v>0</v>
      </c>
      <c r="G138" s="22">
        <f>'Div 12 history '!C139</f>
        <v>395</v>
      </c>
      <c r="H138" s="22">
        <f>'Div 12 history '!D139</f>
        <v>0</v>
      </c>
      <c r="I138" s="22">
        <f>'Div 12 history '!E139</f>
        <v>0</v>
      </c>
      <c r="J138" s="22">
        <f>'Div 12 history '!F139</f>
        <v>0</v>
      </c>
      <c r="K138" s="22">
        <f>'Div 12 history '!G139</f>
        <v>0</v>
      </c>
      <c r="L138" s="1">
        <f t="shared" si="142"/>
        <v>83.973836460988792</v>
      </c>
      <c r="M138" s="1">
        <f t="shared" si="142"/>
        <v>88.988877351558486</v>
      </c>
      <c r="N138" s="1">
        <f t="shared" si="142"/>
        <v>88.694377077984612</v>
      </c>
      <c r="O138" s="1">
        <f t="shared" si="142"/>
        <v>69.355525779966499</v>
      </c>
      <c r="P138" s="1">
        <f t="shared" si="135"/>
        <v>69.355525779966499</v>
      </c>
      <c r="Q138" s="1">
        <f t="shared" si="142"/>
        <v>80.274799208370013</v>
      </c>
      <c r="R138" s="1">
        <f t="shared" si="142"/>
        <v>66.510112508721278</v>
      </c>
      <c r="S138" s="1">
        <f t="shared" si="142"/>
        <v>65.087405873098675</v>
      </c>
      <c r="T138" s="1">
        <f t="shared" si="142"/>
        <v>66.759086169955239</v>
      </c>
      <c r="U138" s="1">
        <f t="shared" si="142"/>
        <v>71.489585733400418</v>
      </c>
      <c r="V138" s="1">
        <f t="shared" si="142"/>
        <v>71.489585733400418</v>
      </c>
      <c r="W138" s="1">
        <f t="shared" si="142"/>
        <v>73.161266030256982</v>
      </c>
      <c r="X138" s="1">
        <f t="shared" si="143"/>
        <v>86.428005407437794</v>
      </c>
      <c r="Y138" s="1">
        <f t="shared" si="143"/>
        <v>75.373574848650136</v>
      </c>
      <c r="Z138" s="1">
        <f t="shared" si="143"/>
        <v>76.023751781129661</v>
      </c>
      <c r="AA138" s="1">
        <f t="shared" si="143"/>
        <v>69.355525779966499</v>
      </c>
      <c r="AB138" s="1">
        <f t="shared" si="143"/>
        <v>69.355525779966499</v>
      </c>
      <c r="AC138" s="1">
        <f t="shared" si="143"/>
        <v>80.274799208370013</v>
      </c>
      <c r="AD138" s="1">
        <f t="shared" si="143"/>
        <v>66.510112508721278</v>
      </c>
      <c r="AE138" s="1">
        <f t="shared" si="143"/>
        <v>65.087405873098675</v>
      </c>
      <c r="AF138" s="1">
        <f t="shared" si="143"/>
        <v>66.759086169955239</v>
      </c>
    </row>
    <row r="139" spans="1:38">
      <c r="A139" s="76" t="s">
        <v>284</v>
      </c>
      <c r="B139" s="5" t="str">
        <f t="shared" si="95"/>
        <v>9210-05419</v>
      </c>
      <c r="C139" s="5" t="str">
        <f t="shared" si="131"/>
        <v>9210</v>
      </c>
      <c r="D139" s="1">
        <f>SUM($F139:K139)</f>
        <v>3</v>
      </c>
      <c r="E139" s="2">
        <f t="shared" si="144"/>
        <v>1.0805366852829931E-5</v>
      </c>
      <c r="F139" s="22">
        <f>'Div 12 history '!B140</f>
        <v>0</v>
      </c>
      <c r="G139" s="22">
        <f>'Div 12 history '!C140</f>
        <v>0</v>
      </c>
      <c r="H139" s="22">
        <f>'Div 12 history '!D140</f>
        <v>0</v>
      </c>
      <c r="I139" s="22">
        <f>'Div 12 history '!E140</f>
        <v>0</v>
      </c>
      <c r="J139" s="22">
        <f>'Div 12 history '!F140</f>
        <v>3</v>
      </c>
      <c r="K139" s="22">
        <f>'Div 12 history '!G140</f>
        <v>0</v>
      </c>
      <c r="L139" s="1">
        <f t="shared" si="142"/>
        <v>0.63777597312143386</v>
      </c>
      <c r="M139" s="1">
        <f t="shared" si="142"/>
        <v>0.67586489127765936</v>
      </c>
      <c r="N139" s="1">
        <f t="shared" si="142"/>
        <v>0.67362818033912353</v>
      </c>
      <c r="O139" s="1">
        <f t="shared" si="142"/>
        <v>0.52675082870860634</v>
      </c>
      <c r="P139" s="1">
        <f t="shared" si="135"/>
        <v>0.52675082870860634</v>
      </c>
      <c r="Q139" s="1">
        <f t="shared" si="142"/>
        <v>0.60968201930407606</v>
      </c>
      <c r="R139" s="1">
        <f t="shared" si="142"/>
        <v>0.50514009500294643</v>
      </c>
      <c r="S139" s="1">
        <f t="shared" si="142"/>
        <v>0.49433472815011653</v>
      </c>
      <c r="T139" s="1">
        <f t="shared" si="142"/>
        <v>0.50703103420219164</v>
      </c>
      <c r="U139" s="1">
        <f t="shared" si="142"/>
        <v>0.54295887898785122</v>
      </c>
      <c r="V139" s="1">
        <f t="shared" si="142"/>
        <v>0.54295887898785122</v>
      </c>
      <c r="W139" s="1">
        <f t="shared" si="142"/>
        <v>0.55565518503992639</v>
      </c>
      <c r="X139" s="1">
        <f t="shared" si="143"/>
        <v>0.65641523094256549</v>
      </c>
      <c r="Y139" s="1">
        <f t="shared" si="143"/>
        <v>0.57245753049607695</v>
      </c>
      <c r="Z139" s="1">
        <f t="shared" si="143"/>
        <v>0.57739558314782014</v>
      </c>
      <c r="AA139" s="1">
        <f t="shared" si="143"/>
        <v>0.52675082870860634</v>
      </c>
      <c r="AB139" s="1">
        <f t="shared" si="143"/>
        <v>0.52675082870860634</v>
      </c>
      <c r="AC139" s="1">
        <f t="shared" si="143"/>
        <v>0.60968201930407606</v>
      </c>
      <c r="AD139" s="1">
        <f t="shared" si="143"/>
        <v>0.50514009500294643</v>
      </c>
      <c r="AE139" s="1">
        <f t="shared" si="143"/>
        <v>0.49433472815011653</v>
      </c>
      <c r="AF139" s="1">
        <f t="shared" si="143"/>
        <v>0.50703103420219164</v>
      </c>
    </row>
    <row r="140" spans="1:38">
      <c r="A140" s="76" t="s">
        <v>500</v>
      </c>
      <c r="B140" s="5" t="str">
        <f t="shared" si="95"/>
        <v>9010-05419</v>
      </c>
      <c r="C140" s="5" t="str">
        <f t="shared" si="131"/>
        <v>9010</v>
      </c>
      <c r="D140" s="1">
        <f>SUM($F140:K140)</f>
        <v>0</v>
      </c>
      <c r="E140" s="2">
        <f t="shared" si="144"/>
        <v>0</v>
      </c>
      <c r="F140" s="22">
        <f>'Div 12 history '!B141</f>
        <v>0</v>
      </c>
      <c r="G140" s="22">
        <f>'Div 12 history '!C141</f>
        <v>0</v>
      </c>
      <c r="H140" s="22">
        <f>'Div 12 history '!D141</f>
        <v>0</v>
      </c>
      <c r="I140" s="22">
        <f>'Div 12 history '!E141</f>
        <v>0</v>
      </c>
      <c r="J140" s="22">
        <f>'Div 12 history '!F141</f>
        <v>0</v>
      </c>
      <c r="K140" s="22">
        <f>'Div 12 history '!G141</f>
        <v>0</v>
      </c>
      <c r="L140" s="1">
        <f t="shared" si="142"/>
        <v>0</v>
      </c>
      <c r="M140" s="1">
        <f t="shared" si="142"/>
        <v>0</v>
      </c>
      <c r="N140" s="1">
        <f t="shared" si="142"/>
        <v>0</v>
      </c>
      <c r="O140" s="1">
        <f t="shared" si="142"/>
        <v>0</v>
      </c>
      <c r="P140" s="1">
        <f t="shared" si="135"/>
        <v>0</v>
      </c>
      <c r="Q140" s="1">
        <f t="shared" si="142"/>
        <v>0</v>
      </c>
      <c r="R140" s="1">
        <f t="shared" si="142"/>
        <v>0</v>
      </c>
      <c r="S140" s="1">
        <f t="shared" si="142"/>
        <v>0</v>
      </c>
      <c r="T140" s="1">
        <f t="shared" si="142"/>
        <v>0</v>
      </c>
      <c r="U140" s="1">
        <f t="shared" si="142"/>
        <v>0</v>
      </c>
      <c r="V140" s="1">
        <f t="shared" si="142"/>
        <v>0</v>
      </c>
      <c r="W140" s="1">
        <f t="shared" si="142"/>
        <v>0</v>
      </c>
      <c r="X140" s="1">
        <f t="shared" si="143"/>
        <v>0</v>
      </c>
      <c r="Y140" s="1">
        <f t="shared" si="143"/>
        <v>0</v>
      </c>
      <c r="Z140" s="1">
        <f t="shared" si="143"/>
        <v>0</v>
      </c>
      <c r="AA140" s="1">
        <f t="shared" si="143"/>
        <v>0</v>
      </c>
      <c r="AB140" s="1">
        <f t="shared" si="143"/>
        <v>0</v>
      </c>
      <c r="AC140" s="1">
        <f t="shared" si="143"/>
        <v>0</v>
      </c>
      <c r="AD140" s="1">
        <f t="shared" si="143"/>
        <v>0</v>
      </c>
      <c r="AE140" s="1">
        <f t="shared" si="143"/>
        <v>0</v>
      </c>
      <c r="AF140" s="1">
        <f t="shared" si="143"/>
        <v>0</v>
      </c>
    </row>
    <row r="141" spans="1:38">
      <c r="A141" s="76" t="s">
        <v>501</v>
      </c>
      <c r="B141" s="5" t="str">
        <f t="shared" si="95"/>
        <v>9030-05419</v>
      </c>
      <c r="C141" s="5" t="str">
        <f t="shared" si="131"/>
        <v>9030</v>
      </c>
      <c r="D141" s="1">
        <f>SUM($F141:K141)</f>
        <v>46.54</v>
      </c>
      <c r="E141" s="2">
        <f t="shared" si="144"/>
        <v>1.6762725777690166E-4</v>
      </c>
      <c r="F141" s="22">
        <f>'Div 12 history '!B142</f>
        <v>0</v>
      </c>
      <c r="G141" s="22">
        <f>'Div 12 history '!C142</f>
        <v>46.54</v>
      </c>
      <c r="H141" s="22">
        <f>'Div 12 history '!D142</f>
        <v>0</v>
      </c>
      <c r="I141" s="22">
        <f>'Div 12 history '!E142</f>
        <v>0</v>
      </c>
      <c r="J141" s="22">
        <f>'Div 12 history '!F142</f>
        <v>0</v>
      </c>
      <c r="K141" s="22">
        <f>'Div 12 history '!G142</f>
        <v>0</v>
      </c>
      <c r="L141" s="1">
        <f t="shared" si="142"/>
        <v>9.8940312630238427</v>
      </c>
      <c r="M141" s="1">
        <f t="shared" si="142"/>
        <v>10.484917346687421</v>
      </c>
      <c r="N141" s="1">
        <f t="shared" si="142"/>
        <v>10.450218504327603</v>
      </c>
      <c r="O141" s="1">
        <f t="shared" si="142"/>
        <v>8.1716611893661781</v>
      </c>
      <c r="P141" s="1">
        <f t="shared" si="135"/>
        <v>8.1716611893661781</v>
      </c>
      <c r="Q141" s="1">
        <f t="shared" si="142"/>
        <v>9.4582003928038993</v>
      </c>
      <c r="R141" s="1">
        <f t="shared" si="142"/>
        <v>7.8364066738123759</v>
      </c>
      <c r="S141" s="1">
        <f t="shared" si="142"/>
        <v>7.6687794160354743</v>
      </c>
      <c r="T141" s="1">
        <f t="shared" si="142"/>
        <v>7.8657414439233335</v>
      </c>
      <c r="U141" s="1">
        <f t="shared" si="142"/>
        <v>8.4231020760315314</v>
      </c>
      <c r="V141" s="1">
        <f t="shared" si="142"/>
        <v>8.4231020760315314</v>
      </c>
      <c r="W141" s="1">
        <f t="shared" si="142"/>
        <v>8.6200641039193915</v>
      </c>
      <c r="X141" s="1">
        <f t="shared" si="143"/>
        <v>10.183188282688999</v>
      </c>
      <c r="Y141" s="1">
        <f t="shared" si="143"/>
        <v>8.8807244897624731</v>
      </c>
      <c r="Z141" s="1">
        <f t="shared" si="143"/>
        <v>8.9573301465665178</v>
      </c>
      <c r="AA141" s="1">
        <f t="shared" si="143"/>
        <v>8.1716611893661781</v>
      </c>
      <c r="AB141" s="1">
        <f t="shared" si="143"/>
        <v>8.1716611893661781</v>
      </c>
      <c r="AC141" s="1">
        <f t="shared" si="143"/>
        <v>9.4582003928038993</v>
      </c>
      <c r="AD141" s="1">
        <f t="shared" si="143"/>
        <v>7.8364066738123759</v>
      </c>
      <c r="AE141" s="1">
        <f t="shared" si="143"/>
        <v>7.6687794160354743</v>
      </c>
      <c r="AF141" s="1">
        <f t="shared" si="143"/>
        <v>7.8657414439233335</v>
      </c>
    </row>
    <row r="142" spans="1:38">
      <c r="A142" s="9" t="s">
        <v>34</v>
      </c>
      <c r="B142" s="5"/>
      <c r="C142" s="5"/>
      <c r="D142" s="31">
        <f>SUM(D119:D141)</f>
        <v>277639.81</v>
      </c>
      <c r="E142" s="32">
        <f t="shared" ref="E142:K142" si="145">SUM(E119:E141)</f>
        <v>0.99999999999999978</v>
      </c>
      <c r="F142" s="31">
        <f t="shared" si="145"/>
        <v>20879.280000000002</v>
      </c>
      <c r="G142" s="31">
        <f t="shared" si="145"/>
        <v>22547.370000000003</v>
      </c>
      <c r="H142" s="31">
        <f t="shared" si="145"/>
        <v>47972.040000000008</v>
      </c>
      <c r="I142" s="31">
        <f t="shared" si="145"/>
        <v>41830.92</v>
      </c>
      <c r="J142" s="31">
        <f t="shared" si="145"/>
        <v>76638.53</v>
      </c>
      <c r="K142" s="31">
        <f t="shared" si="145"/>
        <v>67771.67</v>
      </c>
      <c r="L142" s="31">
        <f>'Div 12 history '!H143</f>
        <v>59024</v>
      </c>
      <c r="M142" s="31">
        <f>'Div 12 history '!I143</f>
        <v>62549</v>
      </c>
      <c r="N142" s="31">
        <f>'Div 12 history '!J143</f>
        <v>62342</v>
      </c>
      <c r="O142" s="31">
        <f>'Div 012 FY19 Budget'!C57</f>
        <v>48749</v>
      </c>
      <c r="P142" s="31">
        <f>'Div 012 FY19 Budget'!D57</f>
        <v>48749</v>
      </c>
      <c r="Q142" s="31">
        <f>'Div 012 FY19 Budget'!E57</f>
        <v>56424</v>
      </c>
      <c r="R142" s="31">
        <f>'Div 012 FY19 Budget'!F57</f>
        <v>46749</v>
      </c>
      <c r="S142" s="31">
        <f>'Div 012 FY19 Budget'!G57</f>
        <v>45749</v>
      </c>
      <c r="T142" s="31">
        <f>'Div 012 FY19 Budget'!H57</f>
        <v>46924</v>
      </c>
      <c r="U142" s="31">
        <f>'Div 012 FY19 Budget'!I57</f>
        <v>50249</v>
      </c>
      <c r="V142" s="31">
        <f>'Div 012 FY19 Budget'!J57</f>
        <v>50249</v>
      </c>
      <c r="W142" s="31">
        <f>'Div 012 FY19 Budget'!K57</f>
        <v>51424</v>
      </c>
      <c r="X142" s="31">
        <f>'Div 012 FY19 Budget'!L57</f>
        <v>60749</v>
      </c>
      <c r="Y142" s="31">
        <f>'Div 012 FY19 Budget'!M57</f>
        <v>52979</v>
      </c>
      <c r="Z142" s="31">
        <f>'Div 012 FY19 Budget'!N57</f>
        <v>53436</v>
      </c>
      <c r="AA142" s="37">
        <f t="shared" ref="AA142:AF142" si="146">O142*(1+AA$3)</f>
        <v>48749</v>
      </c>
      <c r="AB142" s="37">
        <f t="shared" si="146"/>
        <v>48749</v>
      </c>
      <c r="AC142" s="37">
        <f t="shared" si="146"/>
        <v>56424</v>
      </c>
      <c r="AD142" s="37">
        <f t="shared" si="146"/>
        <v>46749</v>
      </c>
      <c r="AE142" s="37">
        <f t="shared" si="146"/>
        <v>45749</v>
      </c>
      <c r="AF142" s="37">
        <f t="shared" si="146"/>
        <v>46924</v>
      </c>
      <c r="AH142" s="15">
        <f>SUM(F142:Q142)</f>
        <v>615476.81000000006</v>
      </c>
      <c r="AI142" s="15">
        <f>SUM(U142:AF142)</f>
        <v>612430</v>
      </c>
      <c r="AK142" s="15">
        <f>AH142*$AK$6</f>
        <v>31201.370877148795</v>
      </c>
      <c r="AL142" s="15">
        <f>AI142*$AL$6</f>
        <v>34548.511266060123</v>
      </c>
    </row>
    <row r="143" spans="1:38">
      <c r="B143" s="5" t="str">
        <f t="shared" si="95"/>
        <v/>
      </c>
      <c r="C143" s="5" t="s">
        <v>462</v>
      </c>
      <c r="F143" s="1">
        <f>F142-'Div 12 history '!B143</f>
        <v>0</v>
      </c>
      <c r="G143" s="1">
        <f>G142-'Div 12 history '!C143</f>
        <v>0</v>
      </c>
      <c r="H143" s="1">
        <f>H142-'Div 12 history '!D143</f>
        <v>0</v>
      </c>
      <c r="I143" s="1">
        <f>I142-'Div 12 history '!E143</f>
        <v>0</v>
      </c>
      <c r="J143" s="1">
        <f>J142-'Div 12 history '!F143</f>
        <v>0</v>
      </c>
      <c r="K143" s="1">
        <f>K142-'Div 12 history '!G143</f>
        <v>0</v>
      </c>
      <c r="L143" s="1">
        <f>L142-'Div 12 history '!H143</f>
        <v>0</v>
      </c>
      <c r="M143" s="1">
        <f>M142-'Div 12 history '!I143</f>
        <v>0</v>
      </c>
      <c r="N143" s="1">
        <f>N142-'Div 12 history '!J143</f>
        <v>0</v>
      </c>
      <c r="O143" s="1">
        <f t="shared" ref="O143:AF143" si="147">O142-SUM(O119:O141)</f>
        <v>0</v>
      </c>
      <c r="P143" s="1">
        <f t="shared" si="147"/>
        <v>0</v>
      </c>
      <c r="Q143" s="1">
        <f t="shared" si="147"/>
        <v>0</v>
      </c>
      <c r="R143" s="1">
        <f t="shared" si="147"/>
        <v>0</v>
      </c>
      <c r="S143" s="1">
        <f t="shared" si="147"/>
        <v>0</v>
      </c>
      <c r="T143" s="1">
        <f t="shared" si="147"/>
        <v>0</v>
      </c>
      <c r="U143" s="1">
        <f t="shared" si="147"/>
        <v>0</v>
      </c>
      <c r="V143" s="1">
        <f t="shared" si="147"/>
        <v>0</v>
      </c>
      <c r="W143" s="1">
        <f t="shared" si="147"/>
        <v>0</v>
      </c>
      <c r="X143" s="1">
        <f t="shared" si="147"/>
        <v>0</v>
      </c>
      <c r="Y143" s="1">
        <f t="shared" si="147"/>
        <v>0</v>
      </c>
      <c r="Z143" s="1">
        <f t="shared" si="147"/>
        <v>0</v>
      </c>
      <c r="AA143" s="1">
        <f t="shared" si="147"/>
        <v>0</v>
      </c>
      <c r="AB143" s="1">
        <f t="shared" si="147"/>
        <v>0</v>
      </c>
      <c r="AC143" s="1">
        <f t="shared" si="147"/>
        <v>0</v>
      </c>
      <c r="AD143" s="1">
        <f t="shared" si="147"/>
        <v>0</v>
      </c>
      <c r="AE143" s="1">
        <f t="shared" si="147"/>
        <v>0</v>
      </c>
      <c r="AF143" s="1">
        <f t="shared" si="147"/>
        <v>0</v>
      </c>
    </row>
    <row r="144" spans="1:38">
      <c r="A144" s="76" t="s">
        <v>502</v>
      </c>
      <c r="B144" s="5" t="str">
        <f t="shared" si="95"/>
        <v>9010-05420</v>
      </c>
      <c r="C144" s="5" t="str">
        <f t="shared" ref="C144:C153" si="148">LEFT(B144,4)</f>
        <v>9010</v>
      </c>
      <c r="D144" s="1">
        <f>SUM($F144:K144)</f>
        <v>4022.53</v>
      </c>
      <c r="E144" s="2">
        <f t="shared" ref="E144:E153" si="149">D144/$D$154</f>
        <v>0.10690257255235464</v>
      </c>
      <c r="F144" s="22">
        <f>'Div 12 history '!B145</f>
        <v>0</v>
      </c>
      <c r="G144" s="22">
        <f>'Div 12 history '!C145</f>
        <v>295</v>
      </c>
      <c r="H144" s="22">
        <f>'Div 12 history '!D145</f>
        <v>219</v>
      </c>
      <c r="I144" s="22">
        <f>'Div 12 history '!E145</f>
        <v>655</v>
      </c>
      <c r="J144" s="22">
        <f>'Div 12 history '!F145</f>
        <v>655</v>
      </c>
      <c r="K144" s="22">
        <f>'Div 12 history '!G145</f>
        <v>2198.5300000000002</v>
      </c>
      <c r="L144" s="1">
        <f t="shared" ref="L144:U148" si="150">$E144*L$154</f>
        <v>1908.6385303497398</v>
      </c>
      <c r="M144" s="1">
        <f t="shared" si="150"/>
        <v>282.65040182842563</v>
      </c>
      <c r="N144" s="1">
        <f t="shared" si="150"/>
        <v>282.65040182842563</v>
      </c>
      <c r="O144" s="1">
        <f t="shared" si="150"/>
        <v>1127.1807249920273</v>
      </c>
      <c r="P144" s="1">
        <f t="shared" si="150"/>
        <v>282.65040182842563</v>
      </c>
      <c r="Q144" s="1">
        <f t="shared" si="150"/>
        <v>293.34065908366114</v>
      </c>
      <c r="R144" s="1">
        <f t="shared" si="150"/>
        <v>1500.8052160625068</v>
      </c>
      <c r="S144" s="1">
        <f t="shared" si="150"/>
        <v>282.65040182842563</v>
      </c>
      <c r="T144" s="1">
        <f t="shared" si="150"/>
        <v>293.34065908366114</v>
      </c>
      <c r="U144" s="1">
        <f t="shared" si="150"/>
        <v>1207.3576544062932</v>
      </c>
      <c r="V144" s="1">
        <f t="shared" ref="V144:AF148" si="151">$E144*V$154</f>
        <v>389.01846151801851</v>
      </c>
      <c r="W144" s="1">
        <f t="shared" si="151"/>
        <v>533.87144732645902</v>
      </c>
      <c r="X144" s="1">
        <f t="shared" si="151"/>
        <v>1330.8301257042629</v>
      </c>
      <c r="Y144" s="1">
        <f t="shared" si="151"/>
        <v>282.65040182842563</v>
      </c>
      <c r="Z144" s="1">
        <f t="shared" si="151"/>
        <v>293.34065908366114</v>
      </c>
      <c r="AA144" s="1">
        <f t="shared" si="151"/>
        <v>1127.1807249920273</v>
      </c>
      <c r="AB144" s="1">
        <f t="shared" si="151"/>
        <v>282.65040182842563</v>
      </c>
      <c r="AC144" s="1">
        <f t="shared" si="151"/>
        <v>293.34065908366114</v>
      </c>
      <c r="AD144" s="1">
        <f t="shared" si="151"/>
        <v>1500.8052160625068</v>
      </c>
      <c r="AE144" s="1">
        <f t="shared" si="151"/>
        <v>282.65040182842563</v>
      </c>
      <c r="AF144" s="1">
        <f t="shared" si="151"/>
        <v>293.34065908366114</v>
      </c>
    </row>
    <row r="145" spans="1:38">
      <c r="A145" s="76" t="s">
        <v>503</v>
      </c>
      <c r="B145" s="5" t="str">
        <f t="shared" si="95"/>
        <v>9030-05420</v>
      </c>
      <c r="C145" s="5" t="str">
        <f t="shared" si="148"/>
        <v>9030</v>
      </c>
      <c r="D145" s="1">
        <f>SUM($F145:K145)</f>
        <v>12384</v>
      </c>
      <c r="E145" s="2">
        <f t="shared" si="149"/>
        <v>0.32911661528648878</v>
      </c>
      <c r="F145" s="22">
        <f>'Div 12 history '!B146</f>
        <v>4780</v>
      </c>
      <c r="G145" s="22">
        <f>'Div 12 history '!C146</f>
        <v>2390</v>
      </c>
      <c r="H145" s="22">
        <f>'Div 12 history '!D146</f>
        <v>4470</v>
      </c>
      <c r="I145" s="22">
        <f>'Div 12 history '!E146</f>
        <v>0</v>
      </c>
      <c r="J145" s="22">
        <f>'Div 12 history '!F146</f>
        <v>0</v>
      </c>
      <c r="K145" s="22">
        <f>'Div 12 history '!G146</f>
        <v>744</v>
      </c>
      <c r="L145" s="1">
        <f t="shared" si="150"/>
        <v>5876.0480493249706</v>
      </c>
      <c r="M145" s="1">
        <f t="shared" si="150"/>
        <v>870.18433081747628</v>
      </c>
      <c r="N145" s="1">
        <f t="shared" si="150"/>
        <v>870.18433081747628</v>
      </c>
      <c r="O145" s="1">
        <f t="shared" si="150"/>
        <v>3470.2055915807377</v>
      </c>
      <c r="P145" s="1">
        <f t="shared" si="150"/>
        <v>870.18433081747628</v>
      </c>
      <c r="Q145" s="1">
        <f t="shared" si="150"/>
        <v>903.09599234612517</v>
      </c>
      <c r="R145" s="1">
        <f t="shared" si="150"/>
        <v>4620.468162007016</v>
      </c>
      <c r="S145" s="1">
        <f t="shared" si="150"/>
        <v>870.18433081747628</v>
      </c>
      <c r="T145" s="1">
        <f t="shared" si="150"/>
        <v>903.09599234612517</v>
      </c>
      <c r="U145" s="1">
        <f t="shared" si="150"/>
        <v>3717.0430530456042</v>
      </c>
      <c r="V145" s="1">
        <f t="shared" si="151"/>
        <v>1197.6553630275328</v>
      </c>
      <c r="W145" s="1">
        <f t="shared" si="151"/>
        <v>1643.6083767407249</v>
      </c>
      <c r="X145" s="1">
        <f t="shared" si="151"/>
        <v>4097.1727437014988</v>
      </c>
      <c r="Y145" s="1">
        <f t="shared" si="151"/>
        <v>870.18433081747628</v>
      </c>
      <c r="Z145" s="1">
        <f t="shared" si="151"/>
        <v>903.09599234612517</v>
      </c>
      <c r="AA145" s="1">
        <f t="shared" si="151"/>
        <v>3470.2055915807377</v>
      </c>
      <c r="AB145" s="1">
        <f t="shared" si="151"/>
        <v>870.18433081747628</v>
      </c>
      <c r="AC145" s="1">
        <f t="shared" si="151"/>
        <v>903.09599234612517</v>
      </c>
      <c r="AD145" s="1">
        <f t="shared" si="151"/>
        <v>4620.468162007016</v>
      </c>
      <c r="AE145" s="1">
        <f t="shared" si="151"/>
        <v>870.18433081747628</v>
      </c>
      <c r="AF145" s="1">
        <f t="shared" si="151"/>
        <v>903.09599234612517</v>
      </c>
    </row>
    <row r="146" spans="1:38">
      <c r="A146" s="76" t="s">
        <v>391</v>
      </c>
      <c r="B146" s="5" t="str">
        <f t="shared" si="95"/>
        <v>9210-05420</v>
      </c>
      <c r="C146" s="5" t="str">
        <f t="shared" si="148"/>
        <v>9210</v>
      </c>
      <c r="D146" s="1">
        <f>SUM($F146:K146)</f>
        <v>14740.580000000002</v>
      </c>
      <c r="E146" s="2">
        <f t="shared" si="149"/>
        <v>0.39174497714467954</v>
      </c>
      <c r="F146" s="22">
        <f>'Div 12 history '!B147</f>
        <v>50</v>
      </c>
      <c r="G146" s="22">
        <f>'Div 12 history '!C147</f>
        <v>4079.19</v>
      </c>
      <c r="H146" s="22">
        <f>'Div 12 history '!D147</f>
        <v>1400</v>
      </c>
      <c r="I146" s="22">
        <f>'Div 12 history '!E147</f>
        <v>7848.39</v>
      </c>
      <c r="J146" s="22">
        <f>'Div 12 history '!F147</f>
        <v>675</v>
      </c>
      <c r="K146" s="22">
        <f>'Div 12 history '!G147</f>
        <v>688</v>
      </c>
      <c r="L146" s="1">
        <f t="shared" si="150"/>
        <v>6994.2148219411083</v>
      </c>
      <c r="M146" s="1">
        <f t="shared" si="150"/>
        <v>1035.7737195705326</v>
      </c>
      <c r="N146" s="1">
        <f t="shared" si="150"/>
        <v>1035.7737195705326</v>
      </c>
      <c r="O146" s="1">
        <f t="shared" si="150"/>
        <v>4130.5590390135012</v>
      </c>
      <c r="P146" s="1">
        <f t="shared" si="150"/>
        <v>1035.7737195705326</v>
      </c>
      <c r="Q146" s="1">
        <f t="shared" si="150"/>
        <v>1074.9482172850007</v>
      </c>
      <c r="R146" s="1">
        <f t="shared" si="150"/>
        <v>5499.7077341341565</v>
      </c>
      <c r="S146" s="1">
        <f t="shared" si="150"/>
        <v>1035.7737195705326</v>
      </c>
      <c r="T146" s="1">
        <f t="shared" si="150"/>
        <v>1074.9482172850007</v>
      </c>
      <c r="U146" s="1">
        <f t="shared" si="150"/>
        <v>4424.367771872011</v>
      </c>
      <c r="V146" s="1">
        <f t="shared" si="151"/>
        <v>1425.5599718294889</v>
      </c>
      <c r="W146" s="1">
        <f t="shared" si="151"/>
        <v>1956.3744158605296</v>
      </c>
      <c r="X146" s="1">
        <f t="shared" si="151"/>
        <v>4876.8332204741155</v>
      </c>
      <c r="Y146" s="1">
        <f t="shared" si="151"/>
        <v>1035.7737195705326</v>
      </c>
      <c r="Z146" s="1">
        <f t="shared" si="151"/>
        <v>1074.9482172850007</v>
      </c>
      <c r="AA146" s="1">
        <f t="shared" si="151"/>
        <v>4130.5590390135012</v>
      </c>
      <c r="AB146" s="1">
        <f t="shared" si="151"/>
        <v>1035.7737195705326</v>
      </c>
      <c r="AC146" s="1">
        <f t="shared" si="151"/>
        <v>1074.9482172850007</v>
      </c>
      <c r="AD146" s="1">
        <f t="shared" si="151"/>
        <v>5499.7077341341565</v>
      </c>
      <c r="AE146" s="1">
        <f t="shared" si="151"/>
        <v>1035.7737195705326</v>
      </c>
      <c r="AF146" s="1">
        <f t="shared" si="151"/>
        <v>1074.9482172850007</v>
      </c>
    </row>
    <row r="147" spans="1:38">
      <c r="A147" s="76" t="s">
        <v>741</v>
      </c>
      <c r="B147" s="5" t="str">
        <f t="shared" ref="B147:B165" si="152">RIGHT(A147,10)</f>
        <v>9010-05421</v>
      </c>
      <c r="C147" s="5" t="str">
        <f t="shared" si="148"/>
        <v>9010</v>
      </c>
      <c r="D147" s="1">
        <f>SUM($F147:K147)</f>
        <v>1488.43</v>
      </c>
      <c r="E147" s="2">
        <f t="shared" si="149"/>
        <v>3.9556447326459021E-2</v>
      </c>
      <c r="F147" s="22">
        <f>'Div 12 history '!B148</f>
        <v>0</v>
      </c>
      <c r="G147" s="22">
        <f>'Div 12 history '!C148</f>
        <v>0</v>
      </c>
      <c r="H147" s="22">
        <f>'Div 12 history '!D148</f>
        <v>0</v>
      </c>
      <c r="I147" s="22">
        <f>'Div 12 history '!E148</f>
        <v>1488.43</v>
      </c>
      <c r="J147" s="22">
        <f>'Div 12 history '!F148</f>
        <v>0</v>
      </c>
      <c r="K147" s="22">
        <f>'Div 12 history '!G148</f>
        <v>0</v>
      </c>
      <c r="L147" s="1">
        <f t="shared" si="150"/>
        <v>706.24081056659941</v>
      </c>
      <c r="M147" s="1">
        <f t="shared" si="150"/>
        <v>104.58724673115765</v>
      </c>
      <c r="N147" s="1">
        <f t="shared" si="150"/>
        <v>104.58724673115765</v>
      </c>
      <c r="O147" s="1">
        <f t="shared" si="150"/>
        <v>417.08318061018394</v>
      </c>
      <c r="P147" s="1">
        <f t="shared" si="150"/>
        <v>104.58724673115765</v>
      </c>
      <c r="Q147" s="1">
        <f t="shared" si="150"/>
        <v>108.54289146380356</v>
      </c>
      <c r="R147" s="1">
        <f t="shared" si="150"/>
        <v>555.33296401615814</v>
      </c>
      <c r="S147" s="1">
        <f t="shared" si="150"/>
        <v>104.58724673115765</v>
      </c>
      <c r="T147" s="1">
        <f t="shared" si="150"/>
        <v>108.54289146380356</v>
      </c>
      <c r="U147" s="1">
        <f t="shared" si="150"/>
        <v>446.75051610502817</v>
      </c>
      <c r="V147" s="1">
        <f t="shared" si="151"/>
        <v>143.94591182098438</v>
      </c>
      <c r="W147" s="1">
        <f t="shared" si="151"/>
        <v>197.54489794833634</v>
      </c>
      <c r="X147" s="1">
        <f t="shared" si="151"/>
        <v>492.43821276708837</v>
      </c>
      <c r="Y147" s="1">
        <f t="shared" si="151"/>
        <v>104.58724673115765</v>
      </c>
      <c r="Z147" s="1">
        <f t="shared" si="151"/>
        <v>108.54289146380356</v>
      </c>
      <c r="AA147" s="1">
        <f t="shared" si="151"/>
        <v>417.08318061018394</v>
      </c>
      <c r="AB147" s="1">
        <f t="shared" si="151"/>
        <v>104.58724673115765</v>
      </c>
      <c r="AC147" s="1">
        <f t="shared" si="151"/>
        <v>108.54289146380356</v>
      </c>
      <c r="AD147" s="1">
        <f t="shared" si="151"/>
        <v>555.33296401615814</v>
      </c>
      <c r="AE147" s="1">
        <f t="shared" si="151"/>
        <v>104.58724673115765</v>
      </c>
      <c r="AF147" s="1">
        <f t="shared" si="151"/>
        <v>108.54289146380356</v>
      </c>
    </row>
    <row r="148" spans="1:38">
      <c r="A148" s="76" t="s">
        <v>290</v>
      </c>
      <c r="B148" s="5" t="str">
        <f t="shared" ref="B148" si="153">RIGHT(A148,10)</f>
        <v>9210-05421</v>
      </c>
      <c r="C148" s="5" t="str">
        <f t="shared" ref="C148" si="154">LEFT(B148,4)</f>
        <v>9210</v>
      </c>
      <c r="D148" s="1">
        <f>SUM($F148:K148)</f>
        <v>2399</v>
      </c>
      <c r="E148" s="2">
        <f t="shared" si="149"/>
        <v>6.3755713830126501E-2</v>
      </c>
      <c r="F148" s="22">
        <f>'Div 12 history '!B149</f>
        <v>0</v>
      </c>
      <c r="G148" s="22">
        <f>'Div 12 history '!C149</f>
        <v>0</v>
      </c>
      <c r="H148" s="22">
        <f>'Div 12 history '!D149</f>
        <v>0</v>
      </c>
      <c r="I148" s="22">
        <f>'Div 12 history '!E149</f>
        <v>2399</v>
      </c>
      <c r="J148" s="22">
        <f>'Div 12 history '!F149</f>
        <v>0</v>
      </c>
      <c r="K148" s="22">
        <f>'Div 12 history '!G149</f>
        <v>0</v>
      </c>
      <c r="L148" s="1">
        <f t="shared" si="150"/>
        <v>1138.2945147230785</v>
      </c>
      <c r="M148" s="1">
        <f t="shared" si="150"/>
        <v>168.57010736685447</v>
      </c>
      <c r="N148" s="1">
        <f t="shared" si="150"/>
        <v>168.57010736685447</v>
      </c>
      <c r="O148" s="1">
        <f t="shared" si="150"/>
        <v>672.24024662485385</v>
      </c>
      <c r="P148" s="1">
        <f t="shared" si="150"/>
        <v>168.57010736685447</v>
      </c>
      <c r="Q148" s="1">
        <f t="shared" si="150"/>
        <v>174.94567874986711</v>
      </c>
      <c r="R148" s="1">
        <f t="shared" si="150"/>
        <v>895.06646646114598</v>
      </c>
      <c r="S148" s="1">
        <f t="shared" si="150"/>
        <v>168.57010736685447</v>
      </c>
      <c r="T148" s="1">
        <f t="shared" si="150"/>
        <v>174.94567874986711</v>
      </c>
      <c r="U148" s="1">
        <f t="shared" si="150"/>
        <v>720.05703199744869</v>
      </c>
      <c r="V148" s="1">
        <f t="shared" si="151"/>
        <v>232.00704262783034</v>
      </c>
      <c r="W148" s="1">
        <f t="shared" si="151"/>
        <v>318.39603486765174</v>
      </c>
      <c r="X148" s="1">
        <f t="shared" si="151"/>
        <v>793.6948814712448</v>
      </c>
      <c r="Y148" s="1">
        <f t="shared" si="151"/>
        <v>168.57010736685447</v>
      </c>
      <c r="Z148" s="1">
        <f t="shared" si="151"/>
        <v>174.94567874986711</v>
      </c>
      <c r="AA148" s="1">
        <f t="shared" si="151"/>
        <v>672.24024662485385</v>
      </c>
      <c r="AB148" s="1">
        <f t="shared" si="151"/>
        <v>168.57010736685447</v>
      </c>
      <c r="AC148" s="1">
        <f t="shared" si="151"/>
        <v>174.94567874986711</v>
      </c>
      <c r="AD148" s="1">
        <f t="shared" si="151"/>
        <v>895.06646646114598</v>
      </c>
      <c r="AE148" s="1">
        <f t="shared" si="151"/>
        <v>168.57010736685447</v>
      </c>
      <c r="AF148" s="1">
        <f t="shared" si="151"/>
        <v>174.94567874986711</v>
      </c>
    </row>
    <row r="149" spans="1:38">
      <c r="A149" s="76" t="s">
        <v>504</v>
      </c>
      <c r="B149" s="5" t="str">
        <f t="shared" ref="B149" si="155">RIGHT(A149,10)</f>
        <v>9030-05424</v>
      </c>
      <c r="C149" s="5" t="str">
        <f t="shared" ref="C149" si="156">LEFT(B149,4)</f>
        <v>9030</v>
      </c>
      <c r="D149" s="1">
        <f>SUM($F149:K149)</f>
        <v>35.78</v>
      </c>
      <c r="E149" s="2">
        <f t="shared" si="149"/>
        <v>9.5088763686616352E-4</v>
      </c>
      <c r="F149" s="22">
        <f>'Div 12 history '!B150</f>
        <v>0</v>
      </c>
      <c r="G149" s="22">
        <f>'Div 12 history '!C150</f>
        <v>0</v>
      </c>
      <c r="H149" s="22">
        <f>'Div 12 history '!D150</f>
        <v>0</v>
      </c>
      <c r="I149" s="22">
        <f>'Div 12 history '!E150</f>
        <v>35.78</v>
      </c>
      <c r="J149" s="22">
        <f>'Div 12 history '!F150</f>
        <v>0</v>
      </c>
      <c r="K149" s="22">
        <f>'Div 12 history '!G150</f>
        <v>0</v>
      </c>
      <c r="L149" s="1">
        <f t="shared" ref="L149:U153" si="157">$E149*L$154</f>
        <v>16.977147868608483</v>
      </c>
      <c r="M149" s="1">
        <f t="shared" si="157"/>
        <v>2.5141469118741364</v>
      </c>
      <c r="N149" s="1">
        <f t="shared" si="157"/>
        <v>2.5141469118741364</v>
      </c>
      <c r="O149" s="1">
        <f t="shared" si="157"/>
        <v>10.026159243116828</v>
      </c>
      <c r="P149" s="1">
        <f t="shared" si="157"/>
        <v>2.5141469118741364</v>
      </c>
      <c r="Q149" s="1">
        <f t="shared" si="157"/>
        <v>2.6092356755607526</v>
      </c>
      <c r="R149" s="1">
        <f t="shared" si="157"/>
        <v>13.349511533964069</v>
      </c>
      <c r="S149" s="1">
        <f t="shared" si="157"/>
        <v>2.5141469118741364</v>
      </c>
      <c r="T149" s="1">
        <f t="shared" si="157"/>
        <v>2.6092356755607526</v>
      </c>
      <c r="U149" s="1">
        <f t="shared" si="157"/>
        <v>10.73932497076645</v>
      </c>
      <c r="V149" s="1">
        <f t="shared" ref="V149:AF153" si="158">$E149*V$154</f>
        <v>3.4602801105559688</v>
      </c>
      <c r="W149" s="1">
        <f t="shared" si="158"/>
        <v>4.7487328585096202</v>
      </c>
      <c r="X149" s="1">
        <f t="shared" si="158"/>
        <v>11.837600191346869</v>
      </c>
      <c r="Y149" s="1">
        <f t="shared" si="158"/>
        <v>2.5141469118741364</v>
      </c>
      <c r="Z149" s="1">
        <f t="shared" si="158"/>
        <v>2.6092356755607526</v>
      </c>
      <c r="AA149" s="1">
        <f t="shared" si="158"/>
        <v>10.026159243116828</v>
      </c>
      <c r="AB149" s="1">
        <f t="shared" si="158"/>
        <v>2.5141469118741364</v>
      </c>
      <c r="AC149" s="1">
        <f t="shared" si="158"/>
        <v>2.6092356755607526</v>
      </c>
      <c r="AD149" s="1">
        <f t="shared" si="158"/>
        <v>13.349511533964069</v>
      </c>
      <c r="AE149" s="1">
        <f t="shared" si="158"/>
        <v>2.5141469118741364</v>
      </c>
      <c r="AF149" s="1">
        <f t="shared" si="158"/>
        <v>2.6092356755607526</v>
      </c>
    </row>
    <row r="150" spans="1:38">
      <c r="A150" s="76" t="s">
        <v>392</v>
      </c>
      <c r="B150" s="5" t="str">
        <f t="shared" si="152"/>
        <v>9210-05424</v>
      </c>
      <c r="C150" s="5" t="str">
        <f t="shared" si="148"/>
        <v>9210</v>
      </c>
      <c r="D150" s="1">
        <f>SUM($F150:K150)</f>
        <v>0</v>
      </c>
      <c r="E150" s="2">
        <f t="shared" si="149"/>
        <v>0</v>
      </c>
      <c r="F150" s="22">
        <f>'Div 12 history '!B151</f>
        <v>0</v>
      </c>
      <c r="G150" s="22">
        <f>'Div 12 history '!C151</f>
        <v>0</v>
      </c>
      <c r="H150" s="22">
        <f>'Div 12 history '!D151</f>
        <v>0</v>
      </c>
      <c r="I150" s="22">
        <f>'Div 12 history '!E151</f>
        <v>0</v>
      </c>
      <c r="J150" s="22">
        <f>'Div 12 history '!F151</f>
        <v>0</v>
      </c>
      <c r="K150" s="22">
        <f>'Div 12 history '!G151</f>
        <v>0</v>
      </c>
      <c r="L150" s="1">
        <f t="shared" si="157"/>
        <v>0</v>
      </c>
      <c r="M150" s="1">
        <f t="shared" si="157"/>
        <v>0</v>
      </c>
      <c r="N150" s="1">
        <f t="shared" si="157"/>
        <v>0</v>
      </c>
      <c r="O150" s="1">
        <f t="shared" si="157"/>
        <v>0</v>
      </c>
      <c r="P150" s="1">
        <f t="shared" si="157"/>
        <v>0</v>
      </c>
      <c r="Q150" s="1">
        <f t="shared" si="157"/>
        <v>0</v>
      </c>
      <c r="R150" s="1">
        <f t="shared" si="157"/>
        <v>0</v>
      </c>
      <c r="S150" s="1">
        <f t="shared" si="157"/>
        <v>0</v>
      </c>
      <c r="T150" s="1">
        <f t="shared" si="157"/>
        <v>0</v>
      </c>
      <c r="U150" s="1">
        <f t="shared" si="157"/>
        <v>0</v>
      </c>
      <c r="V150" s="1">
        <f t="shared" si="158"/>
        <v>0</v>
      </c>
      <c r="W150" s="1">
        <f t="shared" si="158"/>
        <v>0</v>
      </c>
      <c r="X150" s="1">
        <f t="shared" si="158"/>
        <v>0</v>
      </c>
      <c r="Y150" s="1">
        <f t="shared" si="158"/>
        <v>0</v>
      </c>
      <c r="Z150" s="1">
        <f t="shared" si="158"/>
        <v>0</v>
      </c>
      <c r="AA150" s="1">
        <f t="shared" si="158"/>
        <v>0</v>
      </c>
      <c r="AB150" s="1">
        <f t="shared" si="158"/>
        <v>0</v>
      </c>
      <c r="AC150" s="1">
        <f t="shared" si="158"/>
        <v>0</v>
      </c>
      <c r="AD150" s="1">
        <f t="shared" si="158"/>
        <v>0</v>
      </c>
      <c r="AE150" s="1">
        <f t="shared" si="158"/>
        <v>0</v>
      </c>
      <c r="AF150" s="1">
        <f t="shared" si="158"/>
        <v>0</v>
      </c>
    </row>
    <row r="151" spans="1:38">
      <c r="A151" s="76" t="s">
        <v>1167</v>
      </c>
      <c r="B151" s="5" t="str">
        <f t="shared" si="152"/>
        <v>9210-05426</v>
      </c>
      <c r="C151" s="5" t="str">
        <f t="shared" si="148"/>
        <v>9210</v>
      </c>
      <c r="D151" s="1">
        <f>SUM($F151:K151)</f>
        <v>2557.6799999999998</v>
      </c>
      <c r="E151" s="2">
        <f t="shared" si="149"/>
        <v>6.7972786223025397E-2</v>
      </c>
      <c r="F151" s="22">
        <f>'Div 12 history '!B152</f>
        <v>0</v>
      </c>
      <c r="G151" s="22">
        <f>'Div 12 history '!C152</f>
        <v>0</v>
      </c>
      <c r="H151" s="22">
        <f>'Div 12 history '!D152</f>
        <v>0</v>
      </c>
      <c r="I151" s="22">
        <f>'Div 12 history '!E152</f>
        <v>0</v>
      </c>
      <c r="J151" s="22">
        <f>'Div 12 history '!F152</f>
        <v>0</v>
      </c>
      <c r="K151" s="22">
        <f>'Div 12 history '!G152</f>
        <v>2557.6799999999998</v>
      </c>
      <c r="L151" s="1">
        <f t="shared" si="157"/>
        <v>1213.5861252258953</v>
      </c>
      <c r="M151" s="1">
        <f t="shared" si="157"/>
        <v>179.72004677367914</v>
      </c>
      <c r="N151" s="1">
        <f t="shared" si="157"/>
        <v>179.72004677367914</v>
      </c>
      <c r="O151" s="1">
        <f t="shared" si="157"/>
        <v>716.70505793557982</v>
      </c>
      <c r="P151" s="1">
        <f t="shared" si="157"/>
        <v>179.72004677367914</v>
      </c>
      <c r="Q151" s="1">
        <f t="shared" si="157"/>
        <v>186.51732539598169</v>
      </c>
      <c r="R151" s="1">
        <f t="shared" si="157"/>
        <v>954.26994578505355</v>
      </c>
      <c r="S151" s="1">
        <f t="shared" si="157"/>
        <v>179.72004677367914</v>
      </c>
      <c r="T151" s="1">
        <f t="shared" si="157"/>
        <v>186.51732539598169</v>
      </c>
      <c r="U151" s="1">
        <f t="shared" si="157"/>
        <v>767.68464760284883</v>
      </c>
      <c r="V151" s="1">
        <f t="shared" si="158"/>
        <v>247.35296906558941</v>
      </c>
      <c r="W151" s="1">
        <f t="shared" si="158"/>
        <v>339.45609439778883</v>
      </c>
      <c r="X151" s="1">
        <f t="shared" si="158"/>
        <v>846.19321569044314</v>
      </c>
      <c r="Y151" s="1">
        <f t="shared" si="158"/>
        <v>179.72004677367914</v>
      </c>
      <c r="Z151" s="1">
        <f t="shared" si="158"/>
        <v>186.51732539598169</v>
      </c>
      <c r="AA151" s="1">
        <f t="shared" si="158"/>
        <v>716.70505793557982</v>
      </c>
      <c r="AB151" s="1">
        <f t="shared" si="158"/>
        <v>179.72004677367914</v>
      </c>
      <c r="AC151" s="1">
        <f t="shared" si="158"/>
        <v>186.51732539598169</v>
      </c>
      <c r="AD151" s="1">
        <f t="shared" si="158"/>
        <v>954.26994578505355</v>
      </c>
      <c r="AE151" s="1">
        <f t="shared" si="158"/>
        <v>179.72004677367914</v>
      </c>
      <c r="AF151" s="1">
        <f t="shared" si="158"/>
        <v>186.51732539598169</v>
      </c>
    </row>
    <row r="152" spans="1:38">
      <c r="A152" s="76" t="s">
        <v>446</v>
      </c>
      <c r="B152" s="5" t="str">
        <f t="shared" si="152"/>
        <v>9210-05427</v>
      </c>
      <c r="C152" s="5" t="str">
        <f t="shared" si="148"/>
        <v>9210</v>
      </c>
      <c r="D152" s="1">
        <f>SUM($F152:K152)</f>
        <v>0</v>
      </c>
      <c r="E152" s="2">
        <f t="shared" si="149"/>
        <v>0</v>
      </c>
      <c r="F152" s="22">
        <f>'Div 12 history '!B153</f>
        <v>0</v>
      </c>
      <c r="G152" s="22">
        <f>'Div 12 history '!C153</f>
        <v>0</v>
      </c>
      <c r="H152" s="22">
        <f>'Div 12 history '!D153</f>
        <v>0</v>
      </c>
      <c r="I152" s="22">
        <f>'Div 12 history '!E153</f>
        <v>0</v>
      </c>
      <c r="J152" s="22">
        <f>'Div 12 history '!F153</f>
        <v>0</v>
      </c>
      <c r="K152" s="22">
        <f>'Div 12 history '!G153</f>
        <v>0</v>
      </c>
      <c r="L152" s="1">
        <f t="shared" si="157"/>
        <v>0</v>
      </c>
      <c r="M152" s="1">
        <f t="shared" si="157"/>
        <v>0</v>
      </c>
      <c r="N152" s="1">
        <f t="shared" si="157"/>
        <v>0</v>
      </c>
      <c r="O152" s="1">
        <f t="shared" si="157"/>
        <v>0</v>
      </c>
      <c r="P152" s="1">
        <f t="shared" si="157"/>
        <v>0</v>
      </c>
      <c r="Q152" s="1">
        <f t="shared" si="157"/>
        <v>0</v>
      </c>
      <c r="R152" s="1">
        <f t="shared" si="157"/>
        <v>0</v>
      </c>
      <c r="S152" s="1">
        <f t="shared" si="157"/>
        <v>0</v>
      </c>
      <c r="T152" s="1">
        <f t="shared" si="157"/>
        <v>0</v>
      </c>
      <c r="U152" s="1">
        <f t="shared" si="157"/>
        <v>0</v>
      </c>
      <c r="V152" s="1">
        <f t="shared" si="158"/>
        <v>0</v>
      </c>
      <c r="W152" s="1">
        <f t="shared" si="158"/>
        <v>0</v>
      </c>
      <c r="X152" s="1">
        <f t="shared" si="158"/>
        <v>0</v>
      </c>
      <c r="Y152" s="1">
        <f t="shared" si="158"/>
        <v>0</v>
      </c>
      <c r="Z152" s="1">
        <f t="shared" si="158"/>
        <v>0</v>
      </c>
      <c r="AA152" s="1">
        <f t="shared" si="158"/>
        <v>0</v>
      </c>
      <c r="AB152" s="1">
        <f t="shared" si="158"/>
        <v>0</v>
      </c>
      <c r="AC152" s="1">
        <f t="shared" si="158"/>
        <v>0</v>
      </c>
      <c r="AD152" s="1">
        <f t="shared" si="158"/>
        <v>0</v>
      </c>
      <c r="AE152" s="1">
        <f t="shared" si="158"/>
        <v>0</v>
      </c>
      <c r="AF152" s="1">
        <f t="shared" si="158"/>
        <v>0</v>
      </c>
    </row>
    <row r="153" spans="1:38">
      <c r="A153" s="76" t="s">
        <v>745</v>
      </c>
      <c r="B153" s="5" t="str">
        <f t="shared" si="152"/>
        <v>9230-05427</v>
      </c>
      <c r="C153" s="5" t="str">
        <f t="shared" si="148"/>
        <v>9230</v>
      </c>
      <c r="D153" s="1">
        <f>SUM($F153:K153)</f>
        <v>0</v>
      </c>
      <c r="E153" s="2">
        <f t="shared" si="149"/>
        <v>0</v>
      </c>
      <c r="F153" s="22">
        <f>'Div 12 history '!B154</f>
        <v>0</v>
      </c>
      <c r="G153" s="22">
        <f>'Div 12 history '!C154</f>
        <v>0</v>
      </c>
      <c r="H153" s="22">
        <f>'Div 12 history '!D154</f>
        <v>0</v>
      </c>
      <c r="I153" s="22">
        <f>'Div 12 history '!E154</f>
        <v>0</v>
      </c>
      <c r="J153" s="22">
        <f>'Div 12 history '!F154</f>
        <v>0</v>
      </c>
      <c r="K153" s="22">
        <f>'Div 12 history '!G154</f>
        <v>0</v>
      </c>
      <c r="L153" s="1">
        <f t="shared" si="157"/>
        <v>0</v>
      </c>
      <c r="M153" s="1">
        <f t="shared" si="157"/>
        <v>0</v>
      </c>
      <c r="N153" s="1">
        <f t="shared" si="157"/>
        <v>0</v>
      </c>
      <c r="O153" s="1">
        <f t="shared" si="157"/>
        <v>0</v>
      </c>
      <c r="P153" s="1">
        <f t="shared" si="157"/>
        <v>0</v>
      </c>
      <c r="Q153" s="1">
        <f t="shared" si="157"/>
        <v>0</v>
      </c>
      <c r="R153" s="1">
        <f t="shared" si="157"/>
        <v>0</v>
      </c>
      <c r="S153" s="1">
        <f t="shared" si="157"/>
        <v>0</v>
      </c>
      <c r="T153" s="1">
        <f t="shared" si="157"/>
        <v>0</v>
      </c>
      <c r="U153" s="1">
        <f t="shared" si="157"/>
        <v>0</v>
      </c>
      <c r="V153" s="1">
        <f t="shared" si="158"/>
        <v>0</v>
      </c>
      <c r="W153" s="1">
        <f t="shared" si="158"/>
        <v>0</v>
      </c>
      <c r="X153" s="1">
        <f t="shared" si="158"/>
        <v>0</v>
      </c>
      <c r="Y153" s="1">
        <f t="shared" si="158"/>
        <v>0</v>
      </c>
      <c r="Z153" s="1">
        <f t="shared" si="158"/>
        <v>0</v>
      </c>
      <c r="AA153" s="1">
        <f t="shared" si="158"/>
        <v>0</v>
      </c>
      <c r="AB153" s="1">
        <f t="shared" si="158"/>
        <v>0</v>
      </c>
      <c r="AC153" s="1">
        <f t="shared" si="158"/>
        <v>0</v>
      </c>
      <c r="AD153" s="1">
        <f t="shared" si="158"/>
        <v>0</v>
      </c>
      <c r="AE153" s="1">
        <f t="shared" si="158"/>
        <v>0</v>
      </c>
      <c r="AF153" s="1">
        <f t="shared" si="158"/>
        <v>0</v>
      </c>
    </row>
    <row r="154" spans="1:38">
      <c r="A154" s="9" t="s">
        <v>36</v>
      </c>
      <c r="B154" s="5"/>
      <c r="C154" s="5"/>
      <c r="D154" s="31">
        <f>SUM(D144:D153)</f>
        <v>37628</v>
      </c>
      <c r="E154" s="32">
        <f t="shared" ref="E154:K154" si="159">SUM(E144:E153)</f>
        <v>1</v>
      </c>
      <c r="F154" s="31">
        <f t="shared" si="159"/>
        <v>4830</v>
      </c>
      <c r="G154" s="31">
        <f t="shared" si="159"/>
        <v>6764.1900000000005</v>
      </c>
      <c r="H154" s="31">
        <f t="shared" si="159"/>
        <v>6089</v>
      </c>
      <c r="I154" s="31">
        <f t="shared" si="159"/>
        <v>12426.6</v>
      </c>
      <c r="J154" s="31">
        <f t="shared" si="159"/>
        <v>1330</v>
      </c>
      <c r="K154" s="31">
        <f t="shared" si="159"/>
        <v>6188.21</v>
      </c>
      <c r="L154" s="31">
        <f>'Div 12 history '!H155</f>
        <v>17854</v>
      </c>
      <c r="M154" s="31">
        <f>'Div 12 history '!I155</f>
        <v>2644</v>
      </c>
      <c r="N154" s="31">
        <f>'Div 12 history '!J155</f>
        <v>2644</v>
      </c>
      <c r="O154" s="31">
        <f>'Div 012 FY19 Budget'!C64</f>
        <v>10544</v>
      </c>
      <c r="P154" s="31">
        <f>'Div 012 FY19 Budget'!D64</f>
        <v>2644</v>
      </c>
      <c r="Q154" s="31">
        <f>'Div 012 FY19 Budget'!E64</f>
        <v>2744</v>
      </c>
      <c r="R154" s="31">
        <f>'Div 012 FY19 Budget'!F64</f>
        <v>14039</v>
      </c>
      <c r="S154" s="31">
        <f>'Div 012 FY19 Budget'!G64</f>
        <v>2644</v>
      </c>
      <c r="T154" s="31">
        <f>'Div 012 FY19 Budget'!H64</f>
        <v>2744</v>
      </c>
      <c r="U154" s="31">
        <f>'Div 012 FY19 Budget'!I64</f>
        <v>11294</v>
      </c>
      <c r="V154" s="31">
        <f>'Div 012 FY19 Budget'!J64</f>
        <v>3639</v>
      </c>
      <c r="W154" s="31">
        <f>'Div 012 FY19 Budget'!K64</f>
        <v>4994</v>
      </c>
      <c r="X154" s="31">
        <f>'Div 012 FY19 Budget'!L64</f>
        <v>12449</v>
      </c>
      <c r="Y154" s="31">
        <f>'Div 012 FY19 Budget'!M64</f>
        <v>2644</v>
      </c>
      <c r="Z154" s="31">
        <f>'Div 012 FY19 Budget'!N64</f>
        <v>2744</v>
      </c>
      <c r="AA154" s="37">
        <f t="shared" ref="AA154:AF154" si="160">O154*(1+AA$3)</f>
        <v>10544</v>
      </c>
      <c r="AB154" s="37">
        <f t="shared" si="160"/>
        <v>2644</v>
      </c>
      <c r="AC154" s="37">
        <f t="shared" si="160"/>
        <v>2744</v>
      </c>
      <c r="AD154" s="37">
        <f t="shared" si="160"/>
        <v>14039</v>
      </c>
      <c r="AE154" s="37">
        <f t="shared" si="160"/>
        <v>2644</v>
      </c>
      <c r="AF154" s="37">
        <f t="shared" si="160"/>
        <v>2744</v>
      </c>
      <c r="AH154" s="15">
        <f>SUM(F154:Q154)</f>
        <v>76702</v>
      </c>
      <c r="AI154" s="15">
        <f>SUM(U154:AF154)</f>
        <v>73123</v>
      </c>
      <c r="AK154" s="15">
        <f>AH154*$AK$6</f>
        <v>3888.3797246870545</v>
      </c>
      <c r="AL154" s="15">
        <f>AI154*$AL$6</f>
        <v>4125.0278224582635</v>
      </c>
    </row>
    <row r="155" spans="1:38">
      <c r="B155" s="5" t="str">
        <f t="shared" si="152"/>
        <v/>
      </c>
      <c r="C155" s="5" t="s">
        <v>462</v>
      </c>
      <c r="F155" s="1">
        <f>F154-'Div 12 history '!B155</f>
        <v>0</v>
      </c>
      <c r="G155" s="1">
        <f>G154-'Div 12 history '!C155</f>
        <v>0</v>
      </c>
      <c r="H155" s="1">
        <f>H154-'Div 12 history '!D155</f>
        <v>0</v>
      </c>
      <c r="I155" s="1">
        <f>I154-'Div 12 history '!E155</f>
        <v>0</v>
      </c>
      <c r="J155" s="1">
        <f>J154-'Div 12 history '!F155</f>
        <v>0</v>
      </c>
      <c r="K155" s="1">
        <f>K154-'Div 12 history '!G155</f>
        <v>0</v>
      </c>
      <c r="L155" s="1">
        <f>L154-'Div 12 history '!H155</f>
        <v>0</v>
      </c>
      <c r="M155" s="1">
        <f>M154-'Div 12 history '!I155</f>
        <v>0</v>
      </c>
      <c r="N155" s="1">
        <f>N154-'Div 12 history '!J155</f>
        <v>0</v>
      </c>
      <c r="O155" s="1">
        <f t="shared" ref="O155:AF155" si="161">O154-SUM(O144:O153)</f>
        <v>0</v>
      </c>
      <c r="P155" s="1">
        <f t="shared" si="161"/>
        <v>0</v>
      </c>
      <c r="Q155" s="1">
        <f t="shared" si="161"/>
        <v>0</v>
      </c>
      <c r="R155" s="1">
        <f t="shared" si="161"/>
        <v>0</v>
      </c>
      <c r="S155" s="1">
        <f t="shared" si="161"/>
        <v>0</v>
      </c>
      <c r="T155" s="1">
        <f t="shared" si="161"/>
        <v>0</v>
      </c>
      <c r="U155" s="1">
        <f t="shared" si="161"/>
        <v>0</v>
      </c>
      <c r="V155" s="1">
        <f t="shared" si="161"/>
        <v>0</v>
      </c>
      <c r="W155" s="1">
        <f t="shared" si="161"/>
        <v>0</v>
      </c>
      <c r="X155" s="1">
        <f t="shared" si="161"/>
        <v>0</v>
      </c>
      <c r="Y155" s="1">
        <f t="shared" si="161"/>
        <v>0</v>
      </c>
      <c r="Z155" s="1">
        <f t="shared" si="161"/>
        <v>0</v>
      </c>
      <c r="AA155" s="1">
        <f t="shared" si="161"/>
        <v>0</v>
      </c>
      <c r="AB155" s="1">
        <f t="shared" si="161"/>
        <v>0</v>
      </c>
      <c r="AC155" s="1">
        <f t="shared" si="161"/>
        <v>0</v>
      </c>
      <c r="AD155" s="1">
        <f t="shared" si="161"/>
        <v>0</v>
      </c>
      <c r="AE155" s="1">
        <f t="shared" si="161"/>
        <v>0</v>
      </c>
      <c r="AF155" s="1">
        <f t="shared" si="161"/>
        <v>0</v>
      </c>
    </row>
    <row r="156" spans="1:38">
      <c r="A156" s="76" t="s">
        <v>292</v>
      </c>
      <c r="B156" s="5" t="str">
        <f t="shared" si="152"/>
        <v>9250-05418</v>
      </c>
      <c r="C156" s="5" t="str">
        <f t="shared" ref="C156:C160" si="162">LEFT(B156,4)</f>
        <v>9250</v>
      </c>
      <c r="D156" s="1">
        <f>SUM($F156:K156)</f>
        <v>0</v>
      </c>
      <c r="E156" s="2">
        <f>D156/$D$163</f>
        <v>0</v>
      </c>
      <c r="F156" s="22">
        <f>'Div 12 history '!B157</f>
        <v>0</v>
      </c>
      <c r="G156" s="22">
        <f>'Div 12 history '!C157</f>
        <v>0</v>
      </c>
      <c r="H156" s="22">
        <f>'Div 12 history '!D157</f>
        <v>0</v>
      </c>
      <c r="I156" s="22">
        <f>'Div 12 history '!E157</f>
        <v>0</v>
      </c>
      <c r="J156" s="22">
        <f>'Div 12 history '!F157</f>
        <v>0</v>
      </c>
      <c r="K156" s="22">
        <f>'Div 12 history '!G157</f>
        <v>0</v>
      </c>
      <c r="L156" s="1">
        <f t="shared" ref="L156:U158" si="163">$E156*L$163</f>
        <v>0</v>
      </c>
      <c r="M156" s="1">
        <f t="shared" si="163"/>
        <v>0</v>
      </c>
      <c r="N156" s="1">
        <f t="shared" si="163"/>
        <v>0</v>
      </c>
      <c r="O156" s="1">
        <f t="shared" si="163"/>
        <v>0</v>
      </c>
      <c r="P156" s="1">
        <f t="shared" si="163"/>
        <v>0</v>
      </c>
      <c r="Q156" s="1">
        <f t="shared" si="163"/>
        <v>0</v>
      </c>
      <c r="R156" s="1">
        <f t="shared" si="163"/>
        <v>0</v>
      </c>
      <c r="S156" s="1">
        <f t="shared" si="163"/>
        <v>0</v>
      </c>
      <c r="T156" s="1">
        <f t="shared" si="163"/>
        <v>0</v>
      </c>
      <c r="U156" s="1">
        <f t="shared" si="163"/>
        <v>0</v>
      </c>
      <c r="V156" s="1">
        <f t="shared" ref="V156:AF158" si="164">$E156*V$163</f>
        <v>0</v>
      </c>
      <c r="W156" s="1">
        <f t="shared" si="164"/>
        <v>0</v>
      </c>
      <c r="X156" s="1">
        <f t="shared" si="164"/>
        <v>0</v>
      </c>
      <c r="Y156" s="1">
        <f t="shared" si="164"/>
        <v>0</v>
      </c>
      <c r="Z156" s="1">
        <f t="shared" si="164"/>
        <v>0</v>
      </c>
      <c r="AA156" s="1">
        <f t="shared" si="164"/>
        <v>0</v>
      </c>
      <c r="AB156" s="1">
        <f t="shared" si="164"/>
        <v>0</v>
      </c>
      <c r="AC156" s="1">
        <f t="shared" si="164"/>
        <v>0</v>
      </c>
      <c r="AD156" s="1">
        <f t="shared" si="164"/>
        <v>0</v>
      </c>
      <c r="AE156" s="1">
        <f t="shared" si="164"/>
        <v>0</v>
      </c>
      <c r="AF156" s="1">
        <f t="shared" si="164"/>
        <v>0</v>
      </c>
    </row>
    <row r="157" spans="1:38">
      <c r="A157" s="76" t="s">
        <v>394</v>
      </c>
      <c r="B157" s="5" t="str">
        <f t="shared" si="152"/>
        <v>9210-06111</v>
      </c>
      <c r="C157" s="5" t="str">
        <f t="shared" si="162"/>
        <v>9210</v>
      </c>
      <c r="D157" s="1">
        <f>SUM($F157:K157)</f>
        <v>541959.5</v>
      </c>
      <c r="E157" s="2">
        <f>D157/$D$163</f>
        <v>0.53261194204619311</v>
      </c>
      <c r="F157" s="22">
        <f>'Div 12 history '!B158</f>
        <v>55332.63</v>
      </c>
      <c r="G157" s="22">
        <f>'Div 12 history '!C158</f>
        <v>56784.71</v>
      </c>
      <c r="H157" s="22">
        <f>'Div 12 history '!D158</f>
        <v>120979.46</v>
      </c>
      <c r="I157" s="22">
        <f>'Div 12 history '!E158</f>
        <v>158191.51999999999</v>
      </c>
      <c r="J157" s="22">
        <f>'Div 12 history '!F158</f>
        <v>67733.75</v>
      </c>
      <c r="K157" s="22">
        <f>'Div 12 history '!G158</f>
        <v>82937.429999999993</v>
      </c>
      <c r="L157" s="1">
        <f t="shared" si="163"/>
        <v>65068.135735899319</v>
      </c>
      <c r="M157" s="1">
        <f t="shared" si="163"/>
        <v>62551.544309731056</v>
      </c>
      <c r="N157" s="1">
        <f t="shared" si="163"/>
        <v>59393.688105339177</v>
      </c>
      <c r="O157" s="1">
        <f t="shared" si="163"/>
        <v>41792.461256538634</v>
      </c>
      <c r="P157" s="1">
        <f t="shared" si="163"/>
        <v>43986.822457768947</v>
      </c>
      <c r="Q157" s="1">
        <f t="shared" si="163"/>
        <v>40003.950355147521</v>
      </c>
      <c r="R157" s="1">
        <f t="shared" si="163"/>
        <v>31494.409357075492</v>
      </c>
      <c r="S157" s="1">
        <f t="shared" si="163"/>
        <v>38189.34146859614</v>
      </c>
      <c r="T157" s="1">
        <f t="shared" si="163"/>
        <v>49651.68307337226</v>
      </c>
      <c r="U157" s="1">
        <f t="shared" si="163"/>
        <v>86585.12558262347</v>
      </c>
      <c r="V157" s="1">
        <f t="shared" si="164"/>
        <v>36527.592209412018</v>
      </c>
      <c r="W157" s="1">
        <f t="shared" si="164"/>
        <v>34397.144441227247</v>
      </c>
      <c r="X157" s="1">
        <f t="shared" si="164"/>
        <v>44258.45454821251</v>
      </c>
      <c r="Y157" s="1">
        <f t="shared" si="164"/>
        <v>52572.526963553581</v>
      </c>
      <c r="Z157" s="1">
        <f t="shared" si="164"/>
        <v>125576.04802399913</v>
      </c>
      <c r="AA157" s="1">
        <f t="shared" si="164"/>
        <v>41792.461256538634</v>
      </c>
      <c r="AB157" s="1">
        <f t="shared" si="164"/>
        <v>43986.822457768947</v>
      </c>
      <c r="AC157" s="1">
        <f t="shared" si="164"/>
        <v>40003.950355147521</v>
      </c>
      <c r="AD157" s="1">
        <f t="shared" si="164"/>
        <v>31494.409357075492</v>
      </c>
      <c r="AE157" s="1">
        <f t="shared" si="164"/>
        <v>38189.34146859614</v>
      </c>
      <c r="AF157" s="1">
        <f t="shared" si="164"/>
        <v>49651.68307337226</v>
      </c>
    </row>
    <row r="158" spans="1:38">
      <c r="A158" s="76" t="s">
        <v>354</v>
      </c>
      <c r="B158" s="5" t="str">
        <f t="shared" ref="B158" si="165">RIGHT(A158,10)</f>
        <v>9230-06111</v>
      </c>
      <c r="C158" s="5" t="str">
        <f t="shared" ref="C158" si="166">LEFT(B158,4)</f>
        <v>9230</v>
      </c>
      <c r="D158" s="1">
        <f>SUM($F158:K158)</f>
        <v>389320.20999999996</v>
      </c>
      <c r="E158" s="2">
        <f>D158/$D$163</f>
        <v>0.38260532959738081</v>
      </c>
      <c r="F158" s="22">
        <f>'Div 12 history '!B159</f>
        <v>59703.47</v>
      </c>
      <c r="G158" s="22">
        <f>'Div 12 history '!C159</f>
        <v>57129.81</v>
      </c>
      <c r="H158" s="22">
        <f>'Div 12 history '!D159</f>
        <v>52402.36</v>
      </c>
      <c r="I158" s="22">
        <f>'Div 12 history '!E159</f>
        <v>56610.59</v>
      </c>
      <c r="J158" s="22">
        <f>'Div 12 history '!F159</f>
        <v>103506.25</v>
      </c>
      <c r="K158" s="22">
        <f>'Div 12 history '!G159</f>
        <v>59967.73</v>
      </c>
      <c r="L158" s="1">
        <f t="shared" si="163"/>
        <v>46742.127906252819</v>
      </c>
      <c r="M158" s="1">
        <f t="shared" si="163"/>
        <v>44934.317723905195</v>
      </c>
      <c r="N158" s="1">
        <f t="shared" si="163"/>
        <v>42665.850724722324</v>
      </c>
      <c r="O158" s="1">
        <f t="shared" si="163"/>
        <v>30021.89239751768</v>
      </c>
      <c r="P158" s="1">
        <f t="shared" si="163"/>
        <v>31598.22635545889</v>
      </c>
      <c r="Q158" s="1">
        <f t="shared" si="163"/>
        <v>28737.103700729676</v>
      </c>
      <c r="R158" s="1">
        <f t="shared" si="163"/>
        <v>22624.218349752322</v>
      </c>
      <c r="S158" s="1">
        <f t="shared" si="163"/>
        <v>27433.567342791397</v>
      </c>
      <c r="T158" s="1">
        <f t="shared" si="163"/>
        <v>35667.616641056629</v>
      </c>
      <c r="U158" s="1">
        <f t="shared" si="163"/>
        <v>62199.000616657402</v>
      </c>
      <c r="V158" s="1">
        <f t="shared" si="164"/>
        <v>26239.838714447571</v>
      </c>
      <c r="W158" s="1">
        <f t="shared" si="164"/>
        <v>24709.417396058048</v>
      </c>
      <c r="X158" s="1">
        <f t="shared" si="164"/>
        <v>31793.355073553554</v>
      </c>
      <c r="Y158" s="1">
        <f t="shared" si="164"/>
        <v>37765.824268568664</v>
      </c>
      <c r="Z158" s="1">
        <f t="shared" si="164"/>
        <v>90208.388980492862</v>
      </c>
      <c r="AA158" s="1">
        <f t="shared" si="164"/>
        <v>30021.89239751768</v>
      </c>
      <c r="AB158" s="1">
        <f t="shared" si="164"/>
        <v>31598.22635545889</v>
      </c>
      <c r="AC158" s="1">
        <f t="shared" si="164"/>
        <v>28737.103700729676</v>
      </c>
      <c r="AD158" s="1">
        <f t="shared" si="164"/>
        <v>22624.218349752322</v>
      </c>
      <c r="AE158" s="1">
        <f t="shared" si="164"/>
        <v>27433.567342791397</v>
      </c>
      <c r="AF158" s="1">
        <f t="shared" si="164"/>
        <v>35667.616641056629</v>
      </c>
    </row>
    <row r="159" spans="1:38">
      <c r="A159" s="76" t="s">
        <v>505</v>
      </c>
      <c r="B159" s="5" t="str">
        <f t="shared" ref="B159" si="167">RIGHT(A159,10)</f>
        <v>9010-06111</v>
      </c>
      <c r="C159" s="5" t="str">
        <f t="shared" ref="C159" si="168">LEFT(B159,4)</f>
        <v>9010</v>
      </c>
      <c r="D159" s="1">
        <f>SUM($F159:K159)</f>
        <v>71.3</v>
      </c>
      <c r="E159" s="2">
        <f>D159/$D$163</f>
        <v>7.0070238584052063E-5</v>
      </c>
      <c r="F159" s="22">
        <f>'Div 12 history '!B160</f>
        <v>20.21</v>
      </c>
      <c r="G159" s="22">
        <f>'Div 12 history '!C160</f>
        <v>19.68</v>
      </c>
      <c r="H159" s="22">
        <f>'Div 12 history '!D160</f>
        <v>0</v>
      </c>
      <c r="I159" s="22">
        <f>'Div 12 history '!E160</f>
        <v>0</v>
      </c>
      <c r="J159" s="22">
        <f>'Div 12 history '!F160</f>
        <v>31.41</v>
      </c>
      <c r="K159" s="22">
        <f>'Div 12 history '!G160</f>
        <v>0</v>
      </c>
      <c r="L159" s="1">
        <f t="shared" ref="L159:U162" si="169">$E159*L$163</f>
        <v>8.5603409073364727</v>
      </c>
      <c r="M159" s="1">
        <f t="shared" si="169"/>
        <v>8.2292590300268262</v>
      </c>
      <c r="N159" s="1">
        <f t="shared" si="169"/>
        <v>7.8138125854619815</v>
      </c>
      <c r="O159" s="1">
        <f t="shared" si="169"/>
        <v>5.4982014109748132</v>
      </c>
      <c r="P159" s="1">
        <f t="shared" si="169"/>
        <v>5.7868907939411081</v>
      </c>
      <c r="Q159" s="1">
        <f t="shared" si="169"/>
        <v>5.2629055498095667</v>
      </c>
      <c r="R159" s="1">
        <f t="shared" si="169"/>
        <v>4.1433933479521663</v>
      </c>
      <c r="S159" s="1">
        <f t="shared" si="169"/>
        <v>5.0241762469537008</v>
      </c>
      <c r="T159" s="1">
        <f t="shared" si="169"/>
        <v>6.5321578515210854</v>
      </c>
      <c r="U159" s="1">
        <f t="shared" si="169"/>
        <v>11.391108475893592</v>
      </c>
      <c r="V159" s="1">
        <f t="shared" ref="V159:AF162" si="170">$E159*V$163</f>
        <v>4.8055571025714583</v>
      </c>
      <c r="W159" s="1">
        <f t="shared" si="170"/>
        <v>4.5252761482352506</v>
      </c>
      <c r="X159" s="1">
        <f t="shared" si="170"/>
        <v>5.8226266156189741</v>
      </c>
      <c r="Y159" s="1">
        <f t="shared" si="170"/>
        <v>6.9164230399160269</v>
      </c>
      <c r="Z159" s="1">
        <f t="shared" si="170"/>
        <v>16.520740431916291</v>
      </c>
      <c r="AA159" s="1">
        <f t="shared" si="170"/>
        <v>5.4982014109748132</v>
      </c>
      <c r="AB159" s="1">
        <f t="shared" si="170"/>
        <v>5.7868907939411081</v>
      </c>
      <c r="AC159" s="1">
        <f t="shared" si="170"/>
        <v>5.2629055498095667</v>
      </c>
      <c r="AD159" s="1">
        <f t="shared" si="170"/>
        <v>4.1433933479521663</v>
      </c>
      <c r="AE159" s="1">
        <f t="shared" si="170"/>
        <v>5.0241762469537008</v>
      </c>
      <c r="AF159" s="1">
        <f t="shared" si="170"/>
        <v>6.5321578515210854</v>
      </c>
    </row>
    <row r="160" spans="1:38">
      <c r="A160" s="111" t="s">
        <v>1168</v>
      </c>
      <c r="B160" s="5" t="str">
        <f t="shared" si="152"/>
        <v>9230-06121</v>
      </c>
      <c r="C160" s="5" t="str">
        <f t="shared" si="162"/>
        <v>9230</v>
      </c>
      <c r="D160" s="1">
        <f>SUM($F160:K160)</f>
        <v>30651.14</v>
      </c>
      <c r="E160" s="2">
        <f>D160/$D$163</f>
        <v>3.0122478158109138E-2</v>
      </c>
      <c r="F160" s="22">
        <f>'Div 12 history '!B161</f>
        <v>25628.04</v>
      </c>
      <c r="G160" s="22">
        <f>'Div 12 history '!C161</f>
        <v>0</v>
      </c>
      <c r="H160" s="22">
        <f>'Div 12 history '!D161</f>
        <v>0</v>
      </c>
      <c r="I160" s="22">
        <f>'Div 12 history '!E161</f>
        <v>5023.1000000000004</v>
      </c>
      <c r="J160" s="22">
        <f>'Div 12 history '!F161</f>
        <v>0</v>
      </c>
      <c r="K160" s="22">
        <f>'Div 12 history '!G161</f>
        <v>0</v>
      </c>
      <c r="L160" s="1">
        <f t="shared" si="169"/>
        <v>3680.0029116198771</v>
      </c>
      <c r="M160" s="1">
        <f t="shared" si="169"/>
        <v>3537.6742023228117</v>
      </c>
      <c r="N160" s="1">
        <f t="shared" si="169"/>
        <v>3359.0780293233825</v>
      </c>
      <c r="O160" s="1">
        <f t="shared" si="169"/>
        <v>2363.6204936323497</v>
      </c>
      <c r="P160" s="1">
        <f t="shared" si="169"/>
        <v>2487.7251036437592</v>
      </c>
      <c r="Q160" s="1">
        <f t="shared" si="169"/>
        <v>2262.469211977419</v>
      </c>
      <c r="R160" s="1">
        <f t="shared" si="169"/>
        <v>1781.2023784453095</v>
      </c>
      <c r="S160" s="1">
        <f t="shared" si="169"/>
        <v>2159.8419288927416</v>
      </c>
      <c r="T160" s="1">
        <f t="shared" si="169"/>
        <v>2808.1077813334082</v>
      </c>
      <c r="U160" s="1">
        <f t="shared" si="169"/>
        <v>4896.9209067293286</v>
      </c>
      <c r="V160" s="1">
        <f t="shared" si="170"/>
        <v>2065.8597970394408</v>
      </c>
      <c r="W160" s="1">
        <f t="shared" si="170"/>
        <v>1945.3698844070043</v>
      </c>
      <c r="X160" s="1">
        <f t="shared" si="170"/>
        <v>2503.0875675043949</v>
      </c>
      <c r="Y160" s="1">
        <f t="shared" si="170"/>
        <v>2973.2994515524788</v>
      </c>
      <c r="Z160" s="1">
        <f t="shared" si="170"/>
        <v>7102.0971652500239</v>
      </c>
      <c r="AA160" s="1">
        <f t="shared" si="170"/>
        <v>2363.6204936323497</v>
      </c>
      <c r="AB160" s="1">
        <f t="shared" si="170"/>
        <v>2487.7251036437592</v>
      </c>
      <c r="AC160" s="1">
        <f t="shared" si="170"/>
        <v>2262.469211977419</v>
      </c>
      <c r="AD160" s="1">
        <f t="shared" si="170"/>
        <v>1781.2023784453095</v>
      </c>
      <c r="AE160" s="1">
        <f t="shared" si="170"/>
        <v>2159.8419288927416</v>
      </c>
      <c r="AF160" s="1">
        <f t="shared" si="170"/>
        <v>2808.1077813334082</v>
      </c>
    </row>
    <row r="161" spans="1:38">
      <c r="A161" s="76" t="s">
        <v>885</v>
      </c>
      <c r="B161" s="5" t="str">
        <f t="shared" ref="B161:B162" si="171">RIGHT(A161,10)</f>
        <v>9010-06112</v>
      </c>
      <c r="C161" s="5" t="str">
        <f t="shared" ref="C161:C162" si="172">LEFT(B161,4)</f>
        <v>9010</v>
      </c>
      <c r="D161" s="1">
        <f>SUM($F161:K161)</f>
        <v>0</v>
      </c>
      <c r="E161" s="2">
        <f t="shared" ref="E161:E162" si="173">D161/$D$163</f>
        <v>0</v>
      </c>
      <c r="F161" s="22">
        <f>'Div 12 history '!B162</f>
        <v>0</v>
      </c>
      <c r="G161" s="22">
        <f>'Div 12 history '!C162</f>
        <v>0</v>
      </c>
      <c r="H161" s="22">
        <f>'Div 12 history '!D162</f>
        <v>0</v>
      </c>
      <c r="I161" s="22">
        <f>'Div 12 history '!E162</f>
        <v>0</v>
      </c>
      <c r="J161" s="22">
        <f>'Div 12 history '!F162</f>
        <v>0</v>
      </c>
      <c r="K161" s="22">
        <f>'Div 12 history '!G162</f>
        <v>0</v>
      </c>
      <c r="L161" s="1">
        <f t="shared" si="169"/>
        <v>0</v>
      </c>
      <c r="M161" s="1">
        <f t="shared" si="169"/>
        <v>0</v>
      </c>
      <c r="N161" s="1">
        <f t="shared" si="169"/>
        <v>0</v>
      </c>
      <c r="O161" s="1">
        <f t="shared" si="169"/>
        <v>0</v>
      </c>
      <c r="P161" s="1">
        <f t="shared" si="169"/>
        <v>0</v>
      </c>
      <c r="Q161" s="1">
        <f t="shared" si="169"/>
        <v>0</v>
      </c>
      <c r="R161" s="1">
        <f t="shared" si="169"/>
        <v>0</v>
      </c>
      <c r="S161" s="1">
        <f t="shared" si="169"/>
        <v>0</v>
      </c>
      <c r="T161" s="1">
        <f t="shared" si="169"/>
        <v>0</v>
      </c>
      <c r="U161" s="1">
        <f t="shared" si="169"/>
        <v>0</v>
      </c>
      <c r="V161" s="1">
        <f t="shared" si="170"/>
        <v>0</v>
      </c>
      <c r="W161" s="1">
        <f t="shared" si="170"/>
        <v>0</v>
      </c>
      <c r="X161" s="1">
        <f t="shared" si="170"/>
        <v>0</v>
      </c>
      <c r="Y161" s="1">
        <f t="shared" si="170"/>
        <v>0</v>
      </c>
      <c r="Z161" s="1">
        <f t="shared" si="170"/>
        <v>0</v>
      </c>
      <c r="AA161" s="1">
        <f t="shared" si="170"/>
        <v>0</v>
      </c>
      <c r="AB161" s="1">
        <f t="shared" si="170"/>
        <v>0</v>
      </c>
      <c r="AC161" s="1">
        <f t="shared" si="170"/>
        <v>0</v>
      </c>
      <c r="AD161" s="1">
        <f t="shared" si="170"/>
        <v>0</v>
      </c>
      <c r="AE161" s="1">
        <f t="shared" si="170"/>
        <v>0</v>
      </c>
      <c r="AF161" s="1">
        <f t="shared" si="170"/>
        <v>0</v>
      </c>
    </row>
    <row r="162" spans="1:38">
      <c r="A162" s="76" t="s">
        <v>884</v>
      </c>
      <c r="B162" s="5" t="str">
        <f t="shared" si="171"/>
        <v>9210-06116</v>
      </c>
      <c r="C162" s="5" t="str">
        <f t="shared" si="172"/>
        <v>9210</v>
      </c>
      <c r="D162" s="1">
        <f>SUM($F162:K162)</f>
        <v>55548.26</v>
      </c>
      <c r="E162" s="2">
        <f t="shared" si="173"/>
        <v>5.4590179959732907E-2</v>
      </c>
      <c r="F162" s="22">
        <f>'Div 12 history '!B163</f>
        <v>0</v>
      </c>
      <c r="G162" s="22">
        <f>'Div 12 history '!C163</f>
        <v>0</v>
      </c>
      <c r="H162" s="22">
        <f>'Div 12 history '!D163</f>
        <v>55548.26</v>
      </c>
      <c r="I162" s="22">
        <f>'Div 12 history '!E163</f>
        <v>0</v>
      </c>
      <c r="J162" s="22">
        <f>'Div 12 history '!F163</f>
        <v>0</v>
      </c>
      <c r="K162" s="22">
        <f>'Div 12 history '!G163</f>
        <v>0</v>
      </c>
      <c r="L162" s="1">
        <f t="shared" si="169"/>
        <v>6669.1731053206495</v>
      </c>
      <c r="M162" s="1">
        <f t="shared" si="169"/>
        <v>6411.2345050109116</v>
      </c>
      <c r="N162" s="1">
        <f t="shared" si="169"/>
        <v>6087.5693280296555</v>
      </c>
      <c r="O162" s="1">
        <f t="shared" si="169"/>
        <v>4283.5276509003616</v>
      </c>
      <c r="P162" s="1">
        <f t="shared" si="169"/>
        <v>4508.4391923344619</v>
      </c>
      <c r="Q162" s="1">
        <f t="shared" si="169"/>
        <v>4100.2138265955791</v>
      </c>
      <c r="R162" s="1">
        <f t="shared" si="169"/>
        <v>3228.0265213789262</v>
      </c>
      <c r="S162" s="1">
        <f t="shared" si="169"/>
        <v>3914.2250834727688</v>
      </c>
      <c r="T162" s="1">
        <f t="shared" si="169"/>
        <v>5089.0603463861808</v>
      </c>
      <c r="U162" s="1">
        <f t="shared" si="169"/>
        <v>8874.5617855138989</v>
      </c>
      <c r="V162" s="1">
        <f t="shared" si="170"/>
        <v>3743.903721998402</v>
      </c>
      <c r="W162" s="1">
        <f t="shared" si="170"/>
        <v>3525.5430021594707</v>
      </c>
      <c r="X162" s="1">
        <f t="shared" si="170"/>
        <v>4536.2801841139253</v>
      </c>
      <c r="Y162" s="1">
        <f t="shared" si="170"/>
        <v>5388.4328932853559</v>
      </c>
      <c r="Z162" s="1">
        <f t="shared" si="170"/>
        <v>12870.945089826066</v>
      </c>
      <c r="AA162" s="1">
        <f t="shared" si="170"/>
        <v>4283.5276509003616</v>
      </c>
      <c r="AB162" s="1">
        <f t="shared" si="170"/>
        <v>4508.4391923344619</v>
      </c>
      <c r="AC162" s="1">
        <f t="shared" si="170"/>
        <v>4100.2138265955791</v>
      </c>
      <c r="AD162" s="1">
        <f t="shared" si="170"/>
        <v>3228.0265213789262</v>
      </c>
      <c r="AE162" s="1">
        <f t="shared" si="170"/>
        <v>3914.2250834727688</v>
      </c>
      <c r="AF162" s="1">
        <f t="shared" si="170"/>
        <v>5089.0603463861808</v>
      </c>
    </row>
    <row r="163" spans="1:38">
      <c r="A163" s="9" t="s">
        <v>37</v>
      </c>
      <c r="B163" s="5"/>
      <c r="C163" s="5"/>
      <c r="D163" s="31">
        <f>SUM(D156:D162)</f>
        <v>1017550.41</v>
      </c>
      <c r="E163" s="31">
        <f t="shared" ref="E163:K163" si="174">SUM(E156:E162)</f>
        <v>1</v>
      </c>
      <c r="F163" s="31">
        <f t="shared" si="174"/>
        <v>140684.35</v>
      </c>
      <c r="G163" s="31">
        <f t="shared" si="174"/>
        <v>113934.19999999998</v>
      </c>
      <c r="H163" s="31">
        <f t="shared" si="174"/>
        <v>228930.08000000002</v>
      </c>
      <c r="I163" s="31">
        <f t="shared" si="174"/>
        <v>219825.21</v>
      </c>
      <c r="J163" s="31">
        <f t="shared" si="174"/>
        <v>171271.41</v>
      </c>
      <c r="K163" s="31">
        <f t="shared" si="174"/>
        <v>142905.16</v>
      </c>
      <c r="L163" s="31">
        <f>'Div 12 history '!H164</f>
        <v>122168</v>
      </c>
      <c r="M163" s="31">
        <f>'Div 12 history '!I164</f>
        <v>117443</v>
      </c>
      <c r="N163" s="31">
        <f>'Div 12 history '!J164</f>
        <v>111514</v>
      </c>
      <c r="O163" s="31">
        <f>'Div 012 FY19 Budget'!C67</f>
        <v>78467</v>
      </c>
      <c r="P163" s="31">
        <f>'Div 012 FY19 Budget'!D67</f>
        <v>82587</v>
      </c>
      <c r="Q163" s="31">
        <f>'Div 012 FY19 Budget'!E67</f>
        <v>75109</v>
      </c>
      <c r="R163" s="31">
        <f>'Div 012 FY19 Budget'!F67</f>
        <v>59132</v>
      </c>
      <c r="S163" s="31">
        <f>'Div 012 FY19 Budget'!G67</f>
        <v>71702</v>
      </c>
      <c r="T163" s="31">
        <f>'Div 012 FY19 Budget'!H67</f>
        <v>93223</v>
      </c>
      <c r="U163" s="31">
        <f>'Div 012 FY19 Budget'!I67</f>
        <v>162567</v>
      </c>
      <c r="V163" s="31">
        <f>'Div 012 FY19 Budget'!J67</f>
        <v>68582</v>
      </c>
      <c r="W163" s="31">
        <f>'Div 012 FY19 Budget'!K67</f>
        <v>64582</v>
      </c>
      <c r="X163" s="31">
        <f>'Div 012 FY19 Budget'!L67</f>
        <v>83097</v>
      </c>
      <c r="Y163" s="31">
        <f>'Div 012 FY19 Budget'!M67</f>
        <v>98707</v>
      </c>
      <c r="Z163" s="31">
        <f>'Div 012 FY19 Budget'!N67</f>
        <v>235774</v>
      </c>
      <c r="AA163" s="37">
        <f t="shared" ref="AA163:AF163" si="175">O163*(1+AA$3)</f>
        <v>78467</v>
      </c>
      <c r="AB163" s="37">
        <f t="shared" si="175"/>
        <v>82587</v>
      </c>
      <c r="AC163" s="37">
        <f t="shared" si="175"/>
        <v>75109</v>
      </c>
      <c r="AD163" s="37">
        <f t="shared" si="175"/>
        <v>59132</v>
      </c>
      <c r="AE163" s="37">
        <f t="shared" si="175"/>
        <v>71702</v>
      </c>
      <c r="AF163" s="37">
        <f t="shared" si="175"/>
        <v>93223</v>
      </c>
      <c r="AH163" s="15">
        <f>SUM(F163:Q163)</f>
        <v>1604838.4100000001</v>
      </c>
      <c r="AI163" s="15">
        <f>SUM(U163:AF163)</f>
        <v>1173529</v>
      </c>
      <c r="AK163" s="15">
        <f>AH163*$AK$6</f>
        <v>81356.693891202463</v>
      </c>
      <c r="AL163" s="15">
        <f>AI163*$AL$6</f>
        <v>66201.328931548531</v>
      </c>
    </row>
    <row r="164" spans="1:38">
      <c r="B164" s="5" t="str">
        <f t="shared" si="152"/>
        <v/>
      </c>
      <c r="C164" s="5" t="s">
        <v>462</v>
      </c>
      <c r="F164" s="1">
        <f>F163-'Div 12 history '!B164</f>
        <v>0</v>
      </c>
      <c r="G164" s="1">
        <f>G163-'Div 12 history '!C164</f>
        <v>0</v>
      </c>
      <c r="H164" s="1">
        <f>H163-'Div 12 history '!D164</f>
        <v>0</v>
      </c>
      <c r="I164" s="1">
        <f>I163-'Div 12 history '!E164</f>
        <v>0</v>
      </c>
      <c r="J164" s="1">
        <f>J163-'Div 12 history '!F164</f>
        <v>0</v>
      </c>
      <c r="K164" s="1">
        <f>K163-'Div 12 history '!G164</f>
        <v>0</v>
      </c>
      <c r="L164" s="1">
        <f>L163-'Div 12 history '!H164</f>
        <v>0</v>
      </c>
      <c r="M164" s="1">
        <f>M163-'Div 12 history '!I164</f>
        <v>0</v>
      </c>
      <c r="N164" s="1">
        <f>N163-'Div 12 history '!J164</f>
        <v>0</v>
      </c>
      <c r="O164" s="1">
        <f>O163-SUM(O156:O162)</f>
        <v>0</v>
      </c>
      <c r="P164" s="1">
        <f t="shared" ref="P164:Z164" si="176">P163-SUM(P156:P162)</f>
        <v>0</v>
      </c>
      <c r="Q164" s="1">
        <f t="shared" si="176"/>
        <v>0</v>
      </c>
      <c r="R164" s="1">
        <f t="shared" si="176"/>
        <v>0</v>
      </c>
      <c r="S164" s="1">
        <f t="shared" si="176"/>
        <v>0</v>
      </c>
      <c r="T164" s="1">
        <f t="shared" si="176"/>
        <v>0</v>
      </c>
      <c r="U164" s="1">
        <f t="shared" si="176"/>
        <v>0</v>
      </c>
      <c r="V164" s="1">
        <f t="shared" si="176"/>
        <v>0</v>
      </c>
      <c r="W164" s="1">
        <f t="shared" si="176"/>
        <v>0</v>
      </c>
      <c r="X164" s="1">
        <f t="shared" si="176"/>
        <v>0</v>
      </c>
      <c r="Y164" s="1">
        <f t="shared" si="176"/>
        <v>0</v>
      </c>
      <c r="Z164" s="1">
        <f t="shared" si="176"/>
        <v>0</v>
      </c>
      <c r="AA164" s="1">
        <f>AA163-SUM(AA156:AA162)</f>
        <v>0</v>
      </c>
      <c r="AB164" s="1">
        <f t="shared" ref="AB164:AF164" si="177">AB163-SUM(AB156:AB162)</f>
        <v>0</v>
      </c>
      <c r="AC164" s="1">
        <f t="shared" si="177"/>
        <v>0</v>
      </c>
      <c r="AD164" s="1">
        <f t="shared" si="177"/>
        <v>0</v>
      </c>
      <c r="AE164" s="1">
        <f t="shared" si="177"/>
        <v>0</v>
      </c>
      <c r="AF164" s="1">
        <f t="shared" si="177"/>
        <v>0</v>
      </c>
    </row>
    <row r="165" spans="1:38">
      <c r="A165" s="76" t="s">
        <v>506</v>
      </c>
      <c r="B165" s="5" t="str">
        <f t="shared" si="152"/>
        <v>9010-07590</v>
      </c>
      <c r="C165" s="5" t="str">
        <f t="shared" ref="C165" si="178">LEFT(B165,4)</f>
        <v>9010</v>
      </c>
      <c r="D165" s="1">
        <f>SUM($F165:K165)</f>
        <v>73.95</v>
      </c>
      <c r="E165" s="2">
        <f>D165/$D$169</f>
        <v>1.6156165341256665E-2</v>
      </c>
      <c r="F165" s="22">
        <f>'Div 12 history '!B166</f>
        <v>0</v>
      </c>
      <c r="G165" s="22">
        <f>'Div 12 history '!C166</f>
        <v>73.95</v>
      </c>
      <c r="H165" s="22">
        <f>'Div 12 history '!D166</f>
        <v>0</v>
      </c>
      <c r="I165" s="22">
        <f>'Div 12 history '!E166</f>
        <v>0</v>
      </c>
      <c r="J165" s="22">
        <f>'Div 12 history '!F166</f>
        <v>0</v>
      </c>
      <c r="K165" s="22">
        <f>'Div 12 history '!G166</f>
        <v>0</v>
      </c>
      <c r="L165" s="1">
        <f t="shared" ref="L165:AF166" si="179">$E165*L$169</f>
        <v>88.36049167613389</v>
      </c>
      <c r="M165" s="1">
        <f t="shared" si="179"/>
        <v>87.870313619680175</v>
      </c>
      <c r="N165" s="1">
        <f t="shared" si="179"/>
        <v>88.761972384864123</v>
      </c>
      <c r="O165" s="1">
        <f t="shared" si="179"/>
        <v>11.874781525823648</v>
      </c>
      <c r="P165" s="1">
        <f t="shared" si="179"/>
        <v>11.874781525823648</v>
      </c>
      <c r="Q165" s="1">
        <f t="shared" si="179"/>
        <v>15.106014594074981</v>
      </c>
      <c r="R165" s="1">
        <f t="shared" si="179"/>
        <v>11.874781525823648</v>
      </c>
      <c r="S165" s="1">
        <f t="shared" si="179"/>
        <v>15.106014594074981</v>
      </c>
      <c r="T165" s="1">
        <f t="shared" si="179"/>
        <v>15.106014594074981</v>
      </c>
      <c r="U165" s="1">
        <f t="shared" si="179"/>
        <v>11.874781525823648</v>
      </c>
      <c r="V165" s="1">
        <f t="shared" si="179"/>
        <v>11.874781525823648</v>
      </c>
      <c r="W165" s="1">
        <f t="shared" si="179"/>
        <v>15.106014594074981</v>
      </c>
      <c r="X165" s="1">
        <f t="shared" si="179"/>
        <v>11.874781525823648</v>
      </c>
      <c r="Y165" s="1">
        <f t="shared" si="179"/>
        <v>11.874781525823648</v>
      </c>
      <c r="Z165" s="1">
        <f t="shared" si="179"/>
        <v>15.106014594074981</v>
      </c>
      <c r="AA165" s="1">
        <f t="shared" si="179"/>
        <v>11.874781525823648</v>
      </c>
      <c r="AB165" s="1">
        <f t="shared" si="179"/>
        <v>11.874781525823648</v>
      </c>
      <c r="AC165" s="1">
        <f t="shared" si="179"/>
        <v>15.106014594074981</v>
      </c>
      <c r="AD165" s="1">
        <f t="shared" si="179"/>
        <v>11.874781525823648</v>
      </c>
      <c r="AE165" s="1">
        <f t="shared" si="179"/>
        <v>15.106014594074981</v>
      </c>
      <c r="AF165" s="1">
        <f t="shared" si="179"/>
        <v>15.106014594074981</v>
      </c>
    </row>
    <row r="166" spans="1:38">
      <c r="A166" s="76" t="s">
        <v>305</v>
      </c>
      <c r="B166" s="5" t="str">
        <f t="shared" ref="B166" si="180">RIGHT(A166,10)</f>
        <v>9210-07590</v>
      </c>
      <c r="C166" s="5" t="str">
        <f t="shared" ref="C166" si="181">LEFT(B166,4)</f>
        <v>9210</v>
      </c>
      <c r="D166" s="1">
        <f>SUM($F166:K166)</f>
        <v>3813.2200000000003</v>
      </c>
      <c r="E166" s="2">
        <f>D166/$D$169</f>
        <v>0.8330900987503278</v>
      </c>
      <c r="F166" s="22">
        <f>'Div 12 history '!B167</f>
        <v>620.28</v>
      </c>
      <c r="G166" s="22">
        <f>'Div 12 history '!C167</f>
        <v>395.55</v>
      </c>
      <c r="H166" s="22">
        <f>'Div 12 history '!D167</f>
        <v>1076.1199999999999</v>
      </c>
      <c r="I166" s="22">
        <f>'Div 12 history '!E167</f>
        <v>591.21</v>
      </c>
      <c r="J166" s="22">
        <f>'Div 12 history '!F167</f>
        <v>784.57</v>
      </c>
      <c r="K166" s="22">
        <f>'Div 12 history '!G167</f>
        <v>345.49</v>
      </c>
      <c r="L166" s="1">
        <f t="shared" si="179"/>
        <v>4556.2947135803552</v>
      </c>
      <c r="M166" s="1">
        <f t="shared" si="179"/>
        <v>4531.0187599842711</v>
      </c>
      <c r="N166" s="1">
        <f t="shared" si="179"/>
        <v>4576.9970025343009</v>
      </c>
      <c r="O166" s="1">
        <f t="shared" si="179"/>
        <v>612.32122258149093</v>
      </c>
      <c r="P166" s="1">
        <f t="shared" si="179"/>
        <v>612.32122258149093</v>
      </c>
      <c r="Q166" s="1">
        <f t="shared" si="179"/>
        <v>778.93924233155644</v>
      </c>
      <c r="R166" s="1">
        <f t="shared" si="179"/>
        <v>612.32122258149093</v>
      </c>
      <c r="S166" s="1">
        <f t="shared" si="179"/>
        <v>778.93924233155644</v>
      </c>
      <c r="T166" s="1">
        <f t="shared" si="179"/>
        <v>778.93924233155644</v>
      </c>
      <c r="U166" s="1">
        <f t="shared" si="179"/>
        <v>612.32122258149093</v>
      </c>
      <c r="V166" s="1">
        <f t="shared" si="179"/>
        <v>612.32122258149093</v>
      </c>
      <c r="W166" s="1">
        <f t="shared" si="179"/>
        <v>778.93924233155644</v>
      </c>
      <c r="X166" s="1">
        <f t="shared" si="179"/>
        <v>612.32122258149093</v>
      </c>
      <c r="Y166" s="1">
        <f t="shared" si="179"/>
        <v>612.32122258149093</v>
      </c>
      <c r="Z166" s="1">
        <f t="shared" si="179"/>
        <v>778.93924233155644</v>
      </c>
      <c r="AA166" s="1">
        <f t="shared" si="179"/>
        <v>612.32122258149093</v>
      </c>
      <c r="AB166" s="1">
        <f t="shared" si="179"/>
        <v>612.32122258149093</v>
      </c>
      <c r="AC166" s="1">
        <f t="shared" si="179"/>
        <v>778.93924233155644</v>
      </c>
      <c r="AD166" s="1">
        <f t="shared" si="179"/>
        <v>612.32122258149093</v>
      </c>
      <c r="AE166" s="1">
        <f t="shared" si="179"/>
        <v>778.93924233155644</v>
      </c>
      <c r="AF166" s="1">
        <f t="shared" si="179"/>
        <v>778.93924233155644</v>
      </c>
    </row>
    <row r="167" spans="1:38">
      <c r="A167" s="76" t="s">
        <v>1164</v>
      </c>
      <c r="B167" s="5" t="str">
        <f t="shared" ref="B167:B168" si="182">RIGHT(A167,10)</f>
        <v>9210-09345</v>
      </c>
      <c r="C167" s="5" t="str">
        <f t="shared" ref="C167:C168" si="183">LEFT(B167,4)</f>
        <v>9210</v>
      </c>
      <c r="D167" s="1">
        <f>SUM($F167:K167)</f>
        <v>681.37</v>
      </c>
      <c r="E167" s="2">
        <f t="shared" ref="E167:E168" si="184">D167/$D$169</f>
        <v>0.14886174954120424</v>
      </c>
      <c r="F167" s="22">
        <f>'Div 12 history '!B168</f>
        <v>0</v>
      </c>
      <c r="G167" s="22">
        <f>'Div 12 history '!C168</f>
        <v>0</v>
      </c>
      <c r="H167" s="22">
        <f>'Div 12 history '!D168</f>
        <v>0</v>
      </c>
      <c r="I167" s="22">
        <f>'Div 12 history '!E168</f>
        <v>0</v>
      </c>
      <c r="J167" s="22">
        <f>'Div 12 history '!F168</f>
        <v>681.37</v>
      </c>
      <c r="K167" s="22">
        <f>'Div 12 history '!G168</f>
        <v>0</v>
      </c>
      <c r="L167" s="1">
        <f t="shared" ref="L167:U168" si="185">$E167*L$169</f>
        <v>814.1472375032771</v>
      </c>
      <c r="M167" s="1">
        <f t="shared" si="185"/>
        <v>809.63077202219711</v>
      </c>
      <c r="N167" s="1">
        <f t="shared" si="185"/>
        <v>817.84645197937607</v>
      </c>
      <c r="O167" s="1">
        <f t="shared" si="185"/>
        <v>109.41338591278512</v>
      </c>
      <c r="P167" s="1">
        <f t="shared" si="185"/>
        <v>109.41338591278512</v>
      </c>
      <c r="Q167" s="1">
        <f t="shared" si="185"/>
        <v>139.18573582102596</v>
      </c>
      <c r="R167" s="1">
        <f t="shared" si="185"/>
        <v>109.41338591278512</v>
      </c>
      <c r="S167" s="1">
        <f t="shared" si="185"/>
        <v>139.18573582102596</v>
      </c>
      <c r="T167" s="1">
        <f t="shared" si="185"/>
        <v>139.18573582102596</v>
      </c>
      <c r="U167" s="1">
        <f t="shared" si="185"/>
        <v>109.41338591278512</v>
      </c>
      <c r="V167" s="1">
        <f t="shared" ref="V167:AF168" si="186">$E167*V$169</f>
        <v>109.41338591278512</v>
      </c>
      <c r="W167" s="1">
        <f t="shared" si="186"/>
        <v>139.18573582102596</v>
      </c>
      <c r="X167" s="1">
        <f t="shared" si="186"/>
        <v>109.41338591278512</v>
      </c>
      <c r="Y167" s="1">
        <f t="shared" si="186"/>
        <v>109.41338591278512</v>
      </c>
      <c r="Z167" s="1">
        <f t="shared" si="186"/>
        <v>139.18573582102596</v>
      </c>
      <c r="AA167" s="1">
        <f t="shared" si="186"/>
        <v>109.41338591278512</v>
      </c>
      <c r="AB167" s="1">
        <f t="shared" si="186"/>
        <v>109.41338591278512</v>
      </c>
      <c r="AC167" s="1">
        <f t="shared" si="186"/>
        <v>139.18573582102596</v>
      </c>
      <c r="AD167" s="1">
        <f t="shared" si="186"/>
        <v>109.41338591278512</v>
      </c>
      <c r="AE167" s="1">
        <f t="shared" si="186"/>
        <v>139.18573582102596</v>
      </c>
      <c r="AF167" s="1">
        <f t="shared" si="186"/>
        <v>139.18573582102596</v>
      </c>
    </row>
    <row r="168" spans="1:38">
      <c r="A168" s="111" t="s">
        <v>507</v>
      </c>
      <c r="B168" s="5" t="str">
        <f t="shared" si="182"/>
        <v>9030-07590</v>
      </c>
      <c r="C168" s="5" t="str">
        <f t="shared" si="183"/>
        <v>9030</v>
      </c>
      <c r="D168" s="1">
        <f>SUM($F168:K168)</f>
        <v>8.66</v>
      </c>
      <c r="E168" s="2">
        <f t="shared" si="184"/>
        <v>1.8919863672113956E-3</v>
      </c>
      <c r="F168" s="22">
        <f>'Div 12 history '!B169</f>
        <v>0</v>
      </c>
      <c r="G168" s="22">
        <f>'Div 12 history '!C169</f>
        <v>8.66</v>
      </c>
      <c r="H168" s="22">
        <f>'Div 12 history '!D169</f>
        <v>0</v>
      </c>
      <c r="I168" s="22">
        <f>'Div 12 history '!E169</f>
        <v>0</v>
      </c>
      <c r="J168" s="22">
        <f>'Div 12 history '!F169</f>
        <v>0</v>
      </c>
      <c r="K168" s="22">
        <f>'Div 12 history '!G169</f>
        <v>0</v>
      </c>
      <c r="L168" s="1">
        <f t="shared" si="185"/>
        <v>10.347557240234204</v>
      </c>
      <c r="M168" s="1">
        <f t="shared" si="185"/>
        <v>10.290154373853012</v>
      </c>
      <c r="N168" s="1">
        <f t="shared" si="185"/>
        <v>10.394573101459407</v>
      </c>
      <c r="O168" s="1">
        <f t="shared" si="185"/>
        <v>1.3906099799003757</v>
      </c>
      <c r="P168" s="1">
        <f t="shared" si="185"/>
        <v>1.3906099799003757</v>
      </c>
      <c r="Q168" s="1">
        <f t="shared" si="185"/>
        <v>1.7690072533426549</v>
      </c>
      <c r="R168" s="1">
        <f t="shared" si="185"/>
        <v>1.3906099799003757</v>
      </c>
      <c r="S168" s="1">
        <f t="shared" si="185"/>
        <v>1.7690072533426549</v>
      </c>
      <c r="T168" s="1">
        <f t="shared" si="185"/>
        <v>1.7690072533426549</v>
      </c>
      <c r="U168" s="1">
        <f t="shared" si="185"/>
        <v>1.3906099799003757</v>
      </c>
      <c r="V168" s="1">
        <f t="shared" si="186"/>
        <v>1.3906099799003757</v>
      </c>
      <c r="W168" s="1">
        <f t="shared" si="186"/>
        <v>1.7690072533426549</v>
      </c>
      <c r="X168" s="1">
        <f t="shared" si="186"/>
        <v>1.3906099799003757</v>
      </c>
      <c r="Y168" s="1">
        <f t="shared" si="186"/>
        <v>1.3906099799003757</v>
      </c>
      <c r="Z168" s="1">
        <f t="shared" si="186"/>
        <v>1.7690072533426549</v>
      </c>
      <c r="AA168" s="1">
        <f t="shared" si="186"/>
        <v>1.3906099799003757</v>
      </c>
      <c r="AB168" s="1">
        <f t="shared" si="186"/>
        <v>1.3906099799003757</v>
      </c>
      <c r="AC168" s="1">
        <f t="shared" si="186"/>
        <v>1.7690072533426549</v>
      </c>
      <c r="AD168" s="1">
        <f t="shared" si="186"/>
        <v>1.3906099799003757</v>
      </c>
      <c r="AE168" s="1">
        <f t="shared" si="186"/>
        <v>1.7690072533426549</v>
      </c>
      <c r="AF168" s="1">
        <f t="shared" si="186"/>
        <v>1.7690072533426549</v>
      </c>
    </row>
    <row r="169" spans="1:38">
      <c r="A169" s="9" t="s">
        <v>39</v>
      </c>
      <c r="B169" s="9"/>
      <c r="C169" s="9"/>
      <c r="D169" s="31">
        <f t="shared" ref="D169:K169" si="187">SUM(D165:D168)</f>
        <v>4577.2</v>
      </c>
      <c r="E169" s="36">
        <f t="shared" si="187"/>
        <v>1</v>
      </c>
      <c r="F169" s="31">
        <f t="shared" si="187"/>
        <v>620.28</v>
      </c>
      <c r="G169" s="31">
        <f t="shared" si="187"/>
        <v>478.16</v>
      </c>
      <c r="H169" s="31">
        <f t="shared" si="187"/>
        <v>1076.1199999999999</v>
      </c>
      <c r="I169" s="31">
        <f t="shared" si="187"/>
        <v>591.21</v>
      </c>
      <c r="J169" s="31">
        <f t="shared" si="187"/>
        <v>1465.94</v>
      </c>
      <c r="K169" s="31">
        <f t="shared" si="187"/>
        <v>345.49</v>
      </c>
      <c r="L169" s="31">
        <f>'Div 12 history '!H170</f>
        <v>5469.15</v>
      </c>
      <c r="M169" s="31">
        <f>'Div 12 history '!I170</f>
        <v>5438.81</v>
      </c>
      <c r="N169" s="31">
        <f>'Div 12 history '!J170</f>
        <v>5494</v>
      </c>
      <c r="O169" s="31">
        <f>'Div 012 FY19 Budget'!C69</f>
        <v>735</v>
      </c>
      <c r="P169" s="31">
        <f>'Div 012 FY19 Budget'!D69</f>
        <v>735</v>
      </c>
      <c r="Q169" s="31">
        <f>'Div 012 FY19 Budget'!E69</f>
        <v>935</v>
      </c>
      <c r="R169" s="31">
        <f>'Div 012 FY19 Budget'!F69</f>
        <v>735</v>
      </c>
      <c r="S169" s="31">
        <f>'Div 012 FY19 Budget'!G69</f>
        <v>935</v>
      </c>
      <c r="T169" s="31">
        <f>'Div 012 FY19 Budget'!H69</f>
        <v>935</v>
      </c>
      <c r="U169" s="31">
        <f>'Div 012 FY19 Budget'!I69</f>
        <v>735</v>
      </c>
      <c r="V169" s="31">
        <f>'Div 012 FY19 Budget'!J69</f>
        <v>735</v>
      </c>
      <c r="W169" s="31">
        <f>'Div 012 FY19 Budget'!K69</f>
        <v>935</v>
      </c>
      <c r="X169" s="31">
        <f>'Div 012 FY19 Budget'!L69</f>
        <v>735</v>
      </c>
      <c r="Y169" s="31">
        <f>'Div 012 FY19 Budget'!M69</f>
        <v>735</v>
      </c>
      <c r="Z169" s="31">
        <f>'Div 012 FY19 Budget'!N69</f>
        <v>935</v>
      </c>
      <c r="AA169" s="37">
        <f t="shared" ref="AA169:AF169" si="188">O169*(1+AA$3)</f>
        <v>735</v>
      </c>
      <c r="AB169" s="37">
        <f t="shared" si="188"/>
        <v>735</v>
      </c>
      <c r="AC169" s="37">
        <f t="shared" si="188"/>
        <v>935</v>
      </c>
      <c r="AD169" s="37">
        <f t="shared" si="188"/>
        <v>735</v>
      </c>
      <c r="AE169" s="37">
        <f t="shared" si="188"/>
        <v>935</v>
      </c>
      <c r="AF169" s="37">
        <f t="shared" si="188"/>
        <v>935</v>
      </c>
      <c r="AH169" s="15">
        <f>SUM(F169:Q169)</f>
        <v>23384.16</v>
      </c>
      <c r="AI169" s="15">
        <f>SUM(U169:AF169)</f>
        <v>9820</v>
      </c>
      <c r="AK169" s="15">
        <f>AH169*$AK$6</f>
        <v>1185.4514044332357</v>
      </c>
      <c r="AL169" s="15">
        <f>AI169*$AL$6</f>
        <v>553.96760549403257</v>
      </c>
    </row>
    <row r="170" spans="1:38">
      <c r="F170" s="1">
        <f>F169-'Div 12 history '!B170</f>
        <v>0</v>
      </c>
      <c r="G170" s="1">
        <f>G169-'Div 12 history '!C170</f>
        <v>0</v>
      </c>
      <c r="H170" s="1">
        <f>H169-'Div 12 history '!D170</f>
        <v>0</v>
      </c>
      <c r="I170" s="1">
        <f>I169-'Div 12 history '!E170</f>
        <v>0</v>
      </c>
      <c r="J170" s="1">
        <f>J169-'Div 12 history '!F170</f>
        <v>0</v>
      </c>
      <c r="K170" s="1">
        <f>K169-'Div 12 history '!G170</f>
        <v>0</v>
      </c>
      <c r="L170" s="1">
        <f>L169-'Div 12 history '!H170</f>
        <v>0</v>
      </c>
      <c r="M170" s="1">
        <f>M169-'Div 12 history '!I170</f>
        <v>0</v>
      </c>
      <c r="N170" s="1">
        <f>N169-'Div 12 history '!J170</f>
        <v>0</v>
      </c>
      <c r="O170" s="1">
        <f t="shared" ref="O170:AF170" si="189">O169-SUM(O165:O168)</f>
        <v>0</v>
      </c>
      <c r="P170" s="1">
        <f t="shared" si="189"/>
        <v>0</v>
      </c>
      <c r="Q170" s="1">
        <f t="shared" si="189"/>
        <v>0</v>
      </c>
      <c r="R170" s="1">
        <f t="shared" si="189"/>
        <v>0</v>
      </c>
      <c r="S170" s="1">
        <f t="shared" si="189"/>
        <v>0</v>
      </c>
      <c r="T170" s="1">
        <f t="shared" si="189"/>
        <v>0</v>
      </c>
      <c r="U170" s="1">
        <f t="shared" si="189"/>
        <v>0</v>
      </c>
      <c r="V170" s="1">
        <f t="shared" si="189"/>
        <v>0</v>
      </c>
      <c r="W170" s="1">
        <f t="shared" si="189"/>
        <v>0</v>
      </c>
      <c r="X170" s="1">
        <f t="shared" si="189"/>
        <v>0</v>
      </c>
      <c r="Y170" s="1">
        <f t="shared" si="189"/>
        <v>0</v>
      </c>
      <c r="Z170" s="1">
        <f t="shared" si="189"/>
        <v>0</v>
      </c>
      <c r="AA170" s="1">
        <f t="shared" si="189"/>
        <v>0</v>
      </c>
      <c r="AB170" s="1">
        <f t="shared" si="189"/>
        <v>0</v>
      </c>
      <c r="AC170" s="1">
        <f t="shared" si="189"/>
        <v>0</v>
      </c>
      <c r="AD170" s="1">
        <f t="shared" si="189"/>
        <v>0</v>
      </c>
      <c r="AE170" s="1">
        <f t="shared" si="189"/>
        <v>0</v>
      </c>
      <c r="AF170" s="1">
        <f t="shared" si="189"/>
        <v>0</v>
      </c>
    </row>
    <row r="171" spans="1:38">
      <c r="A171" s="9" t="s">
        <v>124</v>
      </c>
      <c r="B171" s="9"/>
      <c r="C171" s="9"/>
      <c r="F171" s="50">
        <f t="shared" ref="F171:L171" si="190">F22+F44+F32+F48+F58+F64+F74+F83+F98+F102+F105+F112+F117+F142+F154+F163+F169</f>
        <v>4107535.8200000003</v>
      </c>
      <c r="G171" s="50">
        <f t="shared" si="190"/>
        <v>3616023.3399999994</v>
      </c>
      <c r="H171" s="50">
        <f t="shared" si="190"/>
        <v>3896278.8600000008</v>
      </c>
      <c r="I171" s="50">
        <f t="shared" si="190"/>
        <v>3884435.459999999</v>
      </c>
      <c r="J171" s="50">
        <f t="shared" si="190"/>
        <v>4070220.4300000006</v>
      </c>
      <c r="K171" s="50">
        <f t="shared" si="190"/>
        <v>3717146.6200000006</v>
      </c>
      <c r="L171" s="50">
        <f t="shared" si="190"/>
        <v>3977652.7899999996</v>
      </c>
      <c r="M171" s="16">
        <f t="shared" ref="M171" si="191">M22+M44+M32+M48+M58+M64+M74+M83+M98+M102+M105+M112+M117+M142+M154+M163+M169</f>
        <v>4067299.77</v>
      </c>
      <c r="N171" s="16">
        <f t="shared" ref="N171:AF171" si="192">N22+N44+N32+N48+N58+N64+N74+N83+N98+N102+N105+N112+N117+N142+N154+N163+N169</f>
        <v>3611820.8299999996</v>
      </c>
      <c r="O171" s="16">
        <f t="shared" si="192"/>
        <v>4044130.3232999998</v>
      </c>
      <c r="P171" s="16">
        <f t="shared" si="192"/>
        <v>3873414.9433000004</v>
      </c>
      <c r="Q171" s="16">
        <f t="shared" si="192"/>
        <v>3711715.1247</v>
      </c>
      <c r="R171" s="16">
        <f t="shared" si="192"/>
        <v>4129382.2553000003</v>
      </c>
      <c r="S171" s="16">
        <f t="shared" si="192"/>
        <v>3623947.7482999996</v>
      </c>
      <c r="T171" s="16">
        <f t="shared" si="192"/>
        <v>3805236.8926999997</v>
      </c>
      <c r="U171" s="44">
        <f t="shared" si="192"/>
        <v>4068862.3713000002</v>
      </c>
      <c r="V171" s="44">
        <f t="shared" si="192"/>
        <v>4142197.1993</v>
      </c>
      <c r="W171" s="44">
        <f t="shared" si="192"/>
        <v>3661549.6502999999</v>
      </c>
      <c r="X171" s="44">
        <f t="shared" si="192"/>
        <v>4151580.2653000001</v>
      </c>
      <c r="Y171" s="44">
        <f t="shared" si="192"/>
        <v>3862146.4332999997</v>
      </c>
      <c r="Z171" s="44">
        <f t="shared" si="192"/>
        <v>3852219.4767000005</v>
      </c>
      <c r="AA171" s="44">
        <f t="shared" si="192"/>
        <v>4175633.4619124783</v>
      </c>
      <c r="AB171" s="44">
        <f t="shared" si="192"/>
        <v>3999217.2294098814</v>
      </c>
      <c r="AC171" s="44">
        <f t="shared" si="192"/>
        <v>3831816.5589072849</v>
      </c>
      <c r="AD171" s="44">
        <f t="shared" si="192"/>
        <v>4264249.5678520519</v>
      </c>
      <c r="AE171" s="44">
        <f t="shared" si="192"/>
        <v>3741712.5513172923</v>
      </c>
      <c r="AF171" s="44">
        <f t="shared" si="192"/>
        <v>3928702.5008468581</v>
      </c>
      <c r="AH171" s="15">
        <f>SUM(F171:Q171)</f>
        <v>46577674.311300002</v>
      </c>
      <c r="AI171" s="15">
        <f>SUM(U171:AF171)</f>
        <v>47679887.266445838</v>
      </c>
      <c r="AK171" s="15">
        <f>SUM(AK8:AK169)</f>
        <v>2361238.0956837623</v>
      </c>
      <c r="AL171" s="15">
        <f>SUM(AL8:AL169)</f>
        <v>2689726.372629167</v>
      </c>
    </row>
    <row r="172" spans="1:38">
      <c r="A172" s="9"/>
      <c r="B172" s="9"/>
      <c r="C172" s="9"/>
      <c r="F172" s="1">
        <f>F171-'Div 12 history '!B172</f>
        <v>0</v>
      </c>
      <c r="G172" s="1">
        <f>G171-'Div 12 history '!C172</f>
        <v>0</v>
      </c>
      <c r="H172" s="1">
        <f>H171-'Div 12 history '!D172</f>
        <v>0</v>
      </c>
      <c r="I172" s="50">
        <f>I171-'Div 12 history '!E172</f>
        <v>0</v>
      </c>
      <c r="J172" s="50">
        <f>J171-'Div 12 history '!F172</f>
        <v>0</v>
      </c>
      <c r="K172" s="50">
        <f>K171-'Div 12 history '!G172</f>
        <v>0</v>
      </c>
      <c r="L172" s="1">
        <f>L171-'Div 12 history '!H172</f>
        <v>0</v>
      </c>
      <c r="M172" s="1">
        <f>M171-'Div 12 history '!I172</f>
        <v>0</v>
      </c>
      <c r="N172" s="1">
        <f>N171-'Div 12 history '!J172</f>
        <v>0</v>
      </c>
      <c r="O172" s="1">
        <f>O171-'Div 012 FY19 Budget'!C70</f>
        <v>0</v>
      </c>
      <c r="P172" s="1">
        <f>P171-'Div 012 FY19 Budget'!D70</f>
        <v>0</v>
      </c>
      <c r="Q172" s="1">
        <f>Q171-'Div 012 FY19 Budget'!E70</f>
        <v>0</v>
      </c>
      <c r="R172" s="1">
        <f>R171-'Div 012 FY19 Budget'!F70</f>
        <v>0</v>
      </c>
      <c r="S172" s="1">
        <f>S171-'Div 012 FY19 Budget'!G70</f>
        <v>0</v>
      </c>
      <c r="T172" s="1">
        <f>T171-'Div 012 FY19 Budget'!H70</f>
        <v>0</v>
      </c>
      <c r="U172" s="1">
        <f>U171-'Div 012 FY19 Budget'!I70</f>
        <v>0</v>
      </c>
      <c r="V172" s="1">
        <f>V171-'Div 012 FY19 Budget'!J70</f>
        <v>0</v>
      </c>
      <c r="W172" s="1">
        <f>W171-'Div 012 FY19 Budget'!K70</f>
        <v>0</v>
      </c>
      <c r="X172" s="1">
        <f>X171-'Div 012 FY19 Budget'!L70</f>
        <v>0</v>
      </c>
      <c r="Y172" s="1">
        <f>Y171-'Div 012 FY19 Budget'!M70</f>
        <v>0</v>
      </c>
      <c r="Z172" s="1">
        <f>Z171-'Div 012 FY19 Budget'!N70</f>
        <v>0</v>
      </c>
      <c r="AA172" s="1"/>
      <c r="AB172" s="1"/>
      <c r="AC172" s="1"/>
      <c r="AD172" s="1"/>
      <c r="AE172" s="1"/>
      <c r="AF172" s="1"/>
      <c r="AH172" s="15">
        <f>SUM(AH8:AH169)</f>
        <v>46577674.311300009</v>
      </c>
      <c r="AI172" s="15">
        <f>SUM(AI8:AI169)</f>
        <v>47679887.266445845</v>
      </c>
      <c r="AJ172" s="62" t="s">
        <v>580</v>
      </c>
      <c r="AK172" s="2">
        <f>AK171/AH171</f>
        <v>5.0694632795586211E-2</v>
      </c>
      <c r="AL172" s="2">
        <f>AL171/AI171</f>
        <v>5.641217978554304E-2</v>
      </c>
    </row>
    <row r="173" spans="1:38">
      <c r="F173" s="15">
        <f t="shared" ref="F173:AF173" si="193">F171-F254</f>
        <v>0</v>
      </c>
      <c r="G173" s="15">
        <f t="shared" si="193"/>
        <v>0</v>
      </c>
      <c r="H173" s="15">
        <f t="shared" si="193"/>
        <v>0</v>
      </c>
      <c r="I173" s="15">
        <f t="shared" si="193"/>
        <v>0</v>
      </c>
      <c r="J173" s="15">
        <f t="shared" si="193"/>
        <v>0</v>
      </c>
      <c r="K173" s="15">
        <f t="shared" si="193"/>
        <v>0</v>
      </c>
      <c r="L173" s="15">
        <f t="shared" si="193"/>
        <v>0</v>
      </c>
      <c r="M173" s="19">
        <f t="shared" ref="M173" si="194">M171-M254</f>
        <v>0</v>
      </c>
      <c r="N173" s="19">
        <f t="shared" si="193"/>
        <v>0</v>
      </c>
      <c r="O173" s="19">
        <f t="shared" si="193"/>
        <v>0</v>
      </c>
      <c r="P173" s="19">
        <f t="shared" si="193"/>
        <v>0</v>
      </c>
      <c r="Q173" s="19">
        <f t="shared" si="193"/>
        <v>0</v>
      </c>
      <c r="R173" s="19">
        <f t="shared" si="193"/>
        <v>0</v>
      </c>
      <c r="S173" s="19">
        <f t="shared" si="193"/>
        <v>0</v>
      </c>
      <c r="T173" s="19">
        <f t="shared" si="193"/>
        <v>0</v>
      </c>
      <c r="U173" s="15">
        <f t="shared" si="193"/>
        <v>0</v>
      </c>
      <c r="V173" s="15">
        <f t="shared" si="193"/>
        <v>0</v>
      </c>
      <c r="W173" s="15">
        <f t="shared" si="193"/>
        <v>0</v>
      </c>
      <c r="X173" s="15">
        <f t="shared" si="193"/>
        <v>0</v>
      </c>
      <c r="Y173" s="15">
        <f t="shared" si="193"/>
        <v>0</v>
      </c>
      <c r="Z173" s="15">
        <f t="shared" si="193"/>
        <v>0</v>
      </c>
      <c r="AA173" s="15">
        <f t="shared" si="193"/>
        <v>0</v>
      </c>
      <c r="AB173" s="15">
        <f t="shared" si="193"/>
        <v>0</v>
      </c>
      <c r="AC173" s="15">
        <f t="shared" si="193"/>
        <v>0</v>
      </c>
      <c r="AD173" s="15">
        <f t="shared" si="193"/>
        <v>0</v>
      </c>
      <c r="AE173" s="15">
        <f t="shared" si="193"/>
        <v>0</v>
      </c>
      <c r="AF173" s="15">
        <f t="shared" si="193"/>
        <v>0</v>
      </c>
    </row>
    <row r="174" spans="1:38">
      <c r="V174"/>
    </row>
    <row r="175" spans="1:38">
      <c r="A175" s="51" t="s">
        <v>578</v>
      </c>
      <c r="D175" s="20">
        <v>1</v>
      </c>
      <c r="E175" s="20">
        <v>2</v>
      </c>
      <c r="F175" s="20">
        <v>3</v>
      </c>
      <c r="G175" s="20">
        <v>4</v>
      </c>
      <c r="H175" s="20">
        <v>5</v>
      </c>
      <c r="I175" s="20">
        <v>6</v>
      </c>
      <c r="J175" s="20">
        <v>7</v>
      </c>
      <c r="K175" s="20">
        <v>8</v>
      </c>
      <c r="L175" s="20">
        <v>9</v>
      </c>
      <c r="M175" s="20">
        <v>10</v>
      </c>
      <c r="N175" s="20">
        <v>11</v>
      </c>
      <c r="O175" s="20">
        <v>12</v>
      </c>
      <c r="P175" s="20">
        <v>13</v>
      </c>
      <c r="Q175" s="20">
        <v>14</v>
      </c>
      <c r="R175" s="20">
        <v>15</v>
      </c>
      <c r="S175" s="20">
        <v>16</v>
      </c>
      <c r="T175" s="20">
        <v>17</v>
      </c>
      <c r="U175" s="20">
        <v>18</v>
      </c>
      <c r="V175" s="20">
        <v>19</v>
      </c>
      <c r="W175" s="20">
        <v>20</v>
      </c>
      <c r="X175" s="20">
        <v>21</v>
      </c>
      <c r="Y175" s="20">
        <v>22</v>
      </c>
      <c r="Z175" s="20">
        <v>23</v>
      </c>
      <c r="AA175" s="20">
        <v>24</v>
      </c>
      <c r="AB175" s="20">
        <v>25</v>
      </c>
      <c r="AC175" s="20">
        <v>26</v>
      </c>
      <c r="AD175" s="20">
        <v>27</v>
      </c>
      <c r="AE175" s="20">
        <v>28</v>
      </c>
      <c r="AF175" s="20">
        <v>29</v>
      </c>
    </row>
    <row r="176" spans="1:38">
      <c r="D176" s="13">
        <v>8140</v>
      </c>
      <c r="E176" s="2"/>
      <c r="F176" s="4">
        <f t="shared" ref="F176:O185" si="195">SUMIF($C$9:$C$171,$D176,F$9:F$171)</f>
        <v>0</v>
      </c>
      <c r="G176" s="4">
        <f t="shared" si="195"/>
        <v>0</v>
      </c>
      <c r="H176" s="4">
        <f t="shared" si="195"/>
        <v>0</v>
      </c>
      <c r="I176" s="4">
        <f t="shared" si="195"/>
        <v>0</v>
      </c>
      <c r="J176" s="4">
        <f t="shared" si="195"/>
        <v>0</v>
      </c>
      <c r="K176" s="4">
        <f t="shared" si="195"/>
        <v>0</v>
      </c>
      <c r="L176" s="4">
        <f t="shared" si="195"/>
        <v>0</v>
      </c>
      <c r="M176" s="4">
        <f t="shared" si="195"/>
        <v>0</v>
      </c>
      <c r="N176" s="4">
        <f t="shared" si="195"/>
        <v>0</v>
      </c>
      <c r="O176" s="4">
        <f t="shared" si="195"/>
        <v>0</v>
      </c>
      <c r="P176" s="4">
        <f t="shared" ref="P176:Y185" si="196">SUMIF($C$9:$C$171,$D176,P$9:P$171)</f>
        <v>0</v>
      </c>
      <c r="Q176" s="4">
        <f t="shared" si="196"/>
        <v>0</v>
      </c>
      <c r="R176" s="4">
        <f t="shared" si="196"/>
        <v>0</v>
      </c>
      <c r="S176" s="4">
        <f t="shared" si="196"/>
        <v>0</v>
      </c>
      <c r="T176" s="4">
        <f t="shared" si="196"/>
        <v>0</v>
      </c>
      <c r="U176" s="4">
        <f t="shared" si="196"/>
        <v>0</v>
      </c>
      <c r="V176" s="4">
        <f t="shared" si="196"/>
        <v>0</v>
      </c>
      <c r="W176" s="4">
        <f t="shared" si="196"/>
        <v>0</v>
      </c>
      <c r="X176" s="4">
        <f t="shared" si="196"/>
        <v>0</v>
      </c>
      <c r="Y176" s="4">
        <f t="shared" si="196"/>
        <v>0</v>
      </c>
      <c r="Z176" s="4">
        <f t="shared" ref="Z176:AF185" si="197">SUMIF($C$9:$C$171,$D176,Z$9:Z$171)</f>
        <v>0</v>
      </c>
      <c r="AA176" s="4">
        <f t="shared" si="197"/>
        <v>0</v>
      </c>
      <c r="AB176" s="4">
        <f t="shared" si="197"/>
        <v>0</v>
      </c>
      <c r="AC176" s="4">
        <f t="shared" si="197"/>
        <v>0</v>
      </c>
      <c r="AD176" s="4">
        <f t="shared" si="197"/>
        <v>0</v>
      </c>
      <c r="AE176" s="4">
        <f t="shared" si="197"/>
        <v>0</v>
      </c>
      <c r="AF176" s="4">
        <f t="shared" si="197"/>
        <v>0</v>
      </c>
    </row>
    <row r="177" spans="4:32">
      <c r="D177" s="14">
        <v>8150</v>
      </c>
      <c r="E177" s="2"/>
      <c r="F177" s="4">
        <f t="shared" si="195"/>
        <v>0</v>
      </c>
      <c r="G177" s="4">
        <f t="shared" si="195"/>
        <v>0</v>
      </c>
      <c r="H177" s="4">
        <f t="shared" si="195"/>
        <v>0</v>
      </c>
      <c r="I177" s="4">
        <f t="shared" si="195"/>
        <v>0</v>
      </c>
      <c r="J177" s="4">
        <f t="shared" si="195"/>
        <v>0</v>
      </c>
      <c r="K177" s="4">
        <f t="shared" si="195"/>
        <v>0</v>
      </c>
      <c r="L177" s="4">
        <f t="shared" si="195"/>
        <v>0</v>
      </c>
      <c r="M177" s="4">
        <f t="shared" si="195"/>
        <v>0</v>
      </c>
      <c r="N177" s="4">
        <f t="shared" si="195"/>
        <v>0</v>
      </c>
      <c r="O177" s="4">
        <f t="shared" si="195"/>
        <v>0</v>
      </c>
      <c r="P177" s="4">
        <f t="shared" si="196"/>
        <v>0</v>
      </c>
      <c r="Q177" s="4">
        <f t="shared" si="196"/>
        <v>0</v>
      </c>
      <c r="R177" s="4">
        <f t="shared" si="196"/>
        <v>0</v>
      </c>
      <c r="S177" s="4">
        <f t="shared" si="196"/>
        <v>0</v>
      </c>
      <c r="T177" s="4">
        <f t="shared" si="196"/>
        <v>0</v>
      </c>
      <c r="U177" s="4">
        <f t="shared" si="196"/>
        <v>0</v>
      </c>
      <c r="V177" s="4">
        <f t="shared" si="196"/>
        <v>0</v>
      </c>
      <c r="W177" s="4">
        <f t="shared" si="196"/>
        <v>0</v>
      </c>
      <c r="X177" s="4">
        <f t="shared" si="196"/>
        <v>0</v>
      </c>
      <c r="Y177" s="4">
        <f t="shared" si="196"/>
        <v>0</v>
      </c>
      <c r="Z177" s="4">
        <f t="shared" si="197"/>
        <v>0</v>
      </c>
      <c r="AA177" s="4">
        <f t="shared" si="197"/>
        <v>0</v>
      </c>
      <c r="AB177" s="4">
        <f t="shared" si="197"/>
        <v>0</v>
      </c>
      <c r="AC177" s="4">
        <f t="shared" si="197"/>
        <v>0</v>
      </c>
      <c r="AD177" s="4">
        <f t="shared" si="197"/>
        <v>0</v>
      </c>
      <c r="AE177" s="4">
        <f t="shared" si="197"/>
        <v>0</v>
      </c>
      <c r="AF177" s="4">
        <f t="shared" si="197"/>
        <v>0</v>
      </c>
    </row>
    <row r="178" spans="4:32">
      <c r="D178" s="13">
        <v>8160</v>
      </c>
      <c r="E178" s="2"/>
      <c r="F178" s="4">
        <f t="shared" si="195"/>
        <v>0</v>
      </c>
      <c r="G178" s="4">
        <f t="shared" si="195"/>
        <v>0</v>
      </c>
      <c r="H178" s="4">
        <f t="shared" si="195"/>
        <v>0</v>
      </c>
      <c r="I178" s="4">
        <f t="shared" si="195"/>
        <v>0</v>
      </c>
      <c r="J178" s="4">
        <f t="shared" si="195"/>
        <v>0</v>
      </c>
      <c r="K178" s="4">
        <f t="shared" si="195"/>
        <v>0</v>
      </c>
      <c r="L178" s="4">
        <f t="shared" si="195"/>
        <v>0</v>
      </c>
      <c r="M178" s="4">
        <f t="shared" si="195"/>
        <v>0</v>
      </c>
      <c r="N178" s="4">
        <f t="shared" si="195"/>
        <v>0</v>
      </c>
      <c r="O178" s="4">
        <f t="shared" si="195"/>
        <v>0</v>
      </c>
      <c r="P178" s="4">
        <f t="shared" si="196"/>
        <v>0</v>
      </c>
      <c r="Q178" s="4">
        <f t="shared" si="196"/>
        <v>0</v>
      </c>
      <c r="R178" s="4">
        <f t="shared" si="196"/>
        <v>0</v>
      </c>
      <c r="S178" s="4">
        <f t="shared" si="196"/>
        <v>0</v>
      </c>
      <c r="T178" s="4">
        <f t="shared" si="196"/>
        <v>0</v>
      </c>
      <c r="U178" s="4">
        <f t="shared" si="196"/>
        <v>0</v>
      </c>
      <c r="V178" s="4">
        <f t="shared" si="196"/>
        <v>0</v>
      </c>
      <c r="W178" s="4">
        <f t="shared" si="196"/>
        <v>0</v>
      </c>
      <c r="X178" s="4">
        <f t="shared" si="196"/>
        <v>0</v>
      </c>
      <c r="Y178" s="4">
        <f t="shared" si="196"/>
        <v>0</v>
      </c>
      <c r="Z178" s="4">
        <f t="shared" si="197"/>
        <v>0</v>
      </c>
      <c r="AA178" s="4">
        <f t="shared" si="197"/>
        <v>0</v>
      </c>
      <c r="AB178" s="4">
        <f t="shared" si="197"/>
        <v>0</v>
      </c>
      <c r="AC178" s="4">
        <f t="shared" si="197"/>
        <v>0</v>
      </c>
      <c r="AD178" s="4">
        <f t="shared" si="197"/>
        <v>0</v>
      </c>
      <c r="AE178" s="4">
        <f t="shared" si="197"/>
        <v>0</v>
      </c>
      <c r="AF178" s="4">
        <f t="shared" si="197"/>
        <v>0</v>
      </c>
    </row>
    <row r="179" spans="4:32">
      <c r="D179" s="13">
        <v>8170</v>
      </c>
      <c r="E179" s="2"/>
      <c r="F179" s="4">
        <f t="shared" si="195"/>
        <v>0</v>
      </c>
      <c r="G179" s="4">
        <f t="shared" si="195"/>
        <v>0</v>
      </c>
      <c r="H179" s="4">
        <f t="shared" si="195"/>
        <v>0</v>
      </c>
      <c r="I179" s="4">
        <f t="shared" si="195"/>
        <v>0</v>
      </c>
      <c r="J179" s="4">
        <f t="shared" si="195"/>
        <v>0</v>
      </c>
      <c r="K179" s="4">
        <f t="shared" si="195"/>
        <v>0</v>
      </c>
      <c r="L179" s="4">
        <f t="shared" si="195"/>
        <v>0</v>
      </c>
      <c r="M179" s="4">
        <f t="shared" si="195"/>
        <v>0</v>
      </c>
      <c r="N179" s="4">
        <f t="shared" si="195"/>
        <v>0</v>
      </c>
      <c r="O179" s="4">
        <f t="shared" si="195"/>
        <v>0</v>
      </c>
      <c r="P179" s="4">
        <f t="shared" si="196"/>
        <v>0</v>
      </c>
      <c r="Q179" s="4">
        <f t="shared" si="196"/>
        <v>0</v>
      </c>
      <c r="R179" s="4">
        <f t="shared" si="196"/>
        <v>0</v>
      </c>
      <c r="S179" s="4">
        <f t="shared" si="196"/>
        <v>0</v>
      </c>
      <c r="T179" s="4">
        <f t="shared" si="196"/>
        <v>0</v>
      </c>
      <c r="U179" s="4">
        <f t="shared" si="196"/>
        <v>0</v>
      </c>
      <c r="V179" s="4">
        <f t="shared" si="196"/>
        <v>0</v>
      </c>
      <c r="W179" s="4">
        <f t="shared" si="196"/>
        <v>0</v>
      </c>
      <c r="X179" s="4">
        <f t="shared" si="196"/>
        <v>0</v>
      </c>
      <c r="Y179" s="4">
        <f t="shared" si="196"/>
        <v>0</v>
      </c>
      <c r="Z179" s="4">
        <f t="shared" si="197"/>
        <v>0</v>
      </c>
      <c r="AA179" s="4">
        <f t="shared" si="197"/>
        <v>0</v>
      </c>
      <c r="AB179" s="4">
        <f t="shared" si="197"/>
        <v>0</v>
      </c>
      <c r="AC179" s="4">
        <f t="shared" si="197"/>
        <v>0</v>
      </c>
      <c r="AD179" s="4">
        <f t="shared" si="197"/>
        <v>0</v>
      </c>
      <c r="AE179" s="4">
        <f t="shared" si="197"/>
        <v>0</v>
      </c>
      <c r="AF179" s="4">
        <f t="shared" si="197"/>
        <v>0</v>
      </c>
    </row>
    <row r="180" spans="4:32">
      <c r="D180" s="13">
        <v>8180</v>
      </c>
      <c r="E180" s="2"/>
      <c r="F180" s="4">
        <f t="shared" si="195"/>
        <v>0</v>
      </c>
      <c r="G180" s="4">
        <f t="shared" si="195"/>
        <v>0</v>
      </c>
      <c r="H180" s="4">
        <f t="shared" si="195"/>
        <v>0</v>
      </c>
      <c r="I180" s="4">
        <f t="shared" si="195"/>
        <v>0</v>
      </c>
      <c r="J180" s="4">
        <f t="shared" si="195"/>
        <v>0</v>
      </c>
      <c r="K180" s="4">
        <f t="shared" si="195"/>
        <v>0</v>
      </c>
      <c r="L180" s="4">
        <f t="shared" si="195"/>
        <v>0</v>
      </c>
      <c r="M180" s="4">
        <f t="shared" si="195"/>
        <v>0</v>
      </c>
      <c r="N180" s="4">
        <f t="shared" si="195"/>
        <v>0</v>
      </c>
      <c r="O180" s="4">
        <f t="shared" si="195"/>
        <v>0</v>
      </c>
      <c r="P180" s="4">
        <f t="shared" si="196"/>
        <v>0</v>
      </c>
      <c r="Q180" s="4">
        <f t="shared" si="196"/>
        <v>0</v>
      </c>
      <c r="R180" s="4">
        <f t="shared" si="196"/>
        <v>0</v>
      </c>
      <c r="S180" s="4">
        <f t="shared" si="196"/>
        <v>0</v>
      </c>
      <c r="T180" s="4">
        <f t="shared" si="196"/>
        <v>0</v>
      </c>
      <c r="U180" s="4">
        <f t="shared" si="196"/>
        <v>0</v>
      </c>
      <c r="V180" s="4">
        <f t="shared" si="196"/>
        <v>0</v>
      </c>
      <c r="W180" s="4">
        <f t="shared" si="196"/>
        <v>0</v>
      </c>
      <c r="X180" s="4">
        <f t="shared" si="196"/>
        <v>0</v>
      </c>
      <c r="Y180" s="4">
        <f t="shared" si="196"/>
        <v>0</v>
      </c>
      <c r="Z180" s="4">
        <f t="shared" si="197"/>
        <v>0</v>
      </c>
      <c r="AA180" s="4">
        <f t="shared" si="197"/>
        <v>0</v>
      </c>
      <c r="AB180" s="4">
        <f t="shared" si="197"/>
        <v>0</v>
      </c>
      <c r="AC180" s="4">
        <f t="shared" si="197"/>
        <v>0</v>
      </c>
      <c r="AD180" s="4">
        <f t="shared" si="197"/>
        <v>0</v>
      </c>
      <c r="AE180" s="4">
        <f t="shared" si="197"/>
        <v>0</v>
      </c>
      <c r="AF180" s="4">
        <f t="shared" si="197"/>
        <v>0</v>
      </c>
    </row>
    <row r="181" spans="4:32">
      <c r="D181" s="13">
        <v>8190</v>
      </c>
      <c r="E181" s="2"/>
      <c r="F181" s="4">
        <f t="shared" si="195"/>
        <v>0</v>
      </c>
      <c r="G181" s="4">
        <f t="shared" si="195"/>
        <v>0</v>
      </c>
      <c r="H181" s="4">
        <f t="shared" si="195"/>
        <v>0</v>
      </c>
      <c r="I181" s="4">
        <f t="shared" si="195"/>
        <v>0</v>
      </c>
      <c r="J181" s="4">
        <f t="shared" si="195"/>
        <v>0</v>
      </c>
      <c r="K181" s="4">
        <f t="shared" si="195"/>
        <v>0</v>
      </c>
      <c r="L181" s="4">
        <f t="shared" si="195"/>
        <v>0</v>
      </c>
      <c r="M181" s="4">
        <f t="shared" si="195"/>
        <v>0</v>
      </c>
      <c r="N181" s="4">
        <f t="shared" si="195"/>
        <v>0</v>
      </c>
      <c r="O181" s="4">
        <f t="shared" si="195"/>
        <v>0</v>
      </c>
      <c r="P181" s="4">
        <f t="shared" si="196"/>
        <v>0</v>
      </c>
      <c r="Q181" s="4">
        <f t="shared" si="196"/>
        <v>0</v>
      </c>
      <c r="R181" s="4">
        <f t="shared" si="196"/>
        <v>0</v>
      </c>
      <c r="S181" s="4">
        <f t="shared" si="196"/>
        <v>0</v>
      </c>
      <c r="T181" s="4">
        <f t="shared" si="196"/>
        <v>0</v>
      </c>
      <c r="U181" s="4">
        <f t="shared" si="196"/>
        <v>0</v>
      </c>
      <c r="V181" s="4">
        <f t="shared" si="196"/>
        <v>0</v>
      </c>
      <c r="W181" s="4">
        <f t="shared" si="196"/>
        <v>0</v>
      </c>
      <c r="X181" s="4">
        <f t="shared" si="196"/>
        <v>0</v>
      </c>
      <c r="Y181" s="4">
        <f t="shared" si="196"/>
        <v>0</v>
      </c>
      <c r="Z181" s="4">
        <f t="shared" si="197"/>
        <v>0</v>
      </c>
      <c r="AA181" s="4">
        <f t="shared" si="197"/>
        <v>0</v>
      </c>
      <c r="AB181" s="4">
        <f t="shared" si="197"/>
        <v>0</v>
      </c>
      <c r="AC181" s="4">
        <f t="shared" si="197"/>
        <v>0</v>
      </c>
      <c r="AD181" s="4">
        <f t="shared" si="197"/>
        <v>0</v>
      </c>
      <c r="AE181" s="4">
        <f t="shared" si="197"/>
        <v>0</v>
      </c>
      <c r="AF181" s="4">
        <f t="shared" si="197"/>
        <v>0</v>
      </c>
    </row>
    <row r="182" spans="4:32">
      <c r="D182" s="13">
        <v>8200</v>
      </c>
      <c r="E182" s="2"/>
      <c r="F182" s="4">
        <f t="shared" si="195"/>
        <v>0</v>
      </c>
      <c r="G182" s="4">
        <f t="shared" si="195"/>
        <v>0</v>
      </c>
      <c r="H182" s="4">
        <f t="shared" si="195"/>
        <v>0</v>
      </c>
      <c r="I182" s="4">
        <f t="shared" si="195"/>
        <v>0</v>
      </c>
      <c r="J182" s="4">
        <f t="shared" si="195"/>
        <v>0</v>
      </c>
      <c r="K182" s="4">
        <f t="shared" si="195"/>
        <v>0</v>
      </c>
      <c r="L182" s="4">
        <f t="shared" si="195"/>
        <v>0</v>
      </c>
      <c r="M182" s="4">
        <f t="shared" si="195"/>
        <v>0</v>
      </c>
      <c r="N182" s="4">
        <f t="shared" si="195"/>
        <v>0</v>
      </c>
      <c r="O182" s="4">
        <f t="shared" si="195"/>
        <v>0</v>
      </c>
      <c r="P182" s="4">
        <f t="shared" si="196"/>
        <v>0</v>
      </c>
      <c r="Q182" s="4">
        <f t="shared" si="196"/>
        <v>0</v>
      </c>
      <c r="R182" s="4">
        <f t="shared" si="196"/>
        <v>0</v>
      </c>
      <c r="S182" s="4">
        <f t="shared" si="196"/>
        <v>0</v>
      </c>
      <c r="T182" s="4">
        <f t="shared" si="196"/>
        <v>0</v>
      </c>
      <c r="U182" s="4">
        <f t="shared" si="196"/>
        <v>0</v>
      </c>
      <c r="V182" s="4">
        <f t="shared" si="196"/>
        <v>0</v>
      </c>
      <c r="W182" s="4">
        <f t="shared" si="196"/>
        <v>0</v>
      </c>
      <c r="X182" s="4">
        <f t="shared" si="196"/>
        <v>0</v>
      </c>
      <c r="Y182" s="4">
        <f t="shared" si="196"/>
        <v>0</v>
      </c>
      <c r="Z182" s="4">
        <f t="shared" si="197"/>
        <v>0</v>
      </c>
      <c r="AA182" s="4">
        <f t="shared" si="197"/>
        <v>0</v>
      </c>
      <c r="AB182" s="4">
        <f t="shared" si="197"/>
        <v>0</v>
      </c>
      <c r="AC182" s="4">
        <f t="shared" si="197"/>
        <v>0</v>
      </c>
      <c r="AD182" s="4">
        <f t="shared" si="197"/>
        <v>0</v>
      </c>
      <c r="AE182" s="4">
        <f t="shared" si="197"/>
        <v>0</v>
      </c>
      <c r="AF182" s="4">
        <f t="shared" si="197"/>
        <v>0</v>
      </c>
    </row>
    <row r="183" spans="4:32">
      <c r="D183" s="13">
        <v>8210</v>
      </c>
      <c r="E183" s="2"/>
      <c r="F183" s="4">
        <f t="shared" si="195"/>
        <v>0</v>
      </c>
      <c r="G183" s="4">
        <f t="shared" si="195"/>
        <v>0</v>
      </c>
      <c r="H183" s="4">
        <f t="shared" si="195"/>
        <v>0</v>
      </c>
      <c r="I183" s="4">
        <f t="shared" si="195"/>
        <v>0</v>
      </c>
      <c r="J183" s="4">
        <f t="shared" si="195"/>
        <v>0</v>
      </c>
      <c r="K183" s="4">
        <f t="shared" si="195"/>
        <v>0</v>
      </c>
      <c r="L183" s="4">
        <f t="shared" si="195"/>
        <v>0</v>
      </c>
      <c r="M183" s="4">
        <f t="shared" si="195"/>
        <v>0</v>
      </c>
      <c r="N183" s="4">
        <f t="shared" si="195"/>
        <v>0</v>
      </c>
      <c r="O183" s="4">
        <f t="shared" si="195"/>
        <v>0</v>
      </c>
      <c r="P183" s="4">
        <f t="shared" si="196"/>
        <v>0</v>
      </c>
      <c r="Q183" s="4">
        <f t="shared" si="196"/>
        <v>0</v>
      </c>
      <c r="R183" s="4">
        <f t="shared" si="196"/>
        <v>0</v>
      </c>
      <c r="S183" s="4">
        <f t="shared" si="196"/>
        <v>0</v>
      </c>
      <c r="T183" s="4">
        <f t="shared" si="196"/>
        <v>0</v>
      </c>
      <c r="U183" s="4">
        <f t="shared" si="196"/>
        <v>0</v>
      </c>
      <c r="V183" s="4">
        <f t="shared" si="196"/>
        <v>0</v>
      </c>
      <c r="W183" s="4">
        <f t="shared" si="196"/>
        <v>0</v>
      </c>
      <c r="X183" s="4">
        <f t="shared" si="196"/>
        <v>0</v>
      </c>
      <c r="Y183" s="4">
        <f t="shared" si="196"/>
        <v>0</v>
      </c>
      <c r="Z183" s="4">
        <f t="shared" si="197"/>
        <v>0</v>
      </c>
      <c r="AA183" s="4">
        <f t="shared" si="197"/>
        <v>0</v>
      </c>
      <c r="AB183" s="4">
        <f t="shared" si="197"/>
        <v>0</v>
      </c>
      <c r="AC183" s="4">
        <f t="shared" si="197"/>
        <v>0</v>
      </c>
      <c r="AD183" s="4">
        <f t="shared" si="197"/>
        <v>0</v>
      </c>
      <c r="AE183" s="4">
        <f t="shared" si="197"/>
        <v>0</v>
      </c>
      <c r="AF183" s="4">
        <f t="shared" si="197"/>
        <v>0</v>
      </c>
    </row>
    <row r="184" spans="4:32">
      <c r="D184" s="13">
        <v>8240</v>
      </c>
      <c r="E184" s="2"/>
      <c r="F184" s="4">
        <f t="shared" si="195"/>
        <v>0</v>
      </c>
      <c r="G184" s="4">
        <f t="shared" si="195"/>
        <v>0</v>
      </c>
      <c r="H184" s="4">
        <f t="shared" si="195"/>
        <v>0</v>
      </c>
      <c r="I184" s="4">
        <f t="shared" si="195"/>
        <v>0</v>
      </c>
      <c r="J184" s="4">
        <f t="shared" si="195"/>
        <v>0</v>
      </c>
      <c r="K184" s="4">
        <f t="shared" si="195"/>
        <v>0</v>
      </c>
      <c r="L184" s="4">
        <f t="shared" si="195"/>
        <v>0</v>
      </c>
      <c r="M184" s="4">
        <f t="shared" si="195"/>
        <v>0</v>
      </c>
      <c r="N184" s="4">
        <f t="shared" si="195"/>
        <v>0</v>
      </c>
      <c r="O184" s="4">
        <f t="shared" si="195"/>
        <v>0</v>
      </c>
      <c r="P184" s="4">
        <f t="shared" si="196"/>
        <v>0</v>
      </c>
      <c r="Q184" s="4">
        <f t="shared" si="196"/>
        <v>0</v>
      </c>
      <c r="R184" s="4">
        <f t="shared" si="196"/>
        <v>0</v>
      </c>
      <c r="S184" s="4">
        <f t="shared" si="196"/>
        <v>0</v>
      </c>
      <c r="T184" s="4">
        <f t="shared" si="196"/>
        <v>0</v>
      </c>
      <c r="U184" s="4">
        <f t="shared" si="196"/>
        <v>0</v>
      </c>
      <c r="V184" s="4">
        <f t="shared" si="196"/>
        <v>0</v>
      </c>
      <c r="W184" s="4">
        <f t="shared" si="196"/>
        <v>0</v>
      </c>
      <c r="X184" s="4">
        <f t="shared" si="196"/>
        <v>0</v>
      </c>
      <c r="Y184" s="4">
        <f t="shared" si="196"/>
        <v>0</v>
      </c>
      <c r="Z184" s="4">
        <f t="shared" si="197"/>
        <v>0</v>
      </c>
      <c r="AA184" s="4">
        <f t="shared" si="197"/>
        <v>0</v>
      </c>
      <c r="AB184" s="4">
        <f t="shared" si="197"/>
        <v>0</v>
      </c>
      <c r="AC184" s="4">
        <f t="shared" si="197"/>
        <v>0</v>
      </c>
      <c r="AD184" s="4">
        <f t="shared" si="197"/>
        <v>0</v>
      </c>
      <c r="AE184" s="4">
        <f t="shared" si="197"/>
        <v>0</v>
      </c>
      <c r="AF184" s="4">
        <f t="shared" si="197"/>
        <v>0</v>
      </c>
    </row>
    <row r="185" spans="4:32">
      <c r="D185" s="13">
        <v>8250</v>
      </c>
      <c r="E185" s="2"/>
      <c r="F185" s="4">
        <f t="shared" si="195"/>
        <v>0</v>
      </c>
      <c r="G185" s="4">
        <f t="shared" si="195"/>
        <v>0</v>
      </c>
      <c r="H185" s="4">
        <f t="shared" si="195"/>
        <v>0</v>
      </c>
      <c r="I185" s="4">
        <f t="shared" si="195"/>
        <v>0</v>
      </c>
      <c r="J185" s="4">
        <f t="shared" si="195"/>
        <v>0</v>
      </c>
      <c r="K185" s="4">
        <f t="shared" si="195"/>
        <v>0</v>
      </c>
      <c r="L185" s="4">
        <f t="shared" si="195"/>
        <v>0</v>
      </c>
      <c r="M185" s="4">
        <f t="shared" si="195"/>
        <v>0</v>
      </c>
      <c r="N185" s="4">
        <f t="shared" si="195"/>
        <v>0</v>
      </c>
      <c r="O185" s="4">
        <f t="shared" si="195"/>
        <v>0</v>
      </c>
      <c r="P185" s="4">
        <f t="shared" si="196"/>
        <v>0</v>
      </c>
      <c r="Q185" s="4">
        <f t="shared" si="196"/>
        <v>0</v>
      </c>
      <c r="R185" s="4">
        <f t="shared" si="196"/>
        <v>0</v>
      </c>
      <c r="S185" s="4">
        <f t="shared" si="196"/>
        <v>0</v>
      </c>
      <c r="T185" s="4">
        <f t="shared" si="196"/>
        <v>0</v>
      </c>
      <c r="U185" s="4">
        <f t="shared" si="196"/>
        <v>0</v>
      </c>
      <c r="V185" s="4">
        <f t="shared" si="196"/>
        <v>0</v>
      </c>
      <c r="W185" s="4">
        <f t="shared" si="196"/>
        <v>0</v>
      </c>
      <c r="X185" s="4">
        <f t="shared" si="196"/>
        <v>0</v>
      </c>
      <c r="Y185" s="4">
        <f t="shared" si="196"/>
        <v>0</v>
      </c>
      <c r="Z185" s="4">
        <f t="shared" si="197"/>
        <v>0</v>
      </c>
      <c r="AA185" s="4">
        <f t="shared" si="197"/>
        <v>0</v>
      </c>
      <c r="AB185" s="4">
        <f t="shared" si="197"/>
        <v>0</v>
      </c>
      <c r="AC185" s="4">
        <f t="shared" si="197"/>
        <v>0</v>
      </c>
      <c r="AD185" s="4">
        <f t="shared" si="197"/>
        <v>0</v>
      </c>
      <c r="AE185" s="4">
        <f t="shared" si="197"/>
        <v>0</v>
      </c>
      <c r="AF185" s="4">
        <f t="shared" si="197"/>
        <v>0</v>
      </c>
    </row>
    <row r="186" spans="4:32">
      <c r="D186" s="13">
        <v>8310</v>
      </c>
      <c r="E186" s="2"/>
      <c r="F186" s="4">
        <f t="shared" ref="F186:O194" si="198">SUMIF($C$9:$C$171,$D186,F$9:F$171)</f>
        <v>0</v>
      </c>
      <c r="G186" s="4">
        <f t="shared" si="198"/>
        <v>0</v>
      </c>
      <c r="H186" s="4">
        <f t="shared" si="198"/>
        <v>0</v>
      </c>
      <c r="I186" s="4">
        <f t="shared" si="198"/>
        <v>0</v>
      </c>
      <c r="J186" s="4">
        <f t="shared" si="198"/>
        <v>0</v>
      </c>
      <c r="K186" s="4">
        <f t="shared" si="198"/>
        <v>0</v>
      </c>
      <c r="L186" s="4">
        <f t="shared" si="198"/>
        <v>0</v>
      </c>
      <c r="M186" s="4">
        <f t="shared" si="198"/>
        <v>0</v>
      </c>
      <c r="N186" s="4">
        <f t="shared" si="198"/>
        <v>0</v>
      </c>
      <c r="O186" s="4">
        <f t="shared" si="198"/>
        <v>0</v>
      </c>
      <c r="P186" s="4">
        <f t="shared" ref="P186:Y194" si="199">SUMIF($C$9:$C$171,$D186,P$9:P$171)</f>
        <v>0</v>
      </c>
      <c r="Q186" s="4">
        <f t="shared" si="199"/>
        <v>0</v>
      </c>
      <c r="R186" s="4">
        <f t="shared" si="199"/>
        <v>0</v>
      </c>
      <c r="S186" s="4">
        <f t="shared" si="199"/>
        <v>0</v>
      </c>
      <c r="T186" s="4">
        <f t="shared" si="199"/>
        <v>0</v>
      </c>
      <c r="U186" s="4">
        <f t="shared" si="199"/>
        <v>0</v>
      </c>
      <c r="V186" s="4">
        <f t="shared" si="199"/>
        <v>0</v>
      </c>
      <c r="W186" s="4">
        <f t="shared" si="199"/>
        <v>0</v>
      </c>
      <c r="X186" s="4">
        <f t="shared" si="199"/>
        <v>0</v>
      </c>
      <c r="Y186" s="4">
        <f t="shared" si="199"/>
        <v>0</v>
      </c>
      <c r="Z186" s="4">
        <f t="shared" ref="Z186:AF194" si="200">SUMIF($C$9:$C$171,$D186,Z$9:Z$171)</f>
        <v>0</v>
      </c>
      <c r="AA186" s="4">
        <f t="shared" si="200"/>
        <v>0</v>
      </c>
      <c r="AB186" s="4">
        <f t="shared" si="200"/>
        <v>0</v>
      </c>
      <c r="AC186" s="4">
        <f t="shared" si="200"/>
        <v>0</v>
      </c>
      <c r="AD186" s="4">
        <f t="shared" si="200"/>
        <v>0</v>
      </c>
      <c r="AE186" s="4">
        <f t="shared" si="200"/>
        <v>0</v>
      </c>
      <c r="AF186" s="4">
        <f t="shared" si="200"/>
        <v>0</v>
      </c>
    </row>
    <row r="187" spans="4:32">
      <c r="D187" s="13">
        <v>8320</v>
      </c>
      <c r="E187" s="2"/>
      <c r="F187" s="4">
        <f t="shared" si="198"/>
        <v>0</v>
      </c>
      <c r="G187" s="4">
        <f t="shared" si="198"/>
        <v>0</v>
      </c>
      <c r="H187" s="4">
        <f t="shared" si="198"/>
        <v>0</v>
      </c>
      <c r="I187" s="4">
        <f t="shared" si="198"/>
        <v>0</v>
      </c>
      <c r="J187" s="4">
        <f t="shared" si="198"/>
        <v>0</v>
      </c>
      <c r="K187" s="4">
        <f t="shared" si="198"/>
        <v>0</v>
      </c>
      <c r="L187" s="4">
        <f t="shared" si="198"/>
        <v>0</v>
      </c>
      <c r="M187" s="4">
        <f t="shared" si="198"/>
        <v>0</v>
      </c>
      <c r="N187" s="4">
        <f t="shared" si="198"/>
        <v>0</v>
      </c>
      <c r="O187" s="4">
        <f t="shared" si="198"/>
        <v>0</v>
      </c>
      <c r="P187" s="4">
        <f t="shared" si="199"/>
        <v>0</v>
      </c>
      <c r="Q187" s="4">
        <f t="shared" si="199"/>
        <v>0</v>
      </c>
      <c r="R187" s="4">
        <f t="shared" si="199"/>
        <v>0</v>
      </c>
      <c r="S187" s="4">
        <f t="shared" si="199"/>
        <v>0</v>
      </c>
      <c r="T187" s="4">
        <f t="shared" si="199"/>
        <v>0</v>
      </c>
      <c r="U187" s="4">
        <f t="shared" si="199"/>
        <v>0</v>
      </c>
      <c r="V187" s="4">
        <f t="shared" si="199"/>
        <v>0</v>
      </c>
      <c r="W187" s="4">
        <f t="shared" si="199"/>
        <v>0</v>
      </c>
      <c r="X187" s="4">
        <f t="shared" si="199"/>
        <v>0</v>
      </c>
      <c r="Y187" s="4">
        <f t="shared" si="199"/>
        <v>0</v>
      </c>
      <c r="Z187" s="4">
        <f t="shared" si="200"/>
        <v>0</v>
      </c>
      <c r="AA187" s="4">
        <f t="shared" si="200"/>
        <v>0</v>
      </c>
      <c r="AB187" s="4">
        <f t="shared" si="200"/>
        <v>0</v>
      </c>
      <c r="AC187" s="4">
        <f t="shared" si="200"/>
        <v>0</v>
      </c>
      <c r="AD187" s="4">
        <f t="shared" si="200"/>
        <v>0</v>
      </c>
      <c r="AE187" s="4">
        <f t="shared" si="200"/>
        <v>0</v>
      </c>
      <c r="AF187" s="4">
        <f t="shared" si="200"/>
        <v>0</v>
      </c>
    </row>
    <row r="188" spans="4:32">
      <c r="D188" s="13">
        <v>8340</v>
      </c>
      <c r="E188" s="2"/>
      <c r="F188" s="4">
        <f t="shared" si="198"/>
        <v>0</v>
      </c>
      <c r="G188" s="4">
        <f t="shared" si="198"/>
        <v>0</v>
      </c>
      <c r="H188" s="4">
        <f t="shared" si="198"/>
        <v>0</v>
      </c>
      <c r="I188" s="4">
        <f t="shared" si="198"/>
        <v>0</v>
      </c>
      <c r="J188" s="4">
        <f t="shared" si="198"/>
        <v>0</v>
      </c>
      <c r="K188" s="4">
        <f t="shared" si="198"/>
        <v>0</v>
      </c>
      <c r="L188" s="4">
        <f t="shared" si="198"/>
        <v>0</v>
      </c>
      <c r="M188" s="4">
        <f t="shared" si="198"/>
        <v>0</v>
      </c>
      <c r="N188" s="4">
        <f t="shared" si="198"/>
        <v>0</v>
      </c>
      <c r="O188" s="4">
        <f t="shared" si="198"/>
        <v>0</v>
      </c>
      <c r="P188" s="4">
        <f t="shared" si="199"/>
        <v>0</v>
      </c>
      <c r="Q188" s="4">
        <f t="shared" si="199"/>
        <v>0</v>
      </c>
      <c r="R188" s="4">
        <f t="shared" si="199"/>
        <v>0</v>
      </c>
      <c r="S188" s="4">
        <f t="shared" si="199"/>
        <v>0</v>
      </c>
      <c r="T188" s="4">
        <f t="shared" si="199"/>
        <v>0</v>
      </c>
      <c r="U188" s="4">
        <f t="shared" si="199"/>
        <v>0</v>
      </c>
      <c r="V188" s="4">
        <f t="shared" si="199"/>
        <v>0</v>
      </c>
      <c r="W188" s="4">
        <f t="shared" si="199"/>
        <v>0</v>
      </c>
      <c r="X188" s="4">
        <f t="shared" si="199"/>
        <v>0</v>
      </c>
      <c r="Y188" s="4">
        <f t="shared" si="199"/>
        <v>0</v>
      </c>
      <c r="Z188" s="4">
        <f t="shared" si="200"/>
        <v>0</v>
      </c>
      <c r="AA188" s="4">
        <f t="shared" si="200"/>
        <v>0</v>
      </c>
      <c r="AB188" s="4">
        <f t="shared" si="200"/>
        <v>0</v>
      </c>
      <c r="AC188" s="4">
        <f t="shared" si="200"/>
        <v>0</v>
      </c>
      <c r="AD188" s="4">
        <f t="shared" si="200"/>
        <v>0</v>
      </c>
      <c r="AE188" s="4">
        <f t="shared" si="200"/>
        <v>0</v>
      </c>
      <c r="AF188" s="4">
        <f t="shared" si="200"/>
        <v>0</v>
      </c>
    </row>
    <row r="189" spans="4:32">
      <c r="D189" s="13">
        <v>8350</v>
      </c>
      <c r="E189" s="2"/>
      <c r="F189" s="4">
        <f t="shared" si="198"/>
        <v>0</v>
      </c>
      <c r="G189" s="4">
        <f t="shared" si="198"/>
        <v>0</v>
      </c>
      <c r="H189" s="4">
        <f t="shared" si="198"/>
        <v>0</v>
      </c>
      <c r="I189" s="4">
        <f t="shared" si="198"/>
        <v>0</v>
      </c>
      <c r="J189" s="4">
        <f t="shared" si="198"/>
        <v>0</v>
      </c>
      <c r="K189" s="4">
        <f t="shared" si="198"/>
        <v>0</v>
      </c>
      <c r="L189" s="4">
        <f t="shared" si="198"/>
        <v>0</v>
      </c>
      <c r="M189" s="4">
        <f t="shared" si="198"/>
        <v>0</v>
      </c>
      <c r="N189" s="4">
        <f t="shared" si="198"/>
        <v>0</v>
      </c>
      <c r="O189" s="4">
        <f t="shared" si="198"/>
        <v>0</v>
      </c>
      <c r="P189" s="4">
        <f t="shared" si="199"/>
        <v>0</v>
      </c>
      <c r="Q189" s="4">
        <f t="shared" si="199"/>
        <v>0</v>
      </c>
      <c r="R189" s="4">
        <f t="shared" si="199"/>
        <v>0</v>
      </c>
      <c r="S189" s="4">
        <f t="shared" si="199"/>
        <v>0</v>
      </c>
      <c r="T189" s="4">
        <f t="shared" si="199"/>
        <v>0</v>
      </c>
      <c r="U189" s="4">
        <f t="shared" si="199"/>
        <v>0</v>
      </c>
      <c r="V189" s="4">
        <f t="shared" si="199"/>
        <v>0</v>
      </c>
      <c r="W189" s="4">
        <f t="shared" si="199"/>
        <v>0</v>
      </c>
      <c r="X189" s="4">
        <f t="shared" si="199"/>
        <v>0</v>
      </c>
      <c r="Y189" s="4">
        <f t="shared" si="199"/>
        <v>0</v>
      </c>
      <c r="Z189" s="4">
        <f t="shared" si="200"/>
        <v>0</v>
      </c>
      <c r="AA189" s="4">
        <f t="shared" si="200"/>
        <v>0</v>
      </c>
      <c r="AB189" s="4">
        <f t="shared" si="200"/>
        <v>0</v>
      </c>
      <c r="AC189" s="4">
        <f t="shared" si="200"/>
        <v>0</v>
      </c>
      <c r="AD189" s="4">
        <f t="shared" si="200"/>
        <v>0</v>
      </c>
      <c r="AE189" s="4">
        <f t="shared" si="200"/>
        <v>0</v>
      </c>
      <c r="AF189" s="4">
        <f t="shared" si="200"/>
        <v>0</v>
      </c>
    </row>
    <row r="190" spans="4:32">
      <c r="D190" s="13">
        <v>8360</v>
      </c>
      <c r="E190" s="2"/>
      <c r="F190" s="4">
        <f t="shared" si="198"/>
        <v>0</v>
      </c>
      <c r="G190" s="4">
        <f t="shared" si="198"/>
        <v>0</v>
      </c>
      <c r="H190" s="4">
        <f t="shared" si="198"/>
        <v>0</v>
      </c>
      <c r="I190" s="4">
        <f t="shared" si="198"/>
        <v>0</v>
      </c>
      <c r="J190" s="4">
        <f t="shared" si="198"/>
        <v>0</v>
      </c>
      <c r="K190" s="4">
        <f t="shared" si="198"/>
        <v>0</v>
      </c>
      <c r="L190" s="4">
        <f t="shared" si="198"/>
        <v>0</v>
      </c>
      <c r="M190" s="4">
        <f t="shared" si="198"/>
        <v>0</v>
      </c>
      <c r="N190" s="4">
        <f t="shared" si="198"/>
        <v>0</v>
      </c>
      <c r="O190" s="4">
        <f t="shared" si="198"/>
        <v>0</v>
      </c>
      <c r="P190" s="4">
        <f t="shared" si="199"/>
        <v>0</v>
      </c>
      <c r="Q190" s="4">
        <f t="shared" si="199"/>
        <v>0</v>
      </c>
      <c r="R190" s="4">
        <f t="shared" si="199"/>
        <v>0</v>
      </c>
      <c r="S190" s="4">
        <f t="shared" si="199"/>
        <v>0</v>
      </c>
      <c r="T190" s="4">
        <f t="shared" si="199"/>
        <v>0</v>
      </c>
      <c r="U190" s="4">
        <f t="shared" si="199"/>
        <v>0</v>
      </c>
      <c r="V190" s="4">
        <f t="shared" si="199"/>
        <v>0</v>
      </c>
      <c r="W190" s="4">
        <f t="shared" si="199"/>
        <v>0</v>
      </c>
      <c r="X190" s="4">
        <f t="shared" si="199"/>
        <v>0</v>
      </c>
      <c r="Y190" s="4">
        <f t="shared" si="199"/>
        <v>0</v>
      </c>
      <c r="Z190" s="4">
        <f t="shared" si="200"/>
        <v>0</v>
      </c>
      <c r="AA190" s="4">
        <f t="shared" si="200"/>
        <v>0</v>
      </c>
      <c r="AB190" s="4">
        <f t="shared" si="200"/>
        <v>0</v>
      </c>
      <c r="AC190" s="4">
        <f t="shared" si="200"/>
        <v>0</v>
      </c>
      <c r="AD190" s="4">
        <f t="shared" si="200"/>
        <v>0</v>
      </c>
      <c r="AE190" s="4">
        <f t="shared" si="200"/>
        <v>0</v>
      </c>
      <c r="AF190" s="4">
        <f t="shared" si="200"/>
        <v>0</v>
      </c>
    </row>
    <row r="191" spans="4:32">
      <c r="D191" s="14">
        <v>8400</v>
      </c>
      <c r="E191" s="2"/>
      <c r="F191" s="4">
        <f t="shared" si="198"/>
        <v>0</v>
      </c>
      <c r="G191" s="4">
        <f t="shared" si="198"/>
        <v>0</v>
      </c>
      <c r="H191" s="4">
        <f t="shared" si="198"/>
        <v>0</v>
      </c>
      <c r="I191" s="4">
        <f t="shared" si="198"/>
        <v>0</v>
      </c>
      <c r="J191" s="4">
        <f t="shared" si="198"/>
        <v>0</v>
      </c>
      <c r="K191" s="4">
        <f t="shared" si="198"/>
        <v>0</v>
      </c>
      <c r="L191" s="4">
        <f t="shared" si="198"/>
        <v>0</v>
      </c>
      <c r="M191" s="4">
        <f t="shared" si="198"/>
        <v>0</v>
      </c>
      <c r="N191" s="4">
        <f t="shared" si="198"/>
        <v>0</v>
      </c>
      <c r="O191" s="4">
        <f t="shared" si="198"/>
        <v>0</v>
      </c>
      <c r="P191" s="4">
        <f t="shared" si="199"/>
        <v>0</v>
      </c>
      <c r="Q191" s="4">
        <f t="shared" si="199"/>
        <v>0</v>
      </c>
      <c r="R191" s="4">
        <f t="shared" si="199"/>
        <v>0</v>
      </c>
      <c r="S191" s="4">
        <f t="shared" si="199"/>
        <v>0</v>
      </c>
      <c r="T191" s="4">
        <f t="shared" si="199"/>
        <v>0</v>
      </c>
      <c r="U191" s="4">
        <f t="shared" si="199"/>
        <v>0</v>
      </c>
      <c r="V191" s="4">
        <f t="shared" si="199"/>
        <v>0</v>
      </c>
      <c r="W191" s="4">
        <f t="shared" si="199"/>
        <v>0</v>
      </c>
      <c r="X191" s="4">
        <f t="shared" si="199"/>
        <v>0</v>
      </c>
      <c r="Y191" s="4">
        <f t="shared" si="199"/>
        <v>0</v>
      </c>
      <c r="Z191" s="4">
        <f t="shared" si="200"/>
        <v>0</v>
      </c>
      <c r="AA191" s="4">
        <f t="shared" si="200"/>
        <v>0</v>
      </c>
      <c r="AB191" s="4">
        <f t="shared" si="200"/>
        <v>0</v>
      </c>
      <c r="AC191" s="4">
        <f t="shared" si="200"/>
        <v>0</v>
      </c>
      <c r="AD191" s="4">
        <f t="shared" si="200"/>
        <v>0</v>
      </c>
      <c r="AE191" s="4">
        <f t="shared" si="200"/>
        <v>0</v>
      </c>
      <c r="AF191" s="4">
        <f t="shared" si="200"/>
        <v>0</v>
      </c>
    </row>
    <row r="192" spans="4:32">
      <c r="D192" s="13">
        <v>8410</v>
      </c>
      <c r="E192" s="2"/>
      <c r="F192" s="4">
        <f t="shared" si="198"/>
        <v>0</v>
      </c>
      <c r="G192" s="4">
        <f t="shared" si="198"/>
        <v>0</v>
      </c>
      <c r="H192" s="4">
        <f t="shared" si="198"/>
        <v>0</v>
      </c>
      <c r="I192" s="4">
        <f t="shared" si="198"/>
        <v>0</v>
      </c>
      <c r="J192" s="4">
        <f t="shared" si="198"/>
        <v>0</v>
      </c>
      <c r="K192" s="4">
        <f t="shared" si="198"/>
        <v>0</v>
      </c>
      <c r="L192" s="4">
        <f t="shared" si="198"/>
        <v>0</v>
      </c>
      <c r="M192" s="4">
        <f t="shared" si="198"/>
        <v>0</v>
      </c>
      <c r="N192" s="4">
        <f t="shared" si="198"/>
        <v>0</v>
      </c>
      <c r="O192" s="4">
        <f t="shared" si="198"/>
        <v>0</v>
      </c>
      <c r="P192" s="4">
        <f t="shared" si="199"/>
        <v>0</v>
      </c>
      <c r="Q192" s="4">
        <f t="shared" si="199"/>
        <v>0</v>
      </c>
      <c r="R192" s="4">
        <f t="shared" si="199"/>
        <v>0</v>
      </c>
      <c r="S192" s="4">
        <f t="shared" si="199"/>
        <v>0</v>
      </c>
      <c r="T192" s="4">
        <f t="shared" si="199"/>
        <v>0</v>
      </c>
      <c r="U192" s="4">
        <f t="shared" si="199"/>
        <v>0</v>
      </c>
      <c r="V192" s="4">
        <f t="shared" si="199"/>
        <v>0</v>
      </c>
      <c r="W192" s="4">
        <f t="shared" si="199"/>
        <v>0</v>
      </c>
      <c r="X192" s="4">
        <f t="shared" si="199"/>
        <v>0</v>
      </c>
      <c r="Y192" s="4">
        <f t="shared" si="199"/>
        <v>0</v>
      </c>
      <c r="Z192" s="4">
        <f t="shared" si="200"/>
        <v>0</v>
      </c>
      <c r="AA192" s="4">
        <f t="shared" si="200"/>
        <v>0</v>
      </c>
      <c r="AB192" s="4">
        <f t="shared" si="200"/>
        <v>0</v>
      </c>
      <c r="AC192" s="4">
        <f t="shared" si="200"/>
        <v>0</v>
      </c>
      <c r="AD192" s="4">
        <f t="shared" si="200"/>
        <v>0</v>
      </c>
      <c r="AE192" s="4">
        <f t="shared" si="200"/>
        <v>0</v>
      </c>
      <c r="AF192" s="4">
        <f t="shared" si="200"/>
        <v>0</v>
      </c>
    </row>
    <row r="193" spans="4:32">
      <c r="D193" s="13">
        <v>8470</v>
      </c>
      <c r="E193" s="2"/>
      <c r="F193" s="4">
        <f t="shared" si="198"/>
        <v>0</v>
      </c>
      <c r="G193" s="4">
        <f t="shared" si="198"/>
        <v>0</v>
      </c>
      <c r="H193" s="4">
        <f t="shared" si="198"/>
        <v>0</v>
      </c>
      <c r="I193" s="4">
        <f t="shared" si="198"/>
        <v>0</v>
      </c>
      <c r="J193" s="4">
        <f t="shared" si="198"/>
        <v>0</v>
      </c>
      <c r="K193" s="4">
        <f t="shared" si="198"/>
        <v>0</v>
      </c>
      <c r="L193" s="4">
        <f t="shared" si="198"/>
        <v>0</v>
      </c>
      <c r="M193" s="4">
        <f t="shared" si="198"/>
        <v>0</v>
      </c>
      <c r="N193" s="4">
        <f t="shared" si="198"/>
        <v>0</v>
      </c>
      <c r="O193" s="4">
        <f t="shared" si="198"/>
        <v>0</v>
      </c>
      <c r="P193" s="4">
        <f t="shared" si="199"/>
        <v>0</v>
      </c>
      <c r="Q193" s="4">
        <f t="shared" si="199"/>
        <v>0</v>
      </c>
      <c r="R193" s="4">
        <f t="shared" si="199"/>
        <v>0</v>
      </c>
      <c r="S193" s="4">
        <f t="shared" si="199"/>
        <v>0</v>
      </c>
      <c r="T193" s="4">
        <f t="shared" si="199"/>
        <v>0</v>
      </c>
      <c r="U193" s="4">
        <f t="shared" si="199"/>
        <v>0</v>
      </c>
      <c r="V193" s="4">
        <f t="shared" si="199"/>
        <v>0</v>
      </c>
      <c r="W193" s="4">
        <f t="shared" si="199"/>
        <v>0</v>
      </c>
      <c r="X193" s="4">
        <f t="shared" si="199"/>
        <v>0</v>
      </c>
      <c r="Y193" s="4">
        <f t="shared" si="199"/>
        <v>0</v>
      </c>
      <c r="Z193" s="4">
        <f t="shared" si="200"/>
        <v>0</v>
      </c>
      <c r="AA193" s="4">
        <f t="shared" si="200"/>
        <v>0</v>
      </c>
      <c r="AB193" s="4">
        <f t="shared" si="200"/>
        <v>0</v>
      </c>
      <c r="AC193" s="4">
        <f t="shared" si="200"/>
        <v>0</v>
      </c>
      <c r="AD193" s="4">
        <f t="shared" si="200"/>
        <v>0</v>
      </c>
      <c r="AE193" s="4">
        <f t="shared" si="200"/>
        <v>0</v>
      </c>
      <c r="AF193" s="4">
        <f t="shared" si="200"/>
        <v>0</v>
      </c>
    </row>
    <row r="194" spans="4:32">
      <c r="D194" s="13">
        <v>8500</v>
      </c>
      <c r="E194" s="2"/>
      <c r="F194" s="4">
        <f t="shared" si="198"/>
        <v>0</v>
      </c>
      <c r="G194" s="4">
        <f t="shared" si="198"/>
        <v>0</v>
      </c>
      <c r="H194" s="4">
        <f t="shared" si="198"/>
        <v>0</v>
      </c>
      <c r="I194" s="4">
        <f t="shared" si="198"/>
        <v>0</v>
      </c>
      <c r="J194" s="4">
        <f t="shared" si="198"/>
        <v>0</v>
      </c>
      <c r="K194" s="4">
        <f t="shared" si="198"/>
        <v>0</v>
      </c>
      <c r="L194" s="4">
        <f t="shared" si="198"/>
        <v>0</v>
      </c>
      <c r="M194" s="4">
        <f t="shared" si="198"/>
        <v>0</v>
      </c>
      <c r="N194" s="4">
        <f t="shared" si="198"/>
        <v>0</v>
      </c>
      <c r="O194" s="4">
        <f t="shared" si="198"/>
        <v>0</v>
      </c>
      <c r="P194" s="4">
        <f t="shared" si="199"/>
        <v>0</v>
      </c>
      <c r="Q194" s="4">
        <f t="shared" si="199"/>
        <v>0</v>
      </c>
      <c r="R194" s="4">
        <f t="shared" si="199"/>
        <v>0</v>
      </c>
      <c r="S194" s="4">
        <f t="shared" si="199"/>
        <v>0</v>
      </c>
      <c r="T194" s="4">
        <f t="shared" si="199"/>
        <v>0</v>
      </c>
      <c r="U194" s="4">
        <f t="shared" si="199"/>
        <v>0</v>
      </c>
      <c r="V194" s="4">
        <f t="shared" si="199"/>
        <v>0</v>
      </c>
      <c r="W194" s="4">
        <f t="shared" si="199"/>
        <v>0</v>
      </c>
      <c r="X194" s="4">
        <f t="shared" si="199"/>
        <v>0</v>
      </c>
      <c r="Y194" s="4">
        <f t="shared" si="199"/>
        <v>0</v>
      </c>
      <c r="Z194" s="4">
        <f t="shared" si="200"/>
        <v>0</v>
      </c>
      <c r="AA194" s="4">
        <f t="shared" si="200"/>
        <v>0</v>
      </c>
      <c r="AB194" s="4">
        <f t="shared" si="200"/>
        <v>0</v>
      </c>
      <c r="AC194" s="4">
        <f t="shared" si="200"/>
        <v>0</v>
      </c>
      <c r="AD194" s="4">
        <f t="shared" si="200"/>
        <v>0</v>
      </c>
      <c r="AE194" s="4">
        <f t="shared" si="200"/>
        <v>0</v>
      </c>
      <c r="AF194" s="4">
        <f t="shared" si="200"/>
        <v>0</v>
      </c>
    </row>
    <row r="195" spans="4:32">
      <c r="D195" s="13">
        <v>8560</v>
      </c>
      <c r="E195" s="2"/>
      <c r="F195" s="4">
        <f>SUMIF($C$9:$C$168,$D195,F$9:F$168)</f>
        <v>0</v>
      </c>
      <c r="G195" s="4">
        <f>SUMIF($C$9:$C$168,$D195,G$9:G$168)</f>
        <v>0</v>
      </c>
      <c r="H195" s="4">
        <f>SUMIF($C$9:$C$168,$D195,H$9:H$168)</f>
        <v>0</v>
      </c>
      <c r="I195" s="4">
        <f>SUMIF($C$9:$C$168,$D195,I$9:I$168)</f>
        <v>0</v>
      </c>
      <c r="J195" s="4">
        <f t="shared" ref="J195:S204" si="201">SUMIF($C$9:$C$171,$D195,J$9:J$171)</f>
        <v>0</v>
      </c>
      <c r="K195" s="4">
        <f t="shared" si="201"/>
        <v>0</v>
      </c>
      <c r="L195" s="4">
        <f t="shared" si="201"/>
        <v>0</v>
      </c>
      <c r="M195" s="4">
        <f t="shared" si="201"/>
        <v>0</v>
      </c>
      <c r="N195" s="4">
        <f t="shared" si="201"/>
        <v>0</v>
      </c>
      <c r="O195" s="4">
        <f t="shared" si="201"/>
        <v>0</v>
      </c>
      <c r="P195" s="4">
        <f t="shared" si="201"/>
        <v>0</v>
      </c>
      <c r="Q195" s="4">
        <f t="shared" si="201"/>
        <v>0</v>
      </c>
      <c r="R195" s="4">
        <f t="shared" si="201"/>
        <v>0</v>
      </c>
      <c r="S195" s="4">
        <f t="shared" si="201"/>
        <v>0</v>
      </c>
      <c r="T195" s="4">
        <f t="shared" ref="T195:AF204" si="202">SUMIF($C$9:$C$171,$D195,T$9:T$171)</f>
        <v>0</v>
      </c>
      <c r="U195" s="4">
        <f t="shared" si="202"/>
        <v>0</v>
      </c>
      <c r="V195" s="4">
        <f t="shared" si="202"/>
        <v>0</v>
      </c>
      <c r="W195" s="4">
        <f t="shared" si="202"/>
        <v>0</v>
      </c>
      <c r="X195" s="4">
        <f t="shared" si="202"/>
        <v>0</v>
      </c>
      <c r="Y195" s="4">
        <f t="shared" si="202"/>
        <v>0</v>
      </c>
      <c r="Z195" s="4">
        <f t="shared" si="202"/>
        <v>0</v>
      </c>
      <c r="AA195" s="4">
        <f t="shared" si="202"/>
        <v>0</v>
      </c>
      <c r="AB195" s="4">
        <f t="shared" si="202"/>
        <v>0</v>
      </c>
      <c r="AC195" s="4">
        <f t="shared" si="202"/>
        <v>0</v>
      </c>
      <c r="AD195" s="4">
        <f t="shared" si="202"/>
        <v>0</v>
      </c>
      <c r="AE195" s="4">
        <f t="shared" si="202"/>
        <v>0</v>
      </c>
      <c r="AF195" s="4">
        <f t="shared" si="202"/>
        <v>0</v>
      </c>
    </row>
    <row r="196" spans="4:32">
      <c r="D196" s="13">
        <v>8570</v>
      </c>
      <c r="E196" s="2"/>
      <c r="F196" s="4">
        <f t="shared" ref="F196:I215" si="203">SUMIF($C$9:$C$171,$D196,F$9:F$171)</f>
        <v>0</v>
      </c>
      <c r="G196" s="4">
        <f t="shared" si="203"/>
        <v>0</v>
      </c>
      <c r="H196" s="4">
        <f t="shared" si="203"/>
        <v>0</v>
      </c>
      <c r="I196" s="4">
        <f t="shared" si="203"/>
        <v>0</v>
      </c>
      <c r="J196" s="4">
        <f t="shared" si="201"/>
        <v>0</v>
      </c>
      <c r="K196" s="4">
        <f t="shared" si="201"/>
        <v>0</v>
      </c>
      <c r="L196" s="4">
        <f t="shared" si="201"/>
        <v>0</v>
      </c>
      <c r="M196" s="4">
        <f t="shared" si="201"/>
        <v>0</v>
      </c>
      <c r="N196" s="4">
        <f t="shared" si="201"/>
        <v>0</v>
      </c>
      <c r="O196" s="4">
        <f t="shared" si="201"/>
        <v>0</v>
      </c>
      <c r="P196" s="4">
        <f t="shared" si="201"/>
        <v>0</v>
      </c>
      <c r="Q196" s="4">
        <f t="shared" si="201"/>
        <v>0</v>
      </c>
      <c r="R196" s="4">
        <f t="shared" si="201"/>
        <v>0</v>
      </c>
      <c r="S196" s="4">
        <f t="shared" si="201"/>
        <v>0</v>
      </c>
      <c r="T196" s="4">
        <f t="shared" si="202"/>
        <v>0</v>
      </c>
      <c r="U196" s="4">
        <f t="shared" si="202"/>
        <v>0</v>
      </c>
      <c r="V196" s="4">
        <f t="shared" si="202"/>
        <v>0</v>
      </c>
      <c r="W196" s="4">
        <f t="shared" si="202"/>
        <v>0</v>
      </c>
      <c r="X196" s="4">
        <f t="shared" si="202"/>
        <v>0</v>
      </c>
      <c r="Y196" s="4">
        <f t="shared" si="202"/>
        <v>0</v>
      </c>
      <c r="Z196" s="4">
        <f t="shared" si="202"/>
        <v>0</v>
      </c>
      <c r="AA196" s="4">
        <f t="shared" si="202"/>
        <v>0</v>
      </c>
      <c r="AB196" s="4">
        <f t="shared" si="202"/>
        <v>0</v>
      </c>
      <c r="AC196" s="4">
        <f t="shared" si="202"/>
        <v>0</v>
      </c>
      <c r="AD196" s="4">
        <f t="shared" si="202"/>
        <v>0</v>
      </c>
      <c r="AE196" s="4">
        <f t="shared" si="202"/>
        <v>0</v>
      </c>
      <c r="AF196" s="4">
        <f t="shared" si="202"/>
        <v>0</v>
      </c>
    </row>
    <row r="197" spans="4:32">
      <c r="D197" s="13">
        <v>8580</v>
      </c>
      <c r="E197" s="2"/>
      <c r="F197" s="4">
        <f t="shared" si="203"/>
        <v>0</v>
      </c>
      <c r="G197" s="4">
        <f t="shared" si="203"/>
        <v>0</v>
      </c>
      <c r="H197" s="4">
        <f t="shared" si="203"/>
        <v>0</v>
      </c>
      <c r="I197" s="4">
        <f t="shared" si="203"/>
        <v>0</v>
      </c>
      <c r="J197" s="4">
        <f t="shared" si="201"/>
        <v>0</v>
      </c>
      <c r="K197" s="4">
        <f t="shared" si="201"/>
        <v>0</v>
      </c>
      <c r="L197" s="4">
        <f t="shared" si="201"/>
        <v>0</v>
      </c>
      <c r="M197" s="4">
        <f t="shared" si="201"/>
        <v>0</v>
      </c>
      <c r="N197" s="4">
        <f t="shared" si="201"/>
        <v>0</v>
      </c>
      <c r="O197" s="4">
        <f t="shared" si="201"/>
        <v>0</v>
      </c>
      <c r="P197" s="4">
        <f t="shared" si="201"/>
        <v>0</v>
      </c>
      <c r="Q197" s="4">
        <f t="shared" si="201"/>
        <v>0</v>
      </c>
      <c r="R197" s="4">
        <f t="shared" si="201"/>
        <v>0</v>
      </c>
      <c r="S197" s="4">
        <f t="shared" si="201"/>
        <v>0</v>
      </c>
      <c r="T197" s="4">
        <f t="shared" si="202"/>
        <v>0</v>
      </c>
      <c r="U197" s="4">
        <f t="shared" si="202"/>
        <v>0</v>
      </c>
      <c r="V197" s="4">
        <f t="shared" si="202"/>
        <v>0</v>
      </c>
      <c r="W197" s="4">
        <f t="shared" si="202"/>
        <v>0</v>
      </c>
      <c r="X197" s="4">
        <f t="shared" si="202"/>
        <v>0</v>
      </c>
      <c r="Y197" s="4">
        <f t="shared" si="202"/>
        <v>0</v>
      </c>
      <c r="Z197" s="4">
        <f t="shared" si="202"/>
        <v>0</v>
      </c>
      <c r="AA197" s="4">
        <f t="shared" si="202"/>
        <v>0</v>
      </c>
      <c r="AB197" s="4">
        <f t="shared" si="202"/>
        <v>0</v>
      </c>
      <c r="AC197" s="4">
        <f t="shared" si="202"/>
        <v>0</v>
      </c>
      <c r="AD197" s="4">
        <f t="shared" si="202"/>
        <v>0</v>
      </c>
      <c r="AE197" s="4">
        <f t="shared" si="202"/>
        <v>0</v>
      </c>
      <c r="AF197" s="4">
        <f t="shared" si="202"/>
        <v>0</v>
      </c>
    </row>
    <row r="198" spans="4:32">
      <c r="D198" s="13">
        <v>8590</v>
      </c>
      <c r="E198" s="2"/>
      <c r="F198" s="4">
        <f t="shared" si="203"/>
        <v>0</v>
      </c>
      <c r="G198" s="4">
        <f t="shared" si="203"/>
        <v>0</v>
      </c>
      <c r="H198" s="4">
        <f t="shared" si="203"/>
        <v>0</v>
      </c>
      <c r="I198" s="4">
        <f t="shared" si="203"/>
        <v>0</v>
      </c>
      <c r="J198" s="4">
        <f t="shared" si="201"/>
        <v>0</v>
      </c>
      <c r="K198" s="4">
        <f t="shared" si="201"/>
        <v>0</v>
      </c>
      <c r="L198" s="4">
        <f t="shared" si="201"/>
        <v>0</v>
      </c>
      <c r="M198" s="4">
        <f t="shared" si="201"/>
        <v>0</v>
      </c>
      <c r="N198" s="4">
        <f t="shared" si="201"/>
        <v>0</v>
      </c>
      <c r="O198" s="4">
        <f t="shared" si="201"/>
        <v>0</v>
      </c>
      <c r="P198" s="4">
        <f t="shared" si="201"/>
        <v>0</v>
      </c>
      <c r="Q198" s="4">
        <f t="shared" si="201"/>
        <v>0</v>
      </c>
      <c r="R198" s="4">
        <f t="shared" si="201"/>
        <v>0</v>
      </c>
      <c r="S198" s="4">
        <f t="shared" si="201"/>
        <v>0</v>
      </c>
      <c r="T198" s="4">
        <f t="shared" si="202"/>
        <v>0</v>
      </c>
      <c r="U198" s="4">
        <f t="shared" si="202"/>
        <v>0</v>
      </c>
      <c r="V198" s="4">
        <f t="shared" si="202"/>
        <v>0</v>
      </c>
      <c r="W198" s="4">
        <f t="shared" si="202"/>
        <v>0</v>
      </c>
      <c r="X198" s="4">
        <f t="shared" si="202"/>
        <v>0</v>
      </c>
      <c r="Y198" s="4">
        <f t="shared" si="202"/>
        <v>0</v>
      </c>
      <c r="Z198" s="4">
        <f t="shared" si="202"/>
        <v>0</v>
      </c>
      <c r="AA198" s="4">
        <f t="shared" si="202"/>
        <v>0</v>
      </c>
      <c r="AB198" s="4">
        <f t="shared" si="202"/>
        <v>0</v>
      </c>
      <c r="AC198" s="4">
        <f t="shared" si="202"/>
        <v>0</v>
      </c>
      <c r="AD198" s="4">
        <f t="shared" si="202"/>
        <v>0</v>
      </c>
      <c r="AE198" s="4">
        <f t="shared" si="202"/>
        <v>0</v>
      </c>
      <c r="AF198" s="4">
        <f t="shared" si="202"/>
        <v>0</v>
      </c>
    </row>
    <row r="199" spans="4:32">
      <c r="D199" s="14">
        <v>8600</v>
      </c>
      <c r="E199" s="2"/>
      <c r="F199" s="4">
        <f t="shared" si="203"/>
        <v>0</v>
      </c>
      <c r="G199" s="4">
        <f t="shared" si="203"/>
        <v>0</v>
      </c>
      <c r="H199" s="4">
        <f t="shared" si="203"/>
        <v>0</v>
      </c>
      <c r="I199" s="4">
        <f t="shared" si="203"/>
        <v>0</v>
      </c>
      <c r="J199" s="4">
        <f t="shared" si="201"/>
        <v>0</v>
      </c>
      <c r="K199" s="4">
        <f t="shared" si="201"/>
        <v>0</v>
      </c>
      <c r="L199" s="4">
        <f t="shared" si="201"/>
        <v>0</v>
      </c>
      <c r="M199" s="4">
        <f t="shared" si="201"/>
        <v>0</v>
      </c>
      <c r="N199" s="4">
        <f t="shared" si="201"/>
        <v>0</v>
      </c>
      <c r="O199" s="4">
        <f t="shared" si="201"/>
        <v>0</v>
      </c>
      <c r="P199" s="4">
        <f t="shared" si="201"/>
        <v>0</v>
      </c>
      <c r="Q199" s="4">
        <f t="shared" si="201"/>
        <v>0</v>
      </c>
      <c r="R199" s="4">
        <f t="shared" si="201"/>
        <v>0</v>
      </c>
      <c r="S199" s="4">
        <f t="shared" si="201"/>
        <v>0</v>
      </c>
      <c r="T199" s="4">
        <f t="shared" si="202"/>
        <v>0</v>
      </c>
      <c r="U199" s="4">
        <f t="shared" si="202"/>
        <v>0</v>
      </c>
      <c r="V199" s="4">
        <f t="shared" si="202"/>
        <v>0</v>
      </c>
      <c r="W199" s="4">
        <f t="shared" si="202"/>
        <v>0</v>
      </c>
      <c r="X199" s="4">
        <f t="shared" si="202"/>
        <v>0</v>
      </c>
      <c r="Y199" s="4">
        <f t="shared" si="202"/>
        <v>0</v>
      </c>
      <c r="Z199" s="4">
        <f t="shared" si="202"/>
        <v>0</v>
      </c>
      <c r="AA199" s="4">
        <f t="shared" si="202"/>
        <v>0</v>
      </c>
      <c r="AB199" s="4">
        <f t="shared" si="202"/>
        <v>0</v>
      </c>
      <c r="AC199" s="4">
        <f t="shared" si="202"/>
        <v>0</v>
      </c>
      <c r="AD199" s="4">
        <f t="shared" si="202"/>
        <v>0</v>
      </c>
      <c r="AE199" s="4">
        <f t="shared" si="202"/>
        <v>0</v>
      </c>
      <c r="AF199" s="4">
        <f t="shared" si="202"/>
        <v>0</v>
      </c>
    </row>
    <row r="200" spans="4:32">
      <c r="D200" s="13">
        <v>8620</v>
      </c>
      <c r="E200" s="2"/>
      <c r="F200" s="4">
        <f t="shared" si="203"/>
        <v>0</v>
      </c>
      <c r="G200" s="4">
        <f t="shared" si="203"/>
        <v>0</v>
      </c>
      <c r="H200" s="4">
        <f t="shared" si="203"/>
        <v>0</v>
      </c>
      <c r="I200" s="4">
        <f t="shared" si="203"/>
        <v>0</v>
      </c>
      <c r="J200" s="4">
        <f t="shared" si="201"/>
        <v>0</v>
      </c>
      <c r="K200" s="4">
        <f t="shared" si="201"/>
        <v>0</v>
      </c>
      <c r="L200" s="4">
        <f t="shared" si="201"/>
        <v>0</v>
      </c>
      <c r="M200" s="4">
        <f t="shared" si="201"/>
        <v>0</v>
      </c>
      <c r="N200" s="4">
        <f t="shared" si="201"/>
        <v>0</v>
      </c>
      <c r="O200" s="4">
        <f t="shared" si="201"/>
        <v>0</v>
      </c>
      <c r="P200" s="4">
        <f t="shared" si="201"/>
        <v>0</v>
      </c>
      <c r="Q200" s="4">
        <f t="shared" si="201"/>
        <v>0</v>
      </c>
      <c r="R200" s="4">
        <f t="shared" si="201"/>
        <v>0</v>
      </c>
      <c r="S200" s="4">
        <f t="shared" si="201"/>
        <v>0</v>
      </c>
      <c r="T200" s="4">
        <f t="shared" si="202"/>
        <v>0</v>
      </c>
      <c r="U200" s="4">
        <f t="shared" si="202"/>
        <v>0</v>
      </c>
      <c r="V200" s="4">
        <f t="shared" si="202"/>
        <v>0</v>
      </c>
      <c r="W200" s="4">
        <f t="shared" si="202"/>
        <v>0</v>
      </c>
      <c r="X200" s="4">
        <f t="shared" si="202"/>
        <v>0</v>
      </c>
      <c r="Y200" s="4">
        <f t="shared" si="202"/>
        <v>0</v>
      </c>
      <c r="Z200" s="4">
        <f t="shared" si="202"/>
        <v>0</v>
      </c>
      <c r="AA200" s="4">
        <f t="shared" si="202"/>
        <v>0</v>
      </c>
      <c r="AB200" s="4">
        <f t="shared" si="202"/>
        <v>0</v>
      </c>
      <c r="AC200" s="4">
        <f t="shared" si="202"/>
        <v>0</v>
      </c>
      <c r="AD200" s="4">
        <f t="shared" si="202"/>
        <v>0</v>
      </c>
      <c r="AE200" s="4">
        <f t="shared" si="202"/>
        <v>0</v>
      </c>
      <c r="AF200" s="4">
        <f t="shared" si="202"/>
        <v>0</v>
      </c>
    </row>
    <row r="201" spans="4:32">
      <c r="D201" s="13">
        <v>8630</v>
      </c>
      <c r="E201" s="2"/>
      <c r="F201" s="4">
        <f t="shared" si="203"/>
        <v>0</v>
      </c>
      <c r="G201" s="4">
        <f t="shared" si="203"/>
        <v>0</v>
      </c>
      <c r="H201" s="4">
        <f t="shared" si="203"/>
        <v>0</v>
      </c>
      <c r="I201" s="4">
        <f t="shared" si="203"/>
        <v>0</v>
      </c>
      <c r="J201" s="4">
        <f t="shared" si="201"/>
        <v>0</v>
      </c>
      <c r="K201" s="4">
        <f t="shared" si="201"/>
        <v>0</v>
      </c>
      <c r="L201" s="4">
        <f t="shared" si="201"/>
        <v>0</v>
      </c>
      <c r="M201" s="4">
        <f t="shared" si="201"/>
        <v>0</v>
      </c>
      <c r="N201" s="4">
        <f t="shared" si="201"/>
        <v>0</v>
      </c>
      <c r="O201" s="4">
        <f t="shared" si="201"/>
        <v>0</v>
      </c>
      <c r="P201" s="4">
        <f t="shared" si="201"/>
        <v>0</v>
      </c>
      <c r="Q201" s="4">
        <f t="shared" si="201"/>
        <v>0</v>
      </c>
      <c r="R201" s="4">
        <f t="shared" si="201"/>
        <v>0</v>
      </c>
      <c r="S201" s="4">
        <f t="shared" si="201"/>
        <v>0</v>
      </c>
      <c r="T201" s="4">
        <f t="shared" si="202"/>
        <v>0</v>
      </c>
      <c r="U201" s="4">
        <f t="shared" si="202"/>
        <v>0</v>
      </c>
      <c r="V201" s="4">
        <f t="shared" si="202"/>
        <v>0</v>
      </c>
      <c r="W201" s="4">
        <f t="shared" si="202"/>
        <v>0</v>
      </c>
      <c r="X201" s="4">
        <f t="shared" si="202"/>
        <v>0</v>
      </c>
      <c r="Y201" s="4">
        <f t="shared" si="202"/>
        <v>0</v>
      </c>
      <c r="Z201" s="4">
        <f t="shared" si="202"/>
        <v>0</v>
      </c>
      <c r="AA201" s="4">
        <f t="shared" si="202"/>
        <v>0</v>
      </c>
      <c r="AB201" s="4">
        <f t="shared" si="202"/>
        <v>0</v>
      </c>
      <c r="AC201" s="4">
        <f t="shared" si="202"/>
        <v>0</v>
      </c>
      <c r="AD201" s="4">
        <f t="shared" si="202"/>
        <v>0</v>
      </c>
      <c r="AE201" s="4">
        <f t="shared" si="202"/>
        <v>0</v>
      </c>
      <c r="AF201" s="4">
        <f t="shared" si="202"/>
        <v>0</v>
      </c>
    </row>
    <row r="202" spans="4:32">
      <c r="D202" s="13">
        <v>8640</v>
      </c>
      <c r="E202" s="2"/>
      <c r="F202" s="4">
        <f t="shared" si="203"/>
        <v>0</v>
      </c>
      <c r="G202" s="4">
        <f t="shared" si="203"/>
        <v>0</v>
      </c>
      <c r="H202" s="4">
        <f t="shared" si="203"/>
        <v>0</v>
      </c>
      <c r="I202" s="4">
        <f t="shared" si="203"/>
        <v>0</v>
      </c>
      <c r="J202" s="4">
        <f t="shared" si="201"/>
        <v>0</v>
      </c>
      <c r="K202" s="4">
        <f t="shared" si="201"/>
        <v>0</v>
      </c>
      <c r="L202" s="4">
        <f t="shared" si="201"/>
        <v>0</v>
      </c>
      <c r="M202" s="4">
        <f t="shared" si="201"/>
        <v>0</v>
      </c>
      <c r="N202" s="4">
        <f t="shared" si="201"/>
        <v>0</v>
      </c>
      <c r="O202" s="4">
        <f t="shared" si="201"/>
        <v>0</v>
      </c>
      <c r="P202" s="4">
        <f t="shared" si="201"/>
        <v>0</v>
      </c>
      <c r="Q202" s="4">
        <f t="shared" si="201"/>
        <v>0</v>
      </c>
      <c r="R202" s="4">
        <f t="shared" si="201"/>
        <v>0</v>
      </c>
      <c r="S202" s="4">
        <f t="shared" si="201"/>
        <v>0</v>
      </c>
      <c r="T202" s="4">
        <f t="shared" si="202"/>
        <v>0</v>
      </c>
      <c r="U202" s="4">
        <f t="shared" si="202"/>
        <v>0</v>
      </c>
      <c r="V202" s="4">
        <f t="shared" si="202"/>
        <v>0</v>
      </c>
      <c r="W202" s="4">
        <f t="shared" si="202"/>
        <v>0</v>
      </c>
      <c r="X202" s="4">
        <f t="shared" si="202"/>
        <v>0</v>
      </c>
      <c r="Y202" s="4">
        <f t="shared" si="202"/>
        <v>0</v>
      </c>
      <c r="Z202" s="4">
        <f t="shared" si="202"/>
        <v>0</v>
      </c>
      <c r="AA202" s="4">
        <f t="shared" si="202"/>
        <v>0</v>
      </c>
      <c r="AB202" s="4">
        <f t="shared" si="202"/>
        <v>0</v>
      </c>
      <c r="AC202" s="4">
        <f t="shared" si="202"/>
        <v>0</v>
      </c>
      <c r="AD202" s="4">
        <f t="shared" si="202"/>
        <v>0</v>
      </c>
      <c r="AE202" s="4">
        <f t="shared" si="202"/>
        <v>0</v>
      </c>
      <c r="AF202" s="4">
        <f t="shared" si="202"/>
        <v>0</v>
      </c>
    </row>
    <row r="203" spans="4:32">
      <c r="D203" s="13">
        <v>8650</v>
      </c>
      <c r="E203" s="2"/>
      <c r="F203" s="4">
        <f t="shared" si="203"/>
        <v>0</v>
      </c>
      <c r="G203" s="4">
        <f t="shared" si="203"/>
        <v>0</v>
      </c>
      <c r="H203" s="4">
        <f t="shared" si="203"/>
        <v>0</v>
      </c>
      <c r="I203" s="4">
        <f t="shared" si="203"/>
        <v>0</v>
      </c>
      <c r="J203" s="4">
        <f t="shared" si="201"/>
        <v>0</v>
      </c>
      <c r="K203" s="4">
        <f t="shared" si="201"/>
        <v>0</v>
      </c>
      <c r="L203" s="4">
        <f t="shared" si="201"/>
        <v>0</v>
      </c>
      <c r="M203" s="4">
        <f t="shared" si="201"/>
        <v>0</v>
      </c>
      <c r="N203" s="4">
        <f t="shared" si="201"/>
        <v>0</v>
      </c>
      <c r="O203" s="4">
        <f t="shared" si="201"/>
        <v>0</v>
      </c>
      <c r="P203" s="4">
        <f t="shared" si="201"/>
        <v>0</v>
      </c>
      <c r="Q203" s="4">
        <f t="shared" si="201"/>
        <v>0</v>
      </c>
      <c r="R203" s="4">
        <f t="shared" si="201"/>
        <v>0</v>
      </c>
      <c r="S203" s="4">
        <f t="shared" si="201"/>
        <v>0</v>
      </c>
      <c r="T203" s="4">
        <f t="shared" si="202"/>
        <v>0</v>
      </c>
      <c r="U203" s="4">
        <f t="shared" si="202"/>
        <v>0</v>
      </c>
      <c r="V203" s="4">
        <f t="shared" si="202"/>
        <v>0</v>
      </c>
      <c r="W203" s="4">
        <f t="shared" si="202"/>
        <v>0</v>
      </c>
      <c r="X203" s="4">
        <f t="shared" si="202"/>
        <v>0</v>
      </c>
      <c r="Y203" s="4">
        <f t="shared" si="202"/>
        <v>0</v>
      </c>
      <c r="Z203" s="4">
        <f t="shared" si="202"/>
        <v>0</v>
      </c>
      <c r="AA203" s="4">
        <f t="shared" si="202"/>
        <v>0</v>
      </c>
      <c r="AB203" s="4">
        <f t="shared" si="202"/>
        <v>0</v>
      </c>
      <c r="AC203" s="4">
        <f t="shared" si="202"/>
        <v>0</v>
      </c>
      <c r="AD203" s="4">
        <f t="shared" si="202"/>
        <v>0</v>
      </c>
      <c r="AE203" s="4">
        <f t="shared" si="202"/>
        <v>0</v>
      </c>
      <c r="AF203" s="4">
        <f t="shared" si="202"/>
        <v>0</v>
      </c>
    </row>
    <row r="204" spans="4:32">
      <c r="D204" s="13">
        <v>8670</v>
      </c>
      <c r="E204" s="2"/>
      <c r="F204" s="4">
        <f t="shared" si="203"/>
        <v>0</v>
      </c>
      <c r="G204" s="4">
        <f t="shared" si="203"/>
        <v>0</v>
      </c>
      <c r="H204" s="4">
        <f t="shared" si="203"/>
        <v>0</v>
      </c>
      <c r="I204" s="4">
        <f t="shared" si="203"/>
        <v>0</v>
      </c>
      <c r="J204" s="4">
        <f t="shared" si="201"/>
        <v>0</v>
      </c>
      <c r="K204" s="4">
        <f t="shared" si="201"/>
        <v>0</v>
      </c>
      <c r="L204" s="4">
        <f t="shared" si="201"/>
        <v>0</v>
      </c>
      <c r="M204" s="4">
        <f t="shared" si="201"/>
        <v>0</v>
      </c>
      <c r="N204" s="4">
        <f t="shared" si="201"/>
        <v>0</v>
      </c>
      <c r="O204" s="4">
        <f t="shared" si="201"/>
        <v>0</v>
      </c>
      <c r="P204" s="4">
        <f t="shared" si="201"/>
        <v>0</v>
      </c>
      <c r="Q204" s="4">
        <f t="shared" si="201"/>
        <v>0</v>
      </c>
      <c r="R204" s="4">
        <f t="shared" si="201"/>
        <v>0</v>
      </c>
      <c r="S204" s="4">
        <f t="shared" si="201"/>
        <v>0</v>
      </c>
      <c r="T204" s="4">
        <f t="shared" si="202"/>
        <v>0</v>
      </c>
      <c r="U204" s="4">
        <f t="shared" si="202"/>
        <v>0</v>
      </c>
      <c r="V204" s="4">
        <f t="shared" si="202"/>
        <v>0</v>
      </c>
      <c r="W204" s="4">
        <f t="shared" si="202"/>
        <v>0</v>
      </c>
      <c r="X204" s="4">
        <f t="shared" si="202"/>
        <v>0</v>
      </c>
      <c r="Y204" s="4">
        <f t="shared" si="202"/>
        <v>0</v>
      </c>
      <c r="Z204" s="4">
        <f t="shared" si="202"/>
        <v>0</v>
      </c>
      <c r="AA204" s="4">
        <f t="shared" si="202"/>
        <v>0</v>
      </c>
      <c r="AB204" s="4">
        <f t="shared" si="202"/>
        <v>0</v>
      </c>
      <c r="AC204" s="4">
        <f t="shared" si="202"/>
        <v>0</v>
      </c>
      <c r="AD204" s="4">
        <f t="shared" si="202"/>
        <v>0</v>
      </c>
      <c r="AE204" s="4">
        <f t="shared" si="202"/>
        <v>0</v>
      </c>
      <c r="AF204" s="4">
        <f t="shared" si="202"/>
        <v>0</v>
      </c>
    </row>
    <row r="205" spans="4:32">
      <c r="D205" s="13">
        <v>8700</v>
      </c>
      <c r="E205" s="2"/>
      <c r="F205" s="4">
        <f t="shared" si="203"/>
        <v>0</v>
      </c>
      <c r="G205" s="4">
        <f t="shared" si="203"/>
        <v>395</v>
      </c>
      <c r="H205" s="4">
        <f t="shared" si="203"/>
        <v>0</v>
      </c>
      <c r="I205" s="4">
        <f t="shared" si="203"/>
        <v>0</v>
      </c>
      <c r="J205" s="4">
        <f t="shared" ref="J205:S214" si="204">SUMIF($C$9:$C$171,$D205,J$9:J$171)</f>
        <v>1136.92</v>
      </c>
      <c r="K205" s="4">
        <f t="shared" si="204"/>
        <v>3315.76</v>
      </c>
      <c r="L205" s="4">
        <f t="shared" si="204"/>
        <v>1030.5779431271044</v>
      </c>
      <c r="M205" s="4">
        <f t="shared" si="204"/>
        <v>1092.1255720496281</v>
      </c>
      <c r="N205" s="4">
        <f t="shared" si="204"/>
        <v>1088.5112857554543</v>
      </c>
      <c r="O205" s="4">
        <f t="shared" si="204"/>
        <v>851.17315243804569</v>
      </c>
      <c r="P205" s="4">
        <f t="shared" si="204"/>
        <v>851.17315243804569</v>
      </c>
      <c r="Q205" s="4">
        <f t="shared" si="204"/>
        <v>985.18111044666125</v>
      </c>
      <c r="R205" s="4">
        <f t="shared" si="204"/>
        <v>816.25251191462792</v>
      </c>
      <c r="S205" s="4">
        <f t="shared" si="204"/>
        <v>798.79219165291909</v>
      </c>
      <c r="T205" s="4">
        <f t="shared" ref="T205:AF214" si="205">SUMIF($C$9:$C$171,$D205,T$9:T$171)</f>
        <v>819.30806796042702</v>
      </c>
      <c r="U205" s="4">
        <f t="shared" si="205"/>
        <v>877.36363283060894</v>
      </c>
      <c r="V205" s="4">
        <f t="shared" si="205"/>
        <v>877.36363283060894</v>
      </c>
      <c r="W205" s="4">
        <f t="shared" si="205"/>
        <v>897.87950913811699</v>
      </c>
      <c r="X205" s="4">
        <f t="shared" si="205"/>
        <v>1060.6969955785521</v>
      </c>
      <c r="Y205" s="4">
        <f t="shared" si="205"/>
        <v>925.03030714507418</v>
      </c>
      <c r="Z205" s="4">
        <f t="shared" si="205"/>
        <v>933.00967350467522</v>
      </c>
      <c r="AA205" s="4">
        <f t="shared" si="205"/>
        <v>851.17315243804569</v>
      </c>
      <c r="AB205" s="4">
        <f t="shared" si="205"/>
        <v>851.17315243804569</v>
      </c>
      <c r="AC205" s="4">
        <f t="shared" si="205"/>
        <v>985.18111044666125</v>
      </c>
      <c r="AD205" s="4">
        <f t="shared" si="205"/>
        <v>816.25251191462792</v>
      </c>
      <c r="AE205" s="4">
        <f t="shared" si="205"/>
        <v>798.79219165291909</v>
      </c>
      <c r="AF205" s="4">
        <f t="shared" si="205"/>
        <v>819.30806796042702</v>
      </c>
    </row>
    <row r="206" spans="4:32">
      <c r="D206" s="13">
        <v>8710</v>
      </c>
      <c r="E206" s="2"/>
      <c r="F206" s="4">
        <f t="shared" si="203"/>
        <v>0</v>
      </c>
      <c r="G206" s="4">
        <f t="shared" si="203"/>
        <v>0</v>
      </c>
      <c r="H206" s="4">
        <f t="shared" si="203"/>
        <v>0</v>
      </c>
      <c r="I206" s="4">
        <f t="shared" si="203"/>
        <v>0</v>
      </c>
      <c r="J206" s="4">
        <f t="shared" si="204"/>
        <v>0</v>
      </c>
      <c r="K206" s="4">
        <f t="shared" si="204"/>
        <v>0</v>
      </c>
      <c r="L206" s="4">
        <f t="shared" si="204"/>
        <v>0</v>
      </c>
      <c r="M206" s="4">
        <f t="shared" si="204"/>
        <v>0</v>
      </c>
      <c r="N206" s="4">
        <f t="shared" si="204"/>
        <v>0</v>
      </c>
      <c r="O206" s="4">
        <f t="shared" si="204"/>
        <v>0</v>
      </c>
      <c r="P206" s="4">
        <f t="shared" si="204"/>
        <v>0</v>
      </c>
      <c r="Q206" s="4">
        <f t="shared" si="204"/>
        <v>0</v>
      </c>
      <c r="R206" s="4">
        <f t="shared" si="204"/>
        <v>0</v>
      </c>
      <c r="S206" s="4">
        <f t="shared" si="204"/>
        <v>0</v>
      </c>
      <c r="T206" s="4">
        <f t="shared" si="205"/>
        <v>0</v>
      </c>
      <c r="U206" s="4">
        <f t="shared" si="205"/>
        <v>0</v>
      </c>
      <c r="V206" s="4">
        <f t="shared" si="205"/>
        <v>0</v>
      </c>
      <c r="W206" s="4">
        <f t="shared" si="205"/>
        <v>0</v>
      </c>
      <c r="X206" s="4">
        <f t="shared" si="205"/>
        <v>0</v>
      </c>
      <c r="Y206" s="4">
        <f t="shared" si="205"/>
        <v>0</v>
      </c>
      <c r="Z206" s="4">
        <f t="shared" si="205"/>
        <v>0</v>
      </c>
      <c r="AA206" s="4">
        <f t="shared" si="205"/>
        <v>0</v>
      </c>
      <c r="AB206" s="4">
        <f t="shared" si="205"/>
        <v>0</v>
      </c>
      <c r="AC206" s="4">
        <f t="shared" si="205"/>
        <v>0</v>
      </c>
      <c r="AD206" s="4">
        <f t="shared" si="205"/>
        <v>0</v>
      </c>
      <c r="AE206" s="4">
        <f t="shared" si="205"/>
        <v>0</v>
      </c>
      <c r="AF206" s="4">
        <f t="shared" si="205"/>
        <v>0</v>
      </c>
    </row>
    <row r="207" spans="4:32">
      <c r="D207" s="14">
        <v>8711</v>
      </c>
      <c r="E207" s="2"/>
      <c r="F207" s="4">
        <f t="shared" si="203"/>
        <v>0</v>
      </c>
      <c r="G207" s="4">
        <f t="shared" si="203"/>
        <v>0</v>
      </c>
      <c r="H207" s="4">
        <f t="shared" si="203"/>
        <v>0</v>
      </c>
      <c r="I207" s="4">
        <f t="shared" si="203"/>
        <v>0</v>
      </c>
      <c r="J207" s="4">
        <f t="shared" si="204"/>
        <v>0</v>
      </c>
      <c r="K207" s="4">
        <f t="shared" si="204"/>
        <v>0</v>
      </c>
      <c r="L207" s="4">
        <f t="shared" si="204"/>
        <v>0</v>
      </c>
      <c r="M207" s="4">
        <f t="shared" si="204"/>
        <v>0</v>
      </c>
      <c r="N207" s="4">
        <f t="shared" si="204"/>
        <v>0</v>
      </c>
      <c r="O207" s="4">
        <f t="shared" si="204"/>
        <v>0</v>
      </c>
      <c r="P207" s="4">
        <f t="shared" si="204"/>
        <v>0</v>
      </c>
      <c r="Q207" s="4">
        <f t="shared" si="204"/>
        <v>0</v>
      </c>
      <c r="R207" s="4">
        <f t="shared" si="204"/>
        <v>0</v>
      </c>
      <c r="S207" s="4">
        <f t="shared" si="204"/>
        <v>0</v>
      </c>
      <c r="T207" s="4">
        <f t="shared" si="205"/>
        <v>0</v>
      </c>
      <c r="U207" s="4">
        <f t="shared" si="205"/>
        <v>0</v>
      </c>
      <c r="V207" s="4">
        <f t="shared" si="205"/>
        <v>0</v>
      </c>
      <c r="W207" s="4">
        <f t="shared" si="205"/>
        <v>0</v>
      </c>
      <c r="X207" s="4">
        <f t="shared" si="205"/>
        <v>0</v>
      </c>
      <c r="Y207" s="4">
        <f t="shared" si="205"/>
        <v>0</v>
      </c>
      <c r="Z207" s="4">
        <f t="shared" si="205"/>
        <v>0</v>
      </c>
      <c r="AA207" s="4">
        <f t="shared" si="205"/>
        <v>0</v>
      </c>
      <c r="AB207" s="4">
        <f t="shared" si="205"/>
        <v>0</v>
      </c>
      <c r="AC207" s="4">
        <f t="shared" si="205"/>
        <v>0</v>
      </c>
      <c r="AD207" s="4">
        <f t="shared" si="205"/>
        <v>0</v>
      </c>
      <c r="AE207" s="4">
        <f t="shared" si="205"/>
        <v>0</v>
      </c>
      <c r="AF207" s="4">
        <f t="shared" si="205"/>
        <v>0</v>
      </c>
    </row>
    <row r="208" spans="4:32">
      <c r="D208" s="13">
        <v>8720</v>
      </c>
      <c r="E208" s="2"/>
      <c r="F208" s="4">
        <f t="shared" si="203"/>
        <v>0</v>
      </c>
      <c r="G208" s="4">
        <f t="shared" si="203"/>
        <v>0</v>
      </c>
      <c r="H208" s="4">
        <f t="shared" si="203"/>
        <v>0</v>
      </c>
      <c r="I208" s="4">
        <f t="shared" si="203"/>
        <v>0</v>
      </c>
      <c r="J208" s="4">
        <f t="shared" si="204"/>
        <v>0</v>
      </c>
      <c r="K208" s="4">
        <f t="shared" si="204"/>
        <v>0</v>
      </c>
      <c r="L208" s="4">
        <f t="shared" si="204"/>
        <v>0</v>
      </c>
      <c r="M208" s="4">
        <f t="shared" si="204"/>
        <v>0</v>
      </c>
      <c r="N208" s="4">
        <f t="shared" si="204"/>
        <v>0</v>
      </c>
      <c r="O208" s="4">
        <f t="shared" si="204"/>
        <v>0</v>
      </c>
      <c r="P208" s="4">
        <f t="shared" si="204"/>
        <v>0</v>
      </c>
      <c r="Q208" s="4">
        <f t="shared" si="204"/>
        <v>0</v>
      </c>
      <c r="R208" s="4">
        <f t="shared" si="204"/>
        <v>0</v>
      </c>
      <c r="S208" s="4">
        <f t="shared" si="204"/>
        <v>0</v>
      </c>
      <c r="T208" s="4">
        <f t="shared" si="205"/>
        <v>0</v>
      </c>
      <c r="U208" s="4">
        <f t="shared" si="205"/>
        <v>0</v>
      </c>
      <c r="V208" s="4">
        <f t="shared" si="205"/>
        <v>0</v>
      </c>
      <c r="W208" s="4">
        <f t="shared" si="205"/>
        <v>0</v>
      </c>
      <c r="X208" s="4">
        <f t="shared" si="205"/>
        <v>0</v>
      </c>
      <c r="Y208" s="4">
        <f t="shared" si="205"/>
        <v>0</v>
      </c>
      <c r="Z208" s="4">
        <f t="shared" si="205"/>
        <v>0</v>
      </c>
      <c r="AA208" s="4">
        <f t="shared" si="205"/>
        <v>0</v>
      </c>
      <c r="AB208" s="4">
        <f t="shared" si="205"/>
        <v>0</v>
      </c>
      <c r="AC208" s="4">
        <f t="shared" si="205"/>
        <v>0</v>
      </c>
      <c r="AD208" s="4">
        <f t="shared" si="205"/>
        <v>0</v>
      </c>
      <c r="AE208" s="4">
        <f t="shared" si="205"/>
        <v>0</v>
      </c>
      <c r="AF208" s="4">
        <f t="shared" si="205"/>
        <v>0</v>
      </c>
    </row>
    <row r="209" spans="4:32">
      <c r="D209" s="13">
        <v>8740</v>
      </c>
      <c r="E209" s="2"/>
      <c r="F209" s="4">
        <f t="shared" si="203"/>
        <v>1599.32</v>
      </c>
      <c r="G209" s="4">
        <f t="shared" si="203"/>
        <v>1400.53</v>
      </c>
      <c r="H209" s="4">
        <f t="shared" si="203"/>
        <v>1614.3</v>
      </c>
      <c r="I209" s="4">
        <f t="shared" si="203"/>
        <v>1672.3899999999999</v>
      </c>
      <c r="J209" s="4">
        <f t="shared" si="204"/>
        <v>1408.5</v>
      </c>
      <c r="K209" s="4">
        <f t="shared" si="204"/>
        <v>1470.71</v>
      </c>
      <c r="L209" s="4">
        <f t="shared" si="204"/>
        <v>1687.1943024105185</v>
      </c>
      <c r="M209" s="4">
        <f t="shared" si="204"/>
        <v>1687.1943024105185</v>
      </c>
      <c r="N209" s="4">
        <f t="shared" si="204"/>
        <v>1687.1943024105185</v>
      </c>
      <c r="O209" s="4">
        <f t="shared" si="204"/>
        <v>1723.8940021102183</v>
      </c>
      <c r="P209" s="4">
        <f t="shared" si="204"/>
        <v>1723.8940021102183</v>
      </c>
      <c r="Q209" s="4">
        <f t="shared" si="204"/>
        <v>1723.8940021102183</v>
      </c>
      <c r="R209" s="4">
        <f t="shared" si="204"/>
        <v>1723.8940021102183</v>
      </c>
      <c r="S209" s="4">
        <f t="shared" si="204"/>
        <v>1723.8940021102183</v>
      </c>
      <c r="T209" s="4">
        <f t="shared" si="205"/>
        <v>1723.8940021102183</v>
      </c>
      <c r="U209" s="4">
        <f t="shared" si="205"/>
        <v>1723.8940021102183</v>
      </c>
      <c r="V209" s="4">
        <f t="shared" si="205"/>
        <v>1723.8940021102183</v>
      </c>
      <c r="W209" s="4">
        <f t="shared" si="205"/>
        <v>1723.8940021102183</v>
      </c>
      <c r="X209" s="4">
        <f t="shared" si="205"/>
        <v>1723.8940021102183</v>
      </c>
      <c r="Y209" s="4">
        <f t="shared" si="205"/>
        <v>1723.8940021102183</v>
      </c>
      <c r="Z209" s="4">
        <f t="shared" si="205"/>
        <v>1727.8615372128884</v>
      </c>
      <c r="AA209" s="4">
        <f t="shared" si="205"/>
        <v>1723.8940021102183</v>
      </c>
      <c r="AB209" s="4">
        <f t="shared" si="205"/>
        <v>1723.8940021102183</v>
      </c>
      <c r="AC209" s="4">
        <f t="shared" si="205"/>
        <v>1723.8940021102183</v>
      </c>
      <c r="AD209" s="4">
        <f t="shared" si="205"/>
        <v>1723.8940021102183</v>
      </c>
      <c r="AE209" s="4">
        <f t="shared" si="205"/>
        <v>1723.8940021102183</v>
      </c>
      <c r="AF209" s="4">
        <f t="shared" si="205"/>
        <v>1723.8940021102183</v>
      </c>
    </row>
    <row r="210" spans="4:32">
      <c r="D210" s="13">
        <v>8750</v>
      </c>
      <c r="E210" s="2"/>
      <c r="F210" s="4">
        <f t="shared" si="203"/>
        <v>0</v>
      </c>
      <c r="G210" s="4">
        <f t="shared" si="203"/>
        <v>0</v>
      </c>
      <c r="H210" s="4">
        <f t="shared" si="203"/>
        <v>0</v>
      </c>
      <c r="I210" s="4">
        <f t="shared" si="203"/>
        <v>0</v>
      </c>
      <c r="J210" s="4">
        <f t="shared" si="204"/>
        <v>0</v>
      </c>
      <c r="K210" s="4">
        <f t="shared" si="204"/>
        <v>0</v>
      </c>
      <c r="L210" s="4">
        <f t="shared" si="204"/>
        <v>0</v>
      </c>
      <c r="M210" s="4">
        <f t="shared" si="204"/>
        <v>0</v>
      </c>
      <c r="N210" s="4">
        <f t="shared" si="204"/>
        <v>0</v>
      </c>
      <c r="O210" s="4">
        <f t="shared" si="204"/>
        <v>0</v>
      </c>
      <c r="P210" s="4">
        <f t="shared" si="204"/>
        <v>0</v>
      </c>
      <c r="Q210" s="4">
        <f t="shared" si="204"/>
        <v>0</v>
      </c>
      <c r="R210" s="4">
        <f t="shared" si="204"/>
        <v>0</v>
      </c>
      <c r="S210" s="4">
        <f t="shared" si="204"/>
        <v>0</v>
      </c>
      <c r="T210" s="4">
        <f t="shared" si="205"/>
        <v>0</v>
      </c>
      <c r="U210" s="4">
        <f t="shared" si="205"/>
        <v>0</v>
      </c>
      <c r="V210" s="4">
        <f t="shared" si="205"/>
        <v>0</v>
      </c>
      <c r="W210" s="4">
        <f t="shared" si="205"/>
        <v>0</v>
      </c>
      <c r="X210" s="4">
        <f t="shared" si="205"/>
        <v>0</v>
      </c>
      <c r="Y210" s="4">
        <f t="shared" si="205"/>
        <v>0</v>
      </c>
      <c r="Z210" s="4">
        <f t="shared" si="205"/>
        <v>0</v>
      </c>
      <c r="AA210" s="4">
        <f t="shared" si="205"/>
        <v>0</v>
      </c>
      <c r="AB210" s="4">
        <f t="shared" si="205"/>
        <v>0</v>
      </c>
      <c r="AC210" s="4">
        <f t="shared" si="205"/>
        <v>0</v>
      </c>
      <c r="AD210" s="4">
        <f t="shared" si="205"/>
        <v>0</v>
      </c>
      <c r="AE210" s="4">
        <f t="shared" si="205"/>
        <v>0</v>
      </c>
      <c r="AF210" s="4">
        <f t="shared" si="205"/>
        <v>0</v>
      </c>
    </row>
    <row r="211" spans="4:32">
      <c r="D211" s="13">
        <v>8760</v>
      </c>
      <c r="E211" s="2"/>
      <c r="F211" s="4">
        <f t="shared" si="203"/>
        <v>0</v>
      </c>
      <c r="G211" s="4">
        <f t="shared" si="203"/>
        <v>0</v>
      </c>
      <c r="H211" s="4">
        <f t="shared" si="203"/>
        <v>0</v>
      </c>
      <c r="I211" s="4">
        <f t="shared" si="203"/>
        <v>0</v>
      </c>
      <c r="J211" s="4">
        <f t="shared" si="204"/>
        <v>0</v>
      </c>
      <c r="K211" s="4">
        <f t="shared" si="204"/>
        <v>0</v>
      </c>
      <c r="L211" s="4">
        <f t="shared" si="204"/>
        <v>0</v>
      </c>
      <c r="M211" s="4">
        <f t="shared" si="204"/>
        <v>0</v>
      </c>
      <c r="N211" s="4">
        <f t="shared" si="204"/>
        <v>0</v>
      </c>
      <c r="O211" s="4">
        <f t="shared" si="204"/>
        <v>0</v>
      </c>
      <c r="P211" s="4">
        <f t="shared" si="204"/>
        <v>0</v>
      </c>
      <c r="Q211" s="4">
        <f t="shared" si="204"/>
        <v>0</v>
      </c>
      <c r="R211" s="4">
        <f t="shared" si="204"/>
        <v>0</v>
      </c>
      <c r="S211" s="4">
        <f t="shared" si="204"/>
        <v>0</v>
      </c>
      <c r="T211" s="4">
        <f t="shared" si="205"/>
        <v>0</v>
      </c>
      <c r="U211" s="4">
        <f t="shared" si="205"/>
        <v>0</v>
      </c>
      <c r="V211" s="4">
        <f t="shared" si="205"/>
        <v>0</v>
      </c>
      <c r="W211" s="4">
        <f t="shared" si="205"/>
        <v>0</v>
      </c>
      <c r="X211" s="4">
        <f t="shared" si="205"/>
        <v>0</v>
      </c>
      <c r="Y211" s="4">
        <f t="shared" si="205"/>
        <v>0</v>
      </c>
      <c r="Z211" s="4">
        <f t="shared" si="205"/>
        <v>0</v>
      </c>
      <c r="AA211" s="4">
        <f t="shared" si="205"/>
        <v>0</v>
      </c>
      <c r="AB211" s="4">
        <f t="shared" si="205"/>
        <v>0</v>
      </c>
      <c r="AC211" s="4">
        <f t="shared" si="205"/>
        <v>0</v>
      </c>
      <c r="AD211" s="4">
        <f t="shared" si="205"/>
        <v>0</v>
      </c>
      <c r="AE211" s="4">
        <f t="shared" si="205"/>
        <v>0</v>
      </c>
      <c r="AF211" s="4">
        <f t="shared" si="205"/>
        <v>0</v>
      </c>
    </row>
    <row r="212" spans="4:32">
      <c r="D212" s="13">
        <v>8770</v>
      </c>
      <c r="E212" s="2"/>
      <c r="F212" s="4">
        <f t="shared" si="203"/>
        <v>0</v>
      </c>
      <c r="G212" s="4">
        <f t="shared" si="203"/>
        <v>0</v>
      </c>
      <c r="H212" s="4">
        <f t="shared" si="203"/>
        <v>0</v>
      </c>
      <c r="I212" s="4">
        <f t="shared" si="203"/>
        <v>0</v>
      </c>
      <c r="J212" s="4">
        <f t="shared" si="204"/>
        <v>0</v>
      </c>
      <c r="K212" s="4">
        <f t="shared" si="204"/>
        <v>0</v>
      </c>
      <c r="L212" s="4">
        <f t="shared" si="204"/>
        <v>0</v>
      </c>
      <c r="M212" s="4">
        <f t="shared" si="204"/>
        <v>0</v>
      </c>
      <c r="N212" s="4">
        <f t="shared" si="204"/>
        <v>0</v>
      </c>
      <c r="O212" s="4">
        <f t="shared" si="204"/>
        <v>0</v>
      </c>
      <c r="P212" s="4">
        <f t="shared" si="204"/>
        <v>0</v>
      </c>
      <c r="Q212" s="4">
        <f t="shared" si="204"/>
        <v>0</v>
      </c>
      <c r="R212" s="4">
        <f t="shared" si="204"/>
        <v>0</v>
      </c>
      <c r="S212" s="4">
        <f t="shared" si="204"/>
        <v>0</v>
      </c>
      <c r="T212" s="4">
        <f t="shared" si="205"/>
        <v>0</v>
      </c>
      <c r="U212" s="4">
        <f t="shared" si="205"/>
        <v>0</v>
      </c>
      <c r="V212" s="4">
        <f t="shared" si="205"/>
        <v>0</v>
      </c>
      <c r="W212" s="4">
        <f t="shared" si="205"/>
        <v>0</v>
      </c>
      <c r="X212" s="4">
        <f t="shared" si="205"/>
        <v>0</v>
      </c>
      <c r="Y212" s="4">
        <f t="shared" si="205"/>
        <v>0</v>
      </c>
      <c r="Z212" s="4">
        <f t="shared" si="205"/>
        <v>0</v>
      </c>
      <c r="AA212" s="4">
        <f t="shared" si="205"/>
        <v>0</v>
      </c>
      <c r="AB212" s="4">
        <f t="shared" si="205"/>
        <v>0</v>
      </c>
      <c r="AC212" s="4">
        <f t="shared" si="205"/>
        <v>0</v>
      </c>
      <c r="AD212" s="4">
        <f t="shared" si="205"/>
        <v>0</v>
      </c>
      <c r="AE212" s="4">
        <f t="shared" si="205"/>
        <v>0</v>
      </c>
      <c r="AF212" s="4">
        <f t="shared" si="205"/>
        <v>0</v>
      </c>
    </row>
    <row r="213" spans="4:32">
      <c r="D213" s="13">
        <v>8780</v>
      </c>
      <c r="E213" s="2"/>
      <c r="F213" s="4">
        <f t="shared" si="203"/>
        <v>0</v>
      </c>
      <c r="G213" s="4">
        <f t="shared" si="203"/>
        <v>0</v>
      </c>
      <c r="H213" s="4">
        <f t="shared" si="203"/>
        <v>0</v>
      </c>
      <c r="I213" s="4">
        <f t="shared" si="203"/>
        <v>0</v>
      </c>
      <c r="J213" s="4">
        <f t="shared" si="204"/>
        <v>0</v>
      </c>
      <c r="K213" s="4">
        <f t="shared" si="204"/>
        <v>0</v>
      </c>
      <c r="L213" s="4">
        <f t="shared" si="204"/>
        <v>0</v>
      </c>
      <c r="M213" s="4">
        <f t="shared" si="204"/>
        <v>0</v>
      </c>
      <c r="N213" s="4">
        <f t="shared" si="204"/>
        <v>0</v>
      </c>
      <c r="O213" s="4">
        <f t="shared" si="204"/>
        <v>0</v>
      </c>
      <c r="P213" s="4">
        <f t="shared" si="204"/>
        <v>0</v>
      </c>
      <c r="Q213" s="4">
        <f t="shared" si="204"/>
        <v>0</v>
      </c>
      <c r="R213" s="4">
        <f t="shared" si="204"/>
        <v>0</v>
      </c>
      <c r="S213" s="4">
        <f t="shared" si="204"/>
        <v>0</v>
      </c>
      <c r="T213" s="4">
        <f t="shared" si="205"/>
        <v>0</v>
      </c>
      <c r="U213" s="4">
        <f t="shared" si="205"/>
        <v>0</v>
      </c>
      <c r="V213" s="4">
        <f t="shared" si="205"/>
        <v>0</v>
      </c>
      <c r="W213" s="4">
        <f t="shared" si="205"/>
        <v>0</v>
      </c>
      <c r="X213" s="4">
        <f t="shared" si="205"/>
        <v>0</v>
      </c>
      <c r="Y213" s="4">
        <f t="shared" si="205"/>
        <v>0</v>
      </c>
      <c r="Z213" s="4">
        <f t="shared" si="205"/>
        <v>0</v>
      </c>
      <c r="AA213" s="4">
        <f t="shared" si="205"/>
        <v>0</v>
      </c>
      <c r="AB213" s="4">
        <f t="shared" si="205"/>
        <v>0</v>
      </c>
      <c r="AC213" s="4">
        <f t="shared" si="205"/>
        <v>0</v>
      </c>
      <c r="AD213" s="4">
        <f t="shared" si="205"/>
        <v>0</v>
      </c>
      <c r="AE213" s="4">
        <f t="shared" si="205"/>
        <v>0</v>
      </c>
      <c r="AF213" s="4">
        <f t="shared" si="205"/>
        <v>0</v>
      </c>
    </row>
    <row r="214" spans="4:32">
      <c r="D214" s="13">
        <v>8790</v>
      </c>
      <c r="E214" s="2"/>
      <c r="F214" s="4">
        <f t="shared" si="203"/>
        <v>0</v>
      </c>
      <c r="G214" s="4">
        <f t="shared" si="203"/>
        <v>0</v>
      </c>
      <c r="H214" s="4">
        <f t="shared" si="203"/>
        <v>0</v>
      </c>
      <c r="I214" s="4">
        <f t="shared" si="203"/>
        <v>0</v>
      </c>
      <c r="J214" s="4">
        <f t="shared" si="204"/>
        <v>0</v>
      </c>
      <c r="K214" s="4">
        <f t="shared" si="204"/>
        <v>0</v>
      </c>
      <c r="L214" s="4">
        <f t="shared" si="204"/>
        <v>0</v>
      </c>
      <c r="M214" s="4">
        <f t="shared" si="204"/>
        <v>0</v>
      </c>
      <c r="N214" s="4">
        <f t="shared" si="204"/>
        <v>0</v>
      </c>
      <c r="O214" s="4">
        <f t="shared" si="204"/>
        <v>0</v>
      </c>
      <c r="P214" s="4">
        <f t="shared" si="204"/>
        <v>0</v>
      </c>
      <c r="Q214" s="4">
        <f t="shared" si="204"/>
        <v>0</v>
      </c>
      <c r="R214" s="4">
        <f t="shared" si="204"/>
        <v>0</v>
      </c>
      <c r="S214" s="4">
        <f t="shared" si="204"/>
        <v>0</v>
      </c>
      <c r="T214" s="4">
        <f t="shared" si="205"/>
        <v>0</v>
      </c>
      <c r="U214" s="4">
        <f t="shared" si="205"/>
        <v>0</v>
      </c>
      <c r="V214" s="4">
        <f t="shared" si="205"/>
        <v>0</v>
      </c>
      <c r="W214" s="4">
        <f t="shared" si="205"/>
        <v>0</v>
      </c>
      <c r="X214" s="4">
        <f t="shared" si="205"/>
        <v>0</v>
      </c>
      <c r="Y214" s="4">
        <f t="shared" si="205"/>
        <v>0</v>
      </c>
      <c r="Z214" s="4">
        <f t="shared" si="205"/>
        <v>0</v>
      </c>
      <c r="AA214" s="4">
        <f t="shared" si="205"/>
        <v>0</v>
      </c>
      <c r="AB214" s="4">
        <f t="shared" si="205"/>
        <v>0</v>
      </c>
      <c r="AC214" s="4">
        <f t="shared" si="205"/>
        <v>0</v>
      </c>
      <c r="AD214" s="4">
        <f t="shared" si="205"/>
        <v>0</v>
      </c>
      <c r="AE214" s="4">
        <f t="shared" si="205"/>
        <v>0</v>
      </c>
      <c r="AF214" s="4">
        <f t="shared" si="205"/>
        <v>0</v>
      </c>
    </row>
    <row r="215" spans="4:32">
      <c r="D215" s="13">
        <v>8800</v>
      </c>
      <c r="E215" s="2"/>
      <c r="F215" s="4">
        <f t="shared" si="203"/>
        <v>0</v>
      </c>
      <c r="G215" s="4">
        <f t="shared" si="203"/>
        <v>0</v>
      </c>
      <c r="H215" s="4">
        <f t="shared" si="203"/>
        <v>0</v>
      </c>
      <c r="I215" s="4">
        <f t="shared" si="203"/>
        <v>0</v>
      </c>
      <c r="J215" s="4">
        <f t="shared" ref="J215:S224" si="206">SUMIF($C$9:$C$171,$D215,J$9:J$171)</f>
        <v>0</v>
      </c>
      <c r="K215" s="4">
        <f t="shared" si="206"/>
        <v>0</v>
      </c>
      <c r="L215" s="4">
        <f t="shared" si="206"/>
        <v>0</v>
      </c>
      <c r="M215" s="4">
        <f t="shared" si="206"/>
        <v>0</v>
      </c>
      <c r="N215" s="4">
        <f t="shared" si="206"/>
        <v>0</v>
      </c>
      <c r="O215" s="4">
        <f t="shared" si="206"/>
        <v>0</v>
      </c>
      <c r="P215" s="4">
        <f t="shared" si="206"/>
        <v>0</v>
      </c>
      <c r="Q215" s="4">
        <f t="shared" si="206"/>
        <v>0</v>
      </c>
      <c r="R215" s="4">
        <f t="shared" si="206"/>
        <v>0</v>
      </c>
      <c r="S215" s="4">
        <f t="shared" si="206"/>
        <v>0</v>
      </c>
      <c r="T215" s="4">
        <f t="shared" ref="T215:AF224" si="207">SUMIF($C$9:$C$171,$D215,T$9:T$171)</f>
        <v>0</v>
      </c>
      <c r="U215" s="4">
        <f t="shared" si="207"/>
        <v>0</v>
      </c>
      <c r="V215" s="4">
        <f t="shared" si="207"/>
        <v>0</v>
      </c>
      <c r="W215" s="4">
        <f t="shared" si="207"/>
        <v>0</v>
      </c>
      <c r="X215" s="4">
        <f t="shared" si="207"/>
        <v>0</v>
      </c>
      <c r="Y215" s="4">
        <f t="shared" si="207"/>
        <v>0</v>
      </c>
      <c r="Z215" s="4">
        <f t="shared" si="207"/>
        <v>0</v>
      </c>
      <c r="AA215" s="4">
        <f t="shared" si="207"/>
        <v>0</v>
      </c>
      <c r="AB215" s="4">
        <f t="shared" si="207"/>
        <v>0</v>
      </c>
      <c r="AC215" s="4">
        <f t="shared" si="207"/>
        <v>0</v>
      </c>
      <c r="AD215" s="4">
        <f t="shared" si="207"/>
        <v>0</v>
      </c>
      <c r="AE215" s="4">
        <f t="shared" si="207"/>
        <v>0</v>
      </c>
      <c r="AF215" s="4">
        <f t="shared" si="207"/>
        <v>0</v>
      </c>
    </row>
    <row r="216" spans="4:32">
      <c r="D216" s="13">
        <v>8810</v>
      </c>
      <c r="E216" s="2"/>
      <c r="F216" s="4">
        <f t="shared" ref="F216:I235" si="208">SUMIF($C$9:$C$171,$D216,F$9:F$171)</f>
        <v>0</v>
      </c>
      <c r="G216" s="4">
        <f t="shared" si="208"/>
        <v>0</v>
      </c>
      <c r="H216" s="4">
        <f t="shared" si="208"/>
        <v>0</v>
      </c>
      <c r="I216" s="4">
        <f t="shared" si="208"/>
        <v>0</v>
      </c>
      <c r="J216" s="4">
        <f t="shared" si="206"/>
        <v>0</v>
      </c>
      <c r="K216" s="4">
        <f t="shared" si="206"/>
        <v>0</v>
      </c>
      <c r="L216" s="4">
        <f t="shared" si="206"/>
        <v>0</v>
      </c>
      <c r="M216" s="4">
        <f t="shared" si="206"/>
        <v>0</v>
      </c>
      <c r="N216" s="4">
        <f t="shared" si="206"/>
        <v>0</v>
      </c>
      <c r="O216" s="4">
        <f t="shared" si="206"/>
        <v>0</v>
      </c>
      <c r="P216" s="4">
        <f t="shared" si="206"/>
        <v>0</v>
      </c>
      <c r="Q216" s="4">
        <f t="shared" si="206"/>
        <v>0</v>
      </c>
      <c r="R216" s="4">
        <f t="shared" si="206"/>
        <v>0</v>
      </c>
      <c r="S216" s="4">
        <f t="shared" si="206"/>
        <v>0</v>
      </c>
      <c r="T216" s="4">
        <f t="shared" si="207"/>
        <v>0</v>
      </c>
      <c r="U216" s="4">
        <f t="shared" si="207"/>
        <v>0</v>
      </c>
      <c r="V216" s="4">
        <f t="shared" si="207"/>
        <v>0</v>
      </c>
      <c r="W216" s="4">
        <f t="shared" si="207"/>
        <v>0</v>
      </c>
      <c r="X216" s="4">
        <f t="shared" si="207"/>
        <v>0</v>
      </c>
      <c r="Y216" s="4">
        <f t="shared" si="207"/>
        <v>0</v>
      </c>
      <c r="Z216" s="4">
        <f t="shared" si="207"/>
        <v>0</v>
      </c>
      <c r="AA216" s="4">
        <f t="shared" si="207"/>
        <v>0</v>
      </c>
      <c r="AB216" s="4">
        <f t="shared" si="207"/>
        <v>0</v>
      </c>
      <c r="AC216" s="4">
        <f t="shared" si="207"/>
        <v>0</v>
      </c>
      <c r="AD216" s="4">
        <f t="shared" si="207"/>
        <v>0</v>
      </c>
      <c r="AE216" s="4">
        <f t="shared" si="207"/>
        <v>0</v>
      </c>
      <c r="AF216" s="4">
        <f t="shared" si="207"/>
        <v>0</v>
      </c>
    </row>
    <row r="217" spans="4:32">
      <c r="D217" s="13">
        <v>8850</v>
      </c>
      <c r="E217" s="2"/>
      <c r="F217" s="4">
        <f t="shared" si="208"/>
        <v>0</v>
      </c>
      <c r="G217" s="4">
        <f t="shared" si="208"/>
        <v>0</v>
      </c>
      <c r="H217" s="4">
        <f t="shared" si="208"/>
        <v>0</v>
      </c>
      <c r="I217" s="4">
        <f t="shared" si="208"/>
        <v>0</v>
      </c>
      <c r="J217" s="4">
        <f t="shared" si="206"/>
        <v>0</v>
      </c>
      <c r="K217" s="4">
        <f t="shared" si="206"/>
        <v>0</v>
      </c>
      <c r="L217" s="4">
        <f t="shared" si="206"/>
        <v>0</v>
      </c>
      <c r="M217" s="4">
        <f t="shared" si="206"/>
        <v>0</v>
      </c>
      <c r="N217" s="4">
        <f t="shared" si="206"/>
        <v>0</v>
      </c>
      <c r="O217" s="4">
        <f t="shared" si="206"/>
        <v>0</v>
      </c>
      <c r="P217" s="4">
        <f t="shared" si="206"/>
        <v>0</v>
      </c>
      <c r="Q217" s="4">
        <f t="shared" si="206"/>
        <v>0</v>
      </c>
      <c r="R217" s="4">
        <f t="shared" si="206"/>
        <v>0</v>
      </c>
      <c r="S217" s="4">
        <f t="shared" si="206"/>
        <v>0</v>
      </c>
      <c r="T217" s="4">
        <f t="shared" si="207"/>
        <v>0</v>
      </c>
      <c r="U217" s="4">
        <f t="shared" si="207"/>
        <v>0</v>
      </c>
      <c r="V217" s="4">
        <f t="shared" si="207"/>
        <v>0</v>
      </c>
      <c r="W217" s="4">
        <f t="shared" si="207"/>
        <v>0</v>
      </c>
      <c r="X217" s="4">
        <f t="shared" si="207"/>
        <v>0</v>
      </c>
      <c r="Y217" s="4">
        <f t="shared" si="207"/>
        <v>0</v>
      </c>
      <c r="Z217" s="4">
        <f t="shared" si="207"/>
        <v>0</v>
      </c>
      <c r="AA217" s="4">
        <f t="shared" si="207"/>
        <v>0</v>
      </c>
      <c r="AB217" s="4">
        <f t="shared" si="207"/>
        <v>0</v>
      </c>
      <c r="AC217" s="4">
        <f t="shared" si="207"/>
        <v>0</v>
      </c>
      <c r="AD217" s="4">
        <f t="shared" si="207"/>
        <v>0</v>
      </c>
      <c r="AE217" s="4">
        <f t="shared" si="207"/>
        <v>0</v>
      </c>
      <c r="AF217" s="4">
        <f t="shared" si="207"/>
        <v>0</v>
      </c>
    </row>
    <row r="218" spans="4:32">
      <c r="D218" s="13">
        <v>8860</v>
      </c>
      <c r="E218" s="2"/>
      <c r="F218" s="4">
        <f t="shared" si="208"/>
        <v>0</v>
      </c>
      <c r="G218" s="4">
        <f t="shared" si="208"/>
        <v>0</v>
      </c>
      <c r="H218" s="4">
        <f t="shared" si="208"/>
        <v>0</v>
      </c>
      <c r="I218" s="4">
        <f t="shared" si="208"/>
        <v>0</v>
      </c>
      <c r="J218" s="4">
        <f t="shared" si="206"/>
        <v>0</v>
      </c>
      <c r="K218" s="4">
        <f t="shared" si="206"/>
        <v>0</v>
      </c>
      <c r="L218" s="4">
        <f t="shared" si="206"/>
        <v>0</v>
      </c>
      <c r="M218" s="4">
        <f t="shared" si="206"/>
        <v>0</v>
      </c>
      <c r="N218" s="4">
        <f t="shared" si="206"/>
        <v>0</v>
      </c>
      <c r="O218" s="4">
        <f t="shared" si="206"/>
        <v>0</v>
      </c>
      <c r="P218" s="4">
        <f t="shared" si="206"/>
        <v>0</v>
      </c>
      <c r="Q218" s="4">
        <f t="shared" si="206"/>
        <v>0</v>
      </c>
      <c r="R218" s="4">
        <f t="shared" si="206"/>
        <v>0</v>
      </c>
      <c r="S218" s="4">
        <f t="shared" si="206"/>
        <v>0</v>
      </c>
      <c r="T218" s="4">
        <f t="shared" si="207"/>
        <v>0</v>
      </c>
      <c r="U218" s="4">
        <f t="shared" si="207"/>
        <v>0</v>
      </c>
      <c r="V218" s="4">
        <f t="shared" si="207"/>
        <v>0</v>
      </c>
      <c r="W218" s="4">
        <f t="shared" si="207"/>
        <v>0</v>
      </c>
      <c r="X218" s="4">
        <f t="shared" si="207"/>
        <v>0</v>
      </c>
      <c r="Y218" s="4">
        <f t="shared" si="207"/>
        <v>0</v>
      </c>
      <c r="Z218" s="4">
        <f t="shared" si="207"/>
        <v>0</v>
      </c>
      <c r="AA218" s="4">
        <f t="shared" si="207"/>
        <v>0</v>
      </c>
      <c r="AB218" s="4">
        <f t="shared" si="207"/>
        <v>0</v>
      </c>
      <c r="AC218" s="4">
        <f t="shared" si="207"/>
        <v>0</v>
      </c>
      <c r="AD218" s="4">
        <f t="shared" si="207"/>
        <v>0</v>
      </c>
      <c r="AE218" s="4">
        <f t="shared" si="207"/>
        <v>0</v>
      </c>
      <c r="AF218" s="4">
        <f t="shared" si="207"/>
        <v>0</v>
      </c>
    </row>
    <row r="219" spans="4:32">
      <c r="D219" s="13">
        <v>8870</v>
      </c>
      <c r="E219" s="2"/>
      <c r="F219" s="4">
        <f t="shared" si="208"/>
        <v>0</v>
      </c>
      <c r="G219" s="4">
        <f t="shared" si="208"/>
        <v>0</v>
      </c>
      <c r="H219" s="4">
        <f t="shared" si="208"/>
        <v>0</v>
      </c>
      <c r="I219" s="4">
        <f t="shared" si="208"/>
        <v>0</v>
      </c>
      <c r="J219" s="4">
        <f t="shared" si="206"/>
        <v>0</v>
      </c>
      <c r="K219" s="4">
        <f t="shared" si="206"/>
        <v>0</v>
      </c>
      <c r="L219" s="4">
        <f t="shared" si="206"/>
        <v>0</v>
      </c>
      <c r="M219" s="4">
        <f t="shared" si="206"/>
        <v>0</v>
      </c>
      <c r="N219" s="4">
        <f t="shared" si="206"/>
        <v>0</v>
      </c>
      <c r="O219" s="4">
        <f t="shared" si="206"/>
        <v>0</v>
      </c>
      <c r="P219" s="4">
        <f t="shared" si="206"/>
        <v>0</v>
      </c>
      <c r="Q219" s="4">
        <f t="shared" si="206"/>
        <v>0</v>
      </c>
      <c r="R219" s="4">
        <f t="shared" si="206"/>
        <v>0</v>
      </c>
      <c r="S219" s="4">
        <f t="shared" si="206"/>
        <v>0</v>
      </c>
      <c r="T219" s="4">
        <f t="shared" si="207"/>
        <v>0</v>
      </c>
      <c r="U219" s="4">
        <f t="shared" si="207"/>
        <v>0</v>
      </c>
      <c r="V219" s="4">
        <f t="shared" si="207"/>
        <v>0</v>
      </c>
      <c r="W219" s="4">
        <f t="shared" si="207"/>
        <v>0</v>
      </c>
      <c r="X219" s="4">
        <f t="shared" si="207"/>
        <v>0</v>
      </c>
      <c r="Y219" s="4">
        <f t="shared" si="207"/>
        <v>0</v>
      </c>
      <c r="Z219" s="4">
        <f t="shared" si="207"/>
        <v>0</v>
      </c>
      <c r="AA219" s="4">
        <f t="shared" si="207"/>
        <v>0</v>
      </c>
      <c r="AB219" s="4">
        <f t="shared" si="207"/>
        <v>0</v>
      </c>
      <c r="AC219" s="4">
        <f t="shared" si="207"/>
        <v>0</v>
      </c>
      <c r="AD219" s="4">
        <f t="shared" si="207"/>
        <v>0</v>
      </c>
      <c r="AE219" s="4">
        <f t="shared" si="207"/>
        <v>0</v>
      </c>
      <c r="AF219" s="4">
        <f t="shared" si="207"/>
        <v>0</v>
      </c>
    </row>
    <row r="220" spans="4:32">
      <c r="D220" s="13">
        <v>8890</v>
      </c>
      <c r="E220" s="2"/>
      <c r="F220" s="4">
        <f t="shared" si="208"/>
        <v>0</v>
      </c>
      <c r="G220" s="4">
        <f t="shared" si="208"/>
        <v>0</v>
      </c>
      <c r="H220" s="4">
        <f t="shared" si="208"/>
        <v>0</v>
      </c>
      <c r="I220" s="4">
        <f t="shared" si="208"/>
        <v>0</v>
      </c>
      <c r="J220" s="4">
        <f t="shared" si="206"/>
        <v>0</v>
      </c>
      <c r="K220" s="4">
        <f t="shared" si="206"/>
        <v>0</v>
      </c>
      <c r="L220" s="4">
        <f t="shared" si="206"/>
        <v>0</v>
      </c>
      <c r="M220" s="4">
        <f t="shared" si="206"/>
        <v>0</v>
      </c>
      <c r="N220" s="4">
        <f t="shared" si="206"/>
        <v>0</v>
      </c>
      <c r="O220" s="4">
        <f t="shared" si="206"/>
        <v>0</v>
      </c>
      <c r="P220" s="4">
        <f t="shared" si="206"/>
        <v>0</v>
      </c>
      <c r="Q220" s="4">
        <f t="shared" si="206"/>
        <v>0</v>
      </c>
      <c r="R220" s="4">
        <f t="shared" si="206"/>
        <v>0</v>
      </c>
      <c r="S220" s="4">
        <f t="shared" si="206"/>
        <v>0</v>
      </c>
      <c r="T220" s="4">
        <f t="shared" si="207"/>
        <v>0</v>
      </c>
      <c r="U220" s="4">
        <f t="shared" si="207"/>
        <v>0</v>
      </c>
      <c r="V220" s="4">
        <f t="shared" si="207"/>
        <v>0</v>
      </c>
      <c r="W220" s="4">
        <f t="shared" si="207"/>
        <v>0</v>
      </c>
      <c r="X220" s="4">
        <f t="shared" si="207"/>
        <v>0</v>
      </c>
      <c r="Y220" s="4">
        <f t="shared" si="207"/>
        <v>0</v>
      </c>
      <c r="Z220" s="4">
        <f t="shared" si="207"/>
        <v>0</v>
      </c>
      <c r="AA220" s="4">
        <f t="shared" si="207"/>
        <v>0</v>
      </c>
      <c r="AB220" s="4">
        <f t="shared" si="207"/>
        <v>0</v>
      </c>
      <c r="AC220" s="4">
        <f t="shared" si="207"/>
        <v>0</v>
      </c>
      <c r="AD220" s="4">
        <f t="shared" si="207"/>
        <v>0</v>
      </c>
      <c r="AE220" s="4">
        <f t="shared" si="207"/>
        <v>0</v>
      </c>
      <c r="AF220" s="4">
        <f t="shared" si="207"/>
        <v>0</v>
      </c>
    </row>
    <row r="221" spans="4:32">
      <c r="D221" s="13">
        <v>8900</v>
      </c>
      <c r="E221" s="2"/>
      <c r="F221" s="4">
        <f t="shared" si="208"/>
        <v>0</v>
      </c>
      <c r="G221" s="4">
        <f t="shared" si="208"/>
        <v>0</v>
      </c>
      <c r="H221" s="4">
        <f t="shared" si="208"/>
        <v>0</v>
      </c>
      <c r="I221" s="4">
        <f t="shared" si="208"/>
        <v>0</v>
      </c>
      <c r="J221" s="4">
        <f t="shared" si="206"/>
        <v>0</v>
      </c>
      <c r="K221" s="4">
        <f t="shared" si="206"/>
        <v>0</v>
      </c>
      <c r="L221" s="4">
        <f t="shared" si="206"/>
        <v>0</v>
      </c>
      <c r="M221" s="4">
        <f t="shared" si="206"/>
        <v>0</v>
      </c>
      <c r="N221" s="4">
        <f t="shared" si="206"/>
        <v>0</v>
      </c>
      <c r="O221" s="4">
        <f t="shared" si="206"/>
        <v>0</v>
      </c>
      <c r="P221" s="4">
        <f t="shared" si="206"/>
        <v>0</v>
      </c>
      <c r="Q221" s="4">
        <f t="shared" si="206"/>
        <v>0</v>
      </c>
      <c r="R221" s="4">
        <f t="shared" si="206"/>
        <v>0</v>
      </c>
      <c r="S221" s="4">
        <f t="shared" si="206"/>
        <v>0</v>
      </c>
      <c r="T221" s="4">
        <f t="shared" si="207"/>
        <v>0</v>
      </c>
      <c r="U221" s="4">
        <f t="shared" si="207"/>
        <v>0</v>
      </c>
      <c r="V221" s="4">
        <f t="shared" si="207"/>
        <v>0</v>
      </c>
      <c r="W221" s="4">
        <f t="shared" si="207"/>
        <v>0</v>
      </c>
      <c r="X221" s="4">
        <f t="shared" si="207"/>
        <v>0</v>
      </c>
      <c r="Y221" s="4">
        <f t="shared" si="207"/>
        <v>0</v>
      </c>
      <c r="Z221" s="4">
        <f t="shared" si="207"/>
        <v>0</v>
      </c>
      <c r="AA221" s="4">
        <f t="shared" si="207"/>
        <v>0</v>
      </c>
      <c r="AB221" s="4">
        <f t="shared" si="207"/>
        <v>0</v>
      </c>
      <c r="AC221" s="4">
        <f t="shared" si="207"/>
        <v>0</v>
      </c>
      <c r="AD221" s="4">
        <f t="shared" si="207"/>
        <v>0</v>
      </c>
      <c r="AE221" s="4">
        <f t="shared" si="207"/>
        <v>0</v>
      </c>
      <c r="AF221" s="4">
        <f t="shared" si="207"/>
        <v>0</v>
      </c>
    </row>
    <row r="222" spans="4:32">
      <c r="D222" s="13">
        <v>8910</v>
      </c>
      <c r="E222" s="2"/>
      <c r="F222" s="4">
        <f t="shared" si="208"/>
        <v>0</v>
      </c>
      <c r="G222" s="4">
        <f t="shared" si="208"/>
        <v>0</v>
      </c>
      <c r="H222" s="4">
        <f t="shared" si="208"/>
        <v>0</v>
      </c>
      <c r="I222" s="4">
        <f t="shared" si="208"/>
        <v>0</v>
      </c>
      <c r="J222" s="4">
        <f t="shared" si="206"/>
        <v>0</v>
      </c>
      <c r="K222" s="4">
        <f t="shared" si="206"/>
        <v>0</v>
      </c>
      <c r="L222" s="4">
        <f t="shared" si="206"/>
        <v>0</v>
      </c>
      <c r="M222" s="4">
        <f t="shared" si="206"/>
        <v>0</v>
      </c>
      <c r="N222" s="4">
        <f t="shared" si="206"/>
        <v>0</v>
      </c>
      <c r="O222" s="4">
        <f t="shared" si="206"/>
        <v>0</v>
      </c>
      <c r="P222" s="4">
        <f t="shared" si="206"/>
        <v>0</v>
      </c>
      <c r="Q222" s="4">
        <f t="shared" si="206"/>
        <v>0</v>
      </c>
      <c r="R222" s="4">
        <f t="shared" si="206"/>
        <v>0</v>
      </c>
      <c r="S222" s="4">
        <f t="shared" si="206"/>
        <v>0</v>
      </c>
      <c r="T222" s="4">
        <f t="shared" si="207"/>
        <v>0</v>
      </c>
      <c r="U222" s="4">
        <f t="shared" si="207"/>
        <v>0</v>
      </c>
      <c r="V222" s="4">
        <f t="shared" si="207"/>
        <v>0</v>
      </c>
      <c r="W222" s="4">
        <f t="shared" si="207"/>
        <v>0</v>
      </c>
      <c r="X222" s="4">
        <f t="shared" si="207"/>
        <v>0</v>
      </c>
      <c r="Y222" s="4">
        <f t="shared" si="207"/>
        <v>0</v>
      </c>
      <c r="Z222" s="4">
        <f t="shared" si="207"/>
        <v>0</v>
      </c>
      <c r="AA222" s="4">
        <f t="shared" si="207"/>
        <v>0</v>
      </c>
      <c r="AB222" s="4">
        <f t="shared" si="207"/>
        <v>0</v>
      </c>
      <c r="AC222" s="4">
        <f t="shared" si="207"/>
        <v>0</v>
      </c>
      <c r="AD222" s="4">
        <f t="shared" si="207"/>
        <v>0</v>
      </c>
      <c r="AE222" s="4">
        <f t="shared" si="207"/>
        <v>0</v>
      </c>
      <c r="AF222" s="4">
        <f t="shared" si="207"/>
        <v>0</v>
      </c>
    </row>
    <row r="223" spans="4:32">
      <c r="D223" s="13">
        <v>8920</v>
      </c>
      <c r="E223" s="2"/>
      <c r="F223" s="4">
        <f t="shared" si="208"/>
        <v>0</v>
      </c>
      <c r="G223" s="4">
        <f t="shared" si="208"/>
        <v>0</v>
      </c>
      <c r="H223" s="4">
        <f t="shared" si="208"/>
        <v>0</v>
      </c>
      <c r="I223" s="4">
        <f t="shared" si="208"/>
        <v>0</v>
      </c>
      <c r="J223" s="4">
        <f t="shared" si="206"/>
        <v>0</v>
      </c>
      <c r="K223" s="4">
        <f t="shared" si="206"/>
        <v>0</v>
      </c>
      <c r="L223" s="4">
        <f t="shared" si="206"/>
        <v>0</v>
      </c>
      <c r="M223" s="4">
        <f t="shared" si="206"/>
        <v>0</v>
      </c>
      <c r="N223" s="4">
        <f t="shared" si="206"/>
        <v>0</v>
      </c>
      <c r="O223" s="4">
        <f t="shared" si="206"/>
        <v>0</v>
      </c>
      <c r="P223" s="4">
        <f t="shared" si="206"/>
        <v>0</v>
      </c>
      <c r="Q223" s="4">
        <f t="shared" si="206"/>
        <v>0</v>
      </c>
      <c r="R223" s="4">
        <f t="shared" si="206"/>
        <v>0</v>
      </c>
      <c r="S223" s="4">
        <f t="shared" si="206"/>
        <v>0</v>
      </c>
      <c r="T223" s="4">
        <f t="shared" si="207"/>
        <v>0</v>
      </c>
      <c r="U223" s="4">
        <f t="shared" si="207"/>
        <v>0</v>
      </c>
      <c r="V223" s="4">
        <f t="shared" si="207"/>
        <v>0</v>
      </c>
      <c r="W223" s="4">
        <f t="shared" si="207"/>
        <v>0</v>
      </c>
      <c r="X223" s="4">
        <f t="shared" si="207"/>
        <v>0</v>
      </c>
      <c r="Y223" s="4">
        <f t="shared" si="207"/>
        <v>0</v>
      </c>
      <c r="Z223" s="4">
        <f t="shared" si="207"/>
        <v>0</v>
      </c>
      <c r="AA223" s="4">
        <f t="shared" si="207"/>
        <v>0</v>
      </c>
      <c r="AB223" s="4">
        <f t="shared" si="207"/>
        <v>0</v>
      </c>
      <c r="AC223" s="4">
        <f t="shared" si="207"/>
        <v>0</v>
      </c>
      <c r="AD223" s="4">
        <f t="shared" si="207"/>
        <v>0</v>
      </c>
      <c r="AE223" s="4">
        <f t="shared" si="207"/>
        <v>0</v>
      </c>
      <c r="AF223" s="4">
        <f t="shared" si="207"/>
        <v>0</v>
      </c>
    </row>
    <row r="224" spans="4:32">
      <c r="D224" s="13">
        <v>8930</v>
      </c>
      <c r="E224" s="2"/>
      <c r="F224" s="4">
        <f t="shared" si="208"/>
        <v>0</v>
      </c>
      <c r="G224" s="4">
        <f t="shared" si="208"/>
        <v>0</v>
      </c>
      <c r="H224" s="4">
        <f t="shared" si="208"/>
        <v>0</v>
      </c>
      <c r="I224" s="4">
        <f t="shared" si="208"/>
        <v>0</v>
      </c>
      <c r="J224" s="4">
        <f t="shared" si="206"/>
        <v>0</v>
      </c>
      <c r="K224" s="4">
        <f t="shared" si="206"/>
        <v>0</v>
      </c>
      <c r="L224" s="4">
        <f t="shared" si="206"/>
        <v>0</v>
      </c>
      <c r="M224" s="4">
        <f t="shared" si="206"/>
        <v>0</v>
      </c>
      <c r="N224" s="4">
        <f t="shared" si="206"/>
        <v>0</v>
      </c>
      <c r="O224" s="4">
        <f t="shared" si="206"/>
        <v>0</v>
      </c>
      <c r="P224" s="4">
        <f t="shared" si="206"/>
        <v>0</v>
      </c>
      <c r="Q224" s="4">
        <f t="shared" si="206"/>
        <v>0</v>
      </c>
      <c r="R224" s="4">
        <f t="shared" si="206"/>
        <v>0</v>
      </c>
      <c r="S224" s="4">
        <f t="shared" si="206"/>
        <v>0</v>
      </c>
      <c r="T224" s="4">
        <f t="shared" si="207"/>
        <v>0</v>
      </c>
      <c r="U224" s="4">
        <f t="shared" si="207"/>
        <v>0</v>
      </c>
      <c r="V224" s="4">
        <f t="shared" si="207"/>
        <v>0</v>
      </c>
      <c r="W224" s="4">
        <f t="shared" si="207"/>
        <v>0</v>
      </c>
      <c r="X224" s="4">
        <f t="shared" si="207"/>
        <v>0</v>
      </c>
      <c r="Y224" s="4">
        <f t="shared" si="207"/>
        <v>0</v>
      </c>
      <c r="Z224" s="4">
        <f t="shared" si="207"/>
        <v>0</v>
      </c>
      <c r="AA224" s="4">
        <f t="shared" si="207"/>
        <v>0</v>
      </c>
      <c r="AB224" s="4">
        <f t="shared" si="207"/>
        <v>0</v>
      </c>
      <c r="AC224" s="4">
        <f t="shared" si="207"/>
        <v>0</v>
      </c>
      <c r="AD224" s="4">
        <f t="shared" si="207"/>
        <v>0</v>
      </c>
      <c r="AE224" s="4">
        <f t="shared" si="207"/>
        <v>0</v>
      </c>
      <c r="AF224" s="4">
        <f t="shared" si="207"/>
        <v>0</v>
      </c>
    </row>
    <row r="225" spans="4:32">
      <c r="D225" s="13">
        <v>8940</v>
      </c>
      <c r="E225" s="2"/>
      <c r="F225" s="4">
        <f t="shared" si="208"/>
        <v>0</v>
      </c>
      <c r="G225" s="4">
        <f t="shared" si="208"/>
        <v>0</v>
      </c>
      <c r="H225" s="4">
        <f t="shared" si="208"/>
        <v>0</v>
      </c>
      <c r="I225" s="4">
        <f t="shared" si="208"/>
        <v>0</v>
      </c>
      <c r="J225" s="4">
        <f t="shared" ref="J225:S234" si="209">SUMIF($C$9:$C$171,$D225,J$9:J$171)</f>
        <v>0</v>
      </c>
      <c r="K225" s="4">
        <f t="shared" si="209"/>
        <v>0</v>
      </c>
      <c r="L225" s="4">
        <f t="shared" si="209"/>
        <v>0</v>
      </c>
      <c r="M225" s="4">
        <f t="shared" si="209"/>
        <v>0</v>
      </c>
      <c r="N225" s="4">
        <f t="shared" si="209"/>
        <v>0</v>
      </c>
      <c r="O225" s="4">
        <f t="shared" si="209"/>
        <v>0</v>
      </c>
      <c r="P225" s="4">
        <f t="shared" si="209"/>
        <v>0</v>
      </c>
      <c r="Q225" s="4">
        <f t="shared" si="209"/>
        <v>0</v>
      </c>
      <c r="R225" s="4">
        <f t="shared" si="209"/>
        <v>0</v>
      </c>
      <c r="S225" s="4">
        <f t="shared" si="209"/>
        <v>0</v>
      </c>
      <c r="T225" s="4">
        <f t="shared" ref="T225:AF234" si="210">SUMIF($C$9:$C$171,$D225,T$9:T$171)</f>
        <v>0</v>
      </c>
      <c r="U225" s="4">
        <f t="shared" si="210"/>
        <v>0</v>
      </c>
      <c r="V225" s="4">
        <f t="shared" si="210"/>
        <v>0</v>
      </c>
      <c r="W225" s="4">
        <f t="shared" si="210"/>
        <v>0</v>
      </c>
      <c r="X225" s="4">
        <f t="shared" si="210"/>
        <v>0</v>
      </c>
      <c r="Y225" s="4">
        <f t="shared" si="210"/>
        <v>0</v>
      </c>
      <c r="Z225" s="4">
        <f t="shared" si="210"/>
        <v>0</v>
      </c>
      <c r="AA225" s="4">
        <f t="shared" si="210"/>
        <v>0</v>
      </c>
      <c r="AB225" s="4">
        <f t="shared" si="210"/>
        <v>0</v>
      </c>
      <c r="AC225" s="4">
        <f t="shared" si="210"/>
        <v>0</v>
      </c>
      <c r="AD225" s="4">
        <f t="shared" si="210"/>
        <v>0</v>
      </c>
      <c r="AE225" s="4">
        <f t="shared" si="210"/>
        <v>0</v>
      </c>
      <c r="AF225" s="4">
        <f t="shared" si="210"/>
        <v>0</v>
      </c>
    </row>
    <row r="226" spans="4:32">
      <c r="D226" s="14">
        <v>8950</v>
      </c>
      <c r="E226" s="2"/>
      <c r="F226" s="4">
        <f t="shared" si="208"/>
        <v>0</v>
      </c>
      <c r="G226" s="4">
        <f t="shared" si="208"/>
        <v>0</v>
      </c>
      <c r="H226" s="4">
        <f t="shared" si="208"/>
        <v>0</v>
      </c>
      <c r="I226" s="4">
        <f t="shared" si="208"/>
        <v>0</v>
      </c>
      <c r="J226" s="4">
        <f t="shared" si="209"/>
        <v>0</v>
      </c>
      <c r="K226" s="4">
        <f t="shared" si="209"/>
        <v>0</v>
      </c>
      <c r="L226" s="4">
        <f t="shared" si="209"/>
        <v>0</v>
      </c>
      <c r="M226" s="4">
        <f t="shared" si="209"/>
        <v>0</v>
      </c>
      <c r="N226" s="4">
        <f t="shared" si="209"/>
        <v>0</v>
      </c>
      <c r="O226" s="4">
        <f t="shared" si="209"/>
        <v>0</v>
      </c>
      <c r="P226" s="4">
        <f t="shared" si="209"/>
        <v>0</v>
      </c>
      <c r="Q226" s="4">
        <f t="shared" si="209"/>
        <v>0</v>
      </c>
      <c r="R226" s="4">
        <f t="shared" si="209"/>
        <v>0</v>
      </c>
      <c r="S226" s="4">
        <f t="shared" si="209"/>
        <v>0</v>
      </c>
      <c r="T226" s="4">
        <f t="shared" si="210"/>
        <v>0</v>
      </c>
      <c r="U226" s="4">
        <f t="shared" si="210"/>
        <v>0</v>
      </c>
      <c r="V226" s="4">
        <f t="shared" si="210"/>
        <v>0</v>
      </c>
      <c r="W226" s="4">
        <f t="shared" si="210"/>
        <v>0</v>
      </c>
      <c r="X226" s="4">
        <f t="shared" si="210"/>
        <v>0</v>
      </c>
      <c r="Y226" s="4">
        <f t="shared" si="210"/>
        <v>0</v>
      </c>
      <c r="Z226" s="4">
        <f t="shared" si="210"/>
        <v>0</v>
      </c>
      <c r="AA226" s="4">
        <f t="shared" si="210"/>
        <v>0</v>
      </c>
      <c r="AB226" s="4">
        <f t="shared" si="210"/>
        <v>0</v>
      </c>
      <c r="AC226" s="4">
        <f t="shared" si="210"/>
        <v>0</v>
      </c>
      <c r="AD226" s="4">
        <f t="shared" si="210"/>
        <v>0</v>
      </c>
      <c r="AE226" s="4">
        <f t="shared" si="210"/>
        <v>0</v>
      </c>
      <c r="AF226" s="4">
        <f t="shared" si="210"/>
        <v>0</v>
      </c>
    </row>
    <row r="227" spans="4:32">
      <c r="D227" s="13">
        <v>9010</v>
      </c>
      <c r="E227" s="2"/>
      <c r="F227" s="4">
        <f t="shared" si="208"/>
        <v>357987.95999999996</v>
      </c>
      <c r="G227" s="4">
        <f t="shared" si="208"/>
        <v>317143.95999999996</v>
      </c>
      <c r="H227" s="4">
        <f t="shared" si="208"/>
        <v>355126.45</v>
      </c>
      <c r="I227" s="4">
        <f t="shared" si="208"/>
        <v>335391.1399999999</v>
      </c>
      <c r="J227" s="4">
        <f t="shared" si="209"/>
        <v>367011.37</v>
      </c>
      <c r="K227" s="4">
        <f t="shared" si="209"/>
        <v>323297.92000000004</v>
      </c>
      <c r="L227" s="4">
        <f t="shared" si="209"/>
        <v>428394.14571558073</v>
      </c>
      <c r="M227" s="4">
        <f t="shared" si="209"/>
        <v>444161.29946831573</v>
      </c>
      <c r="N227" s="4">
        <f t="shared" si="209"/>
        <v>408993.01514091447</v>
      </c>
      <c r="O227" s="4">
        <f t="shared" si="209"/>
        <v>434598.29878748546</v>
      </c>
      <c r="P227" s="4">
        <f t="shared" si="209"/>
        <v>432744.33587342472</v>
      </c>
      <c r="Q227" s="4">
        <f t="shared" si="209"/>
        <v>412755.17005839758</v>
      </c>
      <c r="R227" s="4">
        <f t="shared" si="209"/>
        <v>451369.22032088827</v>
      </c>
      <c r="S227" s="4">
        <f t="shared" si="209"/>
        <v>393039.74793170003</v>
      </c>
      <c r="T227" s="4">
        <f t="shared" si="210"/>
        <v>410363.27258513117</v>
      </c>
      <c r="U227" s="4">
        <f t="shared" si="210"/>
        <v>429246.01646863128</v>
      </c>
      <c r="V227" s="4">
        <f t="shared" si="210"/>
        <v>488642.38504268869</v>
      </c>
      <c r="W227" s="4">
        <f t="shared" si="210"/>
        <v>397439.4943155027</v>
      </c>
      <c r="X227" s="4">
        <f t="shared" si="210"/>
        <v>520252.66818237613</v>
      </c>
      <c r="Y227" s="4">
        <f t="shared" si="210"/>
        <v>406721.16455940832</v>
      </c>
      <c r="Z227" s="4">
        <f t="shared" si="210"/>
        <v>395229.03936622158</v>
      </c>
      <c r="AA227" s="4">
        <f t="shared" si="210"/>
        <v>446161.91149875498</v>
      </c>
      <c r="AB227" s="4">
        <f t="shared" si="210"/>
        <v>443806.64916003024</v>
      </c>
      <c r="AC227" s="4">
        <f t="shared" si="210"/>
        <v>423316.18392033927</v>
      </c>
      <c r="AD227" s="4">
        <f t="shared" si="210"/>
        <v>463228.65870570525</v>
      </c>
      <c r="AE227" s="4">
        <f t="shared" si="210"/>
        <v>403395.29222634545</v>
      </c>
      <c r="AF227" s="4">
        <f t="shared" si="210"/>
        <v>421220.11212062027</v>
      </c>
    </row>
    <row r="228" spans="4:32">
      <c r="D228" s="13">
        <v>9020</v>
      </c>
      <c r="E228" s="2"/>
      <c r="F228" s="4">
        <f t="shared" si="208"/>
        <v>0</v>
      </c>
      <c r="G228" s="4">
        <f t="shared" si="208"/>
        <v>0</v>
      </c>
      <c r="H228" s="4">
        <f t="shared" si="208"/>
        <v>0</v>
      </c>
      <c r="I228" s="4">
        <f t="shared" si="208"/>
        <v>0</v>
      </c>
      <c r="J228" s="4">
        <f t="shared" si="209"/>
        <v>0</v>
      </c>
      <c r="K228" s="4">
        <f t="shared" si="209"/>
        <v>0</v>
      </c>
      <c r="L228" s="4">
        <f t="shared" si="209"/>
        <v>0</v>
      </c>
      <c r="M228" s="4">
        <f t="shared" si="209"/>
        <v>0</v>
      </c>
      <c r="N228" s="4">
        <f t="shared" si="209"/>
        <v>0</v>
      </c>
      <c r="O228" s="4">
        <f t="shared" si="209"/>
        <v>0</v>
      </c>
      <c r="P228" s="4">
        <f t="shared" si="209"/>
        <v>0</v>
      </c>
      <c r="Q228" s="4">
        <f t="shared" si="209"/>
        <v>0</v>
      </c>
      <c r="R228" s="4">
        <f t="shared" si="209"/>
        <v>0</v>
      </c>
      <c r="S228" s="4">
        <f t="shared" si="209"/>
        <v>0</v>
      </c>
      <c r="T228" s="4">
        <f t="shared" si="210"/>
        <v>0</v>
      </c>
      <c r="U228" s="4">
        <f t="shared" si="210"/>
        <v>0</v>
      </c>
      <c r="V228" s="4">
        <f t="shared" si="210"/>
        <v>0</v>
      </c>
      <c r="W228" s="4">
        <f t="shared" si="210"/>
        <v>0</v>
      </c>
      <c r="X228" s="4">
        <f t="shared" si="210"/>
        <v>0</v>
      </c>
      <c r="Y228" s="4">
        <f t="shared" si="210"/>
        <v>0</v>
      </c>
      <c r="Z228" s="4">
        <f t="shared" si="210"/>
        <v>0</v>
      </c>
      <c r="AA228" s="4">
        <f t="shared" si="210"/>
        <v>0</v>
      </c>
      <c r="AB228" s="4">
        <f t="shared" si="210"/>
        <v>0</v>
      </c>
      <c r="AC228" s="4">
        <f t="shared" si="210"/>
        <v>0</v>
      </c>
      <c r="AD228" s="4">
        <f t="shared" si="210"/>
        <v>0</v>
      </c>
      <c r="AE228" s="4">
        <f t="shared" si="210"/>
        <v>0</v>
      </c>
      <c r="AF228" s="4">
        <f t="shared" si="210"/>
        <v>0</v>
      </c>
    </row>
    <row r="229" spans="4:32">
      <c r="D229" s="13">
        <v>9030</v>
      </c>
      <c r="E229" s="2"/>
      <c r="F229" s="4">
        <f t="shared" si="208"/>
        <v>1741679.51</v>
      </c>
      <c r="G229" s="4">
        <f t="shared" si="208"/>
        <v>1492515.8699999996</v>
      </c>
      <c r="H229" s="4">
        <f t="shared" si="208"/>
        <v>1708357.4500000002</v>
      </c>
      <c r="I229" s="4">
        <f t="shared" si="208"/>
        <v>1522186.2400000002</v>
      </c>
      <c r="J229" s="4">
        <f t="shared" si="209"/>
        <v>1617145.7899999998</v>
      </c>
      <c r="K229" s="4">
        <f t="shared" si="209"/>
        <v>1504396.5099999993</v>
      </c>
      <c r="L229" s="4">
        <f t="shared" si="209"/>
        <v>1914208.3014894365</v>
      </c>
      <c r="M229" s="4">
        <f t="shared" si="209"/>
        <v>1944277.1127340696</v>
      </c>
      <c r="N229" s="4">
        <f t="shared" si="209"/>
        <v>1703896.4118278087</v>
      </c>
      <c r="O229" s="4">
        <f t="shared" si="209"/>
        <v>1986287.098250078</v>
      </c>
      <c r="P229" s="4">
        <f t="shared" si="209"/>
        <v>1880332.0047753695</v>
      </c>
      <c r="Q229" s="4">
        <f t="shared" si="209"/>
        <v>1794672.0841757173</v>
      </c>
      <c r="R229" s="4">
        <f t="shared" si="209"/>
        <v>2038918.6386659788</v>
      </c>
      <c r="S229" s="4">
        <f t="shared" si="209"/>
        <v>1753215.3833171069</v>
      </c>
      <c r="T229" s="4">
        <f t="shared" si="210"/>
        <v>1836703.7200125314</v>
      </c>
      <c r="U229" s="4">
        <f t="shared" si="210"/>
        <v>1953200.1379290866</v>
      </c>
      <c r="V229" s="4">
        <f t="shared" si="210"/>
        <v>2024086.037393216</v>
      </c>
      <c r="W229" s="4">
        <f t="shared" si="210"/>
        <v>1758262.677921674</v>
      </c>
      <c r="X229" s="4">
        <f t="shared" si="210"/>
        <v>2023939.503513241</v>
      </c>
      <c r="Y229" s="4">
        <f t="shared" si="210"/>
        <v>1868748.8079969157</v>
      </c>
      <c r="Z229" s="4">
        <f t="shared" si="210"/>
        <v>1789055.9970529932</v>
      </c>
      <c r="AA229" s="4">
        <f t="shared" si="210"/>
        <v>2043758.8230451408</v>
      </c>
      <c r="AB229" s="4">
        <f t="shared" si="210"/>
        <v>1935312.2467359952</v>
      </c>
      <c r="AC229" s="4">
        <f t="shared" si="210"/>
        <v>1847160.8433019056</v>
      </c>
      <c r="AD229" s="4">
        <f t="shared" si="210"/>
        <v>2097860.6316308561</v>
      </c>
      <c r="AE229" s="4">
        <f t="shared" si="210"/>
        <v>1804682.9485724645</v>
      </c>
      <c r="AF229" s="4">
        <f t="shared" si="210"/>
        <v>1890662.7473085336</v>
      </c>
    </row>
    <row r="230" spans="4:32">
      <c r="D230" s="13">
        <v>9040</v>
      </c>
      <c r="E230" s="2"/>
      <c r="F230" s="4">
        <f t="shared" si="208"/>
        <v>0</v>
      </c>
      <c r="G230" s="4">
        <f t="shared" si="208"/>
        <v>0</v>
      </c>
      <c r="H230" s="4">
        <f t="shared" si="208"/>
        <v>0</v>
      </c>
      <c r="I230" s="4">
        <f t="shared" si="208"/>
        <v>0</v>
      </c>
      <c r="J230" s="4">
        <f t="shared" si="209"/>
        <v>0</v>
      </c>
      <c r="K230" s="4">
        <f t="shared" si="209"/>
        <v>0</v>
      </c>
      <c r="L230" s="4">
        <f t="shared" si="209"/>
        <v>0</v>
      </c>
      <c r="M230" s="4">
        <f t="shared" si="209"/>
        <v>0</v>
      </c>
      <c r="N230" s="4">
        <f t="shared" si="209"/>
        <v>0</v>
      </c>
      <c r="O230" s="4">
        <f t="shared" si="209"/>
        <v>0</v>
      </c>
      <c r="P230" s="4">
        <f t="shared" si="209"/>
        <v>0</v>
      </c>
      <c r="Q230" s="4">
        <f t="shared" si="209"/>
        <v>0</v>
      </c>
      <c r="R230" s="4">
        <f t="shared" si="209"/>
        <v>0</v>
      </c>
      <c r="S230" s="4">
        <f t="shared" si="209"/>
        <v>0</v>
      </c>
      <c r="T230" s="4">
        <f t="shared" si="210"/>
        <v>0</v>
      </c>
      <c r="U230" s="4">
        <f t="shared" si="210"/>
        <v>0</v>
      </c>
      <c r="V230" s="4">
        <f t="shared" si="210"/>
        <v>0</v>
      </c>
      <c r="W230" s="4">
        <f t="shared" si="210"/>
        <v>0</v>
      </c>
      <c r="X230" s="4">
        <f t="shared" si="210"/>
        <v>0</v>
      </c>
      <c r="Y230" s="4">
        <f t="shared" si="210"/>
        <v>0</v>
      </c>
      <c r="Z230" s="4">
        <f t="shared" si="210"/>
        <v>0</v>
      </c>
      <c r="AA230" s="4">
        <f t="shared" si="210"/>
        <v>0</v>
      </c>
      <c r="AB230" s="4">
        <f t="shared" si="210"/>
        <v>0</v>
      </c>
      <c r="AC230" s="4">
        <f t="shared" si="210"/>
        <v>0</v>
      </c>
      <c r="AD230" s="4">
        <f t="shared" si="210"/>
        <v>0</v>
      </c>
      <c r="AE230" s="4">
        <f t="shared" si="210"/>
        <v>0</v>
      </c>
      <c r="AF230" s="4">
        <f t="shared" si="210"/>
        <v>0</v>
      </c>
    </row>
    <row r="231" spans="4:32">
      <c r="D231" s="14">
        <v>9070</v>
      </c>
      <c r="E231" s="2"/>
      <c r="F231" s="4">
        <f t="shared" si="208"/>
        <v>0</v>
      </c>
      <c r="G231" s="4">
        <f t="shared" si="208"/>
        <v>0</v>
      </c>
      <c r="H231" s="4">
        <f t="shared" si="208"/>
        <v>0</v>
      </c>
      <c r="I231" s="4">
        <f t="shared" si="208"/>
        <v>0</v>
      </c>
      <c r="J231" s="4">
        <f t="shared" si="209"/>
        <v>0</v>
      </c>
      <c r="K231" s="4">
        <f t="shared" si="209"/>
        <v>0</v>
      </c>
      <c r="L231" s="4">
        <f t="shared" si="209"/>
        <v>0</v>
      </c>
      <c r="M231" s="4">
        <f t="shared" si="209"/>
        <v>0</v>
      </c>
      <c r="N231" s="4">
        <f t="shared" si="209"/>
        <v>0</v>
      </c>
      <c r="O231" s="4">
        <f t="shared" si="209"/>
        <v>0</v>
      </c>
      <c r="P231" s="4">
        <f t="shared" si="209"/>
        <v>0</v>
      </c>
      <c r="Q231" s="4">
        <f t="shared" si="209"/>
        <v>0</v>
      </c>
      <c r="R231" s="4">
        <f t="shared" si="209"/>
        <v>0</v>
      </c>
      <c r="S231" s="4">
        <f t="shared" si="209"/>
        <v>0</v>
      </c>
      <c r="T231" s="4">
        <f t="shared" si="210"/>
        <v>0</v>
      </c>
      <c r="U231" s="4">
        <f t="shared" si="210"/>
        <v>0</v>
      </c>
      <c r="V231" s="4">
        <f t="shared" si="210"/>
        <v>0</v>
      </c>
      <c r="W231" s="4">
        <f t="shared" si="210"/>
        <v>0</v>
      </c>
      <c r="X231" s="4">
        <f t="shared" si="210"/>
        <v>0</v>
      </c>
      <c r="Y231" s="4">
        <f t="shared" si="210"/>
        <v>0</v>
      </c>
      <c r="Z231" s="4">
        <f t="shared" si="210"/>
        <v>0</v>
      </c>
      <c r="AA231" s="4">
        <f t="shared" si="210"/>
        <v>0</v>
      </c>
      <c r="AB231" s="4">
        <f t="shared" si="210"/>
        <v>0</v>
      </c>
      <c r="AC231" s="4">
        <f t="shared" si="210"/>
        <v>0</v>
      </c>
      <c r="AD231" s="4">
        <f t="shared" si="210"/>
        <v>0</v>
      </c>
      <c r="AE231" s="4">
        <f t="shared" si="210"/>
        <v>0</v>
      </c>
      <c r="AF231" s="4">
        <f t="shared" si="210"/>
        <v>0</v>
      </c>
    </row>
    <row r="232" spans="4:32">
      <c r="D232" s="14">
        <v>9080</v>
      </c>
      <c r="E232" s="2"/>
      <c r="F232" s="4">
        <f t="shared" si="208"/>
        <v>0</v>
      </c>
      <c r="G232" s="4">
        <f t="shared" si="208"/>
        <v>0</v>
      </c>
      <c r="H232" s="4">
        <f t="shared" si="208"/>
        <v>0</v>
      </c>
      <c r="I232" s="4">
        <f t="shared" si="208"/>
        <v>0</v>
      </c>
      <c r="J232" s="4">
        <f t="shared" si="209"/>
        <v>0</v>
      </c>
      <c r="K232" s="4">
        <f t="shared" si="209"/>
        <v>0</v>
      </c>
      <c r="L232" s="4">
        <f t="shared" si="209"/>
        <v>0</v>
      </c>
      <c r="M232" s="4">
        <f t="shared" si="209"/>
        <v>0</v>
      </c>
      <c r="N232" s="4">
        <f t="shared" si="209"/>
        <v>0</v>
      </c>
      <c r="O232" s="4">
        <f t="shared" si="209"/>
        <v>0</v>
      </c>
      <c r="P232" s="4">
        <f t="shared" si="209"/>
        <v>0</v>
      </c>
      <c r="Q232" s="4">
        <f t="shared" si="209"/>
        <v>0</v>
      </c>
      <c r="R232" s="4">
        <f t="shared" si="209"/>
        <v>0</v>
      </c>
      <c r="S232" s="4">
        <f t="shared" si="209"/>
        <v>0</v>
      </c>
      <c r="T232" s="4">
        <f t="shared" si="210"/>
        <v>0</v>
      </c>
      <c r="U232" s="4">
        <f t="shared" si="210"/>
        <v>0</v>
      </c>
      <c r="V232" s="4">
        <f t="shared" si="210"/>
        <v>0</v>
      </c>
      <c r="W232" s="4">
        <f t="shared" si="210"/>
        <v>0</v>
      </c>
      <c r="X232" s="4">
        <f t="shared" si="210"/>
        <v>0</v>
      </c>
      <c r="Y232" s="4">
        <f t="shared" si="210"/>
        <v>0</v>
      </c>
      <c r="Z232" s="4">
        <f t="shared" si="210"/>
        <v>0</v>
      </c>
      <c r="AA232" s="4">
        <f t="shared" si="210"/>
        <v>0</v>
      </c>
      <c r="AB232" s="4">
        <f t="shared" si="210"/>
        <v>0</v>
      </c>
      <c r="AC232" s="4">
        <f t="shared" si="210"/>
        <v>0</v>
      </c>
      <c r="AD232" s="4">
        <f t="shared" si="210"/>
        <v>0</v>
      </c>
      <c r="AE232" s="4">
        <f t="shared" si="210"/>
        <v>0</v>
      </c>
      <c r="AF232" s="4">
        <f t="shared" si="210"/>
        <v>0</v>
      </c>
    </row>
    <row r="233" spans="4:32">
      <c r="D233" s="13">
        <v>9090</v>
      </c>
      <c r="E233" s="2"/>
      <c r="F233" s="4">
        <f t="shared" si="208"/>
        <v>0</v>
      </c>
      <c r="G233" s="4">
        <f t="shared" si="208"/>
        <v>0</v>
      </c>
      <c r="H233" s="4">
        <f t="shared" si="208"/>
        <v>0</v>
      </c>
      <c r="I233" s="4">
        <f t="shared" si="208"/>
        <v>0</v>
      </c>
      <c r="J233" s="4">
        <f t="shared" si="209"/>
        <v>0</v>
      </c>
      <c r="K233" s="4">
        <f t="shared" si="209"/>
        <v>0</v>
      </c>
      <c r="L233" s="4">
        <f t="shared" si="209"/>
        <v>0</v>
      </c>
      <c r="M233" s="4">
        <f t="shared" si="209"/>
        <v>0</v>
      </c>
      <c r="N233" s="4">
        <f t="shared" si="209"/>
        <v>0</v>
      </c>
      <c r="O233" s="4">
        <f t="shared" si="209"/>
        <v>0</v>
      </c>
      <c r="P233" s="4">
        <f t="shared" si="209"/>
        <v>0</v>
      </c>
      <c r="Q233" s="4">
        <f t="shared" si="209"/>
        <v>0</v>
      </c>
      <c r="R233" s="4">
        <f t="shared" si="209"/>
        <v>0</v>
      </c>
      <c r="S233" s="4">
        <f t="shared" si="209"/>
        <v>0</v>
      </c>
      <c r="T233" s="4">
        <f t="shared" si="210"/>
        <v>0</v>
      </c>
      <c r="U233" s="4">
        <f t="shared" si="210"/>
        <v>0</v>
      </c>
      <c r="V233" s="4">
        <f t="shared" si="210"/>
        <v>0</v>
      </c>
      <c r="W233" s="4">
        <f t="shared" si="210"/>
        <v>0</v>
      </c>
      <c r="X233" s="4">
        <f t="shared" si="210"/>
        <v>0</v>
      </c>
      <c r="Y233" s="4">
        <f t="shared" si="210"/>
        <v>0</v>
      </c>
      <c r="Z233" s="4">
        <f t="shared" si="210"/>
        <v>0</v>
      </c>
      <c r="AA233" s="4">
        <f t="shared" si="210"/>
        <v>0</v>
      </c>
      <c r="AB233" s="4">
        <f t="shared" si="210"/>
        <v>0</v>
      </c>
      <c r="AC233" s="4">
        <f t="shared" si="210"/>
        <v>0</v>
      </c>
      <c r="AD233" s="4">
        <f t="shared" si="210"/>
        <v>0</v>
      </c>
      <c r="AE233" s="4">
        <f t="shared" si="210"/>
        <v>0</v>
      </c>
      <c r="AF233" s="4">
        <f t="shared" si="210"/>
        <v>0</v>
      </c>
    </row>
    <row r="234" spans="4:32">
      <c r="D234" s="13">
        <v>9100</v>
      </c>
      <c r="E234" s="2"/>
      <c r="F234" s="4">
        <f t="shared" si="208"/>
        <v>0</v>
      </c>
      <c r="G234" s="4">
        <f t="shared" si="208"/>
        <v>0</v>
      </c>
      <c r="H234" s="4">
        <f t="shared" si="208"/>
        <v>0</v>
      </c>
      <c r="I234" s="4">
        <f t="shared" si="208"/>
        <v>0</v>
      </c>
      <c r="J234" s="4">
        <f t="shared" si="209"/>
        <v>0</v>
      </c>
      <c r="K234" s="4">
        <f t="shared" si="209"/>
        <v>0</v>
      </c>
      <c r="L234" s="4">
        <f t="shared" si="209"/>
        <v>0</v>
      </c>
      <c r="M234" s="4">
        <f t="shared" si="209"/>
        <v>0</v>
      </c>
      <c r="N234" s="4">
        <f t="shared" si="209"/>
        <v>0</v>
      </c>
      <c r="O234" s="4">
        <f t="shared" si="209"/>
        <v>0</v>
      </c>
      <c r="P234" s="4">
        <f t="shared" si="209"/>
        <v>0</v>
      </c>
      <c r="Q234" s="4">
        <f t="shared" si="209"/>
        <v>0</v>
      </c>
      <c r="R234" s="4">
        <f t="shared" si="209"/>
        <v>0</v>
      </c>
      <c r="S234" s="4">
        <f t="shared" si="209"/>
        <v>0</v>
      </c>
      <c r="T234" s="4">
        <f t="shared" si="210"/>
        <v>0</v>
      </c>
      <c r="U234" s="4">
        <f t="shared" si="210"/>
        <v>0</v>
      </c>
      <c r="V234" s="4">
        <f t="shared" si="210"/>
        <v>0</v>
      </c>
      <c r="W234" s="4">
        <f t="shared" si="210"/>
        <v>0</v>
      </c>
      <c r="X234" s="4">
        <f t="shared" si="210"/>
        <v>0</v>
      </c>
      <c r="Y234" s="4">
        <f t="shared" si="210"/>
        <v>0</v>
      </c>
      <c r="Z234" s="4">
        <f t="shared" si="210"/>
        <v>0</v>
      </c>
      <c r="AA234" s="4">
        <f t="shared" si="210"/>
        <v>0</v>
      </c>
      <c r="AB234" s="4">
        <f t="shared" si="210"/>
        <v>0</v>
      </c>
      <c r="AC234" s="4">
        <f t="shared" si="210"/>
        <v>0</v>
      </c>
      <c r="AD234" s="4">
        <f t="shared" si="210"/>
        <v>0</v>
      </c>
      <c r="AE234" s="4">
        <f t="shared" si="210"/>
        <v>0</v>
      </c>
      <c r="AF234" s="4">
        <f t="shared" si="210"/>
        <v>0</v>
      </c>
    </row>
    <row r="235" spans="4:32">
      <c r="D235" s="13">
        <v>9110</v>
      </c>
      <c r="E235" s="2"/>
      <c r="F235" s="4">
        <f t="shared" si="208"/>
        <v>0</v>
      </c>
      <c r="G235" s="4">
        <f t="shared" si="208"/>
        <v>0</v>
      </c>
      <c r="H235" s="4">
        <f t="shared" si="208"/>
        <v>0</v>
      </c>
      <c r="I235" s="4">
        <f t="shared" si="208"/>
        <v>0</v>
      </c>
      <c r="J235" s="4">
        <f t="shared" ref="J235:S244" si="211">SUMIF($C$9:$C$171,$D235,J$9:J$171)</f>
        <v>0</v>
      </c>
      <c r="K235" s="4">
        <f t="shared" si="211"/>
        <v>0</v>
      </c>
      <c r="L235" s="4">
        <f t="shared" si="211"/>
        <v>0</v>
      </c>
      <c r="M235" s="4">
        <f t="shared" si="211"/>
        <v>0</v>
      </c>
      <c r="N235" s="4">
        <f t="shared" si="211"/>
        <v>0</v>
      </c>
      <c r="O235" s="4">
        <f t="shared" si="211"/>
        <v>0</v>
      </c>
      <c r="P235" s="4">
        <f t="shared" si="211"/>
        <v>0</v>
      </c>
      <c r="Q235" s="4">
        <f t="shared" si="211"/>
        <v>0</v>
      </c>
      <c r="R235" s="4">
        <f t="shared" si="211"/>
        <v>0</v>
      </c>
      <c r="S235" s="4">
        <f t="shared" si="211"/>
        <v>0</v>
      </c>
      <c r="T235" s="4">
        <f t="shared" ref="T235:AF244" si="212">SUMIF($C$9:$C$171,$D235,T$9:T$171)</f>
        <v>0</v>
      </c>
      <c r="U235" s="4">
        <f t="shared" si="212"/>
        <v>0</v>
      </c>
      <c r="V235" s="4">
        <f t="shared" si="212"/>
        <v>0</v>
      </c>
      <c r="W235" s="4">
        <f t="shared" si="212"/>
        <v>0</v>
      </c>
      <c r="X235" s="4">
        <f t="shared" si="212"/>
        <v>0</v>
      </c>
      <c r="Y235" s="4">
        <f t="shared" si="212"/>
        <v>0</v>
      </c>
      <c r="Z235" s="4">
        <f t="shared" si="212"/>
        <v>0</v>
      </c>
      <c r="AA235" s="4">
        <f t="shared" si="212"/>
        <v>0</v>
      </c>
      <c r="AB235" s="4">
        <f t="shared" si="212"/>
        <v>0</v>
      </c>
      <c r="AC235" s="4">
        <f t="shared" si="212"/>
        <v>0</v>
      </c>
      <c r="AD235" s="4">
        <f t="shared" si="212"/>
        <v>0</v>
      </c>
      <c r="AE235" s="4">
        <f t="shared" si="212"/>
        <v>0</v>
      </c>
      <c r="AF235" s="4">
        <f t="shared" si="212"/>
        <v>0</v>
      </c>
    </row>
    <row r="236" spans="4:32">
      <c r="D236" s="14">
        <v>9120</v>
      </c>
      <c r="E236" s="2"/>
      <c r="F236" s="4">
        <f t="shared" ref="F236:I252" si="213">SUMIF($C$9:$C$171,$D236,F$9:F$171)</f>
        <v>0</v>
      </c>
      <c r="G236" s="4">
        <f t="shared" si="213"/>
        <v>0</v>
      </c>
      <c r="H236" s="4">
        <f t="shared" si="213"/>
        <v>0</v>
      </c>
      <c r="I236" s="4">
        <f t="shared" si="213"/>
        <v>0</v>
      </c>
      <c r="J236" s="4">
        <f t="shared" si="211"/>
        <v>0</v>
      </c>
      <c r="K236" s="4">
        <f t="shared" si="211"/>
        <v>0</v>
      </c>
      <c r="L236" s="4">
        <f t="shared" si="211"/>
        <v>0</v>
      </c>
      <c r="M236" s="4">
        <f t="shared" si="211"/>
        <v>0</v>
      </c>
      <c r="N236" s="4">
        <f t="shared" si="211"/>
        <v>0</v>
      </c>
      <c r="O236" s="4">
        <f t="shared" si="211"/>
        <v>0</v>
      </c>
      <c r="P236" s="4">
        <f t="shared" si="211"/>
        <v>0</v>
      </c>
      <c r="Q236" s="4">
        <f t="shared" si="211"/>
        <v>0</v>
      </c>
      <c r="R236" s="4">
        <f t="shared" si="211"/>
        <v>0</v>
      </c>
      <c r="S236" s="4">
        <f t="shared" si="211"/>
        <v>0</v>
      </c>
      <c r="T236" s="4">
        <f t="shared" si="212"/>
        <v>0</v>
      </c>
      <c r="U236" s="4">
        <f t="shared" si="212"/>
        <v>0</v>
      </c>
      <c r="V236" s="4">
        <f t="shared" si="212"/>
        <v>0</v>
      </c>
      <c r="W236" s="4">
        <f t="shared" si="212"/>
        <v>0</v>
      </c>
      <c r="X236" s="4">
        <f t="shared" si="212"/>
        <v>0</v>
      </c>
      <c r="Y236" s="4">
        <f t="shared" si="212"/>
        <v>0</v>
      </c>
      <c r="Z236" s="4">
        <f t="shared" si="212"/>
        <v>0</v>
      </c>
      <c r="AA236" s="4">
        <f t="shared" si="212"/>
        <v>0</v>
      </c>
      <c r="AB236" s="4">
        <f t="shared" si="212"/>
        <v>0</v>
      </c>
      <c r="AC236" s="4">
        <f t="shared" si="212"/>
        <v>0</v>
      </c>
      <c r="AD236" s="4">
        <f t="shared" si="212"/>
        <v>0</v>
      </c>
      <c r="AE236" s="4">
        <f t="shared" si="212"/>
        <v>0</v>
      </c>
      <c r="AF236" s="4">
        <f t="shared" si="212"/>
        <v>0</v>
      </c>
    </row>
    <row r="237" spans="4:32">
      <c r="D237" s="14">
        <v>9130</v>
      </c>
      <c r="E237" s="2"/>
      <c r="F237" s="4">
        <f t="shared" si="213"/>
        <v>0</v>
      </c>
      <c r="G237" s="4">
        <f t="shared" si="213"/>
        <v>0</v>
      </c>
      <c r="H237" s="4">
        <f t="shared" si="213"/>
        <v>0</v>
      </c>
      <c r="I237" s="4">
        <f t="shared" si="213"/>
        <v>0</v>
      </c>
      <c r="J237" s="4">
        <f t="shared" si="211"/>
        <v>0</v>
      </c>
      <c r="K237" s="4">
        <f t="shared" si="211"/>
        <v>0</v>
      </c>
      <c r="L237" s="4">
        <f t="shared" si="211"/>
        <v>0</v>
      </c>
      <c r="M237" s="4">
        <f t="shared" si="211"/>
        <v>0</v>
      </c>
      <c r="N237" s="4">
        <f t="shared" si="211"/>
        <v>0</v>
      </c>
      <c r="O237" s="4">
        <f t="shared" si="211"/>
        <v>0</v>
      </c>
      <c r="P237" s="4">
        <f t="shared" si="211"/>
        <v>0</v>
      </c>
      <c r="Q237" s="4">
        <f t="shared" si="211"/>
        <v>0</v>
      </c>
      <c r="R237" s="4">
        <f t="shared" si="211"/>
        <v>0</v>
      </c>
      <c r="S237" s="4">
        <f t="shared" si="211"/>
        <v>0</v>
      </c>
      <c r="T237" s="4">
        <f t="shared" si="212"/>
        <v>0</v>
      </c>
      <c r="U237" s="4">
        <f t="shared" si="212"/>
        <v>0</v>
      </c>
      <c r="V237" s="4">
        <f t="shared" si="212"/>
        <v>0</v>
      </c>
      <c r="W237" s="4">
        <f t="shared" si="212"/>
        <v>0</v>
      </c>
      <c r="X237" s="4">
        <f t="shared" si="212"/>
        <v>0</v>
      </c>
      <c r="Y237" s="4">
        <f t="shared" si="212"/>
        <v>0</v>
      </c>
      <c r="Z237" s="4">
        <f t="shared" si="212"/>
        <v>0</v>
      </c>
      <c r="AA237" s="4">
        <f t="shared" si="212"/>
        <v>0</v>
      </c>
      <c r="AB237" s="4">
        <f t="shared" si="212"/>
        <v>0</v>
      </c>
      <c r="AC237" s="4">
        <f t="shared" si="212"/>
        <v>0</v>
      </c>
      <c r="AD237" s="4">
        <f t="shared" si="212"/>
        <v>0</v>
      </c>
      <c r="AE237" s="4">
        <f t="shared" si="212"/>
        <v>0</v>
      </c>
      <c r="AF237" s="4">
        <f t="shared" si="212"/>
        <v>0</v>
      </c>
    </row>
    <row r="238" spans="4:32">
      <c r="D238" s="13">
        <v>9160</v>
      </c>
      <c r="E238" s="2"/>
      <c r="F238" s="4">
        <f t="shared" si="213"/>
        <v>0</v>
      </c>
      <c r="G238" s="4">
        <f t="shared" si="213"/>
        <v>0</v>
      </c>
      <c r="H238" s="4">
        <f t="shared" si="213"/>
        <v>0</v>
      </c>
      <c r="I238" s="4">
        <f t="shared" si="213"/>
        <v>0</v>
      </c>
      <c r="J238" s="4">
        <f t="shared" si="211"/>
        <v>0</v>
      </c>
      <c r="K238" s="4">
        <f t="shared" si="211"/>
        <v>0</v>
      </c>
      <c r="L238" s="4">
        <f t="shared" si="211"/>
        <v>0</v>
      </c>
      <c r="M238" s="4">
        <f t="shared" si="211"/>
        <v>0</v>
      </c>
      <c r="N238" s="4">
        <f t="shared" si="211"/>
        <v>0</v>
      </c>
      <c r="O238" s="4">
        <f t="shared" si="211"/>
        <v>0</v>
      </c>
      <c r="P238" s="4">
        <f t="shared" si="211"/>
        <v>0</v>
      </c>
      <c r="Q238" s="4">
        <f t="shared" si="211"/>
        <v>0</v>
      </c>
      <c r="R238" s="4">
        <f t="shared" si="211"/>
        <v>0</v>
      </c>
      <c r="S238" s="4">
        <f t="shared" si="211"/>
        <v>0</v>
      </c>
      <c r="T238" s="4">
        <f t="shared" si="212"/>
        <v>0</v>
      </c>
      <c r="U238" s="4">
        <f t="shared" si="212"/>
        <v>0</v>
      </c>
      <c r="V238" s="4">
        <f t="shared" si="212"/>
        <v>0</v>
      </c>
      <c r="W238" s="4">
        <f t="shared" si="212"/>
        <v>0</v>
      </c>
      <c r="X238" s="4">
        <f t="shared" si="212"/>
        <v>0</v>
      </c>
      <c r="Y238" s="4">
        <f t="shared" si="212"/>
        <v>0</v>
      </c>
      <c r="Z238" s="4">
        <f t="shared" si="212"/>
        <v>0</v>
      </c>
      <c r="AA238" s="4">
        <f t="shared" si="212"/>
        <v>0</v>
      </c>
      <c r="AB238" s="4">
        <f t="shared" si="212"/>
        <v>0</v>
      </c>
      <c r="AC238" s="4">
        <f t="shared" si="212"/>
        <v>0</v>
      </c>
      <c r="AD238" s="4">
        <f t="shared" si="212"/>
        <v>0</v>
      </c>
      <c r="AE238" s="4">
        <f t="shared" si="212"/>
        <v>0</v>
      </c>
      <c r="AF238" s="4">
        <f t="shared" si="212"/>
        <v>0</v>
      </c>
    </row>
    <row r="239" spans="4:32">
      <c r="D239" s="13">
        <v>9200</v>
      </c>
      <c r="E239" s="2"/>
      <c r="F239" s="4">
        <f t="shared" si="213"/>
        <v>372337.50000000006</v>
      </c>
      <c r="G239" s="4">
        <f t="shared" si="213"/>
        <v>306657.80999999994</v>
      </c>
      <c r="H239" s="4">
        <f t="shared" si="213"/>
        <v>349705.97000000003</v>
      </c>
      <c r="I239" s="4">
        <f t="shared" si="213"/>
        <v>390956.49000000005</v>
      </c>
      <c r="J239" s="4">
        <f t="shared" si="211"/>
        <v>367637.87999999995</v>
      </c>
      <c r="K239" s="4">
        <f t="shared" si="211"/>
        <v>345350.60000000009</v>
      </c>
      <c r="L239" s="4">
        <f t="shared" si="211"/>
        <v>413870.56484457385</v>
      </c>
      <c r="M239" s="4">
        <f t="shared" si="211"/>
        <v>432534.08410683239</v>
      </c>
      <c r="N239" s="4">
        <f t="shared" si="211"/>
        <v>377113.85549855884</v>
      </c>
      <c r="O239" s="4">
        <f t="shared" si="211"/>
        <v>436138.12074621447</v>
      </c>
      <c r="P239" s="4">
        <f t="shared" si="211"/>
        <v>417906.00648276997</v>
      </c>
      <c r="Q239" s="4">
        <f t="shared" si="211"/>
        <v>398790.66969390755</v>
      </c>
      <c r="R239" s="4">
        <f t="shared" si="211"/>
        <v>447552.19964526792</v>
      </c>
      <c r="S239" s="4">
        <f t="shared" si="211"/>
        <v>390729.00586365792</v>
      </c>
      <c r="T239" s="4">
        <f t="shared" si="212"/>
        <v>409594.18901064445</v>
      </c>
      <c r="U239" s="4">
        <f t="shared" si="212"/>
        <v>428436.01052444585</v>
      </c>
      <c r="V239" s="4">
        <f t="shared" si="212"/>
        <v>449007.31210763182</v>
      </c>
      <c r="W239" s="4">
        <f t="shared" si="212"/>
        <v>390795.96584209031</v>
      </c>
      <c r="X239" s="4">
        <f t="shared" si="212"/>
        <v>439295.84692403383</v>
      </c>
      <c r="Y239" s="4">
        <f t="shared" si="212"/>
        <v>416815.11549037608</v>
      </c>
      <c r="Z239" s="4">
        <f t="shared" si="212"/>
        <v>398150.53259779012</v>
      </c>
      <c r="AA239" s="4">
        <f t="shared" si="212"/>
        <v>449190.27213988232</v>
      </c>
      <c r="AB239" s="4">
        <f t="shared" si="212"/>
        <v>430392.32813553908</v>
      </c>
      <c r="AC239" s="4">
        <f t="shared" si="212"/>
        <v>410711.16160577774</v>
      </c>
      <c r="AD239" s="4">
        <f t="shared" si="212"/>
        <v>460938.25719557435</v>
      </c>
      <c r="AE239" s="4">
        <f t="shared" si="212"/>
        <v>402417.57891365484</v>
      </c>
      <c r="AF239" s="4">
        <f t="shared" si="212"/>
        <v>421848.58707915316</v>
      </c>
    </row>
    <row r="240" spans="4:32">
      <c r="D240" s="13">
        <v>9210</v>
      </c>
      <c r="E240" s="2"/>
      <c r="F240" s="4">
        <f t="shared" si="213"/>
        <v>583637.42999999993</v>
      </c>
      <c r="G240" s="4">
        <f t="shared" si="213"/>
        <v>595842.85999999987</v>
      </c>
      <c r="H240" s="4">
        <f t="shared" si="213"/>
        <v>709396.22000000009</v>
      </c>
      <c r="I240" s="4">
        <f t="shared" si="213"/>
        <v>698910.06</v>
      </c>
      <c r="J240" s="4">
        <f t="shared" si="211"/>
        <v>638917.2200000002</v>
      </c>
      <c r="K240" s="4">
        <f t="shared" si="211"/>
        <v>624267.52000000002</v>
      </c>
      <c r="L240" s="4">
        <f t="shared" si="211"/>
        <v>191855.05396996925</v>
      </c>
      <c r="M240" s="4">
        <f t="shared" si="211"/>
        <v>180789.54480166081</v>
      </c>
      <c r="N240" s="4">
        <f t="shared" si="211"/>
        <v>179691.6683881772</v>
      </c>
      <c r="O240" s="4">
        <f t="shared" si="211"/>
        <v>153089.65398182583</v>
      </c>
      <c r="P240" s="4">
        <f t="shared" si="211"/>
        <v>150561.90957695534</v>
      </c>
      <c r="Q240" s="4">
        <f t="shared" si="211"/>
        <v>151915.91380028042</v>
      </c>
      <c r="R240" s="4">
        <f t="shared" si="211"/>
        <v>145722.73816118803</v>
      </c>
      <c r="S240" s="4">
        <f t="shared" si="211"/>
        <v>147840.07678317462</v>
      </c>
      <c r="T240" s="4">
        <f t="shared" si="212"/>
        <v>162220.25410780965</v>
      </c>
      <c r="U240" s="4">
        <f t="shared" si="212"/>
        <v>205079.412112316</v>
      </c>
      <c r="V240" s="4">
        <f t="shared" si="212"/>
        <v>144141.80872034363</v>
      </c>
      <c r="W240" s="4">
        <f t="shared" si="212"/>
        <v>178979.41125071948</v>
      </c>
      <c r="X240" s="4">
        <f t="shared" si="212"/>
        <v>161164.06230037767</v>
      </c>
      <c r="Y240" s="4">
        <f t="shared" si="212"/>
        <v>161172.73086159045</v>
      </c>
      <c r="Z240" s="4">
        <f t="shared" si="212"/>
        <v>244022.43016772455</v>
      </c>
      <c r="AA240" s="4">
        <f t="shared" si="212"/>
        <v>153089.65398182583</v>
      </c>
      <c r="AB240" s="4">
        <f t="shared" si="212"/>
        <v>150561.90957695534</v>
      </c>
      <c r="AC240" s="4">
        <f t="shared" si="212"/>
        <v>151915.91380028042</v>
      </c>
      <c r="AD240" s="4">
        <f t="shared" si="212"/>
        <v>145722.73816118803</v>
      </c>
      <c r="AE240" s="4">
        <f t="shared" si="212"/>
        <v>147840.07678317462</v>
      </c>
      <c r="AF240" s="4">
        <f t="shared" si="212"/>
        <v>162220.25410780965</v>
      </c>
    </row>
    <row r="241" spans="4:32">
      <c r="D241" s="13">
        <v>9220</v>
      </c>
      <c r="E241" s="2"/>
      <c r="F241" s="4">
        <f t="shared" si="213"/>
        <v>0</v>
      </c>
      <c r="G241" s="4">
        <f t="shared" si="213"/>
        <v>0</v>
      </c>
      <c r="H241" s="4">
        <f t="shared" si="213"/>
        <v>0</v>
      </c>
      <c r="I241" s="4">
        <f t="shared" si="213"/>
        <v>0</v>
      </c>
      <c r="J241" s="4">
        <f t="shared" si="211"/>
        <v>0</v>
      </c>
      <c r="K241" s="4">
        <f t="shared" si="211"/>
        <v>0</v>
      </c>
      <c r="L241" s="4">
        <f t="shared" si="211"/>
        <v>0</v>
      </c>
      <c r="M241" s="4">
        <f t="shared" si="211"/>
        <v>0</v>
      </c>
      <c r="N241" s="4">
        <f t="shared" si="211"/>
        <v>0</v>
      </c>
      <c r="O241" s="4">
        <f t="shared" si="211"/>
        <v>0</v>
      </c>
      <c r="P241" s="4">
        <f t="shared" si="211"/>
        <v>0</v>
      </c>
      <c r="Q241" s="4">
        <f t="shared" si="211"/>
        <v>0</v>
      </c>
      <c r="R241" s="4">
        <f t="shared" si="211"/>
        <v>0</v>
      </c>
      <c r="S241" s="4">
        <f t="shared" si="211"/>
        <v>0</v>
      </c>
      <c r="T241" s="4">
        <f t="shared" si="212"/>
        <v>0</v>
      </c>
      <c r="U241" s="4">
        <f t="shared" si="212"/>
        <v>0</v>
      </c>
      <c r="V241" s="4">
        <f t="shared" si="212"/>
        <v>0</v>
      </c>
      <c r="W241" s="4">
        <f t="shared" si="212"/>
        <v>0</v>
      </c>
      <c r="X241" s="4">
        <f t="shared" si="212"/>
        <v>0</v>
      </c>
      <c r="Y241" s="4">
        <f t="shared" si="212"/>
        <v>0</v>
      </c>
      <c r="Z241" s="4">
        <f t="shared" si="212"/>
        <v>0</v>
      </c>
      <c r="AA241" s="4">
        <f t="shared" si="212"/>
        <v>0</v>
      </c>
      <c r="AB241" s="4">
        <f t="shared" si="212"/>
        <v>0</v>
      </c>
      <c r="AC241" s="4">
        <f t="shared" si="212"/>
        <v>0</v>
      </c>
      <c r="AD241" s="4">
        <f t="shared" si="212"/>
        <v>0</v>
      </c>
      <c r="AE241" s="4">
        <f t="shared" si="212"/>
        <v>0</v>
      </c>
      <c r="AF241" s="4">
        <f t="shared" si="212"/>
        <v>0</v>
      </c>
    </row>
    <row r="242" spans="4:32">
      <c r="D242" s="13">
        <v>9230</v>
      </c>
      <c r="E242" s="2"/>
      <c r="F242" s="4">
        <f t="shared" si="213"/>
        <v>85331.510000000009</v>
      </c>
      <c r="G242" s="4">
        <f t="shared" si="213"/>
        <v>57129.81</v>
      </c>
      <c r="H242" s="4">
        <f t="shared" si="213"/>
        <v>52402.36</v>
      </c>
      <c r="I242" s="4">
        <f t="shared" si="213"/>
        <v>61633.689999999995</v>
      </c>
      <c r="J242" s="4">
        <f t="shared" si="211"/>
        <v>103506.25</v>
      </c>
      <c r="K242" s="4">
        <f t="shared" si="211"/>
        <v>59967.73</v>
      </c>
      <c r="L242" s="4">
        <f t="shared" si="211"/>
        <v>50422.130817872698</v>
      </c>
      <c r="M242" s="4">
        <f t="shared" si="211"/>
        <v>48471.991926228009</v>
      </c>
      <c r="N242" s="4">
        <f t="shared" si="211"/>
        <v>46024.928754045708</v>
      </c>
      <c r="O242" s="4">
        <f t="shared" si="211"/>
        <v>32385.512891150029</v>
      </c>
      <c r="P242" s="4">
        <f t="shared" si="211"/>
        <v>34085.951459102653</v>
      </c>
      <c r="Q242" s="4">
        <f t="shared" si="211"/>
        <v>30999.572912707095</v>
      </c>
      <c r="R242" s="4">
        <f t="shared" si="211"/>
        <v>24405.420728197631</v>
      </c>
      <c r="S242" s="4">
        <f t="shared" si="211"/>
        <v>29593.409271684141</v>
      </c>
      <c r="T242" s="4">
        <f t="shared" si="212"/>
        <v>38475.724422390034</v>
      </c>
      <c r="U242" s="4">
        <f t="shared" si="212"/>
        <v>67095.921523386729</v>
      </c>
      <c r="V242" s="4">
        <f t="shared" si="212"/>
        <v>28305.698511487011</v>
      </c>
      <c r="W242" s="4">
        <f t="shared" si="212"/>
        <v>26654.787280465054</v>
      </c>
      <c r="X242" s="4">
        <f t="shared" si="212"/>
        <v>34296.442641057947</v>
      </c>
      <c r="Y242" s="4">
        <f t="shared" si="212"/>
        <v>40739.123720121141</v>
      </c>
      <c r="Z242" s="4">
        <f t="shared" si="212"/>
        <v>97310.486145742892</v>
      </c>
      <c r="AA242" s="4">
        <f t="shared" si="212"/>
        <v>32385.512891150029</v>
      </c>
      <c r="AB242" s="4">
        <f t="shared" si="212"/>
        <v>34085.951459102653</v>
      </c>
      <c r="AC242" s="4">
        <f t="shared" si="212"/>
        <v>30999.572912707095</v>
      </c>
      <c r="AD242" s="4">
        <f t="shared" si="212"/>
        <v>24405.420728197631</v>
      </c>
      <c r="AE242" s="4">
        <f t="shared" si="212"/>
        <v>29593.409271684141</v>
      </c>
      <c r="AF242" s="4">
        <f t="shared" si="212"/>
        <v>38475.724422390034</v>
      </c>
    </row>
    <row r="243" spans="4:32">
      <c r="D243" s="13">
        <v>9240</v>
      </c>
      <c r="E243" s="2"/>
      <c r="F243" s="4">
        <f t="shared" si="213"/>
        <v>8105.89</v>
      </c>
      <c r="G243" s="4">
        <f t="shared" si="213"/>
        <v>8105.89</v>
      </c>
      <c r="H243" s="4">
        <f t="shared" si="213"/>
        <v>7660.39</v>
      </c>
      <c r="I243" s="4">
        <f t="shared" si="213"/>
        <v>7660.39</v>
      </c>
      <c r="J243" s="4">
        <f t="shared" si="211"/>
        <v>7660.39</v>
      </c>
      <c r="K243" s="4">
        <f t="shared" si="211"/>
        <v>7660.39</v>
      </c>
      <c r="L243" s="4">
        <f t="shared" si="211"/>
        <v>0</v>
      </c>
      <c r="M243" s="4">
        <f t="shared" si="211"/>
        <v>0</v>
      </c>
      <c r="N243" s="4">
        <f t="shared" si="211"/>
        <v>0</v>
      </c>
      <c r="O243" s="4">
        <f t="shared" si="211"/>
        <v>0</v>
      </c>
      <c r="P243" s="4">
        <f t="shared" si="211"/>
        <v>0</v>
      </c>
      <c r="Q243" s="4">
        <f t="shared" si="211"/>
        <v>0</v>
      </c>
      <c r="R243" s="4">
        <f t="shared" si="211"/>
        <v>0</v>
      </c>
      <c r="S243" s="4">
        <f t="shared" si="211"/>
        <v>0</v>
      </c>
      <c r="T243" s="4">
        <f t="shared" si="212"/>
        <v>0</v>
      </c>
      <c r="U243" s="4">
        <f t="shared" si="212"/>
        <v>0</v>
      </c>
      <c r="V243" s="4">
        <f t="shared" si="212"/>
        <v>0</v>
      </c>
      <c r="W243" s="4">
        <f t="shared" si="212"/>
        <v>0</v>
      </c>
      <c r="X243" s="4">
        <f t="shared" si="212"/>
        <v>0</v>
      </c>
      <c r="Y243" s="4">
        <f t="shared" si="212"/>
        <v>0</v>
      </c>
      <c r="Z243" s="4">
        <f t="shared" si="212"/>
        <v>0</v>
      </c>
      <c r="AA243" s="4">
        <f t="shared" si="212"/>
        <v>0</v>
      </c>
      <c r="AB243" s="4">
        <f t="shared" si="212"/>
        <v>0</v>
      </c>
      <c r="AC243" s="4">
        <f t="shared" si="212"/>
        <v>0</v>
      </c>
      <c r="AD243" s="4">
        <f t="shared" si="212"/>
        <v>0</v>
      </c>
      <c r="AE243" s="4">
        <f t="shared" si="212"/>
        <v>0</v>
      </c>
      <c r="AF243" s="4">
        <f t="shared" si="212"/>
        <v>0</v>
      </c>
    </row>
    <row r="244" spans="4:32">
      <c r="D244" s="13">
        <v>9250</v>
      </c>
      <c r="E244" s="2"/>
      <c r="F244" s="4">
        <f t="shared" si="213"/>
        <v>0</v>
      </c>
      <c r="G244" s="4">
        <f t="shared" si="213"/>
        <v>0</v>
      </c>
      <c r="H244" s="4">
        <f t="shared" si="213"/>
        <v>0</v>
      </c>
      <c r="I244" s="4">
        <f t="shared" si="213"/>
        <v>0</v>
      </c>
      <c r="J244" s="4">
        <f t="shared" si="211"/>
        <v>0</v>
      </c>
      <c r="K244" s="4">
        <f t="shared" si="211"/>
        <v>0</v>
      </c>
      <c r="L244" s="4">
        <f t="shared" si="211"/>
        <v>0</v>
      </c>
      <c r="M244" s="4">
        <f t="shared" si="211"/>
        <v>0</v>
      </c>
      <c r="N244" s="4">
        <f t="shared" si="211"/>
        <v>0</v>
      </c>
      <c r="O244" s="4">
        <f t="shared" si="211"/>
        <v>0</v>
      </c>
      <c r="P244" s="4">
        <f t="shared" si="211"/>
        <v>0</v>
      </c>
      <c r="Q244" s="4">
        <f t="shared" si="211"/>
        <v>0</v>
      </c>
      <c r="R244" s="4">
        <f t="shared" si="211"/>
        <v>0</v>
      </c>
      <c r="S244" s="4">
        <f t="shared" si="211"/>
        <v>0</v>
      </c>
      <c r="T244" s="4">
        <f t="shared" si="212"/>
        <v>0</v>
      </c>
      <c r="U244" s="4">
        <f t="shared" si="212"/>
        <v>0</v>
      </c>
      <c r="V244" s="4">
        <f t="shared" si="212"/>
        <v>0</v>
      </c>
      <c r="W244" s="4">
        <f t="shared" si="212"/>
        <v>0</v>
      </c>
      <c r="X244" s="4">
        <f t="shared" si="212"/>
        <v>0</v>
      </c>
      <c r="Y244" s="4">
        <f t="shared" si="212"/>
        <v>0</v>
      </c>
      <c r="Z244" s="4">
        <f t="shared" si="212"/>
        <v>0</v>
      </c>
      <c r="AA244" s="4">
        <f t="shared" si="212"/>
        <v>0</v>
      </c>
      <c r="AB244" s="4">
        <f t="shared" si="212"/>
        <v>0</v>
      </c>
      <c r="AC244" s="4">
        <f t="shared" si="212"/>
        <v>0</v>
      </c>
      <c r="AD244" s="4">
        <f t="shared" si="212"/>
        <v>0</v>
      </c>
      <c r="AE244" s="4">
        <f t="shared" si="212"/>
        <v>0</v>
      </c>
      <c r="AF244" s="4">
        <f t="shared" si="212"/>
        <v>0</v>
      </c>
    </row>
    <row r="245" spans="4:32">
      <c r="D245" s="13">
        <v>9260</v>
      </c>
      <c r="E245" s="2"/>
      <c r="F245" s="4">
        <f t="shared" si="213"/>
        <v>823774.28000000014</v>
      </c>
      <c r="G245" s="4">
        <f t="shared" si="213"/>
        <v>704864.38</v>
      </c>
      <c r="H245" s="4">
        <f t="shared" si="213"/>
        <v>579503.46999999986</v>
      </c>
      <c r="I245" s="4">
        <f t="shared" si="213"/>
        <v>731729.78</v>
      </c>
      <c r="J245" s="4">
        <f t="shared" ref="J245:S252" si="214">SUMIF($C$9:$C$171,$D245,J$9:J$171)</f>
        <v>834566.24999999988</v>
      </c>
      <c r="K245" s="4">
        <f t="shared" si="214"/>
        <v>715361.59</v>
      </c>
      <c r="L245" s="4">
        <f t="shared" si="214"/>
        <v>839343.06625238399</v>
      </c>
      <c r="M245" s="4">
        <f t="shared" si="214"/>
        <v>877906.09625238425</v>
      </c>
      <c r="N245" s="4">
        <f t="shared" si="214"/>
        <v>756941.22059230646</v>
      </c>
      <c r="O245" s="4">
        <f t="shared" si="214"/>
        <v>867377.20759058255</v>
      </c>
      <c r="P245" s="4">
        <f t="shared" si="214"/>
        <v>823530.30407971423</v>
      </c>
      <c r="Q245" s="4">
        <f t="shared" si="214"/>
        <v>787853.33520255669</v>
      </c>
      <c r="R245" s="4">
        <f t="shared" si="214"/>
        <v>887193.33529317204</v>
      </c>
      <c r="S245" s="4">
        <f t="shared" si="214"/>
        <v>775328.0750407984</v>
      </c>
      <c r="T245" s="4">
        <f t="shared" ref="T245:AF252" si="215">SUMIF($C$9:$C$171,$D245,T$9:T$171)</f>
        <v>813317.22674754576</v>
      </c>
      <c r="U245" s="4">
        <f t="shared" si="215"/>
        <v>851524.25120907789</v>
      </c>
      <c r="V245" s="4">
        <f t="shared" si="215"/>
        <v>873733.33599157655</v>
      </c>
      <c r="W245" s="4">
        <f t="shared" si="215"/>
        <v>774708.68562159804</v>
      </c>
      <c r="X245" s="4">
        <f t="shared" si="215"/>
        <v>838167.78684310953</v>
      </c>
      <c r="Y245" s="4">
        <f t="shared" si="215"/>
        <v>833621.20246421755</v>
      </c>
      <c r="Z245" s="4">
        <f t="shared" si="215"/>
        <v>793774.6952963795</v>
      </c>
      <c r="AA245" s="4">
        <f t="shared" si="215"/>
        <v>916792.85730306082</v>
      </c>
      <c r="AB245" s="4">
        <f t="shared" si="215"/>
        <v>870803.71328959556</v>
      </c>
      <c r="AC245" s="4">
        <f t="shared" si="215"/>
        <v>832984.50450984121</v>
      </c>
      <c r="AD245" s="4">
        <f t="shared" si="215"/>
        <v>937873.15894522355</v>
      </c>
      <c r="AE245" s="4">
        <f t="shared" si="215"/>
        <v>819581.19545809063</v>
      </c>
      <c r="AF245" s="4">
        <f t="shared" si="215"/>
        <v>859712.56999440386</v>
      </c>
    </row>
    <row r="246" spans="4:32">
      <c r="D246" s="13">
        <v>9270</v>
      </c>
      <c r="E246" s="2"/>
      <c r="F246" s="4">
        <f t="shared" si="213"/>
        <v>0</v>
      </c>
      <c r="G246" s="4">
        <f t="shared" si="213"/>
        <v>0</v>
      </c>
      <c r="H246" s="4">
        <f t="shared" si="213"/>
        <v>0</v>
      </c>
      <c r="I246" s="4">
        <f t="shared" si="213"/>
        <v>0</v>
      </c>
      <c r="J246" s="4">
        <f t="shared" si="214"/>
        <v>0</v>
      </c>
      <c r="K246" s="4">
        <f t="shared" si="214"/>
        <v>0</v>
      </c>
      <c r="L246" s="4">
        <f t="shared" si="214"/>
        <v>0</v>
      </c>
      <c r="M246" s="4">
        <f t="shared" si="214"/>
        <v>0</v>
      </c>
      <c r="N246" s="4">
        <f t="shared" si="214"/>
        <v>0</v>
      </c>
      <c r="O246" s="4">
        <f t="shared" si="214"/>
        <v>0</v>
      </c>
      <c r="P246" s="4">
        <f t="shared" si="214"/>
        <v>0</v>
      </c>
      <c r="Q246" s="4">
        <f t="shared" si="214"/>
        <v>0</v>
      </c>
      <c r="R246" s="4">
        <f t="shared" si="214"/>
        <v>0</v>
      </c>
      <c r="S246" s="4">
        <f t="shared" si="214"/>
        <v>0</v>
      </c>
      <c r="T246" s="4">
        <f t="shared" si="215"/>
        <v>0</v>
      </c>
      <c r="U246" s="4">
        <f t="shared" si="215"/>
        <v>0</v>
      </c>
      <c r="V246" s="4">
        <f t="shared" si="215"/>
        <v>0</v>
      </c>
      <c r="W246" s="4">
        <f t="shared" si="215"/>
        <v>0</v>
      </c>
      <c r="X246" s="4">
        <f t="shared" si="215"/>
        <v>0</v>
      </c>
      <c r="Y246" s="4">
        <f t="shared" si="215"/>
        <v>0</v>
      </c>
      <c r="Z246" s="4">
        <f t="shared" si="215"/>
        <v>0</v>
      </c>
      <c r="AA246" s="4">
        <f t="shared" si="215"/>
        <v>0</v>
      </c>
      <c r="AB246" s="4">
        <f t="shared" si="215"/>
        <v>0</v>
      </c>
      <c r="AC246" s="4">
        <f t="shared" si="215"/>
        <v>0</v>
      </c>
      <c r="AD246" s="4">
        <f t="shared" si="215"/>
        <v>0</v>
      </c>
      <c r="AE246" s="4">
        <f t="shared" si="215"/>
        <v>0</v>
      </c>
      <c r="AF246" s="4">
        <f t="shared" si="215"/>
        <v>0</v>
      </c>
    </row>
    <row r="247" spans="4:32">
      <c r="D247" s="13">
        <v>9280</v>
      </c>
      <c r="E247" s="2"/>
      <c r="F247" s="4">
        <f t="shared" si="213"/>
        <v>0</v>
      </c>
      <c r="G247" s="4">
        <f t="shared" si="213"/>
        <v>0</v>
      </c>
      <c r="H247" s="4">
        <f t="shared" si="213"/>
        <v>0</v>
      </c>
      <c r="I247" s="4">
        <f t="shared" si="213"/>
        <v>0</v>
      </c>
      <c r="J247" s="4">
        <f t="shared" si="214"/>
        <v>0</v>
      </c>
      <c r="K247" s="4">
        <f t="shared" si="214"/>
        <v>0</v>
      </c>
      <c r="L247" s="4">
        <f t="shared" si="214"/>
        <v>0</v>
      </c>
      <c r="M247" s="4">
        <f t="shared" si="214"/>
        <v>0</v>
      </c>
      <c r="N247" s="4">
        <f t="shared" si="214"/>
        <v>0</v>
      </c>
      <c r="O247" s="4">
        <f t="shared" si="214"/>
        <v>0</v>
      </c>
      <c r="P247" s="4">
        <f t="shared" si="214"/>
        <v>0</v>
      </c>
      <c r="Q247" s="4">
        <f t="shared" si="214"/>
        <v>0</v>
      </c>
      <c r="R247" s="4">
        <f t="shared" si="214"/>
        <v>0</v>
      </c>
      <c r="S247" s="4">
        <f t="shared" si="214"/>
        <v>0</v>
      </c>
      <c r="T247" s="4">
        <f t="shared" si="215"/>
        <v>0</v>
      </c>
      <c r="U247" s="4">
        <f t="shared" si="215"/>
        <v>0</v>
      </c>
      <c r="V247" s="4">
        <f t="shared" si="215"/>
        <v>0</v>
      </c>
      <c r="W247" s="4">
        <f t="shared" si="215"/>
        <v>0</v>
      </c>
      <c r="X247" s="4">
        <f t="shared" si="215"/>
        <v>0</v>
      </c>
      <c r="Y247" s="4">
        <f t="shared" si="215"/>
        <v>0</v>
      </c>
      <c r="Z247" s="4">
        <f t="shared" si="215"/>
        <v>0</v>
      </c>
      <c r="AA247" s="4">
        <f t="shared" si="215"/>
        <v>0</v>
      </c>
      <c r="AB247" s="4">
        <f t="shared" si="215"/>
        <v>0</v>
      </c>
      <c r="AC247" s="4">
        <f t="shared" si="215"/>
        <v>0</v>
      </c>
      <c r="AD247" s="4">
        <f t="shared" si="215"/>
        <v>0</v>
      </c>
      <c r="AE247" s="4">
        <f t="shared" si="215"/>
        <v>0</v>
      </c>
      <c r="AF247" s="4">
        <f t="shared" si="215"/>
        <v>0</v>
      </c>
    </row>
    <row r="248" spans="4:32">
      <c r="D248" s="14">
        <v>9290</v>
      </c>
      <c r="E248" s="2"/>
      <c r="F248" s="4">
        <f t="shared" si="213"/>
        <v>0</v>
      </c>
      <c r="G248" s="4">
        <f t="shared" si="213"/>
        <v>0</v>
      </c>
      <c r="H248" s="4">
        <f t="shared" si="213"/>
        <v>0</v>
      </c>
      <c r="I248" s="4">
        <f t="shared" si="213"/>
        <v>0</v>
      </c>
      <c r="J248" s="4">
        <f t="shared" si="214"/>
        <v>0</v>
      </c>
      <c r="K248" s="4">
        <f t="shared" si="214"/>
        <v>0</v>
      </c>
      <c r="L248" s="4">
        <f t="shared" si="214"/>
        <v>0</v>
      </c>
      <c r="M248" s="4">
        <f t="shared" si="214"/>
        <v>0</v>
      </c>
      <c r="N248" s="4">
        <f t="shared" si="214"/>
        <v>0</v>
      </c>
      <c r="O248" s="4">
        <f t="shared" si="214"/>
        <v>0</v>
      </c>
      <c r="P248" s="4">
        <f t="shared" si="214"/>
        <v>0</v>
      </c>
      <c r="Q248" s="4">
        <f t="shared" si="214"/>
        <v>0</v>
      </c>
      <c r="R248" s="4">
        <f t="shared" si="214"/>
        <v>0</v>
      </c>
      <c r="S248" s="4">
        <f t="shared" si="214"/>
        <v>0</v>
      </c>
      <c r="T248" s="4">
        <f t="shared" si="215"/>
        <v>0</v>
      </c>
      <c r="U248" s="4">
        <f t="shared" si="215"/>
        <v>0</v>
      </c>
      <c r="V248" s="4">
        <f t="shared" si="215"/>
        <v>0</v>
      </c>
      <c r="W248" s="4">
        <f t="shared" si="215"/>
        <v>0</v>
      </c>
      <c r="X248" s="4">
        <f t="shared" si="215"/>
        <v>0</v>
      </c>
      <c r="Y248" s="4">
        <f t="shared" si="215"/>
        <v>0</v>
      </c>
      <c r="Z248" s="4">
        <f t="shared" si="215"/>
        <v>0</v>
      </c>
      <c r="AA248" s="4">
        <f t="shared" si="215"/>
        <v>0</v>
      </c>
      <c r="AB248" s="4">
        <f t="shared" si="215"/>
        <v>0</v>
      </c>
      <c r="AC248" s="4">
        <f t="shared" si="215"/>
        <v>0</v>
      </c>
      <c r="AD248" s="4">
        <f t="shared" si="215"/>
        <v>0</v>
      </c>
      <c r="AE248" s="4">
        <f t="shared" si="215"/>
        <v>0</v>
      </c>
      <c r="AF248" s="4">
        <f t="shared" si="215"/>
        <v>0</v>
      </c>
    </row>
    <row r="249" spans="4:32">
      <c r="D249" s="13">
        <v>9301</v>
      </c>
      <c r="E249" s="2"/>
      <c r="F249" s="4">
        <f t="shared" si="213"/>
        <v>0</v>
      </c>
      <c r="G249" s="4">
        <f t="shared" si="213"/>
        <v>0</v>
      </c>
      <c r="H249" s="4">
        <f t="shared" si="213"/>
        <v>0</v>
      </c>
      <c r="I249" s="4">
        <f t="shared" si="213"/>
        <v>0</v>
      </c>
      <c r="J249" s="4">
        <f t="shared" si="214"/>
        <v>0</v>
      </c>
      <c r="K249" s="4">
        <f t="shared" si="214"/>
        <v>0</v>
      </c>
      <c r="L249" s="4">
        <f t="shared" si="214"/>
        <v>0</v>
      </c>
      <c r="M249" s="4">
        <f t="shared" si="214"/>
        <v>0</v>
      </c>
      <c r="N249" s="4">
        <f t="shared" si="214"/>
        <v>0</v>
      </c>
      <c r="O249" s="4">
        <f t="shared" si="214"/>
        <v>0</v>
      </c>
      <c r="P249" s="4">
        <f t="shared" si="214"/>
        <v>0</v>
      </c>
      <c r="Q249" s="4">
        <f t="shared" si="214"/>
        <v>0</v>
      </c>
      <c r="R249" s="4">
        <f t="shared" si="214"/>
        <v>0</v>
      </c>
      <c r="S249" s="4">
        <f t="shared" si="214"/>
        <v>0</v>
      </c>
      <c r="T249" s="4">
        <f t="shared" si="215"/>
        <v>0</v>
      </c>
      <c r="U249" s="4">
        <f t="shared" si="215"/>
        <v>0</v>
      </c>
      <c r="V249" s="4">
        <f t="shared" si="215"/>
        <v>0</v>
      </c>
      <c r="W249" s="4">
        <f t="shared" si="215"/>
        <v>0</v>
      </c>
      <c r="X249" s="4">
        <f t="shared" si="215"/>
        <v>0</v>
      </c>
      <c r="Y249" s="4">
        <f t="shared" si="215"/>
        <v>0</v>
      </c>
      <c r="Z249" s="4">
        <f t="shared" si="215"/>
        <v>0</v>
      </c>
      <c r="AA249" s="4">
        <f t="shared" si="215"/>
        <v>0</v>
      </c>
      <c r="AB249" s="4">
        <f t="shared" si="215"/>
        <v>0</v>
      </c>
      <c r="AC249" s="4">
        <f t="shared" si="215"/>
        <v>0</v>
      </c>
      <c r="AD249" s="4">
        <f t="shared" si="215"/>
        <v>0</v>
      </c>
      <c r="AE249" s="4">
        <f t="shared" si="215"/>
        <v>0</v>
      </c>
      <c r="AF249" s="4">
        <f t="shared" si="215"/>
        <v>0</v>
      </c>
    </row>
    <row r="250" spans="4:32">
      <c r="D250" s="13">
        <v>9302</v>
      </c>
      <c r="E250" s="2"/>
      <c r="F250" s="4">
        <f t="shared" si="213"/>
        <v>0</v>
      </c>
      <c r="G250" s="4">
        <f t="shared" si="213"/>
        <v>0</v>
      </c>
      <c r="H250" s="4">
        <f t="shared" si="213"/>
        <v>0</v>
      </c>
      <c r="I250" s="4">
        <f t="shared" si="213"/>
        <v>0</v>
      </c>
      <c r="J250" s="4">
        <f t="shared" si="214"/>
        <v>0</v>
      </c>
      <c r="K250" s="4">
        <f t="shared" si="214"/>
        <v>0</v>
      </c>
      <c r="L250" s="4">
        <f t="shared" si="214"/>
        <v>0</v>
      </c>
      <c r="M250" s="4">
        <f t="shared" si="214"/>
        <v>0</v>
      </c>
      <c r="N250" s="4">
        <f t="shared" si="214"/>
        <v>0</v>
      </c>
      <c r="O250" s="4">
        <f t="shared" si="214"/>
        <v>0</v>
      </c>
      <c r="P250" s="4">
        <f t="shared" si="214"/>
        <v>0</v>
      </c>
      <c r="Q250" s="4">
        <f t="shared" si="214"/>
        <v>0</v>
      </c>
      <c r="R250" s="4">
        <f t="shared" si="214"/>
        <v>0</v>
      </c>
      <c r="S250" s="4">
        <f t="shared" si="214"/>
        <v>0</v>
      </c>
      <c r="T250" s="4">
        <f t="shared" si="215"/>
        <v>0</v>
      </c>
      <c r="U250" s="4">
        <f t="shared" si="215"/>
        <v>0</v>
      </c>
      <c r="V250" s="4">
        <f t="shared" si="215"/>
        <v>0</v>
      </c>
      <c r="W250" s="4">
        <f t="shared" si="215"/>
        <v>0</v>
      </c>
      <c r="X250" s="4">
        <f t="shared" si="215"/>
        <v>0</v>
      </c>
      <c r="Y250" s="4">
        <f t="shared" si="215"/>
        <v>0</v>
      </c>
      <c r="Z250" s="4">
        <f t="shared" si="215"/>
        <v>0</v>
      </c>
      <c r="AA250" s="4">
        <f t="shared" si="215"/>
        <v>0</v>
      </c>
      <c r="AB250" s="4">
        <f t="shared" si="215"/>
        <v>0</v>
      </c>
      <c r="AC250" s="4">
        <f t="shared" si="215"/>
        <v>0</v>
      </c>
      <c r="AD250" s="4">
        <f t="shared" si="215"/>
        <v>0</v>
      </c>
      <c r="AE250" s="4">
        <f t="shared" si="215"/>
        <v>0</v>
      </c>
      <c r="AF250" s="4">
        <f t="shared" si="215"/>
        <v>0</v>
      </c>
    </row>
    <row r="251" spans="4:32">
      <c r="D251" s="13">
        <v>9310</v>
      </c>
      <c r="E251" s="2"/>
      <c r="F251" s="4">
        <f t="shared" si="213"/>
        <v>131073.48000000001</v>
      </c>
      <c r="G251" s="4">
        <f t="shared" si="213"/>
        <v>131911.15</v>
      </c>
      <c r="H251" s="4">
        <f t="shared" si="213"/>
        <v>131577.41</v>
      </c>
      <c r="I251" s="4">
        <f t="shared" si="213"/>
        <v>134295.28</v>
      </c>
      <c r="J251" s="4">
        <f t="shared" si="214"/>
        <v>131229.86000000002</v>
      </c>
      <c r="K251" s="4">
        <f t="shared" si="214"/>
        <v>131089.64000000001</v>
      </c>
      <c r="L251" s="4">
        <f t="shared" si="214"/>
        <v>136839.07250001791</v>
      </c>
      <c r="M251" s="4">
        <f t="shared" si="214"/>
        <v>136377.63867142188</v>
      </c>
      <c r="N251" s="4">
        <f t="shared" si="214"/>
        <v>136377.63867142188</v>
      </c>
      <c r="O251" s="4">
        <f t="shared" si="214"/>
        <v>131675.40025483278</v>
      </c>
      <c r="P251" s="4">
        <f t="shared" si="214"/>
        <v>131675.40025483278</v>
      </c>
      <c r="Q251" s="4">
        <f t="shared" si="214"/>
        <v>132010.25789532339</v>
      </c>
      <c r="R251" s="4">
        <f t="shared" si="214"/>
        <v>131675.40025483278</v>
      </c>
      <c r="S251" s="4">
        <f t="shared" si="214"/>
        <v>131675.40025483278</v>
      </c>
      <c r="T251" s="4">
        <f t="shared" si="215"/>
        <v>132010.25789532339</v>
      </c>
      <c r="U251" s="4">
        <f t="shared" si="215"/>
        <v>131675.40025483278</v>
      </c>
      <c r="V251" s="4">
        <f t="shared" si="215"/>
        <v>131675.40025483278</v>
      </c>
      <c r="W251" s="4">
        <f t="shared" si="215"/>
        <v>132010.25789532339</v>
      </c>
      <c r="X251" s="4">
        <f t="shared" si="215"/>
        <v>131675.40025483278</v>
      </c>
      <c r="Y251" s="4">
        <f t="shared" si="215"/>
        <v>131675.40025483278</v>
      </c>
      <c r="Z251" s="4">
        <f t="shared" si="215"/>
        <v>132007.57903419944</v>
      </c>
      <c r="AA251" s="4">
        <f t="shared" si="215"/>
        <v>131675.40025483278</v>
      </c>
      <c r="AB251" s="4">
        <f t="shared" si="215"/>
        <v>131675.40025483278</v>
      </c>
      <c r="AC251" s="4">
        <f t="shared" si="215"/>
        <v>132010.25789532339</v>
      </c>
      <c r="AD251" s="4">
        <f t="shared" si="215"/>
        <v>131675.40025483278</v>
      </c>
      <c r="AE251" s="4">
        <f t="shared" si="215"/>
        <v>131675.40025483278</v>
      </c>
      <c r="AF251" s="4">
        <f t="shared" si="215"/>
        <v>132010.25789532339</v>
      </c>
    </row>
    <row r="252" spans="4:32">
      <c r="D252" s="13">
        <v>9320</v>
      </c>
      <c r="E252" s="2"/>
      <c r="F252" s="4">
        <f t="shared" si="213"/>
        <v>2008.94</v>
      </c>
      <c r="G252" s="4">
        <f t="shared" si="213"/>
        <v>56.08</v>
      </c>
      <c r="H252" s="4">
        <f t="shared" si="213"/>
        <v>934.83999999999992</v>
      </c>
      <c r="I252" s="4">
        <f t="shared" si="213"/>
        <v>0</v>
      </c>
      <c r="J252" s="4">
        <f t="shared" si="214"/>
        <v>0</v>
      </c>
      <c r="K252" s="4">
        <f t="shared" si="214"/>
        <v>968.25</v>
      </c>
      <c r="L252" s="4">
        <f t="shared" si="214"/>
        <v>2.6821646268993282</v>
      </c>
      <c r="M252" s="4">
        <f t="shared" si="214"/>
        <v>2.6821646268993282</v>
      </c>
      <c r="N252" s="4">
        <f t="shared" si="214"/>
        <v>6.3855386006329189</v>
      </c>
      <c r="O252" s="4">
        <f t="shared" si="214"/>
        <v>3.9636432819734515</v>
      </c>
      <c r="P252" s="4">
        <f t="shared" si="214"/>
        <v>3.9636432819734515</v>
      </c>
      <c r="Q252" s="4">
        <f t="shared" si="214"/>
        <v>9.0458485527945491</v>
      </c>
      <c r="R252" s="4">
        <f t="shared" si="214"/>
        <v>5.155716449484264</v>
      </c>
      <c r="S252" s="4">
        <f t="shared" si="214"/>
        <v>3.9636432819734515</v>
      </c>
      <c r="T252" s="4">
        <f t="shared" si="215"/>
        <v>9.0458485527945491</v>
      </c>
      <c r="U252" s="4">
        <f t="shared" si="215"/>
        <v>3.9636432819734515</v>
      </c>
      <c r="V252" s="4">
        <f t="shared" si="215"/>
        <v>3.9636432819734515</v>
      </c>
      <c r="W252" s="4">
        <f t="shared" si="215"/>
        <v>76.596661378407248</v>
      </c>
      <c r="X252" s="4">
        <f t="shared" si="215"/>
        <v>3.9636432819734515</v>
      </c>
      <c r="Y252" s="4">
        <f t="shared" si="215"/>
        <v>3.9636432819734515</v>
      </c>
      <c r="Z252" s="4">
        <f t="shared" si="215"/>
        <v>7.8458282308336642</v>
      </c>
      <c r="AA252" s="4">
        <f t="shared" si="215"/>
        <v>3.9636432819734515</v>
      </c>
      <c r="AB252" s="4">
        <f t="shared" si="215"/>
        <v>3.9636432819734515</v>
      </c>
      <c r="AC252" s="4">
        <f t="shared" si="215"/>
        <v>9.0458485527945491</v>
      </c>
      <c r="AD252" s="4">
        <f t="shared" si="215"/>
        <v>5.155716449484264</v>
      </c>
      <c r="AE252" s="4">
        <f t="shared" si="215"/>
        <v>3.9636432819734515</v>
      </c>
      <c r="AF252" s="4">
        <f t="shared" si="215"/>
        <v>9.0458485527945491</v>
      </c>
    </row>
    <row r="253" spans="4:32">
      <c r="E253" s="2"/>
      <c r="V253"/>
    </row>
    <row r="254" spans="4:32">
      <c r="E254" s="2"/>
      <c r="F254" s="4">
        <f t="shared" ref="F254:AF254" si="216">SUM(F176:F252)</f>
        <v>4107535.82</v>
      </c>
      <c r="G254" s="4">
        <f t="shared" si="216"/>
        <v>3616023.3399999994</v>
      </c>
      <c r="H254" s="4">
        <f t="shared" si="216"/>
        <v>3896278.8600000003</v>
      </c>
      <c r="I254" s="4">
        <f t="shared" si="216"/>
        <v>3884435.4600000004</v>
      </c>
      <c r="J254" s="4">
        <f t="shared" si="216"/>
        <v>4070220.43</v>
      </c>
      <c r="K254" s="4">
        <f t="shared" si="216"/>
        <v>3717146.6199999996</v>
      </c>
      <c r="L254" s="4">
        <f t="shared" si="216"/>
        <v>3977652.7899999991</v>
      </c>
      <c r="M254" s="4">
        <f t="shared" si="216"/>
        <v>4067299.77</v>
      </c>
      <c r="N254" s="4">
        <f>SUM(N176:N252)</f>
        <v>3611820.83</v>
      </c>
      <c r="O254" s="4">
        <f t="shared" si="216"/>
        <v>4044130.3232999998</v>
      </c>
      <c r="P254" s="4">
        <f t="shared" si="216"/>
        <v>3873414.9432999995</v>
      </c>
      <c r="Q254" s="4">
        <f t="shared" si="216"/>
        <v>3711715.1246999996</v>
      </c>
      <c r="R254" s="4">
        <f t="shared" si="216"/>
        <v>4129382.2552999994</v>
      </c>
      <c r="S254" s="4">
        <f t="shared" si="216"/>
        <v>3623947.7482999996</v>
      </c>
      <c r="T254" s="4">
        <f t="shared" si="216"/>
        <v>3805236.8926999993</v>
      </c>
      <c r="U254" s="4">
        <f t="shared" si="216"/>
        <v>4068862.3712999998</v>
      </c>
      <c r="V254" s="4">
        <f t="shared" si="216"/>
        <v>4142197.199299999</v>
      </c>
      <c r="W254" s="4">
        <f t="shared" si="216"/>
        <v>3661549.6502999999</v>
      </c>
      <c r="X254" s="4">
        <f t="shared" si="216"/>
        <v>4151580.2652999996</v>
      </c>
      <c r="Y254" s="4">
        <f t="shared" si="216"/>
        <v>3862146.4332999992</v>
      </c>
      <c r="Z254" s="4">
        <f t="shared" si="216"/>
        <v>3852219.4766999995</v>
      </c>
      <c r="AA254" s="4">
        <f t="shared" si="216"/>
        <v>4175633.4619124779</v>
      </c>
      <c r="AB254" s="4">
        <f t="shared" si="216"/>
        <v>3999217.2294098814</v>
      </c>
      <c r="AC254" s="4">
        <f t="shared" si="216"/>
        <v>3831816.5589072839</v>
      </c>
      <c r="AD254" s="4">
        <f t="shared" si="216"/>
        <v>4264249.567852051</v>
      </c>
      <c r="AE254" s="4">
        <f t="shared" si="216"/>
        <v>3741712.5513172918</v>
      </c>
      <c r="AF254" s="4">
        <f t="shared" si="216"/>
        <v>3928702.5008468572</v>
      </c>
    </row>
    <row r="258" spans="3:7" ht="15">
      <c r="C258" s="64"/>
      <c r="D258" s="65"/>
      <c r="F258" s="4"/>
    </row>
    <row r="259" spans="3:7" ht="15">
      <c r="C259" s="64"/>
      <c r="D259" s="65"/>
      <c r="F259" s="4"/>
    </row>
    <row r="260" spans="3:7" ht="15">
      <c r="C260" s="64"/>
      <c r="D260" s="65"/>
      <c r="F260" s="4"/>
      <c r="G260" s="4"/>
    </row>
    <row r="261" spans="3:7" ht="15">
      <c r="C261" s="64"/>
      <c r="D261" s="65" t="s">
        <v>586</v>
      </c>
      <c r="F261" s="4"/>
      <c r="G261" s="4"/>
    </row>
    <row r="262" spans="3:7" ht="15">
      <c r="C262" s="64"/>
      <c r="D262" s="65"/>
      <c r="F262" s="4"/>
      <c r="G262" s="4"/>
    </row>
    <row r="263" spans="3:7" ht="15">
      <c r="C263" s="64"/>
      <c r="D263" s="65"/>
      <c r="F263" s="4"/>
      <c r="G263" s="4"/>
    </row>
    <row r="264" spans="3:7" ht="15">
      <c r="C264" s="64"/>
      <c r="D264" s="65"/>
      <c r="F264" s="4"/>
      <c r="G264" s="4"/>
    </row>
    <row r="265" spans="3:7" ht="15">
      <c r="C265" s="64"/>
      <c r="D265" s="65"/>
      <c r="F265" s="4"/>
      <c r="G265" s="4"/>
    </row>
    <row r="266" spans="3:7" ht="15">
      <c r="C266" s="64"/>
      <c r="D266" s="65"/>
      <c r="F266" s="4"/>
      <c r="G266" s="4"/>
    </row>
    <row r="267" spans="3:7" ht="15">
      <c r="C267" s="64"/>
      <c r="D267" s="65"/>
      <c r="F267" s="4"/>
      <c r="G267" s="4"/>
    </row>
    <row r="268" spans="3:7" ht="15">
      <c r="C268" s="64"/>
      <c r="D268" s="65"/>
      <c r="F268" s="4"/>
      <c r="G268" s="4"/>
    </row>
    <row r="269" spans="3:7" ht="15">
      <c r="C269" s="64"/>
      <c r="D269" s="65"/>
      <c r="F269" s="4"/>
      <c r="G269" s="4"/>
    </row>
    <row r="270" spans="3:7" ht="15">
      <c r="C270" s="64"/>
      <c r="D270" s="65"/>
      <c r="F270" s="4"/>
      <c r="G270" s="4"/>
    </row>
    <row r="271" spans="3:7" ht="15">
      <c r="C271" s="64"/>
      <c r="D271" s="65"/>
      <c r="F271" s="4"/>
      <c r="G271" s="4"/>
    </row>
    <row r="272" spans="3:7" ht="15">
      <c r="C272" s="64"/>
      <c r="D272" s="65"/>
      <c r="F272" s="4"/>
      <c r="G272" s="4"/>
    </row>
    <row r="273" spans="3:7" ht="15">
      <c r="C273" s="64"/>
      <c r="D273" s="65"/>
      <c r="F273" s="4"/>
      <c r="G273" s="4"/>
    </row>
  </sheetData>
  <mergeCells count="2">
    <mergeCell ref="F4:Q4"/>
    <mergeCell ref="U4:AF4"/>
  </mergeCells>
  <pageMargins left="0.75" right="0.75" top="1" bottom="1" header="0.5" footer="0.5"/>
  <pageSetup scale="59" orientation="portrait" r:id="rId1"/>
  <headerFooter alignWithMargins="0"/>
  <colBreaks count="2" manualBreakCount="2">
    <brk id="8" max="1048575" man="1"/>
    <brk id="4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P679"/>
  <sheetViews>
    <sheetView view="pageBreakPreview" zoomScale="20" zoomScaleNormal="90" zoomScaleSheetLayoutView="20" workbookViewId="0">
      <pane xSplit="5" ySplit="7" topLeftCell="F8" activePane="bottomRight" state="frozen"/>
      <selection activeCell="F4" sqref="F4:AF4"/>
      <selection pane="topRight" activeCell="F4" sqref="F4:AF4"/>
      <selection pane="bottomLeft" activeCell="F4" sqref="F4:AF4"/>
      <selection pane="bottomRight" activeCell="F8" sqref="F8"/>
    </sheetView>
  </sheetViews>
  <sheetFormatPr defaultRowHeight="12.75"/>
  <cols>
    <col min="1" max="1" width="78.42578125" customWidth="1"/>
    <col min="2" max="2" width="13.140625" customWidth="1"/>
    <col min="3" max="3" width="7" customWidth="1"/>
    <col min="4" max="4" width="13" style="1" bestFit="1" customWidth="1"/>
    <col min="5" max="5" width="9.28515625" style="1" customWidth="1"/>
    <col min="6" max="6" width="11.85546875" bestFit="1" customWidth="1"/>
    <col min="7" max="9" width="11.85546875" customWidth="1"/>
    <col min="10" max="10" width="12.28515625" customWidth="1"/>
    <col min="11" max="11" width="12" bestFit="1" customWidth="1"/>
    <col min="12" max="12" width="12.42578125" customWidth="1"/>
    <col min="13" max="14" width="11.85546875" bestFit="1" customWidth="1"/>
    <col min="15" max="15" width="13" bestFit="1" customWidth="1"/>
    <col min="16" max="19" width="11.8554687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4" max="35" width="12.28515625" bestFit="1" customWidth="1"/>
    <col min="36" max="36" width="12" bestFit="1" customWidth="1"/>
    <col min="38" max="38" width="10.28515625" bestFit="1" customWidth="1"/>
    <col min="40" max="42" width="10.28515625" bestFit="1" customWidth="1"/>
  </cols>
  <sheetData>
    <row r="1" spans="1:42">
      <c r="D1" s="41" t="s">
        <v>492</v>
      </c>
      <c r="L1" s="47"/>
      <c r="M1" s="47"/>
      <c r="N1" s="47"/>
      <c r="O1" s="47"/>
      <c r="P1" s="47"/>
      <c r="Q1" s="47"/>
      <c r="U1" s="42">
        <v>0.03</v>
      </c>
      <c r="V1" s="39">
        <f>U1</f>
        <v>0.03</v>
      </c>
      <c r="W1" s="39">
        <f t="shared" ref="W1:AF3" si="0">V1</f>
        <v>0.03</v>
      </c>
      <c r="X1" s="39">
        <f t="shared" si="0"/>
        <v>0.03</v>
      </c>
      <c r="Y1" s="39">
        <f t="shared" si="0"/>
        <v>0.03</v>
      </c>
      <c r="Z1" s="39">
        <f t="shared" si="0"/>
        <v>0.03</v>
      </c>
      <c r="AA1" s="39">
        <f t="shared" si="0"/>
        <v>0.03</v>
      </c>
      <c r="AB1" s="39">
        <f t="shared" si="0"/>
        <v>0.03</v>
      </c>
      <c r="AC1" s="39">
        <f t="shared" si="0"/>
        <v>0.03</v>
      </c>
      <c r="AD1" s="39">
        <f t="shared" si="0"/>
        <v>0.03</v>
      </c>
      <c r="AE1" s="39">
        <f t="shared" si="0"/>
        <v>0.03</v>
      </c>
      <c r="AF1" s="39">
        <f t="shared" si="0"/>
        <v>0.03</v>
      </c>
    </row>
    <row r="2" spans="1:42">
      <c r="A2" s="158"/>
      <c r="B2" s="53"/>
      <c r="C2" s="5"/>
      <c r="D2" s="41" t="s">
        <v>491</v>
      </c>
      <c r="E2" s="38"/>
      <c r="F2" s="38">
        <f>(F100)/F81</f>
        <v>0.31139471961477944</v>
      </c>
      <c r="G2" s="38">
        <f t="shared" ref="G2:M2" si="1">(G100)/G81</f>
        <v>0.31145623187160792</v>
      </c>
      <c r="H2" s="38">
        <f t="shared" si="1"/>
        <v>0.31151680495274814</v>
      </c>
      <c r="I2" s="38">
        <f t="shared" si="1"/>
        <v>0.31148861836585612</v>
      </c>
      <c r="J2" s="38">
        <f t="shared" si="1"/>
        <v>0.31145833767716857</v>
      </c>
      <c r="K2" s="38">
        <f t="shared" si="1"/>
        <v>0.3114733090768258</v>
      </c>
      <c r="L2" s="38">
        <f t="shared" si="1"/>
        <v>0.31946468514522991</v>
      </c>
      <c r="M2" s="38">
        <f t="shared" si="1"/>
        <v>0.31947195287162156</v>
      </c>
      <c r="N2" s="1"/>
      <c r="O2" s="1"/>
      <c r="P2" s="1"/>
      <c r="Q2" s="1"/>
      <c r="R2" s="1"/>
      <c r="S2" s="1"/>
      <c r="U2" s="43">
        <f>AVERAGE($F2:K2)</f>
        <v>0.31146467025983099</v>
      </c>
      <c r="V2" s="39">
        <f>U2</f>
        <v>0.31146467025983099</v>
      </c>
      <c r="W2" s="39">
        <f t="shared" si="0"/>
        <v>0.31146467025983099</v>
      </c>
      <c r="X2" s="39">
        <f t="shared" si="0"/>
        <v>0.31146467025983099</v>
      </c>
      <c r="Y2" s="39">
        <f t="shared" si="0"/>
        <v>0.31146467025983099</v>
      </c>
      <c r="Z2" s="39">
        <f t="shared" si="0"/>
        <v>0.31146467025983099</v>
      </c>
      <c r="AA2" s="39">
        <f t="shared" si="0"/>
        <v>0.31146467025983099</v>
      </c>
      <c r="AB2" s="39">
        <f t="shared" si="0"/>
        <v>0.31146467025983099</v>
      </c>
      <c r="AC2" s="39">
        <f t="shared" si="0"/>
        <v>0.31146467025983099</v>
      </c>
      <c r="AD2" s="39">
        <f t="shared" si="0"/>
        <v>0.31146467025983099</v>
      </c>
      <c r="AE2" s="39">
        <f t="shared" si="0"/>
        <v>0.31146467025983099</v>
      </c>
      <c r="AF2" s="39">
        <f t="shared" si="0"/>
        <v>0.31146467025983099</v>
      </c>
    </row>
    <row r="3" spans="1:42">
      <c r="A3" s="5"/>
      <c r="B3" s="5"/>
      <c r="C3" s="5"/>
      <c r="D3" s="41"/>
      <c r="E3" s="38"/>
      <c r="F3" s="38"/>
      <c r="G3" s="38"/>
      <c r="H3" s="38"/>
      <c r="I3" s="38"/>
      <c r="J3" s="38"/>
      <c r="K3" s="38"/>
      <c r="L3" s="38"/>
      <c r="M3" s="1"/>
      <c r="N3" s="1"/>
      <c r="O3" s="1"/>
      <c r="P3" s="1"/>
      <c r="Q3" s="1"/>
      <c r="R3" s="1"/>
      <c r="S3" s="1"/>
      <c r="U3" s="42"/>
      <c r="V3" s="39"/>
      <c r="W3" s="39"/>
      <c r="X3" s="39"/>
      <c r="Y3" s="39">
        <f>Escalation!C7</f>
        <v>0</v>
      </c>
      <c r="Z3" s="39">
        <f>Y3</f>
        <v>0</v>
      </c>
      <c r="AA3" s="39">
        <f t="shared" si="0"/>
        <v>0</v>
      </c>
      <c r="AB3" s="39">
        <f t="shared" si="0"/>
        <v>0</v>
      </c>
      <c r="AC3" s="39">
        <f t="shared" si="0"/>
        <v>0</v>
      </c>
      <c r="AD3" s="39">
        <f t="shared" si="0"/>
        <v>0</v>
      </c>
      <c r="AE3" s="39">
        <f t="shared" si="0"/>
        <v>0</v>
      </c>
      <c r="AF3" s="39">
        <f t="shared" si="0"/>
        <v>0</v>
      </c>
      <c r="AJ3" s="40"/>
    </row>
    <row r="4" spans="1:42">
      <c r="A4" s="5" t="s">
        <v>4</v>
      </c>
      <c r="B4" s="5"/>
      <c r="C4" s="5"/>
      <c r="F4" s="268" t="s">
        <v>458</v>
      </c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70"/>
      <c r="R4" s="4"/>
      <c r="S4" s="4"/>
      <c r="T4" s="4"/>
      <c r="U4" s="268" t="s">
        <v>579</v>
      </c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70"/>
      <c r="AJ4" s="40" t="s">
        <v>672</v>
      </c>
    </row>
    <row r="5" spans="1:42">
      <c r="F5" s="26" t="s">
        <v>488</v>
      </c>
      <c r="G5" s="27"/>
      <c r="H5" s="27"/>
      <c r="I5" s="27"/>
      <c r="J5" s="27"/>
      <c r="K5" s="27"/>
      <c r="L5" s="28" t="s">
        <v>455</v>
      </c>
      <c r="M5" s="28"/>
      <c r="N5" s="28"/>
      <c r="O5" s="23" t="s">
        <v>994</v>
      </c>
      <c r="P5" s="24"/>
      <c r="Q5" s="24"/>
      <c r="R5" s="24"/>
      <c r="S5" s="24"/>
      <c r="T5" s="24"/>
      <c r="U5" s="24"/>
      <c r="V5" s="24"/>
      <c r="W5" s="24"/>
      <c r="X5" s="25"/>
      <c r="Y5" s="25"/>
      <c r="Z5" s="25" t="s">
        <v>456</v>
      </c>
      <c r="AA5" s="29"/>
      <c r="AB5" s="29"/>
      <c r="AC5" s="29"/>
      <c r="AD5" s="29"/>
      <c r="AE5" s="29"/>
      <c r="AF5" s="30" t="s">
        <v>489</v>
      </c>
      <c r="AJ5" s="95"/>
      <c r="AK5" s="95"/>
      <c r="AL5" s="95"/>
      <c r="AM5" s="95"/>
      <c r="AN5" s="95"/>
      <c r="AO5" s="95"/>
    </row>
    <row r="6" spans="1:42">
      <c r="A6" s="12"/>
      <c r="D6" s="35" t="s">
        <v>463</v>
      </c>
      <c r="E6" s="35" t="s">
        <v>454</v>
      </c>
      <c r="F6" s="11">
        <v>2018</v>
      </c>
      <c r="G6" s="11">
        <v>2018</v>
      </c>
      <c r="H6" s="11">
        <v>2018</v>
      </c>
      <c r="I6" s="11">
        <v>2018</v>
      </c>
      <c r="J6" s="11">
        <v>2018</v>
      </c>
      <c r="K6" s="11">
        <v>2018</v>
      </c>
      <c r="L6" s="11">
        <v>2018</v>
      </c>
      <c r="M6" s="11">
        <v>2018</v>
      </c>
      <c r="N6" s="11">
        <v>2018</v>
      </c>
      <c r="O6" s="11">
        <v>2018</v>
      </c>
      <c r="P6" s="11">
        <v>2018</v>
      </c>
      <c r="Q6" s="11">
        <v>2018</v>
      </c>
      <c r="R6" s="11">
        <v>2019</v>
      </c>
      <c r="S6" s="11">
        <v>2019</v>
      </c>
      <c r="T6" s="11">
        <v>2019</v>
      </c>
      <c r="U6" s="11">
        <v>2019</v>
      </c>
      <c r="V6" s="11">
        <v>2019</v>
      </c>
      <c r="W6" s="11">
        <v>2019</v>
      </c>
      <c r="X6" s="11">
        <v>2019</v>
      </c>
      <c r="Y6" s="11">
        <v>2019</v>
      </c>
      <c r="Z6" s="11">
        <v>2019</v>
      </c>
      <c r="AA6" s="11">
        <v>2019</v>
      </c>
      <c r="AB6" s="11">
        <v>2019</v>
      </c>
      <c r="AC6" s="11">
        <v>2019</v>
      </c>
      <c r="AD6" s="11">
        <v>2020</v>
      </c>
      <c r="AE6" s="11">
        <v>2020</v>
      </c>
      <c r="AF6" s="11">
        <v>2020</v>
      </c>
      <c r="AJ6" s="40" t="s">
        <v>665</v>
      </c>
    </row>
    <row r="7" spans="1:42">
      <c r="B7" s="10" t="s">
        <v>453</v>
      </c>
      <c r="C7" s="10" t="s">
        <v>454</v>
      </c>
      <c r="D7" s="60" t="s">
        <v>464</v>
      </c>
      <c r="E7" s="34" t="s">
        <v>490</v>
      </c>
      <c r="F7" s="7" t="s">
        <v>11</v>
      </c>
      <c r="G7" s="7" t="s">
        <v>12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5</v>
      </c>
      <c r="M7" s="7" t="s">
        <v>6</v>
      </c>
      <c r="N7" s="7" t="s">
        <v>7</v>
      </c>
      <c r="O7" s="7" t="s">
        <v>8</v>
      </c>
      <c r="P7" s="7" t="s">
        <v>9</v>
      </c>
      <c r="Q7" s="7" t="s">
        <v>10</v>
      </c>
      <c r="R7" s="7" t="s">
        <v>11</v>
      </c>
      <c r="S7" s="7" t="s">
        <v>12</v>
      </c>
      <c r="T7" s="7" t="s">
        <v>13</v>
      </c>
      <c r="U7" s="7" t="s">
        <v>14</v>
      </c>
      <c r="V7" s="7" t="s">
        <v>15</v>
      </c>
      <c r="W7" s="7" t="s">
        <v>16</v>
      </c>
      <c r="X7" s="7" t="s">
        <v>5</v>
      </c>
      <c r="Y7" s="7" t="s">
        <v>6</v>
      </c>
      <c r="Z7" s="7" t="s">
        <v>7</v>
      </c>
      <c r="AA7" s="7" t="s">
        <v>8</v>
      </c>
      <c r="AB7" s="7" t="s">
        <v>9</v>
      </c>
      <c r="AC7" s="7" t="s">
        <v>10</v>
      </c>
      <c r="AD7" s="7" t="s">
        <v>11</v>
      </c>
      <c r="AE7" s="7" t="s">
        <v>12</v>
      </c>
      <c r="AF7" s="7" t="s">
        <v>13</v>
      </c>
      <c r="AH7" s="62" t="s">
        <v>560</v>
      </c>
      <c r="AI7" s="62" t="s">
        <v>561</v>
      </c>
      <c r="AJ7" s="62" t="s">
        <v>664</v>
      </c>
      <c r="AL7" s="62" t="s">
        <v>667</v>
      </c>
      <c r="AM7" s="62" t="s">
        <v>666</v>
      </c>
      <c r="AN7" s="62" t="s">
        <v>668</v>
      </c>
      <c r="AO7" s="62" t="s">
        <v>669</v>
      </c>
    </row>
    <row r="8" spans="1:42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42">
      <c r="A9" s="76" t="s">
        <v>44</v>
      </c>
      <c r="B9" s="5" t="str">
        <f>RIGHT(A9,10)</f>
        <v>8870-01000</v>
      </c>
      <c r="C9" s="5" t="str">
        <f>LEFT(B9,4)</f>
        <v>8870</v>
      </c>
      <c r="D9" s="1">
        <f>SUM($F9:K9)</f>
        <v>11345.029999999999</v>
      </c>
      <c r="E9" s="2">
        <f t="shared" ref="E9:E40" si="2">D9/$D$81</f>
        <v>4.1044127425033114E-3</v>
      </c>
      <c r="F9" s="22">
        <f>'Div 9 history '!B10</f>
        <v>2523.87</v>
      </c>
      <c r="G9" s="22">
        <f>'Div 9 history '!C10</f>
        <v>2520.7399999999998</v>
      </c>
      <c r="H9" s="22">
        <f>'Div 9 history '!D10</f>
        <v>984.56</v>
      </c>
      <c r="I9" s="22">
        <f>'Div 9 history '!E10</f>
        <v>1025.56</v>
      </c>
      <c r="J9" s="22">
        <f>'Div 9 history '!F10</f>
        <v>1712.22</v>
      </c>
      <c r="K9" s="22">
        <f>'Div 9 history '!G10</f>
        <v>2578.08</v>
      </c>
      <c r="L9" s="1">
        <f t="shared" ref="L9:U18" si="3">$E9*L$81</f>
        <v>1712.6756814973492</v>
      </c>
      <c r="M9" s="1">
        <f t="shared" si="3"/>
        <v>1780.0648440368159</v>
      </c>
      <c r="N9" s="1">
        <f t="shared" si="3"/>
        <v>1577.892800520272</v>
      </c>
      <c r="O9" s="1">
        <f t="shared" si="3"/>
        <v>1820.8665578677749</v>
      </c>
      <c r="P9" s="1">
        <f t="shared" si="3"/>
        <v>1786.6281468349553</v>
      </c>
      <c r="Q9" s="1">
        <f t="shared" si="3"/>
        <v>1719.009257441202</v>
      </c>
      <c r="R9" s="1">
        <f t="shared" si="3"/>
        <v>1887.7170162347879</v>
      </c>
      <c r="S9" s="1">
        <f t="shared" si="3"/>
        <v>1638.6636644143796</v>
      </c>
      <c r="T9" s="1">
        <f t="shared" si="3"/>
        <v>1660.622508590505</v>
      </c>
      <c r="U9" s="1">
        <f t="shared" si="3"/>
        <v>1716.4032044875657</v>
      </c>
      <c r="V9" s="1">
        <f t="shared" ref="V9:AF18" si="4">$E9*V$81</f>
        <v>1778.3559648139728</v>
      </c>
      <c r="W9" s="1">
        <f t="shared" si="4"/>
        <v>1591.6976492403353</v>
      </c>
      <c r="X9" s="1">
        <f t="shared" si="4"/>
        <v>1760.3724803826947</v>
      </c>
      <c r="Y9" s="1">
        <f t="shared" si="4"/>
        <v>1694.1704625881014</v>
      </c>
      <c r="Z9" s="1">
        <f t="shared" si="4"/>
        <v>1633.8337454144796</v>
      </c>
      <c r="AA9" s="1">
        <f t="shared" si="4"/>
        <v>1875.4925546038082</v>
      </c>
      <c r="AB9" s="1">
        <f t="shared" si="4"/>
        <v>1840.2269912400041</v>
      </c>
      <c r="AC9" s="1">
        <f t="shared" si="4"/>
        <v>1770.5795351644379</v>
      </c>
      <c r="AD9" s="1">
        <f t="shared" si="4"/>
        <v>1944.3485267218318</v>
      </c>
      <c r="AE9" s="1">
        <f t="shared" si="4"/>
        <v>1687.8235743468113</v>
      </c>
      <c r="AF9" s="1">
        <f t="shared" si="4"/>
        <v>1710.4411838482201</v>
      </c>
      <c r="AH9" s="15">
        <f t="shared" ref="AH9:AH78" si="5">SUM(F9:Q9)</f>
        <v>21742.167288198369</v>
      </c>
      <c r="AI9" s="15">
        <f t="shared" ref="AI9:AI78" si="6">SUM(U9:AF9)</f>
        <v>21003.745872852262</v>
      </c>
      <c r="AJ9" s="15">
        <f>AI9-AH9</f>
        <v>-738.4214153461071</v>
      </c>
      <c r="AL9" s="15">
        <f>AJ9</f>
        <v>-738.4214153461071</v>
      </c>
      <c r="AP9" s="15"/>
    </row>
    <row r="10" spans="1:42">
      <c r="A10" s="76" t="s">
        <v>1169</v>
      </c>
      <c r="B10" s="5" t="str">
        <f t="shared" ref="B10:B149" si="7">RIGHT(A10,10)</f>
        <v>8890-01000</v>
      </c>
      <c r="C10" s="5" t="str">
        <f t="shared" ref="C10:C79" si="8">LEFT(B10,4)</f>
        <v>8890</v>
      </c>
      <c r="D10" s="1">
        <f>SUM($F10:K10)</f>
        <v>25860.34</v>
      </c>
      <c r="E10" s="2">
        <f t="shared" si="2"/>
        <v>9.3557715600106912E-3</v>
      </c>
      <c r="F10" s="22">
        <f>'Div 9 history '!B11</f>
        <v>5827.83</v>
      </c>
      <c r="G10" s="22">
        <f>'Div 9 history '!C11</f>
        <v>4278.93</v>
      </c>
      <c r="H10" s="22">
        <f>'Div 9 history '!D11</f>
        <v>4891.33</v>
      </c>
      <c r="I10" s="22">
        <f>'Div 9 history '!E11</f>
        <v>6708.78</v>
      </c>
      <c r="J10" s="22">
        <f>'Div 9 history '!F11</f>
        <v>2196.4499999999998</v>
      </c>
      <c r="K10" s="22">
        <f>'Div 9 history '!G11</f>
        <v>1957.02</v>
      </c>
      <c r="L10" s="1">
        <f t="shared" si="3"/>
        <v>3903.9452018419661</v>
      </c>
      <c r="M10" s="1">
        <f t="shared" si="3"/>
        <v>4057.5549019120294</v>
      </c>
      <c r="N10" s="1">
        <f t="shared" si="3"/>
        <v>3596.7154167954086</v>
      </c>
      <c r="O10" s="1">
        <f t="shared" si="3"/>
        <v>4150.5600497389905</v>
      </c>
      <c r="P10" s="1">
        <f t="shared" si="3"/>
        <v>4072.5155711991833</v>
      </c>
      <c r="Q10" s="1">
        <f t="shared" si="3"/>
        <v>3918.382222045866</v>
      </c>
      <c r="R10" s="1">
        <f t="shared" si="3"/>
        <v>4302.9418047918025</v>
      </c>
      <c r="S10" s="1">
        <f t="shared" si="3"/>
        <v>3735.2390877240309</v>
      </c>
      <c r="T10" s="1">
        <f t="shared" si="3"/>
        <v>3785.2930035269528</v>
      </c>
      <c r="U10" s="1">
        <f t="shared" si="3"/>
        <v>3912.4418750005934</v>
      </c>
      <c r="V10" s="1">
        <f t="shared" si="4"/>
        <v>4053.6596105182075</v>
      </c>
      <c r="W10" s="1">
        <f t="shared" si="4"/>
        <v>3628.1827713594248</v>
      </c>
      <c r="X10" s="1">
        <f t="shared" si="4"/>
        <v>4012.6672974280204</v>
      </c>
      <c r="Y10" s="1">
        <f t="shared" si="4"/>
        <v>3861.7636251720432</v>
      </c>
      <c r="Z10" s="1">
        <f t="shared" si="4"/>
        <v>3724.2295665936435</v>
      </c>
      <c r="AA10" s="1">
        <f t="shared" si="4"/>
        <v>4275.0768512311606</v>
      </c>
      <c r="AB10" s="1">
        <f t="shared" si="4"/>
        <v>4194.6910383351587</v>
      </c>
      <c r="AC10" s="1">
        <f t="shared" si="4"/>
        <v>4035.9336887072423</v>
      </c>
      <c r="AD10" s="1">
        <f t="shared" si="4"/>
        <v>4432.0300589355566</v>
      </c>
      <c r="AE10" s="1">
        <f t="shared" si="4"/>
        <v>3847.2962603557521</v>
      </c>
      <c r="AF10" s="1">
        <f t="shared" si="4"/>
        <v>3898.8517936327612</v>
      </c>
      <c r="AH10" s="15">
        <f t="shared" si="5"/>
        <v>49560.013363533442</v>
      </c>
      <c r="AI10" s="15">
        <f t="shared" si="6"/>
        <v>47876.824437269563</v>
      </c>
      <c r="AJ10" s="15">
        <f t="shared" ref="AJ10:AJ78" si="9">AI10-AH10</f>
        <v>-1683.1889262638797</v>
      </c>
      <c r="AL10" s="15">
        <f t="shared" ref="AL10:AL78" si="10">AJ10</f>
        <v>-1683.1889262638797</v>
      </c>
      <c r="AP10" s="15"/>
    </row>
    <row r="11" spans="1:42">
      <c r="A11" s="76" t="s">
        <v>1170</v>
      </c>
      <c r="B11" s="5" t="str">
        <f t="shared" si="7"/>
        <v>8900-01000</v>
      </c>
      <c r="C11" s="5" t="str">
        <f t="shared" si="8"/>
        <v>8900</v>
      </c>
      <c r="D11" s="1">
        <f>SUM($F11:K11)</f>
        <v>344.1</v>
      </c>
      <c r="E11" s="2">
        <f t="shared" si="2"/>
        <v>1.2448873424710113E-4</v>
      </c>
      <c r="F11" s="22">
        <f>'Div 9 history '!B12</f>
        <v>344.1</v>
      </c>
      <c r="G11" s="22">
        <f>'Div 9 history '!C12</f>
        <v>0</v>
      </c>
      <c r="H11" s="22">
        <f>'Div 9 history '!D12</f>
        <v>0</v>
      </c>
      <c r="I11" s="22">
        <f>'Div 9 history '!E12</f>
        <v>0</v>
      </c>
      <c r="J11" s="22">
        <f>'Div 9 history '!F12</f>
        <v>0</v>
      </c>
      <c r="K11" s="22">
        <f>'Div 9 history '!G12</f>
        <v>0</v>
      </c>
      <c r="L11" s="1">
        <f t="shared" si="3"/>
        <v>51.946244479145314</v>
      </c>
      <c r="M11" s="1">
        <f t="shared" si="3"/>
        <v>53.990188905015536</v>
      </c>
      <c r="N11" s="1">
        <f t="shared" si="3"/>
        <v>47.858217444909862</v>
      </c>
      <c r="O11" s="1">
        <f t="shared" si="3"/>
        <v>55.227723731211064</v>
      </c>
      <c r="P11" s="1">
        <f t="shared" si="3"/>
        <v>54.189256910374695</v>
      </c>
      <c r="Q11" s="1">
        <f t="shared" si="3"/>
        <v>52.138344762906549</v>
      </c>
      <c r="R11" s="1">
        <f t="shared" si="3"/>
        <v>57.255329010711357</v>
      </c>
      <c r="S11" s="1">
        <f t="shared" si="3"/>
        <v>49.701425815972996</v>
      </c>
      <c r="T11" s="1">
        <f t="shared" si="3"/>
        <v>50.367447702297206</v>
      </c>
      <c r="U11" s="1">
        <f t="shared" si="3"/>
        <v>52.059301973125812</v>
      </c>
      <c r="V11" s="1">
        <f t="shared" si="4"/>
        <v>53.938357808880909</v>
      </c>
      <c r="W11" s="1">
        <f t="shared" si="4"/>
        <v>48.276924882842927</v>
      </c>
      <c r="X11" s="1">
        <f t="shared" si="4"/>
        <v>53.392910419777238</v>
      </c>
      <c r="Y11" s="1">
        <f t="shared" si="4"/>
        <v>51.384972642343456</v>
      </c>
      <c r="Z11" s="1">
        <f t="shared" si="4"/>
        <v>49.554932141838542</v>
      </c>
      <c r="AA11" s="1">
        <f t="shared" si="4"/>
        <v>56.884555443147399</v>
      </c>
      <c r="AB11" s="1">
        <f t="shared" si="4"/>
        <v>55.814934617685935</v>
      </c>
      <c r="AC11" s="1">
        <f t="shared" si="4"/>
        <v>53.702495105793744</v>
      </c>
      <c r="AD11" s="1">
        <f t="shared" si="4"/>
        <v>58.972988881032698</v>
      </c>
      <c r="AE11" s="1">
        <f t="shared" si="4"/>
        <v>51.192468590452194</v>
      </c>
      <c r="AF11" s="1">
        <f t="shared" si="4"/>
        <v>51.878471133366126</v>
      </c>
      <c r="AH11" s="15">
        <f t="shared" si="5"/>
        <v>659.44997623356301</v>
      </c>
      <c r="AI11" s="15">
        <f t="shared" si="6"/>
        <v>637.053313640287</v>
      </c>
      <c r="AJ11" s="15">
        <f t="shared" si="9"/>
        <v>-22.396662593276005</v>
      </c>
      <c r="AL11" s="15">
        <f t="shared" si="10"/>
        <v>-22.396662593276005</v>
      </c>
      <c r="AP11" s="15"/>
    </row>
    <row r="12" spans="1:42">
      <c r="A12" s="76" t="s">
        <v>45</v>
      </c>
      <c r="B12" s="5" t="str">
        <f t="shared" ref="B12" si="11">RIGHT(A12,10)</f>
        <v>8920-01000</v>
      </c>
      <c r="C12" s="5" t="str">
        <f t="shared" ref="C12" si="12">LEFT(B12,4)</f>
        <v>8920</v>
      </c>
      <c r="D12" s="1">
        <f>SUM($F12:K12)</f>
        <v>3811.9700000000003</v>
      </c>
      <c r="E12" s="2">
        <f t="shared" si="2"/>
        <v>1.3790971237661205E-3</v>
      </c>
      <c r="F12" s="22">
        <f>'Div 9 history '!B13</f>
        <v>1507.24</v>
      </c>
      <c r="G12" s="22">
        <f>'Div 9 history '!C13</f>
        <v>739.6</v>
      </c>
      <c r="H12" s="22">
        <f>'Div 9 history '!D13</f>
        <v>383.07</v>
      </c>
      <c r="I12" s="22">
        <f>'Div 9 history '!E13</f>
        <v>440.91</v>
      </c>
      <c r="J12" s="22">
        <f>'Div 9 history '!F13</f>
        <v>194.55</v>
      </c>
      <c r="K12" s="22">
        <f>'Div 9 history '!G13</f>
        <v>546.6</v>
      </c>
      <c r="L12" s="1">
        <f t="shared" si="3"/>
        <v>575.46505541170461</v>
      </c>
      <c r="M12" s="1">
        <f t="shared" si="3"/>
        <v>598.10805114865468</v>
      </c>
      <c r="N12" s="1">
        <f t="shared" si="3"/>
        <v>530.17753313999719</v>
      </c>
      <c r="O12" s="1">
        <f t="shared" si="3"/>
        <v>611.8175705657211</v>
      </c>
      <c r="P12" s="1">
        <f t="shared" si="3"/>
        <v>600.31334398326362</v>
      </c>
      <c r="Q12" s="1">
        <f t="shared" si="3"/>
        <v>577.59315921492839</v>
      </c>
      <c r="R12" s="1">
        <f t="shared" si="3"/>
        <v>634.27955980517686</v>
      </c>
      <c r="S12" s="1">
        <f t="shared" si="3"/>
        <v>550.5967572441574</v>
      </c>
      <c r="T12" s="1">
        <f t="shared" si="3"/>
        <v>557.97500615439083</v>
      </c>
      <c r="U12" s="1">
        <f t="shared" si="3"/>
        <v>576.71751625253239</v>
      </c>
      <c r="V12" s="1">
        <f t="shared" si="4"/>
        <v>597.53386171670957</v>
      </c>
      <c r="W12" s="1">
        <f t="shared" si="4"/>
        <v>534.81601088535524</v>
      </c>
      <c r="X12" s="1">
        <f t="shared" si="4"/>
        <v>591.49134766892826</v>
      </c>
      <c r="Y12" s="1">
        <f t="shared" si="4"/>
        <v>569.24723674348729</v>
      </c>
      <c r="Z12" s="1">
        <f t="shared" si="4"/>
        <v>548.97388746505158</v>
      </c>
      <c r="AA12" s="1">
        <f t="shared" si="4"/>
        <v>630.17209768269277</v>
      </c>
      <c r="AB12" s="1">
        <f t="shared" si="4"/>
        <v>618.32274430276152</v>
      </c>
      <c r="AC12" s="1">
        <f t="shared" si="4"/>
        <v>594.92095399137622</v>
      </c>
      <c r="AD12" s="1">
        <f t="shared" si="4"/>
        <v>653.30794659933224</v>
      </c>
      <c r="AE12" s="1">
        <f t="shared" si="4"/>
        <v>567.11465996148218</v>
      </c>
      <c r="AF12" s="1">
        <f t="shared" si="4"/>
        <v>574.71425633902254</v>
      </c>
      <c r="AH12" s="15">
        <f t="shared" ref="AH12" si="13">SUM(F12:Q12)</f>
        <v>7305.4447134642687</v>
      </c>
      <c r="AI12" s="15">
        <f t="shared" ref="AI12" si="14">SUM(U12:AF12)</f>
        <v>7057.3325196087317</v>
      </c>
      <c r="AJ12" s="15">
        <f t="shared" ref="AJ12" si="15">AI12-AH12</f>
        <v>-248.11219385553704</v>
      </c>
      <c r="AL12" s="15">
        <f t="shared" si="10"/>
        <v>-248.11219385553704</v>
      </c>
      <c r="AP12" s="15"/>
    </row>
    <row r="13" spans="1:42">
      <c r="A13" s="76" t="s">
        <v>46</v>
      </c>
      <c r="B13" s="5" t="str">
        <f t="shared" ref="B13:B59" si="16">RIGHT(A13,10)</f>
        <v>8930-01000</v>
      </c>
      <c r="C13" s="5" t="str">
        <f t="shared" ref="C13:C59" si="17">LEFT(B13,4)</f>
        <v>8930</v>
      </c>
      <c r="D13" s="1">
        <f>SUM($F13:K13)</f>
        <v>0</v>
      </c>
      <c r="E13" s="2">
        <f t="shared" si="2"/>
        <v>0</v>
      </c>
      <c r="F13" s="22">
        <f>'Div 9 history '!B14</f>
        <v>0</v>
      </c>
      <c r="G13" s="22">
        <f>'Div 9 history '!C14</f>
        <v>0</v>
      </c>
      <c r="H13" s="22">
        <f>'Div 9 history '!D14</f>
        <v>0</v>
      </c>
      <c r="I13" s="22">
        <f>'Div 9 history '!E14</f>
        <v>0</v>
      </c>
      <c r="J13" s="22">
        <f>'Div 9 history '!F14</f>
        <v>0</v>
      </c>
      <c r="K13" s="22">
        <f>'Div 9 history '!G14</f>
        <v>0</v>
      </c>
      <c r="L13" s="1">
        <f t="shared" si="3"/>
        <v>0</v>
      </c>
      <c r="M13" s="1">
        <f t="shared" si="3"/>
        <v>0</v>
      </c>
      <c r="N13" s="1">
        <f t="shared" si="3"/>
        <v>0</v>
      </c>
      <c r="O13" s="1">
        <f t="shared" si="3"/>
        <v>0</v>
      </c>
      <c r="P13" s="1">
        <f t="shared" si="3"/>
        <v>0</v>
      </c>
      <c r="Q13" s="1">
        <f t="shared" si="3"/>
        <v>0</v>
      </c>
      <c r="R13" s="1">
        <f t="shared" si="3"/>
        <v>0</v>
      </c>
      <c r="S13" s="1">
        <f t="shared" si="3"/>
        <v>0</v>
      </c>
      <c r="T13" s="1">
        <f t="shared" si="3"/>
        <v>0</v>
      </c>
      <c r="U13" s="1">
        <f t="shared" si="3"/>
        <v>0</v>
      </c>
      <c r="V13" s="1">
        <f t="shared" si="4"/>
        <v>0</v>
      </c>
      <c r="W13" s="1">
        <f t="shared" si="4"/>
        <v>0</v>
      </c>
      <c r="X13" s="1">
        <f t="shared" si="4"/>
        <v>0</v>
      </c>
      <c r="Y13" s="1">
        <f t="shared" si="4"/>
        <v>0</v>
      </c>
      <c r="Z13" s="1">
        <f t="shared" si="4"/>
        <v>0</v>
      </c>
      <c r="AA13" s="1">
        <f t="shared" si="4"/>
        <v>0</v>
      </c>
      <c r="AB13" s="1">
        <f t="shared" si="4"/>
        <v>0</v>
      </c>
      <c r="AC13" s="1">
        <f t="shared" si="4"/>
        <v>0</v>
      </c>
      <c r="AD13" s="1">
        <f t="shared" si="4"/>
        <v>0</v>
      </c>
      <c r="AE13" s="1">
        <f t="shared" si="4"/>
        <v>0</v>
      </c>
      <c r="AF13" s="1">
        <f t="shared" si="4"/>
        <v>0</v>
      </c>
      <c r="AH13" s="15">
        <f t="shared" si="5"/>
        <v>0</v>
      </c>
      <c r="AI13" s="15">
        <f t="shared" si="6"/>
        <v>0</v>
      </c>
      <c r="AJ13" s="15">
        <f t="shared" si="9"/>
        <v>0</v>
      </c>
      <c r="AL13" s="15">
        <f t="shared" si="10"/>
        <v>0</v>
      </c>
      <c r="AP13" s="15"/>
    </row>
    <row r="14" spans="1:42">
      <c r="A14" s="76" t="s">
        <v>879</v>
      </c>
      <c r="B14" s="5" t="str">
        <f t="shared" si="16"/>
        <v>9010-01000</v>
      </c>
      <c r="C14" s="5" t="str">
        <f t="shared" si="17"/>
        <v>9010</v>
      </c>
      <c r="D14" s="1">
        <f>SUM($F14:K14)</f>
        <v>0</v>
      </c>
      <c r="E14" s="2">
        <f t="shared" si="2"/>
        <v>0</v>
      </c>
      <c r="F14" s="22">
        <f>'Div 9 history '!B15</f>
        <v>0</v>
      </c>
      <c r="G14" s="22">
        <f>'Div 9 history '!C15</f>
        <v>0</v>
      </c>
      <c r="H14" s="22">
        <f>'Div 9 history '!D15</f>
        <v>0</v>
      </c>
      <c r="I14" s="22">
        <f>'Div 9 history '!E15</f>
        <v>0</v>
      </c>
      <c r="J14" s="22">
        <f>'Div 9 history '!F15</f>
        <v>0</v>
      </c>
      <c r="K14" s="22">
        <f>'Div 9 history '!G15</f>
        <v>0</v>
      </c>
      <c r="L14" s="1">
        <f t="shared" si="3"/>
        <v>0</v>
      </c>
      <c r="M14" s="1">
        <f t="shared" si="3"/>
        <v>0</v>
      </c>
      <c r="N14" s="1">
        <f t="shared" si="3"/>
        <v>0</v>
      </c>
      <c r="O14" s="1">
        <f t="shared" si="3"/>
        <v>0</v>
      </c>
      <c r="P14" s="1">
        <f t="shared" si="3"/>
        <v>0</v>
      </c>
      <c r="Q14" s="1">
        <f t="shared" si="3"/>
        <v>0</v>
      </c>
      <c r="R14" s="1">
        <f t="shared" si="3"/>
        <v>0</v>
      </c>
      <c r="S14" s="1">
        <f t="shared" si="3"/>
        <v>0</v>
      </c>
      <c r="T14" s="1">
        <f t="shared" si="3"/>
        <v>0</v>
      </c>
      <c r="U14" s="1">
        <f t="shared" si="3"/>
        <v>0</v>
      </c>
      <c r="V14" s="1">
        <f t="shared" si="4"/>
        <v>0</v>
      </c>
      <c r="W14" s="1">
        <f t="shared" si="4"/>
        <v>0</v>
      </c>
      <c r="X14" s="1">
        <f t="shared" si="4"/>
        <v>0</v>
      </c>
      <c r="Y14" s="1">
        <f t="shared" si="4"/>
        <v>0</v>
      </c>
      <c r="Z14" s="1">
        <f t="shared" si="4"/>
        <v>0</v>
      </c>
      <c r="AA14" s="1">
        <f t="shared" si="4"/>
        <v>0</v>
      </c>
      <c r="AB14" s="1">
        <f t="shared" si="4"/>
        <v>0</v>
      </c>
      <c r="AC14" s="1">
        <f t="shared" si="4"/>
        <v>0</v>
      </c>
      <c r="AD14" s="1">
        <f t="shared" si="4"/>
        <v>0</v>
      </c>
      <c r="AE14" s="1">
        <f t="shared" si="4"/>
        <v>0</v>
      </c>
      <c r="AF14" s="1">
        <f t="shared" si="4"/>
        <v>0</v>
      </c>
      <c r="AH14" s="15">
        <f t="shared" si="5"/>
        <v>0</v>
      </c>
      <c r="AI14" s="15">
        <f t="shared" si="6"/>
        <v>0</v>
      </c>
      <c r="AJ14" s="15">
        <f t="shared" si="9"/>
        <v>0</v>
      </c>
      <c r="AL14" s="15">
        <f t="shared" si="10"/>
        <v>0</v>
      </c>
      <c r="AP14" s="15"/>
    </row>
    <row r="15" spans="1:42">
      <c r="A15" s="76" t="s">
        <v>47</v>
      </c>
      <c r="B15" s="5" t="str">
        <f t="shared" si="16"/>
        <v>9020-01000</v>
      </c>
      <c r="C15" s="5" t="str">
        <f t="shared" si="17"/>
        <v>9020</v>
      </c>
      <c r="D15" s="1">
        <f>SUM($F15:K15)</f>
        <v>249872.95</v>
      </c>
      <c r="E15" s="2">
        <f t="shared" si="2"/>
        <v>9.0399207405083365E-2</v>
      </c>
      <c r="F15" s="22">
        <f>'Div 9 history '!B16</f>
        <v>37359.31</v>
      </c>
      <c r="G15" s="22">
        <f>'Div 9 history '!C16</f>
        <v>46432.77</v>
      </c>
      <c r="H15" s="22">
        <f>'Div 9 history '!D16</f>
        <v>65440.74</v>
      </c>
      <c r="I15" s="22">
        <f>'Div 9 history '!E16</f>
        <v>34100.800000000003</v>
      </c>
      <c r="J15" s="22">
        <f>'Div 9 history '!F16</f>
        <v>36996.699999999997</v>
      </c>
      <c r="K15" s="22">
        <f>'Div 9 history '!G16</f>
        <v>29542.63</v>
      </c>
      <c r="L15" s="1">
        <f t="shared" si="3"/>
        <v>37721.480236632524</v>
      </c>
      <c r="M15" s="1">
        <f t="shared" si="3"/>
        <v>39205.718607246446</v>
      </c>
      <c r="N15" s="1">
        <f t="shared" si="3"/>
        <v>34752.903152284474</v>
      </c>
      <c r="O15" s="1">
        <f t="shared" si="3"/>
        <v>40104.371550429278</v>
      </c>
      <c r="P15" s="1">
        <f t="shared" si="3"/>
        <v>39350.274578620199</v>
      </c>
      <c r="Q15" s="1">
        <f t="shared" si="3"/>
        <v>37860.976501088371</v>
      </c>
      <c r="R15" s="1">
        <f t="shared" si="3"/>
        <v>41576.745025071279</v>
      </c>
      <c r="S15" s="1">
        <f t="shared" si="3"/>
        <v>36091.374274464775</v>
      </c>
      <c r="T15" s="1">
        <f t="shared" si="3"/>
        <v>36575.0152320364</v>
      </c>
      <c r="U15" s="1">
        <f t="shared" si="3"/>
        <v>37803.578491618035</v>
      </c>
      <c r="V15" s="1">
        <f t="shared" si="4"/>
        <v>39168.080743564686</v>
      </c>
      <c r="W15" s="1">
        <f t="shared" si="4"/>
        <v>35056.953319977816</v>
      </c>
      <c r="X15" s="1">
        <f t="shared" si="4"/>
        <v>38771.996616319309</v>
      </c>
      <c r="Y15" s="1">
        <f t="shared" si="4"/>
        <v>37313.904968938259</v>
      </c>
      <c r="Z15" s="1">
        <f t="shared" si="4"/>
        <v>35984.995877160749</v>
      </c>
      <c r="AA15" s="1">
        <f t="shared" si="4"/>
        <v>41307.50269694216</v>
      </c>
      <c r="AB15" s="1">
        <f t="shared" si="4"/>
        <v>40530.782815978804</v>
      </c>
      <c r="AC15" s="1">
        <f t="shared" si="4"/>
        <v>38996.805796121022</v>
      </c>
      <c r="AD15" s="1">
        <f t="shared" si="4"/>
        <v>42824.047375823422</v>
      </c>
      <c r="AE15" s="1">
        <f t="shared" si="4"/>
        <v>37174.115502698718</v>
      </c>
      <c r="AF15" s="1">
        <f t="shared" si="4"/>
        <v>37672.26568899749</v>
      </c>
      <c r="AH15" s="15">
        <f t="shared" si="5"/>
        <v>478868.67462630128</v>
      </c>
      <c r="AI15" s="15">
        <f t="shared" si="6"/>
        <v>462605.02989414043</v>
      </c>
      <c r="AJ15" s="15">
        <f t="shared" si="9"/>
        <v>-16263.644732160843</v>
      </c>
      <c r="AL15" s="15">
        <f t="shared" si="10"/>
        <v>-16263.644732160843</v>
      </c>
      <c r="AP15" s="15"/>
    </row>
    <row r="16" spans="1:42">
      <c r="A16" s="76" t="s">
        <v>48</v>
      </c>
      <c r="B16" s="5" t="str">
        <f t="shared" si="16"/>
        <v>9030-01000</v>
      </c>
      <c r="C16" s="5" t="str">
        <f t="shared" si="17"/>
        <v>9030</v>
      </c>
      <c r="D16" s="1">
        <f>SUM($F16:K16)</f>
        <v>215983.04</v>
      </c>
      <c r="E16" s="2">
        <f t="shared" si="2"/>
        <v>7.8138492497648981E-2</v>
      </c>
      <c r="F16" s="22">
        <f>'Div 9 history '!B17</f>
        <v>19838.740000000002</v>
      </c>
      <c r="G16" s="22">
        <f>'Div 9 history '!C17</f>
        <v>19643.23</v>
      </c>
      <c r="H16" s="22">
        <f>'Div 9 history '!D17</f>
        <v>51021.59</v>
      </c>
      <c r="I16" s="22">
        <f>'Div 9 history '!E17</f>
        <v>40410.29</v>
      </c>
      <c r="J16" s="22">
        <f>'Div 9 history '!F17</f>
        <v>44417.73</v>
      </c>
      <c r="K16" s="22">
        <f>'Div 9 history '!G17</f>
        <v>40651.46</v>
      </c>
      <c r="L16" s="1">
        <f t="shared" si="3"/>
        <v>32605.369948238949</v>
      </c>
      <c r="M16" s="1">
        <f t="shared" si="3"/>
        <v>33888.303196395027</v>
      </c>
      <c r="N16" s="1">
        <f t="shared" si="3"/>
        <v>30039.416718200129</v>
      </c>
      <c r="O16" s="1">
        <f t="shared" si="3"/>
        <v>34665.073129169163</v>
      </c>
      <c r="P16" s="1">
        <f t="shared" si="3"/>
        <v>34013.253248601381</v>
      </c>
      <c r="Q16" s="1">
        <f t="shared" si="3"/>
        <v>32725.946534323266</v>
      </c>
      <c r="R16" s="1">
        <f t="shared" si="3"/>
        <v>35937.750700184923</v>
      </c>
      <c r="S16" s="1">
        <f t="shared" si="3"/>
        <v>31196.352920861173</v>
      </c>
      <c r="T16" s="1">
        <f t="shared" si="3"/>
        <v>31614.398348686911</v>
      </c>
      <c r="U16" s="1">
        <f t="shared" si="3"/>
        <v>32676.333334593757</v>
      </c>
      <c r="V16" s="1">
        <f t="shared" si="4"/>
        <v>33855.770102208189</v>
      </c>
      <c r="W16" s="1">
        <f t="shared" si="4"/>
        <v>30302.228997524147</v>
      </c>
      <c r="X16" s="1">
        <f t="shared" si="4"/>
        <v>33513.40629732974</v>
      </c>
      <c r="Y16" s="1">
        <f t="shared" si="4"/>
        <v>32253.073529817419</v>
      </c>
      <c r="Z16" s="1">
        <f t="shared" si="4"/>
        <v>31104.402473083406</v>
      </c>
      <c r="AA16" s="1">
        <f t="shared" si="4"/>
        <v>35705.025323044239</v>
      </c>
      <c r="AB16" s="1">
        <f t="shared" si="4"/>
        <v>35033.65084605942</v>
      </c>
      <c r="AC16" s="1">
        <f t="shared" si="4"/>
        <v>33707.724930352968</v>
      </c>
      <c r="AD16" s="1">
        <f t="shared" si="4"/>
        <v>37015.883221190474</v>
      </c>
      <c r="AE16" s="1">
        <f t="shared" si="4"/>
        <v>32132.243508487009</v>
      </c>
      <c r="AF16" s="1">
        <f t="shared" si="4"/>
        <v>32562.830299147521</v>
      </c>
      <c r="AH16" s="15">
        <f t="shared" si="5"/>
        <v>413920.40277492796</v>
      </c>
      <c r="AI16" s="15">
        <f t="shared" si="6"/>
        <v>399862.57286283834</v>
      </c>
      <c r="AJ16" s="15">
        <f t="shared" si="9"/>
        <v>-14057.829912089626</v>
      </c>
      <c r="AL16" s="15">
        <f t="shared" si="10"/>
        <v>-14057.829912089626</v>
      </c>
      <c r="AP16" s="15"/>
    </row>
    <row r="17" spans="1:42">
      <c r="A17" s="76" t="s">
        <v>49</v>
      </c>
      <c r="B17" s="5" t="str">
        <f t="shared" si="16"/>
        <v>9090-01000</v>
      </c>
      <c r="C17" s="5" t="str">
        <f t="shared" si="17"/>
        <v>9090</v>
      </c>
      <c r="D17" s="1">
        <f>SUM($F17:K17)</f>
        <v>55045.400000000009</v>
      </c>
      <c r="E17" s="2">
        <f t="shared" si="2"/>
        <v>1.9914362604258593E-2</v>
      </c>
      <c r="F17" s="22">
        <f>'Div 9 history '!B18</f>
        <v>8468.5400000000009</v>
      </c>
      <c r="G17" s="22">
        <f>'Div 9 history '!C18</f>
        <v>8468.52</v>
      </c>
      <c r="H17" s="22">
        <f>'Div 9 history '!D18</f>
        <v>12702.78</v>
      </c>
      <c r="I17" s="22">
        <f>'Div 9 history '!E18</f>
        <v>8468.52</v>
      </c>
      <c r="J17" s="22">
        <f>'Div 9 history '!F18</f>
        <v>8468.52</v>
      </c>
      <c r="K17" s="22">
        <f>'Div 9 history '!G18</f>
        <v>8468.52</v>
      </c>
      <c r="L17" s="1">
        <f t="shared" si="3"/>
        <v>8309.7989126775537</v>
      </c>
      <c r="M17" s="1">
        <f t="shared" si="3"/>
        <v>8636.7670571117196</v>
      </c>
      <c r="N17" s="1">
        <f t="shared" si="3"/>
        <v>7655.8405188667293</v>
      </c>
      <c r="O17" s="1">
        <f t="shared" si="3"/>
        <v>8834.7345070444808</v>
      </c>
      <c r="P17" s="1">
        <f t="shared" si="3"/>
        <v>8668.6118056795694</v>
      </c>
      <c r="Q17" s="1">
        <f t="shared" si="3"/>
        <v>8340.5290404303887</v>
      </c>
      <c r="R17" s="1">
        <f t="shared" si="3"/>
        <v>9159.0888913868403</v>
      </c>
      <c r="S17" s="1">
        <f t="shared" si="3"/>
        <v>7950.6970782056396</v>
      </c>
      <c r="T17" s="1">
        <f t="shared" si="3"/>
        <v>8057.2400632142726</v>
      </c>
      <c r="U17" s="1">
        <f t="shared" si="3"/>
        <v>8327.8846289784942</v>
      </c>
      <c r="V17" s="1">
        <f t="shared" si="4"/>
        <v>8628.4756783870198</v>
      </c>
      <c r="W17" s="1">
        <f t="shared" si="4"/>
        <v>7722.8208106540033</v>
      </c>
      <c r="X17" s="1">
        <f t="shared" si="4"/>
        <v>8541.2208986364622</v>
      </c>
      <c r="Y17" s="1">
        <f t="shared" si="4"/>
        <v>8220.0127087673736</v>
      </c>
      <c r="Z17" s="1">
        <f t="shared" si="4"/>
        <v>7927.2626030815454</v>
      </c>
      <c r="AA17" s="1">
        <f t="shared" si="4"/>
        <v>9099.7765422558168</v>
      </c>
      <c r="AB17" s="1">
        <f t="shared" si="4"/>
        <v>8928.6701598499567</v>
      </c>
      <c r="AC17" s="1">
        <f t="shared" si="4"/>
        <v>8590.7449116432999</v>
      </c>
      <c r="AD17" s="1">
        <f t="shared" si="4"/>
        <v>9433.8615581284448</v>
      </c>
      <c r="AE17" s="1">
        <f t="shared" si="4"/>
        <v>8189.2179905518096</v>
      </c>
      <c r="AF17" s="1">
        <f t="shared" si="4"/>
        <v>8298.957265110701</v>
      </c>
      <c r="AH17" s="15">
        <f t="shared" si="5"/>
        <v>105491.68184181044</v>
      </c>
      <c r="AI17" s="15">
        <f t="shared" si="6"/>
        <v>101908.90575604491</v>
      </c>
      <c r="AJ17" s="15">
        <f t="shared" si="9"/>
        <v>-3582.776085765523</v>
      </c>
      <c r="AL17" s="15">
        <f t="shared" si="10"/>
        <v>-3582.776085765523</v>
      </c>
      <c r="AP17" s="15"/>
    </row>
    <row r="18" spans="1:42">
      <c r="A18" s="76" t="s">
        <v>17</v>
      </c>
      <c r="B18" s="5" t="str">
        <f t="shared" si="16"/>
        <v>9110-01000</v>
      </c>
      <c r="C18" s="5" t="str">
        <f t="shared" si="17"/>
        <v>9110</v>
      </c>
      <c r="D18" s="1">
        <f>SUM($F18:K18)</f>
        <v>98035.3</v>
      </c>
      <c r="E18" s="2">
        <f t="shared" si="2"/>
        <v>3.5467278141629852E-2</v>
      </c>
      <c r="F18" s="22">
        <f>'Div 9 history '!B19</f>
        <v>15080.98</v>
      </c>
      <c r="G18" s="22">
        <f>'Div 9 history '!C19</f>
        <v>15081.01</v>
      </c>
      <c r="H18" s="22">
        <f>'Div 9 history '!D19</f>
        <v>22621.47</v>
      </c>
      <c r="I18" s="22">
        <f>'Div 9 history '!E19</f>
        <v>15080.98</v>
      </c>
      <c r="J18" s="22">
        <f>'Div 9 history '!F19</f>
        <v>15081</v>
      </c>
      <c r="K18" s="22">
        <f>'Div 9 history '!G19</f>
        <v>15089.86</v>
      </c>
      <c r="L18" s="1">
        <f t="shared" si="3"/>
        <v>14799.667716903092</v>
      </c>
      <c r="M18" s="1">
        <f t="shared" si="3"/>
        <v>15381.994671199853</v>
      </c>
      <c r="N18" s="1">
        <f t="shared" si="3"/>
        <v>13634.974439630838</v>
      </c>
      <c r="O18" s="1">
        <f t="shared" si="3"/>
        <v>15734.572694874732</v>
      </c>
      <c r="P18" s="1">
        <f t="shared" si="3"/>
        <v>15438.709845933321</v>
      </c>
      <c r="Q18" s="1">
        <f t="shared" si="3"/>
        <v>14854.39776325188</v>
      </c>
      <c r="R18" s="1">
        <f t="shared" si="3"/>
        <v>16312.244568915405</v>
      </c>
      <c r="S18" s="1">
        <f t="shared" si="3"/>
        <v>14160.110986040852</v>
      </c>
      <c r="T18" s="1">
        <f t="shared" si="3"/>
        <v>14349.862963467065</v>
      </c>
      <c r="U18" s="1">
        <f t="shared" si="3"/>
        <v>14831.878194495728</v>
      </c>
      <c r="V18" s="1">
        <f t="shared" si="4"/>
        <v>15367.227809651213</v>
      </c>
      <c r="W18" s="1">
        <f t="shared" si="4"/>
        <v>13754.265661049028</v>
      </c>
      <c r="X18" s="1">
        <f t="shared" si="4"/>
        <v>15211.827930473661</v>
      </c>
      <c r="Y18" s="1">
        <f t="shared" si="4"/>
        <v>14639.759396930931</v>
      </c>
      <c r="Z18" s="1">
        <f t="shared" si="4"/>
        <v>14118.374423146712</v>
      </c>
      <c r="AA18" s="1">
        <f t="shared" si="4"/>
        <v>16206.609875720977</v>
      </c>
      <c r="AB18" s="1">
        <f t="shared" si="4"/>
        <v>15901.871141311321</v>
      </c>
      <c r="AC18" s="1">
        <f t="shared" si="4"/>
        <v>15300.029696149437</v>
      </c>
      <c r="AD18" s="1">
        <f t="shared" si="4"/>
        <v>16801.611905982867</v>
      </c>
      <c r="AE18" s="1">
        <f t="shared" si="4"/>
        <v>14584.914315622078</v>
      </c>
      <c r="AF18" s="1">
        <f t="shared" si="4"/>
        <v>14780.358852371077</v>
      </c>
      <c r="AH18" s="15">
        <f t="shared" si="5"/>
        <v>187879.61713179367</v>
      </c>
      <c r="AI18" s="15">
        <f t="shared" si="6"/>
        <v>181498.72920290503</v>
      </c>
      <c r="AJ18" s="15">
        <f t="shared" si="9"/>
        <v>-6380.8879288886383</v>
      </c>
      <c r="AL18" s="15">
        <f t="shared" si="10"/>
        <v>-6380.8879288886383</v>
      </c>
      <c r="AP18" s="15"/>
    </row>
    <row r="19" spans="1:42">
      <c r="A19" s="76" t="s">
        <v>50</v>
      </c>
      <c r="B19" s="5" t="str">
        <f t="shared" si="16"/>
        <v>9200-01000</v>
      </c>
      <c r="C19" s="5" t="str">
        <f t="shared" si="17"/>
        <v>9200</v>
      </c>
      <c r="D19" s="1">
        <f>SUM($F19:K19)</f>
        <v>71603.789999999994</v>
      </c>
      <c r="E19" s="2">
        <f t="shared" si="2"/>
        <v>2.5904868306873687E-2</v>
      </c>
      <c r="F19" s="22">
        <f>'Div 9 history '!B20</f>
        <v>10881.8</v>
      </c>
      <c r="G19" s="22">
        <f>'Div 9 history '!C20</f>
        <v>10881.87</v>
      </c>
      <c r="H19" s="22">
        <f>'Div 9 history '!D20</f>
        <v>16322.78</v>
      </c>
      <c r="I19" s="22">
        <f>'Div 9 history '!E20</f>
        <v>11043.31</v>
      </c>
      <c r="J19" s="22">
        <f>'Div 9 history '!F20</f>
        <v>11140.14</v>
      </c>
      <c r="K19" s="22">
        <f>'Div 9 history '!G20</f>
        <v>11333.89</v>
      </c>
      <c r="L19" s="1">
        <f t="shared" ref="L19:U28" si="18">$E19*L$81</f>
        <v>10809.497183880791</v>
      </c>
      <c r="M19" s="1">
        <f t="shared" si="18"/>
        <v>11234.821704199541</v>
      </c>
      <c r="N19" s="1">
        <f t="shared" si="18"/>
        <v>9958.8193888394708</v>
      </c>
      <c r="O19" s="1">
        <f t="shared" si="18"/>
        <v>11492.340401707797</v>
      </c>
      <c r="P19" s="1">
        <f t="shared" si="18"/>
        <v>11276.245777583603</v>
      </c>
      <c r="Q19" s="1">
        <f t="shared" si="18"/>
        <v>10849.471343652309</v>
      </c>
      <c r="R19" s="1">
        <f t="shared" si="18"/>
        <v>11914.26490806127</v>
      </c>
      <c r="S19" s="1">
        <f t="shared" si="18"/>
        <v>10342.37273126274</v>
      </c>
      <c r="T19" s="1">
        <f t="shared" si="18"/>
        <v>10480.965266234442</v>
      </c>
      <c r="U19" s="1">
        <f t="shared" si="18"/>
        <v>10833.023324702952</v>
      </c>
      <c r="V19" s="1">
        <f t="shared" ref="V19:AF28" si="19">$E19*V$81</f>
        <v>11224.036168241697</v>
      </c>
      <c r="W19" s="1">
        <f t="shared" si="19"/>
        <v>10045.948245152162</v>
      </c>
      <c r="X19" s="1">
        <f t="shared" si="19"/>
        <v>11110.533987755131</v>
      </c>
      <c r="Y19" s="1">
        <f t="shared" si="19"/>
        <v>10692.702093106962</v>
      </c>
      <c r="Z19" s="1">
        <f t="shared" si="19"/>
        <v>10311.888853671771</v>
      </c>
      <c r="AA19" s="1">
        <f t="shared" si="19"/>
        <v>11837.11061375903</v>
      </c>
      <c r="AB19" s="1">
        <f t="shared" si="19"/>
        <v>11614.533150911111</v>
      </c>
      <c r="AC19" s="1">
        <f t="shared" si="19"/>
        <v>11174.955483961878</v>
      </c>
      <c r="AD19" s="1">
        <f t="shared" si="19"/>
        <v>12271.692855303108</v>
      </c>
      <c r="AE19" s="1">
        <f t="shared" si="19"/>
        <v>10652.643913200622</v>
      </c>
      <c r="AF19" s="1">
        <f t="shared" si="19"/>
        <v>10795.394224221474</v>
      </c>
      <c r="AH19" s="15">
        <f t="shared" si="5"/>
        <v>137224.9857998635</v>
      </c>
      <c r="AI19" s="15">
        <f t="shared" si="6"/>
        <v>132564.4629139879</v>
      </c>
      <c r="AJ19" s="15">
        <f t="shared" si="9"/>
        <v>-4660.5228858756018</v>
      </c>
      <c r="AL19" s="15">
        <f t="shared" si="10"/>
        <v>-4660.5228858756018</v>
      </c>
      <c r="AP19" s="15"/>
    </row>
    <row r="20" spans="1:42">
      <c r="A20" s="76" t="s">
        <v>18</v>
      </c>
      <c r="B20" s="5" t="str">
        <f t="shared" si="16"/>
        <v>8160-01000</v>
      </c>
      <c r="C20" s="5" t="str">
        <f t="shared" si="17"/>
        <v>8160</v>
      </c>
      <c r="D20" s="1">
        <f>SUM($F20:K20)</f>
        <v>16693.419999999998</v>
      </c>
      <c r="E20" s="2">
        <f t="shared" si="2"/>
        <v>6.0393569487220073E-3</v>
      </c>
      <c r="F20" s="22">
        <f>'Div 9 history '!B21</f>
        <v>3586.47</v>
      </c>
      <c r="G20" s="22">
        <f>'Div 9 history '!C21</f>
        <v>2634.7</v>
      </c>
      <c r="H20" s="22">
        <f>'Div 9 history '!D21</f>
        <v>1861.47</v>
      </c>
      <c r="I20" s="22">
        <f>'Div 9 history '!E21</f>
        <v>2401.9899999999998</v>
      </c>
      <c r="J20" s="22">
        <f>'Div 9 history '!F21</f>
        <v>2370.62</v>
      </c>
      <c r="K20" s="22">
        <f>'Div 9 history '!G21</f>
        <v>3838.17</v>
      </c>
      <c r="L20" s="1">
        <f t="shared" si="18"/>
        <v>2520.08275650408</v>
      </c>
      <c r="M20" s="1">
        <f t="shared" si="18"/>
        <v>2619.2412068316316</v>
      </c>
      <c r="N20" s="1">
        <f t="shared" si="18"/>
        <v>2321.7591521627637</v>
      </c>
      <c r="O20" s="1">
        <f t="shared" si="18"/>
        <v>2679.2780816305531</v>
      </c>
      <c r="P20" s="1">
        <f t="shared" si="18"/>
        <v>2628.8986489183003</v>
      </c>
      <c r="Q20" s="1">
        <f t="shared" si="18"/>
        <v>2529.4021715547788</v>
      </c>
      <c r="R20" s="1">
        <f t="shared" si="18"/>
        <v>2777.643866358585</v>
      </c>
      <c r="S20" s="1">
        <f t="shared" si="18"/>
        <v>2411.1792378520195</v>
      </c>
      <c r="T20" s="1">
        <f t="shared" si="18"/>
        <v>2443.4901447907068</v>
      </c>
      <c r="U20" s="1">
        <f t="shared" si="18"/>
        <v>2525.5675464813071</v>
      </c>
      <c r="V20" s="1">
        <f t="shared" si="19"/>
        <v>2616.7267102991241</v>
      </c>
      <c r="W20" s="1">
        <f t="shared" si="19"/>
        <v>2342.0720237656137</v>
      </c>
      <c r="X20" s="1">
        <f t="shared" si="19"/>
        <v>2590.2652678282989</v>
      </c>
      <c r="Y20" s="1">
        <f t="shared" si="19"/>
        <v>2492.8536181550394</v>
      </c>
      <c r="Z20" s="1">
        <f t="shared" si="19"/>
        <v>2404.0723490706487</v>
      </c>
      <c r="AA20" s="1">
        <f t="shared" si="19"/>
        <v>2759.6564240794701</v>
      </c>
      <c r="AB20" s="1">
        <f t="shared" si="19"/>
        <v>2707.7656083858492</v>
      </c>
      <c r="AC20" s="1">
        <f t="shared" si="19"/>
        <v>2605.2842367014218</v>
      </c>
      <c r="AD20" s="1">
        <f t="shared" si="19"/>
        <v>2860.9731823493426</v>
      </c>
      <c r="AE20" s="1">
        <f t="shared" si="19"/>
        <v>2483.51461498758</v>
      </c>
      <c r="AF20" s="1">
        <f t="shared" si="19"/>
        <v>2516.7948491344277</v>
      </c>
      <c r="AH20" s="15">
        <f t="shared" si="5"/>
        <v>31992.082017602108</v>
      </c>
      <c r="AI20" s="15">
        <f t="shared" si="6"/>
        <v>30905.546431238123</v>
      </c>
      <c r="AJ20" s="15">
        <f t="shared" si="9"/>
        <v>-1086.5355863639852</v>
      </c>
      <c r="AL20" s="15">
        <f t="shared" si="10"/>
        <v>-1086.5355863639852</v>
      </c>
      <c r="AP20" s="15"/>
    </row>
    <row r="21" spans="1:42">
      <c r="A21" s="76" t="s">
        <v>19</v>
      </c>
      <c r="B21" s="5" t="str">
        <f t="shared" si="16"/>
        <v>8170-01000</v>
      </c>
      <c r="C21" s="5" t="str">
        <f t="shared" si="17"/>
        <v>8170</v>
      </c>
      <c r="D21" s="1">
        <f>SUM($F21:K21)</f>
        <v>9622.0400000000009</v>
      </c>
      <c r="E21" s="2">
        <f t="shared" si="2"/>
        <v>3.4810682373582593E-3</v>
      </c>
      <c r="F21" s="22">
        <f>'Div 9 history '!B22</f>
        <v>3057.9</v>
      </c>
      <c r="G21" s="22">
        <f>'Div 9 history '!C22</f>
        <v>2252.39</v>
      </c>
      <c r="H21" s="22">
        <f>'Div 9 history '!D22</f>
        <v>1624.81</v>
      </c>
      <c r="I21" s="22">
        <f>'Div 9 history '!E22</f>
        <v>696.58</v>
      </c>
      <c r="J21" s="22">
        <f>'Div 9 history '!F22</f>
        <v>829.87</v>
      </c>
      <c r="K21" s="22">
        <f>'Div 9 history '!G22</f>
        <v>1160.49</v>
      </c>
      <c r="L21" s="1">
        <f t="shared" si="18"/>
        <v>1452.5685621276239</v>
      </c>
      <c r="M21" s="1">
        <f t="shared" si="18"/>
        <v>1509.7232120070205</v>
      </c>
      <c r="N21" s="1">
        <f t="shared" si="18"/>
        <v>1338.2553983830878</v>
      </c>
      <c r="O21" s="1">
        <f t="shared" si="18"/>
        <v>1544.3282965726887</v>
      </c>
      <c r="P21" s="1">
        <f t="shared" si="18"/>
        <v>1515.2897342688223</v>
      </c>
      <c r="Q21" s="1">
        <f t="shared" si="18"/>
        <v>1457.9402465634332</v>
      </c>
      <c r="R21" s="1">
        <f t="shared" si="18"/>
        <v>1601.0260562459318</v>
      </c>
      <c r="S21" s="1">
        <f t="shared" si="18"/>
        <v>1389.7968824711561</v>
      </c>
      <c r="T21" s="1">
        <f t="shared" si="18"/>
        <v>1408.4207977024464</v>
      </c>
      <c r="U21" s="1">
        <f t="shared" si="18"/>
        <v>1455.7299795335528</v>
      </c>
      <c r="V21" s="1">
        <f t="shared" si="19"/>
        <v>1508.2738633285803</v>
      </c>
      <c r="W21" s="1">
        <f t="shared" si="19"/>
        <v>1349.9636800340306</v>
      </c>
      <c r="X21" s="1">
        <f t="shared" si="19"/>
        <v>1493.0215628465951</v>
      </c>
      <c r="Y21" s="1">
        <f t="shared" si="19"/>
        <v>1436.8737639161129</v>
      </c>
      <c r="Z21" s="1">
        <f t="shared" si="19"/>
        <v>1385.7004919094918</v>
      </c>
      <c r="AA21" s="1">
        <f t="shared" si="19"/>
        <v>1590.6581454698694</v>
      </c>
      <c r="AB21" s="1">
        <f t="shared" si="19"/>
        <v>1560.7484262968871</v>
      </c>
      <c r="AC21" s="1">
        <f t="shared" si="19"/>
        <v>1501.6784539603361</v>
      </c>
      <c r="AD21" s="1">
        <f t="shared" si="19"/>
        <v>1649.0568379333099</v>
      </c>
      <c r="AE21" s="1">
        <f t="shared" si="19"/>
        <v>1431.4907889452911</v>
      </c>
      <c r="AF21" s="1">
        <f t="shared" si="19"/>
        <v>1450.6734216335199</v>
      </c>
      <c r="AH21" s="15">
        <f t="shared" si="5"/>
        <v>18440.145449922678</v>
      </c>
      <c r="AI21" s="15">
        <f t="shared" si="6"/>
        <v>17813.869415807578</v>
      </c>
      <c r="AJ21" s="15">
        <f t="shared" si="9"/>
        <v>-626.27603411510063</v>
      </c>
      <c r="AL21" s="15">
        <f t="shared" si="10"/>
        <v>-626.27603411510063</v>
      </c>
      <c r="AP21" s="15"/>
    </row>
    <row r="22" spans="1:42">
      <c r="A22" s="76" t="s">
        <v>51</v>
      </c>
      <c r="B22" s="5" t="str">
        <f t="shared" si="16"/>
        <v>8180-01000</v>
      </c>
      <c r="C22" s="5" t="str">
        <f t="shared" si="17"/>
        <v>8180</v>
      </c>
      <c r="D22" s="1">
        <f>SUM($F22:K22)</f>
        <v>7705.85</v>
      </c>
      <c r="E22" s="2">
        <f t="shared" si="2"/>
        <v>2.7878277035688005E-3</v>
      </c>
      <c r="F22" s="22">
        <f>'Div 9 history '!B23</f>
        <v>768.02</v>
      </c>
      <c r="G22" s="22">
        <f>'Div 9 history '!C23</f>
        <v>734.63</v>
      </c>
      <c r="H22" s="22">
        <f>'Div 9 history '!D23</f>
        <v>1268.9100000000001</v>
      </c>
      <c r="I22" s="22">
        <f>'Div 9 history '!E23</f>
        <v>1302.3</v>
      </c>
      <c r="J22" s="22">
        <f>'Div 9 history '!F23</f>
        <v>2179.4299999999998</v>
      </c>
      <c r="K22" s="22">
        <f>'Div 9 history '!G23</f>
        <v>1452.56</v>
      </c>
      <c r="L22" s="1">
        <f t="shared" si="18"/>
        <v>1163.2954606789363</v>
      </c>
      <c r="M22" s="1">
        <f t="shared" si="18"/>
        <v>1209.0679952737983</v>
      </c>
      <c r="N22" s="1">
        <f t="shared" si="18"/>
        <v>1071.747297000461</v>
      </c>
      <c r="O22" s="1">
        <f t="shared" si="18"/>
        <v>1236.7816184660064</v>
      </c>
      <c r="P22" s="1">
        <f t="shared" si="18"/>
        <v>1213.5259673432458</v>
      </c>
      <c r="Q22" s="1">
        <f t="shared" si="18"/>
        <v>1167.5973960803356</v>
      </c>
      <c r="R22" s="1">
        <f t="shared" si="18"/>
        <v>1282.1882506747752</v>
      </c>
      <c r="S22" s="1">
        <f t="shared" si="18"/>
        <v>1113.0245048649101</v>
      </c>
      <c r="T22" s="1">
        <f t="shared" si="18"/>
        <v>1127.939543379096</v>
      </c>
      <c r="U22" s="1">
        <f t="shared" si="18"/>
        <v>1165.8272947097109</v>
      </c>
      <c r="V22" s="1">
        <f t="shared" si="19"/>
        <v>1207.9072784701104</v>
      </c>
      <c r="W22" s="1">
        <f t="shared" si="19"/>
        <v>1081.1239221402359</v>
      </c>
      <c r="X22" s="1">
        <f t="shared" si="19"/>
        <v>1195.6924113869236</v>
      </c>
      <c r="Y22" s="1">
        <f t="shared" si="19"/>
        <v>1150.7262174832965</v>
      </c>
      <c r="Z22" s="1">
        <f t="shared" si="19"/>
        <v>1109.7438937668892</v>
      </c>
      <c r="AA22" s="1">
        <f t="shared" si="19"/>
        <v>1273.8850670199868</v>
      </c>
      <c r="AB22" s="1">
        <f t="shared" si="19"/>
        <v>1249.9317463635432</v>
      </c>
      <c r="AC22" s="1">
        <f t="shared" si="19"/>
        <v>1202.6253179627456</v>
      </c>
      <c r="AD22" s="1">
        <f t="shared" si="19"/>
        <v>1320.6538981950184</v>
      </c>
      <c r="AE22" s="1">
        <f t="shared" si="19"/>
        <v>1146.4152400108574</v>
      </c>
      <c r="AF22" s="1">
        <f t="shared" si="19"/>
        <v>1161.7777296804691</v>
      </c>
      <c r="AH22" s="15">
        <f t="shared" si="5"/>
        <v>14767.865734842784</v>
      </c>
      <c r="AI22" s="15">
        <f t="shared" si="6"/>
        <v>14266.310017189788</v>
      </c>
      <c r="AJ22" s="15">
        <f t="shared" si="9"/>
        <v>-501.55571765299646</v>
      </c>
      <c r="AL22" s="15">
        <f t="shared" si="10"/>
        <v>-501.55571765299646</v>
      </c>
      <c r="AP22" s="15"/>
    </row>
    <row r="23" spans="1:42">
      <c r="A23" s="76" t="s">
        <v>52</v>
      </c>
      <c r="B23" s="5" t="str">
        <f t="shared" si="16"/>
        <v>8200-01000</v>
      </c>
      <c r="C23" s="5" t="str">
        <f t="shared" si="17"/>
        <v>8200</v>
      </c>
      <c r="D23" s="1">
        <f>SUM($F23:K23)</f>
        <v>993.58999999999992</v>
      </c>
      <c r="E23" s="2">
        <f t="shared" si="2"/>
        <v>3.5946167236436264E-4</v>
      </c>
      <c r="F23" s="22">
        <f>'Div 9 history '!B24</f>
        <v>0</v>
      </c>
      <c r="G23" s="22">
        <f>'Div 9 history '!C24</f>
        <v>156.66</v>
      </c>
      <c r="H23" s="22">
        <f>'Div 9 history '!D24</f>
        <v>703.36</v>
      </c>
      <c r="I23" s="22">
        <f>'Div 9 history '!E24</f>
        <v>0</v>
      </c>
      <c r="J23" s="22">
        <f>'Div 9 history '!F24</f>
        <v>0</v>
      </c>
      <c r="K23" s="22">
        <f>'Div 9 history '!G24</f>
        <v>133.57</v>
      </c>
      <c r="L23" s="1">
        <f t="shared" si="18"/>
        <v>149.99496963683225</v>
      </c>
      <c r="M23" s="1">
        <f t="shared" si="18"/>
        <v>155.89686659149774</v>
      </c>
      <c r="N23" s="1">
        <f t="shared" si="18"/>
        <v>138.19077672504497</v>
      </c>
      <c r="O23" s="1">
        <f t="shared" si="18"/>
        <v>159.47025289768669</v>
      </c>
      <c r="P23" s="1">
        <f t="shared" si="18"/>
        <v>156.47167618011969</v>
      </c>
      <c r="Q23" s="1">
        <f t="shared" si="18"/>
        <v>150.54965990402877</v>
      </c>
      <c r="R23" s="1">
        <f t="shared" si="18"/>
        <v>165.32497050785437</v>
      </c>
      <c r="S23" s="1">
        <f t="shared" si="18"/>
        <v>143.51304759224817</v>
      </c>
      <c r="T23" s="1">
        <f t="shared" si="18"/>
        <v>145.43618820844367</v>
      </c>
      <c r="U23" s="1">
        <f t="shared" si="18"/>
        <v>150.32142356140093</v>
      </c>
      <c r="V23" s="1">
        <f t="shared" si="19"/>
        <v>155.74720411312401</v>
      </c>
      <c r="W23" s="1">
        <f t="shared" si="19"/>
        <v>139.39979597310054</v>
      </c>
      <c r="X23" s="1">
        <f t="shared" si="19"/>
        <v>154.17222279565956</v>
      </c>
      <c r="Y23" s="1">
        <f t="shared" si="19"/>
        <v>148.37429516915438</v>
      </c>
      <c r="Z23" s="1">
        <f t="shared" si="19"/>
        <v>143.0900465760225</v>
      </c>
      <c r="AA23" s="1">
        <f t="shared" si="19"/>
        <v>164.25436048461731</v>
      </c>
      <c r="AB23" s="1">
        <f t="shared" si="19"/>
        <v>161.16582646552328</v>
      </c>
      <c r="AC23" s="1">
        <f t="shared" si="19"/>
        <v>155.06614970114964</v>
      </c>
      <c r="AD23" s="1">
        <f t="shared" si="19"/>
        <v>170.28471962309001</v>
      </c>
      <c r="AE23" s="1">
        <f t="shared" si="19"/>
        <v>147.81843902001563</v>
      </c>
      <c r="AF23" s="1">
        <f t="shared" si="19"/>
        <v>149.79927385469699</v>
      </c>
      <c r="AH23" s="15">
        <f t="shared" si="5"/>
        <v>1904.1642019352103</v>
      </c>
      <c r="AI23" s="15">
        <f t="shared" si="6"/>
        <v>1839.4937573375548</v>
      </c>
      <c r="AJ23" s="15">
        <f t="shared" si="9"/>
        <v>-64.670444597655433</v>
      </c>
      <c r="AL23" s="15">
        <f t="shared" si="10"/>
        <v>-64.670444597655433</v>
      </c>
      <c r="AP23" s="15"/>
    </row>
    <row r="24" spans="1:42">
      <c r="A24" s="76" t="s">
        <v>53</v>
      </c>
      <c r="B24" s="5" t="str">
        <f t="shared" si="16"/>
        <v>8210-01000</v>
      </c>
      <c r="C24" s="5" t="str">
        <f t="shared" si="17"/>
        <v>8210</v>
      </c>
      <c r="D24" s="1">
        <f>SUM($F24:K24)</f>
        <v>21991.72</v>
      </c>
      <c r="E24" s="2">
        <f t="shared" si="2"/>
        <v>7.9561795603506503E-3</v>
      </c>
      <c r="F24" s="22">
        <f>'Div 9 history '!B25</f>
        <v>9677.91</v>
      </c>
      <c r="G24" s="22">
        <f>'Div 9 history '!C25</f>
        <v>6912.72</v>
      </c>
      <c r="H24" s="22">
        <f>'Div 9 history '!D25</f>
        <v>4809.07</v>
      </c>
      <c r="I24" s="22">
        <f>'Div 9 history '!E25</f>
        <v>326.52</v>
      </c>
      <c r="J24" s="22">
        <f>'Div 9 history '!F25</f>
        <v>265.5</v>
      </c>
      <c r="K24" s="22">
        <f>'Div 9 history '!G25</f>
        <v>0</v>
      </c>
      <c r="L24" s="1">
        <f t="shared" si="18"/>
        <v>3319.9281128651833</v>
      </c>
      <c r="M24" s="1">
        <f t="shared" si="18"/>
        <v>3450.5583177745084</v>
      </c>
      <c r="N24" s="1">
        <f t="shared" si="18"/>
        <v>3058.658871687222</v>
      </c>
      <c r="O24" s="1">
        <f t="shared" si="18"/>
        <v>3529.6502078876752</v>
      </c>
      <c r="P24" s="1">
        <f t="shared" si="18"/>
        <v>3463.280921188682</v>
      </c>
      <c r="Q24" s="1">
        <f t="shared" si="18"/>
        <v>3332.2054033400382</v>
      </c>
      <c r="R24" s="1">
        <f t="shared" si="18"/>
        <v>3659.2361642297042</v>
      </c>
      <c r="S24" s="1">
        <f t="shared" si="18"/>
        <v>3176.4598667412079</v>
      </c>
      <c r="T24" s="1">
        <f t="shared" si="18"/>
        <v>3219.0258848694084</v>
      </c>
      <c r="U24" s="1">
        <f t="shared" si="18"/>
        <v>3327.1537122593149</v>
      </c>
      <c r="V24" s="1">
        <f t="shared" si="19"/>
        <v>3447.2457488890509</v>
      </c>
      <c r="W24" s="1">
        <f t="shared" si="19"/>
        <v>3085.4188157062317</v>
      </c>
      <c r="X24" s="1">
        <f t="shared" si="19"/>
        <v>3412.3857481453747</v>
      </c>
      <c r="Y24" s="1">
        <f t="shared" si="19"/>
        <v>3284.0567583786033</v>
      </c>
      <c r="Z24" s="1">
        <f t="shared" si="19"/>
        <v>3167.0973329913209</v>
      </c>
      <c r="AA24" s="1">
        <f t="shared" si="19"/>
        <v>3635.5397141243056</v>
      </c>
      <c r="AB24" s="1">
        <f t="shared" si="19"/>
        <v>3567.179348824342</v>
      </c>
      <c r="AC24" s="1">
        <f t="shared" si="19"/>
        <v>3432.1715654402396</v>
      </c>
      <c r="AD24" s="1">
        <f t="shared" si="19"/>
        <v>3769.0132491565955</v>
      </c>
      <c r="AE24" s="1">
        <f t="shared" si="19"/>
        <v>3271.7536627434447</v>
      </c>
      <c r="AF24" s="1">
        <f t="shared" si="19"/>
        <v>3315.5966614154909</v>
      </c>
      <c r="AH24" s="15">
        <f t="shared" si="5"/>
        <v>42146.001834743307</v>
      </c>
      <c r="AI24" s="15">
        <f t="shared" si="6"/>
        <v>40714.612318074309</v>
      </c>
      <c r="AJ24" s="15">
        <f t="shared" si="9"/>
        <v>-1431.3895166689981</v>
      </c>
      <c r="AL24" s="15">
        <f t="shared" si="10"/>
        <v>-1431.3895166689981</v>
      </c>
      <c r="AP24" s="15"/>
    </row>
    <row r="25" spans="1:42">
      <c r="A25" s="76" t="s">
        <v>54</v>
      </c>
      <c r="B25" s="5" t="str">
        <f t="shared" si="16"/>
        <v>8340-01000</v>
      </c>
      <c r="C25" s="5" t="str">
        <f t="shared" si="17"/>
        <v>8340</v>
      </c>
      <c r="D25" s="1">
        <f>SUM($F25:K25)</f>
        <v>1773.1799999999998</v>
      </c>
      <c r="E25" s="2">
        <f t="shared" si="2"/>
        <v>6.415022778037627E-4</v>
      </c>
      <c r="F25" s="22">
        <f>'Div 9 history '!B26</f>
        <v>0</v>
      </c>
      <c r="G25" s="22">
        <f>'Div 9 history '!C26</f>
        <v>0</v>
      </c>
      <c r="H25" s="22">
        <f>'Div 9 history '!D26</f>
        <v>1065.27</v>
      </c>
      <c r="I25" s="22">
        <f>'Div 9 history '!E26</f>
        <v>0</v>
      </c>
      <c r="J25" s="22">
        <f>'Div 9 history '!F26</f>
        <v>707.91</v>
      </c>
      <c r="K25" s="22">
        <f>'Div 9 history '!G26</f>
        <v>0</v>
      </c>
      <c r="L25" s="1">
        <f t="shared" si="18"/>
        <v>267.683934279369</v>
      </c>
      <c r="M25" s="1">
        <f t="shared" si="18"/>
        <v>278.21657414296845</v>
      </c>
      <c r="N25" s="1">
        <f t="shared" si="18"/>
        <v>246.61794248464182</v>
      </c>
      <c r="O25" s="1">
        <f t="shared" si="18"/>
        <v>284.59370870592511</v>
      </c>
      <c r="P25" s="1">
        <f t="shared" si="18"/>
        <v>279.24239049211911</v>
      </c>
      <c r="Q25" s="1">
        <f t="shared" si="18"/>
        <v>268.67384529697944</v>
      </c>
      <c r="R25" s="1">
        <f t="shared" si="18"/>
        <v>295.04215139556277</v>
      </c>
      <c r="S25" s="1">
        <f t="shared" si="18"/>
        <v>256.11617038176979</v>
      </c>
      <c r="T25" s="1">
        <f t="shared" si="18"/>
        <v>259.5482444544009</v>
      </c>
      <c r="U25" s="1">
        <f t="shared" si="18"/>
        <v>268.26653028976233</v>
      </c>
      <c r="V25" s="1">
        <f t="shared" si="19"/>
        <v>277.94948357905099</v>
      </c>
      <c r="W25" s="1">
        <f t="shared" si="19"/>
        <v>248.77558170229412</v>
      </c>
      <c r="X25" s="1">
        <f t="shared" si="19"/>
        <v>275.13874134885378</v>
      </c>
      <c r="Y25" s="1">
        <f t="shared" si="19"/>
        <v>264.79164716637769</v>
      </c>
      <c r="Z25" s="1">
        <f t="shared" si="19"/>
        <v>255.36127455758574</v>
      </c>
      <c r="AA25" s="1">
        <f t="shared" si="19"/>
        <v>293.13151996710286</v>
      </c>
      <c r="AB25" s="1">
        <f t="shared" si="19"/>
        <v>287.61966220688271</v>
      </c>
      <c r="AC25" s="1">
        <f t="shared" si="19"/>
        <v>276.73406065588881</v>
      </c>
      <c r="AD25" s="1">
        <f t="shared" si="19"/>
        <v>303.89341593742967</v>
      </c>
      <c r="AE25" s="1">
        <f t="shared" si="19"/>
        <v>263.79965549322293</v>
      </c>
      <c r="AF25" s="1">
        <f t="shared" si="19"/>
        <v>267.33469178803296</v>
      </c>
      <c r="AH25" s="15">
        <f t="shared" si="5"/>
        <v>3398.2083954020027</v>
      </c>
      <c r="AI25" s="15">
        <f t="shared" si="6"/>
        <v>3282.7962646924848</v>
      </c>
      <c r="AJ25" s="15">
        <f t="shared" si="9"/>
        <v>-115.4121307095179</v>
      </c>
      <c r="AL25" s="15">
        <f t="shared" si="10"/>
        <v>-115.4121307095179</v>
      </c>
      <c r="AP25" s="15"/>
    </row>
    <row r="26" spans="1:42">
      <c r="A26" s="76" t="s">
        <v>680</v>
      </c>
      <c r="B26" s="5" t="str">
        <f t="shared" si="16"/>
        <v>8350-01000</v>
      </c>
      <c r="C26" s="5" t="str">
        <f t="shared" si="17"/>
        <v>8350</v>
      </c>
      <c r="D26" s="1">
        <f>SUM($F26:K26)</f>
        <v>0</v>
      </c>
      <c r="E26" s="2">
        <f t="shared" si="2"/>
        <v>0</v>
      </c>
      <c r="F26" s="22">
        <f>'Div 9 history '!B27</f>
        <v>0</v>
      </c>
      <c r="G26" s="22">
        <f>'Div 9 history '!C27</f>
        <v>0</v>
      </c>
      <c r="H26" s="22">
        <f>'Div 9 history '!D27</f>
        <v>0</v>
      </c>
      <c r="I26" s="22">
        <f>'Div 9 history '!E27</f>
        <v>0</v>
      </c>
      <c r="J26" s="22">
        <f>'Div 9 history '!F27</f>
        <v>0</v>
      </c>
      <c r="K26" s="22">
        <f>'Div 9 history '!G27</f>
        <v>0</v>
      </c>
      <c r="L26" s="1">
        <f t="shared" si="18"/>
        <v>0</v>
      </c>
      <c r="M26" s="1">
        <f t="shared" si="18"/>
        <v>0</v>
      </c>
      <c r="N26" s="1">
        <f t="shared" si="18"/>
        <v>0</v>
      </c>
      <c r="O26" s="1">
        <f t="shared" si="18"/>
        <v>0</v>
      </c>
      <c r="P26" s="1">
        <f t="shared" si="18"/>
        <v>0</v>
      </c>
      <c r="Q26" s="1">
        <f t="shared" si="18"/>
        <v>0</v>
      </c>
      <c r="R26" s="1">
        <f t="shared" si="18"/>
        <v>0</v>
      </c>
      <c r="S26" s="1">
        <f t="shared" si="18"/>
        <v>0</v>
      </c>
      <c r="T26" s="1">
        <f t="shared" si="18"/>
        <v>0</v>
      </c>
      <c r="U26" s="1">
        <f t="shared" si="18"/>
        <v>0</v>
      </c>
      <c r="V26" s="1">
        <f t="shared" si="19"/>
        <v>0</v>
      </c>
      <c r="W26" s="1">
        <f t="shared" si="19"/>
        <v>0</v>
      </c>
      <c r="X26" s="1">
        <f t="shared" si="19"/>
        <v>0</v>
      </c>
      <c r="Y26" s="1">
        <f t="shared" si="19"/>
        <v>0</v>
      </c>
      <c r="Z26" s="1">
        <f t="shared" si="19"/>
        <v>0</v>
      </c>
      <c r="AA26" s="1">
        <f t="shared" si="19"/>
        <v>0</v>
      </c>
      <c r="AB26" s="1">
        <f t="shared" si="19"/>
        <v>0</v>
      </c>
      <c r="AC26" s="1">
        <f t="shared" si="19"/>
        <v>0</v>
      </c>
      <c r="AD26" s="1">
        <f t="shared" si="19"/>
        <v>0</v>
      </c>
      <c r="AE26" s="1">
        <f t="shared" si="19"/>
        <v>0</v>
      </c>
      <c r="AF26" s="1">
        <f t="shared" si="19"/>
        <v>0</v>
      </c>
      <c r="AH26" s="15">
        <f t="shared" si="5"/>
        <v>0</v>
      </c>
      <c r="AI26" s="15">
        <f t="shared" si="6"/>
        <v>0</v>
      </c>
      <c r="AJ26" s="15">
        <f t="shared" si="9"/>
        <v>0</v>
      </c>
      <c r="AL26" s="15">
        <f t="shared" si="10"/>
        <v>0</v>
      </c>
      <c r="AP26" s="15"/>
    </row>
    <row r="27" spans="1:42">
      <c r="A27" s="76" t="s">
        <v>55</v>
      </c>
      <c r="B27" s="5" t="str">
        <f t="shared" si="16"/>
        <v>8360-01000</v>
      </c>
      <c r="C27" s="5" t="str">
        <f t="shared" si="17"/>
        <v>8360</v>
      </c>
      <c r="D27" s="1">
        <f>SUM($F27:K27)</f>
        <v>0</v>
      </c>
      <c r="E27" s="2">
        <f t="shared" si="2"/>
        <v>0</v>
      </c>
      <c r="F27" s="22">
        <f>'Div 9 history '!B28</f>
        <v>0</v>
      </c>
      <c r="G27" s="22">
        <f>'Div 9 history '!C28</f>
        <v>0</v>
      </c>
      <c r="H27" s="22">
        <f>'Div 9 history '!D28</f>
        <v>0</v>
      </c>
      <c r="I27" s="22">
        <f>'Div 9 history '!E28</f>
        <v>0</v>
      </c>
      <c r="J27" s="22">
        <f>'Div 9 history '!F28</f>
        <v>0</v>
      </c>
      <c r="K27" s="22">
        <f>'Div 9 history '!G28</f>
        <v>0</v>
      </c>
      <c r="L27" s="1">
        <f t="shared" si="18"/>
        <v>0</v>
      </c>
      <c r="M27" s="1">
        <f t="shared" si="18"/>
        <v>0</v>
      </c>
      <c r="N27" s="1">
        <f t="shared" si="18"/>
        <v>0</v>
      </c>
      <c r="O27" s="1">
        <f t="shared" si="18"/>
        <v>0</v>
      </c>
      <c r="P27" s="1">
        <f t="shared" si="18"/>
        <v>0</v>
      </c>
      <c r="Q27" s="1">
        <f t="shared" si="18"/>
        <v>0</v>
      </c>
      <c r="R27" s="1">
        <f t="shared" si="18"/>
        <v>0</v>
      </c>
      <c r="S27" s="1">
        <f t="shared" si="18"/>
        <v>0</v>
      </c>
      <c r="T27" s="1">
        <f t="shared" si="18"/>
        <v>0</v>
      </c>
      <c r="U27" s="1">
        <f t="shared" si="18"/>
        <v>0</v>
      </c>
      <c r="V27" s="1">
        <f t="shared" si="19"/>
        <v>0</v>
      </c>
      <c r="W27" s="1">
        <f t="shared" si="19"/>
        <v>0</v>
      </c>
      <c r="X27" s="1">
        <f t="shared" si="19"/>
        <v>0</v>
      </c>
      <c r="Y27" s="1">
        <f t="shared" si="19"/>
        <v>0</v>
      </c>
      <c r="Z27" s="1">
        <f t="shared" si="19"/>
        <v>0</v>
      </c>
      <c r="AA27" s="1">
        <f t="shared" si="19"/>
        <v>0</v>
      </c>
      <c r="AB27" s="1">
        <f t="shared" si="19"/>
        <v>0</v>
      </c>
      <c r="AC27" s="1">
        <f t="shared" si="19"/>
        <v>0</v>
      </c>
      <c r="AD27" s="1">
        <f t="shared" si="19"/>
        <v>0</v>
      </c>
      <c r="AE27" s="1">
        <f t="shared" si="19"/>
        <v>0</v>
      </c>
      <c r="AF27" s="1">
        <f t="shared" si="19"/>
        <v>0</v>
      </c>
      <c r="AH27" s="15">
        <f t="shared" si="5"/>
        <v>0</v>
      </c>
      <c r="AI27" s="15">
        <f t="shared" si="6"/>
        <v>0</v>
      </c>
      <c r="AJ27" s="15">
        <f t="shared" si="9"/>
        <v>0</v>
      </c>
      <c r="AL27" s="15">
        <f t="shared" si="10"/>
        <v>0</v>
      </c>
      <c r="AP27" s="15"/>
    </row>
    <row r="28" spans="1:42">
      <c r="A28" s="76" t="s">
        <v>539</v>
      </c>
      <c r="B28" s="5" t="str">
        <f t="shared" si="16"/>
        <v>8410-01000</v>
      </c>
      <c r="C28" s="5" t="str">
        <f t="shared" si="17"/>
        <v>8410</v>
      </c>
      <c r="D28" s="1">
        <f>SUM($F28:K28)</f>
        <v>34995.409999999996</v>
      </c>
      <c r="E28" s="2">
        <f t="shared" si="2"/>
        <v>1.2660663456432271E-2</v>
      </c>
      <c r="F28" s="22">
        <f>'Div 9 history '!B29</f>
        <v>14202.68</v>
      </c>
      <c r="G28" s="22">
        <f>'Div 9 history '!C29</f>
        <v>600.49</v>
      </c>
      <c r="H28" s="22">
        <f>'Div 9 history '!D29</f>
        <v>5032.8500000000004</v>
      </c>
      <c r="I28" s="22">
        <f>'Div 9 history '!E29</f>
        <v>4450.4799999999996</v>
      </c>
      <c r="J28" s="22">
        <f>'Div 9 history '!F29</f>
        <v>3538.96</v>
      </c>
      <c r="K28" s="22">
        <f>'Div 9 history '!G29</f>
        <v>7169.95</v>
      </c>
      <c r="L28" s="1">
        <f t="shared" si="18"/>
        <v>5282.9994870907476</v>
      </c>
      <c r="M28" s="1">
        <f t="shared" si="18"/>
        <v>5490.8712487895073</v>
      </c>
      <c r="N28" s="1">
        <f t="shared" si="18"/>
        <v>4867.2419103567936</v>
      </c>
      <c r="O28" s="1">
        <f t="shared" si="18"/>
        <v>5616.7301230469648</v>
      </c>
      <c r="P28" s="1">
        <f t="shared" si="18"/>
        <v>5511.1167194824047</v>
      </c>
      <c r="Q28" s="1">
        <f t="shared" si="18"/>
        <v>5302.5363315875238</v>
      </c>
      <c r="R28" s="1">
        <f t="shared" si="18"/>
        <v>5822.9401726670676</v>
      </c>
      <c r="S28" s="1">
        <f t="shared" si="18"/>
        <v>5054.6985586008695</v>
      </c>
      <c r="T28" s="1">
        <f t="shared" si="18"/>
        <v>5122.4338360809306</v>
      </c>
      <c r="U28" s="1">
        <f t="shared" si="18"/>
        <v>5294.4975787949616</v>
      </c>
      <c r="V28" s="1">
        <f t="shared" si="19"/>
        <v>5485.5999600362939</v>
      </c>
      <c r="W28" s="1">
        <f t="shared" si="19"/>
        <v>4909.8249921949719</v>
      </c>
      <c r="X28" s="1">
        <f t="shared" si="19"/>
        <v>5430.1272631019356</v>
      </c>
      <c r="Y28" s="1">
        <f t="shared" si="19"/>
        <v>5225.9174235907949</v>
      </c>
      <c r="Z28" s="1">
        <f t="shared" si="19"/>
        <v>5039.7999646202197</v>
      </c>
      <c r="AA28" s="1">
        <f t="shared" si="19"/>
        <v>5785.2320267383748</v>
      </c>
      <c r="AB28" s="1">
        <f t="shared" si="19"/>
        <v>5676.450221066877</v>
      </c>
      <c r="AC28" s="1">
        <f t="shared" si="19"/>
        <v>5461.6124215351501</v>
      </c>
      <c r="AD28" s="1">
        <f t="shared" si="19"/>
        <v>5997.6283778470797</v>
      </c>
      <c r="AE28" s="1">
        <f t="shared" si="19"/>
        <v>5206.3395153588963</v>
      </c>
      <c r="AF28" s="1">
        <f t="shared" si="19"/>
        <v>5276.1068511633594</v>
      </c>
      <c r="AH28" s="15">
        <f t="shared" si="5"/>
        <v>67066.905820353946</v>
      </c>
      <c r="AI28" s="15">
        <f t="shared" si="6"/>
        <v>64789.136596048913</v>
      </c>
      <c r="AJ28" s="15">
        <f t="shared" si="9"/>
        <v>-2277.7692243050333</v>
      </c>
      <c r="AL28" s="15">
        <f t="shared" si="10"/>
        <v>-2277.7692243050333</v>
      </c>
      <c r="AP28" s="15"/>
    </row>
    <row r="29" spans="1:42">
      <c r="A29" s="76" t="s">
        <v>20</v>
      </c>
      <c r="B29" s="5" t="str">
        <f t="shared" si="16"/>
        <v>8560-01000</v>
      </c>
      <c r="C29" s="5" t="str">
        <f t="shared" si="17"/>
        <v>8560</v>
      </c>
      <c r="D29" s="1">
        <f>SUM($F29:K29)</f>
        <v>109006.54000000001</v>
      </c>
      <c r="E29" s="2">
        <f t="shared" si="2"/>
        <v>3.9436460881301948E-2</v>
      </c>
      <c r="F29" s="22">
        <f>'Div 9 history '!B30</f>
        <v>11593.42</v>
      </c>
      <c r="G29" s="22">
        <f>'Div 9 history '!C30</f>
        <v>17135.84</v>
      </c>
      <c r="H29" s="22">
        <f>'Div 9 history '!D30</f>
        <v>30462.87</v>
      </c>
      <c r="I29" s="22">
        <f>'Div 9 history '!E30</f>
        <v>15396.89</v>
      </c>
      <c r="J29" s="22">
        <f>'Div 9 history '!F30</f>
        <v>17970.91</v>
      </c>
      <c r="K29" s="22">
        <f>'Div 9 history '!G30</f>
        <v>16446.61</v>
      </c>
      <c r="L29" s="1">
        <f t="shared" ref="L29:U38" si="20">$E29*L$81</f>
        <v>16455.91507313494</v>
      </c>
      <c r="M29" s="1">
        <f t="shared" si="20"/>
        <v>17103.410887771384</v>
      </c>
      <c r="N29" s="1">
        <f t="shared" si="20"/>
        <v>15160.879669390482</v>
      </c>
      <c r="O29" s="1">
        <f t="shared" si="20"/>
        <v>17495.44631216277</v>
      </c>
      <c r="P29" s="1">
        <f t="shared" si="20"/>
        <v>17166.473121101528</v>
      </c>
      <c r="Q29" s="1">
        <f t="shared" si="20"/>
        <v>16516.770020144038</v>
      </c>
      <c r="R29" s="1">
        <f t="shared" si="20"/>
        <v>18137.766091308538</v>
      </c>
      <c r="S29" s="1">
        <f t="shared" si="20"/>
        <v>15744.784833670135</v>
      </c>
      <c r="T29" s="1">
        <f t="shared" si="20"/>
        <v>15955.772166981602</v>
      </c>
      <c r="U29" s="1">
        <f t="shared" si="20"/>
        <v>16491.730261277589</v>
      </c>
      <c r="V29" s="1">
        <f t="shared" ref="V29:AF38" si="21">$E29*V$81</f>
        <v>17086.991450241469</v>
      </c>
      <c r="W29" s="1">
        <f t="shared" si="21"/>
        <v>15293.520904732964</v>
      </c>
      <c r="X29" s="1">
        <f t="shared" si="21"/>
        <v>16914.200596890045</v>
      </c>
      <c r="Y29" s="1">
        <f t="shared" si="21"/>
        <v>16278.111234340362</v>
      </c>
      <c r="Z29" s="1">
        <f t="shared" si="21"/>
        <v>15698.377485372303</v>
      </c>
      <c r="AA29" s="1">
        <f t="shared" si="21"/>
        <v>18020.309701527654</v>
      </c>
      <c r="AB29" s="1">
        <f t="shared" si="21"/>
        <v>17681.467314734575</v>
      </c>
      <c r="AC29" s="1">
        <f t="shared" si="21"/>
        <v>17012.273120748359</v>
      </c>
      <c r="AD29" s="1">
        <f t="shared" si="21"/>
        <v>18681.899074047797</v>
      </c>
      <c r="AE29" s="1">
        <f t="shared" si="21"/>
        <v>16217.128378680241</v>
      </c>
      <c r="AF29" s="1">
        <f t="shared" si="21"/>
        <v>16434.44533199105</v>
      </c>
      <c r="AH29" s="15">
        <f t="shared" si="5"/>
        <v>208905.43508370512</v>
      </c>
      <c r="AI29" s="15">
        <f t="shared" si="6"/>
        <v>201810.45485458442</v>
      </c>
      <c r="AJ29" s="15">
        <f t="shared" si="9"/>
        <v>-7094.9802291207016</v>
      </c>
      <c r="AL29" s="15">
        <f t="shared" si="10"/>
        <v>-7094.9802291207016</v>
      </c>
      <c r="AP29" s="15"/>
    </row>
    <row r="30" spans="1:42">
      <c r="A30" s="76" t="s">
        <v>56</v>
      </c>
      <c r="B30" s="5" t="str">
        <f t="shared" si="16"/>
        <v>8570-01000</v>
      </c>
      <c r="C30" s="5" t="str">
        <f t="shared" si="17"/>
        <v>8570</v>
      </c>
      <c r="D30" s="1">
        <f>SUM($F30:K30)</f>
        <v>11704.639999999998</v>
      </c>
      <c r="E30" s="2">
        <f t="shared" si="2"/>
        <v>4.2345126951990391E-3</v>
      </c>
      <c r="F30" s="22">
        <f>'Div 9 history '!B31</f>
        <v>1396.03</v>
      </c>
      <c r="G30" s="22">
        <f>'Div 9 history '!C31</f>
        <v>6478.18</v>
      </c>
      <c r="H30" s="22">
        <f>'Div 9 history '!D31</f>
        <v>1456.59</v>
      </c>
      <c r="I30" s="22">
        <f>'Div 9 history '!E31</f>
        <v>644.72</v>
      </c>
      <c r="J30" s="22">
        <f>'Div 9 history '!F31</f>
        <v>1126.8800000000001</v>
      </c>
      <c r="K30" s="22">
        <f>'Div 9 history '!G31</f>
        <v>602.24</v>
      </c>
      <c r="L30" s="1">
        <f t="shared" si="20"/>
        <v>1766.96335652538</v>
      </c>
      <c r="M30" s="1">
        <f t="shared" si="20"/>
        <v>1836.4885924591715</v>
      </c>
      <c r="N30" s="1">
        <f t="shared" si="20"/>
        <v>1627.9081843487056</v>
      </c>
      <c r="O30" s="1">
        <f t="shared" si="20"/>
        <v>1878.5836218927118</v>
      </c>
      <c r="P30" s="1">
        <f t="shared" si="20"/>
        <v>1843.2599360751174</v>
      </c>
      <c r="Q30" s="1">
        <f t="shared" si="20"/>
        <v>1773.4976915016168</v>
      </c>
      <c r="R30" s="1">
        <f t="shared" si="20"/>
        <v>1947.5530780352583</v>
      </c>
      <c r="S30" s="1">
        <f t="shared" si="20"/>
        <v>1690.6053375840454</v>
      </c>
      <c r="T30" s="1">
        <f t="shared" si="20"/>
        <v>1713.2602239878402</v>
      </c>
      <c r="U30" s="1">
        <f t="shared" si="20"/>
        <v>1770.8090329750862</v>
      </c>
      <c r="V30" s="1">
        <f t="shared" si="21"/>
        <v>1834.7255458998538</v>
      </c>
      <c r="W30" s="1">
        <f t="shared" si="21"/>
        <v>1642.1506133702949</v>
      </c>
      <c r="X30" s="1">
        <f t="shared" si="21"/>
        <v>1816.1720285258391</v>
      </c>
      <c r="Y30" s="1">
        <f t="shared" si="21"/>
        <v>1747.871566952859</v>
      </c>
      <c r="Z30" s="1">
        <f t="shared" si="21"/>
        <v>1685.6223218385612</v>
      </c>
      <c r="AA30" s="1">
        <f t="shared" si="21"/>
        <v>1934.9411305494932</v>
      </c>
      <c r="AB30" s="1">
        <f t="shared" si="21"/>
        <v>1898.557734157371</v>
      </c>
      <c r="AC30" s="1">
        <f t="shared" si="21"/>
        <v>1826.7026222466652</v>
      </c>
      <c r="AD30" s="1">
        <f t="shared" si="21"/>
        <v>2005.9796703763163</v>
      </c>
      <c r="AE30" s="1">
        <f t="shared" si="21"/>
        <v>1741.3234977115669</v>
      </c>
      <c r="AF30" s="1">
        <f t="shared" si="21"/>
        <v>1764.6580307074755</v>
      </c>
      <c r="AH30" s="15">
        <f t="shared" si="5"/>
        <v>22431.341382802697</v>
      </c>
      <c r="AI30" s="15">
        <f t="shared" si="6"/>
        <v>21669.513795311384</v>
      </c>
      <c r="AJ30" s="15">
        <f t="shared" si="9"/>
        <v>-761.82758749131244</v>
      </c>
      <c r="AL30" s="15">
        <f t="shared" si="10"/>
        <v>-761.82758749131244</v>
      </c>
      <c r="AP30" s="15"/>
    </row>
    <row r="31" spans="1:42">
      <c r="A31" s="76" t="s">
        <v>57</v>
      </c>
      <c r="B31" s="5" t="str">
        <f t="shared" si="16"/>
        <v>8630-01000</v>
      </c>
      <c r="C31" s="5" t="str">
        <f t="shared" si="17"/>
        <v>8630</v>
      </c>
      <c r="D31" s="1">
        <f>SUM($F31:K31)</f>
        <v>8129.87</v>
      </c>
      <c r="E31" s="2">
        <f t="shared" si="2"/>
        <v>2.9412299502861957E-3</v>
      </c>
      <c r="F31" s="22">
        <f>'Div 9 history '!B32</f>
        <v>0</v>
      </c>
      <c r="G31" s="22">
        <f>'Div 9 history '!C32</f>
        <v>2700.37</v>
      </c>
      <c r="H31" s="22">
        <f>'Div 9 history '!D32</f>
        <v>2486.52</v>
      </c>
      <c r="I31" s="22">
        <f>'Div 9 history '!E32</f>
        <v>914.33</v>
      </c>
      <c r="J31" s="22">
        <f>'Div 9 history '!F32</f>
        <v>1876.97</v>
      </c>
      <c r="K31" s="22">
        <f>'Div 9 history '!G32</f>
        <v>151.68</v>
      </c>
      <c r="L31" s="1">
        <f t="shared" si="20"/>
        <v>1227.3066393596891</v>
      </c>
      <c r="M31" s="1">
        <f t="shared" si="20"/>
        <v>1275.5978409567529</v>
      </c>
      <c r="N31" s="1">
        <f t="shared" si="20"/>
        <v>1130.7209714003177</v>
      </c>
      <c r="O31" s="1">
        <f t="shared" si="20"/>
        <v>1304.8364264186598</v>
      </c>
      <c r="P31" s="1">
        <f t="shared" si="20"/>
        <v>1280.3011161811912</v>
      </c>
      <c r="Q31" s="1">
        <f t="shared" si="20"/>
        <v>1231.8452918849491</v>
      </c>
      <c r="R31" s="1">
        <f t="shared" si="20"/>
        <v>1352.7415915847482</v>
      </c>
      <c r="S31" s="1">
        <f t="shared" si="20"/>
        <v>1174.2694876445928</v>
      </c>
      <c r="T31" s="1">
        <f t="shared" si="20"/>
        <v>1190.0052369993459</v>
      </c>
      <c r="U31" s="1">
        <f t="shared" si="20"/>
        <v>1229.9777893991754</v>
      </c>
      <c r="V31" s="1">
        <f t="shared" si="21"/>
        <v>1274.3732548668602</v>
      </c>
      <c r="W31" s="1">
        <f t="shared" si="21"/>
        <v>1140.6135521571582</v>
      </c>
      <c r="X31" s="1">
        <f t="shared" si="21"/>
        <v>1261.4862558396812</v>
      </c>
      <c r="Y31" s="1">
        <f t="shared" si="21"/>
        <v>1214.0457644167648</v>
      </c>
      <c r="Z31" s="1">
        <f t="shared" si="21"/>
        <v>1170.808358535219</v>
      </c>
      <c r="AA31" s="1">
        <f t="shared" si="21"/>
        <v>1343.9815192112196</v>
      </c>
      <c r="AB31" s="1">
        <f t="shared" si="21"/>
        <v>1318.7101496666269</v>
      </c>
      <c r="AC31" s="1">
        <f t="shared" si="21"/>
        <v>1268.8006506414977</v>
      </c>
      <c r="AD31" s="1">
        <f t="shared" si="21"/>
        <v>1393.3238393322908</v>
      </c>
      <c r="AE31" s="1">
        <f t="shared" si="21"/>
        <v>1209.4975722739307</v>
      </c>
      <c r="AF31" s="1">
        <f t="shared" si="21"/>
        <v>1225.7053941093263</v>
      </c>
      <c r="AH31" s="15">
        <f t="shared" si="5"/>
        <v>15580.47828620156</v>
      </c>
      <c r="AI31" s="15">
        <f t="shared" si="6"/>
        <v>15051.32410044975</v>
      </c>
      <c r="AJ31" s="15">
        <f t="shared" si="9"/>
        <v>-529.15418575180956</v>
      </c>
      <c r="AL31" s="15">
        <f t="shared" si="10"/>
        <v>-529.15418575180956</v>
      </c>
      <c r="AP31" s="15"/>
    </row>
    <row r="32" spans="1:42">
      <c r="A32" s="76" t="s">
        <v>58</v>
      </c>
      <c r="B32" s="5" t="str">
        <f t="shared" si="16"/>
        <v>8650-01000</v>
      </c>
      <c r="C32" s="5" t="str">
        <f t="shared" si="17"/>
        <v>8650</v>
      </c>
      <c r="D32" s="1">
        <f>SUM($F32:K32)</f>
        <v>0</v>
      </c>
      <c r="E32" s="2">
        <f t="shared" si="2"/>
        <v>0</v>
      </c>
      <c r="F32" s="22">
        <f>'Div 9 history '!B33</f>
        <v>0</v>
      </c>
      <c r="G32" s="22">
        <f>'Div 9 history '!C33</f>
        <v>0</v>
      </c>
      <c r="H32" s="22">
        <f>'Div 9 history '!D33</f>
        <v>0</v>
      </c>
      <c r="I32" s="22">
        <f>'Div 9 history '!E33</f>
        <v>0</v>
      </c>
      <c r="J32" s="22">
        <f>'Div 9 history '!F33</f>
        <v>0</v>
      </c>
      <c r="K32" s="22">
        <f>'Div 9 history '!G33</f>
        <v>0</v>
      </c>
      <c r="L32" s="1">
        <f t="shared" si="20"/>
        <v>0</v>
      </c>
      <c r="M32" s="1">
        <f t="shared" si="20"/>
        <v>0</v>
      </c>
      <c r="N32" s="1">
        <f t="shared" si="20"/>
        <v>0</v>
      </c>
      <c r="O32" s="1">
        <f t="shared" si="20"/>
        <v>0</v>
      </c>
      <c r="P32" s="1">
        <f t="shared" si="20"/>
        <v>0</v>
      </c>
      <c r="Q32" s="1">
        <f t="shared" si="20"/>
        <v>0</v>
      </c>
      <c r="R32" s="1">
        <f t="shared" si="20"/>
        <v>0</v>
      </c>
      <c r="S32" s="1">
        <f t="shared" si="20"/>
        <v>0</v>
      </c>
      <c r="T32" s="1">
        <f t="shared" si="20"/>
        <v>0</v>
      </c>
      <c r="U32" s="1">
        <f t="shared" si="20"/>
        <v>0</v>
      </c>
      <c r="V32" s="1">
        <f t="shared" si="21"/>
        <v>0</v>
      </c>
      <c r="W32" s="1">
        <f t="shared" si="21"/>
        <v>0</v>
      </c>
      <c r="X32" s="1">
        <f t="shared" si="21"/>
        <v>0</v>
      </c>
      <c r="Y32" s="1">
        <f t="shared" si="21"/>
        <v>0</v>
      </c>
      <c r="Z32" s="1">
        <f t="shared" si="21"/>
        <v>0</v>
      </c>
      <c r="AA32" s="1">
        <f t="shared" si="21"/>
        <v>0</v>
      </c>
      <c r="AB32" s="1">
        <f t="shared" si="21"/>
        <v>0</v>
      </c>
      <c r="AC32" s="1">
        <f t="shared" si="21"/>
        <v>0</v>
      </c>
      <c r="AD32" s="1">
        <f t="shared" si="21"/>
        <v>0</v>
      </c>
      <c r="AE32" s="1">
        <f t="shared" si="21"/>
        <v>0</v>
      </c>
      <c r="AF32" s="1">
        <f t="shared" si="21"/>
        <v>0</v>
      </c>
      <c r="AH32" s="15">
        <f t="shared" si="5"/>
        <v>0</v>
      </c>
      <c r="AI32" s="15">
        <f t="shared" si="6"/>
        <v>0</v>
      </c>
      <c r="AJ32" s="15">
        <f t="shared" si="9"/>
        <v>0</v>
      </c>
      <c r="AL32" s="15">
        <f t="shared" si="10"/>
        <v>0</v>
      </c>
      <c r="AP32" s="15"/>
    </row>
    <row r="33" spans="1:42">
      <c r="A33" s="76" t="s">
        <v>59</v>
      </c>
      <c r="B33" s="5" t="str">
        <f t="shared" si="16"/>
        <v>8700-01000</v>
      </c>
      <c r="C33" s="5" t="str">
        <f t="shared" si="17"/>
        <v>8700</v>
      </c>
      <c r="D33" s="1">
        <f>SUM($F33:K33)</f>
        <v>224276.69999999998</v>
      </c>
      <c r="E33" s="2">
        <f t="shared" si="2"/>
        <v>8.1138978506587689E-2</v>
      </c>
      <c r="F33" s="22">
        <f>'Div 9 history '!B34</f>
        <v>51230.6</v>
      </c>
      <c r="G33" s="22">
        <f>'Div 9 history '!C34</f>
        <v>29796.94</v>
      </c>
      <c r="H33" s="22">
        <f>'Div 9 history '!D34</f>
        <v>45286.91</v>
      </c>
      <c r="I33" s="22">
        <f>'Div 9 history '!E34</f>
        <v>35298.1</v>
      </c>
      <c r="J33" s="22">
        <f>'Div 9 history '!F34</f>
        <v>28584.44</v>
      </c>
      <c r="K33" s="22">
        <f>'Div 9 history '!G34</f>
        <v>34079.71</v>
      </c>
      <c r="L33" s="1">
        <f t="shared" si="20"/>
        <v>33857.402758430486</v>
      </c>
      <c r="M33" s="1">
        <f t="shared" si="20"/>
        <v>35189.600116226378</v>
      </c>
      <c r="N33" s="1">
        <f t="shared" si="20"/>
        <v>31192.91797857255</v>
      </c>
      <c r="O33" s="1">
        <f t="shared" si="20"/>
        <v>35996.197695285395</v>
      </c>
      <c r="P33" s="1">
        <f t="shared" si="20"/>
        <v>35319.348199102096</v>
      </c>
      <c r="Q33" s="1">
        <f t="shared" si="20"/>
        <v>33982.609435881903</v>
      </c>
      <c r="R33" s="1">
        <f t="shared" si="20"/>
        <v>37317.745562152304</v>
      </c>
      <c r="S33" s="1">
        <f t="shared" si="20"/>
        <v>32394.28005609192</v>
      </c>
      <c r="T33" s="1">
        <f t="shared" si="20"/>
        <v>32828.378256593431</v>
      </c>
      <c r="U33" s="1">
        <f t="shared" si="20"/>
        <v>33931.091109666217</v>
      </c>
      <c r="V33" s="1">
        <f t="shared" si="21"/>
        <v>35155.817764588901</v>
      </c>
      <c r="W33" s="1">
        <f t="shared" si="21"/>
        <v>31465.822141446955</v>
      </c>
      <c r="X33" s="1">
        <f t="shared" si="21"/>
        <v>34800.307330262287</v>
      </c>
      <c r="Y33" s="1">
        <f t="shared" si="21"/>
        <v>33491.578302281516</v>
      </c>
      <c r="Z33" s="1">
        <f t="shared" si="21"/>
        <v>32298.798748897061</v>
      </c>
      <c r="AA33" s="1">
        <f t="shared" si="21"/>
        <v>37076.083626143954</v>
      </c>
      <c r="AB33" s="1">
        <f t="shared" si="21"/>
        <v>36378.928645075161</v>
      </c>
      <c r="AC33" s="1">
        <f t="shared" si="21"/>
        <v>35002.087718958355</v>
      </c>
      <c r="AD33" s="1">
        <f t="shared" si="21"/>
        <v>38437.277929016876</v>
      </c>
      <c r="AE33" s="1">
        <f t="shared" si="21"/>
        <v>33366.108457774681</v>
      </c>
      <c r="AF33" s="1">
        <f t="shared" si="21"/>
        <v>33813.229604291235</v>
      </c>
      <c r="AH33" s="15">
        <f t="shared" si="5"/>
        <v>429814.77618349873</v>
      </c>
      <c r="AI33" s="15">
        <f t="shared" si="6"/>
        <v>415217.13137840317</v>
      </c>
      <c r="AJ33" s="15">
        <f t="shared" si="9"/>
        <v>-14597.644805095566</v>
      </c>
      <c r="AL33" s="15">
        <f t="shared" si="10"/>
        <v>-14597.644805095566</v>
      </c>
      <c r="AP33" s="15"/>
    </row>
    <row r="34" spans="1:42">
      <c r="A34" s="76" t="s">
        <v>60</v>
      </c>
      <c r="B34" s="5" t="str">
        <f t="shared" si="16"/>
        <v>8740-01000</v>
      </c>
      <c r="C34" s="5" t="str">
        <f t="shared" si="17"/>
        <v>8740</v>
      </c>
      <c r="D34" s="1">
        <f>SUM($F34:K34)</f>
        <v>890260.19000000006</v>
      </c>
      <c r="E34" s="2">
        <f t="shared" si="2"/>
        <v>0.32207894275990628</v>
      </c>
      <c r="F34" s="22">
        <f>'Div 9 history '!B35</f>
        <v>117347.67</v>
      </c>
      <c r="G34" s="22">
        <f>'Div 9 history '!C35</f>
        <v>145824.79999999999</v>
      </c>
      <c r="H34" s="22">
        <f>'Div 9 history '!D35</f>
        <v>208698.07</v>
      </c>
      <c r="I34" s="22">
        <f>'Div 9 history '!E35</f>
        <v>128485.1</v>
      </c>
      <c r="J34" s="22">
        <f>'Div 9 history '!F35</f>
        <v>147904.91</v>
      </c>
      <c r="K34" s="22">
        <f>'Div 9 history '!G35</f>
        <v>141999.64000000001</v>
      </c>
      <c r="L34" s="1">
        <f t="shared" si="20"/>
        <v>134396.0287119743</v>
      </c>
      <c r="M34" s="1">
        <f t="shared" si="20"/>
        <v>139684.1494702558</v>
      </c>
      <c r="N34" s="1">
        <f t="shared" si="20"/>
        <v>123819.42968778484</v>
      </c>
      <c r="O34" s="1">
        <f t="shared" si="20"/>
        <v>142885.91636796127</v>
      </c>
      <c r="P34" s="1">
        <f t="shared" si="20"/>
        <v>140199.18091539957</v>
      </c>
      <c r="Q34" s="1">
        <f t="shared" si="20"/>
        <v>134893.03317323653</v>
      </c>
      <c r="R34" s="1">
        <f t="shared" si="20"/>
        <v>148131.76426500553</v>
      </c>
      <c r="S34" s="1">
        <f t="shared" si="20"/>
        <v>128588.20340075275</v>
      </c>
      <c r="T34" s="1">
        <f t="shared" si="20"/>
        <v>130311.34426405746</v>
      </c>
      <c r="U34" s="1">
        <f t="shared" si="20"/>
        <v>134688.53259477581</v>
      </c>
      <c r="V34" s="1">
        <f t="shared" si="21"/>
        <v>139550.05135490352</v>
      </c>
      <c r="W34" s="1">
        <f t="shared" si="21"/>
        <v>124902.71525375027</v>
      </c>
      <c r="X34" s="1">
        <f t="shared" si="21"/>
        <v>138138.86246720099</v>
      </c>
      <c r="Y34" s="1">
        <f t="shared" si="21"/>
        <v>132943.89859842337</v>
      </c>
      <c r="Z34" s="1">
        <f t="shared" si="21"/>
        <v>128209.19297887325</v>
      </c>
      <c r="AA34" s="1">
        <f t="shared" si="21"/>
        <v>147172.4938590001</v>
      </c>
      <c r="AB34" s="1">
        <f t="shared" si="21"/>
        <v>144405.15634286153</v>
      </c>
      <c r="AC34" s="1">
        <f t="shared" si="21"/>
        <v>138939.82416843361</v>
      </c>
      <c r="AD34" s="1">
        <f t="shared" si="21"/>
        <v>152575.71719295569</v>
      </c>
      <c r="AE34" s="1">
        <f t="shared" si="21"/>
        <v>132445.84950277535</v>
      </c>
      <c r="AF34" s="1">
        <f t="shared" si="21"/>
        <v>134220.6845919792</v>
      </c>
      <c r="AH34" s="15">
        <f t="shared" si="5"/>
        <v>1706137.9283266123</v>
      </c>
      <c r="AI34" s="15">
        <f t="shared" si="6"/>
        <v>1648192.9789059327</v>
      </c>
      <c r="AJ34" s="15">
        <f t="shared" si="9"/>
        <v>-57944.949420679593</v>
      </c>
      <c r="AL34" s="15">
        <f t="shared" si="10"/>
        <v>-57944.949420679593</v>
      </c>
      <c r="AP34" s="15"/>
    </row>
    <row r="35" spans="1:42">
      <c r="A35" s="76" t="s">
        <v>61</v>
      </c>
      <c r="B35" s="5" t="str">
        <f t="shared" si="16"/>
        <v>8750-01000</v>
      </c>
      <c r="C35" s="5" t="str">
        <f t="shared" si="17"/>
        <v>8750</v>
      </c>
      <c r="D35" s="1">
        <f>SUM($F35:K35)</f>
        <v>230594.43000000002</v>
      </c>
      <c r="E35" s="2">
        <f t="shared" si="2"/>
        <v>8.3424611203521543E-2</v>
      </c>
      <c r="F35" s="22">
        <f>'Div 9 history '!B36</f>
        <v>61191.22</v>
      </c>
      <c r="G35" s="22">
        <f>'Div 9 history '!C36</f>
        <v>44239.73</v>
      </c>
      <c r="H35" s="22">
        <f>'Div 9 history '!D36</f>
        <v>34585.660000000003</v>
      </c>
      <c r="I35" s="22">
        <f>'Div 9 history '!E36</f>
        <v>27960.04</v>
      </c>
      <c r="J35" s="22">
        <f>'Div 9 history '!F36</f>
        <v>30835.439999999999</v>
      </c>
      <c r="K35" s="22">
        <f>'Div 9 history '!G36</f>
        <v>31782.34</v>
      </c>
      <c r="L35" s="1">
        <f t="shared" si="20"/>
        <v>34811.143959050161</v>
      </c>
      <c r="M35" s="1">
        <f t="shared" si="20"/>
        <v>36180.868457263532</v>
      </c>
      <c r="N35" s="1">
        <f t="shared" si="20"/>
        <v>32071.602361304984</v>
      </c>
      <c r="O35" s="1">
        <f t="shared" si="20"/>
        <v>37010.187369939231</v>
      </c>
      <c r="P35" s="1">
        <f t="shared" si="20"/>
        <v>36314.271459957614</v>
      </c>
      <c r="Q35" s="1">
        <f t="shared" si="20"/>
        <v>34939.877627857946</v>
      </c>
      <c r="R35" s="1">
        <f t="shared" si="20"/>
        <v>38368.962387932137</v>
      </c>
      <c r="S35" s="1">
        <f t="shared" si="20"/>
        <v>33306.806033773835</v>
      </c>
      <c r="T35" s="1">
        <f t="shared" si="20"/>
        <v>33753.13250062782</v>
      </c>
      <c r="U35" s="1">
        <f t="shared" si="20"/>
        <v>34886.908063617615</v>
      </c>
      <c r="V35" s="1">
        <f t="shared" si="21"/>
        <v>36146.13447856711</v>
      </c>
      <c r="W35" s="1">
        <f t="shared" si="21"/>
        <v>32352.194058448069</v>
      </c>
      <c r="X35" s="1">
        <f t="shared" si="21"/>
        <v>35780.609544578881</v>
      </c>
      <c r="Y35" s="1">
        <f t="shared" si="21"/>
        <v>34435.014463896492</v>
      </c>
      <c r="Z35" s="1">
        <f t="shared" si="21"/>
        <v>33208.635079732456</v>
      </c>
      <c r="AA35" s="1">
        <f t="shared" si="21"/>
        <v>38120.492991037405</v>
      </c>
      <c r="AB35" s="1">
        <f t="shared" si="21"/>
        <v>37403.699603756337</v>
      </c>
      <c r="AC35" s="1">
        <f t="shared" si="21"/>
        <v>35988.07395669369</v>
      </c>
      <c r="AD35" s="1">
        <f t="shared" si="21"/>
        <v>39520.031259570103</v>
      </c>
      <c r="AE35" s="1">
        <f t="shared" si="21"/>
        <v>34306.010214787057</v>
      </c>
      <c r="AF35" s="1">
        <f t="shared" si="21"/>
        <v>34765.726475646661</v>
      </c>
      <c r="AH35" s="15">
        <f t="shared" si="5"/>
        <v>441922.38123537344</v>
      </c>
      <c r="AI35" s="15">
        <f t="shared" si="6"/>
        <v>426913.53019033186</v>
      </c>
      <c r="AJ35" s="15">
        <f t="shared" si="9"/>
        <v>-15008.851045041578</v>
      </c>
      <c r="AL35" s="15">
        <f t="shared" si="10"/>
        <v>-15008.851045041578</v>
      </c>
      <c r="AP35" s="15"/>
    </row>
    <row r="36" spans="1:42">
      <c r="A36" s="76" t="s">
        <v>62</v>
      </c>
      <c r="B36" s="5" t="str">
        <f t="shared" si="16"/>
        <v>8760-01000</v>
      </c>
      <c r="C36" s="5" t="str">
        <f t="shared" si="17"/>
        <v>8760</v>
      </c>
      <c r="D36" s="1">
        <f>SUM($F36:K36)</f>
        <v>58870.950000000004</v>
      </c>
      <c r="E36" s="2">
        <f t="shared" si="2"/>
        <v>2.1298372709748267E-2</v>
      </c>
      <c r="F36" s="22">
        <f>'Div 9 history '!B37</f>
        <v>4119.99</v>
      </c>
      <c r="G36" s="22">
        <f>'Div 9 history '!C37</f>
        <v>7493.12</v>
      </c>
      <c r="H36" s="22">
        <f>'Div 9 history '!D37</f>
        <v>18077.18</v>
      </c>
      <c r="I36" s="22">
        <f>'Div 9 history '!E37</f>
        <v>8251.3700000000008</v>
      </c>
      <c r="J36" s="22">
        <f>'Div 9 history '!F37</f>
        <v>9648.61</v>
      </c>
      <c r="K36" s="22">
        <f>'Div 9 history '!G37</f>
        <v>11280.68</v>
      </c>
      <c r="L36" s="1">
        <f t="shared" si="20"/>
        <v>8887.3140407426326</v>
      </c>
      <c r="M36" s="1">
        <f t="shared" si="20"/>
        <v>9237.0058457359046</v>
      </c>
      <c r="N36" s="1">
        <f t="shared" si="20"/>
        <v>8187.9067895623839</v>
      </c>
      <c r="O36" s="1">
        <f t="shared" si="20"/>
        <v>9448.731654733916</v>
      </c>
      <c r="P36" s="1">
        <f t="shared" si="20"/>
        <v>9271.063743411285</v>
      </c>
      <c r="Q36" s="1">
        <f t="shared" si="20"/>
        <v>8920.1798535885882</v>
      </c>
      <c r="R36" s="1">
        <f t="shared" si="20"/>
        <v>9795.6280483090322</v>
      </c>
      <c r="S36" s="1">
        <f t="shared" si="20"/>
        <v>8503.2553157246602</v>
      </c>
      <c r="T36" s="1">
        <f t="shared" si="20"/>
        <v>8617.202834378244</v>
      </c>
      <c r="U36" s="1">
        <f t="shared" si="20"/>
        <v>8906.6566797291234</v>
      </c>
      <c r="V36" s="1">
        <f t="shared" si="21"/>
        <v>9228.1382320509674</v>
      </c>
      <c r="W36" s="1">
        <f t="shared" si="21"/>
        <v>8259.5420834978268</v>
      </c>
      <c r="X36" s="1">
        <f t="shared" si="21"/>
        <v>9134.8194120232056</v>
      </c>
      <c r="Y36" s="1">
        <f t="shared" si="21"/>
        <v>8791.287867418685</v>
      </c>
      <c r="Z36" s="1">
        <f t="shared" si="21"/>
        <v>8478.1921894088046</v>
      </c>
      <c r="AA36" s="1">
        <f t="shared" si="21"/>
        <v>9732.1936043759324</v>
      </c>
      <c r="AB36" s="1">
        <f t="shared" si="21"/>
        <v>9549.1956557136236</v>
      </c>
      <c r="AC36" s="1">
        <f t="shared" si="21"/>
        <v>9187.7852491962458</v>
      </c>
      <c r="AD36" s="1">
        <f t="shared" si="21"/>
        <v>10089.496889758304</v>
      </c>
      <c r="AE36" s="1">
        <f t="shared" si="21"/>
        <v>8758.3529751964015</v>
      </c>
      <c r="AF36" s="1">
        <f t="shared" si="21"/>
        <v>8875.7189194095918</v>
      </c>
      <c r="AH36" s="15">
        <f t="shared" si="5"/>
        <v>112823.15192777473</v>
      </c>
      <c r="AI36" s="15">
        <f t="shared" si="6"/>
        <v>108991.37975777872</v>
      </c>
      <c r="AJ36" s="15">
        <f t="shared" si="9"/>
        <v>-3831.7721699960093</v>
      </c>
      <c r="AL36" s="15">
        <f t="shared" si="10"/>
        <v>-3831.7721699960093</v>
      </c>
      <c r="AP36" s="15"/>
    </row>
    <row r="37" spans="1:42">
      <c r="A37" s="76" t="s">
        <v>63</v>
      </c>
      <c r="B37" s="5" t="str">
        <f t="shared" si="16"/>
        <v>8770-01000</v>
      </c>
      <c r="C37" s="5" t="str">
        <f t="shared" si="17"/>
        <v>8770</v>
      </c>
      <c r="D37" s="1">
        <f>SUM($F37:K37)</f>
        <v>0</v>
      </c>
      <c r="E37" s="2">
        <f t="shared" si="2"/>
        <v>0</v>
      </c>
      <c r="F37" s="22">
        <f>'Div 9 history '!B38</f>
        <v>0</v>
      </c>
      <c r="G37" s="22">
        <f>'Div 9 history '!C38</f>
        <v>0</v>
      </c>
      <c r="H37" s="22">
        <f>'Div 9 history '!D38</f>
        <v>0</v>
      </c>
      <c r="I37" s="22">
        <f>'Div 9 history '!E38</f>
        <v>0</v>
      </c>
      <c r="J37" s="22">
        <f>'Div 9 history '!F38</f>
        <v>0</v>
      </c>
      <c r="K37" s="22">
        <f>'Div 9 history '!G38</f>
        <v>0</v>
      </c>
      <c r="L37" s="1">
        <f t="shared" si="20"/>
        <v>0</v>
      </c>
      <c r="M37" s="1">
        <f t="shared" si="20"/>
        <v>0</v>
      </c>
      <c r="N37" s="1">
        <f t="shared" si="20"/>
        <v>0</v>
      </c>
      <c r="O37" s="1">
        <f t="shared" si="20"/>
        <v>0</v>
      </c>
      <c r="P37" s="1">
        <f t="shared" si="20"/>
        <v>0</v>
      </c>
      <c r="Q37" s="1">
        <f t="shared" si="20"/>
        <v>0</v>
      </c>
      <c r="R37" s="1">
        <f t="shared" si="20"/>
        <v>0</v>
      </c>
      <c r="S37" s="1">
        <f t="shared" si="20"/>
        <v>0</v>
      </c>
      <c r="T37" s="1">
        <f t="shared" si="20"/>
        <v>0</v>
      </c>
      <c r="U37" s="1">
        <f t="shared" si="20"/>
        <v>0</v>
      </c>
      <c r="V37" s="1">
        <f t="shared" si="21"/>
        <v>0</v>
      </c>
      <c r="W37" s="1">
        <f t="shared" si="21"/>
        <v>0</v>
      </c>
      <c r="X37" s="1">
        <f t="shared" si="21"/>
        <v>0</v>
      </c>
      <c r="Y37" s="1">
        <f t="shared" si="21"/>
        <v>0</v>
      </c>
      <c r="Z37" s="1">
        <f t="shared" si="21"/>
        <v>0</v>
      </c>
      <c r="AA37" s="1">
        <f t="shared" si="21"/>
        <v>0</v>
      </c>
      <c r="AB37" s="1">
        <f t="shared" si="21"/>
        <v>0</v>
      </c>
      <c r="AC37" s="1">
        <f t="shared" si="21"/>
        <v>0</v>
      </c>
      <c r="AD37" s="1">
        <f t="shared" si="21"/>
        <v>0</v>
      </c>
      <c r="AE37" s="1">
        <f t="shared" si="21"/>
        <v>0</v>
      </c>
      <c r="AF37" s="1">
        <f t="shared" si="21"/>
        <v>0</v>
      </c>
      <c r="AH37" s="15">
        <f t="shared" si="5"/>
        <v>0</v>
      </c>
      <c r="AI37" s="15">
        <f t="shared" si="6"/>
        <v>0</v>
      </c>
      <c r="AJ37" s="15">
        <f t="shared" si="9"/>
        <v>0</v>
      </c>
      <c r="AL37" s="15">
        <f t="shared" si="10"/>
        <v>0</v>
      </c>
      <c r="AP37" s="15"/>
    </row>
    <row r="38" spans="1:42">
      <c r="A38" s="76" t="s">
        <v>64</v>
      </c>
      <c r="B38" s="5" t="str">
        <f t="shared" si="16"/>
        <v>8780-01000</v>
      </c>
      <c r="C38" s="5" t="str">
        <f t="shared" si="17"/>
        <v>8780</v>
      </c>
      <c r="D38" s="1">
        <f>SUM($F38:K38)</f>
        <v>422664.24</v>
      </c>
      <c r="E38" s="2">
        <f t="shared" si="2"/>
        <v>0.15291175893377787</v>
      </c>
      <c r="F38" s="22">
        <f>'Div 9 history '!B39</f>
        <v>102451.38</v>
      </c>
      <c r="G38" s="22">
        <f>'Div 9 history '!C39</f>
        <v>75238.52</v>
      </c>
      <c r="H38" s="22">
        <f>'Div 9 history '!D39</f>
        <v>76632.27</v>
      </c>
      <c r="I38" s="22">
        <f>'Div 9 history '!E39</f>
        <v>58220.480000000003</v>
      </c>
      <c r="J38" s="22">
        <f>'Div 9 history '!F39</f>
        <v>54080.18</v>
      </c>
      <c r="K38" s="22">
        <f>'Div 9 history '!G39</f>
        <v>56041.41</v>
      </c>
      <c r="L38" s="1">
        <f t="shared" si="20"/>
        <v>63806.509571729577</v>
      </c>
      <c r="M38" s="1">
        <f t="shared" si="20"/>
        <v>66317.123397253192</v>
      </c>
      <c r="N38" s="1">
        <f t="shared" si="20"/>
        <v>58785.112188629952</v>
      </c>
      <c r="O38" s="1">
        <f t="shared" si="20"/>
        <v>67837.209758158351</v>
      </c>
      <c r="P38" s="1">
        <f t="shared" si="20"/>
        <v>66561.642220831927</v>
      </c>
      <c r="Q38" s="1">
        <f t="shared" si="20"/>
        <v>64042.469817122561</v>
      </c>
      <c r="R38" s="1">
        <f t="shared" si="20"/>
        <v>70327.753915321897</v>
      </c>
      <c r="S38" s="1">
        <f t="shared" si="20"/>
        <v>61049.158295334506</v>
      </c>
      <c r="T38" s="1">
        <f t="shared" si="20"/>
        <v>61867.244998056354</v>
      </c>
      <c r="U38" s="1">
        <f t="shared" si="20"/>
        <v>63945.380131943384</v>
      </c>
      <c r="V38" s="1">
        <f t="shared" si="21"/>
        <v>66253.458326471125</v>
      </c>
      <c r="W38" s="1">
        <f t="shared" si="21"/>
        <v>59299.418091089487</v>
      </c>
      <c r="X38" s="1">
        <f t="shared" si="21"/>
        <v>65583.47545470277</v>
      </c>
      <c r="Y38" s="1">
        <f t="shared" si="21"/>
        <v>63117.089245268493</v>
      </c>
      <c r="Z38" s="1">
        <f t="shared" si="21"/>
        <v>60869.217471612195</v>
      </c>
      <c r="AA38" s="1">
        <f t="shared" si="21"/>
        <v>69872.326050903095</v>
      </c>
      <c r="AB38" s="1">
        <f t="shared" si="21"/>
        <v>68558.491487456893</v>
      </c>
      <c r="AC38" s="1">
        <f t="shared" si="21"/>
        <v>65963.743911636237</v>
      </c>
      <c r="AD38" s="1">
        <f t="shared" si="21"/>
        <v>72437.586532781555</v>
      </c>
      <c r="AE38" s="1">
        <f t="shared" si="21"/>
        <v>62880.633044194547</v>
      </c>
      <c r="AF38" s="1">
        <f t="shared" si="21"/>
        <v>63723.262347998054</v>
      </c>
      <c r="AH38" s="15">
        <f t="shared" si="5"/>
        <v>810014.30695372552</v>
      </c>
      <c r="AI38" s="15">
        <f t="shared" si="6"/>
        <v>782504.08209605794</v>
      </c>
      <c r="AJ38" s="15">
        <f t="shared" si="9"/>
        <v>-27510.224857667577</v>
      </c>
      <c r="AL38" s="15">
        <f t="shared" si="10"/>
        <v>-27510.224857667577</v>
      </c>
      <c r="AP38" s="15"/>
    </row>
    <row r="39" spans="1:42">
      <c r="A39" s="76" t="s">
        <v>65</v>
      </c>
      <c r="B39" s="5" t="str">
        <f t="shared" si="16"/>
        <v>8800-01000</v>
      </c>
      <c r="C39" s="5" t="str">
        <f t="shared" si="17"/>
        <v>8800</v>
      </c>
      <c r="D39" s="1">
        <f>SUM($F39:K39)</f>
        <v>0</v>
      </c>
      <c r="E39" s="2">
        <f t="shared" si="2"/>
        <v>0</v>
      </c>
      <c r="F39" s="22">
        <f>'Div 9 history '!B40</f>
        <v>0</v>
      </c>
      <c r="G39" s="22">
        <f>'Div 9 history '!C40</f>
        <v>0</v>
      </c>
      <c r="H39" s="22">
        <f>'Div 9 history '!D40</f>
        <v>0</v>
      </c>
      <c r="I39" s="22">
        <f>'Div 9 history '!E40</f>
        <v>0</v>
      </c>
      <c r="J39" s="22">
        <f>'Div 9 history '!F40</f>
        <v>0</v>
      </c>
      <c r="K39" s="22">
        <f>'Div 9 history '!G40</f>
        <v>0</v>
      </c>
      <c r="L39" s="1">
        <f t="shared" ref="L39:U48" si="22">$E39*L$81</f>
        <v>0</v>
      </c>
      <c r="M39" s="1">
        <f t="shared" si="22"/>
        <v>0</v>
      </c>
      <c r="N39" s="1">
        <f t="shared" si="22"/>
        <v>0</v>
      </c>
      <c r="O39" s="1">
        <f t="shared" si="22"/>
        <v>0</v>
      </c>
      <c r="P39" s="1">
        <f t="shared" si="22"/>
        <v>0</v>
      </c>
      <c r="Q39" s="1">
        <f t="shared" si="22"/>
        <v>0</v>
      </c>
      <c r="R39" s="1">
        <f t="shared" si="22"/>
        <v>0</v>
      </c>
      <c r="S39" s="1">
        <f t="shared" si="22"/>
        <v>0</v>
      </c>
      <c r="T39" s="1">
        <f t="shared" si="22"/>
        <v>0</v>
      </c>
      <c r="U39" s="1">
        <f t="shared" si="22"/>
        <v>0</v>
      </c>
      <c r="V39" s="1">
        <f t="shared" ref="V39:AF48" si="23">$E39*V$81</f>
        <v>0</v>
      </c>
      <c r="W39" s="1">
        <f t="shared" si="23"/>
        <v>0</v>
      </c>
      <c r="X39" s="1">
        <f t="shared" si="23"/>
        <v>0</v>
      </c>
      <c r="Y39" s="1">
        <f t="shared" si="23"/>
        <v>0</v>
      </c>
      <c r="Z39" s="1">
        <f t="shared" si="23"/>
        <v>0</v>
      </c>
      <c r="AA39" s="1">
        <f t="shared" si="23"/>
        <v>0</v>
      </c>
      <c r="AB39" s="1">
        <f t="shared" si="23"/>
        <v>0</v>
      </c>
      <c r="AC39" s="1">
        <f t="shared" si="23"/>
        <v>0</v>
      </c>
      <c r="AD39" s="1">
        <f t="shared" si="23"/>
        <v>0</v>
      </c>
      <c r="AE39" s="1">
        <f t="shared" si="23"/>
        <v>0</v>
      </c>
      <c r="AF39" s="1">
        <f t="shared" si="23"/>
        <v>0</v>
      </c>
      <c r="AH39" s="15">
        <f t="shared" si="5"/>
        <v>0</v>
      </c>
      <c r="AI39" s="15">
        <f t="shared" si="6"/>
        <v>0</v>
      </c>
      <c r="AJ39" s="15">
        <f t="shared" si="9"/>
        <v>0</v>
      </c>
      <c r="AL39" s="15">
        <f t="shared" si="10"/>
        <v>0</v>
      </c>
      <c r="AP39" s="15"/>
    </row>
    <row r="40" spans="1:42">
      <c r="A40" s="76" t="s">
        <v>66</v>
      </c>
      <c r="B40" s="5" t="str">
        <f t="shared" si="16"/>
        <v>8700-01001</v>
      </c>
      <c r="C40" s="5" t="str">
        <f t="shared" si="17"/>
        <v>8700</v>
      </c>
      <c r="D40" s="1">
        <f>SUM($F40:K40)</f>
        <v>3433341.6500000004</v>
      </c>
      <c r="E40" s="2">
        <f t="shared" si="2"/>
        <v>1.2421166993500543</v>
      </c>
      <c r="F40" s="22">
        <f>'Div 9 history '!B41</f>
        <v>498188.73</v>
      </c>
      <c r="G40" s="22">
        <f>'Div 9 history '!C41</f>
        <v>563869.03</v>
      </c>
      <c r="H40" s="22">
        <f>'Div 9 history '!D41</f>
        <v>820162.29</v>
      </c>
      <c r="I40" s="22">
        <f>'Div 9 history '!E41</f>
        <v>529158.42000000004</v>
      </c>
      <c r="J40" s="22">
        <f>'Div 9 history '!F41</f>
        <v>507428.01</v>
      </c>
      <c r="K40" s="22">
        <f>'Div 9 history '!G41</f>
        <v>514535.17</v>
      </c>
      <c r="L40" s="1">
        <f t="shared" si="22"/>
        <v>518306.32005618181</v>
      </c>
      <c r="M40" s="1">
        <f t="shared" si="22"/>
        <v>538700.27392896754</v>
      </c>
      <c r="N40" s="1">
        <f t="shared" si="22"/>
        <v>477517.03356107412</v>
      </c>
      <c r="O40" s="1">
        <f t="shared" si="22"/>
        <v>551048.07939860609</v>
      </c>
      <c r="P40" s="1">
        <f t="shared" si="22"/>
        <v>540686.52349008934</v>
      </c>
      <c r="Q40" s="1">
        <f t="shared" si="22"/>
        <v>520223.04747615929</v>
      </c>
      <c r="R40" s="1">
        <f t="shared" si="22"/>
        <v>571279.00545460219</v>
      </c>
      <c r="S40" s="1">
        <f t="shared" si="22"/>
        <v>495908.09450266004</v>
      </c>
      <c r="T40" s="1">
        <f t="shared" si="22"/>
        <v>502553.49026589305</v>
      </c>
      <c r="U40" s="1">
        <f t="shared" si="22"/>
        <v>519434.3787685557</v>
      </c>
      <c r="V40" s="1">
        <f t="shared" si="23"/>
        <v>538183.11652959476</v>
      </c>
      <c r="W40" s="1">
        <f t="shared" si="23"/>
        <v>481694.78911417024</v>
      </c>
      <c r="X40" s="1">
        <f t="shared" si="23"/>
        <v>532740.78221139254</v>
      </c>
      <c r="Y40" s="1">
        <f t="shared" si="23"/>
        <v>512706.09345268336</v>
      </c>
      <c r="Z40" s="1">
        <f t="shared" si="23"/>
        <v>494446.41815024114</v>
      </c>
      <c r="AA40" s="1">
        <f t="shared" si="23"/>
        <v>567579.52178056433</v>
      </c>
      <c r="AB40" s="1">
        <f t="shared" si="23"/>
        <v>556907.11919479212</v>
      </c>
      <c r="AC40" s="1">
        <f t="shared" si="23"/>
        <v>535829.73890044412</v>
      </c>
      <c r="AD40" s="1">
        <f t="shared" si="23"/>
        <v>588417.37561824021</v>
      </c>
      <c r="AE40" s="1">
        <f t="shared" si="23"/>
        <v>510785.33733773988</v>
      </c>
      <c r="AF40" s="1">
        <f t="shared" si="23"/>
        <v>517630.09497386985</v>
      </c>
      <c r="AH40" s="15">
        <f t="shared" si="5"/>
        <v>6579822.9279110786</v>
      </c>
      <c r="AI40" s="15">
        <f t="shared" si="6"/>
        <v>6356354.7660322879</v>
      </c>
      <c r="AJ40" s="15">
        <f t="shared" si="9"/>
        <v>-223468.16187879071</v>
      </c>
      <c r="AL40" s="15">
        <f t="shared" si="10"/>
        <v>-223468.16187879071</v>
      </c>
      <c r="AP40" s="15"/>
    </row>
    <row r="41" spans="1:42">
      <c r="A41" s="76" t="s">
        <v>67</v>
      </c>
      <c r="B41" s="5" t="str">
        <f t="shared" si="16"/>
        <v>8700-01002</v>
      </c>
      <c r="C41" s="5" t="str">
        <f t="shared" si="17"/>
        <v>8700</v>
      </c>
      <c r="D41" s="1">
        <f>SUM($F41:K41)</f>
        <v>-3372878.5799999996</v>
      </c>
      <c r="E41" s="2">
        <f t="shared" ref="E41:E69" si="24">D41/$D$81</f>
        <v>-1.2202423283736117</v>
      </c>
      <c r="F41" s="22">
        <f>'Div 9 history '!B42</f>
        <v>-500343.25</v>
      </c>
      <c r="G41" s="22">
        <f>'Div 9 history '!C42</f>
        <v>-566933.92000000004</v>
      </c>
      <c r="H41" s="22">
        <f>'Div 9 history '!D42</f>
        <v>-752207.71</v>
      </c>
      <c r="I41" s="22">
        <f>'Div 9 history '!E42</f>
        <v>-516174.59</v>
      </c>
      <c r="J41" s="22">
        <f>'Div 9 history '!F42</f>
        <v>-509100.65</v>
      </c>
      <c r="K41" s="22">
        <f>'Div 9 history '!G42</f>
        <v>-528118.46</v>
      </c>
      <c r="L41" s="1">
        <f t="shared" si="22"/>
        <v>-509178.65537678718</v>
      </c>
      <c r="M41" s="1">
        <f t="shared" si="22"/>
        <v>-529213.46029607835</v>
      </c>
      <c r="N41" s="1">
        <f t="shared" si="22"/>
        <v>-469107.69106922054</v>
      </c>
      <c r="O41" s="1">
        <f t="shared" si="22"/>
        <v>-541343.81399348867</v>
      </c>
      <c r="P41" s="1">
        <f t="shared" si="22"/>
        <v>-531164.73088962445</v>
      </c>
      <c r="Q41" s="1">
        <f t="shared" si="22"/>
        <v>-511061.62815304461</v>
      </c>
      <c r="R41" s="1">
        <f t="shared" si="22"/>
        <v>-561218.46210718073</v>
      </c>
      <c r="S41" s="1">
        <f t="shared" si="22"/>
        <v>-487174.87512395909</v>
      </c>
      <c r="T41" s="1">
        <f t="shared" si="22"/>
        <v>-493703.2417446918</v>
      </c>
      <c r="U41" s="1">
        <f t="shared" si="22"/>
        <v>-510286.84834323672</v>
      </c>
      <c r="V41" s="1">
        <f t="shared" si="23"/>
        <v>-528705.41032824805</v>
      </c>
      <c r="W41" s="1">
        <f t="shared" si="23"/>
        <v>-473211.87400642224</v>
      </c>
      <c r="X41" s="1">
        <f t="shared" si="23"/>
        <v>-523358.918566479</v>
      </c>
      <c r="Y41" s="1">
        <f t="shared" si="23"/>
        <v>-503677.05190132587</v>
      </c>
      <c r="Z41" s="1">
        <f t="shared" si="23"/>
        <v>-485738.93971101631</v>
      </c>
      <c r="AA41" s="1">
        <f t="shared" si="23"/>
        <v>-557584.12841329339</v>
      </c>
      <c r="AB41" s="1">
        <f t="shared" si="23"/>
        <v>-547099.67281631322</v>
      </c>
      <c r="AC41" s="1">
        <f t="shared" si="23"/>
        <v>-526393.47699763603</v>
      </c>
      <c r="AD41" s="1">
        <f t="shared" si="23"/>
        <v>-578055.01597039623</v>
      </c>
      <c r="AE41" s="1">
        <f t="shared" si="23"/>
        <v>-501790.12137767795</v>
      </c>
      <c r="AF41" s="1">
        <f t="shared" si="23"/>
        <v>-508514.33899703255</v>
      </c>
      <c r="AH41" s="15">
        <f t="shared" si="5"/>
        <v>-6463948.5597782433</v>
      </c>
      <c r="AI41" s="15">
        <f t="shared" si="6"/>
        <v>-6244415.7974290773</v>
      </c>
      <c r="AJ41" s="15">
        <f t="shared" si="9"/>
        <v>219532.76234916598</v>
      </c>
      <c r="AL41" s="15">
        <f t="shared" si="10"/>
        <v>219532.76234916598</v>
      </c>
      <c r="AP41" s="15"/>
    </row>
    <row r="42" spans="1:42">
      <c r="A42" s="76" t="s">
        <v>68</v>
      </c>
      <c r="B42" s="5" t="str">
        <f t="shared" si="16"/>
        <v>8560-01006</v>
      </c>
      <c r="C42" s="5" t="str">
        <f t="shared" si="17"/>
        <v>8560</v>
      </c>
      <c r="D42" s="1">
        <f>SUM($F42:K42)</f>
        <v>0</v>
      </c>
      <c r="E42" s="2">
        <f t="shared" si="24"/>
        <v>0</v>
      </c>
      <c r="F42" s="22">
        <f>'Div 9 history '!B43</f>
        <v>0</v>
      </c>
      <c r="G42" s="22">
        <f>'Div 9 history '!C43</f>
        <v>0</v>
      </c>
      <c r="H42" s="22">
        <f>'Div 9 history '!D43</f>
        <v>0</v>
      </c>
      <c r="I42" s="22">
        <f>'Div 9 history '!E43</f>
        <v>0</v>
      </c>
      <c r="J42" s="22">
        <f>'Div 9 history '!F43</f>
        <v>0</v>
      </c>
      <c r="K42" s="22">
        <f>'Div 9 history '!G43</f>
        <v>0</v>
      </c>
      <c r="L42" s="1">
        <f t="shared" si="22"/>
        <v>0</v>
      </c>
      <c r="M42" s="1">
        <f t="shared" si="22"/>
        <v>0</v>
      </c>
      <c r="N42" s="1">
        <f t="shared" si="22"/>
        <v>0</v>
      </c>
      <c r="O42" s="1">
        <f t="shared" si="22"/>
        <v>0</v>
      </c>
      <c r="P42" s="1">
        <f t="shared" si="22"/>
        <v>0</v>
      </c>
      <c r="Q42" s="1">
        <f t="shared" si="22"/>
        <v>0</v>
      </c>
      <c r="R42" s="1">
        <f t="shared" si="22"/>
        <v>0</v>
      </c>
      <c r="S42" s="1">
        <f t="shared" si="22"/>
        <v>0</v>
      </c>
      <c r="T42" s="1">
        <f t="shared" si="22"/>
        <v>0</v>
      </c>
      <c r="U42" s="1">
        <f t="shared" si="22"/>
        <v>0</v>
      </c>
      <c r="V42" s="1">
        <f t="shared" si="23"/>
        <v>0</v>
      </c>
      <c r="W42" s="1">
        <f t="shared" si="23"/>
        <v>0</v>
      </c>
      <c r="X42" s="1">
        <f t="shared" si="23"/>
        <v>0</v>
      </c>
      <c r="Y42" s="1">
        <f t="shared" si="23"/>
        <v>0</v>
      </c>
      <c r="Z42" s="1">
        <f t="shared" si="23"/>
        <v>0</v>
      </c>
      <c r="AA42" s="1">
        <f t="shared" si="23"/>
        <v>0</v>
      </c>
      <c r="AB42" s="1">
        <f t="shared" si="23"/>
        <v>0</v>
      </c>
      <c r="AC42" s="1">
        <f t="shared" si="23"/>
        <v>0</v>
      </c>
      <c r="AD42" s="1">
        <f t="shared" si="23"/>
        <v>0</v>
      </c>
      <c r="AE42" s="1">
        <f t="shared" si="23"/>
        <v>0</v>
      </c>
      <c r="AF42" s="1">
        <f t="shared" si="23"/>
        <v>0</v>
      </c>
      <c r="AH42" s="15">
        <f t="shared" si="5"/>
        <v>0</v>
      </c>
      <c r="AI42" s="15">
        <f t="shared" si="6"/>
        <v>0</v>
      </c>
      <c r="AJ42" s="15">
        <f t="shared" si="9"/>
        <v>0</v>
      </c>
      <c r="AL42" s="15">
        <f t="shared" si="10"/>
        <v>0</v>
      </c>
    </row>
    <row r="43" spans="1:42">
      <c r="A43" s="76" t="s">
        <v>69</v>
      </c>
      <c r="B43" s="5" t="str">
        <f t="shared" si="16"/>
        <v>8700-01006</v>
      </c>
      <c r="C43" s="5" t="str">
        <f t="shared" si="17"/>
        <v>8700</v>
      </c>
      <c r="D43" s="1">
        <f>SUM($F43:K43)</f>
        <v>692.09</v>
      </c>
      <c r="E43" s="2">
        <f t="shared" si="24"/>
        <v>2.5038479536494104E-4</v>
      </c>
      <c r="F43" s="22">
        <f>'Div 9 history '!B44</f>
        <v>0</v>
      </c>
      <c r="G43" s="22">
        <f>'Div 9 history '!C44</f>
        <v>0</v>
      </c>
      <c r="H43" s="22">
        <f>'Div 9 history '!D44</f>
        <v>692.09</v>
      </c>
      <c r="I43" s="22">
        <f>'Div 9 history '!E44</f>
        <v>0</v>
      </c>
      <c r="J43" s="22">
        <f>'Div 9 history '!F44</f>
        <v>0</v>
      </c>
      <c r="K43" s="22">
        <f>'Div 9 history '!G44</f>
        <v>0</v>
      </c>
      <c r="L43" s="1">
        <f t="shared" si="22"/>
        <v>104.47973362851403</v>
      </c>
      <c r="M43" s="1">
        <f t="shared" si="22"/>
        <v>108.59072897202034</v>
      </c>
      <c r="N43" s="1">
        <f t="shared" si="22"/>
        <v>96.257465014378553</v>
      </c>
      <c r="O43" s="1">
        <f t="shared" si="22"/>
        <v>111.07978877400134</v>
      </c>
      <c r="P43" s="1">
        <f t="shared" si="22"/>
        <v>108.9911154173241</v>
      </c>
      <c r="Q43" s="1">
        <f t="shared" si="22"/>
        <v>104.86610586155184</v>
      </c>
      <c r="R43" s="1">
        <f t="shared" si="22"/>
        <v>115.15792111311602</v>
      </c>
      <c r="S43" s="1">
        <f t="shared" si="22"/>
        <v>99.96471895663106</v>
      </c>
      <c r="T43" s="1">
        <f t="shared" si="22"/>
        <v>101.30429200895922</v>
      </c>
      <c r="U43" s="1">
        <f t="shared" si="22"/>
        <v>104.70712671485219</v>
      </c>
      <c r="V43" s="1">
        <f t="shared" si="23"/>
        <v>108.486480836816</v>
      </c>
      <c r="W43" s="1">
        <f t="shared" si="23"/>
        <v>97.099613316381166</v>
      </c>
      <c r="X43" s="1">
        <f t="shared" si="23"/>
        <v>107.38941985592452</v>
      </c>
      <c r="Y43" s="1">
        <f t="shared" si="23"/>
        <v>103.35084485916734</v>
      </c>
      <c r="Z43" s="1">
        <f t="shared" si="23"/>
        <v>99.670075518875421</v>
      </c>
      <c r="AA43" s="1">
        <f t="shared" si="23"/>
        <v>114.41218243722139</v>
      </c>
      <c r="AB43" s="1">
        <f t="shared" si="23"/>
        <v>112.26084887984382</v>
      </c>
      <c r="AC43" s="1">
        <f t="shared" si="23"/>
        <v>108.0120890373984</v>
      </c>
      <c r="AD43" s="1">
        <f t="shared" si="23"/>
        <v>118.6126587465095</v>
      </c>
      <c r="AE43" s="1">
        <f t="shared" si="23"/>
        <v>102.96366052533</v>
      </c>
      <c r="AF43" s="1">
        <f t="shared" si="23"/>
        <v>104.343420769228</v>
      </c>
      <c r="AH43" s="15">
        <f t="shared" si="5"/>
        <v>1326.3549376677904</v>
      </c>
      <c r="AI43" s="15">
        <f t="shared" si="6"/>
        <v>1281.3084214975477</v>
      </c>
      <c r="AJ43" s="15">
        <f t="shared" si="9"/>
        <v>-45.046516170242739</v>
      </c>
      <c r="AL43" s="15">
        <f t="shared" si="10"/>
        <v>-45.046516170242739</v>
      </c>
    </row>
    <row r="44" spans="1:42">
      <c r="A44" s="76" t="s">
        <v>88</v>
      </c>
      <c r="B44" s="5" t="str">
        <f t="shared" si="16"/>
        <v>8870-01008</v>
      </c>
      <c r="C44" s="5" t="str">
        <f t="shared" si="17"/>
        <v>8870</v>
      </c>
      <c r="D44" s="1">
        <f>SUM($F44:K44)</f>
        <v>682.25</v>
      </c>
      <c r="E44" s="2">
        <f t="shared" si="24"/>
        <v>2.4682487340913905E-4</v>
      </c>
      <c r="F44" s="22">
        <f>'Div 9 history '!B45</f>
        <v>1033.73</v>
      </c>
      <c r="G44" s="22">
        <f>'Div 9 history '!C45</f>
        <v>-2.04</v>
      </c>
      <c r="H44" s="22">
        <f>'Div 9 history '!D45</f>
        <v>-1474.38</v>
      </c>
      <c r="I44" s="22">
        <f>'Div 9 history '!E45</f>
        <v>143.58000000000001</v>
      </c>
      <c r="J44" s="22">
        <f>'Div 9 history '!F45</f>
        <v>462.82</v>
      </c>
      <c r="K44" s="22">
        <f>'Div 9 history '!G45</f>
        <v>518.54</v>
      </c>
      <c r="L44" s="1">
        <f t="shared" si="22"/>
        <v>102.99426124933709</v>
      </c>
      <c r="M44" s="1">
        <f t="shared" si="22"/>
        <v>107.04680726662845</v>
      </c>
      <c r="N44" s="1">
        <f t="shared" si="22"/>
        <v>94.888895239144873</v>
      </c>
      <c r="O44" s="1">
        <f t="shared" si="22"/>
        <v>109.50047810409401</v>
      </c>
      <c r="P44" s="1">
        <f t="shared" si="22"/>
        <v>107.44150109591148</v>
      </c>
      <c r="Q44" s="1">
        <f t="shared" si="22"/>
        <v>103.37514011767797</v>
      </c>
      <c r="R44" s="1">
        <f t="shared" si="22"/>
        <v>113.52062835675044</v>
      </c>
      <c r="S44" s="1">
        <f t="shared" si="22"/>
        <v>98.543440171309442</v>
      </c>
      <c r="T44" s="1">
        <f t="shared" si="22"/>
        <v>99.863967436478546</v>
      </c>
      <c r="U44" s="1">
        <f t="shared" si="22"/>
        <v>103.218421305333</v>
      </c>
      <c r="V44" s="1">
        <f t="shared" si="23"/>
        <v>106.94404131098227</v>
      </c>
      <c r="W44" s="1">
        <f t="shared" si="23"/>
        <v>95.719070041614614</v>
      </c>
      <c r="X44" s="1">
        <f t="shared" si="23"/>
        <v>105.86257812814013</v>
      </c>
      <c r="Y44" s="1">
        <f t="shared" si="23"/>
        <v>101.88142279929912</v>
      </c>
      <c r="Z44" s="1">
        <f t="shared" si="23"/>
        <v>98.252985916214314</v>
      </c>
      <c r="AA44" s="1">
        <f t="shared" si="23"/>
        <v>112.78549244721684</v>
      </c>
      <c r="AB44" s="1">
        <f t="shared" si="23"/>
        <v>110.66474612878882</v>
      </c>
      <c r="AC44" s="1">
        <f t="shared" si="23"/>
        <v>106.47639432120832</v>
      </c>
      <c r="AD44" s="1">
        <f t="shared" si="23"/>
        <v>116.92624720745296</v>
      </c>
      <c r="AE44" s="1">
        <f t="shared" si="23"/>
        <v>101.49974337644873</v>
      </c>
      <c r="AF44" s="1">
        <f t="shared" si="23"/>
        <v>102.85988645957292</v>
      </c>
      <c r="AH44" s="15">
        <f t="shared" si="5"/>
        <v>1307.4970830727939</v>
      </c>
      <c r="AI44" s="15">
        <f t="shared" si="6"/>
        <v>1263.091029442272</v>
      </c>
      <c r="AJ44" s="15">
        <f t="shared" si="9"/>
        <v>-44.40605363052191</v>
      </c>
      <c r="AL44" s="15">
        <f t="shared" si="10"/>
        <v>-44.40605363052191</v>
      </c>
    </row>
    <row r="45" spans="1:42">
      <c r="A45" s="76" t="s">
        <v>89</v>
      </c>
      <c r="B45" s="5" t="str">
        <f t="shared" si="16"/>
        <v>8920-01008</v>
      </c>
      <c r="C45" s="5" t="str">
        <f t="shared" si="17"/>
        <v>8920</v>
      </c>
      <c r="D45" s="1">
        <f>SUM($F45:K45)</f>
        <v>-340.28999999999996</v>
      </c>
      <c r="E45" s="2">
        <f t="shared" si="24"/>
        <v>-1.2311034983128753E-4</v>
      </c>
      <c r="F45" s="22">
        <f>'Div 9 history '!B46</f>
        <v>366.12</v>
      </c>
      <c r="G45" s="22">
        <f>'Div 9 history '!C46</f>
        <v>-498.96</v>
      </c>
      <c r="H45" s="22">
        <f>'Div 9 history '!D46</f>
        <v>-416.9</v>
      </c>
      <c r="I45" s="22">
        <f>'Div 9 history '!E46</f>
        <v>68.430000000000007</v>
      </c>
      <c r="J45" s="22">
        <f>'Div 9 history '!F46</f>
        <v>-44.73</v>
      </c>
      <c r="K45" s="22">
        <f>'Div 9 history '!G46</f>
        <v>185.75</v>
      </c>
      <c r="L45" s="1">
        <f t="shared" si="22"/>
        <v>-51.371076820134725</v>
      </c>
      <c r="M45" s="1">
        <f t="shared" si="22"/>
        <v>-53.392389952013183</v>
      </c>
      <c r="N45" s="1">
        <f t="shared" si="22"/>
        <v>-47.328313903889494</v>
      </c>
      <c r="O45" s="1">
        <f t="shared" si="22"/>
        <v>-54.616222343777423</v>
      </c>
      <c r="P45" s="1">
        <f t="shared" si="22"/>
        <v>-53.589253804217975</v>
      </c>
      <c r="Q45" s="1">
        <f t="shared" si="22"/>
        <v>-51.561050099882209</v>
      </c>
      <c r="R45" s="1">
        <f t="shared" si="22"/>
        <v>-56.621377242240527</v>
      </c>
      <c r="S45" s="1">
        <f t="shared" si="22"/>
        <v>-49.151113603363704</v>
      </c>
      <c r="T45" s="1">
        <f t="shared" si="22"/>
        <v>-49.809761053806206</v>
      </c>
      <c r="U45" s="1">
        <f t="shared" si="22"/>
        <v>-51.482882500537578</v>
      </c>
      <c r="V45" s="1">
        <f t="shared" si="23"/>
        <v>-53.34113274857333</v>
      </c>
      <c r="W45" s="1">
        <f t="shared" si="23"/>
        <v>-47.74238526121075</v>
      </c>
      <c r="X45" s="1">
        <f t="shared" si="23"/>
        <v>-52.801724750787542</v>
      </c>
      <c r="Y45" s="1">
        <f t="shared" si="23"/>
        <v>-50.816019588674962</v>
      </c>
      <c r="Z45" s="1">
        <f t="shared" si="23"/>
        <v>-49.006241960320359</v>
      </c>
      <c r="AA45" s="1">
        <f t="shared" si="23"/>
        <v>-56.25470901409075</v>
      </c>
      <c r="AB45" s="1">
        <f t="shared" si="23"/>
        <v>-55.196931418344512</v>
      </c>
      <c r="AC45" s="1">
        <f t="shared" si="23"/>
        <v>-53.107881602878678</v>
      </c>
      <c r="AD45" s="1">
        <f t="shared" si="23"/>
        <v>-58.320018559507751</v>
      </c>
      <c r="AE45" s="1">
        <f t="shared" si="23"/>
        <v>-50.625647011464615</v>
      </c>
      <c r="AF45" s="1">
        <f t="shared" si="23"/>
        <v>-51.304053885420394</v>
      </c>
      <c r="AH45" s="15">
        <f t="shared" si="5"/>
        <v>-652.1483069239149</v>
      </c>
      <c r="AI45" s="15">
        <f t="shared" si="6"/>
        <v>-629.99962830181119</v>
      </c>
      <c r="AJ45" s="15">
        <f t="shared" si="9"/>
        <v>22.148678622103716</v>
      </c>
      <c r="AL45" s="15">
        <f t="shared" si="10"/>
        <v>22.148678622103716</v>
      </c>
    </row>
    <row r="46" spans="1:42">
      <c r="A46" s="76" t="s">
        <v>90</v>
      </c>
      <c r="B46" s="5" t="str">
        <f t="shared" si="16"/>
        <v>8930-01008</v>
      </c>
      <c r="C46" s="5" t="str">
        <f t="shared" si="17"/>
        <v>8930</v>
      </c>
      <c r="D46" s="1">
        <f>SUM($F46:K46)</f>
        <v>0</v>
      </c>
      <c r="E46" s="2">
        <f t="shared" si="24"/>
        <v>0</v>
      </c>
      <c r="F46" s="22">
        <f>'Div 9 history '!B47</f>
        <v>0</v>
      </c>
      <c r="G46" s="22">
        <f>'Div 9 history '!C47</f>
        <v>0</v>
      </c>
      <c r="H46" s="22">
        <f>'Div 9 history '!D47</f>
        <v>0</v>
      </c>
      <c r="I46" s="22">
        <f>'Div 9 history '!E47</f>
        <v>0</v>
      </c>
      <c r="J46" s="22">
        <f>'Div 9 history '!F47</f>
        <v>0</v>
      </c>
      <c r="K46" s="22">
        <f>'Div 9 history '!G47</f>
        <v>0</v>
      </c>
      <c r="L46" s="1">
        <f t="shared" si="22"/>
        <v>0</v>
      </c>
      <c r="M46" s="1">
        <f t="shared" si="22"/>
        <v>0</v>
      </c>
      <c r="N46" s="1">
        <f t="shared" si="22"/>
        <v>0</v>
      </c>
      <c r="O46" s="1">
        <f t="shared" si="22"/>
        <v>0</v>
      </c>
      <c r="P46" s="1">
        <f t="shared" si="22"/>
        <v>0</v>
      </c>
      <c r="Q46" s="1">
        <f t="shared" si="22"/>
        <v>0</v>
      </c>
      <c r="R46" s="1">
        <f t="shared" si="22"/>
        <v>0</v>
      </c>
      <c r="S46" s="1">
        <f t="shared" si="22"/>
        <v>0</v>
      </c>
      <c r="T46" s="1">
        <f t="shared" si="22"/>
        <v>0</v>
      </c>
      <c r="U46" s="1">
        <f t="shared" si="22"/>
        <v>0</v>
      </c>
      <c r="V46" s="1">
        <f t="shared" si="23"/>
        <v>0</v>
      </c>
      <c r="W46" s="1">
        <f t="shared" si="23"/>
        <v>0</v>
      </c>
      <c r="X46" s="1">
        <f t="shared" si="23"/>
        <v>0</v>
      </c>
      <c r="Y46" s="1">
        <f t="shared" si="23"/>
        <v>0</v>
      </c>
      <c r="Z46" s="1">
        <f t="shared" si="23"/>
        <v>0</v>
      </c>
      <c r="AA46" s="1">
        <f t="shared" si="23"/>
        <v>0</v>
      </c>
      <c r="AB46" s="1">
        <f t="shared" si="23"/>
        <v>0</v>
      </c>
      <c r="AC46" s="1">
        <f t="shared" si="23"/>
        <v>0</v>
      </c>
      <c r="AD46" s="1">
        <f t="shared" si="23"/>
        <v>0</v>
      </c>
      <c r="AE46" s="1">
        <f t="shared" si="23"/>
        <v>0</v>
      </c>
      <c r="AF46" s="1">
        <f t="shared" si="23"/>
        <v>0</v>
      </c>
      <c r="AH46" s="15">
        <f t="shared" si="5"/>
        <v>0</v>
      </c>
      <c r="AI46" s="15">
        <f t="shared" si="6"/>
        <v>0</v>
      </c>
      <c r="AJ46" s="15">
        <f t="shared" si="9"/>
        <v>0</v>
      </c>
      <c r="AL46" s="15">
        <f t="shared" si="10"/>
        <v>0</v>
      </c>
    </row>
    <row r="47" spans="1:42">
      <c r="A47" s="76" t="s">
        <v>92</v>
      </c>
      <c r="B47" s="5" t="str">
        <f t="shared" si="16"/>
        <v>9020-01008</v>
      </c>
      <c r="C47" s="5" t="str">
        <f t="shared" si="17"/>
        <v>9020</v>
      </c>
      <c r="D47" s="1">
        <f>SUM($F47:K47)</f>
        <v>-4847.739999999998</v>
      </c>
      <c r="E47" s="2">
        <f t="shared" si="24"/>
        <v>-1.7538187054898045E-3</v>
      </c>
      <c r="F47" s="22">
        <f>'Div 9 history '!B48</f>
        <v>4664.47</v>
      </c>
      <c r="G47" s="22">
        <f>'Div 9 history '!C48</f>
        <v>5897.72</v>
      </c>
      <c r="H47" s="22">
        <f>'Div 9 history '!D48</f>
        <v>-19274.48</v>
      </c>
      <c r="I47" s="22">
        <f>'Div 9 history '!E48</f>
        <v>-676.56</v>
      </c>
      <c r="J47" s="22">
        <f>'Div 9 history '!F48</f>
        <v>6418.27</v>
      </c>
      <c r="K47" s="22">
        <f>'Div 9 history '!G48</f>
        <v>-1877.16</v>
      </c>
      <c r="L47" s="1">
        <f t="shared" si="22"/>
        <v>-731.8276292104963</v>
      </c>
      <c r="M47" s="1">
        <f t="shared" si="22"/>
        <v>-760.62306992850881</v>
      </c>
      <c r="N47" s="1">
        <f t="shared" si="22"/>
        <v>-674.23480103570819</v>
      </c>
      <c r="O47" s="1">
        <f t="shared" si="22"/>
        <v>-778.05767346916878</v>
      </c>
      <c r="P47" s="1">
        <f t="shared" si="22"/>
        <v>-763.42757423626767</v>
      </c>
      <c r="Q47" s="1">
        <f t="shared" si="22"/>
        <v>-734.53397105763577</v>
      </c>
      <c r="R47" s="1">
        <f t="shared" si="22"/>
        <v>-806.62292548208586</v>
      </c>
      <c r="S47" s="1">
        <f t="shared" si="22"/>
        <v>-700.2022376783633</v>
      </c>
      <c r="T47" s="1">
        <f t="shared" si="22"/>
        <v>-709.58526859730932</v>
      </c>
      <c r="U47" s="1">
        <f t="shared" si="22"/>
        <v>-733.42040263644515</v>
      </c>
      <c r="V47" s="1">
        <f t="shared" si="23"/>
        <v>-759.89286452898637</v>
      </c>
      <c r="W47" s="1">
        <f t="shared" si="23"/>
        <v>-680.1336234569975</v>
      </c>
      <c r="X47" s="1">
        <f t="shared" si="23"/>
        <v>-752.20850787088284</v>
      </c>
      <c r="Y47" s="1">
        <f t="shared" si="23"/>
        <v>-723.92033501073513</v>
      </c>
      <c r="Z47" s="1">
        <f t="shared" si="23"/>
        <v>-698.13840959394429</v>
      </c>
      <c r="AA47" s="1">
        <f t="shared" si="23"/>
        <v>-801.39940367324391</v>
      </c>
      <c r="AB47" s="1">
        <f t="shared" si="23"/>
        <v>-786.33040146335566</v>
      </c>
      <c r="AC47" s="1">
        <f t="shared" si="23"/>
        <v>-756.56999018936483</v>
      </c>
      <c r="AD47" s="1">
        <f t="shared" si="23"/>
        <v>-830.82161324654851</v>
      </c>
      <c r="AE47" s="1">
        <f t="shared" si="23"/>
        <v>-721.20830480871427</v>
      </c>
      <c r="AF47" s="1">
        <f t="shared" si="23"/>
        <v>-730.87282665522866</v>
      </c>
      <c r="AH47" s="15">
        <f t="shared" si="5"/>
        <v>-9290.4447189377825</v>
      </c>
      <c r="AI47" s="15">
        <f t="shared" si="6"/>
        <v>-8974.9166831344482</v>
      </c>
      <c r="AJ47" s="15">
        <f t="shared" si="9"/>
        <v>315.52803580333421</v>
      </c>
      <c r="AL47" s="15">
        <f t="shared" si="10"/>
        <v>315.52803580333421</v>
      </c>
    </row>
    <row r="48" spans="1:42">
      <c r="A48" s="76" t="s">
        <v>93</v>
      </c>
      <c r="B48" s="5" t="str">
        <f t="shared" si="16"/>
        <v>9030-01008</v>
      </c>
      <c r="C48" s="5" t="str">
        <f t="shared" si="17"/>
        <v>9030</v>
      </c>
      <c r="D48" s="1">
        <f>SUM($F48:K48)</f>
        <v>9588.09</v>
      </c>
      <c r="E48" s="2">
        <f t="shared" si="24"/>
        <v>3.4687857830493687E-3</v>
      </c>
      <c r="F48" s="22">
        <f>'Div 9 history '!B49</f>
        <v>2157.52</v>
      </c>
      <c r="G48" s="22">
        <f>'Div 9 history '!C49</f>
        <v>-127.1</v>
      </c>
      <c r="H48" s="22">
        <f>'Div 9 history '!D49</f>
        <v>-4264.49</v>
      </c>
      <c r="I48" s="22">
        <f>'Div 9 history '!E49</f>
        <v>3619.47</v>
      </c>
      <c r="J48" s="22">
        <f>'Div 9 history '!F49</f>
        <v>7864.9</v>
      </c>
      <c r="K48" s="22">
        <f>'Div 9 history '!G49</f>
        <v>337.79</v>
      </c>
      <c r="L48" s="1">
        <f t="shared" si="22"/>
        <v>1447.443380494183</v>
      </c>
      <c r="M48" s="1">
        <f t="shared" si="22"/>
        <v>1504.3963683181935</v>
      </c>
      <c r="N48" s="1">
        <f t="shared" si="22"/>
        <v>1333.5335544939428</v>
      </c>
      <c r="O48" s="1">
        <f t="shared" si="22"/>
        <v>1538.8793537634044</v>
      </c>
      <c r="P48" s="1">
        <f t="shared" si="22"/>
        <v>1509.943249897688</v>
      </c>
      <c r="Q48" s="1">
        <f t="shared" si="22"/>
        <v>1452.7961117052503</v>
      </c>
      <c r="R48" s="1">
        <f t="shared" si="22"/>
        <v>1595.3770634533898</v>
      </c>
      <c r="S48" s="1">
        <f t="shared" si="22"/>
        <v>1384.8931817839944</v>
      </c>
      <c r="T48" s="1">
        <f t="shared" si="22"/>
        <v>1403.4513851784911</v>
      </c>
      <c r="U48" s="1">
        <f t="shared" si="22"/>
        <v>1450.5936432883109</v>
      </c>
      <c r="V48" s="1">
        <f t="shared" si="23"/>
        <v>1502.9521334604851</v>
      </c>
      <c r="W48" s="1">
        <f t="shared" si="23"/>
        <v>1345.2005251378594</v>
      </c>
      <c r="X48" s="1">
        <f t="shared" si="23"/>
        <v>1487.7536485520543</v>
      </c>
      <c r="Y48" s="1">
        <f t="shared" si="23"/>
        <v>1431.8039591465472</v>
      </c>
      <c r="Z48" s="1">
        <f t="shared" si="23"/>
        <v>1380.8112447539688</v>
      </c>
      <c r="AA48" s="1">
        <f t="shared" si="23"/>
        <v>1585.0457343763067</v>
      </c>
      <c r="AB48" s="1">
        <f t="shared" si="23"/>
        <v>1555.2415473946187</v>
      </c>
      <c r="AC48" s="1">
        <f t="shared" si="23"/>
        <v>1496.3799950564078</v>
      </c>
      <c r="AD48" s="1">
        <f t="shared" si="23"/>
        <v>1643.2383753569916</v>
      </c>
      <c r="AE48" s="1">
        <f t="shared" si="23"/>
        <v>1426.4399772375143</v>
      </c>
      <c r="AF48" s="1">
        <f t="shared" si="23"/>
        <v>1445.5549267338458</v>
      </c>
      <c r="AH48" s="15">
        <f t="shared" si="5"/>
        <v>18375.082018672663</v>
      </c>
      <c r="AI48" s="15">
        <f t="shared" si="6"/>
        <v>17751.01571049491</v>
      </c>
      <c r="AJ48" s="15">
        <f t="shared" si="9"/>
        <v>-624.06630817775294</v>
      </c>
      <c r="AL48" s="15">
        <f t="shared" si="10"/>
        <v>-624.06630817775294</v>
      </c>
    </row>
    <row r="49" spans="1:38">
      <c r="A49" s="76" t="s">
        <v>94</v>
      </c>
      <c r="B49" s="5" t="str">
        <f t="shared" si="16"/>
        <v>9090-01008</v>
      </c>
      <c r="C49" s="5" t="str">
        <f t="shared" si="17"/>
        <v>9090</v>
      </c>
      <c r="D49" s="1">
        <f>SUM($F49:K49)</f>
        <v>0</v>
      </c>
      <c r="E49" s="2">
        <f t="shared" si="24"/>
        <v>0</v>
      </c>
      <c r="F49" s="22">
        <f>'Div 9 history '!B50</f>
        <v>1270.29</v>
      </c>
      <c r="G49" s="22">
        <f>'Div 9 history '!C50</f>
        <v>-0.01</v>
      </c>
      <c r="H49" s="22">
        <f>'Div 9 history '!D50</f>
        <v>-3387.41</v>
      </c>
      <c r="I49" s="22">
        <f>'Div 9 history '!E50</f>
        <v>423.43</v>
      </c>
      <c r="J49" s="22">
        <f>'Div 9 history '!F50</f>
        <v>1270.27</v>
      </c>
      <c r="K49" s="22">
        <f>'Div 9 history '!G50</f>
        <v>423.43</v>
      </c>
      <c r="L49" s="1">
        <f t="shared" ref="L49:U58" si="25">$E49*L$81</f>
        <v>0</v>
      </c>
      <c r="M49" s="1">
        <f t="shared" si="25"/>
        <v>0</v>
      </c>
      <c r="N49" s="1">
        <f t="shared" si="25"/>
        <v>0</v>
      </c>
      <c r="O49" s="1">
        <f t="shared" si="25"/>
        <v>0</v>
      </c>
      <c r="P49" s="1">
        <f t="shared" si="25"/>
        <v>0</v>
      </c>
      <c r="Q49" s="1">
        <f t="shared" si="25"/>
        <v>0</v>
      </c>
      <c r="R49" s="1">
        <f t="shared" si="25"/>
        <v>0</v>
      </c>
      <c r="S49" s="1">
        <f t="shared" si="25"/>
        <v>0</v>
      </c>
      <c r="T49" s="1">
        <f t="shared" si="25"/>
        <v>0</v>
      </c>
      <c r="U49" s="1">
        <f t="shared" si="25"/>
        <v>0</v>
      </c>
      <c r="V49" s="1">
        <f t="shared" ref="V49:AF58" si="26">$E49*V$81</f>
        <v>0</v>
      </c>
      <c r="W49" s="1">
        <f t="shared" si="26"/>
        <v>0</v>
      </c>
      <c r="X49" s="1">
        <f t="shared" si="26"/>
        <v>0</v>
      </c>
      <c r="Y49" s="1">
        <f t="shared" si="26"/>
        <v>0</v>
      </c>
      <c r="Z49" s="1">
        <f t="shared" si="26"/>
        <v>0</v>
      </c>
      <c r="AA49" s="1">
        <f t="shared" si="26"/>
        <v>0</v>
      </c>
      <c r="AB49" s="1">
        <f t="shared" si="26"/>
        <v>0</v>
      </c>
      <c r="AC49" s="1">
        <f t="shared" si="26"/>
        <v>0</v>
      </c>
      <c r="AD49" s="1">
        <f t="shared" si="26"/>
        <v>0</v>
      </c>
      <c r="AE49" s="1">
        <f t="shared" si="26"/>
        <v>0</v>
      </c>
      <c r="AF49" s="1">
        <f t="shared" si="26"/>
        <v>0</v>
      </c>
      <c r="AH49" s="15">
        <f t="shared" si="5"/>
        <v>-5.6843418860808015E-14</v>
      </c>
      <c r="AI49" s="15">
        <f t="shared" si="6"/>
        <v>0</v>
      </c>
      <c r="AJ49" s="15">
        <f t="shared" si="9"/>
        <v>5.6843418860808015E-14</v>
      </c>
      <c r="AL49" s="15">
        <f t="shared" si="10"/>
        <v>5.6843418860808015E-14</v>
      </c>
    </row>
    <row r="50" spans="1:38">
      <c r="A50" s="76" t="s">
        <v>95</v>
      </c>
      <c r="B50" s="5" t="str">
        <f t="shared" si="16"/>
        <v>9110-01008</v>
      </c>
      <c r="C50" s="5" t="str">
        <f t="shared" si="17"/>
        <v>9110</v>
      </c>
      <c r="D50" s="1">
        <f>SUM($F50:K50)</f>
        <v>-39.789999999999281</v>
      </c>
      <c r="E50" s="2">
        <f t="shared" si="24"/>
        <v>-1.4395253518430875E-5</v>
      </c>
      <c r="F50" s="22">
        <f>'Div 9 history '!B51</f>
        <v>2217.9</v>
      </c>
      <c r="G50" s="22">
        <f>'Div 9 history '!C51</f>
        <v>0.03</v>
      </c>
      <c r="H50" s="22">
        <f>'Div 9 history '!D51</f>
        <v>-6032.41</v>
      </c>
      <c r="I50" s="22">
        <f>'Div 9 history '!E51</f>
        <v>754.05</v>
      </c>
      <c r="J50" s="22">
        <f>'Div 9 history '!F51</f>
        <v>2262.15</v>
      </c>
      <c r="K50" s="22">
        <f>'Div 9 history '!G51</f>
        <v>758.49</v>
      </c>
      <c r="L50" s="1">
        <f t="shared" si="25"/>
        <v>-6.0068034519766185</v>
      </c>
      <c r="M50" s="1">
        <f t="shared" si="25"/>
        <v>-6.2431549448722157</v>
      </c>
      <c r="N50" s="1">
        <f t="shared" si="25"/>
        <v>-5.5340844874540212</v>
      </c>
      <c r="O50" s="1">
        <f t="shared" si="25"/>
        <v>-6.386257271911794</v>
      </c>
      <c r="P50" s="1">
        <f t="shared" si="25"/>
        <v>-6.2661741716471084</v>
      </c>
      <c r="Q50" s="1">
        <f t="shared" si="25"/>
        <v>-6.0290169663354076</v>
      </c>
      <c r="R50" s="1">
        <f t="shared" si="25"/>
        <v>-6.6207193877830965</v>
      </c>
      <c r="S50" s="1">
        <f t="shared" si="25"/>
        <v>-5.74722386869378</v>
      </c>
      <c r="T50" s="1">
        <f t="shared" si="25"/>
        <v>-5.8242393027444628</v>
      </c>
      <c r="U50" s="1">
        <f t="shared" si="25"/>
        <v>-6.0198768541430931</v>
      </c>
      <c r="V50" s="1">
        <f t="shared" si="26"/>
        <v>-6.2371614565978852</v>
      </c>
      <c r="W50" s="1">
        <f t="shared" si="26"/>
        <v>-5.582501717780544</v>
      </c>
      <c r="X50" s="1">
        <f t="shared" si="26"/>
        <v>-6.1740886533068808</v>
      </c>
      <c r="Y50" s="1">
        <f t="shared" si="26"/>
        <v>-5.9419007888369926</v>
      </c>
      <c r="Z50" s="1">
        <f t="shared" si="26"/>
        <v>-5.7302840741752972</v>
      </c>
      <c r="AA50" s="1">
        <f t="shared" si="26"/>
        <v>-6.5778449900691482</v>
      </c>
      <c r="AB50" s="1">
        <f t="shared" si="26"/>
        <v>-6.4541593967965216</v>
      </c>
      <c r="AC50" s="1">
        <f t="shared" si="26"/>
        <v>-6.2098874753254707</v>
      </c>
      <c r="AD50" s="1">
        <f t="shared" si="26"/>
        <v>-6.8193409694165901</v>
      </c>
      <c r="AE50" s="1">
        <f t="shared" si="26"/>
        <v>-5.9196405847545943</v>
      </c>
      <c r="AF50" s="1">
        <f t="shared" si="26"/>
        <v>-5.9989664818267965</v>
      </c>
      <c r="AH50" s="15">
        <f t="shared" si="5"/>
        <v>-76.255491294196446</v>
      </c>
      <c r="AI50" s="15">
        <f t="shared" si="6"/>
        <v>-73.665653443029811</v>
      </c>
      <c r="AJ50" s="15">
        <f t="shared" si="9"/>
        <v>2.5898378511666351</v>
      </c>
      <c r="AL50" s="15">
        <f t="shared" si="10"/>
        <v>2.5898378511666351</v>
      </c>
    </row>
    <row r="51" spans="1:38">
      <c r="A51" s="76" t="s">
        <v>96</v>
      </c>
      <c r="B51" s="5" t="str">
        <f t="shared" si="16"/>
        <v>9200-01008</v>
      </c>
      <c r="C51" s="5" t="str">
        <f t="shared" si="17"/>
        <v>9200</v>
      </c>
      <c r="D51" s="1">
        <f>SUM($F51:K51)</f>
        <v>-2227.67</v>
      </c>
      <c r="E51" s="2">
        <f t="shared" si="24"/>
        <v>-8.0592798204080144E-4</v>
      </c>
      <c r="F51" s="22">
        <f>'Div 9 history '!B52</f>
        <v>-821.45</v>
      </c>
      <c r="G51" s="22">
        <f>'Div 9 history '!C52</f>
        <v>0.05</v>
      </c>
      <c r="H51" s="22">
        <f>'Div 9 history '!D52</f>
        <v>-4352.76</v>
      </c>
      <c r="I51" s="22">
        <f>'Div 9 history '!E52</f>
        <v>592.53</v>
      </c>
      <c r="J51" s="22">
        <f>'Div 9 history '!F52</f>
        <v>1700.08</v>
      </c>
      <c r="K51" s="22">
        <f>'Div 9 history '!G52</f>
        <v>653.88</v>
      </c>
      <c r="L51" s="1">
        <f t="shared" si="25"/>
        <v>-336.29494460580543</v>
      </c>
      <c r="M51" s="1">
        <f t="shared" si="25"/>
        <v>-349.52724242381856</v>
      </c>
      <c r="N51" s="1">
        <f t="shared" si="25"/>
        <v>-309.8294543897191</v>
      </c>
      <c r="O51" s="1">
        <f t="shared" si="25"/>
        <v>-357.53892276752964</v>
      </c>
      <c r="P51" s="1">
        <f t="shared" si="25"/>
        <v>-350.81598936801629</v>
      </c>
      <c r="Q51" s="1">
        <f t="shared" si="25"/>
        <v>-337.53858319669871</v>
      </c>
      <c r="R51" s="1">
        <f t="shared" si="25"/>
        <v>-370.66544253789993</v>
      </c>
      <c r="S51" s="1">
        <f t="shared" si="25"/>
        <v>-321.76220647331758</v>
      </c>
      <c r="T51" s="1">
        <f t="shared" si="25"/>
        <v>-326.07396751809478</v>
      </c>
      <c r="U51" s="1">
        <f t="shared" si="25"/>
        <v>-337.02686784793133</v>
      </c>
      <c r="V51" s="1">
        <f t="shared" si="26"/>
        <v>-349.19169293841833</v>
      </c>
      <c r="W51" s="1">
        <f t="shared" si="26"/>
        <v>-312.54012570114122</v>
      </c>
      <c r="X51" s="1">
        <f t="shared" si="26"/>
        <v>-345.66051948510653</v>
      </c>
      <c r="Y51" s="1">
        <f t="shared" si="26"/>
        <v>-332.66132521409259</v>
      </c>
      <c r="Z51" s="1">
        <f t="shared" si="26"/>
        <v>-320.81382064635125</v>
      </c>
      <c r="AA51" s="1">
        <f t="shared" si="26"/>
        <v>-368.26509045055559</v>
      </c>
      <c r="AB51" s="1">
        <f t="shared" si="26"/>
        <v>-361.34046904905676</v>
      </c>
      <c r="AC51" s="1">
        <f t="shared" si="26"/>
        <v>-347.66474069259971</v>
      </c>
      <c r="AD51" s="1">
        <f t="shared" si="26"/>
        <v>-381.78540581403695</v>
      </c>
      <c r="AE51" s="1">
        <f t="shared" si="26"/>
        <v>-331.41507266751711</v>
      </c>
      <c r="AF51" s="1">
        <f t="shared" si="26"/>
        <v>-335.85618654363765</v>
      </c>
      <c r="AH51" s="15">
        <f t="shared" si="5"/>
        <v>-4269.215136751588</v>
      </c>
      <c r="AI51" s="15">
        <f t="shared" si="6"/>
        <v>-4124.2213170504447</v>
      </c>
      <c r="AJ51" s="15">
        <f t="shared" si="9"/>
        <v>144.99381970114337</v>
      </c>
      <c r="AL51" s="15">
        <f t="shared" si="10"/>
        <v>144.99381970114337</v>
      </c>
    </row>
    <row r="52" spans="1:38">
      <c r="A52" s="76" t="s">
        <v>70</v>
      </c>
      <c r="B52" s="5" t="str">
        <f t="shared" si="16"/>
        <v>8160-01008</v>
      </c>
      <c r="C52" s="5" t="str">
        <f t="shared" si="17"/>
        <v>8160</v>
      </c>
      <c r="D52" s="1">
        <f>SUM($F52:K52)</f>
        <v>58.270000000000209</v>
      </c>
      <c r="E52" s="2">
        <f t="shared" si="24"/>
        <v>2.1080960606156954E-5</v>
      </c>
      <c r="F52" s="22">
        <f>'Div 9 history '!B53</f>
        <v>470.39</v>
      </c>
      <c r="G52" s="22">
        <f>'Div 9 history '!C53</f>
        <v>-618.65</v>
      </c>
      <c r="H52" s="22">
        <f>'Div 9 history '!D53</f>
        <v>-1402.31</v>
      </c>
      <c r="I52" s="22">
        <f>'Div 9 history '!E53</f>
        <v>410.35</v>
      </c>
      <c r="J52" s="22">
        <f>'Div 9 history '!F53</f>
        <v>346.18</v>
      </c>
      <c r="K52" s="22">
        <f>'Div 9 history '!G53</f>
        <v>852.31</v>
      </c>
      <c r="L52" s="1">
        <f t="shared" si="25"/>
        <v>8.7965930421383547</v>
      </c>
      <c r="M52" s="1">
        <f t="shared" si="25"/>
        <v>9.1427152208522706</v>
      </c>
      <c r="N52" s="1">
        <f t="shared" si="25"/>
        <v>8.1043252848442524</v>
      </c>
      <c r="O52" s="1">
        <f t="shared" si="25"/>
        <v>9.3522797495428076</v>
      </c>
      <c r="P52" s="1">
        <f t="shared" si="25"/>
        <v>9.1764254582026865</v>
      </c>
      <c r="Q52" s="1">
        <f t="shared" si="25"/>
        <v>8.8291233633669712</v>
      </c>
      <c r="R52" s="1">
        <f t="shared" si="25"/>
        <v>9.695635052177165</v>
      </c>
      <c r="S52" s="1">
        <f t="shared" si="25"/>
        <v>8.4164547582003966</v>
      </c>
      <c r="T52" s="1">
        <f t="shared" si="25"/>
        <v>8.5292391095985707</v>
      </c>
      <c r="U52" s="1">
        <f t="shared" si="25"/>
        <v>8.815738232996372</v>
      </c>
      <c r="V52" s="1">
        <f t="shared" si="26"/>
        <v>9.1339381270662638</v>
      </c>
      <c r="W52" s="1">
        <f t="shared" si="26"/>
        <v>8.1752293313666584</v>
      </c>
      <c r="X52" s="1">
        <f t="shared" si="26"/>
        <v>9.0415718981703872</v>
      </c>
      <c r="Y52" s="1">
        <f t="shared" si="26"/>
        <v>8.7015470963945472</v>
      </c>
      <c r="Z52" s="1">
        <f t="shared" si="26"/>
        <v>8.3916474742950946</v>
      </c>
      <c r="AA52" s="1">
        <f t="shared" si="26"/>
        <v>9.6328481420290917</v>
      </c>
      <c r="AB52" s="1">
        <f t="shared" si="26"/>
        <v>9.4517182219487683</v>
      </c>
      <c r="AC52" s="1">
        <f t="shared" si="26"/>
        <v>9.093997064267981</v>
      </c>
      <c r="AD52" s="1">
        <f t="shared" si="26"/>
        <v>9.9865041037424795</v>
      </c>
      <c r="AE52" s="1">
        <f t="shared" si="26"/>
        <v>8.6689484009464088</v>
      </c>
      <c r="AF52" s="1">
        <f t="shared" si="26"/>
        <v>8.7851162828865288</v>
      </c>
      <c r="AH52" s="15">
        <f t="shared" si="5"/>
        <v>111.67146211894755</v>
      </c>
      <c r="AI52" s="15">
        <f t="shared" si="6"/>
        <v>107.87880437611058</v>
      </c>
      <c r="AJ52" s="15">
        <f t="shared" si="9"/>
        <v>-3.7926577428369654</v>
      </c>
      <c r="AL52" s="15">
        <f t="shared" si="10"/>
        <v>-3.7926577428369654</v>
      </c>
    </row>
    <row r="53" spans="1:38">
      <c r="A53" s="76" t="s">
        <v>71</v>
      </c>
      <c r="B53" s="5" t="str">
        <f t="shared" si="16"/>
        <v>8170-01008</v>
      </c>
      <c r="C53" s="5" t="str">
        <f t="shared" si="17"/>
        <v>8170</v>
      </c>
      <c r="D53" s="1">
        <f>SUM($F53:K53)</f>
        <v>329.81000000000012</v>
      </c>
      <c r="E53" s="2">
        <f t="shared" si="24"/>
        <v>1.193188882360838E-4</v>
      </c>
      <c r="F53" s="22">
        <f>'Div 9 history '!B54</f>
        <v>1737.2</v>
      </c>
      <c r="G53" s="22">
        <f>'Div 9 history '!C54</f>
        <v>-523.59</v>
      </c>
      <c r="H53" s="22">
        <f>'Div 9 history '!D54</f>
        <v>-1193.25</v>
      </c>
      <c r="I53" s="22">
        <f>'Div 9 history '!E54</f>
        <v>-61.83</v>
      </c>
      <c r="J53" s="22">
        <f>'Div 9 history '!F54</f>
        <v>164.47</v>
      </c>
      <c r="K53" s="22">
        <f>'Div 9 history '!G54</f>
        <v>206.81</v>
      </c>
      <c r="L53" s="1">
        <f t="shared" si="25"/>
        <v>49.78898835125522</v>
      </c>
      <c r="M53" s="1">
        <f t="shared" si="25"/>
        <v>51.748050574725895</v>
      </c>
      <c r="N53" s="1">
        <f t="shared" si="25"/>
        <v>45.87073146034794</v>
      </c>
      <c r="O53" s="1">
        <f t="shared" si="25"/>
        <v>52.934192280705396</v>
      </c>
      <c r="P53" s="1">
        <f t="shared" si="25"/>
        <v>51.938851559461447</v>
      </c>
      <c r="Q53" s="1">
        <f t="shared" si="25"/>
        <v>49.973110974292979</v>
      </c>
      <c r="R53" s="1">
        <f t="shared" si="25"/>
        <v>54.877593900095086</v>
      </c>
      <c r="S53" s="1">
        <f t="shared" si="25"/>
        <v>47.637393921435802</v>
      </c>
      <c r="T53" s="1">
        <f t="shared" si="25"/>
        <v>48.275756834334921</v>
      </c>
      <c r="U53" s="1">
        <f t="shared" si="25"/>
        <v>49.897350722919583</v>
      </c>
      <c r="V53" s="1">
        <f t="shared" si="26"/>
        <v>51.698371952766692</v>
      </c>
      <c r="W53" s="1">
        <f t="shared" si="26"/>
        <v>46.27205055393906</v>
      </c>
      <c r="X53" s="1">
        <f t="shared" si="26"/>
        <v>51.175576243960293</v>
      </c>
      <c r="Y53" s="1">
        <f t="shared" si="26"/>
        <v>49.251025362311253</v>
      </c>
      <c r="Z53" s="1">
        <f t="shared" si="26"/>
        <v>47.496983928217887</v>
      </c>
      <c r="AA53" s="1">
        <f t="shared" si="26"/>
        <v>54.522218049126565</v>
      </c>
      <c r="AB53" s="1">
        <f t="shared" si="26"/>
        <v>53.497017106245295</v>
      </c>
      <c r="AC53" s="1">
        <f t="shared" si="26"/>
        <v>51.472304303521767</v>
      </c>
      <c r="AD53" s="1">
        <f t="shared" si="26"/>
        <v>56.523921717097942</v>
      </c>
      <c r="AE53" s="1">
        <f t="shared" si="26"/>
        <v>49.066515739078881</v>
      </c>
      <c r="AF53" s="1">
        <f t="shared" si="26"/>
        <v>49.724029539364977</v>
      </c>
      <c r="AH53" s="15">
        <f t="shared" si="5"/>
        <v>632.06392520078907</v>
      </c>
      <c r="AI53" s="15">
        <f t="shared" si="6"/>
        <v>610.59736521855018</v>
      </c>
      <c r="AJ53" s="15">
        <f t="shared" si="9"/>
        <v>-21.466559982238891</v>
      </c>
      <c r="AL53" s="15">
        <f t="shared" si="10"/>
        <v>-21.466559982238891</v>
      </c>
    </row>
    <row r="54" spans="1:38">
      <c r="A54" s="76" t="s">
        <v>72</v>
      </c>
      <c r="B54" s="5" t="str">
        <f t="shared" si="16"/>
        <v>8180-01008</v>
      </c>
      <c r="C54" s="5" t="str">
        <f t="shared" si="17"/>
        <v>8180</v>
      </c>
      <c r="D54" s="1">
        <f>SUM($F54:K54)</f>
        <v>325.56999999999994</v>
      </c>
      <c r="E54" s="2">
        <f t="shared" si="24"/>
        <v>1.177849381250471E-4</v>
      </c>
      <c r="F54" s="22">
        <f>'Div 9 history '!B55</f>
        <v>98.5</v>
      </c>
      <c r="G54" s="22">
        <f>'Div 9 history '!C55</f>
        <v>-21.7</v>
      </c>
      <c r="H54" s="22">
        <f>'Div 9 history '!D55</f>
        <v>-266.02</v>
      </c>
      <c r="I54" s="22">
        <f>'Div 9 history '!E55</f>
        <v>179.2</v>
      </c>
      <c r="J54" s="22">
        <f>'Div 9 history '!F55</f>
        <v>590.04999999999995</v>
      </c>
      <c r="K54" s="22">
        <f>'Div 9 history '!G55</f>
        <v>-254.46</v>
      </c>
      <c r="L54" s="1">
        <f t="shared" si="25"/>
        <v>49.148906756975691</v>
      </c>
      <c r="M54" s="1">
        <f t="shared" si="25"/>
        <v>51.082783498418792</v>
      </c>
      <c r="N54" s="1">
        <f t="shared" si="25"/>
        <v>45.281022532808194</v>
      </c>
      <c r="O54" s="1">
        <f t="shared" si="25"/>
        <v>52.253676300989198</v>
      </c>
      <c r="P54" s="1">
        <f t="shared" si="25"/>
        <v>51.271131567308011</v>
      </c>
      <c r="Q54" s="1">
        <f t="shared" si="25"/>
        <v>49.330662320428601</v>
      </c>
      <c r="R54" s="1">
        <f t="shared" si="25"/>
        <v>54.17209376930338</v>
      </c>
      <c r="S54" s="1">
        <f t="shared" si="25"/>
        <v>47.02497298141914</v>
      </c>
      <c r="T54" s="1">
        <f t="shared" si="25"/>
        <v>47.655129173022083</v>
      </c>
      <c r="U54" s="1">
        <f t="shared" si="25"/>
        <v>49.255876034264944</v>
      </c>
      <c r="V54" s="1">
        <f t="shared" si="26"/>
        <v>51.033743539196031</v>
      </c>
      <c r="W54" s="1">
        <f t="shared" si="26"/>
        <v>45.677182313592468</v>
      </c>
      <c r="X54" s="1">
        <f t="shared" si="26"/>
        <v>50.517668832801135</v>
      </c>
      <c r="Y54" s="1">
        <f t="shared" si="26"/>
        <v>48.617859759278574</v>
      </c>
      <c r="Z54" s="1">
        <f t="shared" si="26"/>
        <v>46.886368083168762</v>
      </c>
      <c r="AA54" s="1">
        <f t="shared" si="26"/>
        <v>53.821286590018879</v>
      </c>
      <c r="AB54" s="1">
        <f t="shared" si="26"/>
        <v>52.809265514327251</v>
      </c>
      <c r="AC54" s="1">
        <f t="shared" si="26"/>
        <v>50.810582190041458</v>
      </c>
      <c r="AD54" s="1">
        <f t="shared" si="26"/>
        <v>55.797256582382481</v>
      </c>
      <c r="AE54" s="1">
        <f t="shared" si="26"/>
        <v>48.435722170861716</v>
      </c>
      <c r="AF54" s="1">
        <f t="shared" si="26"/>
        <v>49.084783048212749</v>
      </c>
      <c r="AH54" s="15">
        <f t="shared" si="5"/>
        <v>623.93818297692837</v>
      </c>
      <c r="AI54" s="15">
        <f t="shared" si="6"/>
        <v>602.74759465814645</v>
      </c>
      <c r="AJ54" s="15">
        <f t="shared" si="9"/>
        <v>-21.19058831878192</v>
      </c>
      <c r="AL54" s="15">
        <f t="shared" si="10"/>
        <v>-21.19058831878192</v>
      </c>
    </row>
    <row r="55" spans="1:38">
      <c r="A55" s="76" t="s">
        <v>73</v>
      </c>
      <c r="B55" s="5" t="str">
        <f t="shared" si="16"/>
        <v>8200-01008</v>
      </c>
      <c r="C55" s="5" t="str">
        <f t="shared" si="17"/>
        <v>8200</v>
      </c>
      <c r="D55" s="1">
        <f>SUM($F55:K55)</f>
        <v>66.790000000000006</v>
      </c>
      <c r="E55" s="2">
        <f t="shared" si="24"/>
        <v>2.4163332055692776E-5</v>
      </c>
      <c r="F55" s="22">
        <f>'Div 9 history '!B56</f>
        <v>0</v>
      </c>
      <c r="G55" s="22">
        <f>'Div 9 history '!C56</f>
        <v>101.83</v>
      </c>
      <c r="H55" s="22">
        <f>'Div 9 history '!D56</f>
        <v>15.4</v>
      </c>
      <c r="I55" s="22">
        <f>'Div 9 history '!E56</f>
        <v>-117.23</v>
      </c>
      <c r="J55" s="22">
        <f>'Div 9 history '!F56</f>
        <v>0</v>
      </c>
      <c r="K55" s="22">
        <f>'Div 9 history '!G56</f>
        <v>66.790000000000006</v>
      </c>
      <c r="L55" s="1">
        <f t="shared" si="25"/>
        <v>10.082794736303736</v>
      </c>
      <c r="M55" s="1">
        <f t="shared" si="25"/>
        <v>10.479525477959859</v>
      </c>
      <c r="N55" s="1">
        <f t="shared" si="25"/>
        <v>9.289306431692907</v>
      </c>
      <c r="O55" s="1">
        <f t="shared" si="25"/>
        <v>10.719731671047914</v>
      </c>
      <c r="P55" s="1">
        <f t="shared" si="25"/>
        <v>10.518164687718471</v>
      </c>
      <c r="Q55" s="1">
        <f t="shared" si="25"/>
        <v>10.120081507452857</v>
      </c>
      <c r="R55" s="1">
        <f t="shared" si="25"/>
        <v>11.113290975371727</v>
      </c>
      <c r="S55" s="1">
        <f t="shared" si="25"/>
        <v>9.6470741942715392</v>
      </c>
      <c r="T55" s="1">
        <f t="shared" si="25"/>
        <v>9.7763494101610871</v>
      </c>
      <c r="U55" s="1">
        <f t="shared" si="25"/>
        <v>10.104739258311749</v>
      </c>
      <c r="V55" s="1">
        <f t="shared" si="26"/>
        <v>10.469465033580807</v>
      </c>
      <c r="W55" s="1">
        <f t="shared" si="26"/>
        <v>9.3705777765913361</v>
      </c>
      <c r="X55" s="1">
        <f t="shared" si="26"/>
        <v>10.363593394178789</v>
      </c>
      <c r="Y55" s="1">
        <f t="shared" si="26"/>
        <v>9.9738515628657929</v>
      </c>
      <c r="Z55" s="1">
        <f t="shared" si="26"/>
        <v>9.6186396912333514</v>
      </c>
      <c r="AA55" s="1">
        <f t="shared" si="26"/>
        <v>11.041323621179352</v>
      </c>
      <c r="AB55" s="1">
        <f t="shared" si="26"/>
        <v>10.833709628350025</v>
      </c>
      <c r="AC55" s="1">
        <f t="shared" si="26"/>
        <v>10.423683952676443</v>
      </c>
      <c r="AD55" s="1">
        <f t="shared" si="26"/>
        <v>11.446689704632879</v>
      </c>
      <c r="AE55" s="1">
        <f t="shared" si="26"/>
        <v>9.9364864200996852</v>
      </c>
      <c r="AF55" s="1">
        <f t="shared" si="26"/>
        <v>10.06963989246592</v>
      </c>
      <c r="AH55" s="15">
        <f t="shared" si="5"/>
        <v>127.99960451217574</v>
      </c>
      <c r="AI55" s="15">
        <f t="shared" si="6"/>
        <v>123.65239993616612</v>
      </c>
      <c r="AJ55" s="15">
        <f t="shared" si="9"/>
        <v>-4.3472045760096165</v>
      </c>
      <c r="AL55" s="15">
        <f t="shared" si="10"/>
        <v>-4.3472045760096165</v>
      </c>
    </row>
    <row r="56" spans="1:38">
      <c r="A56" s="76" t="s">
        <v>74</v>
      </c>
      <c r="B56" s="5" t="str">
        <f t="shared" si="16"/>
        <v>8210-01008</v>
      </c>
      <c r="C56" s="5" t="str">
        <f t="shared" si="17"/>
        <v>8210</v>
      </c>
      <c r="D56" s="1">
        <f>SUM($F56:K56)</f>
        <v>-936.74999999999977</v>
      </c>
      <c r="E56" s="2">
        <f t="shared" si="24"/>
        <v>-3.3889805813999403E-4</v>
      </c>
      <c r="F56" s="22">
        <f>'Div 9 history '!B57</f>
        <v>5353.89</v>
      </c>
      <c r="G56" s="22">
        <f>'Div 9 history '!C57</f>
        <v>-1797.37</v>
      </c>
      <c r="H56" s="22">
        <f>'Div 9 history '!D57</f>
        <v>-3691.76</v>
      </c>
      <c r="I56" s="22">
        <f>'Div 9 history '!E57</f>
        <v>-703.55</v>
      </c>
      <c r="J56" s="22">
        <f>'Div 9 history '!F57</f>
        <v>21.52</v>
      </c>
      <c r="K56" s="22">
        <f>'Div 9 history '!G57</f>
        <v>-119.48</v>
      </c>
      <c r="L56" s="1">
        <f t="shared" si="25"/>
        <v>-141.41425317012309</v>
      </c>
      <c r="M56" s="1">
        <f t="shared" si="25"/>
        <v>-146.97852210628682</v>
      </c>
      <c r="N56" s="1">
        <f t="shared" si="25"/>
        <v>-130.28533912095116</v>
      </c>
      <c r="O56" s="1">
        <f t="shared" si="25"/>
        <v>-150.34748679224629</v>
      </c>
      <c r="P56" s="1">
        <f t="shared" si="25"/>
        <v>-147.52044873813858</v>
      </c>
      <c r="Q56" s="1">
        <f t="shared" si="25"/>
        <v>-141.93721144043212</v>
      </c>
      <c r="R56" s="1">
        <f t="shared" si="25"/>
        <v>-155.86727535827913</v>
      </c>
      <c r="S56" s="1">
        <f t="shared" si="25"/>
        <v>-135.30314046240247</v>
      </c>
      <c r="T56" s="1">
        <f t="shared" si="25"/>
        <v>-137.11626456008977</v>
      </c>
      <c r="U56" s="1">
        <f t="shared" si="25"/>
        <v>-141.72203174462535</v>
      </c>
      <c r="V56" s="1">
        <f t="shared" si="26"/>
        <v>-146.83742132365353</v>
      </c>
      <c r="W56" s="1">
        <f t="shared" si="26"/>
        <v>-131.42519437373755</v>
      </c>
      <c r="X56" s="1">
        <f t="shared" si="26"/>
        <v>-145.35253948191314</v>
      </c>
      <c r="Y56" s="1">
        <f t="shared" si="26"/>
        <v>-139.88629213227324</v>
      </c>
      <c r="Z56" s="1">
        <f t="shared" si="26"/>
        <v>-134.9043379362605</v>
      </c>
      <c r="AA56" s="1">
        <f t="shared" si="26"/>
        <v>-154.85791139601369</v>
      </c>
      <c r="AB56" s="1">
        <f t="shared" si="26"/>
        <v>-151.94606220028274</v>
      </c>
      <c r="AC56" s="1">
        <f t="shared" si="26"/>
        <v>-146.1953277836451</v>
      </c>
      <c r="AD56" s="1">
        <f t="shared" si="26"/>
        <v>-160.54329361902751</v>
      </c>
      <c r="AE56" s="1">
        <f t="shared" si="26"/>
        <v>-139.36223467627457</v>
      </c>
      <c r="AF56" s="1">
        <f t="shared" si="26"/>
        <v>-141.22975249689247</v>
      </c>
      <c r="AH56" s="15">
        <f t="shared" si="5"/>
        <v>-1795.2332613681779</v>
      </c>
      <c r="AI56" s="15">
        <f t="shared" si="6"/>
        <v>-1734.2623991645994</v>
      </c>
      <c r="AJ56" s="15">
        <f t="shared" si="9"/>
        <v>60.970862203578463</v>
      </c>
      <c r="AL56" s="15">
        <f t="shared" si="10"/>
        <v>60.970862203578463</v>
      </c>
    </row>
    <row r="57" spans="1:38">
      <c r="A57" s="76" t="s">
        <v>75</v>
      </c>
      <c r="B57" s="5" t="str">
        <f t="shared" si="16"/>
        <v>8340-01008</v>
      </c>
      <c r="C57" s="5" t="str">
        <f t="shared" si="17"/>
        <v>8340</v>
      </c>
      <c r="D57" s="1">
        <f>SUM($F57:K57)</f>
        <v>0</v>
      </c>
      <c r="E57" s="2">
        <f t="shared" si="24"/>
        <v>0</v>
      </c>
      <c r="F57" s="22">
        <f>'Div 9 history '!B58</f>
        <v>0</v>
      </c>
      <c r="G57" s="22">
        <f>'Div 9 history '!C58</f>
        <v>0</v>
      </c>
      <c r="H57" s="22">
        <f>'Div 9 history '!D58</f>
        <v>177.55</v>
      </c>
      <c r="I57" s="22">
        <f>'Div 9 history '!E58</f>
        <v>-177.55</v>
      </c>
      <c r="J57" s="22">
        <f>'Div 9 history '!F58</f>
        <v>318.56</v>
      </c>
      <c r="K57" s="22">
        <f>'Div 9 history '!G58</f>
        <v>-318.56</v>
      </c>
      <c r="L57" s="1">
        <f t="shared" si="25"/>
        <v>0</v>
      </c>
      <c r="M57" s="1">
        <f t="shared" si="25"/>
        <v>0</v>
      </c>
      <c r="N57" s="1">
        <f t="shared" si="25"/>
        <v>0</v>
      </c>
      <c r="O57" s="1">
        <f t="shared" si="25"/>
        <v>0</v>
      </c>
      <c r="P57" s="1">
        <f t="shared" si="25"/>
        <v>0</v>
      </c>
      <c r="Q57" s="1">
        <f t="shared" si="25"/>
        <v>0</v>
      </c>
      <c r="R57" s="1">
        <f t="shared" si="25"/>
        <v>0</v>
      </c>
      <c r="S57" s="1">
        <f t="shared" si="25"/>
        <v>0</v>
      </c>
      <c r="T57" s="1">
        <f t="shared" si="25"/>
        <v>0</v>
      </c>
      <c r="U57" s="1">
        <f t="shared" si="25"/>
        <v>0</v>
      </c>
      <c r="V57" s="1">
        <f t="shared" si="26"/>
        <v>0</v>
      </c>
      <c r="W57" s="1">
        <f t="shared" si="26"/>
        <v>0</v>
      </c>
      <c r="X57" s="1">
        <f t="shared" si="26"/>
        <v>0</v>
      </c>
      <c r="Y57" s="1">
        <f t="shared" si="26"/>
        <v>0</v>
      </c>
      <c r="Z57" s="1">
        <f t="shared" si="26"/>
        <v>0</v>
      </c>
      <c r="AA57" s="1">
        <f t="shared" si="26"/>
        <v>0</v>
      </c>
      <c r="AB57" s="1">
        <f t="shared" si="26"/>
        <v>0</v>
      </c>
      <c r="AC57" s="1">
        <f t="shared" si="26"/>
        <v>0</v>
      </c>
      <c r="AD57" s="1">
        <f t="shared" si="26"/>
        <v>0</v>
      </c>
      <c r="AE57" s="1">
        <f t="shared" si="26"/>
        <v>0</v>
      </c>
      <c r="AF57" s="1">
        <f t="shared" si="26"/>
        <v>0</v>
      </c>
      <c r="AH57" s="15">
        <f t="shared" si="5"/>
        <v>0</v>
      </c>
      <c r="AI57" s="15">
        <f t="shared" si="6"/>
        <v>0</v>
      </c>
      <c r="AJ57" s="15">
        <f t="shared" si="9"/>
        <v>0</v>
      </c>
      <c r="AL57" s="15">
        <f t="shared" si="10"/>
        <v>0</v>
      </c>
    </row>
    <row r="58" spans="1:38">
      <c r="A58" s="76" t="s">
        <v>540</v>
      </c>
      <c r="B58" s="5" t="str">
        <f t="shared" si="16"/>
        <v>8350-01008</v>
      </c>
      <c r="C58" s="5" t="str">
        <f t="shared" si="17"/>
        <v>8350</v>
      </c>
      <c r="D58" s="1">
        <f>SUM($F58:K58)</f>
        <v>0</v>
      </c>
      <c r="E58" s="2">
        <f t="shared" si="24"/>
        <v>0</v>
      </c>
      <c r="F58" s="22">
        <f>'Div 9 history '!B59</f>
        <v>0</v>
      </c>
      <c r="G58" s="22">
        <f>'Div 9 history '!C59</f>
        <v>0</v>
      </c>
      <c r="H58" s="22">
        <f>'Div 9 history '!D59</f>
        <v>0</v>
      </c>
      <c r="I58" s="22">
        <f>'Div 9 history '!E59</f>
        <v>0</v>
      </c>
      <c r="J58" s="22">
        <f>'Div 9 history '!F59</f>
        <v>0</v>
      </c>
      <c r="K58" s="22">
        <f>'Div 9 history '!G59</f>
        <v>0</v>
      </c>
      <c r="L58" s="1">
        <f t="shared" si="25"/>
        <v>0</v>
      </c>
      <c r="M58" s="1">
        <f t="shared" si="25"/>
        <v>0</v>
      </c>
      <c r="N58" s="1">
        <f t="shared" si="25"/>
        <v>0</v>
      </c>
      <c r="O58" s="1">
        <f t="shared" si="25"/>
        <v>0</v>
      </c>
      <c r="P58" s="1">
        <f t="shared" si="25"/>
        <v>0</v>
      </c>
      <c r="Q58" s="1">
        <f t="shared" si="25"/>
        <v>0</v>
      </c>
      <c r="R58" s="1">
        <f t="shared" si="25"/>
        <v>0</v>
      </c>
      <c r="S58" s="1">
        <f t="shared" si="25"/>
        <v>0</v>
      </c>
      <c r="T58" s="1">
        <f t="shared" si="25"/>
        <v>0</v>
      </c>
      <c r="U58" s="1">
        <f t="shared" si="25"/>
        <v>0</v>
      </c>
      <c r="V58" s="1">
        <f t="shared" si="26"/>
        <v>0</v>
      </c>
      <c r="W58" s="1">
        <f t="shared" si="26"/>
        <v>0</v>
      </c>
      <c r="X58" s="1">
        <f t="shared" si="26"/>
        <v>0</v>
      </c>
      <c r="Y58" s="1">
        <f t="shared" si="26"/>
        <v>0</v>
      </c>
      <c r="Z58" s="1">
        <f t="shared" si="26"/>
        <v>0</v>
      </c>
      <c r="AA58" s="1">
        <f t="shared" si="26"/>
        <v>0</v>
      </c>
      <c r="AB58" s="1">
        <f t="shared" si="26"/>
        <v>0</v>
      </c>
      <c r="AC58" s="1">
        <f t="shared" si="26"/>
        <v>0</v>
      </c>
      <c r="AD58" s="1">
        <f t="shared" si="26"/>
        <v>0</v>
      </c>
      <c r="AE58" s="1">
        <f t="shared" si="26"/>
        <v>0</v>
      </c>
      <c r="AF58" s="1">
        <f t="shared" si="26"/>
        <v>0</v>
      </c>
      <c r="AH58" s="15">
        <f t="shared" si="5"/>
        <v>0</v>
      </c>
      <c r="AI58" s="15">
        <f t="shared" si="6"/>
        <v>0</v>
      </c>
      <c r="AJ58" s="15">
        <f t="shared" si="9"/>
        <v>0</v>
      </c>
      <c r="AL58" s="15">
        <f t="shared" si="10"/>
        <v>0</v>
      </c>
    </row>
    <row r="59" spans="1:38">
      <c r="A59" s="76" t="s">
        <v>76</v>
      </c>
      <c r="B59" s="5" t="str">
        <f t="shared" si="16"/>
        <v>8360-01008</v>
      </c>
      <c r="C59" s="5" t="str">
        <f t="shared" si="17"/>
        <v>8360</v>
      </c>
      <c r="D59" s="1">
        <f>SUM($F59:K59)</f>
        <v>0</v>
      </c>
      <c r="E59" s="2">
        <f t="shared" si="24"/>
        <v>0</v>
      </c>
      <c r="F59" s="22">
        <f>'Div 9 history '!B60</f>
        <v>0</v>
      </c>
      <c r="G59" s="22">
        <f>'Div 9 history '!C60</f>
        <v>0</v>
      </c>
      <c r="H59" s="22">
        <f>'Div 9 history '!D60</f>
        <v>0</v>
      </c>
      <c r="I59" s="22">
        <f>'Div 9 history '!E60</f>
        <v>0</v>
      </c>
      <c r="J59" s="22">
        <f>'Div 9 history '!F60</f>
        <v>0</v>
      </c>
      <c r="K59" s="22">
        <f>'Div 9 history '!G60</f>
        <v>0</v>
      </c>
      <c r="L59" s="1">
        <f t="shared" ref="L59:U73" si="27">$E59*L$81</f>
        <v>0</v>
      </c>
      <c r="M59" s="1">
        <f t="shared" si="27"/>
        <v>0</v>
      </c>
      <c r="N59" s="1">
        <f t="shared" si="27"/>
        <v>0</v>
      </c>
      <c r="O59" s="1">
        <f t="shared" si="27"/>
        <v>0</v>
      </c>
      <c r="P59" s="1">
        <f t="shared" si="27"/>
        <v>0</v>
      </c>
      <c r="Q59" s="1">
        <f t="shared" si="27"/>
        <v>0</v>
      </c>
      <c r="R59" s="1">
        <f t="shared" si="27"/>
        <v>0</v>
      </c>
      <c r="S59" s="1">
        <f t="shared" si="27"/>
        <v>0</v>
      </c>
      <c r="T59" s="1">
        <f t="shared" si="27"/>
        <v>0</v>
      </c>
      <c r="U59" s="1">
        <f t="shared" si="27"/>
        <v>0</v>
      </c>
      <c r="V59" s="1">
        <f t="shared" ref="V59:AF73" si="28">$E59*V$81</f>
        <v>0</v>
      </c>
      <c r="W59" s="1">
        <f t="shared" si="28"/>
        <v>0</v>
      </c>
      <c r="X59" s="1">
        <f t="shared" si="28"/>
        <v>0</v>
      </c>
      <c r="Y59" s="1">
        <f t="shared" si="28"/>
        <v>0</v>
      </c>
      <c r="Z59" s="1">
        <f t="shared" si="28"/>
        <v>0</v>
      </c>
      <c r="AA59" s="1">
        <f t="shared" si="28"/>
        <v>0</v>
      </c>
      <c r="AB59" s="1">
        <f t="shared" si="28"/>
        <v>0</v>
      </c>
      <c r="AC59" s="1">
        <f t="shared" si="28"/>
        <v>0</v>
      </c>
      <c r="AD59" s="1">
        <f t="shared" si="28"/>
        <v>0</v>
      </c>
      <c r="AE59" s="1">
        <f t="shared" si="28"/>
        <v>0</v>
      </c>
      <c r="AF59" s="1">
        <f t="shared" si="28"/>
        <v>0</v>
      </c>
      <c r="AH59" s="15">
        <f t="shared" si="5"/>
        <v>0</v>
      </c>
      <c r="AI59" s="15">
        <f t="shared" si="6"/>
        <v>0</v>
      </c>
      <c r="AJ59" s="15">
        <f t="shared" si="9"/>
        <v>0</v>
      </c>
      <c r="AL59" s="15">
        <f t="shared" si="10"/>
        <v>0</v>
      </c>
    </row>
    <row r="60" spans="1:38">
      <c r="A60" s="76" t="s">
        <v>541</v>
      </c>
      <c r="B60" s="5" t="str">
        <f t="shared" si="7"/>
        <v>8410-01008</v>
      </c>
      <c r="C60" s="5" t="str">
        <f t="shared" si="8"/>
        <v>8410</v>
      </c>
      <c r="D60" s="1">
        <f>SUM($F60:K60)</f>
        <v>-786.15000000000077</v>
      </c>
      <c r="E60" s="2">
        <f t="shared" si="24"/>
        <v>-2.8441388674326835E-4</v>
      </c>
      <c r="F60" s="22">
        <f>'Div 9 history '!B61</f>
        <v>4860.6099999999997</v>
      </c>
      <c r="G60" s="22">
        <f>'Div 9 history '!C61</f>
        <v>-8841.42</v>
      </c>
      <c r="H60" s="22">
        <f>'Div 9 history '!D61</f>
        <v>448.49</v>
      </c>
      <c r="I60" s="22">
        <f>'Div 9 history '!E61</f>
        <v>496.33</v>
      </c>
      <c r="J60" s="22">
        <f>'Div 9 history '!F61</f>
        <v>257.39</v>
      </c>
      <c r="K60" s="22">
        <f>'Div 9 history '!G61</f>
        <v>1992.45</v>
      </c>
      <c r="L60" s="1">
        <f t="shared" si="27"/>
        <v>-118.67927956198815</v>
      </c>
      <c r="M60" s="1">
        <f t="shared" si="27"/>
        <v>-123.34898868839873</v>
      </c>
      <c r="N60" s="1">
        <f t="shared" si="27"/>
        <v>-109.33954560975275</v>
      </c>
      <c r="O60" s="1">
        <f t="shared" si="27"/>
        <v>-126.17632958817674</v>
      </c>
      <c r="P60" s="1">
        <f t="shared" si="27"/>
        <v>-123.80379052627464</v>
      </c>
      <c r="Q60" s="1">
        <f t="shared" si="27"/>
        <v>-119.11816255553333</v>
      </c>
      <c r="R60" s="1">
        <f t="shared" si="27"/>
        <v>-130.80870939195225</v>
      </c>
      <c r="S60" s="1">
        <f t="shared" si="27"/>
        <v>-113.55064197973614</v>
      </c>
      <c r="T60" s="1">
        <f t="shared" si="27"/>
        <v>-115.07227262761111</v>
      </c>
      <c r="U60" s="1">
        <f t="shared" si="27"/>
        <v>-118.93757700137429</v>
      </c>
      <c r="V60" s="1">
        <f t="shared" si="28"/>
        <v>-123.23057248314956</v>
      </c>
      <c r="W60" s="1">
        <f t="shared" si="28"/>
        <v>-110.29614791237141</v>
      </c>
      <c r="X60" s="1">
        <f t="shared" si="28"/>
        <v>-121.98441303838393</v>
      </c>
      <c r="Y60" s="1">
        <f t="shared" si="28"/>
        <v>-117.39696670380222</v>
      </c>
      <c r="Z60" s="1">
        <f t="shared" si="28"/>
        <v>-113.21595438333742</v>
      </c>
      <c r="AA60" s="1">
        <f t="shared" si="28"/>
        <v>-129.96161947582206</v>
      </c>
      <c r="AB60" s="1">
        <f t="shared" si="28"/>
        <v>-127.51790424206288</v>
      </c>
      <c r="AC60" s="1">
        <f t="shared" si="28"/>
        <v>-122.69170743219934</v>
      </c>
      <c r="AD60" s="1">
        <f t="shared" si="28"/>
        <v>-134.73297067371084</v>
      </c>
      <c r="AE60" s="1">
        <f t="shared" si="28"/>
        <v>-116.95716123912824</v>
      </c>
      <c r="AF60" s="1">
        <f t="shared" si="28"/>
        <v>-118.52444080643946</v>
      </c>
      <c r="AH60" s="15">
        <f t="shared" si="5"/>
        <v>-1506.6160965301251</v>
      </c>
      <c r="AI60" s="15">
        <f t="shared" si="6"/>
        <v>-1455.4474353917817</v>
      </c>
      <c r="AJ60" s="15">
        <f t="shared" si="9"/>
        <v>51.168661138343396</v>
      </c>
      <c r="AL60" s="15">
        <f t="shared" si="10"/>
        <v>51.168661138343396</v>
      </c>
    </row>
    <row r="61" spans="1:38">
      <c r="A61" s="76" t="s">
        <v>77</v>
      </c>
      <c r="B61" s="5" t="str">
        <f t="shared" si="7"/>
        <v>8560-01008</v>
      </c>
      <c r="C61" s="5" t="str">
        <f t="shared" si="8"/>
        <v>8560</v>
      </c>
      <c r="D61" s="1">
        <f>SUM($F61:K61)</f>
        <v>-2889.8599999999992</v>
      </c>
      <c r="E61" s="2">
        <f t="shared" si="24"/>
        <v>-1.0454955348774412E-3</v>
      </c>
      <c r="F61" s="22">
        <f>'Div 9 history '!B62</f>
        <v>-3577.45</v>
      </c>
      <c r="G61" s="22">
        <f>'Div 9 history '!C62</f>
        <v>3602.58</v>
      </c>
      <c r="H61" s="22">
        <f>'Div 9 history '!D62</f>
        <v>-6061.15</v>
      </c>
      <c r="I61" s="22">
        <f>'Div 9 history '!E62</f>
        <v>-458.08</v>
      </c>
      <c r="J61" s="22">
        <f>'Div 9 history '!F62</f>
        <v>3467.84</v>
      </c>
      <c r="K61" s="22">
        <f>'Div 9 history '!G62</f>
        <v>136.4</v>
      </c>
      <c r="L61" s="1">
        <f t="shared" si="27"/>
        <v>-436.26089529352748</v>
      </c>
      <c r="M61" s="1">
        <f t="shared" si="27"/>
        <v>-453.42658328697513</v>
      </c>
      <c r="N61" s="1">
        <f t="shared" si="27"/>
        <v>-401.92835880658862</v>
      </c>
      <c r="O61" s="1">
        <f t="shared" si="27"/>
        <v>-463.81978989211723</v>
      </c>
      <c r="P61" s="1">
        <f t="shared" si="27"/>
        <v>-455.09841899161682</v>
      </c>
      <c r="Q61" s="1">
        <f t="shared" si="27"/>
        <v>-437.87421388123528</v>
      </c>
      <c r="R61" s="1">
        <f t="shared" si="27"/>
        <v>-480.8482565966122</v>
      </c>
      <c r="S61" s="1">
        <f t="shared" si="27"/>
        <v>-417.40820229162352</v>
      </c>
      <c r="T61" s="1">
        <f t="shared" si="27"/>
        <v>-423.00166351921109</v>
      </c>
      <c r="U61" s="1">
        <f t="shared" si="27"/>
        <v>-437.21038767816708</v>
      </c>
      <c r="V61" s="1">
        <f t="shared" si="28"/>
        <v>-452.99128944368647</v>
      </c>
      <c r="W61" s="1">
        <f t="shared" si="28"/>
        <v>-405.4447955301726</v>
      </c>
      <c r="X61" s="1">
        <f t="shared" si="28"/>
        <v>-448.41045075762099</v>
      </c>
      <c r="Y61" s="1">
        <f t="shared" si="28"/>
        <v>-431.54715791979834</v>
      </c>
      <c r="Z61" s="1">
        <f t="shared" si="28"/>
        <v>-416.17790235226232</v>
      </c>
      <c r="AA61" s="1">
        <f t="shared" si="28"/>
        <v>-477.7343835888808</v>
      </c>
      <c r="AB61" s="1">
        <f t="shared" si="28"/>
        <v>-468.75137156136532</v>
      </c>
      <c r="AC61" s="1">
        <f t="shared" si="28"/>
        <v>-451.01044029767229</v>
      </c>
      <c r="AD61" s="1">
        <f t="shared" si="28"/>
        <v>-495.27370429451059</v>
      </c>
      <c r="AE61" s="1">
        <f t="shared" si="28"/>
        <v>-429.93044836037228</v>
      </c>
      <c r="AF61" s="1">
        <f t="shared" si="28"/>
        <v>-435.69171342478745</v>
      </c>
      <c r="AH61" s="15">
        <f t="shared" si="5"/>
        <v>-5538.2682601520592</v>
      </c>
      <c r="AI61" s="15">
        <f t="shared" si="6"/>
        <v>-5350.1740452092972</v>
      </c>
      <c r="AJ61" s="15">
        <f t="shared" si="9"/>
        <v>188.09421494276194</v>
      </c>
      <c r="AL61" s="15">
        <f t="shared" si="10"/>
        <v>188.09421494276194</v>
      </c>
    </row>
    <row r="62" spans="1:38">
      <c r="A62" s="76" t="s">
        <v>78</v>
      </c>
      <c r="B62" s="5" t="str">
        <f t="shared" si="7"/>
        <v>8570-01008</v>
      </c>
      <c r="C62" s="5" t="str">
        <f t="shared" si="8"/>
        <v>8570</v>
      </c>
      <c r="D62" s="1">
        <f>SUM($F62:K62)</f>
        <v>-586.25999999999988</v>
      </c>
      <c r="E62" s="2">
        <f t="shared" si="24"/>
        <v>-2.1209754530574103E-4</v>
      </c>
      <c r="F62" s="22">
        <f>'Div 9 history '!B63</f>
        <v>20.03</v>
      </c>
      <c r="G62" s="22">
        <f>'Div 9 history '!C63</f>
        <v>3303.4</v>
      </c>
      <c r="H62" s="22">
        <f>'Div 9 history '!D63</f>
        <v>-3968.05</v>
      </c>
      <c r="I62" s="22">
        <f>'Div 9 history '!E63</f>
        <v>-49.35</v>
      </c>
      <c r="J62" s="22">
        <f>'Div 9 history '!F63</f>
        <v>313.68</v>
      </c>
      <c r="K62" s="22">
        <f>'Div 9 history '!G63</f>
        <v>-205.97</v>
      </c>
      <c r="L62" s="1">
        <f t="shared" si="27"/>
        <v>-88.503357420353751</v>
      </c>
      <c r="M62" s="1">
        <f t="shared" si="27"/>
        <v>-91.985725508440581</v>
      </c>
      <c r="N62" s="1">
        <f t="shared" si="27"/>
        <v>-81.538385815904817</v>
      </c>
      <c r="O62" s="1">
        <f t="shared" si="27"/>
        <v>-94.094174119906398</v>
      </c>
      <c r="P62" s="1">
        <f t="shared" si="27"/>
        <v>-92.324887405627038</v>
      </c>
      <c r="Q62" s="1">
        <f t="shared" si="27"/>
        <v>-88.830648069461162</v>
      </c>
      <c r="R62" s="1">
        <f t="shared" si="27"/>
        <v>-97.548704405171847</v>
      </c>
      <c r="S62" s="1">
        <f t="shared" si="27"/>
        <v>-84.678750069376122</v>
      </c>
      <c r="T62" s="1">
        <f t="shared" si="27"/>
        <v>-85.813484132370689</v>
      </c>
      <c r="U62" s="1">
        <f t="shared" si="27"/>
        <v>-88.695979002513013</v>
      </c>
      <c r="V62" s="1">
        <f t="shared" si="28"/>
        <v>-91.897418334886709</v>
      </c>
      <c r="W62" s="1">
        <f t="shared" si="28"/>
        <v>-82.251758156976138</v>
      </c>
      <c r="X62" s="1">
        <f t="shared" si="28"/>
        <v>-90.9681129401296</v>
      </c>
      <c r="Y62" s="1">
        <f t="shared" si="28"/>
        <v>-87.547091140076333</v>
      </c>
      <c r="Z62" s="1">
        <f t="shared" si="28"/>
        <v>-84.429161631718273</v>
      </c>
      <c r="AA62" s="1">
        <f t="shared" si="28"/>
        <v>-96.916999343503591</v>
      </c>
      <c r="AB62" s="1">
        <f t="shared" si="28"/>
        <v>-95.094634027795848</v>
      </c>
      <c r="AC62" s="1">
        <f t="shared" si="28"/>
        <v>-91.495567511544991</v>
      </c>
      <c r="AD62" s="1">
        <f t="shared" si="28"/>
        <v>-100.475165537327</v>
      </c>
      <c r="AE62" s="1">
        <f t="shared" si="28"/>
        <v>-87.219112571457401</v>
      </c>
      <c r="AF62" s="1">
        <f t="shared" si="28"/>
        <v>-88.387888656341815</v>
      </c>
      <c r="AH62" s="15">
        <f t="shared" si="5"/>
        <v>-1123.5371783396936</v>
      </c>
      <c r="AI62" s="15">
        <f t="shared" si="6"/>
        <v>-1085.3788888542706</v>
      </c>
      <c r="AJ62" s="15">
        <f t="shared" si="9"/>
        <v>38.158289485422983</v>
      </c>
      <c r="AL62" s="15">
        <f t="shared" si="10"/>
        <v>38.158289485422983</v>
      </c>
    </row>
    <row r="63" spans="1:38">
      <c r="A63" s="76" t="s">
        <v>79</v>
      </c>
      <c r="B63" s="5" t="str">
        <f t="shared" si="7"/>
        <v>8630-01008</v>
      </c>
      <c r="C63" s="5" t="str">
        <f t="shared" si="8"/>
        <v>8630</v>
      </c>
      <c r="D63" s="1">
        <f>SUM($F63:K63)</f>
        <v>75.840000000000146</v>
      </c>
      <c r="E63" s="2">
        <f t="shared" si="24"/>
        <v>2.7437447269108305E-5</v>
      </c>
      <c r="F63" s="22">
        <f>'Div 9 history '!B64</f>
        <v>0</v>
      </c>
      <c r="G63" s="22">
        <f>'Div 9 history '!C64</f>
        <v>1755.24</v>
      </c>
      <c r="H63" s="22">
        <f>'Div 9 history '!D64</f>
        <v>-1340.82</v>
      </c>
      <c r="I63" s="22">
        <f>'Div 9 history '!E64</f>
        <v>-140.12</v>
      </c>
      <c r="J63" s="22">
        <f>'Div 9 history '!F64</f>
        <v>570.34</v>
      </c>
      <c r="K63" s="22">
        <f>'Div 9 history '!G64</f>
        <v>-768.8</v>
      </c>
      <c r="L63" s="1">
        <f t="shared" si="27"/>
        <v>11.449006629754107</v>
      </c>
      <c r="M63" s="1">
        <f t="shared" si="27"/>
        <v>11.899494119605889</v>
      </c>
      <c r="N63" s="1">
        <f t="shared" si="27"/>
        <v>10.548001194484076</v>
      </c>
      <c r="O63" s="1">
        <f t="shared" si="27"/>
        <v>12.172248090017597</v>
      </c>
      <c r="P63" s="1">
        <f t="shared" si="27"/>
        <v>11.943368916253487</v>
      </c>
      <c r="Q63" s="1">
        <f t="shared" si="27"/>
        <v>11.491345733271841</v>
      </c>
      <c r="R63" s="1">
        <f t="shared" si="27"/>
        <v>12.619134414915308</v>
      </c>
      <c r="S63" s="1">
        <f t="shared" si="27"/>
        <v>10.954246247844811</v>
      </c>
      <c r="T63" s="1">
        <f t="shared" si="27"/>
        <v>11.101038168387758</v>
      </c>
      <c r="U63" s="1">
        <f t="shared" si="27"/>
        <v>11.473924619709006</v>
      </c>
      <c r="V63" s="1">
        <f t="shared" si="28"/>
        <v>11.888070491791735</v>
      </c>
      <c r="W63" s="1">
        <f t="shared" si="28"/>
        <v>10.640284751859385</v>
      </c>
      <c r="X63" s="1">
        <f t="shared" si="28"/>
        <v>11.767853316582137</v>
      </c>
      <c r="Y63" s="1">
        <f t="shared" si="28"/>
        <v>11.325301729716173</v>
      </c>
      <c r="Z63" s="1">
        <f t="shared" si="28"/>
        <v>10.921958888802797</v>
      </c>
      <c r="AA63" s="1">
        <f t="shared" si="28"/>
        <v>12.537415532718125</v>
      </c>
      <c r="AB63" s="1">
        <f t="shared" si="28"/>
        <v>12.301669983741091</v>
      </c>
      <c r="AC63" s="1">
        <f t="shared" si="28"/>
        <v>11.836086105269995</v>
      </c>
      <c r="AD63" s="1">
        <f t="shared" si="28"/>
        <v>12.997708447362768</v>
      </c>
      <c r="AE63" s="1">
        <f t="shared" si="28"/>
        <v>11.282873635280156</v>
      </c>
      <c r="AF63" s="1">
        <f t="shared" si="28"/>
        <v>11.434069313439391</v>
      </c>
      <c r="AH63" s="15">
        <f t="shared" si="5"/>
        <v>145.34346468338714</v>
      </c>
      <c r="AI63" s="15">
        <f t="shared" si="6"/>
        <v>140.40721681627275</v>
      </c>
      <c r="AJ63" s="15">
        <f t="shared" si="9"/>
        <v>-4.936247867114389</v>
      </c>
      <c r="AL63" s="15">
        <f t="shared" si="10"/>
        <v>-4.936247867114389</v>
      </c>
    </row>
    <row r="64" spans="1:38">
      <c r="A64" s="76" t="s">
        <v>80</v>
      </c>
      <c r="B64" s="5" t="str">
        <f t="shared" si="7"/>
        <v>8650-01008</v>
      </c>
      <c r="C64" s="5" t="str">
        <f t="shared" si="8"/>
        <v>8650</v>
      </c>
      <c r="D64" s="1">
        <f>SUM($F64:K64)</f>
        <v>0</v>
      </c>
      <c r="E64" s="2">
        <f t="shared" si="24"/>
        <v>0</v>
      </c>
      <c r="F64" s="22">
        <f>'Div 9 history '!B65</f>
        <v>0</v>
      </c>
      <c r="G64" s="22">
        <f>'Div 9 history '!C65</f>
        <v>0</v>
      </c>
      <c r="H64" s="22">
        <f>'Div 9 history '!D65</f>
        <v>0</v>
      </c>
      <c r="I64" s="22">
        <f>'Div 9 history '!E65</f>
        <v>0</v>
      </c>
      <c r="J64" s="22">
        <f>'Div 9 history '!F65</f>
        <v>0</v>
      </c>
      <c r="K64" s="22">
        <f>'Div 9 history '!G65</f>
        <v>0</v>
      </c>
      <c r="L64" s="1">
        <f t="shared" si="27"/>
        <v>0</v>
      </c>
      <c r="M64" s="1">
        <f t="shared" si="27"/>
        <v>0</v>
      </c>
      <c r="N64" s="1">
        <f t="shared" si="27"/>
        <v>0</v>
      </c>
      <c r="O64" s="1">
        <f t="shared" si="27"/>
        <v>0</v>
      </c>
      <c r="P64" s="1">
        <f t="shared" si="27"/>
        <v>0</v>
      </c>
      <c r="Q64" s="1">
        <f t="shared" si="27"/>
        <v>0</v>
      </c>
      <c r="R64" s="1">
        <f t="shared" si="27"/>
        <v>0</v>
      </c>
      <c r="S64" s="1">
        <f t="shared" si="27"/>
        <v>0</v>
      </c>
      <c r="T64" s="1">
        <f t="shared" si="27"/>
        <v>0</v>
      </c>
      <c r="U64" s="1">
        <f t="shared" si="27"/>
        <v>0</v>
      </c>
      <c r="V64" s="1">
        <f t="shared" si="28"/>
        <v>0</v>
      </c>
      <c r="W64" s="1">
        <f t="shared" si="28"/>
        <v>0</v>
      </c>
      <c r="X64" s="1">
        <f t="shared" si="28"/>
        <v>0</v>
      </c>
      <c r="Y64" s="1">
        <f t="shared" si="28"/>
        <v>0</v>
      </c>
      <c r="Z64" s="1">
        <f t="shared" si="28"/>
        <v>0</v>
      </c>
      <c r="AA64" s="1">
        <f t="shared" si="28"/>
        <v>0</v>
      </c>
      <c r="AB64" s="1">
        <f t="shared" si="28"/>
        <v>0</v>
      </c>
      <c r="AC64" s="1">
        <f t="shared" si="28"/>
        <v>0</v>
      </c>
      <c r="AD64" s="1">
        <f t="shared" si="28"/>
        <v>0</v>
      </c>
      <c r="AE64" s="1">
        <f t="shared" si="28"/>
        <v>0</v>
      </c>
      <c r="AF64" s="1">
        <f t="shared" si="28"/>
        <v>0</v>
      </c>
      <c r="AH64" s="15">
        <f t="shared" si="5"/>
        <v>0</v>
      </c>
      <c r="AI64" s="15">
        <f t="shared" si="6"/>
        <v>0</v>
      </c>
      <c r="AJ64" s="15">
        <f t="shared" si="9"/>
        <v>0</v>
      </c>
      <c r="AL64" s="15">
        <f t="shared" si="10"/>
        <v>0</v>
      </c>
    </row>
    <row r="65" spans="1:38">
      <c r="A65" s="76" t="s">
        <v>81</v>
      </c>
      <c r="B65" s="5" t="str">
        <f t="shared" si="7"/>
        <v>8700-01008</v>
      </c>
      <c r="C65" s="5" t="str">
        <f t="shared" si="8"/>
        <v>8700</v>
      </c>
      <c r="D65" s="1">
        <f>SUM($F65:K65)</f>
        <v>-2990.2400000000025</v>
      </c>
      <c r="E65" s="2">
        <f t="shared" si="24"/>
        <v>-1.0818110801948618E-3</v>
      </c>
      <c r="F65" s="22">
        <f>'Div 9 history '!B66</f>
        <v>13269.76</v>
      </c>
      <c r="G65" s="22">
        <f>'Div 9 history '!C66</f>
        <v>-13931.87</v>
      </c>
      <c r="H65" s="22">
        <f>'Div 9 history '!D66</f>
        <v>-11935.53</v>
      </c>
      <c r="I65" s="22">
        <f>'Div 9 history '!E66</f>
        <v>3156.95</v>
      </c>
      <c r="J65" s="22">
        <f>'Div 9 history '!F66</f>
        <v>2273.5700000000002</v>
      </c>
      <c r="K65" s="22">
        <f>'Div 9 history '!G66</f>
        <v>4176.88</v>
      </c>
      <c r="L65" s="1">
        <f t="shared" si="27"/>
        <v>-451.41452511281489</v>
      </c>
      <c r="M65" s="1">
        <f t="shared" si="27"/>
        <v>-469.17646751332109</v>
      </c>
      <c r="N65" s="1">
        <f t="shared" si="27"/>
        <v>-415.88943950150355</v>
      </c>
      <c r="O65" s="1">
        <f t="shared" si="27"/>
        <v>-479.93068471379451</v>
      </c>
      <c r="P65" s="1">
        <f t="shared" si="27"/>
        <v>-470.90637484358894</v>
      </c>
      <c r="Q65" s="1">
        <f t="shared" si="27"/>
        <v>-453.08388271965646</v>
      </c>
      <c r="R65" s="1">
        <f t="shared" si="27"/>
        <v>-497.55063941002516</v>
      </c>
      <c r="S65" s="1">
        <f t="shared" si="27"/>
        <v>-431.90697916871608</v>
      </c>
      <c r="T65" s="1">
        <f t="shared" si="27"/>
        <v>-437.69473065189572</v>
      </c>
      <c r="U65" s="1">
        <f t="shared" si="27"/>
        <v>-452.39699834966535</v>
      </c>
      <c r="V65" s="1">
        <f t="shared" si="28"/>
        <v>-468.72605363100314</v>
      </c>
      <c r="W65" s="1">
        <f t="shared" si="28"/>
        <v>-419.52802052215151</v>
      </c>
      <c r="X65" s="1">
        <f t="shared" si="28"/>
        <v>-463.98609838312933</v>
      </c>
      <c r="Y65" s="1">
        <f t="shared" si="28"/>
        <v>-446.53705490857664</v>
      </c>
      <c r="Z65" s="1">
        <f t="shared" si="28"/>
        <v>-430.63394445745826</v>
      </c>
      <c r="AA65" s="1">
        <f t="shared" si="28"/>
        <v>-494.3286052552084</v>
      </c>
      <c r="AB65" s="1">
        <f t="shared" si="28"/>
        <v>-485.03356608889663</v>
      </c>
      <c r="AC65" s="1">
        <f t="shared" si="28"/>
        <v>-466.67639920124617</v>
      </c>
      <c r="AD65" s="1">
        <f t="shared" si="28"/>
        <v>-512.47715859232596</v>
      </c>
      <c r="AE65" s="1">
        <f t="shared" si="28"/>
        <v>-444.86418854377763</v>
      </c>
      <c r="AF65" s="1">
        <f t="shared" si="28"/>
        <v>-450.8255725714526</v>
      </c>
      <c r="AH65" s="15">
        <f t="shared" si="5"/>
        <v>-5730.6413744046813</v>
      </c>
      <c r="AI65" s="15">
        <f t="shared" si="6"/>
        <v>-5536.013660504892</v>
      </c>
      <c r="AJ65" s="15">
        <f t="shared" si="9"/>
        <v>194.62771389978934</v>
      </c>
      <c r="AL65" s="15">
        <f t="shared" si="10"/>
        <v>194.62771389978934</v>
      </c>
    </row>
    <row r="66" spans="1:38">
      <c r="A66" s="76" t="s">
        <v>82</v>
      </c>
      <c r="B66" s="5" t="str">
        <f t="shared" si="7"/>
        <v>8740-01008</v>
      </c>
      <c r="C66" s="5" t="str">
        <f t="shared" si="8"/>
        <v>8740</v>
      </c>
      <c r="D66" s="1">
        <f>SUM($F66:K66)</f>
        <v>6981.8399999999974</v>
      </c>
      <c r="E66" s="2">
        <f t="shared" si="24"/>
        <v>2.5258948686886955E-3</v>
      </c>
      <c r="F66" s="22">
        <f>'Div 9 history '!B67</f>
        <v>12257.97</v>
      </c>
      <c r="G66" s="22">
        <f>'Div 9 history '!C67</f>
        <v>18510.12</v>
      </c>
      <c r="H66" s="22">
        <f>'Div 9 history '!D67</f>
        <v>-60003.08</v>
      </c>
      <c r="I66" s="22">
        <f>'Div 9 history '!E67</f>
        <v>3762.51</v>
      </c>
      <c r="J66" s="22">
        <f>'Div 9 history '!F67</f>
        <v>28011.68</v>
      </c>
      <c r="K66" s="22">
        <f>'Div 9 history '!G67</f>
        <v>4442.6400000000003</v>
      </c>
      <c r="L66" s="1">
        <f t="shared" si="27"/>
        <v>1053.9969995765061</v>
      </c>
      <c r="M66" s="1">
        <f t="shared" si="27"/>
        <v>1095.4689349159939</v>
      </c>
      <c r="N66" s="1">
        <f t="shared" si="27"/>
        <v>971.05032515422636</v>
      </c>
      <c r="O66" s="1">
        <f t="shared" si="27"/>
        <v>1120.5786999579148</v>
      </c>
      <c r="P66" s="1">
        <f t="shared" si="27"/>
        <v>1099.5080542491435</v>
      </c>
      <c r="Q66" s="1">
        <f t="shared" si="27"/>
        <v>1057.8947428057288</v>
      </c>
      <c r="R66" s="1">
        <f t="shared" si="27"/>
        <v>1161.7191115958872</v>
      </c>
      <c r="S66" s="1">
        <f t="shared" si="27"/>
        <v>1008.4492961900399</v>
      </c>
      <c r="T66" s="1">
        <f t="shared" si="27"/>
        <v>1021.9629789764793</v>
      </c>
      <c r="U66" s="1">
        <f t="shared" si="27"/>
        <v>1056.29095288593</v>
      </c>
      <c r="V66" s="1">
        <f t="shared" si="28"/>
        <v>1094.417274293394</v>
      </c>
      <c r="W66" s="1">
        <f t="shared" si="28"/>
        <v>979.54596112766023</v>
      </c>
      <c r="X66" s="1">
        <f t="shared" si="28"/>
        <v>1083.3500659262345</v>
      </c>
      <c r="Y66" s="1">
        <f t="shared" si="28"/>
        <v>1042.6087108201659</v>
      </c>
      <c r="Z66" s="1">
        <f t="shared" si="28"/>
        <v>1005.4769178296247</v>
      </c>
      <c r="AA66" s="1">
        <f t="shared" si="28"/>
        <v>1154.1960609566522</v>
      </c>
      <c r="AB66" s="1">
        <f t="shared" si="28"/>
        <v>1132.4932958766178</v>
      </c>
      <c r="AC66" s="1">
        <f t="shared" si="28"/>
        <v>1089.6315850899007</v>
      </c>
      <c r="AD66" s="1">
        <f t="shared" si="28"/>
        <v>1196.5706849437638</v>
      </c>
      <c r="AE66" s="1">
        <f t="shared" si="28"/>
        <v>1038.7027750757413</v>
      </c>
      <c r="AF66" s="1">
        <f t="shared" si="28"/>
        <v>1052.6218683457739</v>
      </c>
      <c r="AH66" s="15">
        <f t="shared" si="5"/>
        <v>13380.33775665951</v>
      </c>
      <c r="AI66" s="15">
        <f t="shared" si="6"/>
        <v>12925.906153171458</v>
      </c>
      <c r="AJ66" s="15">
        <f t="shared" si="9"/>
        <v>-454.43160348805213</v>
      </c>
      <c r="AL66" s="15">
        <f t="shared" si="10"/>
        <v>-454.43160348805213</v>
      </c>
    </row>
    <row r="67" spans="1:38">
      <c r="A67" s="76" t="s">
        <v>83</v>
      </c>
      <c r="B67" s="5" t="str">
        <f t="shared" si="7"/>
        <v>8750-01008</v>
      </c>
      <c r="C67" s="5" t="str">
        <f t="shared" si="8"/>
        <v>8750</v>
      </c>
      <c r="D67" s="1">
        <f>SUM($F67:K67)</f>
        <v>-3243.7300000000014</v>
      </c>
      <c r="E67" s="2">
        <f t="shared" si="24"/>
        <v>-1.1735188664322856E-3</v>
      </c>
      <c r="F67" s="22">
        <f>'Div 9 history '!B68</f>
        <v>20639.349999999999</v>
      </c>
      <c r="G67" s="22">
        <f>'Div 9 history '!C68</f>
        <v>-11018.44</v>
      </c>
      <c r="H67" s="22">
        <f>'Div 9 history '!D68</f>
        <v>-22991.55</v>
      </c>
      <c r="I67" s="22">
        <f>'Div 9 history '!E68</f>
        <v>2623.75</v>
      </c>
      <c r="J67" s="22">
        <f>'Div 9 history '!F68</f>
        <v>5487.92</v>
      </c>
      <c r="K67" s="22">
        <f>'Div 9 history '!G68</f>
        <v>2015.24</v>
      </c>
      <c r="L67" s="1">
        <f t="shared" si="27"/>
        <v>-489.68204476703892</v>
      </c>
      <c r="M67" s="1">
        <f t="shared" si="27"/>
        <v>-508.94971071451937</v>
      </c>
      <c r="N67" s="1">
        <f t="shared" si="27"/>
        <v>-451.14541026613637</v>
      </c>
      <c r="O67" s="1">
        <f t="shared" si="27"/>
        <v>-520.61558935960863</v>
      </c>
      <c r="P67" s="1">
        <f t="shared" si="27"/>
        <v>-510.82626654428879</v>
      </c>
      <c r="Q67" s="1">
        <f t="shared" si="27"/>
        <v>-491.49291792439089</v>
      </c>
      <c r="R67" s="1">
        <f t="shared" si="27"/>
        <v>-539.72923095586987</v>
      </c>
      <c r="S67" s="1">
        <f t="shared" si="27"/>
        <v>-468.52079616985219</v>
      </c>
      <c r="T67" s="1">
        <f t="shared" si="27"/>
        <v>-474.79918958259975</v>
      </c>
      <c r="U67" s="1">
        <f t="shared" si="27"/>
        <v>-490.74780467680165</v>
      </c>
      <c r="V67" s="1">
        <f t="shared" si="28"/>
        <v>-508.46111413949819</v>
      </c>
      <c r="W67" s="1">
        <f t="shared" si="28"/>
        <v>-455.09244274985218</v>
      </c>
      <c r="X67" s="1">
        <f t="shared" si="28"/>
        <v>-503.31934122622516</v>
      </c>
      <c r="Y67" s="1">
        <f t="shared" si="28"/>
        <v>-484.39109941629994</v>
      </c>
      <c r="Z67" s="1">
        <f t="shared" si="28"/>
        <v>-467.13984317479219</v>
      </c>
      <c r="AA67" s="1">
        <f t="shared" si="28"/>
        <v>-536.23405704039692</v>
      </c>
      <c r="AB67" s="1">
        <f t="shared" si="28"/>
        <v>-526.15105454061745</v>
      </c>
      <c r="AC67" s="1">
        <f t="shared" si="28"/>
        <v>-506.23770546212268</v>
      </c>
      <c r="AD67" s="1">
        <f t="shared" si="28"/>
        <v>-555.92110788454602</v>
      </c>
      <c r="AE67" s="1">
        <f t="shared" si="28"/>
        <v>-482.57642005494785</v>
      </c>
      <c r="AF67" s="1">
        <f t="shared" si="28"/>
        <v>-489.04316527007779</v>
      </c>
      <c r="AH67" s="15">
        <f t="shared" si="5"/>
        <v>-6216.4419395759842</v>
      </c>
      <c r="AI67" s="15">
        <f t="shared" si="6"/>
        <v>-6005.3151556361781</v>
      </c>
      <c r="AJ67" s="15">
        <f t="shared" si="9"/>
        <v>211.12678393980605</v>
      </c>
      <c r="AL67" s="15">
        <f t="shared" si="10"/>
        <v>211.12678393980605</v>
      </c>
    </row>
    <row r="68" spans="1:38">
      <c r="A68" s="76" t="s">
        <v>84</v>
      </c>
      <c r="B68" s="5" t="str">
        <f t="shared" si="7"/>
        <v>8760-01008</v>
      </c>
      <c r="C68" s="5" t="str">
        <f t="shared" si="8"/>
        <v>8760</v>
      </c>
      <c r="D68" s="1">
        <f>SUM($F68:K68)</f>
        <v>4649.51</v>
      </c>
      <c r="E68" s="2">
        <f t="shared" si="24"/>
        <v>1.6821029199919767E-3</v>
      </c>
      <c r="F68" s="22">
        <f>'Div 9 history '!B69</f>
        <v>1687.15</v>
      </c>
      <c r="G68" s="22">
        <f>'Div 9 history '!C69</f>
        <v>2192.54</v>
      </c>
      <c r="H68" s="22">
        <f>'Div 9 history '!D69</f>
        <v>-1857.66</v>
      </c>
      <c r="I68" s="22">
        <f>'Div 9 history '!E69</f>
        <v>-537.46</v>
      </c>
      <c r="J68" s="22">
        <f>'Div 9 history '!F69</f>
        <v>1866.46</v>
      </c>
      <c r="K68" s="22">
        <f>'Div 9 history '!G69</f>
        <v>1298.48</v>
      </c>
      <c r="L68" s="1">
        <f t="shared" si="27"/>
        <v>701.9023050515284</v>
      </c>
      <c r="M68" s="1">
        <f t="shared" si="27"/>
        <v>729.52026508502991</v>
      </c>
      <c r="N68" s="1">
        <f t="shared" si="27"/>
        <v>646.66451785028437</v>
      </c>
      <c r="O68" s="1">
        <f t="shared" si="27"/>
        <v>746.24194642691998</v>
      </c>
      <c r="P68" s="1">
        <f t="shared" si="27"/>
        <v>732.21008979179385</v>
      </c>
      <c r="Q68" s="1">
        <f t="shared" si="27"/>
        <v>704.49798128038833</v>
      </c>
      <c r="R68" s="1">
        <f t="shared" si="27"/>
        <v>773.63913045217248</v>
      </c>
      <c r="S68" s="1">
        <f t="shared" si="27"/>
        <v>671.57011434357628</v>
      </c>
      <c r="T68" s="1">
        <f t="shared" si="27"/>
        <v>680.56946168645129</v>
      </c>
      <c r="U68" s="1">
        <f t="shared" si="27"/>
        <v>703.42994802984072</v>
      </c>
      <c r="V68" s="1">
        <f t="shared" si="28"/>
        <v>728.81991867471629</v>
      </c>
      <c r="W68" s="1">
        <f t="shared" si="28"/>
        <v>652.32213022966289</v>
      </c>
      <c r="X68" s="1">
        <f t="shared" si="28"/>
        <v>721.44978473077151</v>
      </c>
      <c r="Y68" s="1">
        <f t="shared" si="28"/>
        <v>694.31834975385743</v>
      </c>
      <c r="Z68" s="1">
        <f t="shared" si="28"/>
        <v>669.59067870618924</v>
      </c>
      <c r="AA68" s="1">
        <f t="shared" si="28"/>
        <v>768.62920481972765</v>
      </c>
      <c r="AB68" s="1">
        <f t="shared" si="28"/>
        <v>754.17639248554769</v>
      </c>
      <c r="AC68" s="1">
        <f t="shared" si="28"/>
        <v>725.63292071880005</v>
      </c>
      <c r="AD68" s="1">
        <f t="shared" si="28"/>
        <v>796.8483043657377</v>
      </c>
      <c r="AE68" s="1">
        <f t="shared" si="28"/>
        <v>691.7172177738837</v>
      </c>
      <c r="AF68" s="1">
        <f t="shared" si="28"/>
        <v>700.98654553704489</v>
      </c>
      <c r="AH68" s="15">
        <f t="shared" si="5"/>
        <v>8910.5471054859445</v>
      </c>
      <c r="AI68" s="15">
        <f t="shared" si="6"/>
        <v>8607.9213958257806</v>
      </c>
      <c r="AJ68" s="15">
        <f t="shared" si="9"/>
        <v>-302.62570966016392</v>
      </c>
      <c r="AL68" s="15">
        <f t="shared" si="10"/>
        <v>-302.62570966016392</v>
      </c>
    </row>
    <row r="69" spans="1:38">
      <c r="A69" s="76" t="s">
        <v>85</v>
      </c>
      <c r="B69" s="5" t="str">
        <f t="shared" si="7"/>
        <v>8770-01008</v>
      </c>
      <c r="C69" s="5" t="str">
        <f t="shared" si="8"/>
        <v>8770</v>
      </c>
      <c r="D69" s="1">
        <f>SUM($F69:K69)</f>
        <v>0</v>
      </c>
      <c r="E69" s="2">
        <f t="shared" si="24"/>
        <v>0</v>
      </c>
      <c r="F69" s="22">
        <f>'Div 9 history '!B70</f>
        <v>0</v>
      </c>
      <c r="G69" s="22">
        <f>'Div 9 history '!C70</f>
        <v>0</v>
      </c>
      <c r="H69" s="22">
        <f>'Div 9 history '!D70</f>
        <v>0</v>
      </c>
      <c r="I69" s="22">
        <f>'Div 9 history '!E70</f>
        <v>0</v>
      </c>
      <c r="J69" s="22">
        <f>'Div 9 history '!F70</f>
        <v>0</v>
      </c>
      <c r="K69" s="22">
        <f>'Div 9 history '!G70</f>
        <v>0</v>
      </c>
      <c r="L69" s="1">
        <f t="shared" si="27"/>
        <v>0</v>
      </c>
      <c r="M69" s="1">
        <f t="shared" si="27"/>
        <v>0</v>
      </c>
      <c r="N69" s="1">
        <f t="shared" si="27"/>
        <v>0</v>
      </c>
      <c r="O69" s="1">
        <f t="shared" si="27"/>
        <v>0</v>
      </c>
      <c r="P69" s="1">
        <f t="shared" si="27"/>
        <v>0</v>
      </c>
      <c r="Q69" s="1">
        <f t="shared" si="27"/>
        <v>0</v>
      </c>
      <c r="R69" s="1">
        <f t="shared" si="27"/>
        <v>0</v>
      </c>
      <c r="S69" s="1">
        <f t="shared" si="27"/>
        <v>0</v>
      </c>
      <c r="T69" s="1">
        <f t="shared" si="27"/>
        <v>0</v>
      </c>
      <c r="U69" s="1">
        <f t="shared" si="27"/>
        <v>0</v>
      </c>
      <c r="V69" s="1">
        <f t="shared" si="28"/>
        <v>0</v>
      </c>
      <c r="W69" s="1">
        <f t="shared" si="28"/>
        <v>0</v>
      </c>
      <c r="X69" s="1">
        <f t="shared" si="28"/>
        <v>0</v>
      </c>
      <c r="Y69" s="1">
        <f t="shared" si="28"/>
        <v>0</v>
      </c>
      <c r="Z69" s="1">
        <f t="shared" si="28"/>
        <v>0</v>
      </c>
      <c r="AA69" s="1">
        <f t="shared" si="28"/>
        <v>0</v>
      </c>
      <c r="AB69" s="1">
        <f t="shared" si="28"/>
        <v>0</v>
      </c>
      <c r="AC69" s="1">
        <f t="shared" si="28"/>
        <v>0</v>
      </c>
      <c r="AD69" s="1">
        <f t="shared" si="28"/>
        <v>0</v>
      </c>
      <c r="AE69" s="1">
        <f t="shared" si="28"/>
        <v>0</v>
      </c>
      <c r="AF69" s="1">
        <f t="shared" si="28"/>
        <v>0</v>
      </c>
      <c r="AH69" s="15">
        <f t="shared" si="5"/>
        <v>0</v>
      </c>
      <c r="AI69" s="15">
        <f t="shared" si="6"/>
        <v>0</v>
      </c>
      <c r="AJ69" s="15">
        <f t="shared" si="9"/>
        <v>0</v>
      </c>
      <c r="AL69" s="15">
        <f t="shared" si="10"/>
        <v>0</v>
      </c>
    </row>
    <row r="70" spans="1:38">
      <c r="A70" s="76" t="s">
        <v>86</v>
      </c>
      <c r="B70" s="5" t="str">
        <f t="shared" ref="B70:B73" si="29">RIGHT(A70,10)</f>
        <v>8780-01008</v>
      </c>
      <c r="C70" s="5" t="str">
        <f t="shared" ref="C70:C73" si="30">LEFT(B70,4)</f>
        <v>8780</v>
      </c>
      <c r="D70" s="1">
        <f>SUM($F70:K70)</f>
        <v>-21891.109999999993</v>
      </c>
      <c r="E70" s="2">
        <f t="shared" ref="E70:E73" si="31">D70/$D$81</f>
        <v>-7.9197808054753179E-3</v>
      </c>
      <c r="F70" s="22">
        <f>'Div 9 history '!B71</f>
        <v>16681.560000000001</v>
      </c>
      <c r="G70" s="22">
        <f>'Div 9 history '!C71</f>
        <v>-17688.36</v>
      </c>
      <c r="H70" s="22">
        <f>'Div 9 history '!D71</f>
        <v>-36132.99</v>
      </c>
      <c r="I70" s="22">
        <f>'Div 9 history '!E71</f>
        <v>4694.09</v>
      </c>
      <c r="J70" s="22">
        <f>'Div 9 history '!F71</f>
        <v>6869.93</v>
      </c>
      <c r="K70" s="22">
        <f>'Div 9 history '!G71</f>
        <v>3684.66</v>
      </c>
      <c r="L70" s="1">
        <f t="shared" si="27"/>
        <v>-3304.7397616386584</v>
      </c>
      <c r="M70" s="1">
        <f t="shared" si="27"/>
        <v>-3434.7723459473241</v>
      </c>
      <c r="N70" s="1">
        <f t="shared" si="27"/>
        <v>-3044.6658020646332</v>
      </c>
      <c r="O70" s="1">
        <f t="shared" si="27"/>
        <v>-3513.5023982840785</v>
      </c>
      <c r="P70" s="1">
        <f t="shared" si="27"/>
        <v>-3447.4367446767574</v>
      </c>
      <c r="Q70" s="1">
        <f t="shared" si="27"/>
        <v>-3316.9608846925621</v>
      </c>
      <c r="R70" s="1">
        <f t="shared" si="27"/>
        <v>-3642.4955113620258</v>
      </c>
      <c r="S70" s="1">
        <f t="shared" si="27"/>
        <v>-3161.9278689168968</v>
      </c>
      <c r="T70" s="1">
        <f t="shared" si="27"/>
        <v>-3204.2991516135862</v>
      </c>
      <c r="U70" s="1">
        <f t="shared" si="27"/>
        <v>-3311.9323046117806</v>
      </c>
      <c r="V70" s="1">
        <f t="shared" si="28"/>
        <v>-3431.474931745337</v>
      </c>
      <c r="W70" s="1">
        <f t="shared" si="28"/>
        <v>-3071.3033219181957</v>
      </c>
      <c r="X70" s="1">
        <f t="shared" si="28"/>
        <v>-3396.7744121461469</v>
      </c>
      <c r="Y70" s="1">
        <f t="shared" si="28"/>
        <v>-3269.03251514249</v>
      </c>
      <c r="Z70" s="1">
        <f t="shared" si="28"/>
        <v>-3152.6081678567934</v>
      </c>
      <c r="AA70" s="1">
        <f t="shared" si="28"/>
        <v>-3618.9074702326011</v>
      </c>
      <c r="AB70" s="1">
        <f t="shared" si="28"/>
        <v>-3550.85984701706</v>
      </c>
      <c r="AC70" s="1">
        <f t="shared" si="28"/>
        <v>-3416.4697112333392</v>
      </c>
      <c r="AD70" s="1">
        <f t="shared" si="28"/>
        <v>-3751.7703767028866</v>
      </c>
      <c r="AE70" s="1">
        <f t="shared" si="28"/>
        <v>-3256.7857049844042</v>
      </c>
      <c r="AF70" s="1">
        <f t="shared" si="28"/>
        <v>-3300.428126161994</v>
      </c>
      <c r="AH70" s="15">
        <f t="shared" ref="AH70:AH73" si="32">SUM(F70:Q70)</f>
        <v>-41953.187937304006</v>
      </c>
      <c r="AI70" s="15">
        <f t="shared" ref="AI70:AI73" si="33">SUM(U70:AF70)</f>
        <v>-40528.346889753026</v>
      </c>
      <c r="AJ70" s="15">
        <f t="shared" si="9"/>
        <v>1424.8410475509809</v>
      </c>
      <c r="AL70" s="15">
        <f t="shared" si="10"/>
        <v>1424.8410475509809</v>
      </c>
    </row>
    <row r="71" spans="1:38">
      <c r="A71" s="76" t="s">
        <v>87</v>
      </c>
      <c r="B71" s="5" t="str">
        <f t="shared" si="29"/>
        <v>8800-01008</v>
      </c>
      <c r="C71" s="5" t="str">
        <f t="shared" si="30"/>
        <v>8800</v>
      </c>
      <c r="D71" s="1">
        <f>SUM($F71:K71)</f>
        <v>-36.04</v>
      </c>
      <c r="E71" s="2">
        <f t="shared" si="31"/>
        <v>-1.3038575943811463E-5</v>
      </c>
      <c r="F71" s="22">
        <f>'Div 9 history '!B72</f>
        <v>-36.04</v>
      </c>
      <c r="G71" s="22">
        <f>'Div 9 history '!C72</f>
        <v>0</v>
      </c>
      <c r="H71" s="22">
        <f>'Div 9 history '!D72</f>
        <v>0</v>
      </c>
      <c r="I71" s="22">
        <f>'Div 9 history '!E72</f>
        <v>0</v>
      </c>
      <c r="J71" s="22">
        <f>'Div 9 history '!F72</f>
        <v>0</v>
      </c>
      <c r="K71" s="22">
        <f>'Div 9 history '!G72</f>
        <v>0</v>
      </c>
      <c r="L71" s="1">
        <f t="shared" si="27"/>
        <v>-5.4406935513757544</v>
      </c>
      <c r="M71" s="1">
        <f t="shared" si="27"/>
        <v>-5.6547701486101714</v>
      </c>
      <c r="N71" s="1">
        <f t="shared" si="27"/>
        <v>-5.0125258840876237</v>
      </c>
      <c r="O71" s="1">
        <f t="shared" si="27"/>
        <v>-5.7843858275874647</v>
      </c>
      <c r="P71" s="1">
        <f t="shared" si="27"/>
        <v>-5.6756199333039934</v>
      </c>
      <c r="Q71" s="1">
        <f t="shared" si="27"/>
        <v>-5.4608135578469978</v>
      </c>
      <c r="R71" s="1">
        <f t="shared" si="27"/>
        <v>-5.9967511117292567</v>
      </c>
      <c r="S71" s="1">
        <f t="shared" si="27"/>
        <v>-5.2055779901414319</v>
      </c>
      <c r="T71" s="1">
        <f t="shared" si="27"/>
        <v>-5.2753351211589399</v>
      </c>
      <c r="U71" s="1">
        <f t="shared" si="27"/>
        <v>-5.4525348535642379</v>
      </c>
      <c r="V71" s="1">
        <f t="shared" si="28"/>
        <v>-5.6493415153503861</v>
      </c>
      <c r="W71" s="1">
        <f t="shared" si="28"/>
        <v>-5.0563800429458263</v>
      </c>
      <c r="X71" s="1">
        <f t="shared" si="28"/>
        <v>-5.5922129948525763</v>
      </c>
      <c r="Y71" s="1">
        <f t="shared" si="28"/>
        <v>-5.3819076257775595</v>
      </c>
      <c r="Z71" s="1">
        <f t="shared" si="28"/>
        <v>-5.1902346829173522</v>
      </c>
      <c r="AA71" s="1">
        <f t="shared" si="28"/>
        <v>-5.9579174024150889</v>
      </c>
      <c r="AB71" s="1">
        <f t="shared" si="28"/>
        <v>-5.845888531303113</v>
      </c>
      <c r="AC71" s="1">
        <f t="shared" si="28"/>
        <v>-5.6246379645824076</v>
      </c>
      <c r="AD71" s="1">
        <f t="shared" si="28"/>
        <v>-6.1766536450811351</v>
      </c>
      <c r="AE71" s="1">
        <f t="shared" si="28"/>
        <v>-5.3617453298456752</v>
      </c>
      <c r="AF71" s="1">
        <f t="shared" si="28"/>
        <v>-5.4335951747937088</v>
      </c>
      <c r="AH71" s="15">
        <f t="shared" si="32"/>
        <v>-69.068808902811995</v>
      </c>
      <c r="AI71" s="15">
        <f t="shared" si="33"/>
        <v>-66.72304976342906</v>
      </c>
      <c r="AJ71" s="15">
        <f t="shared" si="9"/>
        <v>2.3457591393829347</v>
      </c>
      <c r="AL71" s="15">
        <f t="shared" si="10"/>
        <v>2.3457591393829347</v>
      </c>
    </row>
    <row r="72" spans="1:38">
      <c r="A72" s="76" t="s">
        <v>1265</v>
      </c>
      <c r="B72" s="5" t="str">
        <f t="shared" si="29"/>
        <v>8890-01008</v>
      </c>
      <c r="C72" s="5" t="str">
        <f t="shared" si="30"/>
        <v>8890</v>
      </c>
      <c r="D72" s="1">
        <f>SUM($F72:K72)</f>
        <v>978.51000000000056</v>
      </c>
      <c r="E72" s="2">
        <f t="shared" si="31"/>
        <v>3.5400601961095899E-4</v>
      </c>
      <c r="F72" s="22">
        <f>'Div 9 history '!B73</f>
        <v>3788.09</v>
      </c>
      <c r="G72" s="22">
        <f>'Div 9 history '!C73</f>
        <v>-1006.78</v>
      </c>
      <c r="H72" s="22">
        <f>'Div 9 history '!D73</f>
        <v>-1966.09</v>
      </c>
      <c r="I72" s="22">
        <f>'Div 9 history '!E73</f>
        <v>1197.42</v>
      </c>
      <c r="J72" s="22">
        <f>'Div 9 history '!F73</f>
        <v>-1024.24</v>
      </c>
      <c r="K72" s="22">
        <f>'Div 9 history '!G73</f>
        <v>-9.89</v>
      </c>
      <c r="L72" s="1">
        <f t="shared" si="27"/>
        <v>147.71845302321566</v>
      </c>
      <c r="M72" s="1">
        <f t="shared" si="27"/>
        <v>153.5307751974623</v>
      </c>
      <c r="N72" s="1">
        <f t="shared" si="27"/>
        <v>136.09341572804061</v>
      </c>
      <c r="O72" s="1">
        <f t="shared" si="27"/>
        <v>157.04992719624343</v>
      </c>
      <c r="P72" s="1">
        <f t="shared" si="27"/>
        <v>154.09686073632889</v>
      </c>
      <c r="Q72" s="1">
        <f t="shared" si="27"/>
        <v>148.26472459736038</v>
      </c>
      <c r="R72" s="1">
        <f t="shared" si="27"/>
        <v>162.81578608041616</v>
      </c>
      <c r="S72" s="1">
        <f t="shared" si="27"/>
        <v>141.33490896596268</v>
      </c>
      <c r="T72" s="1">
        <f t="shared" si="27"/>
        <v>143.22886152622746</v>
      </c>
      <c r="U72" s="1">
        <f t="shared" si="27"/>
        <v>148.03995226307285</v>
      </c>
      <c r="V72" s="1">
        <f t="shared" si="28"/>
        <v>153.38338418938704</v>
      </c>
      <c r="W72" s="1">
        <f t="shared" si="28"/>
        <v>137.28408534469821</v>
      </c>
      <c r="X72" s="1">
        <f t="shared" si="28"/>
        <v>151.83230681446165</v>
      </c>
      <c r="Y72" s="1">
        <f t="shared" si="28"/>
        <v>146.12237599610441</v>
      </c>
      <c r="Z72" s="1">
        <f t="shared" si="28"/>
        <v>140.91832795731025</v>
      </c>
      <c r="AA72" s="1">
        <f t="shared" si="28"/>
        <v>161.76142501213076</v>
      </c>
      <c r="AB72" s="1">
        <f t="shared" si="28"/>
        <v>158.71976655841877</v>
      </c>
      <c r="AC72" s="1">
        <f t="shared" si="28"/>
        <v>152.7126663352812</v>
      </c>
      <c r="AD72" s="1">
        <f t="shared" si="28"/>
        <v>167.70025966282864</v>
      </c>
      <c r="AE72" s="1">
        <f t="shared" si="28"/>
        <v>145.5749562349416</v>
      </c>
      <c r="AF72" s="1">
        <f t="shared" si="28"/>
        <v>147.52572737201427</v>
      </c>
      <c r="AH72" s="15">
        <f t="shared" si="32"/>
        <v>1875.2641564786518</v>
      </c>
      <c r="AI72" s="15">
        <f t="shared" si="33"/>
        <v>1811.5752337406495</v>
      </c>
      <c r="AJ72" s="15">
        <f t="shared" si="9"/>
        <v>-63.688922738002248</v>
      </c>
      <c r="AL72" s="15">
        <f t="shared" si="10"/>
        <v>-63.688922738002248</v>
      </c>
    </row>
    <row r="73" spans="1:38">
      <c r="A73" s="76" t="s">
        <v>91</v>
      </c>
      <c r="B73" s="5" t="str">
        <f t="shared" si="29"/>
        <v>9010-01008</v>
      </c>
      <c r="C73" s="5" t="str">
        <f t="shared" si="30"/>
        <v>9010</v>
      </c>
      <c r="D73" s="1">
        <f>SUM($F73:K73)</f>
        <v>0</v>
      </c>
      <c r="E73" s="2">
        <f t="shared" si="31"/>
        <v>0</v>
      </c>
      <c r="F73" s="22">
        <f>'Div 9 history '!B74</f>
        <v>0</v>
      </c>
      <c r="G73" s="22">
        <f>'Div 9 history '!C74</f>
        <v>0</v>
      </c>
      <c r="H73" s="22">
        <f>'Div 9 history '!D74</f>
        <v>0</v>
      </c>
      <c r="I73" s="22">
        <f>'Div 9 history '!E74</f>
        <v>0</v>
      </c>
      <c r="J73" s="22">
        <f>'Div 9 history '!F74</f>
        <v>0</v>
      </c>
      <c r="K73" s="22">
        <f>'Div 9 history '!G74</f>
        <v>0</v>
      </c>
      <c r="L73" s="1">
        <f t="shared" si="27"/>
        <v>0</v>
      </c>
      <c r="M73" s="1">
        <f t="shared" si="27"/>
        <v>0</v>
      </c>
      <c r="N73" s="1">
        <f t="shared" si="27"/>
        <v>0</v>
      </c>
      <c r="O73" s="1">
        <f t="shared" si="27"/>
        <v>0</v>
      </c>
      <c r="P73" s="1">
        <f t="shared" si="27"/>
        <v>0</v>
      </c>
      <c r="Q73" s="1">
        <f t="shared" si="27"/>
        <v>0</v>
      </c>
      <c r="R73" s="1">
        <f t="shared" si="27"/>
        <v>0</v>
      </c>
      <c r="S73" s="1">
        <f t="shared" si="27"/>
        <v>0</v>
      </c>
      <c r="T73" s="1">
        <f t="shared" si="27"/>
        <v>0</v>
      </c>
      <c r="U73" s="1">
        <f t="shared" si="27"/>
        <v>0</v>
      </c>
      <c r="V73" s="1">
        <f t="shared" si="28"/>
        <v>0</v>
      </c>
      <c r="W73" s="1">
        <f t="shared" si="28"/>
        <v>0</v>
      </c>
      <c r="X73" s="1">
        <f t="shared" si="28"/>
        <v>0</v>
      </c>
      <c r="Y73" s="1">
        <f t="shared" si="28"/>
        <v>0</v>
      </c>
      <c r="Z73" s="1">
        <f t="shared" si="28"/>
        <v>0</v>
      </c>
      <c r="AA73" s="1">
        <f t="shared" si="28"/>
        <v>0</v>
      </c>
      <c r="AB73" s="1">
        <f t="shared" si="28"/>
        <v>0</v>
      </c>
      <c r="AC73" s="1">
        <f t="shared" si="28"/>
        <v>0</v>
      </c>
      <c r="AD73" s="1">
        <f t="shared" si="28"/>
        <v>0</v>
      </c>
      <c r="AE73" s="1">
        <f t="shared" si="28"/>
        <v>0</v>
      </c>
      <c r="AF73" s="1">
        <f t="shared" si="28"/>
        <v>0</v>
      </c>
      <c r="AH73" s="15">
        <f t="shared" si="32"/>
        <v>0</v>
      </c>
      <c r="AI73" s="15">
        <f t="shared" si="33"/>
        <v>0</v>
      </c>
      <c r="AJ73" s="15">
        <f t="shared" si="9"/>
        <v>0</v>
      </c>
      <c r="AL73" s="15">
        <f t="shared" si="10"/>
        <v>0</v>
      </c>
    </row>
    <row r="74" spans="1:38">
      <c r="A74" s="76" t="s">
        <v>1266</v>
      </c>
      <c r="B74" s="5" t="str">
        <f t="shared" ref="B74" si="34">RIGHT(A74,10)</f>
        <v>8900-01008</v>
      </c>
      <c r="C74" s="5" t="str">
        <f t="shared" ref="C74" si="35">LEFT(B74,4)</f>
        <v>8900</v>
      </c>
      <c r="D74" s="1">
        <f>SUM($F74:K74)</f>
        <v>0</v>
      </c>
      <c r="E74" s="2">
        <f>D74/$D$81</f>
        <v>0</v>
      </c>
      <c r="F74" s="22">
        <f>'Div 9 history '!B75</f>
        <v>223.67</v>
      </c>
      <c r="G74" s="22">
        <f>'Div 9 history '!C75</f>
        <v>-223.67</v>
      </c>
      <c r="H74" s="22">
        <f>'Div 9 history '!D75</f>
        <v>0</v>
      </c>
      <c r="I74" s="22">
        <f>'Div 9 history '!E75</f>
        <v>0</v>
      </c>
      <c r="J74" s="22">
        <f>'Div 9 history '!F75</f>
        <v>0</v>
      </c>
      <c r="K74" s="22">
        <f>'Div 9 history '!G75</f>
        <v>0</v>
      </c>
      <c r="L74" s="1">
        <f t="shared" ref="L74:AF74" si="36">$E74*L$81</f>
        <v>0</v>
      </c>
      <c r="M74" s="1">
        <f t="shared" si="36"/>
        <v>0</v>
      </c>
      <c r="N74" s="1">
        <f t="shared" si="36"/>
        <v>0</v>
      </c>
      <c r="O74" s="1">
        <f t="shared" si="36"/>
        <v>0</v>
      </c>
      <c r="P74" s="1">
        <f t="shared" si="36"/>
        <v>0</v>
      </c>
      <c r="Q74" s="1">
        <f t="shared" si="36"/>
        <v>0</v>
      </c>
      <c r="R74" s="1">
        <f t="shared" si="36"/>
        <v>0</v>
      </c>
      <c r="S74" s="1">
        <f t="shared" si="36"/>
        <v>0</v>
      </c>
      <c r="T74" s="1">
        <f t="shared" si="36"/>
        <v>0</v>
      </c>
      <c r="U74" s="1">
        <f t="shared" si="36"/>
        <v>0</v>
      </c>
      <c r="V74" s="1">
        <f t="shared" si="36"/>
        <v>0</v>
      </c>
      <c r="W74" s="1">
        <f t="shared" si="36"/>
        <v>0</v>
      </c>
      <c r="X74" s="1">
        <f t="shared" si="36"/>
        <v>0</v>
      </c>
      <c r="Y74" s="1">
        <f t="shared" si="36"/>
        <v>0</v>
      </c>
      <c r="Z74" s="1">
        <f t="shared" si="36"/>
        <v>0</v>
      </c>
      <c r="AA74" s="1">
        <f t="shared" si="36"/>
        <v>0</v>
      </c>
      <c r="AB74" s="1">
        <f t="shared" si="36"/>
        <v>0</v>
      </c>
      <c r="AC74" s="1">
        <f t="shared" si="36"/>
        <v>0</v>
      </c>
      <c r="AD74" s="1">
        <f t="shared" si="36"/>
        <v>0</v>
      </c>
      <c r="AE74" s="1">
        <f t="shared" si="36"/>
        <v>0</v>
      </c>
      <c r="AF74" s="1">
        <f t="shared" si="36"/>
        <v>0</v>
      </c>
      <c r="AH74" s="15">
        <f t="shared" ref="AH74" si="37">SUM(F74:Q74)</f>
        <v>0</v>
      </c>
      <c r="AI74" s="15">
        <f t="shared" ref="AI74" si="38">SUM(U74:AF74)</f>
        <v>0</v>
      </c>
      <c r="AJ74" s="15">
        <f t="shared" ref="AJ74" si="39">AI74-AH74</f>
        <v>0</v>
      </c>
      <c r="AL74" s="15">
        <f t="shared" si="10"/>
        <v>0</v>
      </c>
    </row>
    <row r="75" spans="1:38">
      <c r="A75" s="76" t="s">
        <v>97</v>
      </c>
      <c r="B75" s="5" t="str">
        <f t="shared" si="7"/>
        <v>8700-01011</v>
      </c>
      <c r="C75" s="5" t="str">
        <f t="shared" si="8"/>
        <v>8700</v>
      </c>
      <c r="D75" s="1">
        <f>SUM($F75:K75)</f>
        <v>2125874.52</v>
      </c>
      <c r="E75" s="2">
        <f>D75/$D$81</f>
        <v>0.7691003433971626</v>
      </c>
      <c r="F75" s="22">
        <f>'Div 9 history '!B76</f>
        <v>350098.3</v>
      </c>
      <c r="G75" s="22">
        <f>'Div 9 history '!C76</f>
        <v>363372.6</v>
      </c>
      <c r="H75" s="22">
        <f>'Div 9 history '!D76</f>
        <v>441840.72</v>
      </c>
      <c r="I75" s="22">
        <f>'Div 9 history '!E76</f>
        <v>318541.51</v>
      </c>
      <c r="J75" s="22">
        <f>'Div 9 history '!F76</f>
        <v>319391.52</v>
      </c>
      <c r="K75" s="22">
        <f>'Div 9 history '!G76</f>
        <v>332629.87</v>
      </c>
      <c r="L75" s="1">
        <f t="shared" ref="L75:U77" si="40">$E75*L$81</f>
        <v>320927.63018862449</v>
      </c>
      <c r="M75" s="1">
        <f t="shared" si="40"/>
        <v>333555.26568776293</v>
      </c>
      <c r="N75" s="1">
        <f t="shared" si="40"/>
        <v>295671.50548896648</v>
      </c>
      <c r="O75" s="1">
        <f t="shared" si="40"/>
        <v>341200.84474798292</v>
      </c>
      <c r="P75" s="1">
        <f t="shared" si="40"/>
        <v>334785.12212583399</v>
      </c>
      <c r="Q75" s="1">
        <f t="shared" si="40"/>
        <v>322114.43954210536</v>
      </c>
      <c r="R75" s="1">
        <f t="shared" si="40"/>
        <v>353727.53582705051</v>
      </c>
      <c r="S75" s="1">
        <f t="shared" si="40"/>
        <v>307058.97922071256</v>
      </c>
      <c r="T75" s="1">
        <f t="shared" si="40"/>
        <v>311173.71028115711</v>
      </c>
      <c r="U75" s="1">
        <f t="shared" si="40"/>
        <v>321626.10750843905</v>
      </c>
      <c r="V75" s="1">
        <f t="shared" ref="V75:AF77" si="41">$E75*V$81</f>
        <v>333235.04945231893</v>
      </c>
      <c r="W75" s="1">
        <f t="shared" si="41"/>
        <v>298258.31012028409</v>
      </c>
      <c r="X75" s="1">
        <f t="shared" si="41"/>
        <v>329865.23629772424</v>
      </c>
      <c r="Y75" s="1">
        <f t="shared" si="41"/>
        <v>317460.05245932873</v>
      </c>
      <c r="Z75" s="1">
        <f t="shared" si="41"/>
        <v>306153.93077786564</v>
      </c>
      <c r="AA75" s="1">
        <f t="shared" si="41"/>
        <v>351436.87009042245</v>
      </c>
      <c r="AB75" s="1">
        <f t="shared" si="41"/>
        <v>344828.67578960903</v>
      </c>
      <c r="AC75" s="1">
        <f t="shared" si="41"/>
        <v>331777.87272836856</v>
      </c>
      <c r="AD75" s="1">
        <f t="shared" si="41"/>
        <v>364339.36190186202</v>
      </c>
      <c r="AE75" s="1">
        <f t="shared" si="41"/>
        <v>316270.74859733396</v>
      </c>
      <c r="AF75" s="1">
        <f t="shared" si="41"/>
        <v>320508.92158959183</v>
      </c>
      <c r="AH75" s="15">
        <f t="shared" si="5"/>
        <v>4074129.3277812758</v>
      </c>
      <c r="AI75" s="15">
        <f t="shared" si="6"/>
        <v>3935761.1373131489</v>
      </c>
      <c r="AJ75" s="15">
        <f t="shared" si="9"/>
        <v>-138368.19046812691</v>
      </c>
      <c r="AL75" s="15">
        <f t="shared" si="10"/>
        <v>-138368.19046812691</v>
      </c>
    </row>
    <row r="76" spans="1:38">
      <c r="A76" s="76" t="s">
        <v>98</v>
      </c>
      <c r="B76" s="5" t="str">
        <f t="shared" si="7"/>
        <v>8700-01012</v>
      </c>
      <c r="C76" s="5" t="str">
        <f t="shared" si="8"/>
        <v>8700</v>
      </c>
      <c r="D76" s="1">
        <f>SUM($F76:K76)</f>
        <v>-2186337.5900000003</v>
      </c>
      <c r="E76" s="2">
        <f>D76/$D$81</f>
        <v>-0.79097471437360523</v>
      </c>
      <c r="F76" s="22">
        <f>'Div 9 history '!B77</f>
        <v>-347943.78</v>
      </c>
      <c r="G76" s="22">
        <f>'Div 9 history '!C77</f>
        <v>-360307.71</v>
      </c>
      <c r="H76" s="22">
        <f>'Div 9 history '!D77</f>
        <v>-509795.3</v>
      </c>
      <c r="I76" s="22">
        <f>'Div 9 history '!E77</f>
        <v>-331525.34000000003</v>
      </c>
      <c r="J76" s="22">
        <f>'Div 9 history '!F77</f>
        <v>-317718.88</v>
      </c>
      <c r="K76" s="22">
        <f>'Div 9 history '!G77</f>
        <v>-319046.58</v>
      </c>
      <c r="L76" s="1">
        <f t="shared" si="40"/>
        <v>-330055.29486801912</v>
      </c>
      <c r="M76" s="1">
        <f t="shared" si="40"/>
        <v>-343042.07932065218</v>
      </c>
      <c r="N76" s="1">
        <f t="shared" si="40"/>
        <v>-304080.84798082005</v>
      </c>
      <c r="O76" s="1">
        <f t="shared" si="40"/>
        <v>-350905.11015310028</v>
      </c>
      <c r="P76" s="1">
        <f t="shared" si="40"/>
        <v>-344306.91472629894</v>
      </c>
      <c r="Q76" s="1">
        <f t="shared" si="40"/>
        <v>-331275.8588652201</v>
      </c>
      <c r="R76" s="1">
        <f t="shared" si="40"/>
        <v>-363788.07917447184</v>
      </c>
      <c r="S76" s="1">
        <f t="shared" si="40"/>
        <v>-315792.1985994135</v>
      </c>
      <c r="T76" s="1">
        <f t="shared" si="40"/>
        <v>-320023.95880235836</v>
      </c>
      <c r="U76" s="1">
        <f t="shared" si="40"/>
        <v>-330773.63793375803</v>
      </c>
      <c r="V76" s="1">
        <f t="shared" si="41"/>
        <v>-342712.75565366569</v>
      </c>
      <c r="W76" s="1">
        <f t="shared" si="41"/>
        <v>-306741.2252280321</v>
      </c>
      <c r="X76" s="1">
        <f t="shared" si="41"/>
        <v>-339247.09994263778</v>
      </c>
      <c r="Y76" s="1">
        <f t="shared" si="41"/>
        <v>-326489.09401068621</v>
      </c>
      <c r="Z76" s="1">
        <f t="shared" si="41"/>
        <v>-314861.40921709046</v>
      </c>
      <c r="AA76" s="1">
        <f t="shared" si="41"/>
        <v>-361432.26345769333</v>
      </c>
      <c r="AB76" s="1">
        <f t="shared" si="41"/>
        <v>-354636.12216808792</v>
      </c>
      <c r="AC76" s="1">
        <f t="shared" si="41"/>
        <v>-341214.13463117665</v>
      </c>
      <c r="AD76" s="1">
        <f t="shared" si="41"/>
        <v>-374701.72154970601</v>
      </c>
      <c r="AE76" s="1">
        <f t="shared" si="41"/>
        <v>-325265.96455739596</v>
      </c>
      <c r="AF76" s="1">
        <f t="shared" si="41"/>
        <v>-329624.67756642913</v>
      </c>
      <c r="AH76" s="15">
        <f t="shared" si="5"/>
        <v>-4190003.6959141111</v>
      </c>
      <c r="AI76" s="15">
        <f t="shared" si="6"/>
        <v>-4047700.105916359</v>
      </c>
      <c r="AJ76" s="15">
        <f t="shared" si="9"/>
        <v>142303.5899977521</v>
      </c>
      <c r="AL76" s="15">
        <f t="shared" si="10"/>
        <v>142303.5899977521</v>
      </c>
    </row>
    <row r="77" spans="1:38">
      <c r="A77" s="76" t="s">
        <v>99</v>
      </c>
      <c r="B77" s="5" t="str">
        <f t="shared" si="7"/>
        <v>8700-01013</v>
      </c>
      <c r="C77" s="5" t="str">
        <f t="shared" si="8"/>
        <v>8700</v>
      </c>
      <c r="D77" s="1">
        <f>SUM($F77:K77)</f>
        <v>0</v>
      </c>
      <c r="E77" s="2">
        <f t="shared" ref="E77:E78" si="42">D77/$D$81</f>
        <v>0</v>
      </c>
      <c r="F77" s="22">
        <f>'Div 9 history '!B78</f>
        <v>0</v>
      </c>
      <c r="G77" s="22">
        <f>'Div 9 history '!C78</f>
        <v>0</v>
      </c>
      <c r="H77" s="22">
        <f>'Div 9 history '!D78</f>
        <v>0</v>
      </c>
      <c r="I77" s="22">
        <f>'Div 9 history '!E78</f>
        <v>0</v>
      </c>
      <c r="J77" s="22">
        <f>'Div 9 history '!F78</f>
        <v>0</v>
      </c>
      <c r="K77" s="22">
        <f>'Div 9 history '!G78</f>
        <v>0</v>
      </c>
      <c r="L77" s="1">
        <f t="shared" si="40"/>
        <v>0</v>
      </c>
      <c r="M77" s="1">
        <f t="shared" si="40"/>
        <v>0</v>
      </c>
      <c r="N77" s="1">
        <f t="shared" si="40"/>
        <v>0</v>
      </c>
      <c r="O77" s="1">
        <f t="shared" si="40"/>
        <v>0</v>
      </c>
      <c r="P77" s="1">
        <f t="shared" si="40"/>
        <v>0</v>
      </c>
      <c r="Q77" s="1">
        <f t="shared" si="40"/>
        <v>0</v>
      </c>
      <c r="R77" s="1">
        <f t="shared" si="40"/>
        <v>0</v>
      </c>
      <c r="S77" s="1">
        <f t="shared" si="40"/>
        <v>0</v>
      </c>
      <c r="T77" s="1">
        <f t="shared" si="40"/>
        <v>0</v>
      </c>
      <c r="U77" s="1">
        <f t="shared" si="40"/>
        <v>0</v>
      </c>
      <c r="V77" s="1">
        <f t="shared" si="41"/>
        <v>0</v>
      </c>
      <c r="W77" s="1">
        <f t="shared" si="41"/>
        <v>0</v>
      </c>
      <c r="X77" s="1">
        <f t="shared" si="41"/>
        <v>0</v>
      </c>
      <c r="Y77" s="1">
        <f t="shared" si="41"/>
        <v>0</v>
      </c>
      <c r="Z77" s="1">
        <f t="shared" si="41"/>
        <v>0</v>
      </c>
      <c r="AA77" s="1">
        <f t="shared" si="41"/>
        <v>0</v>
      </c>
      <c r="AB77" s="1">
        <f t="shared" si="41"/>
        <v>0</v>
      </c>
      <c r="AC77" s="1">
        <f t="shared" si="41"/>
        <v>0</v>
      </c>
      <c r="AD77" s="1">
        <f t="shared" si="41"/>
        <v>0</v>
      </c>
      <c r="AE77" s="1">
        <f t="shared" si="41"/>
        <v>0</v>
      </c>
      <c r="AF77" s="1">
        <f t="shared" si="41"/>
        <v>0</v>
      </c>
      <c r="AH77" s="15">
        <f t="shared" si="5"/>
        <v>0</v>
      </c>
      <c r="AI77" s="15">
        <f t="shared" si="6"/>
        <v>0</v>
      </c>
      <c r="AJ77" s="15">
        <f t="shared" si="9"/>
        <v>0</v>
      </c>
      <c r="AL77" s="15">
        <f t="shared" si="10"/>
        <v>0</v>
      </c>
    </row>
    <row r="78" spans="1:38">
      <c r="A78" s="76" t="s">
        <v>100</v>
      </c>
      <c r="B78" s="5" t="str">
        <f t="shared" si="7"/>
        <v>8560-01013</v>
      </c>
      <c r="C78" s="5" t="str">
        <f t="shared" si="8"/>
        <v>8560</v>
      </c>
      <c r="D78" s="1">
        <f>SUM($F78:K78)</f>
        <v>0</v>
      </c>
      <c r="E78" s="2">
        <f t="shared" si="42"/>
        <v>0</v>
      </c>
      <c r="F78" s="22">
        <f>'Div 9 history '!B79</f>
        <v>0</v>
      </c>
      <c r="G78" s="22">
        <f>'Div 9 history '!C79</f>
        <v>0</v>
      </c>
      <c r="H78" s="22">
        <f>'Div 9 history '!D79</f>
        <v>0</v>
      </c>
      <c r="I78" s="22">
        <f>'Div 9 history '!E79</f>
        <v>0</v>
      </c>
      <c r="J78" s="22">
        <f>'Div 9 history '!F79</f>
        <v>0</v>
      </c>
      <c r="K78" s="22">
        <f>'Div 9 history '!G79</f>
        <v>0</v>
      </c>
      <c r="L78" s="1">
        <f t="shared" ref="L78:AB80" si="43">$E78*L$81</f>
        <v>0</v>
      </c>
      <c r="M78" s="1">
        <f t="shared" si="43"/>
        <v>0</v>
      </c>
      <c r="N78" s="1">
        <f t="shared" si="43"/>
        <v>0</v>
      </c>
      <c r="O78" s="1">
        <f t="shared" si="43"/>
        <v>0</v>
      </c>
      <c r="P78" s="1">
        <f t="shared" si="43"/>
        <v>0</v>
      </c>
      <c r="Q78" s="1">
        <f t="shared" si="43"/>
        <v>0</v>
      </c>
      <c r="R78" s="1">
        <f t="shared" si="43"/>
        <v>0</v>
      </c>
      <c r="S78" s="1">
        <f t="shared" si="43"/>
        <v>0</v>
      </c>
      <c r="T78" s="1">
        <f t="shared" si="43"/>
        <v>0</v>
      </c>
      <c r="U78" s="1">
        <f t="shared" si="43"/>
        <v>0</v>
      </c>
      <c r="V78" s="1">
        <f t="shared" si="43"/>
        <v>0</v>
      </c>
      <c r="W78" s="1">
        <f t="shared" si="43"/>
        <v>0</v>
      </c>
      <c r="X78" s="1">
        <f t="shared" si="43"/>
        <v>0</v>
      </c>
      <c r="Y78" s="1">
        <f t="shared" si="43"/>
        <v>0</v>
      </c>
      <c r="Z78" s="1">
        <f t="shared" si="43"/>
        <v>0</v>
      </c>
      <c r="AA78" s="1">
        <f t="shared" si="43"/>
        <v>0</v>
      </c>
      <c r="AB78" s="1">
        <f t="shared" si="43"/>
        <v>0</v>
      </c>
      <c r="AC78" s="1">
        <f t="shared" ref="AC78:AF80" si="44">$E78*AC$81</f>
        <v>0</v>
      </c>
      <c r="AD78" s="1">
        <f t="shared" si="44"/>
        <v>0</v>
      </c>
      <c r="AE78" s="1">
        <f t="shared" si="44"/>
        <v>0</v>
      </c>
      <c r="AF78" s="1">
        <f t="shared" si="44"/>
        <v>0</v>
      </c>
      <c r="AH78" s="15">
        <f t="shared" si="5"/>
        <v>0</v>
      </c>
      <c r="AI78" s="15">
        <f t="shared" si="6"/>
        <v>0</v>
      </c>
      <c r="AJ78" s="15">
        <f t="shared" si="9"/>
        <v>0</v>
      </c>
      <c r="AL78" s="15">
        <f t="shared" si="10"/>
        <v>0</v>
      </c>
    </row>
    <row r="79" spans="1:38">
      <c r="A79" s="76" t="s">
        <v>101</v>
      </c>
      <c r="B79" s="5" t="str">
        <f t="shared" si="7"/>
        <v>8700-01014</v>
      </c>
      <c r="C79" s="5" t="str">
        <f t="shared" si="8"/>
        <v>8700</v>
      </c>
      <c r="D79" s="1">
        <f>SUM($F79:K79)</f>
        <v>-692.09</v>
      </c>
      <c r="E79" s="2">
        <f t="shared" ref="E79:E80" si="45">D79/$D$81</f>
        <v>-2.5038479536494104E-4</v>
      </c>
      <c r="F79" s="22">
        <f>'Div 9 history '!B80</f>
        <v>0</v>
      </c>
      <c r="G79" s="22">
        <f>'Div 9 history '!C80</f>
        <v>0</v>
      </c>
      <c r="H79" s="22">
        <f>'Div 9 history '!D80</f>
        <v>-692.09</v>
      </c>
      <c r="I79" s="22">
        <f>'Div 9 history '!E80</f>
        <v>0</v>
      </c>
      <c r="J79" s="22">
        <f>'Div 9 history '!F80</f>
        <v>0</v>
      </c>
      <c r="K79" s="22">
        <f>'Div 9 history '!G80</f>
        <v>0</v>
      </c>
      <c r="L79" s="1">
        <f t="shared" si="43"/>
        <v>-104.47973362851403</v>
      </c>
      <c r="M79" s="1">
        <f t="shared" si="43"/>
        <v>-108.59072897202034</v>
      </c>
      <c r="N79" s="1">
        <f t="shared" si="43"/>
        <v>-96.257465014378553</v>
      </c>
      <c r="O79" s="1">
        <f t="shared" si="43"/>
        <v>-111.07978877400134</v>
      </c>
      <c r="P79" s="1">
        <f t="shared" si="43"/>
        <v>-108.9911154173241</v>
      </c>
      <c r="Q79" s="1">
        <f t="shared" si="43"/>
        <v>-104.86610586155184</v>
      </c>
      <c r="R79" s="1">
        <f t="shared" si="43"/>
        <v>-115.15792111311602</v>
      </c>
      <c r="S79" s="1">
        <f t="shared" si="43"/>
        <v>-99.96471895663106</v>
      </c>
      <c r="T79" s="1">
        <f t="shared" si="43"/>
        <v>-101.30429200895922</v>
      </c>
      <c r="U79" s="1">
        <f t="shared" si="43"/>
        <v>-104.70712671485219</v>
      </c>
      <c r="V79" s="1">
        <f t="shared" si="43"/>
        <v>-108.486480836816</v>
      </c>
      <c r="W79" s="1">
        <f t="shared" si="43"/>
        <v>-97.099613316381166</v>
      </c>
      <c r="X79" s="1">
        <f t="shared" si="43"/>
        <v>-107.38941985592452</v>
      </c>
      <c r="Y79" s="1">
        <f t="shared" si="43"/>
        <v>-103.35084485916734</v>
      </c>
      <c r="Z79" s="1">
        <f t="shared" si="43"/>
        <v>-99.670075518875421</v>
      </c>
      <c r="AA79" s="1">
        <f t="shared" si="43"/>
        <v>-114.41218243722139</v>
      </c>
      <c r="AB79" s="1">
        <f t="shared" si="43"/>
        <v>-112.26084887984382</v>
      </c>
      <c r="AC79" s="1">
        <f t="shared" si="44"/>
        <v>-108.0120890373984</v>
      </c>
      <c r="AD79" s="1">
        <f t="shared" si="44"/>
        <v>-118.6126587465095</v>
      </c>
      <c r="AE79" s="1">
        <f t="shared" si="44"/>
        <v>-102.96366052533</v>
      </c>
      <c r="AF79" s="1">
        <f t="shared" si="44"/>
        <v>-104.343420769228</v>
      </c>
      <c r="AH79" s="15">
        <f t="shared" ref="AH79:AH80" si="46">SUM(F79:Q79)</f>
        <v>-1326.3549376677904</v>
      </c>
      <c r="AI79" s="15">
        <f t="shared" ref="AI79:AI80" si="47">SUM(U79:AF79)</f>
        <v>-1281.3084214975477</v>
      </c>
      <c r="AJ79" s="15">
        <f t="shared" ref="AJ79:AJ80" si="48">AI79-AH79</f>
        <v>45.046516170242739</v>
      </c>
      <c r="AL79" s="15">
        <f t="shared" ref="AL79:AL80" si="49">AJ79</f>
        <v>45.046516170242739</v>
      </c>
    </row>
    <row r="80" spans="1:38">
      <c r="A80" s="76" t="s">
        <v>102</v>
      </c>
      <c r="B80" s="5" t="str">
        <f t="shared" si="7"/>
        <v>8560-01014</v>
      </c>
      <c r="C80" s="5" t="str">
        <f t="shared" ref="C80" si="50">LEFT(B80,4)</f>
        <v>8560</v>
      </c>
      <c r="D80" s="1">
        <f>SUM($F80:K80)</f>
        <v>0</v>
      </c>
      <c r="E80" s="2">
        <f t="shared" si="45"/>
        <v>0</v>
      </c>
      <c r="F80" s="22">
        <f>'Div 9 history '!B81</f>
        <v>0</v>
      </c>
      <c r="G80" s="22">
        <f>'Div 9 history '!C81</f>
        <v>0</v>
      </c>
      <c r="H80" s="22">
        <f>'Div 9 history '!D81</f>
        <v>0</v>
      </c>
      <c r="I80" s="22">
        <f>'Div 9 history '!E81</f>
        <v>0</v>
      </c>
      <c r="J80" s="22">
        <f>'Div 9 history '!F81</f>
        <v>0</v>
      </c>
      <c r="K80" s="22">
        <f>'Div 9 history '!G81</f>
        <v>0</v>
      </c>
      <c r="L80" s="1">
        <f t="shared" si="43"/>
        <v>0</v>
      </c>
      <c r="M80" s="1">
        <f t="shared" si="43"/>
        <v>0</v>
      </c>
      <c r="N80" s="1">
        <f t="shared" si="43"/>
        <v>0</v>
      </c>
      <c r="O80" s="1">
        <f t="shared" si="43"/>
        <v>0</v>
      </c>
      <c r="P80" s="1">
        <f t="shared" si="43"/>
        <v>0</v>
      </c>
      <c r="Q80" s="1">
        <f t="shared" si="43"/>
        <v>0</v>
      </c>
      <c r="R80" s="1">
        <f t="shared" si="43"/>
        <v>0</v>
      </c>
      <c r="S80" s="1">
        <f t="shared" si="43"/>
        <v>0</v>
      </c>
      <c r="T80" s="1">
        <f t="shared" si="43"/>
        <v>0</v>
      </c>
      <c r="U80" s="1">
        <f t="shared" si="43"/>
        <v>0</v>
      </c>
      <c r="V80" s="1">
        <f t="shared" si="43"/>
        <v>0</v>
      </c>
      <c r="W80" s="1">
        <f t="shared" si="43"/>
        <v>0</v>
      </c>
      <c r="X80" s="1">
        <f t="shared" si="43"/>
        <v>0</v>
      </c>
      <c r="Y80" s="1">
        <f t="shared" si="43"/>
        <v>0</v>
      </c>
      <c r="Z80" s="1">
        <f t="shared" si="43"/>
        <v>0</v>
      </c>
      <c r="AA80" s="1">
        <f t="shared" si="43"/>
        <v>0</v>
      </c>
      <c r="AB80" s="1">
        <f t="shared" si="43"/>
        <v>0</v>
      </c>
      <c r="AC80" s="1">
        <f t="shared" si="44"/>
        <v>0</v>
      </c>
      <c r="AD80" s="1">
        <f t="shared" si="44"/>
        <v>0</v>
      </c>
      <c r="AE80" s="1">
        <f t="shared" si="44"/>
        <v>0</v>
      </c>
      <c r="AF80" s="1">
        <f t="shared" si="44"/>
        <v>0</v>
      </c>
      <c r="AH80" s="15">
        <f t="shared" si="46"/>
        <v>0</v>
      </c>
      <c r="AI80" s="15">
        <f t="shared" si="47"/>
        <v>0</v>
      </c>
      <c r="AJ80" s="15">
        <f t="shared" si="48"/>
        <v>0</v>
      </c>
      <c r="AL80" s="15">
        <f t="shared" si="49"/>
        <v>0</v>
      </c>
    </row>
    <row r="81" spans="1:38">
      <c r="A81" s="9" t="s">
        <v>22</v>
      </c>
      <c r="B81" s="5"/>
      <c r="C81" s="5"/>
      <c r="D81" s="31">
        <f>SUM(D9:D80)</f>
        <v>2764105.5400000005</v>
      </c>
      <c r="E81" s="32">
        <f t="shared" ref="E81:F81" si="51">SUM(E9:E80)</f>
        <v>0.99999999999999933</v>
      </c>
      <c r="F81" s="31">
        <f t="shared" si="51"/>
        <v>570818.96</v>
      </c>
      <c r="G81" s="31">
        <f t="shared" ref="G81" si="52">SUM(G9:G80)</f>
        <v>429309.31</v>
      </c>
      <c r="H81" s="31">
        <f t="shared" ref="H81" si="53">SUM(H9:H80)</f>
        <v>417048.47999999975</v>
      </c>
      <c r="I81" s="31">
        <f t="shared" ref="I81" si="54">SUM(I9:I80)</f>
        <v>420828.41</v>
      </c>
      <c r="J81" s="31">
        <f t="shared" ref="J81" si="55">SUM(J9:J80)</f>
        <v>491597.05000000016</v>
      </c>
      <c r="K81" s="31">
        <f t="shared" ref="K81" si="56">SUM(K9:K80)</f>
        <v>434503.33</v>
      </c>
      <c r="L81" s="33">
        <f>'Div 9 history '!H82</f>
        <v>417276.67</v>
      </c>
      <c r="M81" s="33">
        <f>'Div 9 history '!I82</f>
        <v>433695.38</v>
      </c>
      <c r="N81" s="33">
        <f>'Div 9 history '!J82</f>
        <v>384438.14</v>
      </c>
      <c r="O81" s="33">
        <f>'Div 009 FY19 Budget'!C8</f>
        <v>443636.31829999998</v>
      </c>
      <c r="P81" s="33">
        <f>'Div 009 FY19 Budget'!D8</f>
        <v>435294.4645</v>
      </c>
      <c r="Q81" s="33">
        <f>'Div 009 FY19 Budget'!E8</f>
        <v>418819.78379999998</v>
      </c>
      <c r="R81" s="33">
        <f>'Div 009 FY19 Budget'!F8</f>
        <v>459923.77830000001</v>
      </c>
      <c r="S81" s="33">
        <f>'Div 009 FY19 Budget'!G8</f>
        <v>399244.36629999999</v>
      </c>
      <c r="T81" s="33">
        <f>'Div 009 FY19 Budget'!H8</f>
        <v>404594.42379999999</v>
      </c>
      <c r="U81" s="33">
        <f>'Div 009 FY19 Budget'!I8</f>
        <v>418184.84450000001</v>
      </c>
      <c r="V81" s="33">
        <f>'Div 009 FY19 Budget'!J8</f>
        <v>433279.02830000001</v>
      </c>
      <c r="W81" s="33">
        <f>'Div 009 FY19 Budget'!K8</f>
        <v>387801.5563</v>
      </c>
      <c r="X81" s="33">
        <f>'Div 009 FY19 Budget'!L8</f>
        <v>428897.52830000001</v>
      </c>
      <c r="Y81" s="33">
        <f>'Div 009 FY19 Budget'!M8</f>
        <v>412768.05450000003</v>
      </c>
      <c r="Z81" s="33">
        <f>'Div 009 FY19 Budget'!N8</f>
        <v>398067.60379999998</v>
      </c>
      <c r="AA81" s="37">
        <f t="shared" ref="AA81:AF81" si="57">(1+AA$1)*O81</f>
        <v>456945.40784900001</v>
      </c>
      <c r="AB81" s="37">
        <f t="shared" si="57"/>
        <v>448353.298435</v>
      </c>
      <c r="AC81" s="37">
        <f t="shared" si="57"/>
        <v>431384.37731399998</v>
      </c>
      <c r="AD81" s="37">
        <f t="shared" si="57"/>
        <v>473721.49164900003</v>
      </c>
      <c r="AE81" s="37">
        <f t="shared" si="57"/>
        <v>411221.69728900003</v>
      </c>
      <c r="AF81" s="37">
        <f t="shared" si="57"/>
        <v>416732.25651400001</v>
      </c>
      <c r="AH81" s="15">
        <f>SUM(F81:Q81)</f>
        <v>5297266.2966</v>
      </c>
      <c r="AI81" s="15">
        <f>SUM(U81:AF81)</f>
        <v>5117357.1447500009</v>
      </c>
      <c r="AJ81" s="15">
        <f>AI81-AH81</f>
        <v>-179909.15184999909</v>
      </c>
      <c r="AL81" s="15"/>
    </row>
    <row r="82" spans="1:38">
      <c r="A82" s="5"/>
      <c r="B82" s="5"/>
      <c r="C82" s="5"/>
      <c r="F82" s="1">
        <f>F81-'Div 9 history '!B82</f>
        <v>0</v>
      </c>
      <c r="G82" s="1">
        <f>G81-'Div 9 history '!C82</f>
        <v>0</v>
      </c>
      <c r="H82" s="1">
        <f>H81-'Div 9 history '!D82</f>
        <v>0</v>
      </c>
      <c r="I82" s="1">
        <f>I81-'Div 9 history '!E82</f>
        <v>0</v>
      </c>
      <c r="J82" s="1">
        <f>J81-'Div 9 history '!F82</f>
        <v>0</v>
      </c>
      <c r="K82" s="1">
        <f>K81-'Div 9 history '!G82</f>
        <v>0</v>
      </c>
      <c r="L82" s="1">
        <f>L81-'Div 9 history '!H82</f>
        <v>0</v>
      </c>
      <c r="M82" s="1">
        <f>M81-'Div 9 history '!I82</f>
        <v>0</v>
      </c>
      <c r="N82" s="1">
        <f>N81-'Div 9 history '!J82</f>
        <v>0</v>
      </c>
      <c r="O82" s="1">
        <f t="shared" ref="O82:AF82" si="58">O81-SUM(O9:O80)</f>
        <v>0</v>
      </c>
      <c r="P82" s="1">
        <f t="shared" si="58"/>
        <v>0</v>
      </c>
      <c r="Q82" s="1">
        <f t="shared" si="58"/>
        <v>0</v>
      </c>
      <c r="R82" s="1">
        <f t="shared" si="58"/>
        <v>0</v>
      </c>
      <c r="S82" s="1">
        <f t="shared" si="58"/>
        <v>0</v>
      </c>
      <c r="T82" s="1">
        <f t="shared" si="58"/>
        <v>0</v>
      </c>
      <c r="U82" s="1">
        <f t="shared" si="58"/>
        <v>0</v>
      </c>
      <c r="V82" s="1">
        <f t="shared" si="58"/>
        <v>0</v>
      </c>
      <c r="W82" s="1">
        <f t="shared" si="58"/>
        <v>0</v>
      </c>
      <c r="X82" s="1">
        <f t="shared" si="58"/>
        <v>0</v>
      </c>
      <c r="Y82" s="1">
        <f t="shared" si="58"/>
        <v>0</v>
      </c>
      <c r="Z82" s="1">
        <f t="shared" si="58"/>
        <v>0</v>
      </c>
      <c r="AA82" s="1">
        <f t="shared" si="58"/>
        <v>0</v>
      </c>
      <c r="AB82" s="1">
        <f t="shared" si="58"/>
        <v>0</v>
      </c>
      <c r="AC82" s="1">
        <f t="shared" si="58"/>
        <v>0</v>
      </c>
      <c r="AD82" s="1">
        <f t="shared" si="58"/>
        <v>0</v>
      </c>
      <c r="AE82" s="1">
        <f t="shared" si="58"/>
        <v>0</v>
      </c>
      <c r="AF82" s="1">
        <f t="shared" si="58"/>
        <v>0</v>
      </c>
      <c r="AL82" s="15"/>
    </row>
    <row r="83" spans="1:38">
      <c r="A83" s="76" t="s">
        <v>120</v>
      </c>
      <c r="B83" s="5" t="str">
        <f t="shared" si="7"/>
        <v>9260-01202</v>
      </c>
      <c r="C83" s="5" t="str">
        <f t="shared" ref="C83:C99" si="59">LEFT(B83,4)</f>
        <v>9260</v>
      </c>
      <c r="D83" s="1">
        <f>SUM($F83:K83)</f>
        <v>156634.46000000002</v>
      </c>
      <c r="E83" s="2">
        <f t="shared" ref="E83:E99" si="60">D83/$D$100</f>
        <v>0.18194054703479914</v>
      </c>
      <c r="F83" s="22">
        <f>'Div 9 history '!B84</f>
        <v>32374</v>
      </c>
      <c r="G83" s="22">
        <f>'Div 9 history '!C84</f>
        <v>24329.16</v>
      </c>
      <c r="H83" s="22">
        <f>'Div 9 history '!D84</f>
        <v>23616.16</v>
      </c>
      <c r="I83" s="22">
        <f>'Div 9 history '!E84</f>
        <v>23838.66</v>
      </c>
      <c r="J83" s="22">
        <f>'Div 9 history '!F84</f>
        <v>27858.35</v>
      </c>
      <c r="K83" s="22">
        <f>'Div 9 history '!G84</f>
        <v>24618.13</v>
      </c>
      <c r="L83" s="1">
        <f t="shared" ref="L83:V96" si="61">$E83*L$100</f>
        <v>24253.613732961425</v>
      </c>
      <c r="M83" s="1">
        <f t="shared" si="61"/>
        <v>25208.501402991515</v>
      </c>
      <c r="N83" s="1">
        <f t="shared" si="61"/>
        <v>22343.829295873897</v>
      </c>
      <c r="O83" s="1">
        <f t="shared" si="61"/>
        <v>28483.831173134335</v>
      </c>
      <c r="P83" s="1">
        <f t="shared" si="61"/>
        <v>27948.239339421569</v>
      </c>
      <c r="Q83" s="1">
        <f t="shared" si="61"/>
        <v>26890.476480059955</v>
      </c>
      <c r="R83" s="1">
        <f t="shared" si="61"/>
        <v>29529.573475270125</v>
      </c>
      <c r="S83" s="1">
        <f t="shared" si="61"/>
        <v>25633.629616454858</v>
      </c>
      <c r="T83" s="1">
        <f t="shared" si="61"/>
        <v>25977.132077478676</v>
      </c>
      <c r="U83" s="1">
        <f t="shared" si="61"/>
        <v>26849.709916806441</v>
      </c>
      <c r="V83" s="1">
        <f t="shared" si="61"/>
        <v>27818.837545825358</v>
      </c>
      <c r="W83" s="1">
        <f t="shared" ref="W83:AF96" si="62">$E83*W$100</f>
        <v>24898.939860046765</v>
      </c>
      <c r="X83" s="1">
        <f t="shared" si="62"/>
        <v>27537.521799762337</v>
      </c>
      <c r="Y83" s="1">
        <f t="shared" si="62"/>
        <v>26501.922992422664</v>
      </c>
      <c r="Z83" s="1">
        <f t="shared" si="62"/>
        <v>25558.075220069881</v>
      </c>
      <c r="AA83" s="1">
        <f t="shared" si="62"/>
        <v>25894.206356634393</v>
      </c>
      <c r="AB83" s="1">
        <f t="shared" si="62"/>
        <v>25407.308249369864</v>
      </c>
      <c r="AC83" s="1">
        <f t="shared" si="62"/>
        <v>24445.712536601855</v>
      </c>
      <c r="AD83" s="1">
        <f t="shared" si="62"/>
        <v>26844.874353974119</v>
      </c>
      <c r="AE83" s="1">
        <f t="shared" si="62"/>
        <v>23303.132726624495</v>
      </c>
      <c r="AF83" s="1">
        <f t="shared" si="62"/>
        <v>23615.405386031016</v>
      </c>
      <c r="AH83" s="15">
        <f t="shared" ref="AH83:AH99" si="63">SUM(F83:Q83)</f>
        <v>311762.9514244427</v>
      </c>
      <c r="AI83" s="15">
        <f t="shared" ref="AI83:AI99" si="64">SUM(U83:AF83)</f>
        <v>308675.64694416919</v>
      </c>
      <c r="AJ83" s="15">
        <f t="shared" ref="AJ83:AJ99" si="65">AI83-AH83</f>
        <v>-3087.3044802735094</v>
      </c>
      <c r="AL83" s="15">
        <f t="shared" ref="AL83:AL98" si="66">AJ83</f>
        <v>-3087.3044802735094</v>
      </c>
    </row>
    <row r="84" spans="1:38">
      <c r="A84" s="76" t="s">
        <v>465</v>
      </c>
      <c r="B84" s="5" t="str">
        <f t="shared" si="7"/>
        <v>9260-01203</v>
      </c>
      <c r="C84" s="5" t="str">
        <f t="shared" si="59"/>
        <v>9260</v>
      </c>
      <c r="D84" s="1">
        <f>SUM($F84:K84)</f>
        <v>-24670.289999999997</v>
      </c>
      <c r="E84" s="2">
        <f t="shared" si="60"/>
        <v>-2.8656057282076586E-2</v>
      </c>
      <c r="F84" s="22">
        <f>'Div 9 history '!B85</f>
        <v>-5182.59</v>
      </c>
      <c r="G84" s="22">
        <f>'Div 9 history '!C85</f>
        <v>-3836.05</v>
      </c>
      <c r="H84" s="22">
        <f>'Div 9 history '!D85</f>
        <v>-3667.72</v>
      </c>
      <c r="I84" s="22">
        <f>'Div 9 history '!E85</f>
        <v>-3728.4</v>
      </c>
      <c r="J84" s="22">
        <f>'Div 9 history '!F85</f>
        <v>-4390.37</v>
      </c>
      <c r="K84" s="22">
        <f>'Div 9 history '!G85</f>
        <v>-3865.16</v>
      </c>
      <c r="L84" s="1">
        <f t="shared" si="61"/>
        <v>-3820.0003009563848</v>
      </c>
      <c r="M84" s="1">
        <f t="shared" si="61"/>
        <v>-3970.3973191927712</v>
      </c>
      <c r="N84" s="1">
        <f t="shared" si="61"/>
        <v>-3519.2048316807472</v>
      </c>
      <c r="O84" s="1">
        <f t="shared" si="61"/>
        <v>-4486.2693391496614</v>
      </c>
      <c r="P84" s="1">
        <f t="shared" si="61"/>
        <v>-4401.9123856457791</v>
      </c>
      <c r="Q84" s="1">
        <f t="shared" si="61"/>
        <v>-4235.3122869722165</v>
      </c>
      <c r="R84" s="1">
        <f t="shared" si="61"/>
        <v>-4650.9761722370777</v>
      </c>
      <c r="S84" s="1">
        <f t="shared" si="61"/>
        <v>-4037.3559968255386</v>
      </c>
      <c r="T84" s="1">
        <f t="shared" si="61"/>
        <v>-4091.4584295160926</v>
      </c>
      <c r="U84" s="1">
        <f t="shared" si="61"/>
        <v>-4228.8914589004908</v>
      </c>
      <c r="V84" s="1">
        <f t="shared" si="61"/>
        <v>-4381.5313036377793</v>
      </c>
      <c r="W84" s="1">
        <f t="shared" si="62"/>
        <v>-3921.6406596601596</v>
      </c>
      <c r="X84" s="1">
        <f t="shared" si="62"/>
        <v>-4337.2234224924623</v>
      </c>
      <c r="Y84" s="1">
        <f t="shared" si="62"/>
        <v>-4174.1142133138183</v>
      </c>
      <c r="Z84" s="1">
        <f t="shared" si="62"/>
        <v>-4025.4560045148278</v>
      </c>
      <c r="AA84" s="1">
        <f t="shared" si="62"/>
        <v>-4078.3974365411909</v>
      </c>
      <c r="AB84" s="1">
        <f t="shared" si="62"/>
        <v>-4001.7098576606109</v>
      </c>
      <c r="AC84" s="1">
        <f t="shared" si="62"/>
        <v>-3850.2563071663999</v>
      </c>
      <c r="AD84" s="1">
        <f t="shared" si="62"/>
        <v>-4228.1298465618866</v>
      </c>
      <c r="AE84" s="1">
        <f t="shared" si="62"/>
        <v>-3670.297342451443</v>
      </c>
      <c r="AF84" s="1">
        <f t="shared" si="62"/>
        <v>-3719.4810091020004</v>
      </c>
      <c r="AH84" s="15">
        <f t="shared" si="63"/>
        <v>-49103.386463597555</v>
      </c>
      <c r="AI84" s="15">
        <f t="shared" si="64"/>
        <v>-48617.128862003068</v>
      </c>
      <c r="AJ84" s="15">
        <f t="shared" si="65"/>
        <v>486.25760159448691</v>
      </c>
      <c r="AL84" s="15">
        <f t="shared" si="66"/>
        <v>486.25760159448691</v>
      </c>
    </row>
    <row r="85" spans="1:38">
      <c r="A85" s="76" t="s">
        <v>121</v>
      </c>
      <c r="B85" s="5" t="str">
        <f t="shared" si="7"/>
        <v>9260-01251</v>
      </c>
      <c r="C85" s="5" t="str">
        <f t="shared" si="59"/>
        <v>9260</v>
      </c>
      <c r="D85" s="1">
        <f>SUM($F85:K85)</f>
        <v>574155.92999999993</v>
      </c>
      <c r="E85" s="2">
        <f t="shared" si="60"/>
        <v>0.66691738195716199</v>
      </c>
      <c r="F85" s="22">
        <f>'Div 9 history '!B86</f>
        <v>118592.68</v>
      </c>
      <c r="G85" s="22">
        <f>'Div 9 history '!C86</f>
        <v>89176.639999999999</v>
      </c>
      <c r="H85" s="22">
        <f>'Div 9 history '!D86</f>
        <v>86614.44</v>
      </c>
      <c r="I85" s="22">
        <f>'Div 9 history '!E86</f>
        <v>87406.63</v>
      </c>
      <c r="J85" s="22">
        <f>'Div 9 history '!F86</f>
        <v>102114.54</v>
      </c>
      <c r="K85" s="22">
        <f>'Div 9 history '!G86</f>
        <v>90251</v>
      </c>
      <c r="L85" s="1">
        <f t="shared" si="61"/>
        <v>88903.5283085806</v>
      </c>
      <c r="M85" s="1">
        <f t="shared" si="61"/>
        <v>92403.744150175466</v>
      </c>
      <c r="N85" s="1">
        <f t="shared" si="61"/>
        <v>81903.063279521753</v>
      </c>
      <c r="O85" s="1">
        <f t="shared" si="61"/>
        <v>104409.72297650165</v>
      </c>
      <c r="P85" s="1">
        <f t="shared" si="61"/>
        <v>102446.46899403982</v>
      </c>
      <c r="Q85" s="1">
        <f t="shared" si="61"/>
        <v>98569.156056412772</v>
      </c>
      <c r="R85" s="1">
        <f t="shared" si="61"/>
        <v>108242.97361638713</v>
      </c>
      <c r="S85" s="1">
        <f t="shared" si="61"/>
        <v>93962.085046363209</v>
      </c>
      <c r="T85" s="1">
        <f t="shared" si="61"/>
        <v>95221.220328384938</v>
      </c>
      <c r="U85" s="1">
        <f t="shared" si="61"/>
        <v>98419.723013149342</v>
      </c>
      <c r="V85" s="1">
        <f t="shared" si="61"/>
        <v>101972.1365441696</v>
      </c>
      <c r="W85" s="1">
        <f t="shared" si="62"/>
        <v>91269.021972299161</v>
      </c>
      <c r="X85" s="1">
        <f t="shared" si="62"/>
        <v>100940.95155585695</v>
      </c>
      <c r="Y85" s="1">
        <f t="shared" si="62"/>
        <v>97144.882693775129</v>
      </c>
      <c r="Z85" s="1">
        <f t="shared" si="62"/>
        <v>93685.134465233074</v>
      </c>
      <c r="AA85" s="1">
        <f t="shared" si="62"/>
        <v>94917.249577808907</v>
      </c>
      <c r="AB85" s="1">
        <f t="shared" si="62"/>
        <v>93132.486278649158</v>
      </c>
      <c r="AC85" s="1">
        <f t="shared" si="62"/>
        <v>89607.681578914955</v>
      </c>
      <c r="AD85" s="1">
        <f t="shared" si="62"/>
        <v>98401.997877345464</v>
      </c>
      <c r="AE85" s="1">
        <f t="shared" si="62"/>
        <v>85419.465439268708</v>
      </c>
      <c r="AF85" s="1">
        <f t="shared" si="62"/>
        <v>86564.125427722873</v>
      </c>
      <c r="AH85" s="15">
        <f t="shared" si="63"/>
        <v>1142791.613765232</v>
      </c>
      <c r="AI85" s="15">
        <f t="shared" si="64"/>
        <v>1131474.8564241934</v>
      </c>
      <c r="AJ85" s="15">
        <f t="shared" si="65"/>
        <v>-11316.757341038669</v>
      </c>
      <c r="AL85" s="15">
        <f t="shared" si="66"/>
        <v>-11316.757341038669</v>
      </c>
    </row>
    <row r="86" spans="1:38">
      <c r="A86" s="76" t="s">
        <v>542</v>
      </c>
      <c r="B86" s="5" t="str">
        <f t="shared" si="7"/>
        <v>9260-01253</v>
      </c>
      <c r="C86" s="5" t="str">
        <f t="shared" si="59"/>
        <v>9260</v>
      </c>
      <c r="D86" s="1">
        <f>SUM($F86:K86)</f>
        <v>0</v>
      </c>
      <c r="E86" s="2">
        <f t="shared" si="60"/>
        <v>0</v>
      </c>
      <c r="F86" s="22">
        <f>'Div 9 history '!B87</f>
        <v>0</v>
      </c>
      <c r="G86" s="22">
        <f>'Div 9 history '!C87</f>
        <v>0</v>
      </c>
      <c r="H86" s="22">
        <f>'Div 9 history '!D87</f>
        <v>0</v>
      </c>
      <c r="I86" s="22">
        <f>'Div 9 history '!E87</f>
        <v>0</v>
      </c>
      <c r="J86" s="22">
        <f>'Div 9 history '!F87</f>
        <v>0</v>
      </c>
      <c r="K86" s="22">
        <f>'Div 9 history '!G87</f>
        <v>0</v>
      </c>
      <c r="L86" s="1">
        <f t="shared" si="61"/>
        <v>0</v>
      </c>
      <c r="M86" s="1">
        <f t="shared" si="61"/>
        <v>0</v>
      </c>
      <c r="N86" s="1">
        <f t="shared" si="61"/>
        <v>0</v>
      </c>
      <c r="O86" s="1">
        <f t="shared" si="61"/>
        <v>0</v>
      </c>
      <c r="P86" s="1">
        <f t="shared" si="61"/>
        <v>0</v>
      </c>
      <c r="Q86" s="1">
        <f t="shared" si="61"/>
        <v>0</v>
      </c>
      <c r="R86" s="1">
        <f t="shared" si="61"/>
        <v>0</v>
      </c>
      <c r="S86" s="1">
        <f t="shared" si="61"/>
        <v>0</v>
      </c>
      <c r="T86" s="1">
        <f t="shared" si="61"/>
        <v>0</v>
      </c>
      <c r="U86" s="1">
        <f t="shared" si="61"/>
        <v>0</v>
      </c>
      <c r="V86" s="1">
        <f t="shared" si="61"/>
        <v>0</v>
      </c>
      <c r="W86" s="1">
        <f t="shared" si="62"/>
        <v>0</v>
      </c>
      <c r="X86" s="1">
        <f t="shared" si="62"/>
        <v>0</v>
      </c>
      <c r="Y86" s="1">
        <f t="shared" si="62"/>
        <v>0</v>
      </c>
      <c r="Z86" s="1">
        <f t="shared" si="62"/>
        <v>0</v>
      </c>
      <c r="AA86" s="1">
        <f t="shared" si="62"/>
        <v>0</v>
      </c>
      <c r="AB86" s="1">
        <f t="shared" si="62"/>
        <v>0</v>
      </c>
      <c r="AC86" s="1">
        <f t="shared" si="62"/>
        <v>0</v>
      </c>
      <c r="AD86" s="1">
        <f t="shared" si="62"/>
        <v>0</v>
      </c>
      <c r="AE86" s="1">
        <f t="shared" si="62"/>
        <v>0</v>
      </c>
      <c r="AF86" s="1">
        <f t="shared" si="62"/>
        <v>0</v>
      </c>
      <c r="AH86" s="15">
        <f t="shared" si="63"/>
        <v>0</v>
      </c>
      <c r="AI86" s="15">
        <f t="shared" si="64"/>
        <v>0</v>
      </c>
      <c r="AJ86" s="15">
        <f t="shared" si="65"/>
        <v>0</v>
      </c>
      <c r="AL86" s="15">
        <f t="shared" si="66"/>
        <v>0</v>
      </c>
    </row>
    <row r="87" spans="1:38">
      <c r="A87" s="76" t="s">
        <v>469</v>
      </c>
      <c r="B87" s="5" t="str">
        <f t="shared" si="7"/>
        <v>9260-01257</v>
      </c>
      <c r="C87" s="5" t="str">
        <f t="shared" si="59"/>
        <v>9260</v>
      </c>
      <c r="D87" s="1">
        <f>SUM($F87:K87)</f>
        <v>115738.82</v>
      </c>
      <c r="E87" s="2">
        <f t="shared" si="60"/>
        <v>0.13443774903659225</v>
      </c>
      <c r="F87" s="22">
        <f>'Div 9 history '!B88</f>
        <v>23911.83</v>
      </c>
      <c r="G87" s="22">
        <f>'Div 9 history '!C88</f>
        <v>17976.59</v>
      </c>
      <c r="H87" s="22">
        <f>'Div 9 history '!D88</f>
        <v>17456.189999999999</v>
      </c>
      <c r="I87" s="22">
        <f>'Div 9 history '!E88</f>
        <v>17617.66</v>
      </c>
      <c r="J87" s="22">
        <f>'Div 9 history '!F88</f>
        <v>20584.53</v>
      </c>
      <c r="K87" s="22">
        <f>'Div 9 history '!G88</f>
        <v>18192.02</v>
      </c>
      <c r="L87" s="1">
        <f t="shared" si="61"/>
        <v>17921.245645362778</v>
      </c>
      <c r="M87" s="1">
        <f t="shared" si="61"/>
        <v>18626.822005518978</v>
      </c>
      <c r="N87" s="1">
        <f t="shared" si="61"/>
        <v>16510.086203162926</v>
      </c>
      <c r="O87" s="1">
        <f t="shared" si="61"/>
        <v>21046.99699579379</v>
      </c>
      <c r="P87" s="1">
        <f t="shared" si="61"/>
        <v>20651.242659005122</v>
      </c>
      <c r="Q87" s="1">
        <f t="shared" si="61"/>
        <v>19869.650759097916</v>
      </c>
      <c r="R87" s="1">
        <f t="shared" si="61"/>
        <v>21819.706781834997</v>
      </c>
      <c r="S87" s="1">
        <f t="shared" si="61"/>
        <v>18940.953632588495</v>
      </c>
      <c r="T87" s="1">
        <f t="shared" si="61"/>
        <v>19194.771148261563</v>
      </c>
      <c r="U87" s="1">
        <f t="shared" si="61"/>
        <v>19839.527924528709</v>
      </c>
      <c r="V87" s="1">
        <f t="shared" si="61"/>
        <v>20555.626337432528</v>
      </c>
      <c r="W87" s="1">
        <f t="shared" si="62"/>
        <v>18398.083784709808</v>
      </c>
      <c r="X87" s="1">
        <f t="shared" si="62"/>
        <v>20347.759227623148</v>
      </c>
      <c r="Y87" s="1">
        <f t="shared" si="62"/>
        <v>19582.544574634903</v>
      </c>
      <c r="Z87" s="1">
        <f t="shared" si="62"/>
        <v>18885.125708877393</v>
      </c>
      <c r="AA87" s="1">
        <f t="shared" si="62"/>
        <v>19133.496476786546</v>
      </c>
      <c r="AB87" s="1">
        <f t="shared" si="62"/>
        <v>18773.722437312535</v>
      </c>
      <c r="AC87" s="1">
        <f t="shared" si="62"/>
        <v>18063.189435105818</v>
      </c>
      <c r="AD87" s="1">
        <f t="shared" si="62"/>
        <v>19835.954877216838</v>
      </c>
      <c r="AE87" s="1">
        <f t="shared" si="62"/>
        <v>17218.925414515434</v>
      </c>
      <c r="AF87" s="1">
        <f t="shared" si="62"/>
        <v>17449.666907274895</v>
      </c>
      <c r="AH87" s="15">
        <f t="shared" si="63"/>
        <v>230364.86426794154</v>
      </c>
      <c r="AI87" s="15">
        <f t="shared" si="64"/>
        <v>228083.62310601855</v>
      </c>
      <c r="AJ87" s="15">
        <f t="shared" si="65"/>
        <v>-2281.2411619229824</v>
      </c>
      <c r="AL87" s="15">
        <f t="shared" si="66"/>
        <v>-2281.2411619229824</v>
      </c>
    </row>
    <row r="88" spans="1:38">
      <c r="A88" s="76" t="s">
        <v>543</v>
      </c>
      <c r="B88" s="5" t="str">
        <f t="shared" si="7"/>
        <v>9260-01259</v>
      </c>
      <c r="C88" s="5" t="str">
        <f t="shared" si="59"/>
        <v>9260</v>
      </c>
      <c r="D88" s="1">
        <f>SUM($F88:K88)</f>
        <v>0</v>
      </c>
      <c r="E88" s="2">
        <f t="shared" si="60"/>
        <v>0</v>
      </c>
      <c r="F88" s="22">
        <f>'Div 9 history '!B89</f>
        <v>0</v>
      </c>
      <c r="G88" s="22">
        <f>'Div 9 history '!C89</f>
        <v>0</v>
      </c>
      <c r="H88" s="22">
        <f>'Div 9 history '!D89</f>
        <v>0</v>
      </c>
      <c r="I88" s="22">
        <f>'Div 9 history '!E89</f>
        <v>0</v>
      </c>
      <c r="J88" s="22">
        <f>'Div 9 history '!F89</f>
        <v>0</v>
      </c>
      <c r="K88" s="22">
        <f>'Div 9 history '!G89</f>
        <v>0</v>
      </c>
      <c r="L88" s="1">
        <f t="shared" si="61"/>
        <v>0</v>
      </c>
      <c r="M88" s="1">
        <f t="shared" si="61"/>
        <v>0</v>
      </c>
      <c r="N88" s="1">
        <f t="shared" si="61"/>
        <v>0</v>
      </c>
      <c r="O88" s="1">
        <f t="shared" si="61"/>
        <v>0</v>
      </c>
      <c r="P88" s="1">
        <f t="shared" si="61"/>
        <v>0</v>
      </c>
      <c r="Q88" s="1">
        <f t="shared" si="61"/>
        <v>0</v>
      </c>
      <c r="R88" s="1">
        <f t="shared" si="61"/>
        <v>0</v>
      </c>
      <c r="S88" s="1">
        <f t="shared" si="61"/>
        <v>0</v>
      </c>
      <c r="T88" s="1">
        <f t="shared" si="61"/>
        <v>0</v>
      </c>
      <c r="U88" s="1">
        <f t="shared" si="61"/>
        <v>0</v>
      </c>
      <c r="V88" s="1">
        <f t="shared" si="61"/>
        <v>0</v>
      </c>
      <c r="W88" s="1">
        <f t="shared" si="62"/>
        <v>0</v>
      </c>
      <c r="X88" s="1">
        <f t="shared" si="62"/>
        <v>0</v>
      </c>
      <c r="Y88" s="1">
        <f t="shared" si="62"/>
        <v>0</v>
      </c>
      <c r="Z88" s="1">
        <f t="shared" si="62"/>
        <v>0</v>
      </c>
      <c r="AA88" s="1">
        <f t="shared" si="62"/>
        <v>0</v>
      </c>
      <c r="AB88" s="1">
        <f t="shared" si="62"/>
        <v>0</v>
      </c>
      <c r="AC88" s="1">
        <f t="shared" si="62"/>
        <v>0</v>
      </c>
      <c r="AD88" s="1">
        <f t="shared" si="62"/>
        <v>0</v>
      </c>
      <c r="AE88" s="1">
        <f t="shared" si="62"/>
        <v>0</v>
      </c>
      <c r="AF88" s="1">
        <f t="shared" si="62"/>
        <v>0</v>
      </c>
      <c r="AH88" s="15">
        <f t="shared" si="63"/>
        <v>0</v>
      </c>
      <c r="AI88" s="15">
        <f t="shared" si="64"/>
        <v>0</v>
      </c>
      <c r="AJ88" s="15">
        <f t="shared" si="65"/>
        <v>0</v>
      </c>
      <c r="AL88" s="15">
        <f t="shared" si="66"/>
        <v>0</v>
      </c>
    </row>
    <row r="89" spans="1:38">
      <c r="A89" s="76" t="s">
        <v>471</v>
      </c>
      <c r="B89" s="5" t="str">
        <f t="shared" si="7"/>
        <v>9260-01260</v>
      </c>
      <c r="C89" s="5" t="str">
        <f t="shared" si="59"/>
        <v>9260</v>
      </c>
      <c r="D89" s="1">
        <f>SUM($F89:K89)</f>
        <v>2764.12</v>
      </c>
      <c r="E89" s="2">
        <f t="shared" si="60"/>
        <v>3.2106951744196579E-3</v>
      </c>
      <c r="F89" s="22">
        <f>'Div 9 history '!B90</f>
        <v>570.83000000000004</v>
      </c>
      <c r="G89" s="22">
        <f>'Div 9 history '!C90</f>
        <v>429.3</v>
      </c>
      <c r="H89" s="22">
        <f>'Div 9 history '!D90</f>
        <v>417.06</v>
      </c>
      <c r="I89" s="22">
        <f>'Div 9 history '!E90</f>
        <v>420.82</v>
      </c>
      <c r="J89" s="22">
        <f>'Div 9 history '!F90</f>
        <v>491.61</v>
      </c>
      <c r="K89" s="22">
        <f>'Div 9 history '!G90</f>
        <v>434.5</v>
      </c>
      <c r="L89" s="1">
        <f t="shared" si="61"/>
        <v>428.00223393724042</v>
      </c>
      <c r="M89" s="1">
        <f t="shared" si="61"/>
        <v>444.85308595590584</v>
      </c>
      <c r="N89" s="1">
        <f t="shared" si="61"/>
        <v>394.30036936515086</v>
      </c>
      <c r="O89" s="1">
        <f t="shared" si="61"/>
        <v>502.65265652452251</v>
      </c>
      <c r="P89" s="1">
        <f t="shared" si="61"/>
        <v>493.20109586921001</v>
      </c>
      <c r="Q89" s="1">
        <f t="shared" si="61"/>
        <v>474.53481084598695</v>
      </c>
      <c r="R89" s="1">
        <f t="shared" si="61"/>
        <v>521.10681541254485</v>
      </c>
      <c r="S89" s="1">
        <f t="shared" si="61"/>
        <v>452.35530096911748</v>
      </c>
      <c r="T89" s="1">
        <f t="shared" si="61"/>
        <v>458.41707066248608</v>
      </c>
      <c r="U89" s="1">
        <f t="shared" si="61"/>
        <v>473.8154054685221</v>
      </c>
      <c r="V89" s="1">
        <f t="shared" si="61"/>
        <v>490.91754928747332</v>
      </c>
      <c r="W89" s="1">
        <f t="shared" si="62"/>
        <v>439.39026984197761</v>
      </c>
      <c r="X89" s="1">
        <f t="shared" si="62"/>
        <v>485.95318525156637</v>
      </c>
      <c r="Y89" s="1">
        <f t="shared" si="62"/>
        <v>467.67802807769965</v>
      </c>
      <c r="Z89" s="1">
        <f t="shared" si="62"/>
        <v>451.02199654724473</v>
      </c>
      <c r="AA89" s="1">
        <f t="shared" si="62"/>
        <v>456.9536848692187</v>
      </c>
      <c r="AB89" s="1">
        <f t="shared" si="62"/>
        <v>448.36141981942041</v>
      </c>
      <c r="AC89" s="1">
        <f t="shared" si="62"/>
        <v>431.3921913266845</v>
      </c>
      <c r="AD89" s="1">
        <f t="shared" si="62"/>
        <v>473.73007254793691</v>
      </c>
      <c r="AE89" s="1">
        <f t="shared" si="62"/>
        <v>411.22914607882126</v>
      </c>
      <c r="AF89" s="1">
        <f t="shared" si="62"/>
        <v>416.73980512101895</v>
      </c>
      <c r="AH89" s="15">
        <f t="shared" si="63"/>
        <v>5501.6642524980161</v>
      </c>
      <c r="AI89" s="15">
        <f t="shared" si="64"/>
        <v>5447.182754237585</v>
      </c>
      <c r="AJ89" s="15">
        <f t="shared" si="65"/>
        <v>-54.481498260431181</v>
      </c>
      <c r="AL89" s="15">
        <f t="shared" si="66"/>
        <v>-54.481498260431181</v>
      </c>
    </row>
    <row r="90" spans="1:38">
      <c r="A90" s="76" t="s">
        <v>544</v>
      </c>
      <c r="B90" s="5" t="str">
        <f t="shared" si="7"/>
        <v>9260-01262</v>
      </c>
      <c r="C90" s="5" t="str">
        <f t="shared" si="59"/>
        <v>9260</v>
      </c>
      <c r="D90" s="1">
        <f>SUM($F90:K90)</f>
        <v>0</v>
      </c>
      <c r="E90" s="2">
        <f t="shared" si="60"/>
        <v>0</v>
      </c>
      <c r="F90" s="22">
        <f>'Div 9 history '!B91</f>
        <v>0</v>
      </c>
      <c r="G90" s="22">
        <f>'Div 9 history '!C91</f>
        <v>0</v>
      </c>
      <c r="H90" s="22">
        <f>'Div 9 history '!D91</f>
        <v>0</v>
      </c>
      <c r="I90" s="22">
        <f>'Div 9 history '!E91</f>
        <v>0</v>
      </c>
      <c r="J90" s="22">
        <f>'Div 9 history '!F91</f>
        <v>0</v>
      </c>
      <c r="K90" s="22">
        <f>'Div 9 history '!G91</f>
        <v>0</v>
      </c>
      <c r="L90" s="1">
        <f t="shared" si="61"/>
        <v>0</v>
      </c>
      <c r="M90" s="1">
        <f t="shared" si="61"/>
        <v>0</v>
      </c>
      <c r="N90" s="1">
        <f t="shared" si="61"/>
        <v>0</v>
      </c>
      <c r="O90" s="1">
        <f t="shared" si="61"/>
        <v>0</v>
      </c>
      <c r="P90" s="1">
        <f t="shared" si="61"/>
        <v>0</v>
      </c>
      <c r="Q90" s="1">
        <f t="shared" si="61"/>
        <v>0</v>
      </c>
      <c r="R90" s="1">
        <f t="shared" si="61"/>
        <v>0</v>
      </c>
      <c r="S90" s="1">
        <f t="shared" si="61"/>
        <v>0</v>
      </c>
      <c r="T90" s="1">
        <f t="shared" si="61"/>
        <v>0</v>
      </c>
      <c r="U90" s="1">
        <f t="shared" si="61"/>
        <v>0</v>
      </c>
      <c r="V90" s="1">
        <f t="shared" si="61"/>
        <v>0</v>
      </c>
      <c r="W90" s="1">
        <f t="shared" si="62"/>
        <v>0</v>
      </c>
      <c r="X90" s="1">
        <f t="shared" si="62"/>
        <v>0</v>
      </c>
      <c r="Y90" s="1">
        <f t="shared" si="62"/>
        <v>0</v>
      </c>
      <c r="Z90" s="1">
        <f t="shared" si="62"/>
        <v>0</v>
      </c>
      <c r="AA90" s="1">
        <f t="shared" si="62"/>
        <v>0</v>
      </c>
      <c r="AB90" s="1">
        <f t="shared" si="62"/>
        <v>0</v>
      </c>
      <c r="AC90" s="1">
        <f t="shared" si="62"/>
        <v>0</v>
      </c>
      <c r="AD90" s="1">
        <f t="shared" si="62"/>
        <v>0</v>
      </c>
      <c r="AE90" s="1">
        <f t="shared" si="62"/>
        <v>0</v>
      </c>
      <c r="AF90" s="1">
        <f t="shared" si="62"/>
        <v>0</v>
      </c>
      <c r="AH90" s="15">
        <f t="shared" si="63"/>
        <v>0</v>
      </c>
      <c r="AI90" s="15">
        <f t="shared" si="64"/>
        <v>0</v>
      </c>
      <c r="AJ90" s="15">
        <f t="shared" si="65"/>
        <v>0</v>
      </c>
      <c r="AL90" s="15">
        <f t="shared" si="66"/>
        <v>0</v>
      </c>
    </row>
    <row r="91" spans="1:38">
      <c r="A91" s="76" t="s">
        <v>122</v>
      </c>
      <c r="B91" s="5" t="str">
        <f t="shared" si="7"/>
        <v>9260-01263</v>
      </c>
      <c r="C91" s="5" t="str">
        <f t="shared" si="59"/>
        <v>9260</v>
      </c>
      <c r="D91" s="1">
        <f>SUM($F91:K91)</f>
        <v>16938.25</v>
      </c>
      <c r="E91" s="2">
        <f t="shared" si="60"/>
        <v>1.9674817858165987E-2</v>
      </c>
      <c r="F91" s="22">
        <f>'Div 9 history '!B92</f>
        <v>3487.48</v>
      </c>
      <c r="G91" s="22">
        <f>'Div 9 history '!C92</f>
        <v>2630.24</v>
      </c>
      <c r="H91" s="22">
        <f>'Div 9 history '!D92</f>
        <v>2562.12</v>
      </c>
      <c r="I91" s="22">
        <f>'Div 9 history '!E92</f>
        <v>2582.1</v>
      </c>
      <c r="J91" s="22">
        <f>'Div 9 history '!F92</f>
        <v>3012.16</v>
      </c>
      <c r="K91" s="22">
        <f>'Div 9 history '!G92</f>
        <v>2664.15</v>
      </c>
      <c r="L91" s="1">
        <f t="shared" si="61"/>
        <v>2622.7547425536741</v>
      </c>
      <c r="M91" s="1">
        <f t="shared" si="61"/>
        <v>2726.01507285958</v>
      </c>
      <c r="N91" s="1">
        <f t="shared" si="61"/>
        <v>2416.2330982009703</v>
      </c>
      <c r="O91" s="1">
        <f t="shared" si="61"/>
        <v>3080.2050415237013</v>
      </c>
      <c r="P91" s="1">
        <f t="shared" si="61"/>
        <v>3022.2868262255784</v>
      </c>
      <c r="Q91" s="1">
        <f t="shared" si="61"/>
        <v>2907.9017046336767</v>
      </c>
      <c r="R91" s="1">
        <f t="shared" si="61"/>
        <v>3193.290275444459</v>
      </c>
      <c r="S91" s="1">
        <f t="shared" si="61"/>
        <v>2771.9878936660325</v>
      </c>
      <c r="T91" s="1">
        <f t="shared" si="61"/>
        <v>2809.133810091043</v>
      </c>
      <c r="U91" s="1">
        <f t="shared" si="61"/>
        <v>2903.4932606678417</v>
      </c>
      <c r="V91" s="1">
        <f t="shared" si="61"/>
        <v>3008.293481910534</v>
      </c>
      <c r="W91" s="1">
        <f t="shared" si="62"/>
        <v>2692.5394838686007</v>
      </c>
      <c r="X91" s="1">
        <f t="shared" si="62"/>
        <v>2977.8723572375093</v>
      </c>
      <c r="Y91" s="1">
        <f t="shared" si="62"/>
        <v>2865.8840278595344</v>
      </c>
      <c r="Z91" s="1">
        <f t="shared" si="62"/>
        <v>2763.8175379565168</v>
      </c>
      <c r="AA91" s="1">
        <f t="shared" si="62"/>
        <v>2800.1663287903721</v>
      </c>
      <c r="AB91" s="1">
        <f t="shared" si="62"/>
        <v>2747.5137907385706</v>
      </c>
      <c r="AC91" s="1">
        <f t="shared" si="62"/>
        <v>2643.5280612778074</v>
      </c>
      <c r="AD91" s="1">
        <f t="shared" si="62"/>
        <v>2902.9703490930538</v>
      </c>
      <c r="AE91" s="1">
        <f t="shared" si="62"/>
        <v>2519.9709432186714</v>
      </c>
      <c r="AF91" s="1">
        <f t="shared" si="62"/>
        <v>2553.7397088733842</v>
      </c>
      <c r="AH91" s="15">
        <f t="shared" si="63"/>
        <v>33713.646485997182</v>
      </c>
      <c r="AI91" s="15">
        <f t="shared" si="64"/>
        <v>33379.7893314924</v>
      </c>
      <c r="AJ91" s="15">
        <f t="shared" si="65"/>
        <v>-333.85715450478165</v>
      </c>
      <c r="AL91" s="15">
        <f t="shared" si="66"/>
        <v>-333.85715450478165</v>
      </c>
    </row>
    <row r="92" spans="1:38">
      <c r="A92" s="76" t="s">
        <v>545</v>
      </c>
      <c r="B92" s="5" t="str">
        <f t="shared" si="7"/>
        <v>9260-01265</v>
      </c>
      <c r="C92" s="5" t="str">
        <f t="shared" si="59"/>
        <v>9260</v>
      </c>
      <c r="D92" s="1">
        <f>SUM($F92:K92)</f>
        <v>0</v>
      </c>
      <c r="E92" s="2">
        <f t="shared" si="60"/>
        <v>0</v>
      </c>
      <c r="F92" s="22">
        <f>'Div 9 history '!B93</f>
        <v>0</v>
      </c>
      <c r="G92" s="22">
        <f>'Div 9 history '!C93</f>
        <v>0</v>
      </c>
      <c r="H92" s="22">
        <f>'Div 9 history '!D93</f>
        <v>0</v>
      </c>
      <c r="I92" s="22">
        <f>'Div 9 history '!E93</f>
        <v>0</v>
      </c>
      <c r="J92" s="22">
        <f>'Div 9 history '!F93</f>
        <v>0</v>
      </c>
      <c r="K92" s="22">
        <f>'Div 9 history '!G93</f>
        <v>0</v>
      </c>
      <c r="L92" s="1">
        <f t="shared" si="61"/>
        <v>0</v>
      </c>
      <c r="M92" s="1">
        <f t="shared" si="61"/>
        <v>0</v>
      </c>
      <c r="N92" s="1">
        <f t="shared" si="61"/>
        <v>0</v>
      </c>
      <c r="O92" s="1">
        <f t="shared" si="61"/>
        <v>0</v>
      </c>
      <c r="P92" s="1">
        <f t="shared" si="61"/>
        <v>0</v>
      </c>
      <c r="Q92" s="1">
        <f t="shared" si="61"/>
        <v>0</v>
      </c>
      <c r="R92" s="1">
        <f t="shared" si="61"/>
        <v>0</v>
      </c>
      <c r="S92" s="1">
        <f t="shared" si="61"/>
        <v>0</v>
      </c>
      <c r="T92" s="1">
        <f t="shared" si="61"/>
        <v>0</v>
      </c>
      <c r="U92" s="1">
        <f t="shared" si="61"/>
        <v>0</v>
      </c>
      <c r="V92" s="1">
        <f t="shared" si="61"/>
        <v>0</v>
      </c>
      <c r="W92" s="1">
        <f t="shared" si="62"/>
        <v>0</v>
      </c>
      <c r="X92" s="1">
        <f t="shared" si="62"/>
        <v>0</v>
      </c>
      <c r="Y92" s="1">
        <f t="shared" si="62"/>
        <v>0</v>
      </c>
      <c r="Z92" s="1">
        <f t="shared" si="62"/>
        <v>0</v>
      </c>
      <c r="AA92" s="1">
        <f t="shared" si="62"/>
        <v>0</v>
      </c>
      <c r="AB92" s="1">
        <f t="shared" si="62"/>
        <v>0</v>
      </c>
      <c r="AC92" s="1">
        <f t="shared" si="62"/>
        <v>0</v>
      </c>
      <c r="AD92" s="1">
        <f t="shared" si="62"/>
        <v>0</v>
      </c>
      <c r="AE92" s="1">
        <f t="shared" si="62"/>
        <v>0</v>
      </c>
      <c r="AF92" s="1">
        <f t="shared" si="62"/>
        <v>0</v>
      </c>
      <c r="AH92" s="15">
        <f t="shared" si="63"/>
        <v>0</v>
      </c>
      <c r="AI92" s="15">
        <f t="shared" si="64"/>
        <v>0</v>
      </c>
      <c r="AJ92" s="15">
        <f t="shared" si="65"/>
        <v>0</v>
      </c>
      <c r="AL92" s="15">
        <f t="shared" si="66"/>
        <v>0</v>
      </c>
    </row>
    <row r="93" spans="1:38">
      <c r="A93" s="76" t="s">
        <v>473</v>
      </c>
      <c r="B93" s="5" t="str">
        <f t="shared" si="7"/>
        <v>9260-01266</v>
      </c>
      <c r="C93" s="5" t="str">
        <f t="shared" si="59"/>
        <v>9260</v>
      </c>
      <c r="D93" s="1">
        <f>SUM($F93:K93)</f>
        <v>5528.2300000000005</v>
      </c>
      <c r="E93" s="2">
        <f t="shared" si="60"/>
        <v>6.4213787332250364E-3</v>
      </c>
      <c r="F93" s="22">
        <f>'Div 9 history '!B94</f>
        <v>1141.67</v>
      </c>
      <c r="G93" s="22">
        <f>'Div 9 history '!C94</f>
        <v>858.62</v>
      </c>
      <c r="H93" s="22">
        <f>'Div 9 history '!D94</f>
        <v>834.09</v>
      </c>
      <c r="I93" s="22">
        <f>'Div 9 history '!E94</f>
        <v>841.65</v>
      </c>
      <c r="J93" s="22">
        <f>'Div 9 history '!F94</f>
        <v>983.19</v>
      </c>
      <c r="K93" s="22">
        <f>'Div 9 history '!G94</f>
        <v>869.01</v>
      </c>
      <c r="L93" s="1">
        <f t="shared" si="61"/>
        <v>856.00291945316087</v>
      </c>
      <c r="M93" s="1">
        <f t="shared" si="61"/>
        <v>889.70456252768247</v>
      </c>
      <c r="N93" s="1">
        <f t="shared" si="61"/>
        <v>788.59931223518095</v>
      </c>
      <c r="O93" s="1">
        <f t="shared" si="61"/>
        <v>1005.3034945583265</v>
      </c>
      <c r="P93" s="1">
        <f t="shared" si="61"/>
        <v>986.40040744144358</v>
      </c>
      <c r="Q93" s="1">
        <f t="shared" si="61"/>
        <v>949.06790492565835</v>
      </c>
      <c r="R93" s="1">
        <f t="shared" si="61"/>
        <v>1042.2117455711377</v>
      </c>
      <c r="S93" s="1">
        <f t="shared" si="61"/>
        <v>904.70896541268269</v>
      </c>
      <c r="T93" s="1">
        <f t="shared" si="61"/>
        <v>916.83248286922264</v>
      </c>
      <c r="U93" s="1">
        <f t="shared" si="61"/>
        <v>947.62909677338473</v>
      </c>
      <c r="V93" s="1">
        <f t="shared" si="61"/>
        <v>981.8333225393576</v>
      </c>
      <c r="W93" s="1">
        <f t="shared" si="62"/>
        <v>878.77895006313622</v>
      </c>
      <c r="X93" s="1">
        <f t="shared" si="62"/>
        <v>971.90461242755998</v>
      </c>
      <c r="Y93" s="1">
        <f t="shared" si="62"/>
        <v>935.35436419546977</v>
      </c>
      <c r="Z93" s="1">
        <f t="shared" si="62"/>
        <v>902.04236139254988</v>
      </c>
      <c r="AA93" s="1">
        <f t="shared" si="62"/>
        <v>913.90571657690737</v>
      </c>
      <c r="AB93" s="1">
        <f t="shared" si="62"/>
        <v>896.72121756230365</v>
      </c>
      <c r="AC93" s="1">
        <f t="shared" si="62"/>
        <v>862.78282196790201</v>
      </c>
      <c r="AD93" s="1">
        <f t="shared" si="62"/>
        <v>947.45843124093085</v>
      </c>
      <c r="AE93" s="1">
        <f t="shared" si="62"/>
        <v>822.45680441779746</v>
      </c>
      <c r="AF93" s="1">
        <f t="shared" si="62"/>
        <v>833.47810256579703</v>
      </c>
      <c r="AH93" s="15">
        <f t="shared" si="63"/>
        <v>11003.308601141453</v>
      </c>
      <c r="AI93" s="15">
        <f t="shared" si="64"/>
        <v>10894.345801723097</v>
      </c>
      <c r="AJ93" s="15">
        <f t="shared" si="65"/>
        <v>-108.96279941835564</v>
      </c>
      <c r="AL93" s="15">
        <f t="shared" si="66"/>
        <v>-108.96279941835564</v>
      </c>
    </row>
    <row r="94" spans="1:38">
      <c r="A94" s="76" t="s">
        <v>546</v>
      </c>
      <c r="B94" s="5" t="str">
        <f t="shared" si="7"/>
        <v>9260-01268</v>
      </c>
      <c r="C94" s="5" t="str">
        <f t="shared" si="59"/>
        <v>9260</v>
      </c>
      <c r="D94" s="1">
        <f>SUM($F94:K94)</f>
        <v>0</v>
      </c>
      <c r="E94" s="2">
        <f t="shared" si="60"/>
        <v>0</v>
      </c>
      <c r="F94" s="22">
        <f>'Div 9 history '!B95</f>
        <v>0</v>
      </c>
      <c r="G94" s="22">
        <f>'Div 9 history '!C95</f>
        <v>0</v>
      </c>
      <c r="H94" s="22">
        <f>'Div 9 history '!D95</f>
        <v>0</v>
      </c>
      <c r="I94" s="22">
        <f>'Div 9 history '!E95</f>
        <v>0</v>
      </c>
      <c r="J94" s="22">
        <f>'Div 9 history '!F95</f>
        <v>0</v>
      </c>
      <c r="K94" s="22">
        <f>'Div 9 history '!G95</f>
        <v>0</v>
      </c>
      <c r="L94" s="1">
        <f t="shared" si="61"/>
        <v>0</v>
      </c>
      <c r="M94" s="1">
        <f t="shared" si="61"/>
        <v>0</v>
      </c>
      <c r="N94" s="1">
        <f t="shared" si="61"/>
        <v>0</v>
      </c>
      <c r="O94" s="1">
        <f t="shared" si="61"/>
        <v>0</v>
      </c>
      <c r="P94" s="1">
        <f t="shared" si="61"/>
        <v>0</v>
      </c>
      <c r="Q94" s="1">
        <f t="shared" si="61"/>
        <v>0</v>
      </c>
      <c r="R94" s="1">
        <f t="shared" si="61"/>
        <v>0</v>
      </c>
      <c r="S94" s="1">
        <f t="shared" si="61"/>
        <v>0</v>
      </c>
      <c r="T94" s="1">
        <f t="shared" si="61"/>
        <v>0</v>
      </c>
      <c r="U94" s="1">
        <f t="shared" si="61"/>
        <v>0</v>
      </c>
      <c r="V94" s="1">
        <f t="shared" si="61"/>
        <v>0</v>
      </c>
      <c r="W94" s="1">
        <f t="shared" si="62"/>
        <v>0</v>
      </c>
      <c r="X94" s="1">
        <f t="shared" si="62"/>
        <v>0</v>
      </c>
      <c r="Y94" s="1">
        <f t="shared" si="62"/>
        <v>0</v>
      </c>
      <c r="Z94" s="1">
        <f t="shared" si="62"/>
        <v>0</v>
      </c>
      <c r="AA94" s="1">
        <f t="shared" si="62"/>
        <v>0</v>
      </c>
      <c r="AB94" s="1">
        <f t="shared" si="62"/>
        <v>0</v>
      </c>
      <c r="AC94" s="1">
        <f t="shared" si="62"/>
        <v>0</v>
      </c>
      <c r="AD94" s="1">
        <f t="shared" si="62"/>
        <v>0</v>
      </c>
      <c r="AE94" s="1">
        <f t="shared" si="62"/>
        <v>0</v>
      </c>
      <c r="AF94" s="1">
        <f t="shared" si="62"/>
        <v>0</v>
      </c>
      <c r="AH94" s="15">
        <f t="shared" si="63"/>
        <v>0</v>
      </c>
      <c r="AI94" s="15">
        <f t="shared" si="64"/>
        <v>0</v>
      </c>
      <c r="AJ94" s="15">
        <f t="shared" si="65"/>
        <v>0</v>
      </c>
      <c r="AL94" s="15">
        <f t="shared" si="66"/>
        <v>0</v>
      </c>
    </row>
    <row r="95" spans="1:38">
      <c r="A95" s="76" t="s">
        <v>123</v>
      </c>
      <c r="B95" s="5" t="str">
        <f t="shared" si="7"/>
        <v>9260-01269</v>
      </c>
      <c r="C95" s="5" t="str">
        <f t="shared" si="59"/>
        <v>9260</v>
      </c>
      <c r="D95" s="1">
        <f>SUM($F95:K95)</f>
        <v>13820.61</v>
      </c>
      <c r="E95" s="2">
        <f t="shared" si="60"/>
        <v>1.605348748771257E-2</v>
      </c>
      <c r="F95" s="22">
        <f>'Div 9 history '!B96</f>
        <v>2854.11</v>
      </c>
      <c r="G95" s="22">
        <f>'Div 9 history '!C96</f>
        <v>2146.56</v>
      </c>
      <c r="H95" s="22">
        <f>'Div 9 history '!D96</f>
        <v>2085.27</v>
      </c>
      <c r="I95" s="22">
        <f>'Div 9 history '!E96</f>
        <v>2104.14</v>
      </c>
      <c r="J95" s="22">
        <f>'Div 9 history '!F96</f>
        <v>2457.9899999999998</v>
      </c>
      <c r="K95" s="22">
        <f>'Div 9 history '!G96</f>
        <v>2172.54</v>
      </c>
      <c r="L95" s="1">
        <f t="shared" si="61"/>
        <v>2140.0127181075222</v>
      </c>
      <c r="M95" s="1">
        <f t="shared" si="61"/>
        <v>2224.2670391636584</v>
      </c>
      <c r="N95" s="1">
        <f t="shared" si="61"/>
        <v>1971.5032733208752</v>
      </c>
      <c r="O95" s="1">
        <f t="shared" si="61"/>
        <v>2513.2651011133312</v>
      </c>
      <c r="P95" s="1">
        <f t="shared" si="61"/>
        <v>2466.0072636430264</v>
      </c>
      <c r="Q95" s="1">
        <f t="shared" si="61"/>
        <v>2372.6757709962503</v>
      </c>
      <c r="R95" s="1">
        <f t="shared" si="61"/>
        <v>2605.5359623166764</v>
      </c>
      <c r="S95" s="1">
        <f t="shared" si="61"/>
        <v>2261.7781413711396</v>
      </c>
      <c r="T95" s="1">
        <f t="shared" si="61"/>
        <v>2292.0870117681798</v>
      </c>
      <c r="U95" s="1">
        <f t="shared" si="61"/>
        <v>2369.07874150627</v>
      </c>
      <c r="V95" s="1">
        <f t="shared" si="61"/>
        <v>2454.5895224729561</v>
      </c>
      <c r="W95" s="1">
        <f t="shared" si="62"/>
        <v>2196.9529388307074</v>
      </c>
      <c r="X95" s="1">
        <f t="shared" si="62"/>
        <v>2429.7676843334048</v>
      </c>
      <c r="Y95" s="1">
        <f t="shared" si="62"/>
        <v>2338.3918323484281</v>
      </c>
      <c r="Z95" s="1">
        <f t="shared" si="62"/>
        <v>2255.1116144381635</v>
      </c>
      <c r="AA95" s="1">
        <f t="shared" si="62"/>
        <v>2284.7700775076237</v>
      </c>
      <c r="AB95" s="1">
        <f t="shared" si="62"/>
        <v>2241.8087211736392</v>
      </c>
      <c r="AC95" s="1">
        <f t="shared" si="62"/>
        <v>2156.9625173188897</v>
      </c>
      <c r="AD95" s="1">
        <f t="shared" si="62"/>
        <v>2368.6520765946279</v>
      </c>
      <c r="AE95" s="1">
        <f t="shared" si="62"/>
        <v>2056.1472181339514</v>
      </c>
      <c r="AF95" s="1">
        <f t="shared" si="62"/>
        <v>2083.7005332813355</v>
      </c>
      <c r="AH95" s="15">
        <f t="shared" si="63"/>
        <v>27508.341166344664</v>
      </c>
      <c r="AI95" s="15">
        <f t="shared" si="64"/>
        <v>27235.933477939998</v>
      </c>
      <c r="AJ95" s="15">
        <f t="shared" si="65"/>
        <v>-272.40768840466626</v>
      </c>
      <c r="AL95" s="15">
        <f t="shared" si="66"/>
        <v>-272.40768840466626</v>
      </c>
    </row>
    <row r="96" spans="1:38">
      <c r="A96" s="76" t="s">
        <v>547</v>
      </c>
      <c r="B96" s="5" t="str">
        <f t="shared" si="7"/>
        <v>9260-01271</v>
      </c>
      <c r="C96" s="5" t="str">
        <f t="shared" si="59"/>
        <v>9260</v>
      </c>
      <c r="D96" s="1">
        <f>SUM($F96:K96)</f>
        <v>0</v>
      </c>
      <c r="E96" s="2">
        <f t="shared" si="60"/>
        <v>0</v>
      </c>
      <c r="F96" s="22">
        <f>'Div 9 history '!B97</f>
        <v>0</v>
      </c>
      <c r="G96" s="22">
        <f>'Div 9 history '!C97</f>
        <v>0</v>
      </c>
      <c r="H96" s="22">
        <f>'Div 9 history '!D97</f>
        <v>0</v>
      </c>
      <c r="I96" s="22">
        <f>'Div 9 history '!E97</f>
        <v>0</v>
      </c>
      <c r="J96" s="22">
        <f>'Div 9 history '!F97</f>
        <v>0</v>
      </c>
      <c r="K96" s="22">
        <f>'Div 9 history '!G97</f>
        <v>0</v>
      </c>
      <c r="L96" s="1">
        <f t="shared" si="61"/>
        <v>0</v>
      </c>
      <c r="M96" s="1">
        <f t="shared" si="61"/>
        <v>0</v>
      </c>
      <c r="N96" s="1">
        <f t="shared" si="61"/>
        <v>0</v>
      </c>
      <c r="O96" s="1">
        <f t="shared" si="61"/>
        <v>0</v>
      </c>
      <c r="P96" s="1">
        <f t="shared" si="61"/>
        <v>0</v>
      </c>
      <c r="Q96" s="1">
        <f t="shared" si="61"/>
        <v>0</v>
      </c>
      <c r="R96" s="1">
        <f t="shared" si="61"/>
        <v>0</v>
      </c>
      <c r="S96" s="1">
        <f t="shared" si="61"/>
        <v>0</v>
      </c>
      <c r="T96" s="1">
        <f t="shared" si="61"/>
        <v>0</v>
      </c>
      <c r="U96" s="1">
        <f t="shared" si="61"/>
        <v>0</v>
      </c>
      <c r="V96" s="1">
        <f t="shared" si="61"/>
        <v>0</v>
      </c>
      <c r="W96" s="1">
        <f t="shared" si="62"/>
        <v>0</v>
      </c>
      <c r="X96" s="1">
        <f t="shared" si="62"/>
        <v>0</v>
      </c>
      <c r="Y96" s="1">
        <f t="shared" si="62"/>
        <v>0</v>
      </c>
      <c r="Z96" s="1">
        <f t="shared" si="62"/>
        <v>0</v>
      </c>
      <c r="AA96" s="1">
        <f t="shared" si="62"/>
        <v>0</v>
      </c>
      <c r="AB96" s="1">
        <f t="shared" si="62"/>
        <v>0</v>
      </c>
      <c r="AC96" s="1">
        <f t="shared" si="62"/>
        <v>0</v>
      </c>
      <c r="AD96" s="1">
        <f t="shared" si="62"/>
        <v>0</v>
      </c>
      <c r="AE96" s="1">
        <f t="shared" si="62"/>
        <v>0</v>
      </c>
      <c r="AF96" s="1">
        <f t="shared" si="62"/>
        <v>0</v>
      </c>
      <c r="AH96" s="15">
        <f t="shared" si="63"/>
        <v>0</v>
      </c>
      <c r="AI96" s="15">
        <f t="shared" si="64"/>
        <v>0</v>
      </c>
      <c r="AJ96" s="15">
        <f t="shared" si="65"/>
        <v>0</v>
      </c>
      <c r="AL96" s="15">
        <f t="shared" si="66"/>
        <v>0</v>
      </c>
    </row>
    <row r="97" spans="1:40">
      <c r="A97" s="76" t="s">
        <v>548</v>
      </c>
      <c r="B97" s="5" t="str">
        <f t="shared" si="7"/>
        <v>9260-01291</v>
      </c>
      <c r="C97" s="5" t="str">
        <f t="shared" si="59"/>
        <v>9260</v>
      </c>
      <c r="D97" s="1">
        <f>SUM($F97:K97)</f>
        <v>0</v>
      </c>
      <c r="E97" s="2">
        <f t="shared" si="60"/>
        <v>0</v>
      </c>
      <c r="F97" s="22">
        <f>'Div 9 history '!B98</f>
        <v>0</v>
      </c>
      <c r="G97" s="22">
        <f>'Div 9 history '!C98</f>
        <v>0</v>
      </c>
      <c r="H97" s="22">
        <f>'Div 9 history '!D98</f>
        <v>0</v>
      </c>
      <c r="I97" s="22">
        <f>'Div 9 history '!E98</f>
        <v>0</v>
      </c>
      <c r="J97" s="22">
        <f>'Div 9 history '!F98</f>
        <v>0</v>
      </c>
      <c r="K97" s="22">
        <f>'Div 9 history '!G98</f>
        <v>0</v>
      </c>
      <c r="L97" s="1">
        <f t="shared" ref="L97:AB99" si="67">$E97*L$100</f>
        <v>0</v>
      </c>
      <c r="M97" s="1">
        <f t="shared" si="67"/>
        <v>0</v>
      </c>
      <c r="N97" s="1">
        <f t="shared" si="67"/>
        <v>0</v>
      </c>
      <c r="O97" s="1">
        <f t="shared" si="67"/>
        <v>0</v>
      </c>
      <c r="P97" s="1">
        <f t="shared" si="67"/>
        <v>0</v>
      </c>
      <c r="Q97" s="1">
        <f t="shared" si="67"/>
        <v>0</v>
      </c>
      <c r="R97" s="1">
        <f t="shared" si="67"/>
        <v>0</v>
      </c>
      <c r="S97" s="1">
        <f t="shared" si="67"/>
        <v>0</v>
      </c>
      <c r="T97" s="1">
        <f t="shared" si="67"/>
        <v>0</v>
      </c>
      <c r="U97" s="1">
        <f t="shared" si="67"/>
        <v>0</v>
      </c>
      <c r="V97" s="1">
        <f t="shared" si="67"/>
        <v>0</v>
      </c>
      <c r="W97" s="1">
        <f t="shared" si="67"/>
        <v>0</v>
      </c>
      <c r="X97" s="1">
        <f t="shared" si="67"/>
        <v>0</v>
      </c>
      <c r="Y97" s="1">
        <f t="shared" si="67"/>
        <v>0</v>
      </c>
      <c r="Z97" s="1">
        <f t="shared" si="67"/>
        <v>0</v>
      </c>
      <c r="AA97" s="1">
        <f t="shared" si="67"/>
        <v>0</v>
      </c>
      <c r="AB97" s="1">
        <f t="shared" si="67"/>
        <v>0</v>
      </c>
      <c r="AC97" s="1">
        <f t="shared" ref="W97:AF99" si="68">$E97*AC$100</f>
        <v>0</v>
      </c>
      <c r="AD97" s="1">
        <f t="shared" si="68"/>
        <v>0</v>
      </c>
      <c r="AE97" s="1">
        <f t="shared" si="68"/>
        <v>0</v>
      </c>
      <c r="AF97" s="1">
        <f t="shared" si="68"/>
        <v>0</v>
      </c>
      <c r="AH97" s="15">
        <f t="shared" si="63"/>
        <v>0</v>
      </c>
      <c r="AI97" s="15">
        <f t="shared" si="64"/>
        <v>0</v>
      </c>
      <c r="AJ97" s="15">
        <f t="shared" si="65"/>
        <v>0</v>
      </c>
      <c r="AL97" s="15">
        <f t="shared" si="66"/>
        <v>0</v>
      </c>
    </row>
    <row r="98" spans="1:40">
      <c r="A98" s="76" t="s">
        <v>549</v>
      </c>
      <c r="B98" s="5" t="str">
        <f t="shared" si="7"/>
        <v>9260-01292</v>
      </c>
      <c r="C98" s="5" t="str">
        <f t="shared" si="59"/>
        <v>9260</v>
      </c>
      <c r="D98" s="1">
        <f>SUM($F98:K98)</f>
        <v>0</v>
      </c>
      <c r="E98" s="2">
        <f t="shared" si="60"/>
        <v>0</v>
      </c>
      <c r="F98" s="22">
        <f>'Div 9 history '!B99</f>
        <v>0</v>
      </c>
      <c r="G98" s="22">
        <f>'Div 9 history '!C99</f>
        <v>0</v>
      </c>
      <c r="H98" s="22">
        <f>'Div 9 history '!D99</f>
        <v>0</v>
      </c>
      <c r="I98" s="22">
        <f>'Div 9 history '!E99</f>
        <v>0</v>
      </c>
      <c r="J98" s="22">
        <f>'Div 9 history '!F99</f>
        <v>0</v>
      </c>
      <c r="K98" s="22">
        <f>'Div 9 history '!G99</f>
        <v>0</v>
      </c>
      <c r="L98" s="1">
        <f t="shared" si="67"/>
        <v>0</v>
      </c>
      <c r="M98" s="1">
        <f t="shared" si="67"/>
        <v>0</v>
      </c>
      <c r="N98" s="1">
        <f t="shared" si="67"/>
        <v>0</v>
      </c>
      <c r="O98" s="1">
        <f t="shared" si="67"/>
        <v>0</v>
      </c>
      <c r="P98" s="1">
        <f t="shared" si="67"/>
        <v>0</v>
      </c>
      <c r="Q98" s="1">
        <f t="shared" si="67"/>
        <v>0</v>
      </c>
      <c r="R98" s="1">
        <f t="shared" si="67"/>
        <v>0</v>
      </c>
      <c r="S98" s="1">
        <f t="shared" si="67"/>
        <v>0</v>
      </c>
      <c r="T98" s="1">
        <f t="shared" si="67"/>
        <v>0</v>
      </c>
      <c r="U98" s="1">
        <f t="shared" si="67"/>
        <v>0</v>
      </c>
      <c r="V98" s="1">
        <f t="shared" si="67"/>
        <v>0</v>
      </c>
      <c r="W98" s="1">
        <f t="shared" si="68"/>
        <v>0</v>
      </c>
      <c r="X98" s="1">
        <f t="shared" si="68"/>
        <v>0</v>
      </c>
      <c r="Y98" s="1">
        <f t="shared" si="68"/>
        <v>0</v>
      </c>
      <c r="Z98" s="1">
        <f t="shared" si="68"/>
        <v>0</v>
      </c>
      <c r="AA98" s="1">
        <f t="shared" si="68"/>
        <v>0</v>
      </c>
      <c r="AB98" s="1">
        <f t="shared" si="68"/>
        <v>0</v>
      </c>
      <c r="AC98" s="1">
        <f t="shared" si="68"/>
        <v>0</v>
      </c>
      <c r="AD98" s="1">
        <f t="shared" si="68"/>
        <v>0</v>
      </c>
      <c r="AE98" s="1">
        <f t="shared" si="68"/>
        <v>0</v>
      </c>
      <c r="AF98" s="1">
        <f t="shared" si="68"/>
        <v>0</v>
      </c>
      <c r="AH98" s="15">
        <f t="shared" si="63"/>
        <v>0</v>
      </c>
      <c r="AI98" s="15">
        <f t="shared" si="64"/>
        <v>0</v>
      </c>
      <c r="AJ98" s="15">
        <f t="shared" si="65"/>
        <v>0</v>
      </c>
      <c r="AL98" s="15">
        <f t="shared" si="66"/>
        <v>0</v>
      </c>
    </row>
    <row r="99" spans="1:40">
      <c r="A99" s="76" t="s">
        <v>550</v>
      </c>
      <c r="B99" s="5" t="str">
        <f t="shared" si="7"/>
        <v>9250-01293</v>
      </c>
      <c r="C99" s="5" t="str">
        <f t="shared" si="59"/>
        <v>9250</v>
      </c>
      <c r="D99" s="1">
        <f>SUM($F99:K99)</f>
        <v>0</v>
      </c>
      <c r="E99" s="2">
        <f t="shared" si="60"/>
        <v>0</v>
      </c>
      <c r="F99" s="22">
        <f>'Div 9 history '!B100</f>
        <v>0</v>
      </c>
      <c r="G99" s="22">
        <f>'Div 9 history '!C100</f>
        <v>0</v>
      </c>
      <c r="H99" s="22">
        <f>'Div 9 history '!D100</f>
        <v>0</v>
      </c>
      <c r="I99" s="22">
        <f>'Div 9 history '!E100</f>
        <v>0</v>
      </c>
      <c r="J99" s="22">
        <f>'Div 9 history '!F100</f>
        <v>0</v>
      </c>
      <c r="K99" s="22">
        <f>'Div 9 history '!G100</f>
        <v>0</v>
      </c>
      <c r="L99" s="1">
        <f t="shared" si="67"/>
        <v>0</v>
      </c>
      <c r="M99" s="1">
        <f t="shared" si="67"/>
        <v>0</v>
      </c>
      <c r="N99" s="1">
        <f t="shared" si="67"/>
        <v>0</v>
      </c>
      <c r="O99" s="1">
        <f t="shared" si="67"/>
        <v>0</v>
      </c>
      <c r="P99" s="1">
        <f t="shared" si="67"/>
        <v>0</v>
      </c>
      <c r="Q99" s="1">
        <f t="shared" si="67"/>
        <v>0</v>
      </c>
      <c r="R99" s="1">
        <f t="shared" si="67"/>
        <v>0</v>
      </c>
      <c r="S99" s="1">
        <f t="shared" si="67"/>
        <v>0</v>
      </c>
      <c r="T99" s="1">
        <f t="shared" si="67"/>
        <v>0</v>
      </c>
      <c r="U99" s="1">
        <f t="shared" si="67"/>
        <v>0</v>
      </c>
      <c r="V99" s="1">
        <f t="shared" si="67"/>
        <v>0</v>
      </c>
      <c r="W99" s="1">
        <f t="shared" si="68"/>
        <v>0</v>
      </c>
      <c r="X99" s="1">
        <f t="shared" si="68"/>
        <v>0</v>
      </c>
      <c r="Y99" s="1">
        <f t="shared" si="68"/>
        <v>0</v>
      </c>
      <c r="Z99" s="1">
        <f t="shared" si="68"/>
        <v>0</v>
      </c>
      <c r="AA99" s="1">
        <f t="shared" si="68"/>
        <v>0</v>
      </c>
      <c r="AB99" s="1">
        <f t="shared" si="68"/>
        <v>0</v>
      </c>
      <c r="AC99" s="1">
        <f t="shared" si="68"/>
        <v>0</v>
      </c>
      <c r="AD99" s="1">
        <f t="shared" si="68"/>
        <v>0</v>
      </c>
      <c r="AE99" s="1">
        <f t="shared" si="68"/>
        <v>0</v>
      </c>
      <c r="AF99" s="1">
        <f t="shared" si="68"/>
        <v>0</v>
      </c>
      <c r="AH99" s="15">
        <f t="shared" si="63"/>
        <v>0</v>
      </c>
      <c r="AI99" s="15">
        <f t="shared" si="64"/>
        <v>0</v>
      </c>
      <c r="AJ99" s="15">
        <f t="shared" si="65"/>
        <v>0</v>
      </c>
      <c r="AL99" s="15">
        <f>AJ99</f>
        <v>0</v>
      </c>
      <c r="AM99" s="15"/>
    </row>
    <row r="100" spans="1:40">
      <c r="A100" s="9" t="s">
        <v>23</v>
      </c>
      <c r="B100" s="5"/>
      <c r="C100" s="5"/>
      <c r="D100" s="31">
        <f t="shared" ref="D100:K100" si="69">SUM(D83:D99)</f>
        <v>860910.12999999989</v>
      </c>
      <c r="E100" s="32">
        <f t="shared" si="69"/>
        <v>1</v>
      </c>
      <c r="F100" s="49">
        <f t="shared" si="69"/>
        <v>177750.00999999998</v>
      </c>
      <c r="G100" s="31">
        <f t="shared" si="69"/>
        <v>133711.06</v>
      </c>
      <c r="H100" s="31">
        <f t="shared" si="69"/>
        <v>129917.61</v>
      </c>
      <c r="I100" s="31">
        <f t="shared" si="69"/>
        <v>131083.26</v>
      </c>
      <c r="J100" s="31">
        <f t="shared" si="69"/>
        <v>153111.99999999997</v>
      </c>
      <c r="K100" s="31">
        <f t="shared" si="69"/>
        <v>135336.19000000003</v>
      </c>
      <c r="L100" s="33">
        <f>'Div 9 history '!H101</f>
        <v>133305.16</v>
      </c>
      <c r="M100" s="33">
        <f>'Div 9 history '!I101</f>
        <v>138553.51</v>
      </c>
      <c r="N100" s="33">
        <f>'Div 9 history '!J101</f>
        <v>122808.41</v>
      </c>
      <c r="O100" s="31">
        <f>'Div 009 FY19 Budget'!C20</f>
        <v>156555.70809999999</v>
      </c>
      <c r="P100" s="31">
        <f>'Div 009 FY19 Budget'!D20</f>
        <v>153611.93419999999</v>
      </c>
      <c r="Q100" s="31">
        <f>'Div 009 FY19 Budget'!E20</f>
        <v>147798.15119999999</v>
      </c>
      <c r="R100" s="31">
        <f>'Div 009 FY19 Budget'!F20</f>
        <v>162303.42249999999</v>
      </c>
      <c r="S100" s="31">
        <f>'Div 009 FY19 Budget'!G20</f>
        <v>140890.14259999999</v>
      </c>
      <c r="T100" s="31">
        <f>'Div 009 FY19 Budget'!H20</f>
        <v>142778.1355</v>
      </c>
      <c r="U100" s="31">
        <f>'Div 009 FY19 Budget'!I20</f>
        <v>147574.08590000001</v>
      </c>
      <c r="V100" s="31">
        <f>'Div 009 FY19 Budget'!J20</f>
        <v>152900.70300000001</v>
      </c>
      <c r="W100" s="31">
        <f>'Div 009 FY19 Budget'!K20</f>
        <v>136852.06659999999</v>
      </c>
      <c r="X100" s="31">
        <f>'Div 009 FY19 Budget'!L20</f>
        <v>151354.50700000001</v>
      </c>
      <c r="Y100" s="31">
        <f>'Div 009 FY19 Budget'!M20</f>
        <v>145662.54430000001</v>
      </c>
      <c r="Z100" s="31">
        <f>'Div 009 FY19 Budget'!N20</f>
        <v>140474.87289999999</v>
      </c>
      <c r="AA100" s="37">
        <f t="shared" ref="AA100:AF100" si="70">AA2*AA81</f>
        <v>142322.35078243277</v>
      </c>
      <c r="AB100" s="37">
        <f t="shared" si="70"/>
        <v>139646.21225696488</v>
      </c>
      <c r="AC100" s="37">
        <f t="shared" si="70"/>
        <v>134360.99283534751</v>
      </c>
      <c r="AD100" s="37">
        <f t="shared" si="70"/>
        <v>147547.50819145108</v>
      </c>
      <c r="AE100" s="37">
        <f t="shared" si="70"/>
        <v>128081.03034980643</v>
      </c>
      <c r="AF100" s="37">
        <f t="shared" si="70"/>
        <v>129797.37486176832</v>
      </c>
      <c r="AH100" s="15">
        <f>SUM(F100:Q100)</f>
        <v>1713543.0034999999</v>
      </c>
      <c r="AI100" s="15">
        <f>SUM(U100:AF100)</f>
        <v>1696574.2489777708</v>
      </c>
      <c r="AJ100" s="15">
        <f t="shared" ref="AJ100" si="71">AI100-AH100</f>
        <v>-16968.754522229079</v>
      </c>
      <c r="AL100" s="93"/>
      <c r="AM100" s="15"/>
    </row>
    <row r="101" spans="1:40">
      <c r="B101" s="5"/>
      <c r="C101" s="5"/>
      <c r="F101" s="1">
        <f>F100-'Div 9 history '!B101</f>
        <v>0</v>
      </c>
      <c r="G101" s="1">
        <f>G100-'Div 9 history '!C101</f>
        <v>0</v>
      </c>
      <c r="H101" s="1">
        <f>H100-'Div 9 history '!D101</f>
        <v>0</v>
      </c>
      <c r="I101" s="1">
        <f>I100-'Div 9 history '!E101</f>
        <v>0</v>
      </c>
      <c r="J101" s="1">
        <f>J100-'Div 9 history '!F101</f>
        <v>0</v>
      </c>
      <c r="K101" s="1">
        <f>K100-'Div 9 history '!G101</f>
        <v>0</v>
      </c>
      <c r="L101" s="1">
        <f>L100-'Div 9 history '!H101</f>
        <v>0</v>
      </c>
      <c r="M101" s="1">
        <f>M100-'Div 9 history '!I101</f>
        <v>0</v>
      </c>
      <c r="N101" s="1">
        <f>N100-'Div 9 history '!J101</f>
        <v>0</v>
      </c>
      <c r="O101" s="1">
        <f t="shared" ref="O101:AF101" si="72">O100-SUM(O83:O99)</f>
        <v>0</v>
      </c>
      <c r="P101" s="1">
        <f t="shared" si="72"/>
        <v>0</v>
      </c>
      <c r="Q101" s="1">
        <f t="shared" si="72"/>
        <v>0</v>
      </c>
      <c r="R101" s="1">
        <f t="shared" si="72"/>
        <v>0</v>
      </c>
      <c r="S101" s="1">
        <f t="shared" si="72"/>
        <v>0</v>
      </c>
      <c r="T101" s="1">
        <f t="shared" si="72"/>
        <v>0</v>
      </c>
      <c r="U101" s="1">
        <f t="shared" si="72"/>
        <v>0</v>
      </c>
      <c r="V101" s="1">
        <f t="shared" si="72"/>
        <v>0</v>
      </c>
      <c r="W101" s="1">
        <f t="shared" si="72"/>
        <v>0</v>
      </c>
      <c r="X101" s="1">
        <f t="shared" si="72"/>
        <v>0</v>
      </c>
      <c r="Y101" s="1">
        <f t="shared" si="72"/>
        <v>0</v>
      </c>
      <c r="Z101" s="1">
        <f t="shared" si="72"/>
        <v>0</v>
      </c>
      <c r="AA101" s="1">
        <f t="shared" si="72"/>
        <v>0</v>
      </c>
      <c r="AB101" s="1">
        <f t="shared" si="72"/>
        <v>0</v>
      </c>
      <c r="AC101" s="1">
        <f t="shared" si="72"/>
        <v>0</v>
      </c>
      <c r="AD101" s="1">
        <f t="shared" si="72"/>
        <v>0</v>
      </c>
      <c r="AE101" s="1">
        <f t="shared" si="72"/>
        <v>0</v>
      </c>
      <c r="AF101" s="1">
        <f t="shared" si="72"/>
        <v>0</v>
      </c>
      <c r="AM101" s="15"/>
    </row>
    <row r="102" spans="1:40">
      <c r="A102" s="76" t="s">
        <v>21</v>
      </c>
      <c r="B102" s="5" t="str">
        <f t="shared" si="7"/>
        <v>8560-07443</v>
      </c>
      <c r="C102" s="5" t="str">
        <f t="shared" ref="C102:C134" si="73">LEFT(B102,4)</f>
        <v>8560</v>
      </c>
      <c r="D102" s="1">
        <f>SUM($F102:K102)</f>
        <v>949.94</v>
      </c>
      <c r="E102" s="2">
        <f t="shared" ref="E102:E114" si="74">D102/$D$138</f>
        <v>1.462804761899629E-2</v>
      </c>
      <c r="F102" s="22">
        <f>'Div 9 history '!B103</f>
        <v>199.94</v>
      </c>
      <c r="G102" s="22">
        <f>'Div 9 history '!C103</f>
        <v>300</v>
      </c>
      <c r="H102" s="22">
        <f>'Div 9 history '!D103</f>
        <v>450</v>
      </c>
      <c r="I102" s="22">
        <f>'Div 9 history '!E103</f>
        <v>0</v>
      </c>
      <c r="J102" s="22">
        <f>'Div 9 history '!F103</f>
        <v>0</v>
      </c>
      <c r="K102" s="22">
        <f>'Div 9 history '!G103</f>
        <v>0</v>
      </c>
      <c r="L102" s="1">
        <f t="shared" ref="L102:U117" si="75">$E102*L$138</f>
        <v>74.533559630690846</v>
      </c>
      <c r="M102" s="1">
        <f t="shared" si="75"/>
        <v>83.132511143041626</v>
      </c>
      <c r="N102" s="1">
        <f t="shared" si="75"/>
        <v>207.38431786260563</v>
      </c>
      <c r="O102" s="1">
        <f t="shared" si="75"/>
        <v>162.72064634800043</v>
      </c>
      <c r="P102" s="1">
        <f t="shared" si="75"/>
        <v>175.50555996700319</v>
      </c>
      <c r="Q102" s="1">
        <f t="shared" si="75"/>
        <v>179.99988131746363</v>
      </c>
      <c r="R102" s="1">
        <f t="shared" si="75"/>
        <v>178.35393339937417</v>
      </c>
      <c r="S102" s="1">
        <f t="shared" si="75"/>
        <v>145.53269039567979</v>
      </c>
      <c r="T102" s="1">
        <f t="shared" si="75"/>
        <v>98.491229740606784</v>
      </c>
      <c r="U102" s="1">
        <f t="shared" si="75"/>
        <v>95.88275628918737</v>
      </c>
      <c r="V102" s="1">
        <f t="shared" ref="V102:AF117" si="76">$E102*V$138</f>
        <v>122.75682025290257</v>
      </c>
      <c r="W102" s="1">
        <f t="shared" si="76"/>
        <v>123.75152749099432</v>
      </c>
      <c r="X102" s="1">
        <f t="shared" si="76"/>
        <v>85.513811014938028</v>
      </c>
      <c r="Y102" s="1">
        <f t="shared" si="76"/>
        <v>97.889139300608889</v>
      </c>
      <c r="Z102" s="1">
        <f t="shared" si="76"/>
        <v>120.47835555576773</v>
      </c>
      <c r="AA102" s="1">
        <f t="shared" si="76"/>
        <v>162.72064634800043</v>
      </c>
      <c r="AB102" s="1">
        <f t="shared" si="76"/>
        <v>175.50555996700319</v>
      </c>
      <c r="AC102" s="1">
        <f t="shared" si="76"/>
        <v>179.99988131746363</v>
      </c>
      <c r="AD102" s="1">
        <f t="shared" si="76"/>
        <v>178.35393339937417</v>
      </c>
      <c r="AE102" s="1">
        <f t="shared" si="76"/>
        <v>145.53269039567979</v>
      </c>
      <c r="AF102" s="1">
        <f t="shared" si="76"/>
        <v>98.491229740606784</v>
      </c>
      <c r="AH102" s="15">
        <f t="shared" ref="AH102:AH136" si="77">SUM(F102:Q102)</f>
        <v>1833.2164762688055</v>
      </c>
      <c r="AI102" s="15">
        <f t="shared" ref="AI102:AI136" si="78">SUM(U102:AF102)</f>
        <v>1586.8763510725269</v>
      </c>
      <c r="AJ102" s="15">
        <f t="shared" ref="AJ102:AJ136" si="79">AI102-AH102</f>
        <v>-246.34012519627868</v>
      </c>
      <c r="AM102" s="15"/>
      <c r="AN102" s="15">
        <f>AJ102</f>
        <v>-246.34012519627868</v>
      </c>
    </row>
    <row r="103" spans="1:40">
      <c r="A103" s="76" t="s">
        <v>320</v>
      </c>
      <c r="B103" s="5" t="str">
        <f t="shared" si="7"/>
        <v>8700-07443</v>
      </c>
      <c r="C103" s="5" t="str">
        <f t="shared" si="73"/>
        <v>8700</v>
      </c>
      <c r="D103" s="1">
        <f>SUM($F103:K103)</f>
        <v>476.82</v>
      </c>
      <c r="E103" s="2">
        <f t="shared" si="74"/>
        <v>7.342511806734963E-3</v>
      </c>
      <c r="F103" s="22">
        <f>'Div 9 history '!B104</f>
        <v>342.3</v>
      </c>
      <c r="G103" s="22">
        <f>'Div 9 history '!C104</f>
        <v>0</v>
      </c>
      <c r="H103" s="22">
        <f>'Div 9 history '!D104</f>
        <v>0</v>
      </c>
      <c r="I103" s="22">
        <f>'Div 9 history '!E104</f>
        <v>28.84</v>
      </c>
      <c r="J103" s="22">
        <f>'Div 9 history '!F104</f>
        <v>105.68</v>
      </c>
      <c r="K103" s="22">
        <f>'Div 9 history '!G104</f>
        <v>0</v>
      </c>
      <c r="L103" s="1">
        <f t="shared" si="75"/>
        <v>37.411933283266322</v>
      </c>
      <c r="M103" s="1">
        <f t="shared" si="75"/>
        <v>41.728155423737405</v>
      </c>
      <c r="N103" s="1">
        <f t="shared" si="75"/>
        <v>104.09603811108872</v>
      </c>
      <c r="O103" s="1">
        <f t="shared" si="75"/>
        <v>81.677220236702908</v>
      </c>
      <c r="P103" s="1">
        <f t="shared" si="75"/>
        <v>88.094575555789277</v>
      </c>
      <c r="Q103" s="1">
        <f t="shared" si="75"/>
        <v>90.350488883290538</v>
      </c>
      <c r="R103" s="1">
        <f t="shared" si="75"/>
        <v>89.524309454796708</v>
      </c>
      <c r="S103" s="1">
        <f t="shared" si="75"/>
        <v>73.049768863789339</v>
      </c>
      <c r="T103" s="1">
        <f t="shared" si="75"/>
        <v>49.437425695218778</v>
      </c>
      <c r="U103" s="1">
        <f t="shared" si="75"/>
        <v>48.128108989841799</v>
      </c>
      <c r="V103" s="1">
        <f t="shared" si="76"/>
        <v>61.617477980702994</v>
      </c>
      <c r="W103" s="1">
        <f t="shared" si="76"/>
        <v>62.116768783560971</v>
      </c>
      <c r="X103" s="1">
        <f t="shared" si="76"/>
        <v>42.923442920755789</v>
      </c>
      <c r="Y103" s="1">
        <f t="shared" si="76"/>
        <v>49.135207909253566</v>
      </c>
      <c r="Z103" s="1">
        <f t="shared" si="76"/>
        <v>60.473808341685967</v>
      </c>
      <c r="AA103" s="1">
        <f t="shared" si="76"/>
        <v>81.677220236702908</v>
      </c>
      <c r="AB103" s="1">
        <f t="shared" si="76"/>
        <v>88.094575555789277</v>
      </c>
      <c r="AC103" s="1">
        <f t="shared" si="76"/>
        <v>90.350488883290538</v>
      </c>
      <c r="AD103" s="1">
        <f t="shared" si="76"/>
        <v>89.524309454796708</v>
      </c>
      <c r="AE103" s="1">
        <f t="shared" si="76"/>
        <v>73.049768863789339</v>
      </c>
      <c r="AF103" s="1">
        <f t="shared" si="76"/>
        <v>49.437425695218778</v>
      </c>
      <c r="AH103" s="15">
        <f t="shared" si="77"/>
        <v>920.17841149387516</v>
      </c>
      <c r="AI103" s="15">
        <f t="shared" si="78"/>
        <v>796.52860361538865</v>
      </c>
      <c r="AJ103" s="15">
        <f t="shared" si="79"/>
        <v>-123.64980787848651</v>
      </c>
      <c r="AM103" s="15"/>
      <c r="AN103" s="15">
        <f t="shared" ref="AN103:AN136" si="80">AJ103</f>
        <v>-123.64980787848651</v>
      </c>
    </row>
    <row r="104" spans="1:40">
      <c r="A104" s="76" t="s">
        <v>106</v>
      </c>
      <c r="B104" s="5" t="str">
        <f t="shared" ref="B104" si="81">RIGHT(A104,10)</f>
        <v>8740-07443</v>
      </c>
      <c r="C104" s="5" t="str">
        <f t="shared" ref="C104" si="82">LEFT(B104,4)</f>
        <v>8740</v>
      </c>
      <c r="D104" s="1">
        <f>SUM($F104:K104)</f>
        <v>5588.6100000000006</v>
      </c>
      <c r="E104" s="2">
        <f t="shared" si="74"/>
        <v>8.6058543912245891E-2</v>
      </c>
      <c r="F104" s="22">
        <f>'Div 9 history '!B105</f>
        <v>2450.4</v>
      </c>
      <c r="G104" s="22">
        <f>'Div 9 history '!C105</f>
        <v>1139.42</v>
      </c>
      <c r="H104" s="22">
        <f>'Div 9 history '!D105</f>
        <v>474.63</v>
      </c>
      <c r="I104" s="22">
        <f>'Div 9 history '!E105</f>
        <v>743.99</v>
      </c>
      <c r="J104" s="22">
        <f>'Div 9 history '!F105</f>
        <v>626.63</v>
      </c>
      <c r="K104" s="22">
        <f>'Div 9 history '!G105</f>
        <v>153.54</v>
      </c>
      <c r="L104" s="1">
        <f t="shared" si="75"/>
        <v>438.48979586887089</v>
      </c>
      <c r="M104" s="1">
        <f t="shared" si="75"/>
        <v>489.07845032224549</v>
      </c>
      <c r="N104" s="1">
        <f t="shared" si="75"/>
        <v>1220.0666069963752</v>
      </c>
      <c r="O104" s="1">
        <f t="shared" si="75"/>
        <v>957.30491545455379</v>
      </c>
      <c r="P104" s="1">
        <f t="shared" si="75"/>
        <v>1032.5200828338566</v>
      </c>
      <c r="Q104" s="1">
        <f t="shared" si="75"/>
        <v>1058.9607098654553</v>
      </c>
      <c r="R104" s="1">
        <f t="shared" si="75"/>
        <v>1049.2774025044494</v>
      </c>
      <c r="S104" s="1">
        <f t="shared" si="75"/>
        <v>856.18612635766488</v>
      </c>
      <c r="T104" s="1">
        <f t="shared" si="75"/>
        <v>579.43561850290803</v>
      </c>
      <c r="U104" s="1">
        <f t="shared" si="75"/>
        <v>564.08965895247638</v>
      </c>
      <c r="V104" s="1">
        <f t="shared" si="76"/>
        <v>722.192973486298</v>
      </c>
      <c r="W104" s="1">
        <f t="shared" si="76"/>
        <v>728.04495447233069</v>
      </c>
      <c r="X104" s="1">
        <f t="shared" si="76"/>
        <v>503.08792068572001</v>
      </c>
      <c r="Y104" s="1">
        <f t="shared" si="76"/>
        <v>575.89344883548006</v>
      </c>
      <c r="Z104" s="1">
        <f t="shared" si="76"/>
        <v>708.78849468652675</v>
      </c>
      <c r="AA104" s="1">
        <f t="shared" si="76"/>
        <v>957.30491545455379</v>
      </c>
      <c r="AB104" s="1">
        <f t="shared" si="76"/>
        <v>1032.5200828338566</v>
      </c>
      <c r="AC104" s="1">
        <f t="shared" si="76"/>
        <v>1058.9607098654553</v>
      </c>
      <c r="AD104" s="1">
        <f t="shared" si="76"/>
        <v>1049.2774025044494</v>
      </c>
      <c r="AE104" s="1">
        <f t="shared" si="76"/>
        <v>856.18612635766488</v>
      </c>
      <c r="AF104" s="1">
        <f t="shared" si="76"/>
        <v>579.43561850290803</v>
      </c>
      <c r="AH104" s="15">
        <f t="shared" si="77"/>
        <v>10785.030561341358</v>
      </c>
      <c r="AI104" s="15">
        <f t="shared" si="78"/>
        <v>9335.7823066377205</v>
      </c>
      <c r="AJ104" s="15">
        <f t="shared" si="79"/>
        <v>-1449.2482547036379</v>
      </c>
      <c r="AM104" s="15"/>
      <c r="AN104" s="15">
        <f t="shared" si="80"/>
        <v>-1449.2482547036379</v>
      </c>
    </row>
    <row r="105" spans="1:40">
      <c r="A105" s="76" t="s">
        <v>1267</v>
      </c>
      <c r="B105" s="5" t="str">
        <f t="shared" ref="B105:B130" si="83">RIGHT(A105,10)</f>
        <v>8750-07443</v>
      </c>
      <c r="C105" s="5" t="str">
        <f t="shared" ref="C105:C130" si="84">LEFT(B105,4)</f>
        <v>8750</v>
      </c>
      <c r="D105" s="1">
        <f>SUM($F105:K105)</f>
        <v>862.49</v>
      </c>
      <c r="E105" s="2">
        <f t="shared" si="74"/>
        <v>1.3281412290153179E-2</v>
      </c>
      <c r="F105" s="22">
        <f>'Div 9 history '!B106</f>
        <v>613.58000000000004</v>
      </c>
      <c r="G105" s="22">
        <f>'Div 9 history '!C106</f>
        <v>0</v>
      </c>
      <c r="H105" s="22">
        <f>'Div 9 history '!D106</f>
        <v>248.91</v>
      </c>
      <c r="I105" s="22">
        <f>'Div 9 history '!E106</f>
        <v>0</v>
      </c>
      <c r="J105" s="22">
        <f>'Div 9 history '!F106</f>
        <v>0</v>
      </c>
      <c r="K105" s="22">
        <f>'Div 9 history '!G106</f>
        <v>0</v>
      </c>
      <c r="L105" s="1">
        <f t="shared" si="75"/>
        <v>67.672115971402988</v>
      </c>
      <c r="M105" s="1">
        <f t="shared" si="75"/>
        <v>75.479461372046629</v>
      </c>
      <c r="N105" s="1">
        <f t="shared" si="75"/>
        <v>188.29283987759095</v>
      </c>
      <c r="O105" s="1">
        <f t="shared" si="75"/>
        <v>147.74083654618914</v>
      </c>
      <c r="P105" s="1">
        <f t="shared" si="75"/>
        <v>159.348790887783</v>
      </c>
      <c r="Q105" s="1">
        <f t="shared" si="75"/>
        <v>163.42937199980969</v>
      </c>
      <c r="R105" s="1">
        <f t="shared" si="75"/>
        <v>161.93494748892164</v>
      </c>
      <c r="S105" s="1">
        <f t="shared" si="75"/>
        <v>132.13517710525915</v>
      </c>
      <c r="T105" s="1">
        <f t="shared" si="75"/>
        <v>89.424280206092959</v>
      </c>
      <c r="U105" s="1">
        <f t="shared" si="75"/>
        <v>87.055938766512853</v>
      </c>
      <c r="V105" s="1">
        <f t="shared" si="76"/>
        <v>111.45601816949065</v>
      </c>
      <c r="W105" s="1">
        <f t="shared" si="76"/>
        <v>112.35915420522106</v>
      </c>
      <c r="X105" s="1">
        <f t="shared" si="76"/>
        <v>77.64154247876067</v>
      </c>
      <c r="Y105" s="1">
        <f t="shared" si="76"/>
        <v>88.877617276230254</v>
      </c>
      <c r="Z105" s="1">
        <f t="shared" si="76"/>
        <v>109.38730539117641</v>
      </c>
      <c r="AA105" s="1">
        <f t="shared" si="76"/>
        <v>147.74083654618914</v>
      </c>
      <c r="AB105" s="1">
        <f t="shared" si="76"/>
        <v>159.348790887783</v>
      </c>
      <c r="AC105" s="1">
        <f t="shared" si="76"/>
        <v>163.42937199980969</v>
      </c>
      <c r="AD105" s="1">
        <f t="shared" si="76"/>
        <v>161.93494748892164</v>
      </c>
      <c r="AE105" s="1">
        <f t="shared" si="76"/>
        <v>132.13517710525915</v>
      </c>
      <c r="AF105" s="1">
        <f t="shared" si="76"/>
        <v>89.424280206092959</v>
      </c>
      <c r="AH105" s="15">
        <f t="shared" ref="AH105" si="85">SUM(F105:Q105)</f>
        <v>1664.4534166548224</v>
      </c>
      <c r="AI105" s="15">
        <f t="shared" ref="AI105" si="86">SUM(U105:AF105)</f>
        <v>1440.7909805214474</v>
      </c>
      <c r="AJ105" s="15">
        <f t="shared" ref="AJ105" si="87">AI105-AH105</f>
        <v>-223.66243613337497</v>
      </c>
      <c r="AM105" s="15"/>
      <c r="AN105" s="15">
        <f t="shared" ref="AN105" si="88">AJ105</f>
        <v>-223.66243613337497</v>
      </c>
    </row>
    <row r="106" spans="1:40">
      <c r="A106" s="76" t="s">
        <v>104</v>
      </c>
      <c r="B106" s="5" t="str">
        <f t="shared" si="83"/>
        <v>8780-07443</v>
      </c>
      <c r="C106" s="5" t="str">
        <f t="shared" si="84"/>
        <v>8780</v>
      </c>
      <c r="D106" s="1">
        <f>SUM($F106:K106)</f>
        <v>1767.9099999999999</v>
      </c>
      <c r="E106" s="2">
        <f t="shared" si="74"/>
        <v>2.7223900105374791E-2</v>
      </c>
      <c r="F106" s="22">
        <f>'Div 9 history '!B107</f>
        <v>996.11</v>
      </c>
      <c r="G106" s="22">
        <f>'Div 9 history '!C107</f>
        <v>399.71</v>
      </c>
      <c r="H106" s="22">
        <f>'Div 9 history '!D107</f>
        <v>0</v>
      </c>
      <c r="I106" s="22">
        <f>'Div 9 history '!E107</f>
        <v>350.06</v>
      </c>
      <c r="J106" s="22">
        <f>'Div 9 history '!F107</f>
        <v>22.03</v>
      </c>
      <c r="K106" s="22">
        <f>'Div 9 history '!G107</f>
        <v>0</v>
      </c>
      <c r="L106" s="1">
        <f t="shared" si="75"/>
        <v>138.71257701191089</v>
      </c>
      <c r="M106" s="1">
        <f t="shared" si="75"/>
        <v>154.71587444985443</v>
      </c>
      <c r="N106" s="1">
        <f t="shared" si="75"/>
        <v>385.95785985691634</v>
      </c>
      <c r="O106" s="1">
        <f t="shared" si="75"/>
        <v>302.83539790417649</v>
      </c>
      <c r="P106" s="1">
        <f t="shared" si="75"/>
        <v>326.62908659627408</v>
      </c>
      <c r="Q106" s="1">
        <f t="shared" si="75"/>
        <v>334.99335766464947</v>
      </c>
      <c r="R106" s="1">
        <f t="shared" si="75"/>
        <v>331.93012442479267</v>
      </c>
      <c r="S106" s="1">
        <f t="shared" si="75"/>
        <v>270.8473152803611</v>
      </c>
      <c r="T106" s="1">
        <f t="shared" si="75"/>
        <v>183.29960836549267</v>
      </c>
      <c r="U106" s="1">
        <f t="shared" si="75"/>
        <v>178.44504249870226</v>
      </c>
      <c r="V106" s="1">
        <f t="shared" si="76"/>
        <v>228.45970281629258</v>
      </c>
      <c r="W106" s="1">
        <f t="shared" si="76"/>
        <v>230.31092802345808</v>
      </c>
      <c r="X106" s="1">
        <f t="shared" si="76"/>
        <v>159.14765314800837</v>
      </c>
      <c r="Y106" s="1">
        <f t="shared" si="76"/>
        <v>182.17907263715546</v>
      </c>
      <c r="Z106" s="1">
        <f t="shared" si="76"/>
        <v>224.21930813587946</v>
      </c>
      <c r="AA106" s="1">
        <f t="shared" si="76"/>
        <v>302.83539790417649</v>
      </c>
      <c r="AB106" s="1">
        <f t="shared" si="76"/>
        <v>326.62908659627408</v>
      </c>
      <c r="AC106" s="1">
        <f t="shared" si="76"/>
        <v>334.99335766464947</v>
      </c>
      <c r="AD106" s="1">
        <f t="shared" si="76"/>
        <v>331.93012442479267</v>
      </c>
      <c r="AE106" s="1">
        <f t="shared" si="76"/>
        <v>270.8473152803611</v>
      </c>
      <c r="AF106" s="1">
        <f t="shared" si="76"/>
        <v>183.29960836549267</v>
      </c>
      <c r="AH106" s="15">
        <f t="shared" si="77"/>
        <v>3411.7541534837819</v>
      </c>
      <c r="AI106" s="15">
        <f t="shared" si="78"/>
        <v>2953.2965974952426</v>
      </c>
      <c r="AJ106" s="15">
        <f t="shared" si="79"/>
        <v>-458.4575559885393</v>
      </c>
      <c r="AM106" s="15"/>
      <c r="AN106" s="15">
        <f t="shared" si="80"/>
        <v>-458.4575559885393</v>
      </c>
    </row>
    <row r="107" spans="1:40">
      <c r="A107" s="76" t="s">
        <v>105</v>
      </c>
      <c r="B107" s="5" t="str">
        <f t="shared" si="83"/>
        <v>9020-07443</v>
      </c>
      <c r="C107" s="5" t="str">
        <f t="shared" si="84"/>
        <v>9020</v>
      </c>
      <c r="D107" s="1">
        <f>SUM($F107:K107)</f>
        <v>2255.25</v>
      </c>
      <c r="E107" s="2">
        <f t="shared" si="74"/>
        <v>3.4728408523423987E-2</v>
      </c>
      <c r="F107" s="22">
        <f>'Div 9 history '!B108</f>
        <v>940.97</v>
      </c>
      <c r="G107" s="22">
        <f>'Div 9 history '!C108</f>
        <v>148.38999999999999</v>
      </c>
      <c r="H107" s="22">
        <f>'Div 9 history '!D108</f>
        <v>89.27</v>
      </c>
      <c r="I107" s="22">
        <f>'Div 9 history '!E108</f>
        <v>0</v>
      </c>
      <c r="J107" s="22">
        <f>'Div 9 history '!F108</f>
        <v>948.7</v>
      </c>
      <c r="K107" s="22">
        <f>'Div 9 history '!G108</f>
        <v>127.92</v>
      </c>
      <c r="L107" s="1">
        <f t="shared" si="75"/>
        <v>176.94992352897606</v>
      </c>
      <c r="M107" s="1">
        <f t="shared" si="75"/>
        <v>197.36467119538563</v>
      </c>
      <c r="N107" s="1">
        <f t="shared" si="75"/>
        <v>492.35055146603082</v>
      </c>
      <c r="O107" s="1">
        <f t="shared" si="75"/>
        <v>386.31464900554562</v>
      </c>
      <c r="P107" s="1">
        <f t="shared" si="75"/>
        <v>416.66727805501813</v>
      </c>
      <c r="Q107" s="1">
        <f t="shared" si="75"/>
        <v>427.33723428975497</v>
      </c>
      <c r="R107" s="1">
        <f t="shared" si="75"/>
        <v>423.42959376269931</v>
      </c>
      <c r="S107" s="1">
        <f t="shared" si="75"/>
        <v>345.50876899052241</v>
      </c>
      <c r="T107" s="1">
        <f t="shared" si="75"/>
        <v>233.82776372455464</v>
      </c>
      <c r="U107" s="1">
        <f t="shared" si="75"/>
        <v>227.63499391665769</v>
      </c>
      <c r="V107" s="1">
        <f t="shared" si="76"/>
        <v>291.43663691955123</v>
      </c>
      <c r="W107" s="1">
        <f t="shared" si="76"/>
        <v>293.79816869914407</v>
      </c>
      <c r="X107" s="1">
        <f t="shared" si="76"/>
        <v>203.01810881891382</v>
      </c>
      <c r="Y107" s="1">
        <f t="shared" si="76"/>
        <v>232.39834242973052</v>
      </c>
      <c r="Z107" s="1">
        <f t="shared" si="76"/>
        <v>286.02734000794277</v>
      </c>
      <c r="AA107" s="1">
        <f t="shared" si="76"/>
        <v>386.31464900554562</v>
      </c>
      <c r="AB107" s="1">
        <f t="shared" si="76"/>
        <v>416.66727805501813</v>
      </c>
      <c r="AC107" s="1">
        <f t="shared" si="76"/>
        <v>427.33723428975497</v>
      </c>
      <c r="AD107" s="1">
        <f t="shared" si="76"/>
        <v>423.42959376269931</v>
      </c>
      <c r="AE107" s="1">
        <f t="shared" si="76"/>
        <v>345.50876899052241</v>
      </c>
      <c r="AF107" s="1">
        <f t="shared" si="76"/>
        <v>233.82776372455464</v>
      </c>
      <c r="AH107" s="15">
        <f t="shared" si="77"/>
        <v>4352.2343075407107</v>
      </c>
      <c r="AI107" s="15">
        <f t="shared" si="78"/>
        <v>3767.3988786200352</v>
      </c>
      <c r="AJ107" s="15">
        <f t="shared" si="79"/>
        <v>-584.83542892067544</v>
      </c>
      <c r="AM107" s="15"/>
      <c r="AN107" s="15">
        <f t="shared" si="80"/>
        <v>-584.83542892067544</v>
      </c>
    </row>
    <row r="108" spans="1:40">
      <c r="A108" s="76" t="s">
        <v>683</v>
      </c>
      <c r="B108" s="5" t="str">
        <f t="shared" si="83"/>
        <v>9030-07443</v>
      </c>
      <c r="C108" s="5" t="str">
        <f t="shared" si="84"/>
        <v>9030</v>
      </c>
      <c r="D108" s="1">
        <f>SUM($F108:K108)</f>
        <v>0</v>
      </c>
      <c r="E108" s="2">
        <f t="shared" si="74"/>
        <v>0</v>
      </c>
      <c r="F108" s="22">
        <f>'Div 9 history '!B109</f>
        <v>0</v>
      </c>
      <c r="G108" s="22">
        <f>'Div 9 history '!C109</f>
        <v>0</v>
      </c>
      <c r="H108" s="22">
        <f>'Div 9 history '!D109</f>
        <v>0</v>
      </c>
      <c r="I108" s="22">
        <f>'Div 9 history '!E109</f>
        <v>0</v>
      </c>
      <c r="J108" s="22">
        <f>'Div 9 history '!F109</f>
        <v>0</v>
      </c>
      <c r="K108" s="22">
        <f>'Div 9 history '!G109</f>
        <v>0</v>
      </c>
      <c r="L108" s="1">
        <f t="shared" si="75"/>
        <v>0</v>
      </c>
      <c r="M108" s="1">
        <f t="shared" si="75"/>
        <v>0</v>
      </c>
      <c r="N108" s="1">
        <f t="shared" si="75"/>
        <v>0</v>
      </c>
      <c r="O108" s="1">
        <f t="shared" si="75"/>
        <v>0</v>
      </c>
      <c r="P108" s="1">
        <f t="shared" si="75"/>
        <v>0</v>
      </c>
      <c r="Q108" s="1">
        <f t="shared" si="75"/>
        <v>0</v>
      </c>
      <c r="R108" s="1">
        <f t="shared" si="75"/>
        <v>0</v>
      </c>
      <c r="S108" s="1">
        <f t="shared" si="75"/>
        <v>0</v>
      </c>
      <c r="T108" s="1">
        <f t="shared" si="75"/>
        <v>0</v>
      </c>
      <c r="U108" s="1">
        <f t="shared" si="75"/>
        <v>0</v>
      </c>
      <c r="V108" s="1">
        <f t="shared" si="76"/>
        <v>0</v>
      </c>
      <c r="W108" s="1">
        <f t="shared" si="76"/>
        <v>0</v>
      </c>
      <c r="X108" s="1">
        <f t="shared" si="76"/>
        <v>0</v>
      </c>
      <c r="Y108" s="1">
        <f t="shared" si="76"/>
        <v>0</v>
      </c>
      <c r="Z108" s="1">
        <f t="shared" si="76"/>
        <v>0</v>
      </c>
      <c r="AA108" s="1">
        <f t="shared" si="76"/>
        <v>0</v>
      </c>
      <c r="AB108" s="1">
        <f t="shared" si="76"/>
        <v>0</v>
      </c>
      <c r="AC108" s="1">
        <f t="shared" si="76"/>
        <v>0</v>
      </c>
      <c r="AD108" s="1">
        <f t="shared" si="76"/>
        <v>0</v>
      </c>
      <c r="AE108" s="1">
        <f t="shared" si="76"/>
        <v>0</v>
      </c>
      <c r="AF108" s="1">
        <f t="shared" si="76"/>
        <v>0</v>
      </c>
      <c r="AH108" s="15">
        <f t="shared" si="77"/>
        <v>0</v>
      </c>
      <c r="AI108" s="15">
        <f t="shared" si="78"/>
        <v>0</v>
      </c>
      <c r="AJ108" s="15">
        <f t="shared" si="79"/>
        <v>0</v>
      </c>
      <c r="AM108" s="15"/>
      <c r="AN108" s="15">
        <f t="shared" si="80"/>
        <v>0</v>
      </c>
    </row>
    <row r="109" spans="1:40">
      <c r="A109" s="76" t="s">
        <v>103</v>
      </c>
      <c r="B109" s="5" t="str">
        <f t="shared" si="83"/>
        <v>9260-07443</v>
      </c>
      <c r="C109" s="5" t="str">
        <f t="shared" si="84"/>
        <v>9260</v>
      </c>
      <c r="D109" s="1">
        <f>SUM($F109:K109)</f>
        <v>24105.34</v>
      </c>
      <c r="E109" s="2">
        <f t="shared" si="74"/>
        <v>0.37119614016895386</v>
      </c>
      <c r="F109" s="22">
        <f>'Div 9 history '!B110</f>
        <v>9043.02</v>
      </c>
      <c r="G109" s="22">
        <f>'Div 9 history '!C110</f>
        <v>2602.4499999999998</v>
      </c>
      <c r="H109" s="22">
        <f>'Div 9 history '!D110</f>
        <v>3206.91</v>
      </c>
      <c r="I109" s="22">
        <f>'Div 9 history '!E110</f>
        <v>2854.07</v>
      </c>
      <c r="J109" s="22">
        <f>'Div 9 history '!F110</f>
        <v>3409.29</v>
      </c>
      <c r="K109" s="22">
        <f>'Div 9 history '!G110</f>
        <v>2989.6</v>
      </c>
      <c r="L109" s="1">
        <f t="shared" si="75"/>
        <v>1891.3371331958622</v>
      </c>
      <c r="M109" s="1">
        <f t="shared" si="75"/>
        <v>2109.5410722327802</v>
      </c>
      <c r="N109" s="1">
        <f t="shared" si="75"/>
        <v>5262.510782519088</v>
      </c>
      <c r="O109" s="1">
        <f t="shared" si="75"/>
        <v>4129.1413197026222</v>
      </c>
      <c r="P109" s="1">
        <f t="shared" si="75"/>
        <v>4453.5667462102874</v>
      </c>
      <c r="Q109" s="1">
        <f t="shared" si="75"/>
        <v>4567.6130483157976</v>
      </c>
      <c r="R109" s="1">
        <f t="shared" si="75"/>
        <v>4525.8460586239871</v>
      </c>
      <c r="S109" s="1">
        <f t="shared" si="75"/>
        <v>3692.9858550041013</v>
      </c>
      <c r="T109" s="1">
        <f t="shared" si="75"/>
        <v>2499.2784596031729</v>
      </c>
      <c r="U109" s="1">
        <f t="shared" si="75"/>
        <v>2433.0867638882455</v>
      </c>
      <c r="V109" s="1">
        <f t="shared" si="76"/>
        <v>3115.0334647610402</v>
      </c>
      <c r="W109" s="1">
        <f t="shared" si="76"/>
        <v>3140.2748022925289</v>
      </c>
      <c r="X109" s="1">
        <f t="shared" si="76"/>
        <v>2169.9680918908839</v>
      </c>
      <c r="Y109" s="1">
        <f t="shared" si="76"/>
        <v>2484.0000264738192</v>
      </c>
      <c r="Z109" s="1">
        <f t="shared" si="76"/>
        <v>3057.2159539683244</v>
      </c>
      <c r="AA109" s="1">
        <f t="shared" si="76"/>
        <v>4129.1413197026222</v>
      </c>
      <c r="AB109" s="1">
        <f t="shared" si="76"/>
        <v>4453.5667462102874</v>
      </c>
      <c r="AC109" s="1">
        <f t="shared" si="76"/>
        <v>4567.6130483157976</v>
      </c>
      <c r="AD109" s="1">
        <f t="shared" si="76"/>
        <v>4525.8460586239871</v>
      </c>
      <c r="AE109" s="1">
        <f t="shared" si="76"/>
        <v>3692.9858550041013</v>
      </c>
      <c r="AF109" s="1">
        <f t="shared" si="76"/>
        <v>2499.2784596031729</v>
      </c>
      <c r="AH109" s="15">
        <f t="shared" si="77"/>
        <v>46519.050102176436</v>
      </c>
      <c r="AI109" s="15">
        <f t="shared" si="78"/>
        <v>40268.010590734812</v>
      </c>
      <c r="AJ109" s="15">
        <f t="shared" si="79"/>
        <v>-6251.0395114416242</v>
      </c>
      <c r="AM109" s="15"/>
      <c r="AN109" s="15">
        <f t="shared" si="80"/>
        <v>-6251.0395114416242</v>
      </c>
    </row>
    <row r="110" spans="1:40">
      <c r="A110" s="76" t="s">
        <v>684</v>
      </c>
      <c r="B110" s="5" t="str">
        <f t="shared" si="83"/>
        <v>9030-07444</v>
      </c>
      <c r="C110" s="5" t="str">
        <f t="shared" si="84"/>
        <v>9030</v>
      </c>
      <c r="D110" s="1">
        <f>SUM($F110:K110)</f>
        <v>0</v>
      </c>
      <c r="E110" s="2">
        <f t="shared" si="74"/>
        <v>0</v>
      </c>
      <c r="F110" s="22">
        <f>'Div 9 history '!B111</f>
        <v>0</v>
      </c>
      <c r="G110" s="22">
        <f>'Div 9 history '!C111</f>
        <v>0</v>
      </c>
      <c r="H110" s="22">
        <f>'Div 9 history '!D111</f>
        <v>0</v>
      </c>
      <c r="I110" s="22">
        <f>'Div 9 history '!E111</f>
        <v>0</v>
      </c>
      <c r="J110" s="22">
        <f>'Div 9 history '!F111</f>
        <v>0</v>
      </c>
      <c r="K110" s="22">
        <f>'Div 9 history '!G111</f>
        <v>0</v>
      </c>
      <c r="L110" s="1">
        <f t="shared" si="75"/>
        <v>0</v>
      </c>
      <c r="M110" s="1">
        <f t="shared" si="75"/>
        <v>0</v>
      </c>
      <c r="N110" s="1">
        <f t="shared" si="75"/>
        <v>0</v>
      </c>
      <c r="O110" s="1">
        <f t="shared" si="75"/>
        <v>0</v>
      </c>
      <c r="P110" s="1">
        <f t="shared" si="75"/>
        <v>0</v>
      </c>
      <c r="Q110" s="1">
        <f t="shared" si="75"/>
        <v>0</v>
      </c>
      <c r="R110" s="1">
        <f t="shared" si="75"/>
        <v>0</v>
      </c>
      <c r="S110" s="1">
        <f t="shared" si="75"/>
        <v>0</v>
      </c>
      <c r="T110" s="1">
        <f t="shared" si="75"/>
        <v>0</v>
      </c>
      <c r="U110" s="1">
        <f t="shared" si="75"/>
        <v>0</v>
      </c>
      <c r="V110" s="1">
        <f t="shared" si="76"/>
        <v>0</v>
      </c>
      <c r="W110" s="1">
        <f t="shared" si="76"/>
        <v>0</v>
      </c>
      <c r="X110" s="1">
        <f t="shared" si="76"/>
        <v>0</v>
      </c>
      <c r="Y110" s="1">
        <f t="shared" si="76"/>
        <v>0</v>
      </c>
      <c r="Z110" s="1">
        <f t="shared" si="76"/>
        <v>0</v>
      </c>
      <c r="AA110" s="1">
        <f t="shared" si="76"/>
        <v>0</v>
      </c>
      <c r="AB110" s="1">
        <f t="shared" si="76"/>
        <v>0</v>
      </c>
      <c r="AC110" s="1">
        <f t="shared" si="76"/>
        <v>0</v>
      </c>
      <c r="AD110" s="1">
        <f t="shared" si="76"/>
        <v>0</v>
      </c>
      <c r="AE110" s="1">
        <f t="shared" si="76"/>
        <v>0</v>
      </c>
      <c r="AF110" s="1">
        <f t="shared" si="76"/>
        <v>0</v>
      </c>
      <c r="AH110" s="15">
        <f t="shared" si="77"/>
        <v>0</v>
      </c>
      <c r="AI110" s="15">
        <f t="shared" si="78"/>
        <v>0</v>
      </c>
      <c r="AJ110" s="15">
        <f t="shared" si="79"/>
        <v>0</v>
      </c>
      <c r="AM110" s="15"/>
      <c r="AN110" s="15">
        <f t="shared" si="80"/>
        <v>0</v>
      </c>
    </row>
    <row r="111" spans="1:40">
      <c r="A111" s="76" t="s">
        <v>111</v>
      </c>
      <c r="B111" s="5" t="str">
        <f t="shared" si="83"/>
        <v>9260-07444</v>
      </c>
      <c r="C111" s="5" t="str">
        <f t="shared" si="84"/>
        <v>9260</v>
      </c>
      <c r="D111" s="1">
        <f>SUM($F111:K111)</f>
        <v>-13408.320000000002</v>
      </c>
      <c r="E111" s="2">
        <f t="shared" si="74"/>
        <v>-0.20647361249209462</v>
      </c>
      <c r="F111" s="22">
        <f>'Div 9 history '!B112</f>
        <v>-4900.8900000000003</v>
      </c>
      <c r="G111" s="22">
        <f>'Div 9 history '!C112</f>
        <v>-1160.18</v>
      </c>
      <c r="H111" s="22">
        <f>'Div 9 history '!D112</f>
        <v>-1826.41</v>
      </c>
      <c r="I111" s="22">
        <f>'Div 9 history '!E112</f>
        <v>-1666.17</v>
      </c>
      <c r="J111" s="22">
        <f>'Div 9 history '!F112</f>
        <v>-2030.52</v>
      </c>
      <c r="K111" s="22">
        <f>'Div 9 history '!G112</f>
        <v>-1824.15</v>
      </c>
      <c r="L111" s="1">
        <f t="shared" si="75"/>
        <v>-1052.0346740503451</v>
      </c>
      <c r="M111" s="1">
        <f t="shared" si="75"/>
        <v>-1173.408122417698</v>
      </c>
      <c r="N111" s="1">
        <f t="shared" si="75"/>
        <v>-2927.2115048145492</v>
      </c>
      <c r="O111" s="1">
        <f t="shared" si="75"/>
        <v>-2296.7876885285614</v>
      </c>
      <c r="P111" s="1">
        <f t="shared" si="75"/>
        <v>-2477.2456258466518</v>
      </c>
      <c r="Q111" s="1">
        <f t="shared" si="75"/>
        <v>-2540.6825785487235</v>
      </c>
      <c r="R111" s="1">
        <f t="shared" si="75"/>
        <v>-2517.4501676711129</v>
      </c>
      <c r="S111" s="1">
        <f t="shared" si="75"/>
        <v>-2054.1811938503502</v>
      </c>
      <c r="T111" s="1">
        <f t="shared" si="75"/>
        <v>-1390.1950918537727</v>
      </c>
      <c r="U111" s="1">
        <f t="shared" si="75"/>
        <v>-1353.3767172741825</v>
      </c>
      <c r="V111" s="1">
        <f t="shared" si="76"/>
        <v>-1732.7017792001589</v>
      </c>
      <c r="W111" s="1">
        <f t="shared" si="76"/>
        <v>-1746.7419848496213</v>
      </c>
      <c r="X111" s="1">
        <f t="shared" si="76"/>
        <v>-1207.019961795286</v>
      </c>
      <c r="Y111" s="1">
        <f t="shared" si="76"/>
        <v>-1381.6966379635981</v>
      </c>
      <c r="Z111" s="1">
        <f t="shared" si="76"/>
        <v>-1700.5414493183905</v>
      </c>
      <c r="AA111" s="1">
        <f t="shared" si="76"/>
        <v>-2296.7876885285614</v>
      </c>
      <c r="AB111" s="1">
        <f t="shared" si="76"/>
        <v>-2477.2456258466518</v>
      </c>
      <c r="AC111" s="1">
        <f t="shared" si="76"/>
        <v>-2540.6825785487235</v>
      </c>
      <c r="AD111" s="1">
        <f t="shared" si="76"/>
        <v>-2517.4501676711129</v>
      </c>
      <c r="AE111" s="1">
        <f t="shared" si="76"/>
        <v>-2054.1811938503502</v>
      </c>
      <c r="AF111" s="1">
        <f t="shared" si="76"/>
        <v>-1390.1950918537727</v>
      </c>
      <c r="AH111" s="15">
        <f t="shared" si="77"/>
        <v>-25875.690194206531</v>
      </c>
      <c r="AI111" s="15">
        <f t="shared" si="78"/>
        <v>-22398.620876700406</v>
      </c>
      <c r="AJ111" s="15">
        <f t="shared" si="79"/>
        <v>3477.0693175061242</v>
      </c>
      <c r="AM111" s="15"/>
      <c r="AN111" s="15">
        <f t="shared" si="80"/>
        <v>3477.0693175061242</v>
      </c>
    </row>
    <row r="112" spans="1:40">
      <c r="A112" s="76" t="s">
        <v>107</v>
      </c>
      <c r="B112" s="5" t="str">
        <f t="shared" si="83"/>
        <v>8560-07444</v>
      </c>
      <c r="C112" s="5" t="str">
        <f t="shared" si="84"/>
        <v>8560</v>
      </c>
      <c r="D112" s="1">
        <f>SUM($F112:K112)</f>
        <v>-49.74</v>
      </c>
      <c r="E112" s="2">
        <f t="shared" si="74"/>
        <v>-7.6594215273477853E-4</v>
      </c>
      <c r="F112" s="22">
        <f>'Div 9 history '!B113</f>
        <v>-17.02</v>
      </c>
      <c r="G112" s="22">
        <f>'Div 9 history '!C113</f>
        <v>-21.93</v>
      </c>
      <c r="H112" s="22">
        <f>'Div 9 history '!D113</f>
        <v>-10.79</v>
      </c>
      <c r="I112" s="22">
        <f>'Div 9 history '!E113</f>
        <v>0</v>
      </c>
      <c r="J112" s="22">
        <f>'Div 9 history '!F113</f>
        <v>0</v>
      </c>
      <c r="K112" s="22">
        <f>'Div 9 history '!G113</f>
        <v>0</v>
      </c>
      <c r="L112" s="1">
        <f t="shared" si="75"/>
        <v>-3.9026667537218804</v>
      </c>
      <c r="M112" s="1">
        <f t="shared" si="75"/>
        <v>-4.3529181887854929</v>
      </c>
      <c r="N112" s="1">
        <f t="shared" si="75"/>
        <v>-10.85889210948692</v>
      </c>
      <c r="O112" s="1">
        <f t="shared" si="75"/>
        <v>-8.5202485939633483</v>
      </c>
      <c r="P112" s="1">
        <f t="shared" si="75"/>
        <v>-9.1896820354535436</v>
      </c>
      <c r="Q112" s="1">
        <f t="shared" si="75"/>
        <v>-9.4250101024597779</v>
      </c>
      <c r="R112" s="1">
        <f t="shared" si="75"/>
        <v>-9.3388262914340601</v>
      </c>
      <c r="S112" s="1">
        <f t="shared" si="75"/>
        <v>-7.6202665644999827</v>
      </c>
      <c r="T112" s="1">
        <f t="shared" si="75"/>
        <v>-5.1571191520493729</v>
      </c>
      <c r="U112" s="1">
        <f t="shared" si="75"/>
        <v>-5.0205363473737075</v>
      </c>
      <c r="V112" s="1">
        <f t="shared" si="76"/>
        <v>-6.4276946326919324</v>
      </c>
      <c r="W112" s="1">
        <f t="shared" si="76"/>
        <v>-6.4797786990778974</v>
      </c>
      <c r="X112" s="1">
        <f t="shared" si="76"/>
        <v>-4.4776059118291869</v>
      </c>
      <c r="Y112" s="1">
        <f t="shared" si="76"/>
        <v>-5.12559297304281</v>
      </c>
      <c r="Z112" s="1">
        <f t="shared" si="76"/>
        <v>-6.3083914829819649</v>
      </c>
      <c r="AA112" s="1">
        <f t="shared" si="76"/>
        <v>-8.5202485939633483</v>
      </c>
      <c r="AB112" s="1">
        <f t="shared" si="76"/>
        <v>-9.1896820354535436</v>
      </c>
      <c r="AC112" s="1">
        <f t="shared" si="76"/>
        <v>-9.4250101024597779</v>
      </c>
      <c r="AD112" s="1">
        <f t="shared" si="76"/>
        <v>-9.3388262914340601</v>
      </c>
      <c r="AE112" s="1">
        <f t="shared" si="76"/>
        <v>-7.6202665644999827</v>
      </c>
      <c r="AF112" s="1">
        <f t="shared" si="76"/>
        <v>-5.1571191520493729</v>
      </c>
      <c r="AH112" s="15">
        <f t="shared" si="77"/>
        <v>-95.989417783870962</v>
      </c>
      <c r="AI112" s="15">
        <f t="shared" si="78"/>
        <v>-83.090752786857593</v>
      </c>
      <c r="AJ112" s="15">
        <f t="shared" si="79"/>
        <v>12.89866499701337</v>
      </c>
      <c r="AM112" s="15"/>
      <c r="AN112" s="15">
        <f t="shared" si="80"/>
        <v>12.89866499701337</v>
      </c>
    </row>
    <row r="113" spans="1:40">
      <c r="A113" s="76" t="s">
        <v>321</v>
      </c>
      <c r="B113" s="5" t="str">
        <f t="shared" si="83"/>
        <v>8700-07444</v>
      </c>
      <c r="C113" s="5" t="str">
        <f t="shared" si="84"/>
        <v>8700</v>
      </c>
      <c r="D113" s="1">
        <f>SUM($F113:K113)</f>
        <v>-248.65000000000003</v>
      </c>
      <c r="E113" s="2">
        <f t="shared" si="74"/>
        <v>-3.8289408178026276E-3</v>
      </c>
      <c r="F113" s="22">
        <f>'Div 9 history '!B114</f>
        <v>-175.06</v>
      </c>
      <c r="G113" s="22">
        <f>'Div 9 history '!C114</f>
        <v>0</v>
      </c>
      <c r="H113" s="22">
        <f>'Div 9 history '!D114</f>
        <v>0</v>
      </c>
      <c r="I113" s="22">
        <f>'Div 9 history '!E114</f>
        <v>-17.670000000000002</v>
      </c>
      <c r="J113" s="22">
        <f>'Div 9 history '!F114</f>
        <v>-55.92</v>
      </c>
      <c r="K113" s="22">
        <f>'Div 9 history '!G114</f>
        <v>0</v>
      </c>
      <c r="L113" s="1">
        <f t="shared" si="75"/>
        <v>-19.509410701908838</v>
      </c>
      <c r="M113" s="1">
        <f t="shared" si="75"/>
        <v>-21.760215272245937</v>
      </c>
      <c r="N113" s="1">
        <f t="shared" si="75"/>
        <v>-54.28354489392688</v>
      </c>
      <c r="O113" s="1">
        <f t="shared" si="75"/>
        <v>-42.59267818433829</v>
      </c>
      <c r="P113" s="1">
        <f t="shared" si="75"/>
        <v>-45.939172459097783</v>
      </c>
      <c r="Q113" s="1">
        <f t="shared" si="75"/>
        <v>-47.115576235959473</v>
      </c>
      <c r="R113" s="1">
        <f t="shared" si="75"/>
        <v>-46.684743815140315</v>
      </c>
      <c r="S113" s="1">
        <f t="shared" si="75"/>
        <v>-38.093672723420205</v>
      </c>
      <c r="T113" s="1">
        <f t="shared" si="75"/>
        <v>-25.780411683897803</v>
      </c>
      <c r="U113" s="1">
        <f t="shared" si="75"/>
        <v>-25.097634957267239</v>
      </c>
      <c r="V113" s="1">
        <f t="shared" si="76"/>
        <v>-32.132011870101508</v>
      </c>
      <c r="W113" s="1">
        <f t="shared" si="76"/>
        <v>-32.392379845712092</v>
      </c>
      <c r="X113" s="1">
        <f t="shared" si="76"/>
        <v>-22.383528547976024</v>
      </c>
      <c r="Y113" s="1">
        <f t="shared" si="76"/>
        <v>-25.622812479837048</v>
      </c>
      <c r="Z113" s="1">
        <f t="shared" si="76"/>
        <v>-31.535616048320581</v>
      </c>
      <c r="AA113" s="1">
        <f t="shared" si="76"/>
        <v>-42.59267818433829</v>
      </c>
      <c r="AB113" s="1">
        <f t="shared" si="76"/>
        <v>-45.939172459097783</v>
      </c>
      <c r="AC113" s="1">
        <f t="shared" si="76"/>
        <v>-47.115576235959473</v>
      </c>
      <c r="AD113" s="1">
        <f t="shared" si="76"/>
        <v>-46.684743815140315</v>
      </c>
      <c r="AE113" s="1">
        <f t="shared" si="76"/>
        <v>-38.093672723420205</v>
      </c>
      <c r="AF113" s="1">
        <f t="shared" si="76"/>
        <v>-25.780411683897803</v>
      </c>
      <c r="AH113" s="15">
        <f t="shared" si="77"/>
        <v>-479.85059774747725</v>
      </c>
      <c r="AI113" s="15">
        <f t="shared" si="78"/>
        <v>-415.37023885106834</v>
      </c>
      <c r="AJ113" s="15">
        <f t="shared" si="79"/>
        <v>64.480358896408916</v>
      </c>
      <c r="AM113" s="15"/>
      <c r="AN113" s="15">
        <f t="shared" si="80"/>
        <v>64.480358896408916</v>
      </c>
    </row>
    <row r="114" spans="1:40">
      <c r="A114" s="76" t="s">
        <v>108</v>
      </c>
      <c r="B114" s="5" t="str">
        <f t="shared" si="83"/>
        <v>8740-07444</v>
      </c>
      <c r="C114" s="5" t="str">
        <f t="shared" si="84"/>
        <v>8740</v>
      </c>
      <c r="D114" s="1">
        <f>SUM($F114:K114)</f>
        <v>-3018.4500000000003</v>
      </c>
      <c r="E114" s="2">
        <f t="shared" si="74"/>
        <v>-4.6480862302418421E-2</v>
      </c>
      <c r="F114" s="22">
        <f>'Div 9 history '!B115</f>
        <v>-1159.1400000000001</v>
      </c>
      <c r="G114" s="22">
        <f>'Div 9 history '!C115</f>
        <v>-661.73</v>
      </c>
      <c r="H114" s="22">
        <f>'Div 9 history '!D115</f>
        <v>-303.37</v>
      </c>
      <c r="I114" s="22">
        <f>'Div 9 history '!E115</f>
        <v>-465.38</v>
      </c>
      <c r="J114" s="22">
        <f>'Div 9 history '!F115</f>
        <v>-330.15</v>
      </c>
      <c r="K114" s="22">
        <f>'Div 9 history '!G115</f>
        <v>-98.68</v>
      </c>
      <c r="L114" s="1">
        <f t="shared" si="75"/>
        <v>-236.83161364639747</v>
      </c>
      <c r="M114" s="1">
        <f t="shared" si="75"/>
        <v>-264.15492374225113</v>
      </c>
      <c r="N114" s="1">
        <f t="shared" si="75"/>
        <v>-658.96708660797742</v>
      </c>
      <c r="O114" s="1">
        <f t="shared" si="75"/>
        <v>-517.04753454862623</v>
      </c>
      <c r="P114" s="1">
        <f t="shared" si="75"/>
        <v>-557.67180820093995</v>
      </c>
      <c r="Q114" s="1">
        <f t="shared" si="75"/>
        <v>-571.95258833473497</v>
      </c>
      <c r="R114" s="1">
        <f t="shared" si="75"/>
        <v>-566.72256170846686</v>
      </c>
      <c r="S114" s="1">
        <f t="shared" si="75"/>
        <v>-462.43252134328452</v>
      </c>
      <c r="T114" s="1">
        <f t="shared" si="75"/>
        <v>-312.95750511667535</v>
      </c>
      <c r="U114" s="1">
        <f t="shared" si="75"/>
        <v>-304.6690377509081</v>
      </c>
      <c r="V114" s="1">
        <f t="shared" si="76"/>
        <v>-390.06181873841905</v>
      </c>
      <c r="W114" s="1">
        <f t="shared" si="76"/>
        <v>-393.22251737498351</v>
      </c>
      <c r="X114" s="1">
        <f t="shared" si="76"/>
        <v>-271.7215433164618</v>
      </c>
      <c r="Y114" s="1">
        <f t="shared" si="76"/>
        <v>-311.04435282430779</v>
      </c>
      <c r="Z114" s="1">
        <f t="shared" si="76"/>
        <v>-382.82195962619443</v>
      </c>
      <c r="AA114" s="1">
        <f t="shared" si="76"/>
        <v>-517.04753454862623</v>
      </c>
      <c r="AB114" s="1">
        <f t="shared" si="76"/>
        <v>-557.67180820093995</v>
      </c>
      <c r="AC114" s="1">
        <f t="shared" si="76"/>
        <v>-571.95258833473497</v>
      </c>
      <c r="AD114" s="1">
        <f t="shared" si="76"/>
        <v>-566.72256170846686</v>
      </c>
      <c r="AE114" s="1">
        <f t="shared" si="76"/>
        <v>-462.43252134328452</v>
      </c>
      <c r="AF114" s="1">
        <f t="shared" si="76"/>
        <v>-312.95750511667535</v>
      </c>
      <c r="AH114" s="15">
        <f t="shared" si="77"/>
        <v>-5825.0755550809281</v>
      </c>
      <c r="AI114" s="15">
        <f t="shared" si="78"/>
        <v>-5042.3257488840027</v>
      </c>
      <c r="AJ114" s="15">
        <f t="shared" si="79"/>
        <v>782.74980619692542</v>
      </c>
      <c r="AM114" s="15"/>
      <c r="AN114" s="15">
        <f t="shared" si="80"/>
        <v>782.74980619692542</v>
      </c>
    </row>
    <row r="115" spans="1:40">
      <c r="A115" s="76" t="s">
        <v>1257</v>
      </c>
      <c r="B115" s="5" t="str">
        <f t="shared" ref="B115:B119" si="89">RIGHT(A115,10)</f>
        <v>9280-07443</v>
      </c>
      <c r="C115" s="5" t="str">
        <f t="shared" ref="C115:C119" si="90">LEFT(B115,4)</f>
        <v>9280</v>
      </c>
      <c r="D115" s="1">
        <f>SUM($F115:K115)</f>
        <v>275.88</v>
      </c>
      <c r="E115" s="2">
        <f t="shared" ref="E115:E119" si="91">D115/$D$138</f>
        <v>4.2482533392937411E-3</v>
      </c>
      <c r="F115" s="22">
        <f>'Div 9 history '!B116</f>
        <v>0</v>
      </c>
      <c r="G115" s="22">
        <f>'Div 9 history '!C116</f>
        <v>0</v>
      </c>
      <c r="H115" s="22">
        <f>'Div 9 history '!D116</f>
        <v>0</v>
      </c>
      <c r="I115" s="22">
        <f>'Div 9 history '!E116</f>
        <v>153.25</v>
      </c>
      <c r="J115" s="22">
        <f>'Div 9 history '!F116</f>
        <v>122.63</v>
      </c>
      <c r="K115" s="22">
        <f>'Div 9 history '!G116</f>
        <v>0</v>
      </c>
      <c r="L115" s="1">
        <f t="shared" si="75"/>
        <v>21.645912827036433</v>
      </c>
      <c r="M115" s="1">
        <f t="shared" si="75"/>
        <v>24.143206070006869</v>
      </c>
      <c r="N115" s="1">
        <f t="shared" si="75"/>
        <v>60.228209794235049</v>
      </c>
      <c r="O115" s="1">
        <f t="shared" si="75"/>
        <v>47.257060355902858</v>
      </c>
      <c r="P115" s="1">
        <f t="shared" si="75"/>
        <v>50.970033774445589</v>
      </c>
      <c r="Q115" s="1">
        <f t="shared" si="75"/>
        <v>52.275267130410207</v>
      </c>
      <c r="R115" s="1">
        <f t="shared" si="75"/>
        <v>51.797253664672873</v>
      </c>
      <c r="S115" s="1">
        <f t="shared" si="75"/>
        <v>42.265362682232713</v>
      </c>
      <c r="T115" s="1">
        <f t="shared" si="75"/>
        <v>28.603659663598332</v>
      </c>
      <c r="U115" s="1">
        <f t="shared" si="75"/>
        <v>27.846111128135473</v>
      </c>
      <c r="V115" s="1">
        <f t="shared" si="76"/>
        <v>35.650832232952354</v>
      </c>
      <c r="W115" s="1">
        <f t="shared" si="76"/>
        <v>35.939713460024329</v>
      </c>
      <c r="X115" s="1">
        <f t="shared" si="76"/>
        <v>24.834779231110495</v>
      </c>
      <c r="Y115" s="1">
        <f t="shared" si="76"/>
        <v>28.428801556153001</v>
      </c>
      <c r="Z115" s="1">
        <f t="shared" si="76"/>
        <v>34.989124292823973</v>
      </c>
      <c r="AA115" s="1">
        <f t="shared" si="76"/>
        <v>47.257060355902858</v>
      </c>
      <c r="AB115" s="1">
        <f t="shared" si="76"/>
        <v>50.970033774445589</v>
      </c>
      <c r="AC115" s="1">
        <f t="shared" si="76"/>
        <v>52.275267130410207</v>
      </c>
      <c r="AD115" s="1">
        <f t="shared" si="76"/>
        <v>51.797253664672873</v>
      </c>
      <c r="AE115" s="1">
        <f t="shared" si="76"/>
        <v>42.265362682232713</v>
      </c>
      <c r="AF115" s="1">
        <f t="shared" si="76"/>
        <v>28.603659663598332</v>
      </c>
      <c r="AH115" s="15">
        <f t="shared" ref="AH115:AH119" si="92">SUM(F115:Q115)</f>
        <v>532.39968995203697</v>
      </c>
      <c r="AI115" s="15">
        <f t="shared" ref="AI115:AI119" si="93">SUM(U115:AF115)</f>
        <v>460.8579991724622</v>
      </c>
      <c r="AJ115" s="15">
        <f t="shared" ref="AJ115:AJ119" si="94">AI115-AH115</f>
        <v>-71.541690779574765</v>
      </c>
      <c r="AM115" s="15"/>
      <c r="AN115" s="15">
        <f t="shared" si="80"/>
        <v>-71.541690779574765</v>
      </c>
    </row>
    <row r="116" spans="1:40">
      <c r="A116" s="76" t="s">
        <v>1258</v>
      </c>
      <c r="B116" s="5" t="str">
        <f t="shared" si="89"/>
        <v>9280-07444</v>
      </c>
      <c r="C116" s="5" t="str">
        <f t="shared" si="90"/>
        <v>9280</v>
      </c>
      <c r="D116" s="1">
        <f>SUM($F116:K116)</f>
        <v>-109.29</v>
      </c>
      <c r="E116" s="2">
        <f t="shared" si="91"/>
        <v>-1.6829476854118204E-3</v>
      </c>
      <c r="F116" s="22">
        <f>'Div 9 history '!B117</f>
        <v>0</v>
      </c>
      <c r="G116" s="22">
        <f>'Div 9 history '!C117</f>
        <v>0</v>
      </c>
      <c r="H116" s="22">
        <f>'Div 9 history '!D117</f>
        <v>0</v>
      </c>
      <c r="I116" s="22">
        <f>'Div 9 history '!E117</f>
        <v>-64.37</v>
      </c>
      <c r="J116" s="22">
        <f>'Div 9 history '!F117</f>
        <v>-44.92</v>
      </c>
      <c r="K116" s="22">
        <f>'Div 9 history '!G117</f>
        <v>0</v>
      </c>
      <c r="L116" s="1">
        <f t="shared" si="75"/>
        <v>-8.5750391940945772</v>
      </c>
      <c r="M116" s="1">
        <f t="shared" si="75"/>
        <v>-9.5643431614870629</v>
      </c>
      <c r="N116" s="1">
        <f t="shared" si="75"/>
        <v>-23.859435437189898</v>
      </c>
      <c r="O116" s="1">
        <f t="shared" si="75"/>
        <v>-18.720908098798837</v>
      </c>
      <c r="P116" s="1">
        <f t="shared" si="75"/>
        <v>-20.191804375848768</v>
      </c>
      <c r="Q116" s="1">
        <f t="shared" si="75"/>
        <v>-20.708873222714701</v>
      </c>
      <c r="R116" s="1">
        <f t="shared" si="75"/>
        <v>-20.51950794915216</v>
      </c>
      <c r="S116" s="1">
        <f t="shared" si="75"/>
        <v>-16.743444568439951</v>
      </c>
      <c r="T116" s="1">
        <f t="shared" si="75"/>
        <v>-11.331354083785202</v>
      </c>
      <c r="U116" s="1">
        <f t="shared" si="75"/>
        <v>-11.031250852522568</v>
      </c>
      <c r="V116" s="1">
        <f t="shared" si="76"/>
        <v>-14.123095022253745</v>
      </c>
      <c r="W116" s="1">
        <f t="shared" si="76"/>
        <v>-14.23753546486175</v>
      </c>
      <c r="X116" s="1">
        <f t="shared" si="76"/>
        <v>-9.8383102151952517</v>
      </c>
      <c r="Y116" s="1">
        <f t="shared" si="76"/>
        <v>-11.262083957053653</v>
      </c>
      <c r="Z116" s="1">
        <f t="shared" si="76"/>
        <v>-13.860959090774003</v>
      </c>
      <c r="AA116" s="1">
        <f t="shared" si="76"/>
        <v>-18.720908098798837</v>
      </c>
      <c r="AB116" s="1">
        <f t="shared" si="76"/>
        <v>-20.191804375848768</v>
      </c>
      <c r="AC116" s="1">
        <f t="shared" si="76"/>
        <v>-20.708873222714701</v>
      </c>
      <c r="AD116" s="1">
        <f t="shared" si="76"/>
        <v>-20.51950794915216</v>
      </c>
      <c r="AE116" s="1">
        <f t="shared" si="76"/>
        <v>-16.743444568439951</v>
      </c>
      <c r="AF116" s="1">
        <f t="shared" si="76"/>
        <v>-11.331354083785202</v>
      </c>
      <c r="AH116" s="15">
        <f t="shared" si="92"/>
        <v>-210.91040349013383</v>
      </c>
      <c r="AI116" s="15">
        <f t="shared" si="93"/>
        <v>-182.56912690140061</v>
      </c>
      <c r="AJ116" s="15">
        <f t="shared" si="94"/>
        <v>28.341276588733223</v>
      </c>
      <c r="AM116" s="15"/>
      <c r="AN116" s="15">
        <f t="shared" si="80"/>
        <v>28.341276588733223</v>
      </c>
    </row>
    <row r="117" spans="1:40">
      <c r="A117" s="76" t="s">
        <v>1259</v>
      </c>
      <c r="B117" s="5" t="str">
        <f t="shared" si="89"/>
        <v>9250-07443</v>
      </c>
      <c r="C117" s="5" t="str">
        <f t="shared" si="90"/>
        <v>9250</v>
      </c>
      <c r="D117" s="1">
        <f>SUM($F117:K117)</f>
        <v>73.08</v>
      </c>
      <c r="E117" s="2">
        <f t="shared" si="91"/>
        <v>1.1253528854414476E-3</v>
      </c>
      <c r="F117" s="22">
        <f>'Div 9 history '!B118</f>
        <v>19</v>
      </c>
      <c r="G117" s="22">
        <f>'Div 9 history '!C118</f>
        <v>0</v>
      </c>
      <c r="H117" s="22">
        <f>'Div 9 history '!D118</f>
        <v>0</v>
      </c>
      <c r="I117" s="22">
        <f>'Div 9 history '!E118</f>
        <v>0</v>
      </c>
      <c r="J117" s="22">
        <f>'Div 9 history '!F118</f>
        <v>54.08</v>
      </c>
      <c r="K117" s="22">
        <f>'Div 9 history '!G118</f>
        <v>0</v>
      </c>
      <c r="L117" s="1">
        <f t="shared" si="75"/>
        <v>5.7339542895455358</v>
      </c>
      <c r="M117" s="1">
        <f t="shared" si="75"/>
        <v>6.3954817297234365</v>
      </c>
      <c r="N117" s="1">
        <f t="shared" si="75"/>
        <v>15.954319166893928</v>
      </c>
      <c r="O117" s="1">
        <f t="shared" si="75"/>
        <v>12.51829045530441</v>
      </c>
      <c r="P117" s="1">
        <f t="shared" si="75"/>
        <v>13.501848877180235</v>
      </c>
      <c r="Q117" s="1">
        <f t="shared" si="75"/>
        <v>13.847602297703267</v>
      </c>
      <c r="R117" s="1">
        <f t="shared" si="75"/>
        <v>13.720977591033394</v>
      </c>
      <c r="S117" s="1">
        <f t="shared" si="75"/>
        <v>11.196000814910709</v>
      </c>
      <c r="T117" s="1">
        <f t="shared" si="75"/>
        <v>7.5770459917926845</v>
      </c>
      <c r="U117" s="1">
        <f t="shared" si="75"/>
        <v>7.3763730652607657</v>
      </c>
      <c r="V117" s="1">
        <f t="shared" si="76"/>
        <v>9.4438263722783748</v>
      </c>
      <c r="W117" s="1">
        <f t="shared" si="76"/>
        <v>9.5203503684883923</v>
      </c>
      <c r="X117" s="1">
        <f t="shared" si="76"/>
        <v>6.5786779259444499</v>
      </c>
      <c r="Y117" s="1">
        <f t="shared" si="76"/>
        <v>7.5307264670279146</v>
      </c>
      <c r="Z117" s="1">
        <f t="shared" si="76"/>
        <v>9.2685414068420169</v>
      </c>
      <c r="AA117" s="1">
        <f t="shared" si="76"/>
        <v>12.51829045530441</v>
      </c>
      <c r="AB117" s="1">
        <f t="shared" si="76"/>
        <v>13.501848877180235</v>
      </c>
      <c r="AC117" s="1">
        <f t="shared" si="76"/>
        <v>13.847602297703267</v>
      </c>
      <c r="AD117" s="1">
        <f t="shared" si="76"/>
        <v>13.720977591033394</v>
      </c>
      <c r="AE117" s="1">
        <f t="shared" si="76"/>
        <v>11.196000814910709</v>
      </c>
      <c r="AF117" s="1">
        <f t="shared" si="76"/>
        <v>7.5770459917926845</v>
      </c>
      <c r="AH117" s="15">
        <f t="shared" si="92"/>
        <v>141.03149681635082</v>
      </c>
      <c r="AI117" s="15">
        <f t="shared" si="93"/>
        <v>122.0802616337666</v>
      </c>
      <c r="AJ117" s="15">
        <f t="shared" si="94"/>
        <v>-18.951235182584227</v>
      </c>
      <c r="AM117" s="15"/>
      <c r="AN117" s="15">
        <f t="shared" si="80"/>
        <v>-18.951235182584227</v>
      </c>
    </row>
    <row r="118" spans="1:40">
      <c r="A118" s="76" t="s">
        <v>1260</v>
      </c>
      <c r="B118" s="5" t="str">
        <f t="shared" si="89"/>
        <v>9250-07444</v>
      </c>
      <c r="C118" s="5" t="str">
        <f t="shared" si="90"/>
        <v>9250</v>
      </c>
      <c r="D118" s="1">
        <f>SUM($F118:K118)</f>
        <v>-50.010000000000005</v>
      </c>
      <c r="E118" s="2">
        <f t="shared" si="91"/>
        <v>-7.7009986043961149E-4</v>
      </c>
      <c r="F118" s="22">
        <f>'Div 9 history '!B119</f>
        <v>-12.73</v>
      </c>
      <c r="G118" s="22">
        <f>'Div 9 history '!C119</f>
        <v>0</v>
      </c>
      <c r="H118" s="22">
        <f>'Div 9 history '!D119</f>
        <v>0</v>
      </c>
      <c r="I118" s="22">
        <f>'Div 9 history '!E119</f>
        <v>0</v>
      </c>
      <c r="J118" s="22">
        <f>'Div 9 history '!F119</f>
        <v>-37.28</v>
      </c>
      <c r="K118" s="22">
        <f>'Div 9 history '!G119</f>
        <v>0</v>
      </c>
      <c r="L118" s="1">
        <f t="shared" ref="L118:AA119" si="95">$E118*L$138</f>
        <v>-3.9238513139049305</v>
      </c>
      <c r="M118" s="1">
        <f t="shared" si="95"/>
        <v>-4.3765468158657521</v>
      </c>
      <c r="N118" s="1">
        <f t="shared" si="95"/>
        <v>-10.917836638428646</v>
      </c>
      <c r="O118" s="1">
        <f t="shared" si="95"/>
        <v>-8.5664984355469844</v>
      </c>
      <c r="P118" s="1">
        <f t="shared" si="95"/>
        <v>-9.2395657135712046</v>
      </c>
      <c r="Q118" s="1">
        <f t="shared" si="95"/>
        <v>-9.4761711946926734</v>
      </c>
      <c r="R118" s="1">
        <f t="shared" si="95"/>
        <v>-9.3895195583960067</v>
      </c>
      <c r="S118" s="1">
        <f t="shared" si="95"/>
        <v>-7.6616310995304415</v>
      </c>
      <c r="T118" s="1">
        <f t="shared" si="95"/>
        <v>-5.1851131643343216</v>
      </c>
      <c r="U118" s="1">
        <f t="shared" si="95"/>
        <v>-5.0477889572207308</v>
      </c>
      <c r="V118" s="1">
        <f t="shared" si="95"/>
        <v>-6.4625856168259661</v>
      </c>
      <c r="W118" s="1">
        <f t="shared" si="95"/>
        <v>-6.5149524073358602</v>
      </c>
      <c r="X118" s="1">
        <f t="shared" si="95"/>
        <v>-4.5019113721467159</v>
      </c>
      <c r="Y118" s="1">
        <f t="shared" si="95"/>
        <v>-5.1534158540786272</v>
      </c>
      <c r="Z118" s="1">
        <f t="shared" si="95"/>
        <v>-6.3426348625638935</v>
      </c>
      <c r="AA118" s="1">
        <f t="shared" si="95"/>
        <v>-8.5664984355469844</v>
      </c>
      <c r="AB118" s="1">
        <f t="shared" ref="V118:AF119" si="96">$E118*AB$138</f>
        <v>-9.2395657135712046</v>
      </c>
      <c r="AC118" s="1">
        <f t="shared" si="96"/>
        <v>-9.4761711946926734</v>
      </c>
      <c r="AD118" s="1">
        <f t="shared" si="96"/>
        <v>-9.3895195583960067</v>
      </c>
      <c r="AE118" s="1">
        <f t="shared" si="96"/>
        <v>-7.6616310995304415</v>
      </c>
      <c r="AF118" s="1">
        <f t="shared" si="96"/>
        <v>-5.1851131643343216</v>
      </c>
      <c r="AH118" s="15">
        <f t="shared" si="92"/>
        <v>-96.510470112010211</v>
      </c>
      <c r="AI118" s="15">
        <f t="shared" si="93"/>
        <v>-83.54178823624342</v>
      </c>
      <c r="AJ118" s="15">
        <f t="shared" si="94"/>
        <v>12.968681875766791</v>
      </c>
      <c r="AM118" s="15"/>
      <c r="AN118" s="15">
        <f t="shared" si="80"/>
        <v>12.968681875766791</v>
      </c>
    </row>
    <row r="119" spans="1:40">
      <c r="A119" s="76" t="s">
        <v>1261</v>
      </c>
      <c r="B119" s="5" t="str">
        <f t="shared" si="89"/>
        <v>8750-07444</v>
      </c>
      <c r="C119" s="5" t="str">
        <f t="shared" si="90"/>
        <v>8750</v>
      </c>
      <c r="D119" s="1">
        <f>SUM($F119:K119)</f>
        <v>-449.74</v>
      </c>
      <c r="E119" s="2">
        <f t="shared" si="91"/>
        <v>-6.9255091228576449E-3</v>
      </c>
      <c r="F119" s="22">
        <f>'Div 9 history '!B120</f>
        <v>-313.8</v>
      </c>
      <c r="G119" s="22">
        <f>'Div 9 history '!C120</f>
        <v>0</v>
      </c>
      <c r="H119" s="22">
        <f>'Div 9 history '!D120</f>
        <v>-135.94</v>
      </c>
      <c r="I119" s="22">
        <f>'Div 9 history '!E120</f>
        <v>0</v>
      </c>
      <c r="J119" s="22">
        <f>'Div 9 history '!F120</f>
        <v>0</v>
      </c>
      <c r="K119" s="22">
        <f>'Div 9 history '!G120</f>
        <v>0</v>
      </c>
      <c r="L119" s="1">
        <f t="shared" si="95"/>
        <v>-35.287200358240412</v>
      </c>
      <c r="M119" s="1">
        <f t="shared" si="95"/>
        <v>-39.358291641021054</v>
      </c>
      <c r="N119" s="1">
        <f t="shared" si="95"/>
        <v>-98.184120171303718</v>
      </c>
      <c r="O119" s="1">
        <f t="shared" si="95"/>
        <v>-77.038532421573692</v>
      </c>
      <c r="P119" s="1">
        <f t="shared" si="95"/>
        <v>-83.091427394951282</v>
      </c>
      <c r="Q119" s="1">
        <f t="shared" si="95"/>
        <v>-85.219220817858073</v>
      </c>
      <c r="R119" s="1">
        <f t="shared" si="95"/>
        <v>-84.439962531354126</v>
      </c>
      <c r="S119" s="1">
        <f t="shared" si="95"/>
        <v>-68.901059202215961</v>
      </c>
      <c r="T119" s="1">
        <f t="shared" si="95"/>
        <v>-46.62972994456544</v>
      </c>
      <c r="U119" s="1">
        <f t="shared" si="95"/>
        <v>-45.394773157777465</v>
      </c>
      <c r="V119" s="1">
        <f t="shared" si="96"/>
        <v>-58.118041497926605</v>
      </c>
      <c r="W119" s="1">
        <f t="shared" si="96"/>
        <v>-58.588976118280925</v>
      </c>
      <c r="X119" s="1">
        <f t="shared" si="96"/>
        <v>-40.48569527113105</v>
      </c>
      <c r="Y119" s="1">
        <f t="shared" si="96"/>
        <v>-46.34467598906862</v>
      </c>
      <c r="Z119" s="1">
        <f t="shared" si="96"/>
        <v>-57.039324196950311</v>
      </c>
      <c r="AA119" s="1">
        <f t="shared" si="96"/>
        <v>-77.038532421573692</v>
      </c>
      <c r="AB119" s="1">
        <f t="shared" si="96"/>
        <v>-83.091427394951282</v>
      </c>
      <c r="AC119" s="1">
        <f t="shared" si="96"/>
        <v>-85.219220817858073</v>
      </c>
      <c r="AD119" s="1">
        <f t="shared" si="96"/>
        <v>-84.439962531354126</v>
      </c>
      <c r="AE119" s="1">
        <f t="shared" si="96"/>
        <v>-68.901059202215961</v>
      </c>
      <c r="AF119" s="1">
        <f t="shared" si="96"/>
        <v>-46.62972994456544</v>
      </c>
      <c r="AH119" s="15">
        <f t="shared" si="92"/>
        <v>-867.91879280494823</v>
      </c>
      <c r="AI119" s="15">
        <f t="shared" si="93"/>
        <v>-751.29141854365344</v>
      </c>
      <c r="AJ119" s="15">
        <f t="shared" si="94"/>
        <v>116.62737426129479</v>
      </c>
      <c r="AM119" s="15"/>
      <c r="AN119" s="15">
        <f t="shared" si="80"/>
        <v>116.62737426129479</v>
      </c>
    </row>
    <row r="120" spans="1:40">
      <c r="A120" s="76" t="s">
        <v>109</v>
      </c>
      <c r="B120" s="5" t="str">
        <f t="shared" si="83"/>
        <v>8780-07444</v>
      </c>
      <c r="C120" s="5" t="str">
        <f t="shared" si="84"/>
        <v>8780</v>
      </c>
      <c r="D120" s="1">
        <f>SUM($F120:K120)</f>
        <v>-963.45999999999992</v>
      </c>
      <c r="E120" s="2">
        <f t="shared" ref="E120:E130" si="97">D120/$D$138</f>
        <v>-1.4836240982586442E-2</v>
      </c>
      <c r="F120" s="22">
        <f>'Div 9 history '!B121</f>
        <v>-469</v>
      </c>
      <c r="G120" s="22">
        <f>'Div 9 history '!C121</f>
        <v>-274.64</v>
      </c>
      <c r="H120" s="22">
        <f>'Div 9 history '!D121</f>
        <v>0</v>
      </c>
      <c r="I120" s="22">
        <f>'Div 9 history '!E121</f>
        <v>-208.16</v>
      </c>
      <c r="J120" s="22">
        <f>'Div 9 history '!F121</f>
        <v>-11.66</v>
      </c>
      <c r="K120" s="22">
        <f>'Div 9 history '!G121</f>
        <v>0</v>
      </c>
      <c r="L120" s="1">
        <f t="shared" ref="L120:U122" si="98">$E120*L$138</f>
        <v>-75.594356866523569</v>
      </c>
      <c r="M120" s="1">
        <f t="shared" si="98"/>
        <v>-84.315692765727178</v>
      </c>
      <c r="N120" s="1">
        <f t="shared" si="98"/>
        <v>-210.33591057109501</v>
      </c>
      <c r="O120" s="1">
        <f t="shared" si="98"/>
        <v>-165.03656434137366</v>
      </c>
      <c r="P120" s="1">
        <f t="shared" si="98"/>
        <v>-178.0034389601542</v>
      </c>
      <c r="Q120" s="1">
        <f t="shared" si="98"/>
        <v>-182.5617256396441</v>
      </c>
      <c r="R120" s="1">
        <f t="shared" si="98"/>
        <v>-180.89235180428346</v>
      </c>
      <c r="S120" s="1">
        <f t="shared" si="98"/>
        <v>-147.60398118683457</v>
      </c>
      <c r="T120" s="1">
        <f t="shared" si="98"/>
        <v>-99.893003985393818</v>
      </c>
      <c r="U120" s="1">
        <f t="shared" si="98"/>
        <v>-97.247405493379006</v>
      </c>
      <c r="V120" s="1">
        <f t="shared" ref="V120:AF122" si="99">$E120*V$138</f>
        <v>-124.5039539769475</v>
      </c>
      <c r="W120" s="1">
        <f t="shared" si="99"/>
        <v>-125.51281836376337</v>
      </c>
      <c r="X120" s="1">
        <f t="shared" si="99"/>
        <v>-86.730884435282434</v>
      </c>
      <c r="Y120" s="1">
        <f t="shared" si="99"/>
        <v>-99.282344306550556</v>
      </c>
      <c r="Z120" s="1">
        <f t="shared" si="99"/>
        <v>-122.19306108149985</v>
      </c>
      <c r="AA120" s="1">
        <f t="shared" si="99"/>
        <v>-165.03656434137366</v>
      </c>
      <c r="AB120" s="1">
        <f t="shared" si="99"/>
        <v>-178.0034389601542</v>
      </c>
      <c r="AC120" s="1">
        <f t="shared" si="99"/>
        <v>-182.5617256396441</v>
      </c>
      <c r="AD120" s="1">
        <f t="shared" si="99"/>
        <v>-180.89235180428346</v>
      </c>
      <c r="AE120" s="1">
        <f t="shared" si="99"/>
        <v>-147.60398118683457</v>
      </c>
      <c r="AF120" s="1">
        <f t="shared" si="99"/>
        <v>-99.893003985393818</v>
      </c>
      <c r="AH120" s="15">
        <f t="shared" ref="AH120" si="100">SUM(F120:Q120)</f>
        <v>-1859.3076891445173</v>
      </c>
      <c r="AI120" s="15">
        <f t="shared" ref="AI120" si="101">SUM(U120:AF120)</f>
        <v>-1609.4615335751064</v>
      </c>
      <c r="AJ120" s="15">
        <f t="shared" ref="AJ120" si="102">AI120-AH120</f>
        <v>249.84615556941094</v>
      </c>
      <c r="AM120" s="15"/>
      <c r="AN120" s="15">
        <f t="shared" ref="AN120" si="103">AJ120</f>
        <v>249.84615556941094</v>
      </c>
    </row>
    <row r="121" spans="1:40">
      <c r="A121" s="76" t="s">
        <v>110</v>
      </c>
      <c r="B121" s="5" t="str">
        <f t="shared" si="83"/>
        <v>9020-07444</v>
      </c>
      <c r="C121" s="5" t="str">
        <f t="shared" si="84"/>
        <v>9020</v>
      </c>
      <c r="D121" s="1">
        <f>SUM($F121:K121)</f>
        <v>-1204.1599999999999</v>
      </c>
      <c r="E121" s="2">
        <f t="shared" si="97"/>
        <v>-1.8542760406857876E-2</v>
      </c>
      <c r="F121" s="22">
        <f>'Div 9 history '!B122</f>
        <v>-446.58</v>
      </c>
      <c r="G121" s="22">
        <f>'Div 9 history '!C122</f>
        <v>-101.96</v>
      </c>
      <c r="H121" s="22">
        <f>'Div 9 history '!D122</f>
        <v>-58.56</v>
      </c>
      <c r="I121" s="22">
        <f>'Div 9 history '!E122</f>
        <v>0</v>
      </c>
      <c r="J121" s="22">
        <f>'Div 9 history '!F122</f>
        <v>-514.85</v>
      </c>
      <c r="K121" s="22">
        <f>'Div 9 history '!G122</f>
        <v>-82.21</v>
      </c>
      <c r="L121" s="1">
        <f t="shared" si="98"/>
        <v>-94.479999963042587</v>
      </c>
      <c r="M121" s="1">
        <f t="shared" si="98"/>
        <v>-105.38017624060993</v>
      </c>
      <c r="N121" s="1">
        <f t="shared" si="98"/>
        <v>-262.88386655729329</v>
      </c>
      <c r="O121" s="1">
        <f t="shared" si="98"/>
        <v>-206.26744163463817</v>
      </c>
      <c r="P121" s="1">
        <f t="shared" si="98"/>
        <v>-222.47381423023197</v>
      </c>
      <c r="Q121" s="1">
        <f t="shared" si="98"/>
        <v>-228.17089193763499</v>
      </c>
      <c r="R121" s="1">
        <f t="shared" si="98"/>
        <v>-226.08446053665534</v>
      </c>
      <c r="S121" s="1">
        <f t="shared" si="98"/>
        <v>-184.47969815658016</v>
      </c>
      <c r="T121" s="1">
        <f t="shared" si="98"/>
        <v>-124.84914752979034</v>
      </c>
      <c r="U121" s="1">
        <f t="shared" si="98"/>
        <v>-121.54260249403946</v>
      </c>
      <c r="V121" s="1">
        <f t="shared" si="99"/>
        <v>-155.60862020310245</v>
      </c>
      <c r="W121" s="1">
        <f t="shared" si="99"/>
        <v>-156.8695279107688</v>
      </c>
      <c r="X121" s="1">
        <f t="shared" si="99"/>
        <v>-108.39875220724232</v>
      </c>
      <c r="Y121" s="1">
        <f t="shared" si="99"/>
        <v>-124.08592751144408</v>
      </c>
      <c r="Z121" s="1">
        <f t="shared" si="99"/>
        <v>-152.72039984213029</v>
      </c>
      <c r="AA121" s="1">
        <f t="shared" si="99"/>
        <v>-206.26744163463817</v>
      </c>
      <c r="AB121" s="1">
        <f t="shared" si="99"/>
        <v>-222.47381423023197</v>
      </c>
      <c r="AC121" s="1">
        <f t="shared" si="99"/>
        <v>-228.17089193763499</v>
      </c>
      <c r="AD121" s="1">
        <f t="shared" si="99"/>
        <v>-226.08446053665534</v>
      </c>
      <c r="AE121" s="1">
        <f t="shared" si="99"/>
        <v>-184.47969815658016</v>
      </c>
      <c r="AF121" s="1">
        <f t="shared" si="99"/>
        <v>-124.84914752979034</v>
      </c>
      <c r="AH121" s="15">
        <f t="shared" si="77"/>
        <v>-2323.8161905634511</v>
      </c>
      <c r="AI121" s="15">
        <f t="shared" si="78"/>
        <v>-2011.5512841942582</v>
      </c>
      <c r="AJ121" s="15">
        <f t="shared" si="79"/>
        <v>312.26490636919289</v>
      </c>
      <c r="AM121" s="15"/>
      <c r="AN121" s="15">
        <f t="shared" si="80"/>
        <v>312.26490636919289</v>
      </c>
    </row>
    <row r="122" spans="1:40">
      <c r="A122" s="76" t="s">
        <v>325</v>
      </c>
      <c r="B122" s="5" t="str">
        <f t="shared" si="83"/>
        <v>9260-07458</v>
      </c>
      <c r="C122" s="5" t="str">
        <f t="shared" si="84"/>
        <v>9260</v>
      </c>
      <c r="D122" s="1">
        <f>SUM($F122:K122)</f>
        <v>9434.84</v>
      </c>
      <c r="E122" s="2">
        <f t="shared" si="97"/>
        <v>0.14528632208098508</v>
      </c>
      <c r="F122" s="22">
        <f>'Div 9 history '!B123</f>
        <v>800.45</v>
      </c>
      <c r="G122" s="22">
        <f>'Div 9 history '!C123</f>
        <v>722.98</v>
      </c>
      <c r="H122" s="22">
        <f>'Div 9 history '!D123</f>
        <v>1939.95</v>
      </c>
      <c r="I122" s="22">
        <f>'Div 9 history '!E123</f>
        <v>820.57</v>
      </c>
      <c r="J122" s="22">
        <f>'Div 9 history '!F123</f>
        <v>3984.31</v>
      </c>
      <c r="K122" s="22">
        <f>'Div 9 history '!G123</f>
        <v>1166.58</v>
      </c>
      <c r="L122" s="1">
        <f t="shared" si="98"/>
        <v>740.27013258313923</v>
      </c>
      <c r="M122" s="1">
        <f t="shared" si="98"/>
        <v>825.67524415522553</v>
      </c>
      <c r="N122" s="1">
        <f t="shared" si="98"/>
        <v>2059.7488868168793</v>
      </c>
      <c r="O122" s="1">
        <f t="shared" si="98"/>
        <v>1616.1476124702281</v>
      </c>
      <c r="P122" s="1">
        <f t="shared" si="98"/>
        <v>1743.127857969009</v>
      </c>
      <c r="Q122" s="1">
        <f t="shared" si="98"/>
        <v>1787.7656275651711</v>
      </c>
      <c r="R122" s="1">
        <f t="shared" si="98"/>
        <v>1771.4180106046188</v>
      </c>
      <c r="S122" s="1">
        <f t="shared" si="98"/>
        <v>1445.4361840250706</v>
      </c>
      <c r="T122" s="1">
        <f t="shared" si="98"/>
        <v>978.21861802415572</v>
      </c>
      <c r="U122" s="1">
        <f t="shared" si="98"/>
        <v>952.31116107067453</v>
      </c>
      <c r="V122" s="1">
        <f t="shared" si="99"/>
        <v>1219.2253805449768</v>
      </c>
      <c r="W122" s="1">
        <f t="shared" si="99"/>
        <v>1229.1048504464839</v>
      </c>
      <c r="X122" s="1">
        <f t="shared" si="99"/>
        <v>849.32640452678902</v>
      </c>
      <c r="Y122" s="1">
        <f t="shared" si="99"/>
        <v>972.23863300730238</v>
      </c>
      <c r="Z122" s="1">
        <f t="shared" si="99"/>
        <v>1196.5955830176429</v>
      </c>
      <c r="AA122" s="1">
        <f t="shared" si="99"/>
        <v>1616.1476124702281</v>
      </c>
      <c r="AB122" s="1">
        <f t="shared" si="99"/>
        <v>1743.127857969009</v>
      </c>
      <c r="AC122" s="1">
        <f t="shared" si="99"/>
        <v>1787.7656275651711</v>
      </c>
      <c r="AD122" s="1">
        <f t="shared" si="99"/>
        <v>1771.4180106046188</v>
      </c>
      <c r="AE122" s="1">
        <f t="shared" si="99"/>
        <v>1445.4361840250706</v>
      </c>
      <c r="AF122" s="1">
        <f t="shared" si="99"/>
        <v>978.21861802415572</v>
      </c>
      <c r="AH122" s="15">
        <f t="shared" si="77"/>
        <v>18207.575361559651</v>
      </c>
      <c r="AI122" s="15">
        <f t="shared" si="78"/>
        <v>15760.915923272123</v>
      </c>
      <c r="AJ122" s="15">
        <f t="shared" si="79"/>
        <v>-2446.6594382875282</v>
      </c>
      <c r="AM122" s="15"/>
      <c r="AN122" s="15">
        <f t="shared" si="80"/>
        <v>-2446.6594382875282</v>
      </c>
    </row>
    <row r="123" spans="1:40">
      <c r="A123" s="76" t="s">
        <v>326</v>
      </c>
      <c r="B123" s="5" t="str">
        <f t="shared" si="83"/>
        <v>9260-07460</v>
      </c>
      <c r="C123" s="5" t="str">
        <f t="shared" si="84"/>
        <v>9260</v>
      </c>
      <c r="D123" s="1">
        <f>SUM($F123:K123)</f>
        <v>11268.4</v>
      </c>
      <c r="E123" s="2">
        <f t="shared" si="97"/>
        <v>0.17352116111533128</v>
      </c>
      <c r="F123" s="22">
        <f>'Div 9 history '!B124</f>
        <v>0</v>
      </c>
      <c r="G123" s="22">
        <f>'Div 9 history '!C124</f>
        <v>0</v>
      </c>
      <c r="H123" s="22">
        <f>'Div 9 history '!D124</f>
        <v>0</v>
      </c>
      <c r="I123" s="22">
        <f>'Div 9 history '!E124</f>
        <v>0</v>
      </c>
      <c r="J123" s="22">
        <f>'Div 9 history '!F124</f>
        <v>11268.4</v>
      </c>
      <c r="K123" s="22">
        <f>'Div 9 history '!G124</f>
        <v>0</v>
      </c>
      <c r="L123" s="1">
        <f t="shared" ref="L123:AA123" si="104">$E123*L$138</f>
        <v>884.13369617289175</v>
      </c>
      <c r="M123" s="1">
        <f t="shared" si="104"/>
        <v>986.13637552292812</v>
      </c>
      <c r="N123" s="1">
        <f t="shared" si="104"/>
        <v>2460.038999729441</v>
      </c>
      <c r="O123" s="1">
        <f t="shared" si="104"/>
        <v>1930.2285737076111</v>
      </c>
      <c r="P123" s="1">
        <f t="shared" si="104"/>
        <v>2081.8860685224108</v>
      </c>
      <c r="Q123" s="1">
        <f t="shared" si="104"/>
        <v>2135.1987100634856</v>
      </c>
      <c r="R123" s="1">
        <f t="shared" si="104"/>
        <v>2115.6741090147884</v>
      </c>
      <c r="S123" s="1">
        <f t="shared" si="104"/>
        <v>1726.3412093970969</v>
      </c>
      <c r="T123" s="1">
        <f t="shared" si="104"/>
        <v>1168.3249186359701</v>
      </c>
      <c r="U123" s="1">
        <f t="shared" si="104"/>
        <v>1137.3826251858843</v>
      </c>
      <c r="V123" s="1">
        <f t="shared" si="104"/>
        <v>1456.168761540526</v>
      </c>
      <c r="W123" s="1">
        <f t="shared" si="104"/>
        <v>1467.9682004963686</v>
      </c>
      <c r="X123" s="1">
        <f t="shared" si="104"/>
        <v>1014.3838853408928</v>
      </c>
      <c r="Y123" s="1">
        <f t="shared" si="104"/>
        <v>1161.1827876444631</v>
      </c>
      <c r="Z123" s="1">
        <f t="shared" si="104"/>
        <v>1429.1411054852024</v>
      </c>
      <c r="AA123" s="1">
        <f t="shared" si="104"/>
        <v>1930.2285737076111</v>
      </c>
      <c r="AB123" s="1">
        <f t="shared" ref="V123:AF137" si="105">$E123*AB$138</f>
        <v>2081.8860685224108</v>
      </c>
      <c r="AC123" s="1">
        <f t="shared" si="105"/>
        <v>2135.1987100634856</v>
      </c>
      <c r="AD123" s="1">
        <f t="shared" si="105"/>
        <v>2115.6741090147884</v>
      </c>
      <c r="AE123" s="1">
        <f t="shared" si="105"/>
        <v>1726.3412093970969</v>
      </c>
      <c r="AF123" s="1">
        <f t="shared" si="105"/>
        <v>1168.3249186359701</v>
      </c>
      <c r="AH123" s="15">
        <f t="shared" si="77"/>
        <v>21746.022423718769</v>
      </c>
      <c r="AI123" s="15">
        <f t="shared" si="78"/>
        <v>18823.8809550347</v>
      </c>
      <c r="AJ123" s="15">
        <f t="shared" si="79"/>
        <v>-2922.141468684069</v>
      </c>
      <c r="AM123" s="15"/>
      <c r="AN123" s="15">
        <f t="shared" si="80"/>
        <v>-2922.141468684069</v>
      </c>
    </row>
    <row r="124" spans="1:40">
      <c r="A124" s="76" t="s">
        <v>317</v>
      </c>
      <c r="B124" s="5" t="str">
        <f t="shared" si="83"/>
        <v>9260-07463</v>
      </c>
      <c r="C124" s="5" t="str">
        <f t="shared" si="84"/>
        <v>9260</v>
      </c>
      <c r="D124" s="1">
        <f>SUM($F124:K124)</f>
        <v>0</v>
      </c>
      <c r="E124" s="2">
        <f t="shared" si="97"/>
        <v>0</v>
      </c>
      <c r="F124" s="22">
        <f>'Div 9 history '!B125</f>
        <v>0</v>
      </c>
      <c r="G124" s="22">
        <f>'Div 9 history '!C125</f>
        <v>0</v>
      </c>
      <c r="H124" s="22">
        <f>'Div 9 history '!D125</f>
        <v>0</v>
      </c>
      <c r="I124" s="22">
        <f>'Div 9 history '!E125</f>
        <v>0</v>
      </c>
      <c r="J124" s="22">
        <f>'Div 9 history '!F125</f>
        <v>0</v>
      </c>
      <c r="K124" s="22">
        <f>'Div 9 history '!G125</f>
        <v>0</v>
      </c>
      <c r="L124" s="1">
        <f t="shared" ref="L124:U130" si="106">$E124*L$138</f>
        <v>0</v>
      </c>
      <c r="M124" s="1">
        <f t="shared" si="106"/>
        <v>0</v>
      </c>
      <c r="N124" s="1">
        <f t="shared" si="106"/>
        <v>0</v>
      </c>
      <c r="O124" s="1">
        <f t="shared" si="106"/>
        <v>0</v>
      </c>
      <c r="P124" s="1">
        <f t="shared" si="106"/>
        <v>0</v>
      </c>
      <c r="Q124" s="1">
        <f t="shared" si="106"/>
        <v>0</v>
      </c>
      <c r="R124" s="1">
        <f t="shared" si="106"/>
        <v>0</v>
      </c>
      <c r="S124" s="1">
        <f t="shared" si="106"/>
        <v>0</v>
      </c>
      <c r="T124" s="1">
        <f t="shared" si="106"/>
        <v>0</v>
      </c>
      <c r="U124" s="1">
        <f t="shared" si="106"/>
        <v>0</v>
      </c>
      <c r="V124" s="1">
        <f t="shared" si="105"/>
        <v>0</v>
      </c>
      <c r="W124" s="1">
        <f t="shared" si="105"/>
        <v>0</v>
      </c>
      <c r="X124" s="1">
        <f t="shared" si="105"/>
        <v>0</v>
      </c>
      <c r="Y124" s="1">
        <f t="shared" si="105"/>
        <v>0</v>
      </c>
      <c r="Z124" s="1">
        <f t="shared" si="105"/>
        <v>0</v>
      </c>
      <c r="AA124" s="1">
        <f t="shared" si="105"/>
        <v>0</v>
      </c>
      <c r="AB124" s="1">
        <f t="shared" si="105"/>
        <v>0</v>
      </c>
      <c r="AC124" s="1">
        <f t="shared" si="105"/>
        <v>0</v>
      </c>
      <c r="AD124" s="1">
        <f t="shared" si="105"/>
        <v>0</v>
      </c>
      <c r="AE124" s="1">
        <f t="shared" si="105"/>
        <v>0</v>
      </c>
      <c r="AF124" s="1">
        <f t="shared" si="105"/>
        <v>0</v>
      </c>
      <c r="AH124" s="15">
        <f t="shared" si="77"/>
        <v>0</v>
      </c>
      <c r="AI124" s="15">
        <f t="shared" si="78"/>
        <v>0</v>
      </c>
      <c r="AJ124" s="15">
        <f t="shared" si="79"/>
        <v>0</v>
      </c>
      <c r="AM124" s="15"/>
      <c r="AN124" s="15">
        <f t="shared" si="80"/>
        <v>0</v>
      </c>
    </row>
    <row r="125" spans="1:40">
      <c r="A125" s="76" t="s">
        <v>118</v>
      </c>
      <c r="B125" s="5" t="str">
        <f t="shared" si="83"/>
        <v>9020-07499</v>
      </c>
      <c r="C125" s="5" t="str">
        <f t="shared" si="84"/>
        <v>9020</v>
      </c>
      <c r="D125" s="1">
        <f>SUM($F125:K125)</f>
        <v>0</v>
      </c>
      <c r="E125" s="2">
        <f t="shared" si="97"/>
        <v>0</v>
      </c>
      <c r="F125" s="22">
        <f>'Div 9 history '!B126</f>
        <v>0</v>
      </c>
      <c r="G125" s="22">
        <f>'Div 9 history '!C126</f>
        <v>0</v>
      </c>
      <c r="H125" s="22">
        <f>'Div 9 history '!D126</f>
        <v>0</v>
      </c>
      <c r="I125" s="22">
        <f>'Div 9 history '!E126</f>
        <v>0</v>
      </c>
      <c r="J125" s="22">
        <f>'Div 9 history '!F126</f>
        <v>0</v>
      </c>
      <c r="K125" s="22">
        <f>'Div 9 history '!G126</f>
        <v>0</v>
      </c>
      <c r="L125" s="1">
        <f t="shared" si="106"/>
        <v>0</v>
      </c>
      <c r="M125" s="1">
        <f t="shared" si="106"/>
        <v>0</v>
      </c>
      <c r="N125" s="1">
        <f t="shared" si="106"/>
        <v>0</v>
      </c>
      <c r="O125" s="1">
        <f t="shared" si="106"/>
        <v>0</v>
      </c>
      <c r="P125" s="1">
        <f t="shared" si="106"/>
        <v>0</v>
      </c>
      <c r="Q125" s="1">
        <f t="shared" si="106"/>
        <v>0</v>
      </c>
      <c r="R125" s="1">
        <f t="shared" si="106"/>
        <v>0</v>
      </c>
      <c r="S125" s="1">
        <f t="shared" si="106"/>
        <v>0</v>
      </c>
      <c r="T125" s="1">
        <f t="shared" si="106"/>
        <v>0</v>
      </c>
      <c r="U125" s="1">
        <f t="shared" si="106"/>
        <v>0</v>
      </c>
      <c r="V125" s="1">
        <f t="shared" si="105"/>
        <v>0</v>
      </c>
      <c r="W125" s="1">
        <f t="shared" si="105"/>
        <v>0</v>
      </c>
      <c r="X125" s="1">
        <f t="shared" si="105"/>
        <v>0</v>
      </c>
      <c r="Y125" s="1">
        <f t="shared" si="105"/>
        <v>0</v>
      </c>
      <c r="Z125" s="1">
        <f t="shared" si="105"/>
        <v>0</v>
      </c>
      <c r="AA125" s="1">
        <f t="shared" si="105"/>
        <v>0</v>
      </c>
      <c r="AB125" s="1">
        <f t="shared" si="105"/>
        <v>0</v>
      </c>
      <c r="AC125" s="1">
        <f t="shared" si="105"/>
        <v>0</v>
      </c>
      <c r="AD125" s="1">
        <f t="shared" si="105"/>
        <v>0</v>
      </c>
      <c r="AE125" s="1">
        <f t="shared" si="105"/>
        <v>0</v>
      </c>
      <c r="AF125" s="1">
        <f t="shared" si="105"/>
        <v>0</v>
      </c>
      <c r="AH125" s="15">
        <f t="shared" si="77"/>
        <v>0</v>
      </c>
      <c r="AI125" s="15">
        <f t="shared" si="78"/>
        <v>0</v>
      </c>
      <c r="AJ125" s="15">
        <f t="shared" si="79"/>
        <v>0</v>
      </c>
      <c r="AM125" s="15"/>
      <c r="AN125" s="15">
        <f t="shared" si="80"/>
        <v>0</v>
      </c>
    </row>
    <row r="126" spans="1:40">
      <c r="A126" s="76" t="s">
        <v>119</v>
      </c>
      <c r="B126" s="5" t="str">
        <f t="shared" si="83"/>
        <v>9030-07499</v>
      </c>
      <c r="C126" s="5" t="str">
        <f t="shared" si="84"/>
        <v>9030</v>
      </c>
      <c r="D126" s="1">
        <f>SUM($F126:K126)</f>
        <v>445.12</v>
      </c>
      <c r="E126" s="2">
        <f t="shared" si="97"/>
        <v>6.8543661243527258E-3</v>
      </c>
      <c r="F126" s="22">
        <f>'Div 9 history '!B127</f>
        <v>0</v>
      </c>
      <c r="G126" s="22">
        <f>'Div 9 history '!C127</f>
        <v>61.24</v>
      </c>
      <c r="H126" s="22">
        <f>'Div 9 history '!D127</f>
        <v>30.62</v>
      </c>
      <c r="I126" s="22">
        <f>'Div 9 history '!E127</f>
        <v>0</v>
      </c>
      <c r="J126" s="22">
        <f>'Div 9 history '!F127</f>
        <v>61.24</v>
      </c>
      <c r="K126" s="22">
        <f>'Div 9 history '!G127</f>
        <v>292.02</v>
      </c>
      <c r="L126" s="1">
        <f t="shared" si="106"/>
        <v>34.924708995108226</v>
      </c>
      <c r="M126" s="1">
        <f t="shared" si="106"/>
        <v>38.953979577647736</v>
      </c>
      <c r="N126" s="1">
        <f t="shared" si="106"/>
        <v>97.175513787189729</v>
      </c>
      <c r="O126" s="1">
        <f t="shared" si="106"/>
        <v>76.247146243364796</v>
      </c>
      <c r="P126" s="1">
        <f t="shared" si="106"/>
        <v>82.237862236049082</v>
      </c>
      <c r="Q126" s="1">
        <f t="shared" si="106"/>
        <v>84.343797684095222</v>
      </c>
      <c r="R126" s="1">
        <f t="shared" si="106"/>
        <v>83.572544407783042</v>
      </c>
      <c r="S126" s="1">
        <f t="shared" si="106"/>
        <v>68.193266047250347</v>
      </c>
      <c r="T126" s="1">
        <f t="shared" si="106"/>
        <v>46.150721289911878</v>
      </c>
      <c r="U126" s="1">
        <f t="shared" si="106"/>
        <v>44.928450722617299</v>
      </c>
      <c r="V126" s="1">
        <f t="shared" si="105"/>
        <v>57.521017991633144</v>
      </c>
      <c r="W126" s="1">
        <f t="shared" si="105"/>
        <v>57.987114888089131</v>
      </c>
      <c r="X126" s="1">
        <f t="shared" si="105"/>
        <v>40.069801839031115</v>
      </c>
      <c r="Y126" s="1">
        <f t="shared" si="105"/>
        <v>45.868595580233517</v>
      </c>
      <c r="Z126" s="1">
        <f t="shared" si="105"/>
        <v>56.453381924103979</v>
      </c>
      <c r="AA126" s="1">
        <f t="shared" si="105"/>
        <v>76.247146243364796</v>
      </c>
      <c r="AB126" s="1">
        <f t="shared" si="105"/>
        <v>82.237862236049082</v>
      </c>
      <c r="AC126" s="1">
        <f t="shared" si="105"/>
        <v>84.343797684095222</v>
      </c>
      <c r="AD126" s="1">
        <f t="shared" si="105"/>
        <v>83.572544407783042</v>
      </c>
      <c r="AE126" s="1">
        <f t="shared" si="105"/>
        <v>68.193266047250347</v>
      </c>
      <c r="AF126" s="1">
        <f t="shared" si="105"/>
        <v>46.150721289911878</v>
      </c>
      <c r="AH126" s="15">
        <f t="shared" si="77"/>
        <v>859.00300852345481</v>
      </c>
      <c r="AI126" s="15">
        <f t="shared" si="78"/>
        <v>743.57370085416255</v>
      </c>
      <c r="AJ126" s="15">
        <f t="shared" si="79"/>
        <v>-115.42930766929226</v>
      </c>
      <c r="AM126" s="15"/>
      <c r="AN126" s="15">
        <f t="shared" si="80"/>
        <v>-115.42930766929226</v>
      </c>
    </row>
    <row r="127" spans="1:40">
      <c r="A127" s="76" t="s">
        <v>113</v>
      </c>
      <c r="B127" s="5" t="str">
        <f t="shared" si="83"/>
        <v>9250-07499</v>
      </c>
      <c r="C127" s="5" t="str">
        <f t="shared" si="84"/>
        <v>9250</v>
      </c>
      <c r="D127" s="1">
        <f>SUM($F127:K127)</f>
        <v>2978.7899999999995</v>
      </c>
      <c r="E127" s="2">
        <f t="shared" si="97"/>
        <v>4.5870141237330728E-2</v>
      </c>
      <c r="F127" s="22">
        <f>'Div 9 history '!B128</f>
        <v>588.6</v>
      </c>
      <c r="G127" s="22">
        <f>'Div 9 history '!C128</f>
        <v>352.44</v>
      </c>
      <c r="H127" s="22">
        <f>'Div 9 history '!D128</f>
        <v>1316.85</v>
      </c>
      <c r="I127" s="22">
        <f>'Div 9 history '!E128</f>
        <v>235.58</v>
      </c>
      <c r="J127" s="22">
        <f>'Div 9 history '!F128</f>
        <v>99.99</v>
      </c>
      <c r="K127" s="22">
        <f>'Div 9 history '!G128</f>
        <v>385.33</v>
      </c>
      <c r="L127" s="1">
        <f t="shared" si="106"/>
        <v>233.71983713950939</v>
      </c>
      <c r="M127" s="1">
        <f t="shared" si="106"/>
        <v>260.6841409644619</v>
      </c>
      <c r="N127" s="1">
        <f t="shared" si="106"/>
        <v>650.30879024564808</v>
      </c>
      <c r="O127" s="1">
        <f t="shared" si="106"/>
        <v>510.25394670711847</v>
      </c>
      <c r="P127" s="1">
        <f t="shared" si="106"/>
        <v>550.34445014854555</v>
      </c>
      <c r="Q127" s="1">
        <f t="shared" si="106"/>
        <v>564.43759234230311</v>
      </c>
      <c r="R127" s="1">
        <f t="shared" si="106"/>
        <v>559.2762840502786</v>
      </c>
      <c r="S127" s="1">
        <f t="shared" si="106"/>
        <v>456.3565307532549</v>
      </c>
      <c r="T127" s="1">
        <f t="shared" si="106"/>
        <v>308.8454957565973</v>
      </c>
      <c r="U127" s="1">
        <f t="shared" si="106"/>
        <v>300.6659321711565</v>
      </c>
      <c r="V127" s="1">
        <f t="shared" si="105"/>
        <v>384.93672084673096</v>
      </c>
      <c r="W127" s="1">
        <f t="shared" si="105"/>
        <v>388.05589045086941</v>
      </c>
      <c r="X127" s="1">
        <f t="shared" si="105"/>
        <v>268.15134125648694</v>
      </c>
      <c r="Y127" s="1">
        <f t="shared" si="105"/>
        <v>306.95748074326877</v>
      </c>
      <c r="Z127" s="1">
        <f t="shared" si="105"/>
        <v>377.7919876476044</v>
      </c>
      <c r="AA127" s="1">
        <f t="shared" si="105"/>
        <v>510.25394670711847</v>
      </c>
      <c r="AB127" s="1">
        <f t="shared" si="105"/>
        <v>550.34445014854555</v>
      </c>
      <c r="AC127" s="1">
        <f t="shared" si="105"/>
        <v>564.43759234230311</v>
      </c>
      <c r="AD127" s="1">
        <f t="shared" si="105"/>
        <v>559.2762840502786</v>
      </c>
      <c r="AE127" s="1">
        <f t="shared" si="105"/>
        <v>456.3565307532549</v>
      </c>
      <c r="AF127" s="1">
        <f t="shared" si="105"/>
        <v>308.8454957565973</v>
      </c>
      <c r="AH127" s="15">
        <f t="shared" si="77"/>
        <v>5748.5387575475861</v>
      </c>
      <c r="AI127" s="15">
        <f t="shared" si="78"/>
        <v>4976.0736528742145</v>
      </c>
      <c r="AJ127" s="15">
        <f t="shared" si="79"/>
        <v>-772.46510467337157</v>
      </c>
      <c r="AM127" s="15"/>
      <c r="AN127" s="15">
        <f t="shared" si="80"/>
        <v>-772.46510467337157</v>
      </c>
    </row>
    <row r="128" spans="1:40">
      <c r="A128" s="76" t="s">
        <v>114</v>
      </c>
      <c r="B128" s="5" t="str">
        <f t="shared" si="83"/>
        <v>9260-07499</v>
      </c>
      <c r="C128" s="5" t="str">
        <f t="shared" si="84"/>
        <v>9260</v>
      </c>
      <c r="D128" s="1">
        <f>SUM($F128:K128)</f>
        <v>21068.91</v>
      </c>
      <c r="E128" s="2">
        <f t="shared" si="97"/>
        <v>0.32443840533122842</v>
      </c>
      <c r="F128" s="22">
        <f>'Div 9 history '!B129</f>
        <v>4297.91</v>
      </c>
      <c r="G128" s="22">
        <f>'Div 9 history '!C129</f>
        <v>6723.92</v>
      </c>
      <c r="H128" s="22">
        <f>'Div 9 history '!D129</f>
        <v>3600.57</v>
      </c>
      <c r="I128" s="22">
        <f>'Div 9 history '!E129</f>
        <v>3986.5</v>
      </c>
      <c r="J128" s="22">
        <f>'Div 9 history '!F129</f>
        <v>1765.6</v>
      </c>
      <c r="K128" s="22">
        <f>'Div 9 history '!G129</f>
        <v>694.41</v>
      </c>
      <c r="L128" s="1">
        <f t="shared" si="106"/>
        <v>1653.0947847639416</v>
      </c>
      <c r="M128" s="1">
        <f t="shared" si="106"/>
        <v>1843.812656953851</v>
      </c>
      <c r="N128" s="1">
        <f t="shared" si="106"/>
        <v>4599.6184269097321</v>
      </c>
      <c r="O128" s="1">
        <f t="shared" si="106"/>
        <v>3609.013888295945</v>
      </c>
      <c r="P128" s="1">
        <f t="shared" si="106"/>
        <v>3892.5730545554384</v>
      </c>
      <c r="Q128" s="1">
        <f t="shared" si="106"/>
        <v>3992.2535102094057</v>
      </c>
      <c r="R128" s="1">
        <f t="shared" si="106"/>
        <v>3955.7477008415358</v>
      </c>
      <c r="S128" s="1">
        <f t="shared" si="106"/>
        <v>3227.7987620317517</v>
      </c>
      <c r="T128" s="1">
        <f t="shared" si="106"/>
        <v>2184.456760631374</v>
      </c>
      <c r="U128" s="1">
        <f t="shared" si="106"/>
        <v>2126.6029041927095</v>
      </c>
      <c r="V128" s="1">
        <f t="shared" si="105"/>
        <v>2722.648164931029</v>
      </c>
      <c r="W128" s="1">
        <f t="shared" si="105"/>
        <v>2744.7099764935524</v>
      </c>
      <c r="X128" s="1">
        <f t="shared" si="105"/>
        <v>1896.6279849577215</v>
      </c>
      <c r="Y128" s="1">
        <f t="shared" si="105"/>
        <v>2171.1028758679408</v>
      </c>
      <c r="Z128" s="1">
        <f t="shared" si="105"/>
        <v>2672.1136389166372</v>
      </c>
      <c r="AA128" s="1">
        <f t="shared" si="105"/>
        <v>3609.013888295945</v>
      </c>
      <c r="AB128" s="1">
        <f t="shared" si="105"/>
        <v>3892.5730545554384</v>
      </c>
      <c r="AC128" s="1">
        <f t="shared" si="105"/>
        <v>3992.2535102094057</v>
      </c>
      <c r="AD128" s="1">
        <f t="shared" si="105"/>
        <v>3955.7477008415358</v>
      </c>
      <c r="AE128" s="1">
        <f t="shared" si="105"/>
        <v>3227.7987620317517</v>
      </c>
      <c r="AF128" s="1">
        <f t="shared" si="105"/>
        <v>2184.456760631374</v>
      </c>
      <c r="AH128" s="15">
        <f t="shared" si="77"/>
        <v>40659.27632168831</v>
      </c>
      <c r="AI128" s="15">
        <f t="shared" si="78"/>
        <v>35195.649221925043</v>
      </c>
      <c r="AJ128" s="15">
        <f t="shared" si="79"/>
        <v>-5463.6270997632673</v>
      </c>
      <c r="AM128" s="15"/>
      <c r="AN128" s="15">
        <f t="shared" si="80"/>
        <v>-5463.6270997632673</v>
      </c>
    </row>
    <row r="129" spans="1:40">
      <c r="A129" s="76" t="s">
        <v>476</v>
      </c>
      <c r="B129" s="5" t="str">
        <f t="shared" si="83"/>
        <v>9302-07499</v>
      </c>
      <c r="C129" s="5" t="str">
        <f t="shared" si="84"/>
        <v>9302</v>
      </c>
      <c r="D129" s="1">
        <f>SUM($F129:K129)</f>
        <v>53.34</v>
      </c>
      <c r="E129" s="2">
        <f t="shared" si="97"/>
        <v>8.2137825546588434E-4</v>
      </c>
      <c r="F129" s="22">
        <f>'Div 9 history '!B130</f>
        <v>0</v>
      </c>
      <c r="G129" s="22">
        <f>'Div 9 history '!C130</f>
        <v>53.34</v>
      </c>
      <c r="H129" s="22">
        <f>'Div 9 history '!D130</f>
        <v>0</v>
      </c>
      <c r="I129" s="22">
        <f>'Div 9 history '!E130</f>
        <v>0</v>
      </c>
      <c r="J129" s="22">
        <f>'Div 9 history '!F130</f>
        <v>0</v>
      </c>
      <c r="K129" s="22">
        <f>'Div 9 history '!G130</f>
        <v>0</v>
      </c>
      <c r="L129" s="1">
        <f t="shared" si="106"/>
        <v>4.1851275561625467</v>
      </c>
      <c r="M129" s="1">
        <f t="shared" si="106"/>
        <v>4.6679665498556124</v>
      </c>
      <c r="N129" s="1">
        <f t="shared" si="106"/>
        <v>11.644819162043271</v>
      </c>
      <c r="O129" s="1">
        <f t="shared" si="106"/>
        <v>9.1369131484118409</v>
      </c>
      <c r="P129" s="1">
        <f t="shared" si="106"/>
        <v>9.8547977436890228</v>
      </c>
      <c r="Q129" s="1">
        <f t="shared" si="106"/>
        <v>10.107157998898364</v>
      </c>
      <c r="R129" s="1">
        <f t="shared" si="106"/>
        <v>10.014736517593342</v>
      </c>
      <c r="S129" s="1">
        <f t="shared" si="106"/>
        <v>8.1717936982394264</v>
      </c>
      <c r="T129" s="1">
        <f t="shared" si="106"/>
        <v>5.5303726491820182</v>
      </c>
      <c r="U129" s="1">
        <f t="shared" si="106"/>
        <v>5.3839044786673416</v>
      </c>
      <c r="V129" s="1">
        <f t="shared" si="105"/>
        <v>6.8929077544790447</v>
      </c>
      <c r="W129" s="1">
        <f t="shared" si="105"/>
        <v>6.9487614758507252</v>
      </c>
      <c r="X129" s="1">
        <f t="shared" si="105"/>
        <v>4.801678716062904</v>
      </c>
      <c r="Y129" s="1">
        <f t="shared" si="105"/>
        <v>5.4965647201870418</v>
      </c>
      <c r="Z129" s="1">
        <f t="shared" si="105"/>
        <v>6.7649698774076796</v>
      </c>
      <c r="AA129" s="1">
        <f t="shared" si="105"/>
        <v>9.1369131484118409</v>
      </c>
      <c r="AB129" s="1">
        <f t="shared" si="105"/>
        <v>9.8547977436890228</v>
      </c>
      <c r="AC129" s="1">
        <f t="shared" si="105"/>
        <v>10.107157998898364</v>
      </c>
      <c r="AD129" s="1">
        <f t="shared" si="105"/>
        <v>10.014736517593342</v>
      </c>
      <c r="AE129" s="1">
        <f t="shared" si="105"/>
        <v>8.1717936982394264</v>
      </c>
      <c r="AF129" s="1">
        <f t="shared" si="105"/>
        <v>5.5303726491820182</v>
      </c>
      <c r="AH129" s="15">
        <f t="shared" si="77"/>
        <v>102.93678215906066</v>
      </c>
      <c r="AI129" s="15">
        <f t="shared" si="78"/>
        <v>89.104558778668746</v>
      </c>
      <c r="AJ129" s="15">
        <f t="shared" si="79"/>
        <v>-13.832223380391909</v>
      </c>
      <c r="AM129" s="15"/>
      <c r="AN129" s="15">
        <f t="shared" si="80"/>
        <v>-13.832223380391909</v>
      </c>
    </row>
    <row r="130" spans="1:40">
      <c r="A130" s="76" t="s">
        <v>1268</v>
      </c>
      <c r="B130" s="5" t="str">
        <f t="shared" si="83"/>
        <v>9270-07499</v>
      </c>
      <c r="C130" s="5" t="str">
        <f t="shared" si="84"/>
        <v>9270</v>
      </c>
      <c r="D130" s="1">
        <f>SUM($F130:K130)</f>
        <v>0</v>
      </c>
      <c r="E130" s="2">
        <f t="shared" si="97"/>
        <v>0</v>
      </c>
      <c r="F130" s="22">
        <f>'Div 9 history '!B131</f>
        <v>0</v>
      </c>
      <c r="G130" s="22">
        <f>'Div 9 history '!C131</f>
        <v>0</v>
      </c>
      <c r="H130" s="22">
        <f>'Div 9 history '!D131</f>
        <v>0</v>
      </c>
      <c r="I130" s="22">
        <f>'Div 9 history '!E131</f>
        <v>0</v>
      </c>
      <c r="J130" s="22">
        <f>'Div 9 history '!F131</f>
        <v>0</v>
      </c>
      <c r="K130" s="22">
        <f>'Div 9 history '!G131</f>
        <v>0</v>
      </c>
      <c r="L130" s="1">
        <f t="shared" si="106"/>
        <v>0</v>
      </c>
      <c r="M130" s="1">
        <f t="shared" si="106"/>
        <v>0</v>
      </c>
      <c r="N130" s="1">
        <f t="shared" si="106"/>
        <v>0</v>
      </c>
      <c r="O130" s="1">
        <f t="shared" si="106"/>
        <v>0</v>
      </c>
      <c r="P130" s="1">
        <f t="shared" si="106"/>
        <v>0</v>
      </c>
      <c r="Q130" s="1">
        <f t="shared" si="106"/>
        <v>0</v>
      </c>
      <c r="R130" s="1">
        <f t="shared" si="106"/>
        <v>0</v>
      </c>
      <c r="S130" s="1">
        <f t="shared" si="106"/>
        <v>0</v>
      </c>
      <c r="T130" s="1">
        <f t="shared" si="106"/>
        <v>0</v>
      </c>
      <c r="U130" s="1">
        <f t="shared" si="106"/>
        <v>0</v>
      </c>
      <c r="V130" s="1">
        <f t="shared" si="105"/>
        <v>0</v>
      </c>
      <c r="W130" s="1">
        <f t="shared" si="105"/>
        <v>0</v>
      </c>
      <c r="X130" s="1">
        <f t="shared" si="105"/>
        <v>0</v>
      </c>
      <c r="Y130" s="1">
        <f t="shared" si="105"/>
        <v>0</v>
      </c>
      <c r="Z130" s="1">
        <f t="shared" si="105"/>
        <v>0</v>
      </c>
      <c r="AA130" s="1">
        <f t="shared" si="105"/>
        <v>0</v>
      </c>
      <c r="AB130" s="1">
        <f t="shared" si="105"/>
        <v>0</v>
      </c>
      <c r="AC130" s="1">
        <f t="shared" si="105"/>
        <v>0</v>
      </c>
      <c r="AD130" s="1">
        <f t="shared" si="105"/>
        <v>0</v>
      </c>
      <c r="AE130" s="1">
        <f t="shared" si="105"/>
        <v>0</v>
      </c>
      <c r="AF130" s="1">
        <f t="shared" si="105"/>
        <v>0</v>
      </c>
      <c r="AH130" s="15">
        <f t="shared" ref="AH130" si="107">SUM(F130:Q130)</f>
        <v>0</v>
      </c>
      <c r="AI130" s="15">
        <f t="shared" ref="AI130" si="108">SUM(U130:AF130)</f>
        <v>0</v>
      </c>
      <c r="AJ130" s="15">
        <f t="shared" ref="AJ130" si="109">AI130-AH130</f>
        <v>0</v>
      </c>
      <c r="AM130" s="15"/>
      <c r="AN130" s="15">
        <f t="shared" ref="AN130" si="110">AJ130</f>
        <v>0</v>
      </c>
    </row>
    <row r="131" spans="1:40">
      <c r="A131" s="76" t="s">
        <v>675</v>
      </c>
      <c r="B131" s="5" t="str">
        <f t="shared" si="7"/>
        <v>8560-07499</v>
      </c>
      <c r="C131" s="5" t="str">
        <f t="shared" si="73"/>
        <v>8560</v>
      </c>
      <c r="D131" s="1">
        <f>SUM($F131:K131)</f>
        <v>0</v>
      </c>
      <c r="E131" s="2">
        <f t="shared" ref="E131:E137" si="111">D131/$D$138</f>
        <v>0</v>
      </c>
      <c r="F131" s="22">
        <f>'Div 9 history '!B132</f>
        <v>0</v>
      </c>
      <c r="G131" s="22">
        <f>'Div 9 history '!C132</f>
        <v>0</v>
      </c>
      <c r="H131" s="22">
        <f>'Div 9 history '!D132</f>
        <v>0</v>
      </c>
      <c r="I131" s="22">
        <f>'Div 9 history '!E132</f>
        <v>0</v>
      </c>
      <c r="J131" s="22">
        <f>'Div 9 history '!F132</f>
        <v>0</v>
      </c>
      <c r="K131" s="22">
        <f>'Div 9 history '!G132</f>
        <v>0</v>
      </c>
      <c r="L131" s="1">
        <f t="shared" ref="L131:U137" si="112">$E131*L$138</f>
        <v>0</v>
      </c>
      <c r="M131" s="1">
        <f t="shared" si="112"/>
        <v>0</v>
      </c>
      <c r="N131" s="1">
        <f t="shared" si="112"/>
        <v>0</v>
      </c>
      <c r="O131" s="1">
        <f t="shared" si="112"/>
        <v>0</v>
      </c>
      <c r="P131" s="1">
        <f t="shared" si="112"/>
        <v>0</v>
      </c>
      <c r="Q131" s="1">
        <f t="shared" si="112"/>
        <v>0</v>
      </c>
      <c r="R131" s="1">
        <f t="shared" si="112"/>
        <v>0</v>
      </c>
      <c r="S131" s="1">
        <f t="shared" si="112"/>
        <v>0</v>
      </c>
      <c r="T131" s="1">
        <f t="shared" si="112"/>
        <v>0</v>
      </c>
      <c r="U131" s="1">
        <f t="shared" si="112"/>
        <v>0</v>
      </c>
      <c r="V131" s="1">
        <f t="shared" si="105"/>
        <v>0</v>
      </c>
      <c r="W131" s="1">
        <f t="shared" si="105"/>
        <v>0</v>
      </c>
      <c r="X131" s="1">
        <f t="shared" si="105"/>
        <v>0</v>
      </c>
      <c r="Y131" s="1">
        <f t="shared" si="105"/>
        <v>0</v>
      </c>
      <c r="Z131" s="1">
        <f t="shared" si="105"/>
        <v>0</v>
      </c>
      <c r="AA131" s="1">
        <f t="shared" si="105"/>
        <v>0</v>
      </c>
      <c r="AB131" s="1">
        <f t="shared" si="105"/>
        <v>0</v>
      </c>
      <c r="AC131" s="1">
        <f t="shared" si="105"/>
        <v>0</v>
      </c>
      <c r="AD131" s="1">
        <f t="shared" si="105"/>
        <v>0</v>
      </c>
      <c r="AE131" s="1">
        <f t="shared" si="105"/>
        <v>0</v>
      </c>
      <c r="AF131" s="1">
        <f t="shared" si="105"/>
        <v>0</v>
      </c>
      <c r="AH131" s="15">
        <f t="shared" si="77"/>
        <v>0</v>
      </c>
      <c r="AI131" s="15">
        <f t="shared" si="78"/>
        <v>0</v>
      </c>
      <c r="AJ131" s="15">
        <f t="shared" si="79"/>
        <v>0</v>
      </c>
      <c r="AM131" s="15"/>
      <c r="AN131" s="15">
        <f t="shared" si="80"/>
        <v>0</v>
      </c>
    </row>
    <row r="132" spans="1:40">
      <c r="A132" s="76" t="s">
        <v>115</v>
      </c>
      <c r="B132" s="5" t="str">
        <f t="shared" si="7"/>
        <v>8700-07499</v>
      </c>
      <c r="C132" s="5" t="str">
        <f t="shared" si="73"/>
        <v>8700</v>
      </c>
      <c r="D132" s="1">
        <f>SUM($F132:K132)</f>
        <v>2728.48</v>
      </c>
      <c r="E132" s="2">
        <f t="shared" si="111"/>
        <v>4.2015638216602098E-2</v>
      </c>
      <c r="F132" s="22">
        <f>'Div 9 history '!B133</f>
        <v>578.37</v>
      </c>
      <c r="G132" s="22">
        <f>'Div 9 history '!C133</f>
        <v>406.66</v>
      </c>
      <c r="H132" s="22">
        <f>'Div 9 history '!D133</f>
        <v>707.45</v>
      </c>
      <c r="I132" s="22">
        <f>'Div 9 history '!E133</f>
        <v>75.959999999999994</v>
      </c>
      <c r="J132" s="22">
        <f>'Div 9 history '!F133</f>
        <v>178.79</v>
      </c>
      <c r="K132" s="22">
        <f>'Div 9 history '!G133</f>
        <v>781.25</v>
      </c>
      <c r="L132" s="1">
        <f t="shared" si="112"/>
        <v>214.08018062314184</v>
      </c>
      <c r="M132" s="1">
        <f t="shared" si="112"/>
        <v>238.77865339238923</v>
      </c>
      <c r="N132" s="1">
        <f t="shared" si="112"/>
        <v>595.66284565526473</v>
      </c>
      <c r="O132" s="1">
        <f t="shared" si="112"/>
        <v>467.37691764489574</v>
      </c>
      <c r="P132" s="1">
        <f t="shared" si="112"/>
        <v>504.09858544620596</v>
      </c>
      <c r="Q132" s="1">
        <f t="shared" si="112"/>
        <v>517.00747013187481</v>
      </c>
      <c r="R132" s="1">
        <f t="shared" si="112"/>
        <v>512.27987051974276</v>
      </c>
      <c r="S132" s="1">
        <f t="shared" si="112"/>
        <v>418.00854274038824</v>
      </c>
      <c r="T132" s="1">
        <f t="shared" si="112"/>
        <v>282.89297273791061</v>
      </c>
      <c r="U132" s="1">
        <f t="shared" si="112"/>
        <v>275.40074413112609</v>
      </c>
      <c r="V132" s="1">
        <f t="shared" si="105"/>
        <v>352.59019403713876</v>
      </c>
      <c r="W132" s="1">
        <f t="shared" si="105"/>
        <v>355.4472574358677</v>
      </c>
      <c r="X132" s="1">
        <f t="shared" si="105"/>
        <v>245.61837913766988</v>
      </c>
      <c r="Y132" s="1">
        <f t="shared" si="105"/>
        <v>281.16360906891526</v>
      </c>
      <c r="Z132" s="1">
        <f t="shared" si="105"/>
        <v>346.04583822852089</v>
      </c>
      <c r="AA132" s="1">
        <f t="shared" si="105"/>
        <v>467.37691764489574</v>
      </c>
      <c r="AB132" s="1">
        <f t="shared" si="105"/>
        <v>504.09858544620596</v>
      </c>
      <c r="AC132" s="1">
        <f t="shared" si="105"/>
        <v>517.00747013187481</v>
      </c>
      <c r="AD132" s="1">
        <f t="shared" si="105"/>
        <v>512.27987051974276</v>
      </c>
      <c r="AE132" s="1">
        <f t="shared" si="105"/>
        <v>418.00854274038824</v>
      </c>
      <c r="AF132" s="1">
        <f t="shared" si="105"/>
        <v>282.89297273791061</v>
      </c>
      <c r="AH132" s="15">
        <f t="shared" si="77"/>
        <v>5265.4846528937724</v>
      </c>
      <c r="AI132" s="15">
        <f t="shared" si="78"/>
        <v>4557.9303812602575</v>
      </c>
      <c r="AJ132" s="15">
        <f t="shared" si="79"/>
        <v>-707.55427163351487</v>
      </c>
      <c r="AM132" s="15"/>
      <c r="AN132" s="15">
        <f t="shared" si="80"/>
        <v>-707.55427163351487</v>
      </c>
    </row>
    <row r="133" spans="1:40">
      <c r="A133" s="76" t="s">
        <v>116</v>
      </c>
      <c r="B133" s="5" t="str">
        <f t="shared" si="7"/>
        <v>8740-07499</v>
      </c>
      <c r="C133" s="5" t="str">
        <f t="shared" si="73"/>
        <v>8740</v>
      </c>
      <c r="D133" s="1">
        <f>SUM($F133:K133)</f>
        <v>108.25</v>
      </c>
      <c r="E133" s="2">
        <f t="shared" si="111"/>
        <v>1.6669328112895007E-3</v>
      </c>
      <c r="F133" s="22">
        <f>'Div 9 history '!B134</f>
        <v>0</v>
      </c>
      <c r="G133" s="22">
        <f>'Div 9 history '!C134</f>
        <v>0</v>
      </c>
      <c r="H133" s="22">
        <f>'Div 9 history '!D134</f>
        <v>58.25</v>
      </c>
      <c r="I133" s="22">
        <f>'Div 9 history '!E134</f>
        <v>0</v>
      </c>
      <c r="J133" s="22">
        <f>'Div 9 history '!F134</f>
        <v>0</v>
      </c>
      <c r="K133" s="22">
        <f>'Div 9 history '!G134</f>
        <v>50</v>
      </c>
      <c r="L133" s="1">
        <f t="shared" si="112"/>
        <v>8.4934394067228283</v>
      </c>
      <c r="M133" s="1">
        <f t="shared" si="112"/>
        <v>9.4733291905112491</v>
      </c>
      <c r="N133" s="1">
        <f t="shared" si="112"/>
        <v>23.63238984422917</v>
      </c>
      <c r="O133" s="1">
        <f t="shared" si="112"/>
        <v>18.54276056084705</v>
      </c>
      <c r="P133" s="1">
        <f t="shared" si="112"/>
        <v>19.999659837914074</v>
      </c>
      <c r="Q133" s="1">
        <f t="shared" si="112"/>
        <v>20.511808274854662</v>
      </c>
      <c r="R133" s="1">
        <f t="shared" si="112"/>
        <v>20.324244994928367</v>
      </c>
      <c r="S133" s="1">
        <f t="shared" si="112"/>
        <v>16.584114507581887</v>
      </c>
      <c r="T133" s="1">
        <f t="shared" si="112"/>
        <v>11.223525295724659</v>
      </c>
      <c r="U133" s="1">
        <f t="shared" si="112"/>
        <v>10.926277836815517</v>
      </c>
      <c r="V133" s="1">
        <f t="shared" si="105"/>
        <v>13.988700120404134</v>
      </c>
      <c r="W133" s="1">
        <f t="shared" si="105"/>
        <v>14.102051551571821</v>
      </c>
      <c r="X133" s="1">
        <f t="shared" si="105"/>
        <v>9.744689182861066</v>
      </c>
      <c r="Y133" s="1">
        <f t="shared" si="105"/>
        <v>11.154914341211985</v>
      </c>
      <c r="Z133" s="1">
        <f t="shared" si="105"/>
        <v>13.729058665717684</v>
      </c>
      <c r="AA133" s="1">
        <f t="shared" si="105"/>
        <v>18.54276056084705</v>
      </c>
      <c r="AB133" s="1">
        <f t="shared" si="105"/>
        <v>19.999659837914074</v>
      </c>
      <c r="AC133" s="1">
        <f t="shared" si="105"/>
        <v>20.511808274854662</v>
      </c>
      <c r="AD133" s="1">
        <f t="shared" si="105"/>
        <v>20.324244994928367</v>
      </c>
      <c r="AE133" s="1">
        <f t="shared" si="105"/>
        <v>16.584114507581887</v>
      </c>
      <c r="AF133" s="1">
        <f t="shared" si="105"/>
        <v>11.223525295724659</v>
      </c>
      <c r="AH133" s="15">
        <f t="shared" si="77"/>
        <v>208.90338711507906</v>
      </c>
      <c r="AI133" s="15">
        <f t="shared" si="78"/>
        <v>180.83180517043292</v>
      </c>
      <c r="AJ133" s="15">
        <f t="shared" si="79"/>
        <v>-28.071581944646141</v>
      </c>
      <c r="AM133" s="15"/>
      <c r="AN133" s="15">
        <f t="shared" si="80"/>
        <v>-28.071581944646141</v>
      </c>
    </row>
    <row r="134" spans="1:40">
      <c r="A134" s="76" t="s">
        <v>551</v>
      </c>
      <c r="B134" s="5" t="str">
        <f t="shared" si="7"/>
        <v>8750-07499</v>
      </c>
      <c r="C134" s="5" t="str">
        <f t="shared" si="73"/>
        <v>8750</v>
      </c>
      <c r="D134" s="1">
        <f>SUM($F134:K134)</f>
        <v>0</v>
      </c>
      <c r="E134" s="2">
        <f t="shared" si="111"/>
        <v>0</v>
      </c>
      <c r="F134" s="22">
        <f>'Div 9 history '!B135</f>
        <v>0</v>
      </c>
      <c r="G134" s="22">
        <f>'Div 9 history '!C135</f>
        <v>0</v>
      </c>
      <c r="H134" s="22">
        <f>'Div 9 history '!D135</f>
        <v>0</v>
      </c>
      <c r="I134" s="22">
        <f>'Div 9 history '!E135</f>
        <v>0</v>
      </c>
      <c r="J134" s="22">
        <f>'Div 9 history '!F135</f>
        <v>0</v>
      </c>
      <c r="K134" s="22">
        <f>'Div 9 history '!G135</f>
        <v>0</v>
      </c>
      <c r="L134" s="1">
        <f t="shared" si="112"/>
        <v>0</v>
      </c>
      <c r="M134" s="1">
        <f t="shared" si="112"/>
        <v>0</v>
      </c>
      <c r="N134" s="1">
        <f t="shared" si="112"/>
        <v>0</v>
      </c>
      <c r="O134" s="1">
        <f t="shared" si="112"/>
        <v>0</v>
      </c>
      <c r="P134" s="1">
        <f t="shared" si="112"/>
        <v>0</v>
      </c>
      <c r="Q134" s="1">
        <f t="shared" si="112"/>
        <v>0</v>
      </c>
      <c r="R134" s="1">
        <f t="shared" si="112"/>
        <v>0</v>
      </c>
      <c r="S134" s="1">
        <f t="shared" si="112"/>
        <v>0</v>
      </c>
      <c r="T134" s="1">
        <f t="shared" si="112"/>
        <v>0</v>
      </c>
      <c r="U134" s="1">
        <f t="shared" si="112"/>
        <v>0</v>
      </c>
      <c r="V134" s="1">
        <f t="shared" si="105"/>
        <v>0</v>
      </c>
      <c r="W134" s="1">
        <f t="shared" si="105"/>
        <v>0</v>
      </c>
      <c r="X134" s="1">
        <f t="shared" si="105"/>
        <v>0</v>
      </c>
      <c r="Y134" s="1">
        <f t="shared" si="105"/>
        <v>0</v>
      </c>
      <c r="Z134" s="1">
        <f t="shared" si="105"/>
        <v>0</v>
      </c>
      <c r="AA134" s="1">
        <f t="shared" si="105"/>
        <v>0</v>
      </c>
      <c r="AB134" s="1">
        <f t="shared" si="105"/>
        <v>0</v>
      </c>
      <c r="AC134" s="1">
        <f t="shared" si="105"/>
        <v>0</v>
      </c>
      <c r="AD134" s="1">
        <f t="shared" si="105"/>
        <v>0</v>
      </c>
      <c r="AE134" s="1">
        <f t="shared" si="105"/>
        <v>0</v>
      </c>
      <c r="AF134" s="1">
        <f t="shared" si="105"/>
        <v>0</v>
      </c>
      <c r="AH134" s="15">
        <f t="shared" si="77"/>
        <v>0</v>
      </c>
      <c r="AI134" s="15">
        <f t="shared" si="78"/>
        <v>0</v>
      </c>
      <c r="AJ134" s="15">
        <f t="shared" si="79"/>
        <v>0</v>
      </c>
      <c r="AM134" s="15"/>
      <c r="AN134" s="15">
        <f t="shared" si="80"/>
        <v>0</v>
      </c>
    </row>
    <row r="135" spans="1:40">
      <c r="A135" s="76" t="s">
        <v>117</v>
      </c>
      <c r="B135" s="5" t="str">
        <f t="shared" ref="B135" si="113">RIGHT(A135,10)</f>
        <v>8800-07499</v>
      </c>
      <c r="C135" s="5" t="str">
        <f t="shared" ref="C135" si="114">LEFT(B135,4)</f>
        <v>8800</v>
      </c>
      <c r="D135" s="1">
        <f>SUM($F135:K135)</f>
        <v>0</v>
      </c>
      <c r="E135" s="2">
        <f t="shared" si="111"/>
        <v>0</v>
      </c>
      <c r="F135" s="22">
        <f>'Div 9 history '!B136</f>
        <v>0</v>
      </c>
      <c r="G135" s="22">
        <f>'Div 9 history '!C136</f>
        <v>0</v>
      </c>
      <c r="H135" s="22">
        <f>'Div 9 history '!D136</f>
        <v>0</v>
      </c>
      <c r="I135" s="22">
        <f>'Div 9 history '!E136</f>
        <v>0</v>
      </c>
      <c r="J135" s="22">
        <f>'Div 9 history '!F136</f>
        <v>0</v>
      </c>
      <c r="K135" s="22">
        <f>'Div 9 history '!G136</f>
        <v>0</v>
      </c>
      <c r="L135" s="1">
        <f t="shared" si="112"/>
        <v>0</v>
      </c>
      <c r="M135" s="1">
        <f t="shared" si="112"/>
        <v>0</v>
      </c>
      <c r="N135" s="1">
        <f t="shared" si="112"/>
        <v>0</v>
      </c>
      <c r="O135" s="1">
        <f t="shared" si="112"/>
        <v>0</v>
      </c>
      <c r="P135" s="1">
        <f t="shared" si="112"/>
        <v>0</v>
      </c>
      <c r="Q135" s="1">
        <f t="shared" si="112"/>
        <v>0</v>
      </c>
      <c r="R135" s="1">
        <f t="shared" si="112"/>
        <v>0</v>
      </c>
      <c r="S135" s="1">
        <f t="shared" si="112"/>
        <v>0</v>
      </c>
      <c r="T135" s="1">
        <f t="shared" si="112"/>
        <v>0</v>
      </c>
      <c r="U135" s="1">
        <f t="shared" si="112"/>
        <v>0</v>
      </c>
      <c r="V135" s="1">
        <f t="shared" si="105"/>
        <v>0</v>
      </c>
      <c r="W135" s="1">
        <f t="shared" si="105"/>
        <v>0</v>
      </c>
      <c r="X135" s="1">
        <f t="shared" si="105"/>
        <v>0</v>
      </c>
      <c r="Y135" s="1">
        <f t="shared" si="105"/>
        <v>0</v>
      </c>
      <c r="Z135" s="1">
        <f t="shared" si="105"/>
        <v>0</v>
      </c>
      <c r="AA135" s="1">
        <f t="shared" si="105"/>
        <v>0</v>
      </c>
      <c r="AB135" s="1">
        <f t="shared" si="105"/>
        <v>0</v>
      </c>
      <c r="AC135" s="1">
        <f t="shared" si="105"/>
        <v>0</v>
      </c>
      <c r="AD135" s="1">
        <f t="shared" si="105"/>
        <v>0</v>
      </c>
      <c r="AE135" s="1">
        <f t="shared" si="105"/>
        <v>0</v>
      </c>
      <c r="AF135" s="1">
        <f t="shared" si="105"/>
        <v>0</v>
      </c>
      <c r="AH135" s="15">
        <f t="shared" ref="AH135" si="115">SUM(F135:Q135)</f>
        <v>0</v>
      </c>
      <c r="AI135" s="15">
        <f t="shared" ref="AI135" si="116">SUM(U135:AF135)</f>
        <v>0</v>
      </c>
      <c r="AJ135" s="15">
        <f t="shared" ref="AJ135" si="117">AI135-AH135</f>
        <v>0</v>
      </c>
      <c r="AM135" s="15"/>
      <c r="AN135" s="15">
        <f t="shared" ref="AN135" si="118">AJ135</f>
        <v>0</v>
      </c>
    </row>
    <row r="136" spans="1:40">
      <c r="A136" s="76" t="s">
        <v>796</v>
      </c>
      <c r="B136" s="5" t="str">
        <f t="shared" ref="B136" si="119">RIGHT(A136,10)</f>
        <v>9230-07499</v>
      </c>
      <c r="C136" s="5" t="str">
        <f t="shared" ref="C136" si="120">LEFT(B136,4)</f>
        <v>9230</v>
      </c>
      <c r="D136" s="1">
        <f>SUM($F136:K136)</f>
        <v>0</v>
      </c>
      <c r="E136" s="2">
        <f t="shared" si="111"/>
        <v>0</v>
      </c>
      <c r="F136" s="22">
        <f>'Div 9 history '!B137</f>
        <v>0</v>
      </c>
      <c r="G136" s="22">
        <f>'Div 9 history '!C137</f>
        <v>0</v>
      </c>
      <c r="H136" s="22">
        <f>'Div 9 history '!D137</f>
        <v>0</v>
      </c>
      <c r="I136" s="22">
        <f>'Div 9 history '!E137</f>
        <v>0</v>
      </c>
      <c r="J136" s="22">
        <f>'Div 9 history '!F137</f>
        <v>0</v>
      </c>
      <c r="K136" s="22">
        <f>'Div 9 history '!G137</f>
        <v>0</v>
      </c>
      <c r="L136" s="1">
        <f t="shared" ref="L136:L137" si="121">$E136*L$138</f>
        <v>0</v>
      </c>
      <c r="M136" s="1">
        <f t="shared" si="112"/>
        <v>0</v>
      </c>
      <c r="N136" s="1">
        <f t="shared" si="112"/>
        <v>0</v>
      </c>
      <c r="O136" s="1">
        <f t="shared" si="112"/>
        <v>0</v>
      </c>
      <c r="P136" s="1">
        <f t="shared" si="112"/>
        <v>0</v>
      </c>
      <c r="Q136" s="1">
        <f t="shared" si="112"/>
        <v>0</v>
      </c>
      <c r="R136" s="1">
        <f t="shared" si="112"/>
        <v>0</v>
      </c>
      <c r="S136" s="1">
        <f t="shared" si="112"/>
        <v>0</v>
      </c>
      <c r="T136" s="1">
        <f t="shared" si="112"/>
        <v>0</v>
      </c>
      <c r="U136" s="1">
        <f t="shared" si="112"/>
        <v>0</v>
      </c>
      <c r="V136" s="1">
        <f t="shared" si="105"/>
        <v>0</v>
      </c>
      <c r="W136" s="1">
        <f t="shared" si="105"/>
        <v>0</v>
      </c>
      <c r="X136" s="1">
        <f t="shared" si="105"/>
        <v>0</v>
      </c>
      <c r="Y136" s="1">
        <f t="shared" si="105"/>
        <v>0</v>
      </c>
      <c r="Z136" s="1">
        <f t="shared" si="105"/>
        <v>0</v>
      </c>
      <c r="AA136" s="1">
        <f t="shared" si="105"/>
        <v>0</v>
      </c>
      <c r="AB136" s="1">
        <f t="shared" si="105"/>
        <v>0</v>
      </c>
      <c r="AC136" s="1">
        <f t="shared" si="105"/>
        <v>0</v>
      </c>
      <c r="AD136" s="1">
        <f t="shared" si="105"/>
        <v>0</v>
      </c>
      <c r="AE136" s="1">
        <f t="shared" si="105"/>
        <v>0</v>
      </c>
      <c r="AF136" s="1">
        <f t="shared" si="105"/>
        <v>0</v>
      </c>
      <c r="AH136" s="15">
        <f t="shared" si="77"/>
        <v>0</v>
      </c>
      <c r="AI136" s="15">
        <f t="shared" si="78"/>
        <v>0</v>
      </c>
      <c r="AJ136" s="15">
        <f t="shared" si="79"/>
        <v>0</v>
      </c>
      <c r="AM136" s="15"/>
      <c r="AN136" s="15">
        <f t="shared" si="80"/>
        <v>0</v>
      </c>
    </row>
    <row r="137" spans="1:40">
      <c r="A137" s="76" t="s">
        <v>1269</v>
      </c>
      <c r="B137" s="5" t="str">
        <f t="shared" ref="B137" si="122">RIGHT(A137,10)</f>
        <v>8810-07499</v>
      </c>
      <c r="C137" s="5" t="str">
        <f t="shared" ref="C137" si="123">LEFT(B137,4)</f>
        <v>8810</v>
      </c>
      <c r="D137" s="1">
        <f>SUM($F137:K137)</f>
        <v>0</v>
      </c>
      <c r="E137" s="2">
        <f t="shared" si="111"/>
        <v>0</v>
      </c>
      <c r="F137" s="22">
        <f>'Div 9 history '!B138</f>
        <v>0</v>
      </c>
      <c r="G137" s="22">
        <f>'Div 9 history '!C138</f>
        <v>0</v>
      </c>
      <c r="H137" s="22">
        <f>'Div 9 history '!D138</f>
        <v>0</v>
      </c>
      <c r="I137" s="22">
        <f>'Div 9 history '!E138</f>
        <v>0</v>
      </c>
      <c r="J137" s="22">
        <f>'Div 9 history '!F138</f>
        <v>0</v>
      </c>
      <c r="K137" s="22">
        <f>'Div 9 history '!G138</f>
        <v>0</v>
      </c>
      <c r="L137" s="1">
        <f t="shared" si="121"/>
        <v>0</v>
      </c>
      <c r="M137" s="1">
        <f t="shared" si="112"/>
        <v>0</v>
      </c>
      <c r="N137" s="1">
        <f t="shared" si="112"/>
        <v>0</v>
      </c>
      <c r="O137" s="1">
        <f t="shared" si="112"/>
        <v>0</v>
      </c>
      <c r="P137" s="1">
        <f t="shared" si="112"/>
        <v>0</v>
      </c>
      <c r="Q137" s="1">
        <f t="shared" si="112"/>
        <v>0</v>
      </c>
      <c r="R137" s="1">
        <f t="shared" si="112"/>
        <v>0</v>
      </c>
      <c r="S137" s="1">
        <f t="shared" si="112"/>
        <v>0</v>
      </c>
      <c r="T137" s="1">
        <f t="shared" si="112"/>
        <v>0</v>
      </c>
      <c r="U137" s="1">
        <f t="shared" si="112"/>
        <v>0</v>
      </c>
      <c r="V137" s="1">
        <f t="shared" si="105"/>
        <v>0</v>
      </c>
      <c r="W137" s="1">
        <f t="shared" si="105"/>
        <v>0</v>
      </c>
      <c r="X137" s="1">
        <f t="shared" si="105"/>
        <v>0</v>
      </c>
      <c r="Y137" s="1">
        <f t="shared" si="105"/>
        <v>0</v>
      </c>
      <c r="Z137" s="1">
        <f t="shared" si="105"/>
        <v>0</v>
      </c>
      <c r="AA137" s="1">
        <f t="shared" si="105"/>
        <v>0</v>
      </c>
      <c r="AB137" s="1">
        <f t="shared" si="105"/>
        <v>0</v>
      </c>
      <c r="AC137" s="1">
        <f t="shared" si="105"/>
        <v>0</v>
      </c>
      <c r="AD137" s="1">
        <f t="shared" si="105"/>
        <v>0</v>
      </c>
      <c r="AE137" s="1">
        <f t="shared" si="105"/>
        <v>0</v>
      </c>
      <c r="AF137" s="1">
        <f t="shared" si="105"/>
        <v>0</v>
      </c>
      <c r="AH137" s="15">
        <f t="shared" ref="AH137:AH138" si="124">SUM(F137:Q137)</f>
        <v>0</v>
      </c>
      <c r="AI137" s="15">
        <f t="shared" ref="AI137:AI138" si="125">SUM(U137:AF137)</f>
        <v>0</v>
      </c>
      <c r="AJ137" s="15">
        <f t="shared" ref="AJ137:AJ138" si="126">AI137-AH137</f>
        <v>0</v>
      </c>
      <c r="AM137" s="15"/>
      <c r="AN137" s="15">
        <f t="shared" ref="AN137" si="127">AJ137</f>
        <v>0</v>
      </c>
    </row>
    <row r="138" spans="1:40">
      <c r="A138" s="9" t="s">
        <v>29</v>
      </c>
      <c r="B138" s="5"/>
      <c r="C138" s="5"/>
      <c r="D138" s="31">
        <f>SUM(D102:D137)</f>
        <v>64939.63</v>
      </c>
      <c r="E138" s="31">
        <f t="shared" ref="E138:K138" si="128">SUM(E102:E137)</f>
        <v>1.0000000000000002</v>
      </c>
      <c r="F138" s="31">
        <f t="shared" si="128"/>
        <v>13376.430000000002</v>
      </c>
      <c r="G138" s="31">
        <f t="shared" si="128"/>
        <v>10690.109999999999</v>
      </c>
      <c r="H138" s="31">
        <f t="shared" si="128"/>
        <v>9788.34</v>
      </c>
      <c r="I138" s="31">
        <f t="shared" si="128"/>
        <v>6827.07</v>
      </c>
      <c r="J138" s="31">
        <f t="shared" si="128"/>
        <v>19622.07</v>
      </c>
      <c r="K138" s="31">
        <f t="shared" si="128"/>
        <v>4635.6099999999988</v>
      </c>
      <c r="L138" s="33">
        <f>'Div 9 history '!H139</f>
        <v>5095.25</v>
      </c>
      <c r="M138" s="33">
        <f>'Div 9 history '!I139</f>
        <v>5683.09</v>
      </c>
      <c r="N138" s="33">
        <f>'Div 9 history '!J139</f>
        <v>14177.17</v>
      </c>
      <c r="O138" s="31">
        <f>'Div 009 FY19 Budget'!C46</f>
        <v>11123.88</v>
      </c>
      <c r="P138" s="31">
        <f>'Div 009 FY19 Budget'!D46</f>
        <v>11997.88</v>
      </c>
      <c r="Q138" s="31">
        <f>'Div 009 FY19 Budget'!E46</f>
        <v>12305.12</v>
      </c>
      <c r="R138" s="31">
        <f>'Div 009 FY19 Budget'!F46</f>
        <v>12192.6</v>
      </c>
      <c r="S138" s="31">
        <f>'Div 009 FY19 Budget'!G46</f>
        <v>9948.8799999999992</v>
      </c>
      <c r="T138" s="31">
        <f>'Div 009 FY19 Budget'!H46</f>
        <v>6733.04</v>
      </c>
      <c r="U138" s="31">
        <f>'Div 009 FY19 Budget'!I46</f>
        <v>6554.72</v>
      </c>
      <c r="V138" s="31">
        <f>'Div 009 FY19 Budget'!J46</f>
        <v>8391.8799999999992</v>
      </c>
      <c r="W138" s="31">
        <f>'Div 009 FY19 Budget'!K46</f>
        <v>8459.8799999999992</v>
      </c>
      <c r="X138" s="31">
        <f>'Div 009 FY19 Budget'!L46</f>
        <v>5845.88</v>
      </c>
      <c r="Y138" s="31">
        <f>'Div 009 FY19 Budget'!M46</f>
        <v>6691.88</v>
      </c>
      <c r="Z138" s="31">
        <f>'Div 009 FY19 Budget'!N46</f>
        <v>8236.1200000000008</v>
      </c>
      <c r="AA138" s="37">
        <f t="shared" ref="AA138:AF138" si="129">O138*(1+AA$3)</f>
        <v>11123.88</v>
      </c>
      <c r="AB138" s="37">
        <f t="shared" si="129"/>
        <v>11997.88</v>
      </c>
      <c r="AC138" s="37">
        <f t="shared" si="129"/>
        <v>12305.12</v>
      </c>
      <c r="AD138" s="37">
        <f t="shared" si="129"/>
        <v>12192.6</v>
      </c>
      <c r="AE138" s="37">
        <f t="shared" si="129"/>
        <v>9948.8799999999992</v>
      </c>
      <c r="AF138" s="37">
        <f t="shared" si="129"/>
        <v>6733.04</v>
      </c>
      <c r="AG138" s="40"/>
      <c r="AH138" s="15">
        <f t="shared" si="124"/>
        <v>125322.02</v>
      </c>
      <c r="AI138" s="15">
        <f t="shared" si="125"/>
        <v>108481.76</v>
      </c>
      <c r="AJ138" s="15">
        <f t="shared" si="126"/>
        <v>-16840.260000000009</v>
      </c>
      <c r="AM138" s="15"/>
      <c r="AN138" s="15"/>
    </row>
    <row r="139" spans="1:40">
      <c r="B139" s="5"/>
      <c r="C139" s="5"/>
      <c r="F139" s="1">
        <f>F138-'Div 9 history '!B139</f>
        <v>0</v>
      </c>
      <c r="G139" s="1">
        <f>G138-'Div 9 history '!C139</f>
        <v>0</v>
      </c>
      <c r="H139" s="1">
        <f>H138-'Div 9 history '!D139</f>
        <v>0</v>
      </c>
      <c r="I139" s="1">
        <f>I138-'Div 9 history '!E139</f>
        <v>0</v>
      </c>
      <c r="J139" s="1">
        <f>J138-'Div 9 history '!F139</f>
        <v>0</v>
      </c>
      <c r="K139" s="1">
        <f>K138-'Div 9 history '!G139</f>
        <v>0</v>
      </c>
      <c r="L139" s="1">
        <f>L138-'Div 9 history '!H139</f>
        <v>0</v>
      </c>
      <c r="M139" s="1">
        <f>M138-'Div 9 history '!I139</f>
        <v>0</v>
      </c>
      <c r="N139" s="1">
        <f>N138-'Div 9 history '!J139</f>
        <v>0</v>
      </c>
      <c r="O139" s="1">
        <f t="shared" ref="O139:AF139" si="130">O138-SUM(O102:O136)</f>
        <v>0</v>
      </c>
      <c r="P139" s="1">
        <f t="shared" si="130"/>
        <v>0</v>
      </c>
      <c r="Q139" s="1">
        <f t="shared" si="130"/>
        <v>0</v>
      </c>
      <c r="R139" s="1">
        <f t="shared" si="130"/>
        <v>0</v>
      </c>
      <c r="S139" s="1">
        <f t="shared" si="130"/>
        <v>0</v>
      </c>
      <c r="T139" s="1">
        <f t="shared" si="130"/>
        <v>0</v>
      </c>
      <c r="U139" s="1">
        <f t="shared" si="130"/>
        <v>0</v>
      </c>
      <c r="V139" s="1">
        <f t="shared" si="130"/>
        <v>0</v>
      </c>
      <c r="W139" s="1">
        <f t="shared" si="130"/>
        <v>0</v>
      </c>
      <c r="X139" s="1">
        <f t="shared" si="130"/>
        <v>0</v>
      </c>
      <c r="Y139" s="1">
        <f t="shared" si="130"/>
        <v>0</v>
      </c>
      <c r="Z139" s="1">
        <f t="shared" si="130"/>
        <v>0</v>
      </c>
      <c r="AA139" s="1">
        <f t="shared" si="130"/>
        <v>0</v>
      </c>
      <c r="AB139" s="1">
        <f t="shared" si="130"/>
        <v>0</v>
      </c>
      <c r="AC139" s="1">
        <f t="shared" si="130"/>
        <v>0</v>
      </c>
      <c r="AD139" s="1">
        <f t="shared" si="130"/>
        <v>0</v>
      </c>
      <c r="AE139" s="1">
        <f t="shared" si="130"/>
        <v>0</v>
      </c>
      <c r="AF139" s="1">
        <f t="shared" si="130"/>
        <v>0</v>
      </c>
      <c r="AM139" s="15"/>
      <c r="AN139" s="15">
        <f t="shared" ref="AN139:AN149" si="131">AJ139</f>
        <v>0</v>
      </c>
    </row>
    <row r="140" spans="1:40">
      <c r="A140" s="76" t="s">
        <v>125</v>
      </c>
      <c r="B140" s="5" t="str">
        <f t="shared" si="7"/>
        <v>9240-04069</v>
      </c>
      <c r="C140" s="5" t="str">
        <f t="shared" ref="C140:C149" si="132">LEFT(B140,4)</f>
        <v>9240</v>
      </c>
      <c r="D140" s="1">
        <f>SUM($F140:K140)</f>
        <v>198998.28</v>
      </c>
      <c r="E140" s="2">
        <f>D140/$D$150</f>
        <v>2.1773488983394671</v>
      </c>
      <c r="F140" s="22">
        <f>'Div 9 history '!B141</f>
        <v>32514.38</v>
      </c>
      <c r="G140" s="22">
        <f>'Div 9 history '!C141</f>
        <v>32514.38</v>
      </c>
      <c r="H140" s="22">
        <f>'Div 9 history '!D141</f>
        <v>33492.379999999997</v>
      </c>
      <c r="I140" s="22">
        <f>'Div 9 history '!E141</f>
        <v>33492.379999999997</v>
      </c>
      <c r="J140" s="22">
        <f>'Div 9 history '!F141</f>
        <v>33492.379999999997</v>
      </c>
      <c r="K140" s="22">
        <f>'Div 9 history '!G141</f>
        <v>33492.379999999997</v>
      </c>
      <c r="L140" s="1">
        <f t="shared" ref="L140:U145" si="133">$E140*L$150</f>
        <v>1174.8321450770263</v>
      </c>
      <c r="M140" s="1">
        <f t="shared" si="133"/>
        <v>870.93955933578684</v>
      </c>
      <c r="N140" s="1">
        <f t="shared" si="133"/>
        <v>870.93955933578684</v>
      </c>
      <c r="O140" s="1">
        <f t="shared" si="133"/>
        <v>298.29679907250699</v>
      </c>
      <c r="P140" s="1">
        <f t="shared" si="133"/>
        <v>0</v>
      </c>
      <c r="Q140" s="1">
        <f t="shared" si="133"/>
        <v>5830.940349753093</v>
      </c>
      <c r="R140" s="1">
        <f t="shared" si="133"/>
        <v>0</v>
      </c>
      <c r="S140" s="1">
        <f t="shared" si="133"/>
        <v>0</v>
      </c>
      <c r="T140" s="1">
        <f t="shared" si="133"/>
        <v>0</v>
      </c>
      <c r="U140" s="1">
        <f t="shared" si="133"/>
        <v>346.19847483597528</v>
      </c>
      <c r="V140" s="1">
        <f t="shared" ref="V140:AF145" si="134">$E140*V$150</f>
        <v>0</v>
      </c>
      <c r="W140" s="1">
        <f t="shared" si="134"/>
        <v>0</v>
      </c>
      <c r="X140" s="1">
        <f t="shared" si="134"/>
        <v>0</v>
      </c>
      <c r="Y140" s="1">
        <f t="shared" si="134"/>
        <v>2279.6842965614219</v>
      </c>
      <c r="Z140" s="1">
        <f t="shared" si="134"/>
        <v>0</v>
      </c>
      <c r="AA140" s="1">
        <f t="shared" si="134"/>
        <v>298.29679907250699</v>
      </c>
      <c r="AB140" s="1">
        <f t="shared" si="134"/>
        <v>0</v>
      </c>
      <c r="AC140" s="1">
        <f t="shared" si="134"/>
        <v>5830.940349753093</v>
      </c>
      <c r="AD140" s="1">
        <f t="shared" si="134"/>
        <v>0</v>
      </c>
      <c r="AE140" s="1">
        <f t="shared" si="134"/>
        <v>0</v>
      </c>
      <c r="AF140" s="1">
        <f t="shared" si="134"/>
        <v>0</v>
      </c>
      <c r="AH140" s="15">
        <f t="shared" ref="AH140:AH149" si="135">SUM(F140:Q140)</f>
        <v>208044.22841257422</v>
      </c>
      <c r="AI140" s="15">
        <f t="shared" ref="AI140:AI149" si="136">SUM(U140:AF140)</f>
        <v>8755.1199202229964</v>
      </c>
      <c r="AJ140" s="15">
        <f t="shared" ref="AJ140:AJ149" si="137">AI140-AH140</f>
        <v>-199289.10849235122</v>
      </c>
      <c r="AM140" s="15"/>
      <c r="AN140" s="15">
        <f t="shared" si="131"/>
        <v>-199289.10849235122</v>
      </c>
    </row>
    <row r="141" spans="1:40">
      <c r="A141" s="76" t="s">
        <v>126</v>
      </c>
      <c r="B141" s="5" t="str">
        <f t="shared" si="7"/>
        <v>9210-04070</v>
      </c>
      <c r="C141" s="5" t="str">
        <f t="shared" si="132"/>
        <v>9210</v>
      </c>
      <c r="D141" s="1">
        <f>SUM($F141:K141)</f>
        <v>3781.88</v>
      </c>
      <c r="E141" s="2">
        <f>D141/$D$150</f>
        <v>4.1379615198945764E-2</v>
      </c>
      <c r="F141" s="22">
        <f>'Div 9 history '!B142</f>
        <v>2236</v>
      </c>
      <c r="G141" s="22">
        <f>'Div 9 history '!C142</f>
        <v>0</v>
      </c>
      <c r="H141" s="22">
        <f>'Div 9 history '!D142</f>
        <v>0</v>
      </c>
      <c r="I141" s="22">
        <f>'Div 9 history '!E142</f>
        <v>1545.88</v>
      </c>
      <c r="J141" s="22">
        <f>'Div 9 history '!F142</f>
        <v>0</v>
      </c>
      <c r="K141" s="22">
        <f>'Div 9 history '!G142</f>
        <v>0</v>
      </c>
      <c r="L141" s="1">
        <f t="shared" si="133"/>
        <v>22.327198972895168</v>
      </c>
      <c r="M141" s="1">
        <f t="shared" si="133"/>
        <v>16.551846079578304</v>
      </c>
      <c r="N141" s="1">
        <f t="shared" si="133"/>
        <v>16.551846079578304</v>
      </c>
      <c r="O141" s="1">
        <f t="shared" si="133"/>
        <v>5.6690072822555697</v>
      </c>
      <c r="P141" s="1">
        <f t="shared" si="133"/>
        <v>0</v>
      </c>
      <c r="Q141" s="1">
        <f t="shared" si="133"/>
        <v>110.81460950277676</v>
      </c>
      <c r="R141" s="1">
        <f t="shared" si="133"/>
        <v>0</v>
      </c>
      <c r="S141" s="1">
        <f t="shared" si="133"/>
        <v>0</v>
      </c>
      <c r="T141" s="1">
        <f t="shared" si="133"/>
        <v>0</v>
      </c>
      <c r="U141" s="1">
        <f t="shared" si="133"/>
        <v>6.5793588166323769</v>
      </c>
      <c r="V141" s="1">
        <f t="shared" si="134"/>
        <v>0</v>
      </c>
      <c r="W141" s="1">
        <f t="shared" si="134"/>
        <v>0</v>
      </c>
      <c r="X141" s="1">
        <f t="shared" si="134"/>
        <v>0</v>
      </c>
      <c r="Y141" s="1">
        <f t="shared" si="134"/>
        <v>43.324457113296212</v>
      </c>
      <c r="Z141" s="1">
        <f t="shared" si="134"/>
        <v>0</v>
      </c>
      <c r="AA141" s="1">
        <f t="shared" si="134"/>
        <v>5.6690072822555697</v>
      </c>
      <c r="AB141" s="1">
        <f t="shared" si="134"/>
        <v>0</v>
      </c>
      <c r="AC141" s="1">
        <f t="shared" si="134"/>
        <v>110.81460950277676</v>
      </c>
      <c r="AD141" s="1">
        <f t="shared" si="134"/>
        <v>0</v>
      </c>
      <c r="AE141" s="1">
        <f t="shared" si="134"/>
        <v>0</v>
      </c>
      <c r="AF141" s="1">
        <f t="shared" si="134"/>
        <v>0</v>
      </c>
      <c r="AH141" s="15">
        <f t="shared" si="135"/>
        <v>3953.7945079170845</v>
      </c>
      <c r="AI141" s="15">
        <f t="shared" si="136"/>
        <v>166.38743271496094</v>
      </c>
      <c r="AJ141" s="15">
        <f t="shared" si="137"/>
        <v>-3787.4070752021235</v>
      </c>
      <c r="AM141" s="15"/>
      <c r="AN141" s="15">
        <f t="shared" si="131"/>
        <v>-3787.4070752021235</v>
      </c>
    </row>
    <row r="142" spans="1:40">
      <c r="A142" s="76" t="s">
        <v>127</v>
      </c>
      <c r="B142" s="5" t="str">
        <f t="shared" si="7"/>
        <v>9240-04072</v>
      </c>
      <c r="C142" s="5" t="str">
        <f t="shared" si="132"/>
        <v>9240</v>
      </c>
      <c r="D142" s="1">
        <f>SUM($F142:K142)</f>
        <v>-114482.19</v>
      </c>
      <c r="E142" s="2">
        <f>D142/$D$150</f>
        <v>-1.2526121847685798</v>
      </c>
      <c r="F142" s="22">
        <f>'Div 9 history '!B143</f>
        <v>-18252.330000000002</v>
      </c>
      <c r="G142" s="22">
        <f>'Div 9 history '!C143</f>
        <v>-17953.830000000002</v>
      </c>
      <c r="H142" s="22">
        <f>'Div 9 history '!D143</f>
        <v>-19567.22</v>
      </c>
      <c r="I142" s="22">
        <f>'Div 9 history '!E143</f>
        <v>-20311.62</v>
      </c>
      <c r="J142" s="22">
        <f>'Div 9 history '!F143</f>
        <v>-19028.099999999999</v>
      </c>
      <c r="K142" s="22">
        <f>'Div 9 history '!G143</f>
        <v>-19369.09</v>
      </c>
      <c r="L142" s="1">
        <f t="shared" si="133"/>
        <v>-675.87195653558263</v>
      </c>
      <c r="M142" s="1">
        <f t="shared" si="133"/>
        <v>-501.04487390743191</v>
      </c>
      <c r="N142" s="1">
        <f t="shared" si="133"/>
        <v>-501.04487390743191</v>
      </c>
      <c r="O142" s="1">
        <f t="shared" si="133"/>
        <v>-171.60786931329542</v>
      </c>
      <c r="P142" s="1">
        <f t="shared" si="133"/>
        <v>0</v>
      </c>
      <c r="Q142" s="1">
        <f t="shared" si="133"/>
        <v>-3354.4954308102569</v>
      </c>
      <c r="R142" s="1">
        <f t="shared" si="133"/>
        <v>0</v>
      </c>
      <c r="S142" s="1">
        <f t="shared" si="133"/>
        <v>0</v>
      </c>
      <c r="T142" s="1">
        <f t="shared" si="133"/>
        <v>0</v>
      </c>
      <c r="U142" s="1">
        <f t="shared" si="133"/>
        <v>-199.16533737820419</v>
      </c>
      <c r="V142" s="1">
        <f t="shared" si="134"/>
        <v>0</v>
      </c>
      <c r="W142" s="1">
        <f t="shared" si="134"/>
        <v>0</v>
      </c>
      <c r="X142" s="1">
        <f t="shared" si="134"/>
        <v>0</v>
      </c>
      <c r="Y142" s="1">
        <f t="shared" si="134"/>
        <v>-1311.4849574527032</v>
      </c>
      <c r="Z142" s="1">
        <f t="shared" si="134"/>
        <v>0</v>
      </c>
      <c r="AA142" s="1">
        <f t="shared" si="134"/>
        <v>-171.60786931329542</v>
      </c>
      <c r="AB142" s="1">
        <f t="shared" si="134"/>
        <v>0</v>
      </c>
      <c r="AC142" s="1">
        <f t="shared" si="134"/>
        <v>-3354.4954308102569</v>
      </c>
      <c r="AD142" s="1">
        <f t="shared" si="134"/>
        <v>0</v>
      </c>
      <c r="AE142" s="1">
        <f t="shared" si="134"/>
        <v>0</v>
      </c>
      <c r="AF142" s="1">
        <f t="shared" si="134"/>
        <v>0</v>
      </c>
      <c r="AH142" s="15">
        <f t="shared" si="135"/>
        <v>-119686.25500447402</v>
      </c>
      <c r="AI142" s="15">
        <f t="shared" si="136"/>
        <v>-5036.7535949544599</v>
      </c>
      <c r="AJ142" s="15">
        <f t="shared" si="137"/>
        <v>114649.50140951957</v>
      </c>
      <c r="AM142" s="15"/>
      <c r="AN142" s="15">
        <f t="shared" si="131"/>
        <v>114649.50140951957</v>
      </c>
    </row>
    <row r="143" spans="1:40">
      <c r="A143" s="76" t="s">
        <v>686</v>
      </c>
      <c r="B143" s="5" t="str">
        <f t="shared" ref="B143:B147" si="138">RIGHT(A143,10)</f>
        <v>8700-07111</v>
      </c>
      <c r="C143" s="5" t="str">
        <f t="shared" ref="C143:C147" si="139">LEFT(B143,4)</f>
        <v>8700</v>
      </c>
      <c r="D143" s="1">
        <f>SUM($F143:K143)</f>
        <v>0</v>
      </c>
      <c r="E143" s="2">
        <f>D143/$D$150</f>
        <v>0</v>
      </c>
      <c r="F143" s="22">
        <f>'Div 9 history '!B144</f>
        <v>0</v>
      </c>
      <c r="G143" s="22">
        <f>'Div 9 history '!C144</f>
        <v>0</v>
      </c>
      <c r="H143" s="22">
        <f>'Div 9 history '!D144</f>
        <v>0</v>
      </c>
      <c r="I143" s="22">
        <f>'Div 9 history '!E144</f>
        <v>0</v>
      </c>
      <c r="J143" s="22">
        <f>'Div 9 history '!F144</f>
        <v>0</v>
      </c>
      <c r="K143" s="22">
        <f>'Div 9 history '!G144</f>
        <v>0</v>
      </c>
      <c r="L143" s="1">
        <f t="shared" si="133"/>
        <v>0</v>
      </c>
      <c r="M143" s="1">
        <f t="shared" si="133"/>
        <v>0</v>
      </c>
      <c r="N143" s="1">
        <f t="shared" si="133"/>
        <v>0</v>
      </c>
      <c r="O143" s="1">
        <f t="shared" si="133"/>
        <v>0</v>
      </c>
      <c r="P143" s="1">
        <f t="shared" si="133"/>
        <v>0</v>
      </c>
      <c r="Q143" s="1">
        <f t="shared" si="133"/>
        <v>0</v>
      </c>
      <c r="R143" s="1">
        <f t="shared" si="133"/>
        <v>0</v>
      </c>
      <c r="S143" s="1">
        <f t="shared" si="133"/>
        <v>0</v>
      </c>
      <c r="T143" s="1">
        <f t="shared" si="133"/>
        <v>0</v>
      </c>
      <c r="U143" s="1">
        <f t="shared" si="133"/>
        <v>0</v>
      </c>
      <c r="V143" s="1">
        <f t="shared" si="134"/>
        <v>0</v>
      </c>
      <c r="W143" s="1">
        <f t="shared" si="134"/>
        <v>0</v>
      </c>
      <c r="X143" s="1">
        <f t="shared" si="134"/>
        <v>0</v>
      </c>
      <c r="Y143" s="1">
        <f t="shared" si="134"/>
        <v>0</v>
      </c>
      <c r="Z143" s="1">
        <f t="shared" si="134"/>
        <v>0</v>
      </c>
      <c r="AA143" s="1">
        <f t="shared" si="134"/>
        <v>0</v>
      </c>
      <c r="AB143" s="1">
        <f t="shared" si="134"/>
        <v>0</v>
      </c>
      <c r="AC143" s="1">
        <f t="shared" si="134"/>
        <v>0</v>
      </c>
      <c r="AD143" s="1">
        <f t="shared" si="134"/>
        <v>0</v>
      </c>
      <c r="AE143" s="1">
        <f t="shared" si="134"/>
        <v>0</v>
      </c>
      <c r="AF143" s="1">
        <f t="shared" si="134"/>
        <v>0</v>
      </c>
      <c r="AH143" s="15">
        <f t="shared" ref="AH143:AH147" si="140">SUM(F143:Q143)</f>
        <v>0</v>
      </c>
      <c r="AI143" s="15">
        <f t="shared" ref="AI143:AI147" si="141">SUM(U143:AF143)</f>
        <v>0</v>
      </c>
      <c r="AJ143" s="15">
        <f t="shared" ref="AJ143:AJ147" si="142">AI143-AH143</f>
        <v>0</v>
      </c>
      <c r="AM143" s="15"/>
      <c r="AN143" s="15">
        <f t="shared" ref="AN143:AN147" si="143">AJ143</f>
        <v>0</v>
      </c>
    </row>
    <row r="144" spans="1:40">
      <c r="A144" s="76" t="s">
        <v>1262</v>
      </c>
      <c r="B144" s="5" t="str">
        <f t="shared" ref="B144:B145" si="144">RIGHT(A144,10)</f>
        <v>9250-07120</v>
      </c>
      <c r="C144" s="5" t="str">
        <f t="shared" ref="C144:C145" si="145">LEFT(B144,4)</f>
        <v>9250</v>
      </c>
      <c r="D144" s="1">
        <f>SUM($F144:K144)</f>
        <v>0</v>
      </c>
      <c r="E144" s="2">
        <f t="shared" ref="E144:E145" si="146">D144/$D$150</f>
        <v>0</v>
      </c>
      <c r="F144" s="22">
        <f>'Div 9 history '!B145</f>
        <v>0</v>
      </c>
      <c r="G144" s="22">
        <f>'Div 9 history '!C145</f>
        <v>0</v>
      </c>
      <c r="H144" s="22">
        <f>'Div 9 history '!D145</f>
        <v>0</v>
      </c>
      <c r="I144" s="22">
        <f>'Div 9 history '!E145</f>
        <v>0</v>
      </c>
      <c r="J144" s="22">
        <f>'Div 9 history '!F145</f>
        <v>0</v>
      </c>
      <c r="K144" s="22">
        <f>'Div 9 history '!G145</f>
        <v>0</v>
      </c>
      <c r="L144" s="1">
        <f t="shared" si="133"/>
        <v>0</v>
      </c>
      <c r="M144" s="1">
        <f t="shared" si="133"/>
        <v>0</v>
      </c>
      <c r="N144" s="1">
        <f t="shared" si="133"/>
        <v>0</v>
      </c>
      <c r="O144" s="1">
        <f t="shared" si="133"/>
        <v>0</v>
      </c>
      <c r="P144" s="1">
        <f t="shared" si="133"/>
        <v>0</v>
      </c>
      <c r="Q144" s="1">
        <f t="shared" si="133"/>
        <v>0</v>
      </c>
      <c r="R144" s="1">
        <f t="shared" si="133"/>
        <v>0</v>
      </c>
      <c r="S144" s="1">
        <f t="shared" si="133"/>
        <v>0</v>
      </c>
      <c r="T144" s="1">
        <f t="shared" si="133"/>
        <v>0</v>
      </c>
      <c r="U144" s="1">
        <f t="shared" si="133"/>
        <v>0</v>
      </c>
      <c r="V144" s="1">
        <f t="shared" si="134"/>
        <v>0</v>
      </c>
      <c r="W144" s="1">
        <f t="shared" si="134"/>
        <v>0</v>
      </c>
      <c r="X144" s="1">
        <f t="shared" si="134"/>
        <v>0</v>
      </c>
      <c r="Y144" s="1">
        <f t="shared" si="134"/>
        <v>0</v>
      </c>
      <c r="Z144" s="1">
        <f t="shared" si="134"/>
        <v>0</v>
      </c>
      <c r="AA144" s="1">
        <f t="shared" si="134"/>
        <v>0</v>
      </c>
      <c r="AB144" s="1">
        <f t="shared" si="134"/>
        <v>0</v>
      </c>
      <c r="AC144" s="1">
        <f t="shared" si="134"/>
        <v>0</v>
      </c>
      <c r="AD144" s="1">
        <f t="shared" si="134"/>
        <v>0</v>
      </c>
      <c r="AE144" s="1">
        <f t="shared" si="134"/>
        <v>0</v>
      </c>
      <c r="AF144" s="1">
        <f t="shared" si="134"/>
        <v>0</v>
      </c>
      <c r="AH144" s="15">
        <f t="shared" ref="AH144:AH145" si="147">SUM(F144:Q144)</f>
        <v>0</v>
      </c>
      <c r="AI144" s="15">
        <f t="shared" ref="AI144:AI145" si="148">SUM(U144:AF144)</f>
        <v>0</v>
      </c>
      <c r="AJ144" s="15">
        <f t="shared" ref="AJ144:AJ145" si="149">AI144-AH144</f>
        <v>0</v>
      </c>
      <c r="AM144" s="15"/>
      <c r="AN144" s="15"/>
    </row>
    <row r="145" spans="1:40">
      <c r="A145" s="76" t="s">
        <v>128</v>
      </c>
      <c r="B145" s="5" t="str">
        <f t="shared" si="144"/>
        <v>8740-07120</v>
      </c>
      <c r="C145" s="5" t="str">
        <f t="shared" si="145"/>
        <v>8740</v>
      </c>
      <c r="D145" s="1">
        <f>SUM($F145:K145)</f>
        <v>0</v>
      </c>
      <c r="E145" s="2">
        <f t="shared" si="146"/>
        <v>0</v>
      </c>
      <c r="F145" s="22">
        <f>'Div 9 history '!B146</f>
        <v>0</v>
      </c>
      <c r="G145" s="22">
        <f>'Div 9 history '!C146</f>
        <v>0</v>
      </c>
      <c r="H145" s="22">
        <f>'Div 9 history '!D146</f>
        <v>0</v>
      </c>
      <c r="I145" s="22">
        <f>'Div 9 history '!E146</f>
        <v>0</v>
      </c>
      <c r="J145" s="22">
        <f>'Div 9 history '!F146</f>
        <v>0</v>
      </c>
      <c r="K145" s="22">
        <f>'Div 9 history '!G146</f>
        <v>0</v>
      </c>
      <c r="L145" s="1">
        <f t="shared" si="133"/>
        <v>0</v>
      </c>
      <c r="M145" s="1">
        <f t="shared" si="133"/>
        <v>0</v>
      </c>
      <c r="N145" s="1">
        <f t="shared" si="133"/>
        <v>0</v>
      </c>
      <c r="O145" s="1">
        <f t="shared" si="133"/>
        <v>0</v>
      </c>
      <c r="P145" s="1">
        <f t="shared" si="133"/>
        <v>0</v>
      </c>
      <c r="Q145" s="1">
        <f t="shared" si="133"/>
        <v>0</v>
      </c>
      <c r="R145" s="1">
        <f t="shared" si="133"/>
        <v>0</v>
      </c>
      <c r="S145" s="1">
        <f t="shared" si="133"/>
        <v>0</v>
      </c>
      <c r="T145" s="1">
        <f t="shared" si="133"/>
        <v>0</v>
      </c>
      <c r="U145" s="1">
        <f t="shared" si="133"/>
        <v>0</v>
      </c>
      <c r="V145" s="1">
        <f t="shared" si="134"/>
        <v>0</v>
      </c>
      <c r="W145" s="1">
        <f t="shared" si="134"/>
        <v>0</v>
      </c>
      <c r="X145" s="1">
        <f t="shared" si="134"/>
        <v>0</v>
      </c>
      <c r="Y145" s="1">
        <f t="shared" si="134"/>
        <v>0</v>
      </c>
      <c r="Z145" s="1">
        <f t="shared" si="134"/>
        <v>0</v>
      </c>
      <c r="AA145" s="1">
        <f t="shared" si="134"/>
        <v>0</v>
      </c>
      <c r="AB145" s="1">
        <f t="shared" si="134"/>
        <v>0</v>
      </c>
      <c r="AC145" s="1">
        <f t="shared" si="134"/>
        <v>0</v>
      </c>
      <c r="AD145" s="1">
        <f t="shared" si="134"/>
        <v>0</v>
      </c>
      <c r="AE145" s="1">
        <f t="shared" si="134"/>
        <v>0</v>
      </c>
      <c r="AF145" s="1">
        <f t="shared" si="134"/>
        <v>0</v>
      </c>
      <c r="AH145" s="15">
        <f t="shared" si="147"/>
        <v>0</v>
      </c>
      <c r="AI145" s="15">
        <f t="shared" si="148"/>
        <v>0</v>
      </c>
      <c r="AJ145" s="15">
        <f t="shared" si="149"/>
        <v>0</v>
      </c>
      <c r="AM145" s="15"/>
      <c r="AN145" s="15"/>
    </row>
    <row r="146" spans="1:40">
      <c r="A146" s="76" t="s">
        <v>795</v>
      </c>
      <c r="B146" s="5" t="str">
        <f t="shared" ref="B146" si="150">RIGHT(A146,10)</f>
        <v>8410-07111</v>
      </c>
      <c r="C146" s="5" t="str">
        <f t="shared" ref="C146" si="151">LEFT(B146,4)</f>
        <v>8410</v>
      </c>
      <c r="D146" s="1">
        <f>SUM($F146:K146)</f>
        <v>0</v>
      </c>
      <c r="E146" s="2">
        <f>D146/$D$150</f>
        <v>0</v>
      </c>
      <c r="F146" s="22">
        <f>'Div 9 history '!B147</f>
        <v>0</v>
      </c>
      <c r="G146" s="22">
        <f>'Div 9 history '!C147</f>
        <v>0</v>
      </c>
      <c r="H146" s="22">
        <f>'Div 9 history '!D147</f>
        <v>0</v>
      </c>
      <c r="I146" s="22">
        <f>'Div 9 history '!E147</f>
        <v>0</v>
      </c>
      <c r="J146" s="22">
        <f>'Div 9 history '!F147</f>
        <v>0</v>
      </c>
      <c r="K146" s="22">
        <f>'Div 9 history '!G147</f>
        <v>0</v>
      </c>
      <c r="L146" s="1">
        <f t="shared" ref="L146:AF146" si="152">$E146*L$150</f>
        <v>0</v>
      </c>
      <c r="M146" s="1">
        <f t="shared" si="152"/>
        <v>0</v>
      </c>
      <c r="N146" s="1">
        <f t="shared" si="152"/>
        <v>0</v>
      </c>
      <c r="O146" s="1">
        <f t="shared" si="152"/>
        <v>0</v>
      </c>
      <c r="P146" s="1">
        <f t="shared" si="152"/>
        <v>0</v>
      </c>
      <c r="Q146" s="1">
        <f t="shared" si="152"/>
        <v>0</v>
      </c>
      <c r="R146" s="1">
        <f t="shared" si="152"/>
        <v>0</v>
      </c>
      <c r="S146" s="1">
        <f t="shared" si="152"/>
        <v>0</v>
      </c>
      <c r="T146" s="1">
        <f t="shared" si="152"/>
        <v>0</v>
      </c>
      <c r="U146" s="1">
        <f t="shared" si="152"/>
        <v>0</v>
      </c>
      <c r="V146" s="1">
        <f t="shared" si="152"/>
        <v>0</v>
      </c>
      <c r="W146" s="1">
        <f t="shared" si="152"/>
        <v>0</v>
      </c>
      <c r="X146" s="1">
        <f t="shared" si="152"/>
        <v>0</v>
      </c>
      <c r="Y146" s="1">
        <f t="shared" si="152"/>
        <v>0</v>
      </c>
      <c r="Z146" s="1">
        <f t="shared" si="152"/>
        <v>0</v>
      </c>
      <c r="AA146" s="1">
        <f t="shared" si="152"/>
        <v>0</v>
      </c>
      <c r="AB146" s="1">
        <f t="shared" si="152"/>
        <v>0</v>
      </c>
      <c r="AC146" s="1">
        <f t="shared" si="152"/>
        <v>0</v>
      </c>
      <c r="AD146" s="1">
        <f t="shared" si="152"/>
        <v>0</v>
      </c>
      <c r="AE146" s="1">
        <f t="shared" si="152"/>
        <v>0</v>
      </c>
      <c r="AF146" s="1">
        <f t="shared" si="152"/>
        <v>0</v>
      </c>
      <c r="AH146" s="15">
        <f t="shared" ref="AH146" si="153">SUM(F146:Q146)</f>
        <v>0</v>
      </c>
      <c r="AI146" s="15">
        <f t="shared" ref="AI146" si="154">SUM(U146:AF146)</f>
        <v>0</v>
      </c>
      <c r="AJ146" s="15">
        <f t="shared" ref="AJ146" si="155">AI146-AH146</f>
        <v>0</v>
      </c>
      <c r="AM146" s="15"/>
      <c r="AN146" s="15">
        <f t="shared" ref="AN146" si="156">AJ146</f>
        <v>0</v>
      </c>
    </row>
    <row r="147" spans="1:40">
      <c r="A147" s="76" t="s">
        <v>1263</v>
      </c>
      <c r="B147" s="5" t="str">
        <f t="shared" si="138"/>
        <v>8740-07111</v>
      </c>
      <c r="C147" s="5" t="str">
        <f t="shared" si="139"/>
        <v>8740</v>
      </c>
      <c r="D147" s="1">
        <f>SUM($F147:K147)</f>
        <v>371</v>
      </c>
      <c r="E147" s="2">
        <f>D147/$D$150</f>
        <v>4.0593136849421127E-3</v>
      </c>
      <c r="F147" s="22">
        <f>'Div 9 history '!B148</f>
        <v>0</v>
      </c>
      <c r="G147" s="22">
        <f>'Div 9 history '!C148</f>
        <v>0</v>
      </c>
      <c r="H147" s="22">
        <f>'Div 9 history '!D148</f>
        <v>0</v>
      </c>
      <c r="I147" s="22">
        <f>'Div 9 history '!E148</f>
        <v>0</v>
      </c>
      <c r="J147" s="22">
        <f>'Div 9 history '!F148</f>
        <v>371</v>
      </c>
      <c r="K147" s="22">
        <f>'Div 9 history '!G148</f>
        <v>0</v>
      </c>
      <c r="L147" s="1">
        <f t="shared" ref="L147:U149" si="157">$E147*L$150</f>
        <v>2.1902838849842161</v>
      </c>
      <c r="M147" s="1">
        <f t="shared" si="157"/>
        <v>1.6237254739768452</v>
      </c>
      <c r="N147" s="1">
        <f t="shared" si="157"/>
        <v>1.6237254739768452</v>
      </c>
      <c r="O147" s="1">
        <f t="shared" si="157"/>
        <v>0.55612597483706949</v>
      </c>
      <c r="P147" s="1">
        <f t="shared" si="157"/>
        <v>0</v>
      </c>
      <c r="Q147" s="1">
        <f t="shared" si="157"/>
        <v>10.870842048274978</v>
      </c>
      <c r="R147" s="1">
        <f t="shared" si="157"/>
        <v>0</v>
      </c>
      <c r="S147" s="1">
        <f t="shared" si="157"/>
        <v>0</v>
      </c>
      <c r="T147" s="1">
        <f t="shared" si="157"/>
        <v>0</v>
      </c>
      <c r="U147" s="1">
        <f t="shared" si="157"/>
        <v>0.64543087590579595</v>
      </c>
      <c r="V147" s="1">
        <f t="shared" ref="V147:AF149" si="158">$E147*V$150</f>
        <v>0</v>
      </c>
      <c r="W147" s="1">
        <f t="shared" si="158"/>
        <v>0</v>
      </c>
      <c r="X147" s="1">
        <f t="shared" si="158"/>
        <v>0</v>
      </c>
      <c r="Y147" s="1">
        <f t="shared" si="158"/>
        <v>4.2501014281343918</v>
      </c>
      <c r="Z147" s="1">
        <f t="shared" si="158"/>
        <v>0</v>
      </c>
      <c r="AA147" s="1">
        <f t="shared" si="158"/>
        <v>0.55612597483706949</v>
      </c>
      <c r="AB147" s="1">
        <f t="shared" si="158"/>
        <v>0</v>
      </c>
      <c r="AC147" s="1">
        <f t="shared" si="158"/>
        <v>10.870842048274978</v>
      </c>
      <c r="AD147" s="1">
        <f t="shared" si="158"/>
        <v>0</v>
      </c>
      <c r="AE147" s="1">
        <f t="shared" si="158"/>
        <v>0</v>
      </c>
      <c r="AF147" s="1">
        <f t="shared" si="158"/>
        <v>0</v>
      </c>
      <c r="AH147" s="15">
        <f t="shared" si="140"/>
        <v>387.86470285604997</v>
      </c>
      <c r="AI147" s="15">
        <f t="shared" si="141"/>
        <v>16.322500327152234</v>
      </c>
      <c r="AJ147" s="15">
        <f t="shared" si="142"/>
        <v>-371.54220252889775</v>
      </c>
      <c r="AM147" s="15"/>
      <c r="AN147" s="15">
        <f t="shared" si="143"/>
        <v>-371.54220252889775</v>
      </c>
    </row>
    <row r="148" spans="1:40">
      <c r="A148" s="108" t="s">
        <v>1264</v>
      </c>
      <c r="B148" s="5" t="str">
        <f t="shared" si="7"/>
        <v>8800-07120</v>
      </c>
      <c r="C148" s="5" t="str">
        <f t="shared" si="132"/>
        <v>8800</v>
      </c>
      <c r="D148" s="1">
        <f>SUM($F148:K148)</f>
        <v>159</v>
      </c>
      <c r="E148" s="2">
        <f>D148/$D$150</f>
        <v>1.7397058649751913E-3</v>
      </c>
      <c r="F148" s="22">
        <f>'Div 9 history '!B149</f>
        <v>0</v>
      </c>
      <c r="G148" s="22">
        <f>'Div 9 history '!C149</f>
        <v>0</v>
      </c>
      <c r="H148" s="22">
        <f>'Div 9 history '!D149</f>
        <v>0</v>
      </c>
      <c r="I148" s="22">
        <f>'Div 9 history '!E149</f>
        <v>159</v>
      </c>
      <c r="J148" s="22">
        <f>'Div 9 history '!F149</f>
        <v>0</v>
      </c>
      <c r="K148" s="22">
        <f>'Div 9 history '!G149</f>
        <v>0</v>
      </c>
      <c r="L148" s="1">
        <f t="shared" si="157"/>
        <v>0.93869309356466402</v>
      </c>
      <c r="M148" s="1">
        <f t="shared" si="157"/>
        <v>0.69588234599007648</v>
      </c>
      <c r="N148" s="1">
        <f t="shared" si="157"/>
        <v>0.69588234599007648</v>
      </c>
      <c r="O148" s="1">
        <f t="shared" si="157"/>
        <v>0.23833970350160122</v>
      </c>
      <c r="P148" s="1">
        <f t="shared" si="157"/>
        <v>0</v>
      </c>
      <c r="Q148" s="1">
        <f t="shared" si="157"/>
        <v>4.6589323064035622</v>
      </c>
      <c r="R148" s="1">
        <f t="shared" si="157"/>
        <v>0</v>
      </c>
      <c r="S148" s="1">
        <f t="shared" si="157"/>
        <v>0</v>
      </c>
      <c r="T148" s="1">
        <f t="shared" si="157"/>
        <v>0</v>
      </c>
      <c r="U148" s="1">
        <f t="shared" si="157"/>
        <v>0.27661323253105541</v>
      </c>
      <c r="V148" s="1">
        <f t="shared" si="158"/>
        <v>0</v>
      </c>
      <c r="W148" s="1">
        <f t="shared" si="158"/>
        <v>0</v>
      </c>
      <c r="X148" s="1">
        <f t="shared" si="158"/>
        <v>0</v>
      </c>
      <c r="Y148" s="1">
        <f t="shared" si="158"/>
        <v>1.8214720406290252</v>
      </c>
      <c r="Z148" s="1">
        <f t="shared" si="158"/>
        <v>0</v>
      </c>
      <c r="AA148" s="1">
        <f t="shared" si="158"/>
        <v>0.23833970350160122</v>
      </c>
      <c r="AB148" s="1">
        <f t="shared" si="158"/>
        <v>0</v>
      </c>
      <c r="AC148" s="1">
        <f t="shared" si="158"/>
        <v>4.6589323064035622</v>
      </c>
      <c r="AD148" s="1">
        <f t="shared" si="158"/>
        <v>0</v>
      </c>
      <c r="AE148" s="1">
        <f t="shared" si="158"/>
        <v>0</v>
      </c>
      <c r="AF148" s="1">
        <f t="shared" si="158"/>
        <v>0</v>
      </c>
      <c r="AG148" s="40"/>
      <c r="AH148" s="15">
        <f t="shared" si="135"/>
        <v>166.22772979544996</v>
      </c>
      <c r="AI148" s="15">
        <f t="shared" si="136"/>
        <v>6.9953572830652444</v>
      </c>
      <c r="AJ148" s="15">
        <f t="shared" si="137"/>
        <v>-159.23237251238473</v>
      </c>
      <c r="AM148" s="15"/>
      <c r="AN148" s="15">
        <f t="shared" si="131"/>
        <v>-159.23237251238473</v>
      </c>
    </row>
    <row r="149" spans="1:40">
      <c r="A149" s="108" t="s">
        <v>335</v>
      </c>
      <c r="B149" s="5" t="str">
        <f t="shared" si="7"/>
        <v>8700-07120</v>
      </c>
      <c r="C149" s="5" t="str">
        <f t="shared" si="132"/>
        <v>8700</v>
      </c>
      <c r="D149" s="1">
        <f>SUM($F149:K149)</f>
        <v>2566.79</v>
      </c>
      <c r="E149" s="2">
        <f>D149/$D$150</f>
        <v>2.8084651680249505E-2</v>
      </c>
      <c r="F149" s="22">
        <f>'Div 9 history '!B150</f>
        <v>0</v>
      </c>
      <c r="G149" s="22">
        <f>'Div 9 history '!C150</f>
        <v>0</v>
      </c>
      <c r="H149" s="22">
        <f>'Div 9 history '!D150</f>
        <v>0</v>
      </c>
      <c r="I149" s="22">
        <f>'Div 9 history '!E150</f>
        <v>0</v>
      </c>
      <c r="J149" s="22">
        <f>'Div 9 history '!F150</f>
        <v>431.42</v>
      </c>
      <c r="K149" s="22">
        <f>'Div 9 history '!G150</f>
        <v>2135.37</v>
      </c>
      <c r="L149" s="1">
        <f t="shared" si="157"/>
        <v>15.153635507112227</v>
      </c>
      <c r="M149" s="1">
        <f t="shared" si="157"/>
        <v>11.233860672099802</v>
      </c>
      <c r="N149" s="1">
        <f t="shared" si="157"/>
        <v>11.233860672099802</v>
      </c>
      <c r="O149" s="1">
        <f t="shared" si="157"/>
        <v>3.847597280194182</v>
      </c>
      <c r="P149" s="1">
        <f t="shared" si="157"/>
        <v>0</v>
      </c>
      <c r="Q149" s="1">
        <f t="shared" si="157"/>
        <v>75.210697199708179</v>
      </c>
      <c r="R149" s="1">
        <f t="shared" si="157"/>
        <v>0</v>
      </c>
      <c r="S149" s="1">
        <f t="shared" si="157"/>
        <v>0</v>
      </c>
      <c r="T149" s="1">
        <f t="shared" si="157"/>
        <v>0</v>
      </c>
      <c r="U149" s="1">
        <f t="shared" si="157"/>
        <v>4.465459617159671</v>
      </c>
      <c r="V149" s="1">
        <f t="shared" si="158"/>
        <v>0</v>
      </c>
      <c r="W149" s="1">
        <f t="shared" si="158"/>
        <v>0</v>
      </c>
      <c r="X149" s="1">
        <f t="shared" si="158"/>
        <v>0</v>
      </c>
      <c r="Y149" s="1">
        <f t="shared" si="158"/>
        <v>29.404630309221233</v>
      </c>
      <c r="Z149" s="1">
        <f t="shared" si="158"/>
        <v>0</v>
      </c>
      <c r="AA149" s="1">
        <f t="shared" si="158"/>
        <v>3.847597280194182</v>
      </c>
      <c r="AB149" s="1">
        <f t="shared" si="158"/>
        <v>0</v>
      </c>
      <c r="AC149" s="1">
        <f t="shared" si="158"/>
        <v>75.210697199708179</v>
      </c>
      <c r="AD149" s="1">
        <f t="shared" si="158"/>
        <v>0</v>
      </c>
      <c r="AE149" s="1">
        <f t="shared" si="158"/>
        <v>0</v>
      </c>
      <c r="AF149" s="1">
        <f t="shared" si="158"/>
        <v>0</v>
      </c>
      <c r="AH149" s="15">
        <f t="shared" si="135"/>
        <v>2683.4696513312138</v>
      </c>
      <c r="AI149" s="15">
        <f t="shared" si="136"/>
        <v>112.92838440628327</v>
      </c>
      <c r="AJ149" s="15">
        <f t="shared" si="137"/>
        <v>-2570.5412669249304</v>
      </c>
      <c r="AM149" s="15"/>
      <c r="AN149" s="15">
        <f t="shared" si="131"/>
        <v>-2570.5412669249304</v>
      </c>
    </row>
    <row r="150" spans="1:40">
      <c r="A150" s="9" t="s">
        <v>27</v>
      </c>
      <c r="B150" s="5"/>
      <c r="C150" s="5"/>
      <c r="D150" s="31">
        <f t="shared" ref="D150:K150" si="159">SUM(D140:D149)</f>
        <v>91394.76</v>
      </c>
      <c r="E150" s="32">
        <f t="shared" si="159"/>
        <v>0.99999999999999978</v>
      </c>
      <c r="F150" s="31">
        <f t="shared" si="159"/>
        <v>16498.050000000003</v>
      </c>
      <c r="G150" s="31">
        <f t="shared" si="159"/>
        <v>14560.55</v>
      </c>
      <c r="H150" s="31">
        <f t="shared" si="159"/>
        <v>13925.159999999996</v>
      </c>
      <c r="I150" s="31">
        <f t="shared" si="159"/>
        <v>14885.639999999996</v>
      </c>
      <c r="J150" s="31">
        <f t="shared" si="159"/>
        <v>15266.699999999999</v>
      </c>
      <c r="K150" s="31">
        <f t="shared" si="159"/>
        <v>16258.659999999996</v>
      </c>
      <c r="L150" s="33">
        <f>'Div 9 history '!H151</f>
        <v>539.57000000000005</v>
      </c>
      <c r="M150" s="33">
        <f>'Div 9 history '!I151</f>
        <v>400</v>
      </c>
      <c r="N150" s="33">
        <f>'Div 9 history '!J151</f>
        <v>400</v>
      </c>
      <c r="O150" s="31">
        <f>'Div 009 FY19 Budget'!C36</f>
        <v>137</v>
      </c>
      <c r="P150" s="31">
        <f>'Div 009 FY19 Budget'!D36</f>
        <v>0</v>
      </c>
      <c r="Q150" s="31">
        <f>'Div 009 FY19 Budget'!E36</f>
        <v>2678</v>
      </c>
      <c r="R150" s="31">
        <f>'Div 009 FY19 Budget'!F36</f>
        <v>0</v>
      </c>
      <c r="S150" s="31">
        <f>'Div 009 FY19 Budget'!G36</f>
        <v>0</v>
      </c>
      <c r="T150" s="31">
        <f>'Div 009 FY19 Budget'!H36</f>
        <v>0</v>
      </c>
      <c r="U150" s="31">
        <f>'Div 009 FY19 Budget'!I36</f>
        <v>159</v>
      </c>
      <c r="V150" s="31">
        <f>'Div 009 FY19 Budget'!J36</f>
        <v>0</v>
      </c>
      <c r="W150" s="31">
        <f>'Div 009 FY19 Budget'!K36</f>
        <v>0</v>
      </c>
      <c r="X150" s="31">
        <f>'Div 009 FY19 Budget'!L36</f>
        <v>0</v>
      </c>
      <c r="Y150" s="31">
        <f>'Div 009 FY19 Budget'!M36</f>
        <v>1047</v>
      </c>
      <c r="Z150" s="31">
        <f>'Div 009 FY19 Budget'!N36</f>
        <v>0</v>
      </c>
      <c r="AA150" s="37">
        <f t="shared" ref="AA150" si="160">O150*(1+AA$3)</f>
        <v>137</v>
      </c>
      <c r="AB150" s="37">
        <f t="shared" ref="AB150" si="161">P150*(1+AB$3)</f>
        <v>0</v>
      </c>
      <c r="AC150" s="37">
        <f t="shared" ref="AC150" si="162">Q150*(1+AC$3)</f>
        <v>2678</v>
      </c>
      <c r="AD150" s="37">
        <f t="shared" ref="AD150" si="163">R150*(1+AD$3)</f>
        <v>0</v>
      </c>
      <c r="AE150" s="37">
        <f t="shared" ref="AE150" si="164">S150*(1+AE$3)</f>
        <v>0</v>
      </c>
      <c r="AF150" s="37">
        <f t="shared" ref="AF150" si="165">T150*(1+AF$3)</f>
        <v>0</v>
      </c>
      <c r="AH150" s="15">
        <f>SUM(F150:Q150)</f>
        <v>95549.329999999987</v>
      </c>
      <c r="AI150" s="15">
        <f>SUM(U150:AF150)</f>
        <v>4021</v>
      </c>
      <c r="AJ150" s="15">
        <f t="shared" ref="AJ150" si="166">AI150-AH150</f>
        <v>-91528.329999999987</v>
      </c>
      <c r="AM150" s="15"/>
    </row>
    <row r="151" spans="1:40">
      <c r="B151" s="5"/>
      <c r="C151" s="5"/>
      <c r="F151" s="1">
        <f>F150-'Div 9 history '!B151</f>
        <v>0</v>
      </c>
      <c r="G151" s="1">
        <f>G150-'Div 9 history '!C151</f>
        <v>0</v>
      </c>
      <c r="H151" s="1">
        <f>H150-'Div 9 history '!D151</f>
        <v>0</v>
      </c>
      <c r="I151" s="1">
        <f>I150-'Div 9 history '!E151</f>
        <v>0</v>
      </c>
      <c r="J151" s="1">
        <f>J150-'Div 9 history '!F151</f>
        <v>0</v>
      </c>
      <c r="K151" s="1">
        <f>K150-'Div 9 history '!G151</f>
        <v>0</v>
      </c>
      <c r="L151" s="1">
        <f>L150-'Div 9 history '!H151</f>
        <v>0</v>
      </c>
      <c r="M151" s="1">
        <f>M150-'Div 9 history '!I151</f>
        <v>0</v>
      </c>
      <c r="N151" s="1">
        <f>N150-'Div 9 history '!J151</f>
        <v>0</v>
      </c>
      <c r="O151" s="1">
        <f t="shared" ref="O151:AF151" si="167">O150-SUM(O140:O149)</f>
        <v>0</v>
      </c>
      <c r="P151" s="1">
        <f t="shared" si="167"/>
        <v>0</v>
      </c>
      <c r="Q151" s="1">
        <f t="shared" si="167"/>
        <v>0</v>
      </c>
      <c r="R151" s="1">
        <f t="shared" si="167"/>
        <v>0</v>
      </c>
      <c r="S151" s="1">
        <f t="shared" si="167"/>
        <v>0</v>
      </c>
      <c r="T151" s="1">
        <f t="shared" si="167"/>
        <v>0</v>
      </c>
      <c r="U151" s="1">
        <f t="shared" si="167"/>
        <v>0</v>
      </c>
      <c r="V151" s="1">
        <f t="shared" si="167"/>
        <v>0</v>
      </c>
      <c r="W151" s="1">
        <f t="shared" si="167"/>
        <v>0</v>
      </c>
      <c r="X151" s="1">
        <f t="shared" si="167"/>
        <v>0</v>
      </c>
      <c r="Y151" s="1">
        <f t="shared" si="167"/>
        <v>0</v>
      </c>
      <c r="Z151" s="1">
        <f t="shared" si="167"/>
        <v>0</v>
      </c>
      <c r="AA151" s="1">
        <f t="shared" si="167"/>
        <v>0</v>
      </c>
      <c r="AB151" s="1">
        <f t="shared" si="167"/>
        <v>0</v>
      </c>
      <c r="AC151" s="1">
        <f t="shared" si="167"/>
        <v>0</v>
      </c>
      <c r="AD151" s="1">
        <f t="shared" si="167"/>
        <v>0</v>
      </c>
      <c r="AE151" s="1">
        <f t="shared" si="167"/>
        <v>0</v>
      </c>
      <c r="AF151" s="1">
        <f t="shared" si="167"/>
        <v>0</v>
      </c>
      <c r="AM151" s="15"/>
    </row>
    <row r="152" spans="1:40">
      <c r="A152" s="76" t="s">
        <v>129</v>
      </c>
      <c r="B152" s="5" t="str">
        <f t="shared" ref="B152:B352" si="168">RIGHT(A152,10)</f>
        <v>8250-04580</v>
      </c>
      <c r="C152" s="5" t="str">
        <f t="shared" ref="C152:C200" si="169">LEFT(B152,4)</f>
        <v>8250</v>
      </c>
      <c r="D152" s="1">
        <f>SUM($F152:K152)</f>
        <v>-74.820000000000007</v>
      </c>
      <c r="E152" s="2">
        <f t="shared" ref="E152:E181" si="170">D152/$D$201</f>
        <v>-2.0129340563933089E-4</v>
      </c>
      <c r="F152" s="22">
        <f>'Div 9 history '!B153</f>
        <v>-38.9</v>
      </c>
      <c r="G152" s="22">
        <f>'Div 9 history '!C153</f>
        <v>-5.41</v>
      </c>
      <c r="H152" s="22">
        <f>'Div 9 history '!D153</f>
        <v>0</v>
      </c>
      <c r="I152" s="22">
        <f>'Div 9 history '!E153</f>
        <v>-11.07</v>
      </c>
      <c r="J152" s="22">
        <f>'Div 9 history '!F153</f>
        <v>-8.6</v>
      </c>
      <c r="K152" s="22">
        <f>'Div 9 history '!G153</f>
        <v>-10.84</v>
      </c>
      <c r="L152" s="1">
        <f t="shared" ref="L152:U161" si="171">$E152*L$201</f>
        <v>-8.4470986165235029</v>
      </c>
      <c r="M152" s="1">
        <f t="shared" si="171"/>
        <v>-8.8578720306095153</v>
      </c>
      <c r="N152" s="1">
        <f t="shared" si="171"/>
        <v>-7.9928397880172248</v>
      </c>
      <c r="O152" s="1">
        <f t="shared" si="171"/>
        <v>-8.3685841236538803</v>
      </c>
      <c r="P152" s="1">
        <f t="shared" si="171"/>
        <v>-9.2400034060071086</v>
      </c>
      <c r="Q152" s="1">
        <f t="shared" si="171"/>
        <v>-9.2467668644365908</v>
      </c>
      <c r="R152" s="1">
        <f t="shared" si="171"/>
        <v>-10.03134817159701</v>
      </c>
      <c r="S152" s="1">
        <f t="shared" si="171"/>
        <v>-8.8007711302318068</v>
      </c>
      <c r="T152" s="1">
        <f t="shared" si="171"/>
        <v>-9.3369060514818809</v>
      </c>
      <c r="U152" s="1">
        <f t="shared" si="171"/>
        <v>-9.0569169889078545</v>
      </c>
      <c r="V152" s="1">
        <f t="shared" ref="V152:AF161" si="172">$E152*V$201</f>
        <v>-8.7962822872860489</v>
      </c>
      <c r="W152" s="1">
        <f t="shared" si="172"/>
        <v>-8.6501030161107675</v>
      </c>
      <c r="X152" s="1">
        <f t="shared" si="172"/>
        <v>-7.8124507025535381</v>
      </c>
      <c r="Y152" s="1">
        <f t="shared" si="172"/>
        <v>-8.7088102378654781</v>
      </c>
      <c r="Z152" s="1">
        <f t="shared" si="172"/>
        <v>-8.1929556272335642</v>
      </c>
      <c r="AA152" s="1">
        <f t="shared" si="172"/>
        <v>-8.3685841236538803</v>
      </c>
      <c r="AB152" s="1">
        <f t="shared" si="172"/>
        <v>-9.2400034060071086</v>
      </c>
      <c r="AC152" s="1">
        <f t="shared" si="172"/>
        <v>-9.2467668644365908</v>
      </c>
      <c r="AD152" s="1">
        <f t="shared" si="172"/>
        <v>-10.03134817159701</v>
      </c>
      <c r="AE152" s="1">
        <f t="shared" si="172"/>
        <v>-8.8007711302318068</v>
      </c>
      <c r="AF152" s="1">
        <f t="shared" si="172"/>
        <v>-9.3369060514818809</v>
      </c>
      <c r="AH152" s="15">
        <f t="shared" ref="AH152:AH200" si="173">SUM(F152:Q152)</f>
        <v>-126.97316482924782</v>
      </c>
      <c r="AI152" s="15">
        <f t="shared" ref="AI152:AI200" si="174">SUM(U152:AF152)</f>
        <v>-106.24189860736553</v>
      </c>
      <c r="AJ152" s="15">
        <f t="shared" ref="AJ152:AJ200" si="175">AI152-AH152</f>
        <v>20.731266221882294</v>
      </c>
      <c r="AM152" s="15">
        <f t="shared" ref="AM152:AM177" si="176">AJ152</f>
        <v>20.731266221882294</v>
      </c>
    </row>
    <row r="153" spans="1:40">
      <c r="A153" s="76" t="s">
        <v>1270</v>
      </c>
      <c r="B153" s="5" t="str">
        <f t="shared" ref="B153:B169" si="177">RIGHT(A153,10)</f>
        <v>8700-04580</v>
      </c>
      <c r="C153" s="5" t="str">
        <f t="shared" ref="C153:C169" si="178">LEFT(B153,4)</f>
        <v>8700</v>
      </c>
      <c r="D153" s="1">
        <f>SUM($F153:K153)</f>
        <v>0</v>
      </c>
      <c r="E153" s="2">
        <f t="shared" si="170"/>
        <v>0</v>
      </c>
      <c r="F153" s="22">
        <f>'Div 9 history '!B154</f>
        <v>0</v>
      </c>
      <c r="G153" s="22">
        <f>'Div 9 history '!C154</f>
        <v>0</v>
      </c>
      <c r="H153" s="22">
        <f>'Div 9 history '!D154</f>
        <v>0</v>
      </c>
      <c r="I153" s="22">
        <f>'Div 9 history '!E154</f>
        <v>0</v>
      </c>
      <c r="J153" s="22">
        <f>'Div 9 history '!F154</f>
        <v>0</v>
      </c>
      <c r="K153" s="22">
        <f>'Div 9 history '!G154</f>
        <v>0</v>
      </c>
      <c r="L153" s="1">
        <f t="shared" si="171"/>
        <v>0</v>
      </c>
      <c r="M153" s="1">
        <f t="shared" si="171"/>
        <v>0</v>
      </c>
      <c r="N153" s="1">
        <f t="shared" si="171"/>
        <v>0</v>
      </c>
      <c r="O153" s="1">
        <f t="shared" si="171"/>
        <v>0</v>
      </c>
      <c r="P153" s="1">
        <f t="shared" si="171"/>
        <v>0</v>
      </c>
      <c r="Q153" s="1">
        <f t="shared" si="171"/>
        <v>0</v>
      </c>
      <c r="R153" s="1">
        <f t="shared" si="171"/>
        <v>0</v>
      </c>
      <c r="S153" s="1">
        <f t="shared" si="171"/>
        <v>0</v>
      </c>
      <c r="T153" s="1">
        <f t="shared" si="171"/>
        <v>0</v>
      </c>
      <c r="U153" s="1">
        <f t="shared" si="171"/>
        <v>0</v>
      </c>
      <c r="V153" s="1">
        <f t="shared" si="172"/>
        <v>0</v>
      </c>
      <c r="W153" s="1">
        <f t="shared" si="172"/>
        <v>0</v>
      </c>
      <c r="X153" s="1">
        <f t="shared" si="172"/>
        <v>0</v>
      </c>
      <c r="Y153" s="1">
        <f t="shared" si="172"/>
        <v>0</v>
      </c>
      <c r="Z153" s="1">
        <f t="shared" si="172"/>
        <v>0</v>
      </c>
      <c r="AA153" s="1">
        <f t="shared" si="172"/>
        <v>0</v>
      </c>
      <c r="AB153" s="1">
        <f t="shared" si="172"/>
        <v>0</v>
      </c>
      <c r="AC153" s="1">
        <f t="shared" si="172"/>
        <v>0</v>
      </c>
      <c r="AD153" s="1">
        <f t="shared" si="172"/>
        <v>0</v>
      </c>
      <c r="AE153" s="1">
        <f t="shared" si="172"/>
        <v>0</v>
      </c>
      <c r="AF153" s="1">
        <f t="shared" si="172"/>
        <v>0</v>
      </c>
      <c r="AH153" s="15">
        <f t="shared" ref="AH153" si="179">SUM(F153:Q153)</f>
        <v>0</v>
      </c>
      <c r="AI153" s="15">
        <f t="shared" ref="AI153" si="180">SUM(U153:AF153)</f>
        <v>0</v>
      </c>
      <c r="AJ153" s="15">
        <f t="shared" ref="AJ153" si="181">AI153-AH153</f>
        <v>0</v>
      </c>
      <c r="AM153" s="15">
        <f t="shared" si="176"/>
        <v>0</v>
      </c>
    </row>
    <row r="154" spans="1:40">
      <c r="A154" s="76" t="s">
        <v>130</v>
      </c>
      <c r="B154" s="5" t="str">
        <f t="shared" si="177"/>
        <v>8810-04580</v>
      </c>
      <c r="C154" s="5" t="str">
        <f t="shared" si="178"/>
        <v>8810</v>
      </c>
      <c r="D154" s="1">
        <f>SUM($F154:K154)</f>
        <v>-222280.08</v>
      </c>
      <c r="E154" s="2">
        <f t="shared" si="170"/>
        <v>-0.5980154278131905</v>
      </c>
      <c r="F154" s="22">
        <f>'Div 9 history '!B155</f>
        <v>-32263.58</v>
      </c>
      <c r="G154" s="22">
        <f>'Div 9 history '!C155</f>
        <v>-31891.31</v>
      </c>
      <c r="H154" s="22">
        <f>'Div 9 history '!D155</f>
        <v>-54322.37</v>
      </c>
      <c r="I154" s="22">
        <f>'Div 9 history '!E155</f>
        <v>-36134.120000000003</v>
      </c>
      <c r="J154" s="22">
        <f>'Div 9 history '!F155</f>
        <v>-34060.019999999997</v>
      </c>
      <c r="K154" s="22">
        <f>'Div 9 history '!G155</f>
        <v>-33608.68</v>
      </c>
      <c r="L154" s="1">
        <f t="shared" si="171"/>
        <v>-25095.185194449787</v>
      </c>
      <c r="M154" s="1">
        <f t="shared" si="171"/>
        <v>-26315.537337525329</v>
      </c>
      <c r="N154" s="1">
        <f t="shared" si="171"/>
        <v>-23745.64377850376</v>
      </c>
      <c r="O154" s="1">
        <f t="shared" si="171"/>
        <v>-24861.929276831248</v>
      </c>
      <c r="P154" s="1">
        <f t="shared" si="171"/>
        <v>-27450.797865377335</v>
      </c>
      <c r="Q154" s="1">
        <f t="shared" si="171"/>
        <v>-27470.891183751857</v>
      </c>
      <c r="R154" s="1">
        <f t="shared" si="171"/>
        <v>-29801.775916739331</v>
      </c>
      <c r="S154" s="1">
        <f t="shared" si="171"/>
        <v>-26145.898301117562</v>
      </c>
      <c r="T154" s="1">
        <f t="shared" si="171"/>
        <v>-27738.682492326603</v>
      </c>
      <c r="U154" s="1">
        <f t="shared" si="171"/>
        <v>-26906.872933009847</v>
      </c>
      <c r="V154" s="1">
        <f t="shared" si="172"/>
        <v>-26132.562557077326</v>
      </c>
      <c r="W154" s="1">
        <f t="shared" si="172"/>
        <v>-25698.283753399388</v>
      </c>
      <c r="X154" s="1">
        <f t="shared" si="172"/>
        <v>-23209.732252868969</v>
      </c>
      <c r="Y154" s="1">
        <f t="shared" si="172"/>
        <v>-25872.694952921105</v>
      </c>
      <c r="Z154" s="1">
        <f t="shared" si="172"/>
        <v>-24340.160816064239</v>
      </c>
      <c r="AA154" s="1">
        <f t="shared" si="172"/>
        <v>-24861.929276831248</v>
      </c>
      <c r="AB154" s="1">
        <f t="shared" si="172"/>
        <v>-27450.797865377335</v>
      </c>
      <c r="AC154" s="1">
        <f t="shared" si="172"/>
        <v>-27470.891183751857</v>
      </c>
      <c r="AD154" s="1">
        <f t="shared" si="172"/>
        <v>-29801.775916739331</v>
      </c>
      <c r="AE154" s="1">
        <f t="shared" si="172"/>
        <v>-26145.898301117562</v>
      </c>
      <c r="AF154" s="1">
        <f t="shared" si="172"/>
        <v>-27738.682492326603</v>
      </c>
      <c r="AH154" s="15">
        <f t="shared" si="173"/>
        <v>-377220.06463643932</v>
      </c>
      <c r="AI154" s="15">
        <f t="shared" si="174"/>
        <v>-315630.28230148484</v>
      </c>
      <c r="AJ154" s="15">
        <f t="shared" si="175"/>
        <v>61589.782334954478</v>
      </c>
      <c r="AM154" s="15">
        <f t="shared" si="176"/>
        <v>61589.782334954478</v>
      </c>
    </row>
    <row r="155" spans="1:40">
      <c r="A155" s="76" t="s">
        <v>131</v>
      </c>
      <c r="B155" s="5" t="str">
        <f t="shared" si="177"/>
        <v>8250-04581</v>
      </c>
      <c r="C155" s="5" t="str">
        <f t="shared" si="178"/>
        <v>8250</v>
      </c>
      <c r="D155" s="1">
        <f>SUM($F155:K155)</f>
        <v>889</v>
      </c>
      <c r="E155" s="2">
        <f t="shared" si="170"/>
        <v>2.3917380060594112E-3</v>
      </c>
      <c r="F155" s="22">
        <f>'Div 9 history '!B156</f>
        <v>457</v>
      </c>
      <c r="G155" s="22">
        <f>'Div 9 history '!C156</f>
        <v>74</v>
      </c>
      <c r="H155" s="22">
        <f>'Div 9 history '!D156</f>
        <v>0</v>
      </c>
      <c r="I155" s="22">
        <f>'Div 9 history '!E156</f>
        <v>80</v>
      </c>
      <c r="J155" s="22">
        <f>'Div 9 history '!F156</f>
        <v>170</v>
      </c>
      <c r="K155" s="22">
        <f>'Div 9 history '!G156</f>
        <v>108</v>
      </c>
      <c r="L155" s="1">
        <f t="shared" si="171"/>
        <v>100.36715677745781</v>
      </c>
      <c r="M155" s="1">
        <f t="shared" si="171"/>
        <v>105.24790477428306</v>
      </c>
      <c r="N155" s="1">
        <f t="shared" si="171"/>
        <v>94.969721619183531</v>
      </c>
      <c r="O155" s="1">
        <f t="shared" si="171"/>
        <v>99.434259368194319</v>
      </c>
      <c r="P155" s="1">
        <f t="shared" si="171"/>
        <v>109.78833237022613</v>
      </c>
      <c r="Q155" s="1">
        <f t="shared" si="171"/>
        <v>109.86869476722973</v>
      </c>
      <c r="R155" s="1">
        <f t="shared" si="171"/>
        <v>119.19097199344749</v>
      </c>
      <c r="S155" s="1">
        <f t="shared" si="171"/>
        <v>104.56944045410418</v>
      </c>
      <c r="T155" s="1">
        <f t="shared" si="171"/>
        <v>110.93971504634312</v>
      </c>
      <c r="U155" s="1">
        <f t="shared" si="171"/>
        <v>107.61292706681479</v>
      </c>
      <c r="V155" s="1">
        <f t="shared" si="172"/>
        <v>104.51610469656906</v>
      </c>
      <c r="W155" s="1">
        <f t="shared" si="172"/>
        <v>102.77922455656872</v>
      </c>
      <c r="X155" s="1">
        <f t="shared" si="172"/>
        <v>92.826365605053397</v>
      </c>
      <c r="Y155" s="1">
        <f t="shared" si="172"/>
        <v>103.47677494603595</v>
      </c>
      <c r="Z155" s="1">
        <f t="shared" si="172"/>
        <v>97.347467957907483</v>
      </c>
      <c r="AA155" s="1">
        <f t="shared" si="172"/>
        <v>99.434259368194319</v>
      </c>
      <c r="AB155" s="1">
        <f t="shared" si="172"/>
        <v>109.78833237022613</v>
      </c>
      <c r="AC155" s="1">
        <f t="shared" si="172"/>
        <v>109.86869476722973</v>
      </c>
      <c r="AD155" s="1">
        <f t="shared" si="172"/>
        <v>119.19097199344749</v>
      </c>
      <c r="AE155" s="1">
        <f t="shared" si="172"/>
        <v>104.56944045410418</v>
      </c>
      <c r="AF155" s="1">
        <f t="shared" si="172"/>
        <v>110.93971504634312</v>
      </c>
      <c r="AH155" s="15">
        <f t="shared" si="173"/>
        <v>1508.6760696765743</v>
      </c>
      <c r="AI155" s="15">
        <f t="shared" si="174"/>
        <v>1262.3502788284943</v>
      </c>
      <c r="AJ155" s="15">
        <f t="shared" si="175"/>
        <v>-246.32579084808003</v>
      </c>
      <c r="AM155" s="15">
        <f t="shared" si="176"/>
        <v>-246.32579084808003</v>
      </c>
    </row>
    <row r="156" spans="1:40">
      <c r="A156" s="76" t="s">
        <v>1271</v>
      </c>
      <c r="B156" s="5" t="str">
        <f t="shared" si="177"/>
        <v>8700-04581</v>
      </c>
      <c r="C156" s="5" t="str">
        <f t="shared" si="178"/>
        <v>8700</v>
      </c>
      <c r="D156" s="1">
        <f>SUM($F156:K156)</f>
        <v>0</v>
      </c>
      <c r="E156" s="2">
        <f t="shared" si="170"/>
        <v>0</v>
      </c>
      <c r="F156" s="22">
        <f>'Div 9 history '!B157</f>
        <v>0</v>
      </c>
      <c r="G156" s="22">
        <f>'Div 9 history '!C157</f>
        <v>0</v>
      </c>
      <c r="H156" s="22">
        <f>'Div 9 history '!D157</f>
        <v>0</v>
      </c>
      <c r="I156" s="22">
        <f>'Div 9 history '!E157</f>
        <v>0</v>
      </c>
      <c r="J156" s="22">
        <f>'Div 9 history '!F157</f>
        <v>0</v>
      </c>
      <c r="K156" s="22">
        <f>'Div 9 history '!G157</f>
        <v>0</v>
      </c>
      <c r="L156" s="1">
        <f t="shared" si="171"/>
        <v>0</v>
      </c>
      <c r="M156" s="1">
        <f t="shared" si="171"/>
        <v>0</v>
      </c>
      <c r="N156" s="1">
        <f t="shared" si="171"/>
        <v>0</v>
      </c>
      <c r="O156" s="1">
        <f t="shared" si="171"/>
        <v>0</v>
      </c>
      <c r="P156" s="1">
        <f t="shared" si="171"/>
        <v>0</v>
      </c>
      <c r="Q156" s="1">
        <f t="shared" si="171"/>
        <v>0</v>
      </c>
      <c r="R156" s="1">
        <f t="shared" si="171"/>
        <v>0</v>
      </c>
      <c r="S156" s="1">
        <f t="shared" si="171"/>
        <v>0</v>
      </c>
      <c r="T156" s="1">
        <f t="shared" si="171"/>
        <v>0</v>
      </c>
      <c r="U156" s="1">
        <f t="shared" si="171"/>
        <v>0</v>
      </c>
      <c r="V156" s="1">
        <f t="shared" si="172"/>
        <v>0</v>
      </c>
      <c r="W156" s="1">
        <f t="shared" si="172"/>
        <v>0</v>
      </c>
      <c r="X156" s="1">
        <f t="shared" si="172"/>
        <v>0</v>
      </c>
      <c r="Y156" s="1">
        <f t="shared" si="172"/>
        <v>0</v>
      </c>
      <c r="Z156" s="1">
        <f t="shared" si="172"/>
        <v>0</v>
      </c>
      <c r="AA156" s="1">
        <f t="shared" si="172"/>
        <v>0</v>
      </c>
      <c r="AB156" s="1">
        <f t="shared" si="172"/>
        <v>0</v>
      </c>
      <c r="AC156" s="1">
        <f t="shared" si="172"/>
        <v>0</v>
      </c>
      <c r="AD156" s="1">
        <f t="shared" si="172"/>
        <v>0</v>
      </c>
      <c r="AE156" s="1">
        <f t="shared" si="172"/>
        <v>0</v>
      </c>
      <c r="AF156" s="1">
        <f t="shared" si="172"/>
        <v>0</v>
      </c>
      <c r="AH156" s="15">
        <f t="shared" ref="AH156" si="182">SUM(F156:Q156)</f>
        <v>0</v>
      </c>
      <c r="AI156" s="15">
        <f t="shared" ref="AI156" si="183">SUM(U156:AF156)</f>
        <v>0</v>
      </c>
      <c r="AJ156" s="15">
        <f t="shared" ref="AJ156" si="184">AI156-AH156</f>
        <v>0</v>
      </c>
      <c r="AM156" s="15">
        <f t="shared" ref="AM156" si="185">AJ156</f>
        <v>0</v>
      </c>
    </row>
    <row r="157" spans="1:40">
      <c r="A157" s="76" t="s">
        <v>132</v>
      </c>
      <c r="B157" s="5" t="str">
        <f t="shared" si="177"/>
        <v>8810-04581</v>
      </c>
      <c r="C157" s="5" t="str">
        <f t="shared" si="178"/>
        <v>8810</v>
      </c>
      <c r="D157" s="1">
        <f>SUM($F157:K157)</f>
        <v>384361.82000000007</v>
      </c>
      <c r="E157" s="2">
        <f t="shared" si="170"/>
        <v>1.0340751102049117</v>
      </c>
      <c r="F157" s="22">
        <f>'Div 9 history '!B158</f>
        <v>59684.47</v>
      </c>
      <c r="G157" s="22">
        <f>'Div 9 history '!C158</f>
        <v>60204.47</v>
      </c>
      <c r="H157" s="22">
        <f>'Div 9 history '!D158</f>
        <v>85384.47</v>
      </c>
      <c r="I157" s="22">
        <f>'Div 9 history '!E158</f>
        <v>61017.93</v>
      </c>
      <c r="J157" s="22">
        <f>'Div 9 history '!F158</f>
        <v>59684.47</v>
      </c>
      <c r="K157" s="22">
        <f>'Div 9 history '!G158</f>
        <v>58386.01</v>
      </c>
      <c r="L157" s="1">
        <f t="shared" si="171"/>
        <v>43394.041672901039</v>
      </c>
      <c r="M157" s="1">
        <f t="shared" si="171"/>
        <v>45504.247728042894</v>
      </c>
      <c r="N157" s="1">
        <f t="shared" si="171"/>
        <v>41060.444371701618</v>
      </c>
      <c r="O157" s="1">
        <f t="shared" si="171"/>
        <v>42990.700676165608</v>
      </c>
      <c r="P157" s="1">
        <f t="shared" si="171"/>
        <v>47467.315235753696</v>
      </c>
      <c r="Q157" s="1">
        <f t="shared" si="171"/>
        <v>47502.060159456581</v>
      </c>
      <c r="R157" s="1">
        <f t="shared" si="171"/>
        <v>51532.574716502262</v>
      </c>
      <c r="S157" s="1">
        <f t="shared" si="171"/>
        <v>45210.911641531071</v>
      </c>
      <c r="T157" s="1">
        <f t="shared" si="171"/>
        <v>47965.11899380634</v>
      </c>
      <c r="U157" s="1">
        <f t="shared" si="171"/>
        <v>46526.772219266815</v>
      </c>
      <c r="V157" s="1">
        <f t="shared" si="172"/>
        <v>45187.851766573498</v>
      </c>
      <c r="W157" s="1">
        <f t="shared" si="172"/>
        <v>44436.906421542692</v>
      </c>
      <c r="X157" s="1">
        <f t="shared" si="172"/>
        <v>40133.757961691481</v>
      </c>
      <c r="Y157" s="1">
        <f t="shared" si="172"/>
        <v>44738.494427433958</v>
      </c>
      <c r="Z157" s="1">
        <f t="shared" si="172"/>
        <v>42088.470142511826</v>
      </c>
      <c r="AA157" s="1">
        <f t="shared" si="172"/>
        <v>42990.700676165608</v>
      </c>
      <c r="AB157" s="1">
        <f t="shared" si="172"/>
        <v>47467.315235753696</v>
      </c>
      <c r="AC157" s="1">
        <f t="shared" si="172"/>
        <v>47502.060159456581</v>
      </c>
      <c r="AD157" s="1">
        <f t="shared" si="172"/>
        <v>51532.574716502262</v>
      </c>
      <c r="AE157" s="1">
        <f t="shared" si="172"/>
        <v>45210.911641531071</v>
      </c>
      <c r="AF157" s="1">
        <f t="shared" si="172"/>
        <v>47965.11899380634</v>
      </c>
      <c r="AH157" s="15">
        <f t="shared" si="173"/>
        <v>652280.6298440214</v>
      </c>
      <c r="AI157" s="15">
        <f t="shared" si="174"/>
        <v>545780.93436223583</v>
      </c>
      <c r="AJ157" s="15">
        <f t="shared" si="175"/>
        <v>-106499.69548178557</v>
      </c>
      <c r="AM157" s="15">
        <f t="shared" si="176"/>
        <v>-106499.69548178557</v>
      </c>
    </row>
    <row r="158" spans="1:40">
      <c r="A158" s="76" t="s">
        <v>133</v>
      </c>
      <c r="B158" s="5" t="str">
        <f t="shared" si="177"/>
        <v>9310-04581</v>
      </c>
      <c r="C158" s="5" t="str">
        <f t="shared" si="178"/>
        <v>9310</v>
      </c>
      <c r="D158" s="1">
        <f>SUM($F158:K158)</f>
        <v>7817.2199999999993</v>
      </c>
      <c r="E158" s="2">
        <f t="shared" si="170"/>
        <v>2.103120604693785E-2</v>
      </c>
      <c r="F158" s="22">
        <f>'Div 9 history '!B159</f>
        <v>1304.52</v>
      </c>
      <c r="G158" s="22">
        <f>'Div 9 history '!C159</f>
        <v>1304.52</v>
      </c>
      <c r="H158" s="22">
        <f>'Div 9 history '!D159</f>
        <v>1304.52</v>
      </c>
      <c r="I158" s="22">
        <f>'Div 9 history '!E159</f>
        <v>1304.52</v>
      </c>
      <c r="J158" s="22">
        <f>'Div 9 history '!F159</f>
        <v>1299.57</v>
      </c>
      <c r="K158" s="22">
        <f>'Div 9 history '!G159</f>
        <v>1299.57</v>
      </c>
      <c r="L158" s="1">
        <f t="shared" si="171"/>
        <v>882.55584398636506</v>
      </c>
      <c r="M158" s="1">
        <f t="shared" si="171"/>
        <v>925.47359523016974</v>
      </c>
      <c r="N158" s="1">
        <f t="shared" si="171"/>
        <v>835.09472130024051</v>
      </c>
      <c r="O158" s="1">
        <f t="shared" si="171"/>
        <v>874.3526220677569</v>
      </c>
      <c r="P158" s="1">
        <f t="shared" si="171"/>
        <v>965.39881616555567</v>
      </c>
      <c r="Q158" s="1">
        <f t="shared" si="171"/>
        <v>966.10546468873281</v>
      </c>
      <c r="R158" s="1">
        <f t="shared" si="171"/>
        <v>1048.0787964978824</v>
      </c>
      <c r="S158" s="1">
        <f t="shared" si="171"/>
        <v>919.50767301083488</v>
      </c>
      <c r="T158" s="1">
        <f t="shared" si="171"/>
        <v>975.52323875655145</v>
      </c>
      <c r="U158" s="1">
        <f t="shared" si="171"/>
        <v>946.2698827055633</v>
      </c>
      <c r="V158" s="1">
        <f t="shared" si="172"/>
        <v>919.03867711598809</v>
      </c>
      <c r="W158" s="1">
        <f t="shared" si="172"/>
        <v>903.76581528470194</v>
      </c>
      <c r="X158" s="1">
        <f t="shared" si="172"/>
        <v>816.24760600127718</v>
      </c>
      <c r="Y158" s="1">
        <f t="shared" si="172"/>
        <v>909.89956652829142</v>
      </c>
      <c r="Z158" s="1">
        <f t="shared" si="172"/>
        <v>856.00289479180367</v>
      </c>
      <c r="AA158" s="1">
        <f t="shared" si="172"/>
        <v>874.3526220677569</v>
      </c>
      <c r="AB158" s="1">
        <f t="shared" si="172"/>
        <v>965.39881616555567</v>
      </c>
      <c r="AC158" s="1">
        <f t="shared" si="172"/>
        <v>966.10546468873281</v>
      </c>
      <c r="AD158" s="1">
        <f t="shared" si="172"/>
        <v>1048.0787964978824</v>
      </c>
      <c r="AE158" s="1">
        <f t="shared" si="172"/>
        <v>919.50767301083488</v>
      </c>
      <c r="AF158" s="1">
        <f t="shared" si="172"/>
        <v>975.52323875655145</v>
      </c>
      <c r="AH158" s="15">
        <f t="shared" si="173"/>
        <v>13266.201063438821</v>
      </c>
      <c r="AI158" s="15">
        <f t="shared" si="174"/>
        <v>11100.191053614941</v>
      </c>
      <c r="AJ158" s="15">
        <f t="shared" si="175"/>
        <v>-2166.01000982388</v>
      </c>
      <c r="AM158" s="15">
        <f t="shared" si="176"/>
        <v>-2166.01000982388</v>
      </c>
    </row>
    <row r="159" spans="1:40">
      <c r="A159" s="76" t="s">
        <v>134</v>
      </c>
      <c r="B159" s="5" t="str">
        <f t="shared" si="177"/>
        <v>8700-04582</v>
      </c>
      <c r="C159" s="5" t="str">
        <f t="shared" si="178"/>
        <v>8700</v>
      </c>
      <c r="D159" s="1">
        <f>SUM($F159:K159)</f>
        <v>34636.86</v>
      </c>
      <c r="E159" s="2">
        <f t="shared" si="170"/>
        <v>9.318593303999885E-2</v>
      </c>
      <c r="F159" s="22">
        <f>'Div 9 history '!B160</f>
        <v>14680</v>
      </c>
      <c r="G159" s="22">
        <f>'Div 9 history '!C160</f>
        <v>2320</v>
      </c>
      <c r="H159" s="22">
        <f>'Div 9 history '!D160</f>
        <v>6080</v>
      </c>
      <c r="I159" s="22">
        <f>'Div 9 history '!E160</f>
        <v>297.86</v>
      </c>
      <c r="J159" s="22">
        <f>'Div 9 history '!F160</f>
        <v>4106</v>
      </c>
      <c r="K159" s="22">
        <f>'Div 9 history '!G160</f>
        <v>7153</v>
      </c>
      <c r="L159" s="1">
        <f t="shared" si="171"/>
        <v>3910.464744543146</v>
      </c>
      <c r="M159" s="1">
        <f t="shared" si="171"/>
        <v>4100.6264825198805</v>
      </c>
      <c r="N159" s="1">
        <f t="shared" si="171"/>
        <v>3700.1720494517813</v>
      </c>
      <c r="O159" s="1">
        <f t="shared" si="171"/>
        <v>3874.1175713608945</v>
      </c>
      <c r="P159" s="1">
        <f t="shared" si="171"/>
        <v>4277.5287940843536</v>
      </c>
      <c r="Q159" s="1">
        <f t="shared" si="171"/>
        <v>4280.659841434498</v>
      </c>
      <c r="R159" s="1">
        <f t="shared" si="171"/>
        <v>4643.8706526445012</v>
      </c>
      <c r="S159" s="1">
        <f t="shared" si="171"/>
        <v>4074.1924288944242</v>
      </c>
      <c r="T159" s="1">
        <f t="shared" si="171"/>
        <v>4322.3885022498089</v>
      </c>
      <c r="U159" s="1">
        <f t="shared" si="171"/>
        <v>4192.7715286878229</v>
      </c>
      <c r="V159" s="1">
        <f t="shared" si="172"/>
        <v>4072.114382587632</v>
      </c>
      <c r="W159" s="1">
        <f t="shared" si="172"/>
        <v>4004.442758013985</v>
      </c>
      <c r="X159" s="1">
        <f t="shared" si="172"/>
        <v>3616.6634755579857</v>
      </c>
      <c r="Y159" s="1">
        <f t="shared" si="172"/>
        <v>4031.6204353851008</v>
      </c>
      <c r="Z159" s="1">
        <f t="shared" si="172"/>
        <v>3792.8128447834952</v>
      </c>
      <c r="AA159" s="1">
        <f t="shared" si="172"/>
        <v>3874.1175713608945</v>
      </c>
      <c r="AB159" s="1">
        <f t="shared" si="172"/>
        <v>4277.5287940843536</v>
      </c>
      <c r="AC159" s="1">
        <f t="shared" si="172"/>
        <v>4280.659841434498</v>
      </c>
      <c r="AD159" s="1">
        <f t="shared" si="172"/>
        <v>4643.8706526445012</v>
      </c>
      <c r="AE159" s="1">
        <f t="shared" si="172"/>
        <v>4074.1924288944242</v>
      </c>
      <c r="AF159" s="1">
        <f t="shared" si="172"/>
        <v>4322.3885022498089</v>
      </c>
      <c r="AH159" s="15">
        <f t="shared" si="173"/>
        <v>58780.429483394561</v>
      </c>
      <c r="AI159" s="15">
        <f t="shared" si="174"/>
        <v>49183.183215684498</v>
      </c>
      <c r="AJ159" s="15">
        <f t="shared" si="175"/>
        <v>-9597.246267710063</v>
      </c>
      <c r="AM159" s="15">
        <f t="shared" si="176"/>
        <v>-9597.246267710063</v>
      </c>
    </row>
    <row r="160" spans="1:40">
      <c r="A160" s="76" t="s">
        <v>687</v>
      </c>
      <c r="B160" s="5" t="str">
        <f t="shared" si="177"/>
        <v>8710-04582</v>
      </c>
      <c r="C160" s="5" t="str">
        <f t="shared" si="178"/>
        <v>8710</v>
      </c>
      <c r="D160" s="1">
        <f>SUM($F160:K160)</f>
        <v>0</v>
      </c>
      <c r="E160" s="2">
        <f t="shared" si="170"/>
        <v>0</v>
      </c>
      <c r="F160" s="22">
        <f>'Div 9 history '!B161</f>
        <v>0</v>
      </c>
      <c r="G160" s="22">
        <f>'Div 9 history '!C161</f>
        <v>0</v>
      </c>
      <c r="H160" s="22">
        <f>'Div 9 history '!D161</f>
        <v>0</v>
      </c>
      <c r="I160" s="22">
        <f>'Div 9 history '!E161</f>
        <v>0</v>
      </c>
      <c r="J160" s="22">
        <f>'Div 9 history '!F161</f>
        <v>0</v>
      </c>
      <c r="K160" s="22">
        <f>'Div 9 history '!G161</f>
        <v>0</v>
      </c>
      <c r="L160" s="1">
        <f t="shared" si="171"/>
        <v>0</v>
      </c>
      <c r="M160" s="1">
        <f t="shared" si="171"/>
        <v>0</v>
      </c>
      <c r="N160" s="1">
        <f t="shared" si="171"/>
        <v>0</v>
      </c>
      <c r="O160" s="1">
        <f t="shared" si="171"/>
        <v>0</v>
      </c>
      <c r="P160" s="1">
        <f t="shared" si="171"/>
        <v>0</v>
      </c>
      <c r="Q160" s="1">
        <f t="shared" si="171"/>
        <v>0</v>
      </c>
      <c r="R160" s="1">
        <f t="shared" si="171"/>
        <v>0</v>
      </c>
      <c r="S160" s="1">
        <f t="shared" si="171"/>
        <v>0</v>
      </c>
      <c r="T160" s="1">
        <f t="shared" si="171"/>
        <v>0</v>
      </c>
      <c r="U160" s="1">
        <f t="shared" si="171"/>
        <v>0</v>
      </c>
      <c r="V160" s="1">
        <f t="shared" si="172"/>
        <v>0</v>
      </c>
      <c r="W160" s="1">
        <f t="shared" si="172"/>
        <v>0</v>
      </c>
      <c r="X160" s="1">
        <f t="shared" si="172"/>
        <v>0</v>
      </c>
      <c r="Y160" s="1">
        <f t="shared" si="172"/>
        <v>0</v>
      </c>
      <c r="Z160" s="1">
        <f t="shared" si="172"/>
        <v>0</v>
      </c>
      <c r="AA160" s="1">
        <f t="shared" si="172"/>
        <v>0</v>
      </c>
      <c r="AB160" s="1">
        <f t="shared" si="172"/>
        <v>0</v>
      </c>
      <c r="AC160" s="1">
        <f t="shared" si="172"/>
        <v>0</v>
      </c>
      <c r="AD160" s="1">
        <f t="shared" si="172"/>
        <v>0</v>
      </c>
      <c r="AE160" s="1">
        <f t="shared" si="172"/>
        <v>0</v>
      </c>
      <c r="AF160" s="1">
        <f t="shared" si="172"/>
        <v>0</v>
      </c>
      <c r="AH160" s="15">
        <f t="shared" si="173"/>
        <v>0</v>
      </c>
      <c r="AI160" s="15">
        <f t="shared" si="174"/>
        <v>0</v>
      </c>
      <c r="AJ160" s="15">
        <f t="shared" si="175"/>
        <v>0</v>
      </c>
      <c r="AM160" s="15">
        <f t="shared" si="176"/>
        <v>0</v>
      </c>
    </row>
    <row r="161" spans="1:39">
      <c r="A161" s="76" t="s">
        <v>1272</v>
      </c>
      <c r="B161" s="5" t="str">
        <f t="shared" si="177"/>
        <v>8780-04582</v>
      </c>
      <c r="C161" s="5" t="str">
        <f t="shared" si="178"/>
        <v>8780</v>
      </c>
      <c r="D161" s="1">
        <f>SUM($F161:K161)</f>
        <v>625.4</v>
      </c>
      <c r="E161" s="2">
        <f t="shared" si="170"/>
        <v>1.6825567480197477E-3</v>
      </c>
      <c r="F161" s="22">
        <f>'Div 9 history '!B162</f>
        <v>0</v>
      </c>
      <c r="G161" s="22">
        <f>'Div 9 history '!C162</f>
        <v>0</v>
      </c>
      <c r="H161" s="22">
        <f>'Div 9 history '!D162</f>
        <v>0</v>
      </c>
      <c r="I161" s="22">
        <f>'Div 9 history '!E162</f>
        <v>0</v>
      </c>
      <c r="J161" s="22">
        <f>'Div 9 history '!F162</f>
        <v>625.4</v>
      </c>
      <c r="K161" s="22">
        <f>'Div 9 history '!G162</f>
        <v>0</v>
      </c>
      <c r="L161" s="1">
        <f t="shared" si="171"/>
        <v>70.606996455142976</v>
      </c>
      <c r="M161" s="1">
        <f t="shared" si="171"/>
        <v>74.040539534124434</v>
      </c>
      <c r="N161" s="1">
        <f t="shared" si="171"/>
        <v>66.809970641886821</v>
      </c>
      <c r="O161" s="1">
        <f t="shared" si="171"/>
        <v>69.950715195577871</v>
      </c>
      <c r="P161" s="1">
        <f t="shared" si="171"/>
        <v>77.234671613430166</v>
      </c>
      <c r="Q161" s="1">
        <f t="shared" si="171"/>
        <v>77.291205520163629</v>
      </c>
      <c r="R161" s="1">
        <f t="shared" si="171"/>
        <v>83.849306956920188</v>
      </c>
      <c r="S161" s="1">
        <f t="shared" si="171"/>
        <v>73.563248661413667</v>
      </c>
      <c r="T161" s="1">
        <f t="shared" si="171"/>
        <v>78.044654431926858</v>
      </c>
      <c r="U161" s="1">
        <f t="shared" si="171"/>
        <v>75.704302123268803</v>
      </c>
      <c r="V161" s="1">
        <f t="shared" si="172"/>
        <v>73.525727645932832</v>
      </c>
      <c r="W161" s="1">
        <f t="shared" si="172"/>
        <v>72.303854935520889</v>
      </c>
      <c r="X161" s="1">
        <f t="shared" si="172"/>
        <v>65.302147412148912</v>
      </c>
      <c r="Y161" s="1">
        <f t="shared" si="172"/>
        <v>72.794572611080852</v>
      </c>
      <c r="Z161" s="1">
        <f t="shared" si="172"/>
        <v>68.48268443293064</v>
      </c>
      <c r="AA161" s="1">
        <f t="shared" si="172"/>
        <v>69.950715195577871</v>
      </c>
      <c r="AB161" s="1">
        <f t="shared" si="172"/>
        <v>77.234671613430166</v>
      </c>
      <c r="AC161" s="1">
        <f t="shared" si="172"/>
        <v>77.291205520163629</v>
      </c>
      <c r="AD161" s="1">
        <f t="shared" si="172"/>
        <v>83.849306956920188</v>
      </c>
      <c r="AE161" s="1">
        <f t="shared" si="172"/>
        <v>73.563248661413667</v>
      </c>
      <c r="AF161" s="1">
        <f t="shared" si="172"/>
        <v>78.044654431926858</v>
      </c>
      <c r="AH161" s="15">
        <f t="shared" ref="AH161" si="186">SUM(F161:Q161)</f>
        <v>1061.3340989603257</v>
      </c>
      <c r="AI161" s="15">
        <f t="shared" ref="AI161" si="187">SUM(U161:AF161)</f>
        <v>888.04709154031525</v>
      </c>
      <c r="AJ161" s="15">
        <f t="shared" ref="AJ161" si="188">AI161-AH161</f>
        <v>-173.28700742001047</v>
      </c>
      <c r="AM161" s="15">
        <f t="shared" ref="AM161" si="189">AJ161</f>
        <v>-173.28700742001047</v>
      </c>
    </row>
    <row r="162" spans="1:39">
      <c r="A162" s="76" t="s">
        <v>135</v>
      </c>
      <c r="B162" s="5" t="str">
        <f t="shared" si="177"/>
        <v>8740-04582</v>
      </c>
      <c r="C162" s="5" t="str">
        <f t="shared" si="178"/>
        <v>8740</v>
      </c>
      <c r="D162" s="1">
        <f>SUM($F162:K162)</f>
        <v>1929.6399999999999</v>
      </c>
      <c r="E162" s="2">
        <f t="shared" si="170"/>
        <v>5.1914435613188772E-3</v>
      </c>
      <c r="F162" s="22">
        <f>'Div 9 history '!B163</f>
        <v>0</v>
      </c>
      <c r="G162" s="22">
        <f>'Div 9 history '!C163</f>
        <v>513.49</v>
      </c>
      <c r="H162" s="22">
        <f>'Div 9 history '!D163</f>
        <v>545.29</v>
      </c>
      <c r="I162" s="22">
        <f>'Div 9 history '!E163</f>
        <v>303.3</v>
      </c>
      <c r="J162" s="22">
        <f>'Div 9 history '!F163</f>
        <v>25</v>
      </c>
      <c r="K162" s="22">
        <f>'Div 9 history '!G163</f>
        <v>542.55999999999995</v>
      </c>
      <c r="L162" s="1">
        <f t="shared" ref="L162:U171" si="190">$E162*L$201</f>
        <v>217.8543086659771</v>
      </c>
      <c r="M162" s="1">
        <f t="shared" si="190"/>
        <v>228.44833179825369</v>
      </c>
      <c r="N162" s="1">
        <f t="shared" si="190"/>
        <v>206.13877798114882</v>
      </c>
      <c r="O162" s="1">
        <f t="shared" si="190"/>
        <v>215.82938610488466</v>
      </c>
      <c r="P162" s="1">
        <f t="shared" si="190"/>
        <v>238.30366442619024</v>
      </c>
      <c r="Q162" s="1">
        <f t="shared" si="190"/>
        <v>238.47809692985055</v>
      </c>
      <c r="R162" s="1">
        <f t="shared" si="190"/>
        <v>258.71278649880315</v>
      </c>
      <c r="S162" s="1">
        <f t="shared" si="190"/>
        <v>226.97567500321438</v>
      </c>
      <c r="T162" s="1">
        <f t="shared" si="190"/>
        <v>240.80282535660913</v>
      </c>
      <c r="U162" s="1">
        <f t="shared" si="190"/>
        <v>233.58178693499266</v>
      </c>
      <c r="V162" s="1">
        <f t="shared" ref="V162:AF171" si="191">$E162*V$201</f>
        <v>226.85990581179695</v>
      </c>
      <c r="W162" s="1">
        <f t="shared" si="191"/>
        <v>223.08987949756721</v>
      </c>
      <c r="X162" s="1">
        <f t="shared" si="191"/>
        <v>201.4864658336729</v>
      </c>
      <c r="Y162" s="1">
        <f t="shared" si="191"/>
        <v>224.60396401222584</v>
      </c>
      <c r="Z162" s="1">
        <f t="shared" si="191"/>
        <v>211.29985159763396</v>
      </c>
      <c r="AA162" s="1">
        <f t="shared" si="191"/>
        <v>215.82938610488466</v>
      </c>
      <c r="AB162" s="1">
        <f t="shared" si="191"/>
        <v>238.30366442619024</v>
      </c>
      <c r="AC162" s="1">
        <f t="shared" si="191"/>
        <v>238.47809692985055</v>
      </c>
      <c r="AD162" s="1">
        <f t="shared" si="191"/>
        <v>258.71278649880315</v>
      </c>
      <c r="AE162" s="1">
        <f t="shared" si="191"/>
        <v>226.97567500321438</v>
      </c>
      <c r="AF162" s="1">
        <f t="shared" si="191"/>
        <v>240.80282535660913</v>
      </c>
      <c r="AH162" s="15">
        <f t="shared" si="173"/>
        <v>3274.6925659063045</v>
      </c>
      <c r="AI162" s="15">
        <f t="shared" si="174"/>
        <v>2740.0242880074416</v>
      </c>
      <c r="AJ162" s="15">
        <f t="shared" si="175"/>
        <v>-534.66827789886293</v>
      </c>
      <c r="AM162" s="15">
        <f t="shared" si="176"/>
        <v>-534.66827789886293</v>
      </c>
    </row>
    <row r="163" spans="1:39">
      <c r="A163" s="76" t="s">
        <v>136</v>
      </c>
      <c r="B163" s="5" t="str">
        <f t="shared" si="177"/>
        <v>8750-04582</v>
      </c>
      <c r="C163" s="5" t="str">
        <f t="shared" si="178"/>
        <v>8750</v>
      </c>
      <c r="D163" s="1">
        <f>SUM($F163:K163)</f>
        <v>0</v>
      </c>
      <c r="E163" s="2">
        <f t="shared" si="170"/>
        <v>0</v>
      </c>
      <c r="F163" s="22">
        <f>'Div 9 history '!B164</f>
        <v>0</v>
      </c>
      <c r="G163" s="22">
        <f>'Div 9 history '!C164</f>
        <v>0</v>
      </c>
      <c r="H163" s="22">
        <f>'Div 9 history '!D164</f>
        <v>0</v>
      </c>
      <c r="I163" s="22">
        <f>'Div 9 history '!E164</f>
        <v>0</v>
      </c>
      <c r="J163" s="22">
        <f>'Div 9 history '!F164</f>
        <v>0</v>
      </c>
      <c r="K163" s="22">
        <f>'Div 9 history '!G164</f>
        <v>0</v>
      </c>
      <c r="L163" s="1">
        <f t="shared" si="190"/>
        <v>0</v>
      </c>
      <c r="M163" s="1">
        <f t="shared" si="190"/>
        <v>0</v>
      </c>
      <c r="N163" s="1">
        <f t="shared" si="190"/>
        <v>0</v>
      </c>
      <c r="O163" s="1">
        <f t="shared" si="190"/>
        <v>0</v>
      </c>
      <c r="P163" s="1">
        <f t="shared" si="190"/>
        <v>0</v>
      </c>
      <c r="Q163" s="1">
        <f t="shared" si="190"/>
        <v>0</v>
      </c>
      <c r="R163" s="1">
        <f t="shared" si="190"/>
        <v>0</v>
      </c>
      <c r="S163" s="1">
        <f t="shared" si="190"/>
        <v>0</v>
      </c>
      <c r="T163" s="1">
        <f t="shared" si="190"/>
        <v>0</v>
      </c>
      <c r="U163" s="1">
        <f t="shared" si="190"/>
        <v>0</v>
      </c>
      <c r="V163" s="1">
        <f t="shared" si="191"/>
        <v>0</v>
      </c>
      <c r="W163" s="1">
        <f t="shared" si="191"/>
        <v>0</v>
      </c>
      <c r="X163" s="1">
        <f t="shared" si="191"/>
        <v>0</v>
      </c>
      <c r="Y163" s="1">
        <f t="shared" si="191"/>
        <v>0</v>
      </c>
      <c r="Z163" s="1">
        <f t="shared" si="191"/>
        <v>0</v>
      </c>
      <c r="AA163" s="1">
        <f t="shared" si="191"/>
        <v>0</v>
      </c>
      <c r="AB163" s="1">
        <f t="shared" si="191"/>
        <v>0</v>
      </c>
      <c r="AC163" s="1">
        <f t="shared" si="191"/>
        <v>0</v>
      </c>
      <c r="AD163" s="1">
        <f t="shared" si="191"/>
        <v>0</v>
      </c>
      <c r="AE163" s="1">
        <f t="shared" si="191"/>
        <v>0</v>
      </c>
      <c r="AF163" s="1">
        <f t="shared" si="191"/>
        <v>0</v>
      </c>
      <c r="AH163" s="15">
        <f t="shared" si="173"/>
        <v>0</v>
      </c>
      <c r="AI163" s="15">
        <f t="shared" si="174"/>
        <v>0</v>
      </c>
      <c r="AJ163" s="15">
        <f t="shared" si="175"/>
        <v>0</v>
      </c>
      <c r="AM163" s="15">
        <f t="shared" si="176"/>
        <v>0</v>
      </c>
    </row>
    <row r="164" spans="1:39">
      <c r="A164" s="76" t="s">
        <v>137</v>
      </c>
      <c r="B164" s="5" t="str">
        <f t="shared" si="177"/>
        <v>8800-04582</v>
      </c>
      <c r="C164" s="5" t="str">
        <f t="shared" si="178"/>
        <v>8800</v>
      </c>
      <c r="D164" s="1">
        <f>SUM($F164:K164)</f>
        <v>0</v>
      </c>
      <c r="E164" s="2">
        <f t="shared" si="170"/>
        <v>0</v>
      </c>
      <c r="F164" s="22">
        <f>'Div 9 history '!B165</f>
        <v>0</v>
      </c>
      <c r="G164" s="22">
        <f>'Div 9 history '!C165</f>
        <v>0</v>
      </c>
      <c r="H164" s="22">
        <f>'Div 9 history '!D165</f>
        <v>0</v>
      </c>
      <c r="I164" s="22">
        <f>'Div 9 history '!E165</f>
        <v>0</v>
      </c>
      <c r="J164" s="22">
        <f>'Div 9 history '!F165</f>
        <v>0</v>
      </c>
      <c r="K164" s="22">
        <f>'Div 9 history '!G165</f>
        <v>0</v>
      </c>
      <c r="L164" s="1">
        <f t="shared" si="190"/>
        <v>0</v>
      </c>
      <c r="M164" s="1">
        <f t="shared" si="190"/>
        <v>0</v>
      </c>
      <c r="N164" s="1">
        <f t="shared" si="190"/>
        <v>0</v>
      </c>
      <c r="O164" s="1">
        <f t="shared" si="190"/>
        <v>0</v>
      </c>
      <c r="P164" s="1">
        <f t="shared" si="190"/>
        <v>0</v>
      </c>
      <c r="Q164" s="1">
        <f t="shared" si="190"/>
        <v>0</v>
      </c>
      <c r="R164" s="1">
        <f t="shared" si="190"/>
        <v>0</v>
      </c>
      <c r="S164" s="1">
        <f t="shared" si="190"/>
        <v>0</v>
      </c>
      <c r="T164" s="1">
        <f t="shared" si="190"/>
        <v>0</v>
      </c>
      <c r="U164" s="1">
        <f t="shared" si="190"/>
        <v>0</v>
      </c>
      <c r="V164" s="1">
        <f t="shared" si="191"/>
        <v>0</v>
      </c>
      <c r="W164" s="1">
        <f t="shared" si="191"/>
        <v>0</v>
      </c>
      <c r="X164" s="1">
        <f t="shared" si="191"/>
        <v>0</v>
      </c>
      <c r="Y164" s="1">
        <f t="shared" si="191"/>
        <v>0</v>
      </c>
      <c r="Z164" s="1">
        <f t="shared" si="191"/>
        <v>0</v>
      </c>
      <c r="AA164" s="1">
        <f t="shared" si="191"/>
        <v>0</v>
      </c>
      <c r="AB164" s="1">
        <f t="shared" si="191"/>
        <v>0</v>
      </c>
      <c r="AC164" s="1">
        <f t="shared" si="191"/>
        <v>0</v>
      </c>
      <c r="AD164" s="1">
        <f t="shared" si="191"/>
        <v>0</v>
      </c>
      <c r="AE164" s="1">
        <f t="shared" si="191"/>
        <v>0</v>
      </c>
      <c r="AF164" s="1">
        <f t="shared" si="191"/>
        <v>0</v>
      </c>
      <c r="AH164" s="15">
        <f t="shared" si="173"/>
        <v>0</v>
      </c>
      <c r="AI164" s="15">
        <f t="shared" si="174"/>
        <v>0</v>
      </c>
      <c r="AJ164" s="15">
        <f t="shared" si="175"/>
        <v>0</v>
      </c>
      <c r="AM164" s="15">
        <f t="shared" si="176"/>
        <v>0</v>
      </c>
    </row>
    <row r="165" spans="1:39">
      <c r="A165" s="76" t="s">
        <v>138</v>
      </c>
      <c r="B165" s="5" t="str">
        <f t="shared" si="177"/>
        <v>8810-04582</v>
      </c>
      <c r="C165" s="5" t="str">
        <f t="shared" si="178"/>
        <v>8810</v>
      </c>
      <c r="D165" s="1">
        <f>SUM($F165:K165)</f>
        <v>204872.58999999997</v>
      </c>
      <c r="E165" s="2">
        <f t="shared" si="170"/>
        <v>0.55118285703355141</v>
      </c>
      <c r="F165" s="22">
        <f>'Div 9 history '!B166</f>
        <v>23220.14</v>
      </c>
      <c r="G165" s="22">
        <f>'Div 9 history '!C166</f>
        <v>29658.77</v>
      </c>
      <c r="H165" s="22">
        <f>'Div 9 history '!D166</f>
        <v>35741.26</v>
      </c>
      <c r="I165" s="22">
        <f>'Div 9 history '!E166</f>
        <v>62164.95</v>
      </c>
      <c r="J165" s="22">
        <f>'Div 9 history '!F166</f>
        <v>28044.61</v>
      </c>
      <c r="K165" s="22">
        <f>'Div 9 history '!G166</f>
        <v>26042.86</v>
      </c>
      <c r="L165" s="1">
        <f t="shared" si="190"/>
        <v>23129.898042670226</v>
      </c>
      <c r="M165" s="1">
        <f t="shared" si="190"/>
        <v>24254.680363532883</v>
      </c>
      <c r="N165" s="1">
        <f t="shared" si="190"/>
        <v>21886.043689202612</v>
      </c>
      <c r="O165" s="1">
        <f t="shared" si="190"/>
        <v>22914.909169284289</v>
      </c>
      <c r="P165" s="1">
        <f t="shared" si="190"/>
        <v>25301.034875668236</v>
      </c>
      <c r="Q165" s="1">
        <f t="shared" si="190"/>
        <v>25319.554619664563</v>
      </c>
      <c r="R165" s="1">
        <f t="shared" si="190"/>
        <v>27467.900041524237</v>
      </c>
      <c r="S165" s="1">
        <f t="shared" si="190"/>
        <v>24098.326322478177</v>
      </c>
      <c r="T165" s="1">
        <f t="shared" si="190"/>
        <v>25566.374303044187</v>
      </c>
      <c r="U165" s="1">
        <f t="shared" si="190"/>
        <v>24799.706508053368</v>
      </c>
      <c r="V165" s="1">
        <f t="shared" si="191"/>
        <v>24086.034944766325</v>
      </c>
      <c r="W165" s="1">
        <f t="shared" si="191"/>
        <v>23685.765953988561</v>
      </c>
      <c r="X165" s="1">
        <f t="shared" si="191"/>
        <v>21392.101171871993</v>
      </c>
      <c r="Y165" s="1">
        <f t="shared" si="191"/>
        <v>23846.518434242396</v>
      </c>
      <c r="Z165" s="1">
        <f t="shared" si="191"/>
        <v>22434.002126522515</v>
      </c>
      <c r="AA165" s="1">
        <f t="shared" si="191"/>
        <v>22914.909169284289</v>
      </c>
      <c r="AB165" s="1">
        <f t="shared" si="191"/>
        <v>25301.034875668236</v>
      </c>
      <c r="AC165" s="1">
        <f t="shared" si="191"/>
        <v>25319.554619664563</v>
      </c>
      <c r="AD165" s="1">
        <f t="shared" si="191"/>
        <v>27467.900041524237</v>
      </c>
      <c r="AE165" s="1">
        <f t="shared" si="191"/>
        <v>24098.326322478177</v>
      </c>
      <c r="AF165" s="1">
        <f t="shared" si="191"/>
        <v>25566.374303044187</v>
      </c>
      <c r="AH165" s="15">
        <f t="shared" si="173"/>
        <v>347678.71076002275</v>
      </c>
      <c r="AI165" s="15">
        <f t="shared" si="174"/>
        <v>290912.22847110883</v>
      </c>
      <c r="AJ165" s="15">
        <f t="shared" si="175"/>
        <v>-56766.482288913918</v>
      </c>
      <c r="AM165" s="15">
        <f t="shared" si="176"/>
        <v>-56766.482288913918</v>
      </c>
    </row>
    <row r="166" spans="1:39">
      <c r="A166" s="76" t="s">
        <v>1273</v>
      </c>
      <c r="B166" s="5" t="str">
        <f t="shared" si="177"/>
        <v>9120-04582</v>
      </c>
      <c r="C166" s="5" t="str">
        <f t="shared" si="178"/>
        <v>9120</v>
      </c>
      <c r="D166" s="1">
        <f>SUM($F166:K166)</f>
        <v>0</v>
      </c>
      <c r="E166" s="2">
        <f t="shared" si="170"/>
        <v>0</v>
      </c>
      <c r="F166" s="22">
        <f>'Div 9 history '!B167</f>
        <v>0</v>
      </c>
      <c r="G166" s="22">
        <f>'Div 9 history '!C167</f>
        <v>0</v>
      </c>
      <c r="H166" s="22">
        <f>'Div 9 history '!D167</f>
        <v>0</v>
      </c>
      <c r="I166" s="22">
        <f>'Div 9 history '!E167</f>
        <v>0</v>
      </c>
      <c r="J166" s="22">
        <f>'Div 9 history '!F167</f>
        <v>0</v>
      </c>
      <c r="K166" s="22">
        <f>'Div 9 history '!G167</f>
        <v>0</v>
      </c>
      <c r="L166" s="1">
        <f t="shared" si="190"/>
        <v>0</v>
      </c>
      <c r="M166" s="1">
        <f t="shared" si="190"/>
        <v>0</v>
      </c>
      <c r="N166" s="1">
        <f t="shared" si="190"/>
        <v>0</v>
      </c>
      <c r="O166" s="1">
        <f t="shared" si="190"/>
        <v>0</v>
      </c>
      <c r="P166" s="1">
        <f t="shared" si="190"/>
        <v>0</v>
      </c>
      <c r="Q166" s="1">
        <f t="shared" si="190"/>
        <v>0</v>
      </c>
      <c r="R166" s="1">
        <f t="shared" si="190"/>
        <v>0</v>
      </c>
      <c r="S166" s="1">
        <f t="shared" si="190"/>
        <v>0</v>
      </c>
      <c r="T166" s="1">
        <f t="shared" si="190"/>
        <v>0</v>
      </c>
      <c r="U166" s="1">
        <f t="shared" si="190"/>
        <v>0</v>
      </c>
      <c r="V166" s="1">
        <f t="shared" si="191"/>
        <v>0</v>
      </c>
      <c r="W166" s="1">
        <f t="shared" si="191"/>
        <v>0</v>
      </c>
      <c r="X166" s="1">
        <f t="shared" si="191"/>
        <v>0</v>
      </c>
      <c r="Y166" s="1">
        <f t="shared" si="191"/>
        <v>0</v>
      </c>
      <c r="Z166" s="1">
        <f t="shared" si="191"/>
        <v>0</v>
      </c>
      <c r="AA166" s="1">
        <f t="shared" si="191"/>
        <v>0</v>
      </c>
      <c r="AB166" s="1">
        <f t="shared" si="191"/>
        <v>0</v>
      </c>
      <c r="AC166" s="1">
        <f t="shared" si="191"/>
        <v>0</v>
      </c>
      <c r="AD166" s="1">
        <f t="shared" si="191"/>
        <v>0</v>
      </c>
      <c r="AE166" s="1">
        <f t="shared" si="191"/>
        <v>0</v>
      </c>
      <c r="AF166" s="1">
        <f t="shared" si="191"/>
        <v>0</v>
      </c>
      <c r="AH166" s="15">
        <f t="shared" ref="AH166" si="192">SUM(F166:Q166)</f>
        <v>0</v>
      </c>
      <c r="AI166" s="15">
        <f t="shared" ref="AI166" si="193">SUM(U166:AF166)</f>
        <v>0</v>
      </c>
      <c r="AJ166" s="15">
        <f t="shared" ref="AJ166" si="194">AI166-AH166</f>
        <v>0</v>
      </c>
      <c r="AM166" s="15">
        <f t="shared" ref="AM166" si="195">AJ166</f>
        <v>0</v>
      </c>
    </row>
    <row r="167" spans="1:39">
      <c r="A167" s="76" t="s">
        <v>139</v>
      </c>
      <c r="B167" s="5" t="str">
        <f t="shared" si="177"/>
        <v>8860-04582</v>
      </c>
      <c r="C167" s="5" t="str">
        <f t="shared" si="178"/>
        <v>8860</v>
      </c>
      <c r="D167" s="1">
        <f>SUM($F167:K167)</f>
        <v>0</v>
      </c>
      <c r="E167" s="2">
        <f t="shared" si="170"/>
        <v>0</v>
      </c>
      <c r="F167" s="22">
        <f>'Div 9 history '!B168</f>
        <v>0</v>
      </c>
      <c r="G167" s="22">
        <f>'Div 9 history '!C168</f>
        <v>0</v>
      </c>
      <c r="H167" s="22">
        <f>'Div 9 history '!D168</f>
        <v>0</v>
      </c>
      <c r="I167" s="22">
        <f>'Div 9 history '!E168</f>
        <v>0</v>
      </c>
      <c r="J167" s="22">
        <f>'Div 9 history '!F168</f>
        <v>0</v>
      </c>
      <c r="K167" s="22">
        <f>'Div 9 history '!G168</f>
        <v>0</v>
      </c>
      <c r="L167" s="1">
        <f t="shared" si="190"/>
        <v>0</v>
      </c>
      <c r="M167" s="1">
        <f t="shared" si="190"/>
        <v>0</v>
      </c>
      <c r="N167" s="1">
        <f t="shared" si="190"/>
        <v>0</v>
      </c>
      <c r="O167" s="1">
        <f t="shared" si="190"/>
        <v>0</v>
      </c>
      <c r="P167" s="1">
        <f t="shared" si="190"/>
        <v>0</v>
      </c>
      <c r="Q167" s="1">
        <f t="shared" si="190"/>
        <v>0</v>
      </c>
      <c r="R167" s="1">
        <f t="shared" si="190"/>
        <v>0</v>
      </c>
      <c r="S167" s="1">
        <f t="shared" si="190"/>
        <v>0</v>
      </c>
      <c r="T167" s="1">
        <f t="shared" si="190"/>
        <v>0</v>
      </c>
      <c r="U167" s="1">
        <f t="shared" si="190"/>
        <v>0</v>
      </c>
      <c r="V167" s="1">
        <f t="shared" si="191"/>
        <v>0</v>
      </c>
      <c r="W167" s="1">
        <f t="shared" si="191"/>
        <v>0</v>
      </c>
      <c r="X167" s="1">
        <f t="shared" si="191"/>
        <v>0</v>
      </c>
      <c r="Y167" s="1">
        <f t="shared" si="191"/>
        <v>0</v>
      </c>
      <c r="Z167" s="1">
        <f t="shared" si="191"/>
        <v>0</v>
      </c>
      <c r="AA167" s="1">
        <f t="shared" si="191"/>
        <v>0</v>
      </c>
      <c r="AB167" s="1">
        <f t="shared" si="191"/>
        <v>0</v>
      </c>
      <c r="AC167" s="1">
        <f t="shared" si="191"/>
        <v>0</v>
      </c>
      <c r="AD167" s="1">
        <f t="shared" si="191"/>
        <v>0</v>
      </c>
      <c r="AE167" s="1">
        <f t="shared" si="191"/>
        <v>0</v>
      </c>
      <c r="AF167" s="1">
        <f t="shared" si="191"/>
        <v>0</v>
      </c>
      <c r="AH167" s="15">
        <f t="shared" si="173"/>
        <v>0</v>
      </c>
      <c r="AI167" s="15">
        <f t="shared" si="174"/>
        <v>0</v>
      </c>
      <c r="AJ167" s="15">
        <f t="shared" si="175"/>
        <v>0</v>
      </c>
      <c r="AM167" s="15">
        <f t="shared" si="176"/>
        <v>0</v>
      </c>
    </row>
    <row r="168" spans="1:39">
      <c r="A168" s="76" t="s">
        <v>510</v>
      </c>
      <c r="B168" s="5" t="str">
        <f t="shared" si="177"/>
        <v>8910-04582</v>
      </c>
      <c r="C168" s="5" t="str">
        <f t="shared" si="178"/>
        <v>8910</v>
      </c>
      <c r="D168" s="1">
        <f>SUM($F168:K168)</f>
        <v>560</v>
      </c>
      <c r="E168" s="2">
        <f t="shared" si="170"/>
        <v>1.5066066179901803E-3</v>
      </c>
      <c r="F168" s="22">
        <f>'Div 9 history '!B169</f>
        <v>0</v>
      </c>
      <c r="G168" s="22">
        <f>'Div 9 history '!C169</f>
        <v>0</v>
      </c>
      <c r="H168" s="22">
        <f>'Div 9 history '!D169</f>
        <v>0</v>
      </c>
      <c r="I168" s="22">
        <f>'Div 9 history '!E169</f>
        <v>0</v>
      </c>
      <c r="J168" s="22">
        <f>'Div 9 history '!F169</f>
        <v>0</v>
      </c>
      <c r="K168" s="22">
        <f>'Div 9 history '!G169</f>
        <v>560</v>
      </c>
      <c r="L168" s="1">
        <f t="shared" si="190"/>
        <v>63.223405844067905</v>
      </c>
      <c r="M168" s="1">
        <f t="shared" si="190"/>
        <v>66.297892771201916</v>
      </c>
      <c r="N168" s="1">
        <f t="shared" si="190"/>
        <v>59.823446689249465</v>
      </c>
      <c r="O168" s="1">
        <f t="shared" si="190"/>
        <v>62.635753932720831</v>
      </c>
      <c r="P168" s="1">
        <f t="shared" si="190"/>
        <v>69.158004642662135</v>
      </c>
      <c r="Q168" s="1">
        <f t="shared" si="190"/>
        <v>69.208626625026596</v>
      </c>
      <c r="R168" s="1">
        <f t="shared" si="190"/>
        <v>75.080927239966911</v>
      </c>
      <c r="S168" s="1">
        <f t="shared" si="190"/>
        <v>65.870513671876651</v>
      </c>
      <c r="T168" s="1">
        <f t="shared" si="190"/>
        <v>69.883285068562586</v>
      </c>
      <c r="U168" s="1">
        <f t="shared" si="190"/>
        <v>67.787670593269155</v>
      </c>
      <c r="V168" s="1">
        <f t="shared" si="191"/>
        <v>65.83691634429546</v>
      </c>
      <c r="W168" s="1">
        <f t="shared" si="191"/>
        <v>64.742818618311006</v>
      </c>
      <c r="X168" s="1">
        <f t="shared" si="191"/>
        <v>58.473301168537567</v>
      </c>
      <c r="Y168" s="1">
        <f t="shared" si="191"/>
        <v>65.182220438447843</v>
      </c>
      <c r="Z168" s="1">
        <f t="shared" si="191"/>
        <v>61.321239658524398</v>
      </c>
      <c r="AA168" s="1">
        <f t="shared" si="191"/>
        <v>62.635753932720831</v>
      </c>
      <c r="AB168" s="1">
        <f t="shared" si="191"/>
        <v>69.158004642662135</v>
      </c>
      <c r="AC168" s="1">
        <f t="shared" si="191"/>
        <v>69.208626625026596</v>
      </c>
      <c r="AD168" s="1">
        <f t="shared" si="191"/>
        <v>75.080927239966911</v>
      </c>
      <c r="AE168" s="1">
        <f t="shared" si="191"/>
        <v>65.870513671876651</v>
      </c>
      <c r="AF168" s="1">
        <f t="shared" si="191"/>
        <v>69.883285068562586</v>
      </c>
      <c r="AH168" s="15">
        <f t="shared" si="173"/>
        <v>950.34713050492871</v>
      </c>
      <c r="AI168" s="15">
        <f t="shared" si="174"/>
        <v>795.18127800220111</v>
      </c>
      <c r="AJ168" s="15">
        <f t="shared" si="175"/>
        <v>-155.1658525027276</v>
      </c>
      <c r="AM168" s="15">
        <f t="shared" si="176"/>
        <v>-155.1658525027276</v>
      </c>
    </row>
    <row r="169" spans="1:39">
      <c r="A169" s="76" t="s">
        <v>1274</v>
      </c>
      <c r="B169" s="5" t="str">
        <f t="shared" si="177"/>
        <v>8890-04582</v>
      </c>
      <c r="C169" s="5" t="str">
        <f t="shared" si="178"/>
        <v>8890</v>
      </c>
      <c r="D169" s="1">
        <f>SUM($F169:K169)</f>
        <v>4344</v>
      </c>
      <c r="E169" s="2">
        <f t="shared" si="170"/>
        <v>1.1686962765266684E-2</v>
      </c>
      <c r="F169" s="22">
        <f>'Div 9 history '!B170</f>
        <v>0</v>
      </c>
      <c r="G169" s="22">
        <f>'Div 9 history '!C170</f>
        <v>0</v>
      </c>
      <c r="H169" s="22">
        <f>'Div 9 history '!D170</f>
        <v>0</v>
      </c>
      <c r="I169" s="22">
        <f>'Div 9 history '!E170</f>
        <v>0</v>
      </c>
      <c r="J169" s="22">
        <f>'Div 9 history '!F170</f>
        <v>0</v>
      </c>
      <c r="K169" s="22">
        <f>'Div 9 history '!G170</f>
        <v>4344</v>
      </c>
      <c r="L169" s="1">
        <f t="shared" si="190"/>
        <v>490.43299104755528</v>
      </c>
      <c r="M169" s="1">
        <f t="shared" si="190"/>
        <v>514.2822253537521</v>
      </c>
      <c r="N169" s="1">
        <f t="shared" si="190"/>
        <v>464.05902217517803</v>
      </c>
      <c r="O169" s="1">
        <f t="shared" si="190"/>
        <v>485.87449122096302</v>
      </c>
      <c r="P169" s="1">
        <f t="shared" si="190"/>
        <v>536.46852172807905</v>
      </c>
      <c r="Q169" s="1">
        <f t="shared" si="190"/>
        <v>536.86120367699198</v>
      </c>
      <c r="R169" s="1">
        <f t="shared" si="190"/>
        <v>582.41347844717188</v>
      </c>
      <c r="S169" s="1">
        <f t="shared" si="190"/>
        <v>510.96698462612886</v>
      </c>
      <c r="T169" s="1">
        <f t="shared" si="190"/>
        <v>542.09462560327836</v>
      </c>
      <c r="U169" s="1">
        <f t="shared" si="190"/>
        <v>525.83864474493078</v>
      </c>
      <c r="V169" s="1">
        <f t="shared" si="191"/>
        <v>510.70636535646338</v>
      </c>
      <c r="W169" s="1">
        <f t="shared" si="191"/>
        <v>502.21929299632677</v>
      </c>
      <c r="X169" s="1">
        <f t="shared" si="191"/>
        <v>453.58575049308428</v>
      </c>
      <c r="Y169" s="1">
        <f t="shared" si="191"/>
        <v>505.6277956868168</v>
      </c>
      <c r="Z169" s="1">
        <f t="shared" si="191"/>
        <v>475.67761620826781</v>
      </c>
      <c r="AA169" s="1">
        <f t="shared" si="191"/>
        <v>485.87449122096302</v>
      </c>
      <c r="AB169" s="1">
        <f t="shared" si="191"/>
        <v>536.46852172807905</v>
      </c>
      <c r="AC169" s="1">
        <f t="shared" si="191"/>
        <v>536.86120367699198</v>
      </c>
      <c r="AD169" s="1">
        <f t="shared" si="191"/>
        <v>582.41347844717188</v>
      </c>
      <c r="AE169" s="1">
        <f t="shared" si="191"/>
        <v>510.96698462612886</v>
      </c>
      <c r="AF169" s="1">
        <f t="shared" si="191"/>
        <v>542.09462560327836</v>
      </c>
      <c r="AH169" s="15">
        <f t="shared" ref="AH169" si="196">SUM(F169:Q169)</f>
        <v>7371.9784552025203</v>
      </c>
      <c r="AI169" s="15">
        <f t="shared" ref="AI169" si="197">SUM(U169:AF169)</f>
        <v>6168.3347707885032</v>
      </c>
      <c r="AJ169" s="15">
        <f t="shared" ref="AJ169" si="198">AI169-AH169</f>
        <v>-1203.6436844140171</v>
      </c>
      <c r="AM169" s="15">
        <f t="shared" ref="AM169" si="199">AJ169</f>
        <v>-1203.6436844140171</v>
      </c>
    </row>
    <row r="170" spans="1:39">
      <c r="A170" s="76" t="s">
        <v>1275</v>
      </c>
      <c r="B170" s="5" t="str">
        <f t="shared" ref="B170:B195" si="200">RIGHT(A170,10)</f>
        <v>8870-04582</v>
      </c>
      <c r="C170" s="5" t="str">
        <f t="shared" ref="C170:C195" si="201">LEFT(B170,4)</f>
        <v>8870</v>
      </c>
      <c r="D170" s="1">
        <f>SUM($F170:K170)</f>
        <v>19.239999999999998</v>
      </c>
      <c r="E170" s="2">
        <f t="shared" si="170"/>
        <v>5.1762698803805474E-5</v>
      </c>
      <c r="F170" s="22">
        <f>'Div 9 history '!B171</f>
        <v>0</v>
      </c>
      <c r="G170" s="22">
        <f>'Div 9 history '!C171</f>
        <v>19.239999999999998</v>
      </c>
      <c r="H170" s="22">
        <f>'Div 9 history '!D171</f>
        <v>0</v>
      </c>
      <c r="I170" s="22">
        <f>'Div 9 history '!E171</f>
        <v>0</v>
      </c>
      <c r="J170" s="22">
        <f>'Div 9 history '!F171</f>
        <v>0</v>
      </c>
      <c r="K170" s="22">
        <f>'Div 9 history '!G171</f>
        <v>0</v>
      </c>
      <c r="L170" s="1">
        <f t="shared" si="190"/>
        <v>2.1721755864997614</v>
      </c>
      <c r="M170" s="1">
        <f t="shared" si="190"/>
        <v>2.2778061730677228</v>
      </c>
      <c r="N170" s="1">
        <f t="shared" si="190"/>
        <v>2.0553627041092137</v>
      </c>
      <c r="O170" s="1">
        <f t="shared" si="190"/>
        <v>2.1519855458313368</v>
      </c>
      <c r="P170" s="1">
        <f t="shared" si="190"/>
        <v>2.3760714452228915</v>
      </c>
      <c r="Q170" s="1">
        <f t="shared" si="190"/>
        <v>2.3778106719026995</v>
      </c>
      <c r="R170" s="1">
        <f t="shared" si="190"/>
        <v>2.5795661430302919</v>
      </c>
      <c r="S170" s="1">
        <f t="shared" si="190"/>
        <v>2.2631226482980478</v>
      </c>
      <c r="T170" s="1">
        <f t="shared" si="190"/>
        <v>2.4009900084270432</v>
      </c>
      <c r="U170" s="1">
        <f t="shared" si="190"/>
        <v>2.3289906825258901</v>
      </c>
      <c r="V170" s="1">
        <f t="shared" si="191"/>
        <v>2.2619683401147226</v>
      </c>
      <c r="W170" s="1">
        <f t="shared" si="191"/>
        <v>2.2243782682433992</v>
      </c>
      <c r="X170" s="1">
        <f t="shared" si="191"/>
        <v>2.0089755615761833</v>
      </c>
      <c r="Y170" s="1">
        <f t="shared" si="191"/>
        <v>2.2394748593495293</v>
      </c>
      <c r="Z170" s="1">
        <f t="shared" si="191"/>
        <v>2.1068225911250167</v>
      </c>
      <c r="AA170" s="1">
        <f t="shared" si="191"/>
        <v>2.1519855458313368</v>
      </c>
      <c r="AB170" s="1">
        <f t="shared" si="191"/>
        <v>2.3760714452228915</v>
      </c>
      <c r="AC170" s="1">
        <f t="shared" si="191"/>
        <v>2.3778106719026995</v>
      </c>
      <c r="AD170" s="1">
        <f t="shared" si="191"/>
        <v>2.5795661430302919</v>
      </c>
      <c r="AE170" s="1">
        <f t="shared" si="191"/>
        <v>2.2631226482980478</v>
      </c>
      <c r="AF170" s="1">
        <f t="shared" si="191"/>
        <v>2.4009900084270432</v>
      </c>
      <c r="AH170" s="15">
        <f t="shared" si="173"/>
        <v>32.651212126633624</v>
      </c>
      <c r="AI170" s="15">
        <f t="shared" si="174"/>
        <v>27.320156765647056</v>
      </c>
      <c r="AJ170" s="15">
        <f t="shared" si="175"/>
        <v>-5.3310553609865678</v>
      </c>
      <c r="AM170" s="15">
        <f t="shared" si="176"/>
        <v>-5.3310553609865678</v>
      </c>
    </row>
    <row r="171" spans="1:39">
      <c r="A171" s="76" t="s">
        <v>1276</v>
      </c>
      <c r="B171" s="5" t="str">
        <f t="shared" si="200"/>
        <v>8810-04585</v>
      </c>
      <c r="C171" s="5" t="str">
        <f t="shared" si="201"/>
        <v>8810</v>
      </c>
      <c r="D171" s="1">
        <f>SUM($F171:K171)</f>
        <v>12</v>
      </c>
      <c r="E171" s="2">
        <f t="shared" si="170"/>
        <v>3.2284427528361005E-5</v>
      </c>
      <c r="F171" s="22">
        <f>'Div 9 history '!B172</f>
        <v>0</v>
      </c>
      <c r="G171" s="22">
        <f>'Div 9 history '!C172</f>
        <v>0</v>
      </c>
      <c r="H171" s="22">
        <f>'Div 9 history '!D172</f>
        <v>0</v>
      </c>
      <c r="I171" s="22">
        <f>'Div 9 history '!E172</f>
        <v>12</v>
      </c>
      <c r="J171" s="22">
        <f>'Div 9 history '!F172</f>
        <v>0</v>
      </c>
      <c r="K171" s="22">
        <f>'Div 9 history '!G172</f>
        <v>0</v>
      </c>
      <c r="L171" s="1">
        <f t="shared" si="190"/>
        <v>1.3547872680871693</v>
      </c>
      <c r="M171" s="1">
        <f t="shared" si="190"/>
        <v>1.4206691308114698</v>
      </c>
      <c r="N171" s="1">
        <f t="shared" si="190"/>
        <v>1.2819310004839171</v>
      </c>
      <c r="O171" s="1">
        <f t="shared" si="190"/>
        <v>1.3421947271297321</v>
      </c>
      <c r="P171" s="1">
        <f t="shared" si="190"/>
        <v>1.4819572423427598</v>
      </c>
      <c r="Q171" s="1">
        <f t="shared" si="190"/>
        <v>1.4830419991077128</v>
      </c>
      <c r="R171" s="1">
        <f t="shared" si="190"/>
        <v>1.6088770122850053</v>
      </c>
      <c r="S171" s="1">
        <f t="shared" si="190"/>
        <v>1.4115110072544996</v>
      </c>
      <c r="T171" s="1">
        <f t="shared" si="190"/>
        <v>1.4974989657549127</v>
      </c>
      <c r="U171" s="1">
        <f t="shared" si="190"/>
        <v>1.452592941284339</v>
      </c>
      <c r="V171" s="1">
        <f t="shared" si="191"/>
        <v>1.4107910645206172</v>
      </c>
      <c r="W171" s="1">
        <f t="shared" si="191"/>
        <v>1.3873461132495215</v>
      </c>
      <c r="X171" s="1">
        <f t="shared" si="191"/>
        <v>1.2529993107543764</v>
      </c>
      <c r="Y171" s="1">
        <f t="shared" si="191"/>
        <v>1.396761866538168</v>
      </c>
      <c r="Z171" s="1">
        <f t="shared" si="191"/>
        <v>1.314026564111237</v>
      </c>
      <c r="AA171" s="1">
        <f t="shared" si="191"/>
        <v>1.3421947271297321</v>
      </c>
      <c r="AB171" s="1">
        <f t="shared" si="191"/>
        <v>1.4819572423427598</v>
      </c>
      <c r="AC171" s="1">
        <f t="shared" si="191"/>
        <v>1.4830419991077128</v>
      </c>
      <c r="AD171" s="1">
        <f t="shared" si="191"/>
        <v>1.6088770122850053</v>
      </c>
      <c r="AE171" s="1">
        <f t="shared" si="191"/>
        <v>1.4115110072544996</v>
      </c>
      <c r="AF171" s="1">
        <f t="shared" si="191"/>
        <v>1.4974989657549127</v>
      </c>
      <c r="AH171" s="15">
        <f t="shared" si="173"/>
        <v>20.36458136796276</v>
      </c>
      <c r="AI171" s="15">
        <f t="shared" si="174"/>
        <v>17.039598814332884</v>
      </c>
      <c r="AJ171" s="15">
        <f t="shared" si="175"/>
        <v>-3.3249825536298765</v>
      </c>
      <c r="AM171" s="15">
        <f t="shared" si="176"/>
        <v>-3.3249825536298765</v>
      </c>
    </row>
    <row r="172" spans="1:39">
      <c r="A172" s="76" t="s">
        <v>511</v>
      </c>
      <c r="B172" s="5" t="str">
        <f t="shared" si="200"/>
        <v>8740-04585</v>
      </c>
      <c r="C172" s="5" t="str">
        <f t="shared" si="201"/>
        <v>8740</v>
      </c>
      <c r="D172" s="1">
        <f>SUM($F172:K172)</f>
        <v>127</v>
      </c>
      <c r="E172" s="2">
        <f t="shared" si="170"/>
        <v>3.416768580084873E-4</v>
      </c>
      <c r="F172" s="22">
        <f>'Div 9 history '!B173</f>
        <v>0</v>
      </c>
      <c r="G172" s="22">
        <f>'Div 9 history '!C173</f>
        <v>0</v>
      </c>
      <c r="H172" s="22">
        <f>'Div 9 history '!D173</f>
        <v>0</v>
      </c>
      <c r="I172" s="22">
        <f>'Div 9 history '!E173</f>
        <v>127</v>
      </c>
      <c r="J172" s="22">
        <f>'Div 9 history '!F173</f>
        <v>0</v>
      </c>
      <c r="K172" s="22">
        <f>'Div 9 history '!G173</f>
        <v>0</v>
      </c>
      <c r="L172" s="1">
        <f t="shared" ref="L172:U179" si="202">$E172*L$201</f>
        <v>14.338165253922542</v>
      </c>
      <c r="M172" s="1">
        <f t="shared" si="202"/>
        <v>15.035414967754722</v>
      </c>
      <c r="N172" s="1">
        <f t="shared" si="202"/>
        <v>13.56710308845479</v>
      </c>
      <c r="O172" s="1">
        <f t="shared" si="202"/>
        <v>14.204894195456331</v>
      </c>
      <c r="P172" s="1">
        <f t="shared" si="202"/>
        <v>15.684047481460874</v>
      </c>
      <c r="Q172" s="1">
        <f t="shared" si="202"/>
        <v>15.695527823889959</v>
      </c>
      <c r="R172" s="1">
        <f t="shared" si="202"/>
        <v>17.027281713349641</v>
      </c>
      <c r="S172" s="1">
        <f t="shared" si="202"/>
        <v>14.938491493443454</v>
      </c>
      <c r="T172" s="1">
        <f t="shared" si="202"/>
        <v>15.848530720906158</v>
      </c>
      <c r="U172" s="1">
        <f t="shared" si="202"/>
        <v>15.373275295259255</v>
      </c>
      <c r="V172" s="1">
        <f t="shared" ref="V172:AF179" si="203">$E172*V$201</f>
        <v>14.930872099509864</v>
      </c>
      <c r="W172" s="1">
        <f t="shared" si="203"/>
        <v>14.682746365224101</v>
      </c>
      <c r="X172" s="1">
        <f t="shared" si="203"/>
        <v>13.260909372150483</v>
      </c>
      <c r="Y172" s="1">
        <f t="shared" si="203"/>
        <v>14.782396420862277</v>
      </c>
      <c r="Z172" s="1">
        <f t="shared" si="203"/>
        <v>13.906781136843925</v>
      </c>
      <c r="AA172" s="1">
        <f t="shared" si="203"/>
        <v>14.204894195456331</v>
      </c>
      <c r="AB172" s="1">
        <f t="shared" si="203"/>
        <v>15.684047481460874</v>
      </c>
      <c r="AC172" s="1">
        <f t="shared" si="203"/>
        <v>15.695527823889959</v>
      </c>
      <c r="AD172" s="1">
        <f t="shared" si="203"/>
        <v>17.027281713349641</v>
      </c>
      <c r="AE172" s="1">
        <f t="shared" si="203"/>
        <v>14.938491493443454</v>
      </c>
      <c r="AF172" s="1">
        <f t="shared" si="203"/>
        <v>15.848530720906158</v>
      </c>
      <c r="AH172" s="15">
        <f t="shared" si="173"/>
        <v>215.5251528109392</v>
      </c>
      <c r="AI172" s="15">
        <f t="shared" si="174"/>
        <v>180.33575411835633</v>
      </c>
      <c r="AJ172" s="15">
        <f t="shared" si="175"/>
        <v>-35.18939869258287</v>
      </c>
      <c r="AM172" s="15">
        <f t="shared" si="176"/>
        <v>-35.18939869258287</v>
      </c>
    </row>
    <row r="173" spans="1:39">
      <c r="A173" s="76" t="s">
        <v>153</v>
      </c>
      <c r="B173" s="5" t="str">
        <f t="shared" si="200"/>
        <v>8810-04590</v>
      </c>
      <c r="C173" s="5" t="str">
        <f t="shared" si="201"/>
        <v>8810</v>
      </c>
      <c r="D173" s="1">
        <f>SUM($F173:K173)</f>
        <v>3363.71</v>
      </c>
      <c r="E173" s="2">
        <f t="shared" si="170"/>
        <v>9.0496209767852668E-3</v>
      </c>
      <c r="F173" s="22">
        <f>'Div 9 history '!B174</f>
        <v>1733.92</v>
      </c>
      <c r="G173" s="22">
        <f>'Div 9 history '!C174</f>
        <v>150.72</v>
      </c>
      <c r="H173" s="22">
        <f>'Div 9 history '!D174</f>
        <v>38.590000000000003</v>
      </c>
      <c r="I173" s="22">
        <f>'Div 9 history '!E174</f>
        <v>498.34</v>
      </c>
      <c r="J173" s="22">
        <f>'Div 9 history '!F174</f>
        <v>425.54</v>
      </c>
      <c r="K173" s="22">
        <f>'Div 9 history '!G174</f>
        <v>516.6</v>
      </c>
      <c r="L173" s="1">
        <f t="shared" si="202"/>
        <v>379.75929012812441</v>
      </c>
      <c r="M173" s="1">
        <f t="shared" si="202"/>
        <v>398.22658016682078</v>
      </c>
      <c r="N173" s="1">
        <f t="shared" si="202"/>
        <v>359.33701046981309</v>
      </c>
      <c r="O173" s="1">
        <f t="shared" si="202"/>
        <v>376.22948546612929</v>
      </c>
      <c r="P173" s="1">
        <f t="shared" si="202"/>
        <v>415.40619963673043</v>
      </c>
      <c r="Q173" s="1">
        <f t="shared" si="202"/>
        <v>415.71026690155037</v>
      </c>
      <c r="R173" s="1">
        <f t="shared" si="202"/>
        <v>450.9829745827663</v>
      </c>
      <c r="S173" s="1">
        <f t="shared" si="202"/>
        <v>395.65947418433609</v>
      </c>
      <c r="T173" s="1">
        <f t="shared" si="202"/>
        <v>419.76268717495481</v>
      </c>
      <c r="U173" s="1">
        <f t="shared" si="202"/>
        <v>407.17511687729535</v>
      </c>
      <c r="V173" s="1">
        <f t="shared" si="203"/>
        <v>395.45766763655377</v>
      </c>
      <c r="W173" s="1">
        <f t="shared" si="203"/>
        <v>388.88583288321234</v>
      </c>
      <c r="X173" s="1">
        <f t="shared" si="203"/>
        <v>351.22719263146695</v>
      </c>
      <c r="Y173" s="1">
        <f t="shared" si="203"/>
        <v>391.52515484109176</v>
      </c>
      <c r="Z173" s="1">
        <f t="shared" si="203"/>
        <v>368.33369116388411</v>
      </c>
      <c r="AA173" s="1">
        <f t="shared" si="203"/>
        <v>376.22948546612929</v>
      </c>
      <c r="AB173" s="1">
        <f t="shared" si="203"/>
        <v>415.40619963673043</v>
      </c>
      <c r="AC173" s="1">
        <f t="shared" si="203"/>
        <v>415.71026690155037</v>
      </c>
      <c r="AD173" s="1">
        <f t="shared" si="203"/>
        <v>450.9829745827663</v>
      </c>
      <c r="AE173" s="1">
        <f t="shared" si="203"/>
        <v>395.65947418433609</v>
      </c>
      <c r="AF173" s="1">
        <f t="shared" si="203"/>
        <v>419.76268717495481</v>
      </c>
      <c r="AH173" s="15">
        <f t="shared" si="173"/>
        <v>5708.3788327691682</v>
      </c>
      <c r="AI173" s="15">
        <f t="shared" si="174"/>
        <v>4776.3557439799715</v>
      </c>
      <c r="AJ173" s="15">
        <f t="shared" si="175"/>
        <v>-932.02308878919666</v>
      </c>
      <c r="AM173" s="15">
        <f t="shared" si="176"/>
        <v>-932.02308878919666</v>
      </c>
    </row>
    <row r="174" spans="1:39">
      <c r="A174" s="76" t="s">
        <v>156</v>
      </c>
      <c r="B174" s="5" t="str">
        <f t="shared" si="200"/>
        <v>8700-04590</v>
      </c>
      <c r="C174" s="5" t="str">
        <f t="shared" si="201"/>
        <v>8700</v>
      </c>
      <c r="D174" s="1">
        <f>SUM($F174:K174)</f>
        <v>41865.74</v>
      </c>
      <c r="E174" s="2">
        <f t="shared" si="170"/>
        <v>0.11263428741260037</v>
      </c>
      <c r="F174" s="22">
        <f>'Div 9 history '!B175</f>
        <v>8383.7800000000007</v>
      </c>
      <c r="G174" s="22">
        <f>'Div 9 history '!C175</f>
        <v>6124.48</v>
      </c>
      <c r="H174" s="22">
        <f>'Div 9 history '!D175</f>
        <v>6356.04</v>
      </c>
      <c r="I174" s="22">
        <f>'Div 9 history '!E175</f>
        <v>5992.89</v>
      </c>
      <c r="J174" s="22">
        <f>'Div 9 history '!F175</f>
        <v>6663.08</v>
      </c>
      <c r="K174" s="22">
        <f>'Div 9 history '!G175</f>
        <v>8345.4699999999993</v>
      </c>
      <c r="L174" s="1">
        <f t="shared" si="202"/>
        <v>4726.5976267539772</v>
      </c>
      <c r="M174" s="1">
        <f t="shared" si="202"/>
        <v>4956.447038048248</v>
      </c>
      <c r="N174" s="1">
        <f t="shared" si="202"/>
        <v>4472.4158303499626</v>
      </c>
      <c r="O174" s="1">
        <f t="shared" si="202"/>
        <v>4682.6646229486923</v>
      </c>
      <c r="P174" s="1">
        <f t="shared" si="202"/>
        <v>5170.2697165865811</v>
      </c>
      <c r="Q174" s="1">
        <f t="shared" si="202"/>
        <v>5174.0542286436448</v>
      </c>
      <c r="R174" s="1">
        <f t="shared" si="202"/>
        <v>5613.0688906917367</v>
      </c>
      <c r="S174" s="1">
        <f t="shared" si="202"/>
        <v>4924.4960697379165</v>
      </c>
      <c r="T174" s="1">
        <f t="shared" si="202"/>
        <v>5224.4918625470063</v>
      </c>
      <c r="U174" s="1">
        <f t="shared" si="202"/>
        <v>5067.8232004704505</v>
      </c>
      <c r="V174" s="1">
        <f t="shared" si="203"/>
        <v>4921.9843251286147</v>
      </c>
      <c r="W174" s="1">
        <f t="shared" si="203"/>
        <v>4840.1893056095851</v>
      </c>
      <c r="X174" s="1">
        <f t="shared" si="203"/>
        <v>4371.4786136851608</v>
      </c>
      <c r="Y174" s="1">
        <f t="shared" si="203"/>
        <v>4873.0390955334697</v>
      </c>
      <c r="Z174" s="1">
        <f t="shared" si="203"/>
        <v>4584.3912071811983</v>
      </c>
      <c r="AA174" s="1">
        <f t="shared" si="203"/>
        <v>4682.6646229486923</v>
      </c>
      <c r="AB174" s="1">
        <f t="shared" si="203"/>
        <v>5170.2697165865811</v>
      </c>
      <c r="AC174" s="1">
        <f t="shared" si="203"/>
        <v>5174.0542286436448</v>
      </c>
      <c r="AD174" s="1">
        <f t="shared" si="203"/>
        <v>5613.0688906917367</v>
      </c>
      <c r="AE174" s="1">
        <f t="shared" si="203"/>
        <v>4924.4960697379165</v>
      </c>
      <c r="AF174" s="1">
        <f t="shared" si="203"/>
        <v>5224.4918625470063</v>
      </c>
      <c r="AH174" s="15">
        <f t="shared" si="173"/>
        <v>71048.189063331098</v>
      </c>
      <c r="AI174" s="15">
        <f t="shared" si="174"/>
        <v>59447.95113876406</v>
      </c>
      <c r="AJ174" s="15">
        <f t="shared" si="175"/>
        <v>-11600.237924567038</v>
      </c>
      <c r="AM174" s="15">
        <f t="shared" si="176"/>
        <v>-11600.237924567038</v>
      </c>
    </row>
    <row r="175" spans="1:39">
      <c r="A175" s="76" t="s">
        <v>148</v>
      </c>
      <c r="B175" s="5" t="str">
        <f t="shared" si="200"/>
        <v>8710-04590</v>
      </c>
      <c r="C175" s="5" t="str">
        <f t="shared" si="201"/>
        <v>8710</v>
      </c>
      <c r="D175" s="1">
        <f>SUM($F175:K175)</f>
        <v>466.73999999999995</v>
      </c>
      <c r="E175" s="2">
        <f t="shared" si="170"/>
        <v>1.2557028087156012E-3</v>
      </c>
      <c r="F175" s="22">
        <f>'Div 9 history '!B176</f>
        <v>69.58</v>
      </c>
      <c r="G175" s="22">
        <f>'Div 9 history '!C176</f>
        <v>218.74</v>
      </c>
      <c r="H175" s="22">
        <f>'Div 9 history '!D176</f>
        <v>43.39</v>
      </c>
      <c r="I175" s="22">
        <f>'Div 9 history '!E176</f>
        <v>22.45</v>
      </c>
      <c r="J175" s="22">
        <f>'Div 9 history '!F176</f>
        <v>22.2</v>
      </c>
      <c r="K175" s="22">
        <f>'Div 9 history '!G176</f>
        <v>90.38</v>
      </c>
      <c r="L175" s="1">
        <f t="shared" si="202"/>
        <v>52.69445079225045</v>
      </c>
      <c r="M175" s="1">
        <f t="shared" si="202"/>
        <v>55.256925842912111</v>
      </c>
      <c r="N175" s="1">
        <f t="shared" si="202"/>
        <v>49.860706263821953</v>
      </c>
      <c r="O175" s="1">
        <f t="shared" si="202"/>
        <v>52.204663911710924</v>
      </c>
      <c r="P175" s="1">
        <f t="shared" si="202"/>
        <v>57.640726940921645</v>
      </c>
      <c r="Q175" s="1">
        <f t="shared" si="202"/>
        <v>57.682918555294485</v>
      </c>
      <c r="R175" s="1">
        <f t="shared" si="202"/>
        <v>62.577271392825281</v>
      </c>
      <c r="S175" s="1">
        <f t="shared" si="202"/>
        <v>54.900720627163764</v>
      </c>
      <c r="T175" s="1">
        <f t="shared" si="202"/>
        <v>58.245222273037328</v>
      </c>
      <c r="U175" s="1">
        <f t="shared" si="202"/>
        <v>56.498602451254364</v>
      </c>
      <c r="V175" s="1">
        <f t="shared" si="203"/>
        <v>54.872718454529398</v>
      </c>
      <c r="W175" s="1">
        <f t="shared" si="203"/>
        <v>53.960827074840132</v>
      </c>
      <c r="X175" s="1">
        <f t="shared" si="203"/>
        <v>48.735408191791471</v>
      </c>
      <c r="Y175" s="1">
        <f t="shared" si="203"/>
        <v>54.32705279900204</v>
      </c>
      <c r="Z175" s="1">
        <f t="shared" si="203"/>
        <v>51.109063211106566</v>
      </c>
      <c r="AA175" s="1">
        <f t="shared" si="203"/>
        <v>52.204663911710924</v>
      </c>
      <c r="AB175" s="1">
        <f t="shared" si="203"/>
        <v>57.640726940921645</v>
      </c>
      <c r="AC175" s="1">
        <f t="shared" si="203"/>
        <v>57.682918555294485</v>
      </c>
      <c r="AD175" s="1">
        <f t="shared" si="203"/>
        <v>62.577271392825281</v>
      </c>
      <c r="AE175" s="1">
        <f t="shared" si="203"/>
        <v>54.900720627163764</v>
      </c>
      <c r="AF175" s="1">
        <f t="shared" si="203"/>
        <v>58.245222273037328</v>
      </c>
      <c r="AH175" s="15">
        <f t="shared" si="173"/>
        <v>792.08039230691145</v>
      </c>
      <c r="AI175" s="15">
        <f t="shared" si="174"/>
        <v>662.75519588347731</v>
      </c>
      <c r="AJ175" s="15">
        <f t="shared" si="175"/>
        <v>-129.32519642343414</v>
      </c>
      <c r="AM175" s="15">
        <f t="shared" si="176"/>
        <v>-129.32519642343414</v>
      </c>
    </row>
    <row r="176" spans="1:39">
      <c r="A176" s="76" t="s">
        <v>149</v>
      </c>
      <c r="B176" s="5" t="str">
        <f t="shared" si="200"/>
        <v>8740-04590</v>
      </c>
      <c r="C176" s="5" t="str">
        <f t="shared" si="201"/>
        <v>8740</v>
      </c>
      <c r="D176" s="1">
        <f>SUM($F176:K176)</f>
        <v>30801.51</v>
      </c>
      <c r="E176" s="2">
        <f t="shared" si="170"/>
        <v>8.2867426446590564E-2</v>
      </c>
      <c r="F176" s="22">
        <f>'Div 9 history '!B177</f>
        <v>5195.07</v>
      </c>
      <c r="G176" s="22">
        <f>'Div 9 history '!C177</f>
        <v>5759</v>
      </c>
      <c r="H176" s="22">
        <f>'Div 9 history '!D177</f>
        <v>6279.69</v>
      </c>
      <c r="I176" s="22">
        <f>'Div 9 history '!E177</f>
        <v>3741.56</v>
      </c>
      <c r="J176" s="22">
        <f>'Div 9 history '!F177</f>
        <v>5166.7299999999996</v>
      </c>
      <c r="K176" s="22">
        <f>'Div 9 history '!G177</f>
        <v>4659.46</v>
      </c>
      <c r="L176" s="1">
        <f t="shared" si="202"/>
        <v>3477.4577988216356</v>
      </c>
      <c r="M176" s="1">
        <f t="shared" si="202"/>
        <v>3646.5628699483996</v>
      </c>
      <c r="N176" s="1">
        <f t="shared" si="202"/>
        <v>3290.450877559615</v>
      </c>
      <c r="O176" s="1">
        <f t="shared" si="202"/>
        <v>3445.1353591361426</v>
      </c>
      <c r="P176" s="1">
        <f t="shared" si="202"/>
        <v>3803.8767349660784</v>
      </c>
      <c r="Q176" s="1">
        <f t="shared" si="202"/>
        <v>3806.6610804946836</v>
      </c>
      <c r="R176" s="1">
        <f t="shared" si="202"/>
        <v>4129.6534485555594</v>
      </c>
      <c r="S176" s="1">
        <f t="shared" si="202"/>
        <v>3623.0558670882951</v>
      </c>
      <c r="T176" s="1">
        <f t="shared" si="202"/>
        <v>3843.7691140574666</v>
      </c>
      <c r="U176" s="1">
        <f t="shared" si="202"/>
        <v>3728.5046672415815</v>
      </c>
      <c r="V176" s="1">
        <f t="shared" si="203"/>
        <v>3621.207923478536</v>
      </c>
      <c r="W176" s="1">
        <f t="shared" si="203"/>
        <v>3561.0295983930223</v>
      </c>
      <c r="X176" s="1">
        <f t="shared" si="203"/>
        <v>3216.1892333495025</v>
      </c>
      <c r="Y176" s="1">
        <f t="shared" si="203"/>
        <v>3585.1978833161706</v>
      </c>
      <c r="Z176" s="1">
        <f t="shared" si="203"/>
        <v>3372.8335295614925</v>
      </c>
      <c r="AA176" s="1">
        <f t="shared" si="203"/>
        <v>3445.1353591361426</v>
      </c>
      <c r="AB176" s="1">
        <f t="shared" si="203"/>
        <v>3803.8767349660784</v>
      </c>
      <c r="AC176" s="1">
        <f t="shared" si="203"/>
        <v>3806.6610804946836</v>
      </c>
      <c r="AD176" s="1">
        <f t="shared" si="203"/>
        <v>4129.6534485555594</v>
      </c>
      <c r="AE176" s="1">
        <f t="shared" si="203"/>
        <v>3623.0558670882951</v>
      </c>
      <c r="AF176" s="1">
        <f t="shared" si="203"/>
        <v>3843.7691140574666</v>
      </c>
      <c r="AH176" s="15">
        <f t="shared" si="173"/>
        <v>52271.654720926555</v>
      </c>
      <c r="AI176" s="15">
        <f t="shared" si="174"/>
        <v>43737.114439638535</v>
      </c>
      <c r="AJ176" s="15">
        <f t="shared" si="175"/>
        <v>-8534.5402812880202</v>
      </c>
      <c r="AM176" s="15">
        <f t="shared" si="176"/>
        <v>-8534.5402812880202</v>
      </c>
    </row>
    <row r="177" spans="1:39">
      <c r="A177" s="76" t="s">
        <v>150</v>
      </c>
      <c r="B177" s="5" t="str">
        <f t="shared" si="200"/>
        <v>8750-04590</v>
      </c>
      <c r="C177" s="5" t="str">
        <f t="shared" si="201"/>
        <v>8750</v>
      </c>
      <c r="D177" s="1">
        <f>SUM($F177:K177)</f>
        <v>737.17000000000007</v>
      </c>
      <c r="E177" s="2">
        <f t="shared" si="170"/>
        <v>1.9832592867568238E-3</v>
      </c>
      <c r="F177" s="22">
        <f>'Div 9 history '!B178</f>
        <v>105.73</v>
      </c>
      <c r="G177" s="22">
        <f>'Div 9 history '!C178</f>
        <v>108.71</v>
      </c>
      <c r="H177" s="22">
        <f>'Div 9 history '!D178</f>
        <v>134.97999999999999</v>
      </c>
      <c r="I177" s="22">
        <f>'Div 9 history '!E178</f>
        <v>120.59</v>
      </c>
      <c r="J177" s="22">
        <f>'Div 9 history '!F178</f>
        <v>137.47999999999999</v>
      </c>
      <c r="K177" s="22">
        <f>'Div 9 history '!G178</f>
        <v>129.68</v>
      </c>
      <c r="L177" s="1">
        <f t="shared" si="202"/>
        <v>83.225710867984901</v>
      </c>
      <c r="M177" s="1">
        <f t="shared" si="202"/>
        <v>87.272888596690947</v>
      </c>
      <c r="N177" s="1">
        <f t="shared" si="202"/>
        <v>78.750089635560784</v>
      </c>
      <c r="O177" s="1">
        <f t="shared" si="202"/>
        <v>82.452140583185397</v>
      </c>
      <c r="P177" s="1">
        <f t="shared" si="202"/>
        <v>91.037868361484371</v>
      </c>
      <c r="Q177" s="1">
        <f t="shared" si="202"/>
        <v>91.1045058735194</v>
      </c>
      <c r="R177" s="1">
        <f t="shared" si="202"/>
        <v>98.834655595511464</v>
      </c>
      <c r="S177" s="1">
        <f t="shared" si="202"/>
        <v>86.710297434816638</v>
      </c>
      <c r="T177" s="1">
        <f t="shared" si="202"/>
        <v>91.992609382129089</v>
      </c>
      <c r="U177" s="1">
        <f t="shared" si="202"/>
        <v>89.233994877214698</v>
      </c>
      <c r="V177" s="1">
        <f t="shared" si="203"/>
        <v>86.66607075272195</v>
      </c>
      <c r="W177" s="1">
        <f t="shared" si="203"/>
        <v>85.225827858679153</v>
      </c>
      <c r="X177" s="1">
        <f t="shared" si="203"/>
        <v>76.972791825733651</v>
      </c>
      <c r="Y177" s="1">
        <f t="shared" si="203"/>
        <v>85.80424542966179</v>
      </c>
      <c r="Z177" s="1">
        <f t="shared" si="203"/>
        <v>80.721746855490068</v>
      </c>
      <c r="AA177" s="1">
        <f t="shared" si="203"/>
        <v>82.452140583185397</v>
      </c>
      <c r="AB177" s="1">
        <f t="shared" si="203"/>
        <v>91.037868361484371</v>
      </c>
      <c r="AC177" s="1">
        <f t="shared" si="203"/>
        <v>91.1045058735194</v>
      </c>
      <c r="AD177" s="1">
        <f t="shared" si="203"/>
        <v>98.834655595511464</v>
      </c>
      <c r="AE177" s="1">
        <f t="shared" si="203"/>
        <v>86.710297434816638</v>
      </c>
      <c r="AF177" s="1">
        <f t="shared" si="203"/>
        <v>91.992609382129089</v>
      </c>
      <c r="AH177" s="15">
        <f t="shared" si="173"/>
        <v>1251.0132039184259</v>
      </c>
      <c r="AI177" s="15">
        <f t="shared" si="174"/>
        <v>1046.7567548301477</v>
      </c>
      <c r="AJ177" s="15">
        <f t="shared" si="175"/>
        <v>-204.25644908827826</v>
      </c>
      <c r="AM177" s="15">
        <f t="shared" si="176"/>
        <v>-204.25644908827826</v>
      </c>
    </row>
    <row r="178" spans="1:39">
      <c r="A178" s="76" t="s">
        <v>151</v>
      </c>
      <c r="B178" s="5" t="str">
        <f t="shared" si="200"/>
        <v>8770-04590</v>
      </c>
      <c r="C178" s="5" t="str">
        <f t="shared" si="201"/>
        <v>8770</v>
      </c>
      <c r="D178" s="1">
        <f>SUM($F178:K178)</f>
        <v>2448.88</v>
      </c>
      <c r="E178" s="2">
        <f t="shared" si="170"/>
        <v>6.588390740471059E-3</v>
      </c>
      <c r="F178" s="22">
        <f>'Div 9 history '!B179</f>
        <v>665.19</v>
      </c>
      <c r="G178" s="22">
        <f>'Div 9 history '!C179</f>
        <v>466.99</v>
      </c>
      <c r="H178" s="22">
        <f>'Div 9 history '!D179</f>
        <v>206.28</v>
      </c>
      <c r="I178" s="22">
        <f>'Div 9 history '!E179</f>
        <v>412.46</v>
      </c>
      <c r="J178" s="22">
        <f>'Div 9 history '!F179</f>
        <v>554.44000000000005</v>
      </c>
      <c r="K178" s="22">
        <f>'Div 9 history '!G179</f>
        <v>143.52000000000001</v>
      </c>
      <c r="L178" s="1">
        <f t="shared" si="202"/>
        <v>276.47595375610899</v>
      </c>
      <c r="M178" s="1">
        <f t="shared" si="202"/>
        <v>289.92068508846603</v>
      </c>
      <c r="N178" s="1">
        <f t="shared" si="202"/>
        <v>261.60793237208793</v>
      </c>
      <c r="O178" s="1">
        <f t="shared" si="202"/>
        <v>273.9061519477882</v>
      </c>
      <c r="P178" s="1">
        <f t="shared" si="202"/>
        <v>302.42795430236151</v>
      </c>
      <c r="Q178" s="1">
        <f t="shared" si="202"/>
        <v>302.64932423124134</v>
      </c>
      <c r="R178" s="1">
        <f t="shared" si="202"/>
        <v>328.32889482037535</v>
      </c>
      <c r="S178" s="1">
        <f t="shared" si="202"/>
        <v>288.05175628711663</v>
      </c>
      <c r="T178" s="1">
        <f t="shared" si="202"/>
        <v>305.59960560482426</v>
      </c>
      <c r="U178" s="1">
        <f t="shared" si="202"/>
        <v>296.43548350436606</v>
      </c>
      <c r="V178" s="1">
        <f t="shared" si="203"/>
        <v>287.90483517360411</v>
      </c>
      <c r="W178" s="1">
        <f t="shared" si="203"/>
        <v>283.12034581787401</v>
      </c>
      <c r="X178" s="1">
        <f t="shared" si="203"/>
        <v>255.70374601001481</v>
      </c>
      <c r="Y178" s="1">
        <f t="shared" si="203"/>
        <v>285.04184997733245</v>
      </c>
      <c r="Z178" s="1">
        <f t="shared" si="203"/>
        <v>268.15778102672721</v>
      </c>
      <c r="AA178" s="1">
        <f t="shared" si="203"/>
        <v>273.9061519477882</v>
      </c>
      <c r="AB178" s="1">
        <f t="shared" si="203"/>
        <v>302.42795430236151</v>
      </c>
      <c r="AC178" s="1">
        <f t="shared" si="203"/>
        <v>302.64932423124134</v>
      </c>
      <c r="AD178" s="1">
        <f t="shared" si="203"/>
        <v>328.32889482037535</v>
      </c>
      <c r="AE178" s="1">
        <f t="shared" si="203"/>
        <v>288.05175628711663</v>
      </c>
      <c r="AF178" s="1">
        <f t="shared" si="203"/>
        <v>305.59960560482426</v>
      </c>
      <c r="AH178" s="15">
        <f t="shared" si="173"/>
        <v>4155.8680016980543</v>
      </c>
      <c r="AI178" s="15">
        <f t="shared" si="174"/>
        <v>3477.3277287036262</v>
      </c>
      <c r="AJ178" s="15">
        <f t="shared" si="175"/>
        <v>-678.54027299442805</v>
      </c>
      <c r="AM178" s="15">
        <f t="shared" ref="AM178:AM200" si="204">AJ178</f>
        <v>-678.54027299442805</v>
      </c>
    </row>
    <row r="179" spans="1:39">
      <c r="A179" s="76" t="s">
        <v>152</v>
      </c>
      <c r="B179" s="5" t="str">
        <f t="shared" si="200"/>
        <v>8780-04590</v>
      </c>
      <c r="C179" s="5" t="str">
        <f t="shared" si="201"/>
        <v>8780</v>
      </c>
      <c r="D179" s="1">
        <f>SUM($F179:K179)</f>
        <v>7333.49</v>
      </c>
      <c r="E179" s="2">
        <f t="shared" si="170"/>
        <v>1.9729793869580011E-2</v>
      </c>
      <c r="F179" s="22">
        <f>'Div 9 history '!B180</f>
        <v>1251.57</v>
      </c>
      <c r="G179" s="22">
        <f>'Div 9 history '!C180</f>
        <v>1392.49</v>
      </c>
      <c r="H179" s="22">
        <f>'Div 9 history '!D180</f>
        <v>1483.24</v>
      </c>
      <c r="I179" s="22">
        <f>'Div 9 history '!E180</f>
        <v>964.13</v>
      </c>
      <c r="J179" s="22">
        <f>'Div 9 history '!F180</f>
        <v>973.45</v>
      </c>
      <c r="K179" s="22">
        <f>'Div 9 history '!G180</f>
        <v>1268.6099999999999</v>
      </c>
      <c r="L179" s="1">
        <f t="shared" si="202"/>
        <v>827.9432402203812</v>
      </c>
      <c r="M179" s="1">
        <f t="shared" si="202"/>
        <v>868.20523867621705</v>
      </c>
      <c r="N179" s="1">
        <f t="shared" si="202"/>
        <v>783.41901439490005</v>
      </c>
      <c r="O179" s="1">
        <f t="shared" si="202"/>
        <v>820.24763412155153</v>
      </c>
      <c r="P179" s="1">
        <f t="shared" si="202"/>
        <v>905.65988476235043</v>
      </c>
      <c r="Q179" s="1">
        <f t="shared" si="202"/>
        <v>906.32280583636827</v>
      </c>
      <c r="R179" s="1">
        <f t="shared" si="202"/>
        <v>983.22362340183031</v>
      </c>
      <c r="S179" s="1">
        <f t="shared" si="202"/>
        <v>862.6084880492333</v>
      </c>
      <c r="T179" s="1">
        <f t="shared" si="202"/>
        <v>915.1578075311661</v>
      </c>
      <c r="U179" s="1">
        <f t="shared" si="202"/>
        <v>887.71465074827393</v>
      </c>
      <c r="V179" s="1">
        <f t="shared" si="203"/>
        <v>862.16851364594163</v>
      </c>
      <c r="W179" s="1">
        <f t="shared" si="203"/>
        <v>847.84073733785272</v>
      </c>
      <c r="X179" s="1">
        <f t="shared" si="203"/>
        <v>765.73815961867592</v>
      </c>
      <c r="Y179" s="1">
        <f t="shared" si="203"/>
        <v>853.59493171991573</v>
      </c>
      <c r="Z179" s="1">
        <f t="shared" si="203"/>
        <v>803.03338897034291</v>
      </c>
      <c r="AA179" s="1">
        <f t="shared" si="203"/>
        <v>820.24763412155153</v>
      </c>
      <c r="AB179" s="1">
        <f t="shared" si="203"/>
        <v>905.65988476235043</v>
      </c>
      <c r="AC179" s="1">
        <f t="shared" si="203"/>
        <v>906.32280583636827</v>
      </c>
      <c r="AD179" s="1">
        <f t="shared" si="203"/>
        <v>983.22362340183031</v>
      </c>
      <c r="AE179" s="1">
        <f t="shared" si="203"/>
        <v>862.6084880492333</v>
      </c>
      <c r="AF179" s="1">
        <f t="shared" si="203"/>
        <v>915.1578075311661</v>
      </c>
      <c r="AH179" s="15">
        <f t="shared" si="173"/>
        <v>12445.287818011768</v>
      </c>
      <c r="AI179" s="15">
        <f t="shared" si="174"/>
        <v>10413.310625743501</v>
      </c>
      <c r="AJ179" s="15">
        <f t="shared" si="175"/>
        <v>-2031.9771922682667</v>
      </c>
      <c r="AM179" s="15">
        <f t="shared" si="204"/>
        <v>-2031.9771922682667</v>
      </c>
    </row>
    <row r="180" spans="1:39">
      <c r="A180" s="76" t="s">
        <v>478</v>
      </c>
      <c r="B180" s="5" t="str">
        <f t="shared" si="200"/>
        <v>8800-04590</v>
      </c>
      <c r="C180" s="5" t="str">
        <f t="shared" si="201"/>
        <v>8800</v>
      </c>
      <c r="D180" s="1">
        <f>SUM($F180:K180)</f>
        <v>0</v>
      </c>
      <c r="E180" s="2">
        <f t="shared" si="170"/>
        <v>0</v>
      </c>
      <c r="F180" s="22">
        <f>'Div 9 history '!B181</f>
        <v>0</v>
      </c>
      <c r="G180" s="22">
        <f>'Div 9 history '!C181</f>
        <v>0</v>
      </c>
      <c r="H180" s="22">
        <f>'Div 9 history '!D181</f>
        <v>0</v>
      </c>
      <c r="I180" s="22">
        <f>'Div 9 history '!E181</f>
        <v>0</v>
      </c>
      <c r="J180" s="22">
        <f>'Div 9 history '!F181</f>
        <v>0</v>
      </c>
      <c r="K180" s="22">
        <f>'Div 9 history '!G181</f>
        <v>0</v>
      </c>
      <c r="L180" s="1">
        <f t="shared" ref="L180:Z180" si="205">$E180*L$201</f>
        <v>0</v>
      </c>
      <c r="M180" s="1">
        <f t="shared" si="205"/>
        <v>0</v>
      </c>
      <c r="N180" s="1">
        <f t="shared" si="205"/>
        <v>0</v>
      </c>
      <c r="O180" s="1">
        <f t="shared" si="205"/>
        <v>0</v>
      </c>
      <c r="P180" s="1">
        <f t="shared" si="205"/>
        <v>0</v>
      </c>
      <c r="Q180" s="1">
        <f t="shared" si="205"/>
        <v>0</v>
      </c>
      <c r="R180" s="1">
        <f t="shared" si="205"/>
        <v>0</v>
      </c>
      <c r="S180" s="1">
        <f t="shared" si="205"/>
        <v>0</v>
      </c>
      <c r="T180" s="1">
        <f t="shared" si="205"/>
        <v>0</v>
      </c>
      <c r="U180" s="1">
        <f t="shared" si="205"/>
        <v>0</v>
      </c>
      <c r="V180" s="1">
        <f t="shared" si="205"/>
        <v>0</v>
      </c>
      <c r="W180" s="1">
        <f t="shared" si="205"/>
        <v>0</v>
      </c>
      <c r="X180" s="1">
        <f t="shared" si="205"/>
        <v>0</v>
      </c>
      <c r="Y180" s="1">
        <f t="shared" si="205"/>
        <v>0</v>
      </c>
      <c r="Z180" s="1">
        <f t="shared" si="205"/>
        <v>0</v>
      </c>
      <c r="AA180" s="1">
        <f t="shared" ref="AA180:AF180" si="206">$E180*AA$201</f>
        <v>0</v>
      </c>
      <c r="AB180" s="1">
        <f t="shared" si="206"/>
        <v>0</v>
      </c>
      <c r="AC180" s="1">
        <f t="shared" si="206"/>
        <v>0</v>
      </c>
      <c r="AD180" s="1">
        <f t="shared" si="206"/>
        <v>0</v>
      </c>
      <c r="AE180" s="1">
        <f t="shared" si="206"/>
        <v>0</v>
      </c>
      <c r="AF180" s="1">
        <f t="shared" si="206"/>
        <v>0</v>
      </c>
      <c r="AH180" s="15">
        <f t="shared" si="173"/>
        <v>0</v>
      </c>
      <c r="AI180" s="15">
        <f t="shared" si="174"/>
        <v>0</v>
      </c>
      <c r="AJ180" s="15">
        <f t="shared" si="175"/>
        <v>0</v>
      </c>
      <c r="AM180" s="15">
        <f t="shared" si="204"/>
        <v>0</v>
      </c>
    </row>
    <row r="181" spans="1:39">
      <c r="A181" s="76" t="s">
        <v>145</v>
      </c>
      <c r="B181" s="5" t="str">
        <f t="shared" ref="B181" si="207">RIGHT(A181,10)</f>
        <v>8240-04590</v>
      </c>
      <c r="C181" s="5" t="str">
        <f t="shared" ref="C181" si="208">LEFT(B181,4)</f>
        <v>8240</v>
      </c>
      <c r="D181" s="1">
        <f>SUM($F181:K181)</f>
        <v>0</v>
      </c>
      <c r="E181" s="2">
        <f t="shared" si="170"/>
        <v>0</v>
      </c>
      <c r="F181" s="22">
        <f>'Div 9 history '!B182</f>
        <v>0</v>
      </c>
      <c r="G181" s="22">
        <f>'Div 9 history '!C182</f>
        <v>0</v>
      </c>
      <c r="H181" s="22">
        <f>'Div 9 history '!D182</f>
        <v>0</v>
      </c>
      <c r="I181" s="22">
        <f>'Div 9 history '!E182</f>
        <v>0</v>
      </c>
      <c r="J181" s="22">
        <f>'Div 9 history '!F182</f>
        <v>0</v>
      </c>
      <c r="K181" s="22">
        <f>'Div 9 history '!G182</f>
        <v>0</v>
      </c>
      <c r="L181" s="1">
        <f t="shared" ref="L181:AF185" si="209">$E181*L$201</f>
        <v>0</v>
      </c>
      <c r="M181" s="1">
        <f t="shared" si="209"/>
        <v>0</v>
      </c>
      <c r="N181" s="1">
        <f t="shared" si="209"/>
        <v>0</v>
      </c>
      <c r="O181" s="1">
        <f t="shared" si="209"/>
        <v>0</v>
      </c>
      <c r="P181" s="1">
        <f t="shared" si="209"/>
        <v>0</v>
      </c>
      <c r="Q181" s="1">
        <f t="shared" si="209"/>
        <v>0</v>
      </c>
      <c r="R181" s="1">
        <f t="shared" si="209"/>
        <v>0</v>
      </c>
      <c r="S181" s="1">
        <f t="shared" si="209"/>
        <v>0</v>
      </c>
      <c r="T181" s="1">
        <f t="shared" si="209"/>
        <v>0</v>
      </c>
      <c r="U181" s="1">
        <f t="shared" si="209"/>
        <v>0</v>
      </c>
      <c r="V181" s="1">
        <f t="shared" si="209"/>
        <v>0</v>
      </c>
      <c r="W181" s="1">
        <f t="shared" si="209"/>
        <v>0</v>
      </c>
      <c r="X181" s="1">
        <f t="shared" si="209"/>
        <v>0</v>
      </c>
      <c r="Y181" s="1">
        <f t="shared" si="209"/>
        <v>0</v>
      </c>
      <c r="Z181" s="1">
        <f t="shared" si="209"/>
        <v>0</v>
      </c>
      <c r="AA181" s="1">
        <f t="shared" si="209"/>
        <v>0</v>
      </c>
      <c r="AB181" s="1">
        <f t="shared" si="209"/>
        <v>0</v>
      </c>
      <c r="AC181" s="1">
        <f t="shared" si="209"/>
        <v>0</v>
      </c>
      <c r="AD181" s="1">
        <f t="shared" si="209"/>
        <v>0</v>
      </c>
      <c r="AE181" s="1">
        <f t="shared" si="209"/>
        <v>0</v>
      </c>
      <c r="AF181" s="1">
        <f t="shared" si="209"/>
        <v>0</v>
      </c>
      <c r="AH181" s="15">
        <f t="shared" ref="AH181" si="210">SUM(F181:Q181)</f>
        <v>0</v>
      </c>
      <c r="AI181" s="15">
        <f t="shared" ref="AI181" si="211">SUM(U181:AF181)</f>
        <v>0</v>
      </c>
      <c r="AJ181" s="15">
        <f t="shared" ref="AJ181" si="212">AI181-AH181</f>
        <v>0</v>
      </c>
      <c r="AM181" s="15">
        <f t="shared" ref="AM181" si="213">AJ181</f>
        <v>0</v>
      </c>
    </row>
    <row r="182" spans="1:39">
      <c r="A182" s="76" t="s">
        <v>146</v>
      </c>
      <c r="B182" s="5" t="str">
        <f t="shared" ref="B182:B185" si="214">RIGHT(A182,10)</f>
        <v>8250-04590</v>
      </c>
      <c r="C182" s="5" t="str">
        <f t="shared" ref="C182:C185" si="215">LEFT(B182,4)</f>
        <v>8250</v>
      </c>
      <c r="D182" s="1">
        <f>SUM($F182:K182)</f>
        <v>5342.58</v>
      </c>
      <c r="E182" s="2">
        <f t="shared" ref="E182:E185" si="216">D182/$D$201</f>
        <v>1.4373511402039246E-2</v>
      </c>
      <c r="F182" s="22">
        <f>'Div 9 history '!B183</f>
        <v>2218.98</v>
      </c>
      <c r="G182" s="22">
        <f>'Div 9 history '!C183</f>
        <v>704.32</v>
      </c>
      <c r="H182" s="22">
        <f>'Div 9 history '!D183</f>
        <v>854.21</v>
      </c>
      <c r="I182" s="22">
        <f>'Div 9 history '!E183</f>
        <v>881.97</v>
      </c>
      <c r="J182" s="22">
        <f>'Div 9 history '!F183</f>
        <v>244.91</v>
      </c>
      <c r="K182" s="22">
        <f>'Div 9 history '!G183</f>
        <v>438.19</v>
      </c>
      <c r="L182" s="1">
        <f t="shared" si="209"/>
        <v>603.17161356142913</v>
      </c>
      <c r="M182" s="1">
        <f t="shared" si="209"/>
        <v>632.5032070742285</v>
      </c>
      <c r="N182" s="1">
        <f t="shared" si="209"/>
        <v>570.73491038044722</v>
      </c>
      <c r="O182" s="1">
        <f t="shared" si="209"/>
        <v>597.56522543906374</v>
      </c>
      <c r="P182" s="1">
        <f t="shared" si="209"/>
        <v>659.78959364963191</v>
      </c>
      <c r="Q182" s="1">
        <f t="shared" si="209"/>
        <v>660.27254363274039</v>
      </c>
      <c r="R182" s="1">
        <f t="shared" si="209"/>
        <v>716.29617902446876</v>
      </c>
      <c r="S182" s="1">
        <f t="shared" si="209"/>
        <v>628.42587309481212</v>
      </c>
      <c r="T182" s="1">
        <f t="shared" si="209"/>
        <v>666.70900203857354</v>
      </c>
      <c r="U182" s="1">
        <f t="shared" si="209"/>
        <v>646.71616635390706</v>
      </c>
      <c r="V182" s="1">
        <f t="shared" si="209"/>
        <v>628.10534379054661</v>
      </c>
      <c r="W182" s="1">
        <f t="shared" si="209"/>
        <v>617.66729981038577</v>
      </c>
      <c r="X182" s="1">
        <f t="shared" si="209"/>
        <v>557.85408813750973</v>
      </c>
      <c r="Y182" s="1">
        <f t="shared" si="209"/>
        <v>621.85933441079044</v>
      </c>
      <c r="Z182" s="1">
        <f t="shared" si="209"/>
        <v>585.02433674078441</v>
      </c>
      <c r="AA182" s="1">
        <f t="shared" si="209"/>
        <v>597.56522543906374</v>
      </c>
      <c r="AB182" s="1">
        <f t="shared" si="209"/>
        <v>659.78959364963191</v>
      </c>
      <c r="AC182" s="1">
        <f t="shared" si="209"/>
        <v>660.27254363274039</v>
      </c>
      <c r="AD182" s="1">
        <f t="shared" si="209"/>
        <v>716.29617902446876</v>
      </c>
      <c r="AE182" s="1">
        <f t="shared" si="209"/>
        <v>628.42587309481212</v>
      </c>
      <c r="AF182" s="1">
        <f t="shared" si="209"/>
        <v>666.70900203857354</v>
      </c>
      <c r="AH182" s="15">
        <f t="shared" ref="AH182:AH185" si="217">SUM(F182:Q182)</f>
        <v>9066.6170937375391</v>
      </c>
      <c r="AI182" s="15">
        <f t="shared" ref="AI182:AI185" si="218">SUM(U182:AF182)</f>
        <v>7586.2849861232135</v>
      </c>
      <c r="AJ182" s="15">
        <f t="shared" ref="AJ182:AJ185" si="219">AI182-AH182</f>
        <v>-1480.3321076143257</v>
      </c>
      <c r="AM182" s="15">
        <f t="shared" ref="AM182:AM185" si="220">AJ182</f>
        <v>-1480.3321076143257</v>
      </c>
    </row>
    <row r="183" spans="1:39">
      <c r="A183" s="76" t="s">
        <v>147</v>
      </c>
      <c r="B183" s="5" t="str">
        <f t="shared" si="214"/>
        <v>9030-04590</v>
      </c>
      <c r="C183" s="5" t="str">
        <f t="shared" si="215"/>
        <v>9030</v>
      </c>
      <c r="D183" s="1">
        <f>SUM($F183:K183)</f>
        <v>107.9</v>
      </c>
      <c r="E183" s="2">
        <f t="shared" si="216"/>
        <v>2.902908108591794E-4</v>
      </c>
      <c r="F183" s="22">
        <f>'Div 9 history '!B184</f>
        <v>0</v>
      </c>
      <c r="G183" s="22">
        <f>'Div 9 history '!C184</f>
        <v>0</v>
      </c>
      <c r="H183" s="22">
        <f>'Div 9 history '!D184</f>
        <v>0</v>
      </c>
      <c r="I183" s="22">
        <f>'Div 9 history '!E184</f>
        <v>0</v>
      </c>
      <c r="J183" s="22">
        <f>'Div 9 history '!F184</f>
        <v>0</v>
      </c>
      <c r="K183" s="22">
        <f>'Div 9 history '!G184</f>
        <v>107.9</v>
      </c>
      <c r="L183" s="1">
        <f t="shared" si="209"/>
        <v>12.181795518883799</v>
      </c>
      <c r="M183" s="1">
        <f t="shared" si="209"/>
        <v>12.774183267879801</v>
      </c>
      <c r="N183" s="1">
        <f t="shared" si="209"/>
        <v>11.52669624601789</v>
      </c>
      <c r="O183" s="1">
        <f t="shared" si="209"/>
        <v>12.068567588108175</v>
      </c>
      <c r="P183" s="1">
        <f t="shared" si="209"/>
        <v>13.32526553739865</v>
      </c>
      <c r="Q183" s="1">
        <f t="shared" si="209"/>
        <v>13.335019308643519</v>
      </c>
      <c r="R183" s="1">
        <f t="shared" si="209"/>
        <v>14.466485802129341</v>
      </c>
      <c r="S183" s="1">
        <f t="shared" si="209"/>
        <v>12.691836473563377</v>
      </c>
      <c r="T183" s="1">
        <f t="shared" si="209"/>
        <v>13.465011533746258</v>
      </c>
      <c r="U183" s="1">
        <f t="shared" si="209"/>
        <v>13.061231530381683</v>
      </c>
      <c r="V183" s="1">
        <f t="shared" si="209"/>
        <v>12.685362988481216</v>
      </c>
      <c r="W183" s="1">
        <f t="shared" si="209"/>
        <v>12.474553801635281</v>
      </c>
      <c r="X183" s="1">
        <f t="shared" si="209"/>
        <v>11.266552135866435</v>
      </c>
      <c r="Y183" s="1">
        <f t="shared" si="209"/>
        <v>12.559217116622362</v>
      </c>
      <c r="Z183" s="1">
        <f t="shared" si="209"/>
        <v>11.815288855633542</v>
      </c>
      <c r="AA183" s="1">
        <f t="shared" si="209"/>
        <v>12.068567588108175</v>
      </c>
      <c r="AB183" s="1">
        <f t="shared" si="209"/>
        <v>13.32526553739865</v>
      </c>
      <c r="AC183" s="1">
        <f t="shared" si="209"/>
        <v>13.335019308643519</v>
      </c>
      <c r="AD183" s="1">
        <f t="shared" si="209"/>
        <v>14.466485802129341</v>
      </c>
      <c r="AE183" s="1">
        <f t="shared" si="209"/>
        <v>12.691836473563377</v>
      </c>
      <c r="AF183" s="1">
        <f t="shared" si="209"/>
        <v>13.465011533746258</v>
      </c>
      <c r="AH183" s="15">
        <f t="shared" si="217"/>
        <v>183.11152746693185</v>
      </c>
      <c r="AI183" s="15">
        <f t="shared" si="218"/>
        <v>153.21439267220987</v>
      </c>
      <c r="AJ183" s="15">
        <f t="shared" si="219"/>
        <v>-29.897134794721978</v>
      </c>
      <c r="AM183" s="15">
        <f t="shared" si="220"/>
        <v>-29.897134794721978</v>
      </c>
    </row>
    <row r="184" spans="1:39">
      <c r="A184" s="76" t="s">
        <v>1277</v>
      </c>
      <c r="B184" s="5" t="str">
        <f t="shared" si="214"/>
        <v>9020-04590</v>
      </c>
      <c r="C184" s="5" t="str">
        <f t="shared" si="215"/>
        <v>9020</v>
      </c>
      <c r="D184" s="1">
        <f>SUM($F184:K184)</f>
        <v>2530.38</v>
      </c>
      <c r="E184" s="2">
        <f t="shared" si="216"/>
        <v>6.8076558107678436E-3</v>
      </c>
      <c r="F184" s="22">
        <f>'Div 9 history '!B185</f>
        <v>480.97</v>
      </c>
      <c r="G184" s="22">
        <f>'Div 9 history '!C185</f>
        <v>264.38</v>
      </c>
      <c r="H184" s="22">
        <f>'Div 9 history '!D185</f>
        <v>2218.7800000000002</v>
      </c>
      <c r="I184" s="22">
        <f>'Div 9 history '!E185</f>
        <v>906.32</v>
      </c>
      <c r="J184" s="22">
        <f>'Div 9 history '!F185</f>
        <v>-1273.29</v>
      </c>
      <c r="K184" s="22">
        <f>'Div 9 history '!G185</f>
        <v>-66.78</v>
      </c>
      <c r="L184" s="1">
        <f t="shared" si="209"/>
        <v>285.67721728520098</v>
      </c>
      <c r="M184" s="1">
        <f t="shared" si="209"/>
        <v>299.56939626856058</v>
      </c>
      <c r="N184" s="1">
        <f t="shared" si="209"/>
        <v>270.31438041704121</v>
      </c>
      <c r="O184" s="1">
        <f t="shared" si="209"/>
        <v>283.02189113621097</v>
      </c>
      <c r="P184" s="1">
        <f t="shared" si="209"/>
        <v>312.49291390660608</v>
      </c>
      <c r="Q184" s="1">
        <f t="shared" si="209"/>
        <v>312.72165114184787</v>
      </c>
      <c r="R184" s="1">
        <f t="shared" si="209"/>
        <v>339.25585119547765</v>
      </c>
      <c r="S184" s="1">
        <f t="shared" si="209"/>
        <v>297.63826854472006</v>
      </c>
      <c r="T184" s="1">
        <f t="shared" si="209"/>
        <v>315.7701194139097</v>
      </c>
      <c r="U184" s="1">
        <f t="shared" si="209"/>
        <v>306.30101056392215</v>
      </c>
      <c r="V184" s="1">
        <f t="shared" si="209"/>
        <v>297.48645782013995</v>
      </c>
      <c r="W184" s="1">
        <f t="shared" si="209"/>
        <v>292.54273817036034</v>
      </c>
      <c r="X184" s="1">
        <f t="shared" si="209"/>
        <v>264.21369966222159</v>
      </c>
      <c r="Y184" s="1">
        <f t="shared" si="209"/>
        <v>294.52819098757078</v>
      </c>
      <c r="Z184" s="1">
        <f t="shared" si="209"/>
        <v>277.08221144131602</v>
      </c>
      <c r="AA184" s="1">
        <f t="shared" si="209"/>
        <v>283.02189113621097</v>
      </c>
      <c r="AB184" s="1">
        <f t="shared" si="209"/>
        <v>312.49291390660608</v>
      </c>
      <c r="AC184" s="1">
        <f t="shared" si="209"/>
        <v>312.72165114184787</v>
      </c>
      <c r="AD184" s="1">
        <f t="shared" si="209"/>
        <v>339.25585119547765</v>
      </c>
      <c r="AE184" s="1">
        <f t="shared" si="209"/>
        <v>297.63826854472006</v>
      </c>
      <c r="AF184" s="1">
        <f t="shared" si="209"/>
        <v>315.7701194139097</v>
      </c>
      <c r="AH184" s="15">
        <f t="shared" si="217"/>
        <v>4294.1774501554683</v>
      </c>
      <c r="AI184" s="15">
        <f t="shared" si="218"/>
        <v>3593.0550039843029</v>
      </c>
      <c r="AJ184" s="15">
        <f t="shared" si="219"/>
        <v>-701.12244617116539</v>
      </c>
      <c r="AM184" s="15">
        <f t="shared" si="220"/>
        <v>-701.12244617116539</v>
      </c>
    </row>
    <row r="185" spans="1:39">
      <c r="A185" s="76" t="s">
        <v>154</v>
      </c>
      <c r="B185" s="5" t="str">
        <f t="shared" si="214"/>
        <v>8560-04590</v>
      </c>
      <c r="C185" s="5" t="str">
        <f t="shared" si="215"/>
        <v>8560</v>
      </c>
      <c r="D185" s="1">
        <f>SUM($F185:K185)</f>
        <v>13513.53</v>
      </c>
      <c r="E185" s="2">
        <f t="shared" si="216"/>
        <v>3.6356381661444365E-2</v>
      </c>
      <c r="F185" s="22">
        <f>'Div 9 history '!B186</f>
        <v>1755.9</v>
      </c>
      <c r="G185" s="22">
        <f>'Div 9 history '!C186</f>
        <v>1936.79</v>
      </c>
      <c r="H185" s="22">
        <f>'Div 9 history '!D186</f>
        <v>2334.66</v>
      </c>
      <c r="I185" s="22">
        <f>'Div 9 history '!E186</f>
        <v>2305.19</v>
      </c>
      <c r="J185" s="22">
        <f>'Div 9 history '!F186</f>
        <v>2206.91</v>
      </c>
      <c r="K185" s="22">
        <f>'Div 9 history '!G186</f>
        <v>2974.08</v>
      </c>
      <c r="L185" s="1">
        <f t="shared" si="209"/>
        <v>1525.663199242834</v>
      </c>
      <c r="M185" s="1">
        <f t="shared" si="209"/>
        <v>1599.8545766078937</v>
      </c>
      <c r="N185" s="1">
        <f t="shared" si="209"/>
        <v>1443.6177527474526</v>
      </c>
      <c r="O185" s="1">
        <f t="shared" si="209"/>
        <v>1511.4823925757876</v>
      </c>
      <c r="P185" s="1">
        <f t="shared" si="209"/>
        <v>1668.8728044263466</v>
      </c>
      <c r="Q185" s="1">
        <f t="shared" si="209"/>
        <v>1670.0943788501711</v>
      </c>
      <c r="R185" s="1">
        <f t="shared" si="209"/>
        <v>1811.8006476519827</v>
      </c>
      <c r="S185" s="1">
        <f t="shared" si="209"/>
        <v>1589.5413618219918</v>
      </c>
      <c r="T185" s="1">
        <f t="shared" si="209"/>
        <v>1686.3747665581657</v>
      </c>
      <c r="U185" s="1">
        <f t="shared" si="209"/>
        <v>1635.8048574861798</v>
      </c>
      <c r="V185" s="1">
        <f t="shared" si="209"/>
        <v>1588.7306145109415</v>
      </c>
      <c r="W185" s="1">
        <f t="shared" si="209"/>
        <v>1562.3286101484007</v>
      </c>
      <c r="X185" s="1">
        <f t="shared" si="209"/>
        <v>1411.0369813215493</v>
      </c>
      <c r="Y185" s="1">
        <f t="shared" si="209"/>
        <v>1572.931948859961</v>
      </c>
      <c r="Z185" s="1">
        <f t="shared" si="209"/>
        <v>1479.7614495761775</v>
      </c>
      <c r="AA185" s="1">
        <f t="shared" si="209"/>
        <v>1511.4823925757876</v>
      </c>
      <c r="AB185" s="1">
        <f t="shared" si="209"/>
        <v>1668.8728044263466</v>
      </c>
      <c r="AC185" s="1">
        <f t="shared" si="209"/>
        <v>1670.0943788501711</v>
      </c>
      <c r="AD185" s="1">
        <f t="shared" si="209"/>
        <v>1811.8006476519827</v>
      </c>
      <c r="AE185" s="1">
        <f t="shared" si="209"/>
        <v>1589.5413618219918</v>
      </c>
      <c r="AF185" s="1">
        <f t="shared" si="209"/>
        <v>1686.3747665581657</v>
      </c>
      <c r="AH185" s="15">
        <f t="shared" si="217"/>
        <v>22933.115104450491</v>
      </c>
      <c r="AI185" s="15">
        <f t="shared" si="218"/>
        <v>19188.760813787656</v>
      </c>
      <c r="AJ185" s="15">
        <f t="shared" si="219"/>
        <v>-3744.3542906628354</v>
      </c>
      <c r="AM185" s="15">
        <f t="shared" si="220"/>
        <v>-3744.3542906628354</v>
      </c>
    </row>
    <row r="186" spans="1:39">
      <c r="A186" s="76" t="s">
        <v>155</v>
      </c>
      <c r="B186" s="5" t="str">
        <f t="shared" si="200"/>
        <v>8570-04590</v>
      </c>
      <c r="C186" s="5" t="str">
        <f t="shared" si="201"/>
        <v>8570</v>
      </c>
      <c r="D186" s="1">
        <f>SUM($F186:K186)</f>
        <v>4133.0200000000004</v>
      </c>
      <c r="E186" s="2">
        <f t="shared" ref="E186:E200" si="221">D186/$D$201</f>
        <v>1.1119348721938885E-2</v>
      </c>
      <c r="F186" s="22">
        <f>'Div 9 history '!B187</f>
        <v>615.08000000000004</v>
      </c>
      <c r="G186" s="22">
        <f>'Div 9 history '!C187</f>
        <v>608.66</v>
      </c>
      <c r="H186" s="22">
        <f>'Div 9 history '!D187</f>
        <v>670.79</v>
      </c>
      <c r="I186" s="22">
        <f>'Div 9 history '!E187</f>
        <v>569.05999999999995</v>
      </c>
      <c r="J186" s="22">
        <f>'Div 9 history '!F187</f>
        <v>670.88</v>
      </c>
      <c r="K186" s="22">
        <f>'Div 9 history '!G187</f>
        <v>998.55</v>
      </c>
      <c r="L186" s="1">
        <f t="shared" ref="L186:U191" si="222">$E186*L$201</f>
        <v>466.6135728958028</v>
      </c>
      <c r="M186" s="1">
        <f t="shared" si="222"/>
        <v>489.30449425220178</v>
      </c>
      <c r="N186" s="1">
        <f t="shared" si="222"/>
        <v>441.52053863500333</v>
      </c>
      <c r="O186" s="1">
        <f t="shared" si="222"/>
        <v>462.27647092681048</v>
      </c>
      <c r="P186" s="1">
        <f t="shared" si="222"/>
        <v>510.41324347895619</v>
      </c>
      <c r="Q186" s="1">
        <f t="shared" si="222"/>
        <v>510.78685359601332</v>
      </c>
      <c r="R186" s="1">
        <f t="shared" si="222"/>
        <v>554.12673910951446</v>
      </c>
      <c r="S186" s="1">
        <f t="shared" si="222"/>
        <v>486.15026860024938</v>
      </c>
      <c r="T186" s="1">
        <f t="shared" si="222"/>
        <v>515.76609795369745</v>
      </c>
      <c r="U186" s="1">
        <f t="shared" si="222"/>
        <v>500.29963984891663</v>
      </c>
      <c r="V186" s="1">
        <f t="shared" ref="V186:AF191" si="223">$E186*V$201</f>
        <v>485.90230712375012</v>
      </c>
      <c r="W186" s="1">
        <f t="shared" si="223"/>
        <v>477.82743608187815</v>
      </c>
      <c r="X186" s="1">
        <f t="shared" si="223"/>
        <v>431.55593427783776</v>
      </c>
      <c r="Y186" s="1">
        <f t="shared" si="223"/>
        <v>481.07039413663165</v>
      </c>
      <c r="Z186" s="1">
        <f t="shared" si="223"/>
        <v>452.57483916691882</v>
      </c>
      <c r="AA186" s="1">
        <f t="shared" si="223"/>
        <v>462.27647092681048</v>
      </c>
      <c r="AB186" s="1">
        <f t="shared" si="223"/>
        <v>510.41324347895619</v>
      </c>
      <c r="AC186" s="1">
        <f t="shared" si="223"/>
        <v>510.78685359601332</v>
      </c>
      <c r="AD186" s="1">
        <f t="shared" si="223"/>
        <v>554.12673910951446</v>
      </c>
      <c r="AE186" s="1">
        <f t="shared" si="223"/>
        <v>486.15026860024938</v>
      </c>
      <c r="AF186" s="1">
        <f t="shared" si="223"/>
        <v>515.76609795369745</v>
      </c>
      <c r="AH186" s="15">
        <f t="shared" si="173"/>
        <v>7013.9351737847883</v>
      </c>
      <c r="AI186" s="15">
        <f t="shared" si="174"/>
        <v>5868.7502243011741</v>
      </c>
      <c r="AJ186" s="15">
        <f t="shared" si="175"/>
        <v>-1145.1849494836142</v>
      </c>
      <c r="AM186" s="15">
        <f t="shared" si="204"/>
        <v>-1145.1849494836142</v>
      </c>
    </row>
    <row r="187" spans="1:39">
      <c r="A187" s="76" t="s">
        <v>140</v>
      </c>
      <c r="B187" s="5" t="str">
        <f t="shared" si="200"/>
        <v>8170-04590</v>
      </c>
      <c r="C187" s="5" t="str">
        <f t="shared" si="201"/>
        <v>8170</v>
      </c>
      <c r="D187" s="1">
        <f>SUM($F187:K187)</f>
        <v>1070.7399999999998</v>
      </c>
      <c r="E187" s="2">
        <f t="shared" si="221"/>
        <v>2.8806856609764381E-3</v>
      </c>
      <c r="F187" s="22">
        <f>'Div 9 history '!B188</f>
        <v>198.17</v>
      </c>
      <c r="G187" s="22">
        <f>'Div 9 history '!C188</f>
        <v>213.6</v>
      </c>
      <c r="H187" s="22">
        <f>'Div 9 history '!D188</f>
        <v>169.41</v>
      </c>
      <c r="I187" s="22">
        <f>'Div 9 history '!E188</f>
        <v>177.53</v>
      </c>
      <c r="J187" s="22">
        <f>'Div 9 history '!F188</f>
        <v>164.02</v>
      </c>
      <c r="K187" s="22">
        <f>'Div 9 history '!G188</f>
        <v>148.01</v>
      </c>
      <c r="L187" s="1">
        <f t="shared" si="222"/>
        <v>120.88540995263796</v>
      </c>
      <c r="M187" s="1">
        <f t="shared" si="222"/>
        <v>126.76393876042275</v>
      </c>
      <c r="N187" s="1">
        <f t="shared" si="222"/>
        <v>114.38456662151243</v>
      </c>
      <c r="O187" s="1">
        <f t="shared" si="222"/>
        <v>119.7617985105741</v>
      </c>
      <c r="P187" s="1">
        <f t="shared" si="222"/>
        <v>132.2325748055072</v>
      </c>
      <c r="Q187" s="1">
        <f t="shared" si="222"/>
        <v>132.329365843716</v>
      </c>
      <c r="R187" s="1">
        <f t="shared" si="222"/>
        <v>143.55741434450385</v>
      </c>
      <c r="S187" s="1">
        <f t="shared" si="222"/>
        <v>125.94677465897355</v>
      </c>
      <c r="T187" s="1">
        <f t="shared" si="222"/>
        <v>133.61933688270125</v>
      </c>
      <c r="U187" s="1">
        <f t="shared" si="222"/>
        <v>129.61244716256607</v>
      </c>
      <c r="V187" s="1">
        <f t="shared" si="223"/>
        <v>125.88253536873377</v>
      </c>
      <c r="W187" s="1">
        <f t="shared" si="223"/>
        <v>123.7905814417327</v>
      </c>
      <c r="X187" s="1">
        <f t="shared" si="223"/>
        <v>111.8030401664284</v>
      </c>
      <c r="Y187" s="1">
        <f t="shared" si="223"/>
        <v>124.63073341475648</v>
      </c>
      <c r="Z187" s="1">
        <f t="shared" si="223"/>
        <v>117.24840027137215</v>
      </c>
      <c r="AA187" s="1">
        <f t="shared" si="223"/>
        <v>119.7617985105741</v>
      </c>
      <c r="AB187" s="1">
        <f t="shared" si="223"/>
        <v>132.2325748055072</v>
      </c>
      <c r="AC187" s="1">
        <f t="shared" si="223"/>
        <v>132.329365843716</v>
      </c>
      <c r="AD187" s="1">
        <f t="shared" si="223"/>
        <v>143.55741434450385</v>
      </c>
      <c r="AE187" s="1">
        <f t="shared" si="223"/>
        <v>125.94677465897355</v>
      </c>
      <c r="AF187" s="1">
        <f t="shared" si="223"/>
        <v>133.61933688270125</v>
      </c>
      <c r="AH187" s="15">
        <f t="shared" si="173"/>
        <v>1817.0976544943703</v>
      </c>
      <c r="AI187" s="15">
        <f t="shared" si="174"/>
        <v>1520.4150028715653</v>
      </c>
      <c r="AJ187" s="15">
        <f t="shared" si="175"/>
        <v>-296.682651622805</v>
      </c>
      <c r="AM187" s="15">
        <f t="shared" si="204"/>
        <v>-296.682651622805</v>
      </c>
    </row>
    <row r="188" spans="1:39">
      <c r="A188" s="76" t="s">
        <v>141</v>
      </c>
      <c r="B188" s="5" t="str">
        <f t="shared" si="200"/>
        <v>8180-04590</v>
      </c>
      <c r="C188" s="5" t="str">
        <f t="shared" si="201"/>
        <v>8180</v>
      </c>
      <c r="D188" s="1">
        <f>SUM($F188:K188)</f>
        <v>554.95000000000005</v>
      </c>
      <c r="E188" s="2">
        <f t="shared" si="221"/>
        <v>1.4930202547386619E-3</v>
      </c>
      <c r="F188" s="22">
        <f>'Div 9 history '!B189</f>
        <v>70.11</v>
      </c>
      <c r="G188" s="22">
        <f>'Div 9 history '!C189</f>
        <v>93.03</v>
      </c>
      <c r="H188" s="22">
        <f>'Div 9 history '!D189</f>
        <v>73.760000000000005</v>
      </c>
      <c r="I188" s="22">
        <f>'Div 9 history '!E189</f>
        <v>76.81</v>
      </c>
      <c r="J188" s="22">
        <f>'Div 9 history '!F189</f>
        <v>77.290000000000006</v>
      </c>
      <c r="K188" s="22">
        <f>'Div 9 history '!G189</f>
        <v>163.95</v>
      </c>
      <c r="L188" s="1">
        <f t="shared" si="222"/>
        <v>62.653266202081227</v>
      </c>
      <c r="M188" s="1">
        <f t="shared" si="222"/>
        <v>65.700027845318772</v>
      </c>
      <c r="N188" s="1">
        <f t="shared" si="222"/>
        <v>59.283967393212492</v>
      </c>
      <c r="O188" s="1">
        <f t="shared" si="222"/>
        <v>62.07091365172041</v>
      </c>
      <c r="P188" s="1">
        <f t="shared" si="222"/>
        <v>68.534347636509565</v>
      </c>
      <c r="Q188" s="1">
        <f t="shared" si="222"/>
        <v>68.584513117068781</v>
      </c>
      <c r="R188" s="1">
        <f t="shared" si="222"/>
        <v>74.403858163963648</v>
      </c>
      <c r="S188" s="1">
        <f t="shared" si="222"/>
        <v>65.276502789657059</v>
      </c>
      <c r="T188" s="1">
        <f t="shared" si="222"/>
        <v>69.25308758714074</v>
      </c>
      <c r="U188" s="1">
        <f t="shared" si="222"/>
        <v>67.176371063811999</v>
      </c>
      <c r="V188" s="1">
        <f t="shared" si="223"/>
        <v>65.243208437976378</v>
      </c>
      <c r="W188" s="1">
        <f t="shared" si="223"/>
        <v>64.158977128985171</v>
      </c>
      <c r="X188" s="1">
        <f t="shared" si="223"/>
        <v>57.945997291928443</v>
      </c>
      <c r="Y188" s="1">
        <f t="shared" si="223"/>
        <v>64.594416486279698</v>
      </c>
      <c r="Z188" s="1">
        <f t="shared" si="223"/>
        <v>60.768253479460924</v>
      </c>
      <c r="AA188" s="1">
        <f t="shared" si="223"/>
        <v>62.07091365172041</v>
      </c>
      <c r="AB188" s="1">
        <f t="shared" si="223"/>
        <v>68.534347636509565</v>
      </c>
      <c r="AC188" s="1">
        <f t="shared" si="223"/>
        <v>68.584513117068781</v>
      </c>
      <c r="AD188" s="1">
        <f t="shared" si="223"/>
        <v>74.403858163963648</v>
      </c>
      <c r="AE188" s="1">
        <f t="shared" si="223"/>
        <v>65.276502789657059</v>
      </c>
      <c r="AF188" s="1">
        <f t="shared" si="223"/>
        <v>69.25308758714074</v>
      </c>
      <c r="AH188" s="15">
        <f t="shared" si="173"/>
        <v>941.77703584591131</v>
      </c>
      <c r="AI188" s="15">
        <f t="shared" si="174"/>
        <v>788.01044683450277</v>
      </c>
      <c r="AJ188" s="15">
        <f t="shared" si="175"/>
        <v>-153.76658901140854</v>
      </c>
      <c r="AM188" s="15">
        <f t="shared" si="204"/>
        <v>-153.76658901140854</v>
      </c>
    </row>
    <row r="189" spans="1:39">
      <c r="A189" s="76" t="s">
        <v>142</v>
      </c>
      <c r="B189" s="5" t="str">
        <f t="shared" si="200"/>
        <v>8190-04590</v>
      </c>
      <c r="C189" s="5" t="str">
        <f t="shared" si="201"/>
        <v>8190</v>
      </c>
      <c r="D189" s="1">
        <f>SUM($F189:K189)</f>
        <v>517.84</v>
      </c>
      <c r="E189" s="2">
        <f t="shared" si="221"/>
        <v>1.3931806626072054E-3</v>
      </c>
      <c r="F189" s="22">
        <f>'Div 9 history '!B190</f>
        <v>94.86</v>
      </c>
      <c r="G189" s="22">
        <f>'Div 9 history '!C190</f>
        <v>114.33</v>
      </c>
      <c r="H189" s="22">
        <f>'Div 9 history '!D190</f>
        <v>104.41</v>
      </c>
      <c r="I189" s="22">
        <f>'Div 9 history '!E190</f>
        <v>0</v>
      </c>
      <c r="J189" s="22">
        <f>'Div 9 history '!F190</f>
        <v>100.72</v>
      </c>
      <c r="K189" s="22">
        <f>'Div 9 history '!G190</f>
        <v>103.52</v>
      </c>
      <c r="L189" s="1">
        <f t="shared" si="222"/>
        <v>58.463586575521653</v>
      </c>
      <c r="M189" s="1">
        <f t="shared" si="222"/>
        <v>61.306608558284296</v>
      </c>
      <c r="N189" s="1">
        <f t="shared" si="222"/>
        <v>55.319595774215976</v>
      </c>
      <c r="O189" s="1">
        <f t="shared" si="222"/>
        <v>57.920176458071708</v>
      </c>
      <c r="P189" s="1">
        <f t="shared" si="222"/>
        <v>63.95139486456457</v>
      </c>
      <c r="Q189" s="1">
        <f t="shared" si="222"/>
        <v>63.998205734828169</v>
      </c>
      <c r="R189" s="1">
        <f t="shared" si="222"/>
        <v>69.428406003472276</v>
      </c>
      <c r="S189" s="1">
        <f t="shared" si="222"/>
        <v>60.911404999722514</v>
      </c>
      <c r="T189" s="1">
        <f t="shared" si="222"/>
        <v>64.622072035543667</v>
      </c>
      <c r="U189" s="1">
        <f t="shared" si="222"/>
        <v>62.684227392890179</v>
      </c>
      <c r="V189" s="1">
        <f t="shared" si="223"/>
        <v>60.880337070946368</v>
      </c>
      <c r="W189" s="1">
        <f t="shared" si="223"/>
        <v>59.868609273761024</v>
      </c>
      <c r="X189" s="1">
        <f t="shared" si="223"/>
        <v>54.071096923420527</v>
      </c>
      <c r="Y189" s="1">
        <f t="shared" si="223"/>
        <v>60.274930414010413</v>
      </c>
      <c r="Z189" s="1">
        <f t="shared" si="223"/>
        <v>56.704626329946926</v>
      </c>
      <c r="AA189" s="1">
        <f t="shared" si="223"/>
        <v>57.920176458071708</v>
      </c>
      <c r="AB189" s="1">
        <f t="shared" si="223"/>
        <v>63.95139486456457</v>
      </c>
      <c r="AC189" s="1">
        <f t="shared" si="223"/>
        <v>63.998205734828169</v>
      </c>
      <c r="AD189" s="1">
        <f t="shared" si="223"/>
        <v>69.428406003472276</v>
      </c>
      <c r="AE189" s="1">
        <f t="shared" si="223"/>
        <v>60.911404999722514</v>
      </c>
      <c r="AF189" s="1">
        <f t="shared" si="223"/>
        <v>64.622072035543667</v>
      </c>
      <c r="AH189" s="15">
        <f t="shared" si="173"/>
        <v>878.7995679654864</v>
      </c>
      <c r="AI189" s="15">
        <f t="shared" si="174"/>
        <v>735.31548750117838</v>
      </c>
      <c r="AJ189" s="15">
        <f t="shared" si="175"/>
        <v>-143.48408046430802</v>
      </c>
      <c r="AM189" s="15">
        <f t="shared" si="204"/>
        <v>-143.48408046430802</v>
      </c>
    </row>
    <row r="190" spans="1:39">
      <c r="A190" s="76" t="s">
        <v>143</v>
      </c>
      <c r="B190" s="5" t="str">
        <f t="shared" si="200"/>
        <v>8200-04590</v>
      </c>
      <c r="C190" s="5" t="str">
        <f t="shared" si="201"/>
        <v>8200</v>
      </c>
      <c r="D190" s="1">
        <f>SUM($F190:K190)</f>
        <v>795.23</v>
      </c>
      <c r="E190" s="2">
        <f t="shared" si="221"/>
        <v>2.139462108614877E-3</v>
      </c>
      <c r="F190" s="22">
        <f>'Div 9 history '!B191</f>
        <v>261.32</v>
      </c>
      <c r="G190" s="22">
        <f>'Div 9 history '!C191</f>
        <v>243.97</v>
      </c>
      <c r="H190" s="22">
        <f>'Div 9 history '!D191</f>
        <v>77.27</v>
      </c>
      <c r="I190" s="22">
        <f>'Div 9 history '!E191</f>
        <v>55.67</v>
      </c>
      <c r="J190" s="22">
        <f>'Div 9 history '!F191</f>
        <v>78.819999999999993</v>
      </c>
      <c r="K190" s="22">
        <f>'Div 9 history '!G191</f>
        <v>78.180000000000007</v>
      </c>
      <c r="L190" s="1">
        <f t="shared" si="222"/>
        <v>89.780623266746645</v>
      </c>
      <c r="M190" s="1">
        <f t="shared" si="222"/>
        <v>94.146559407933765</v>
      </c>
      <c r="N190" s="1">
        <f t="shared" si="222"/>
        <v>84.952499126235466</v>
      </c>
      <c r="O190" s="1">
        <f t="shared" si="222"/>
        <v>88.946126071281412</v>
      </c>
      <c r="P190" s="1">
        <f t="shared" si="222"/>
        <v>98.208071485686091</v>
      </c>
      <c r="Q190" s="1">
        <f t="shared" si="222"/>
        <v>98.279957412535538</v>
      </c>
      <c r="R190" s="1">
        <f t="shared" si="222"/>
        <v>106.61893887328374</v>
      </c>
      <c r="S190" s="1">
        <f t="shared" si="222"/>
        <v>93.539658191582987</v>
      </c>
      <c r="T190" s="1">
        <f t="shared" si="222"/>
        <v>99.23800854477328</v>
      </c>
      <c r="U190" s="1">
        <f t="shared" si="222"/>
        <v>96.262123724795416</v>
      </c>
      <c r="V190" s="1">
        <f t="shared" si="223"/>
        <v>93.491948186560876</v>
      </c>
      <c r="W190" s="1">
        <f t="shared" si="223"/>
        <v>91.938270803284752</v>
      </c>
      <c r="X190" s="1">
        <f t="shared" si="223"/>
        <v>83.035220157600236</v>
      </c>
      <c r="Y190" s="1">
        <f t="shared" si="223"/>
        <v>92.562244927262284</v>
      </c>
      <c r="Z190" s="1">
        <f t="shared" si="223"/>
        <v>87.07944538151493</v>
      </c>
      <c r="AA190" s="1">
        <f t="shared" si="223"/>
        <v>88.946126071281412</v>
      </c>
      <c r="AB190" s="1">
        <f t="shared" si="223"/>
        <v>98.208071485686091</v>
      </c>
      <c r="AC190" s="1">
        <f t="shared" si="223"/>
        <v>98.279957412535538</v>
      </c>
      <c r="AD190" s="1">
        <f t="shared" si="223"/>
        <v>106.61893887328374</v>
      </c>
      <c r="AE190" s="1">
        <f t="shared" si="223"/>
        <v>93.539658191582987</v>
      </c>
      <c r="AF190" s="1">
        <f t="shared" si="223"/>
        <v>99.23800854477328</v>
      </c>
      <c r="AH190" s="15">
        <f t="shared" si="173"/>
        <v>1349.5438367704191</v>
      </c>
      <c r="AI190" s="15">
        <f t="shared" si="174"/>
        <v>1129.2000137601615</v>
      </c>
      <c r="AJ190" s="15">
        <f t="shared" si="175"/>
        <v>-220.34382301025767</v>
      </c>
      <c r="AM190" s="15">
        <f t="shared" si="204"/>
        <v>-220.34382301025767</v>
      </c>
    </row>
    <row r="191" spans="1:39">
      <c r="A191" s="76" t="s">
        <v>144</v>
      </c>
      <c r="B191" s="5" t="str">
        <f t="shared" si="200"/>
        <v>8210-04590</v>
      </c>
      <c r="C191" s="5" t="str">
        <f t="shared" si="201"/>
        <v>8210</v>
      </c>
      <c r="D191" s="1">
        <f>SUM($F191:K191)</f>
        <v>1208.3599999999999</v>
      </c>
      <c r="E191" s="2">
        <f t="shared" si="221"/>
        <v>3.2509342373475253E-3</v>
      </c>
      <c r="F191" s="22">
        <f>'Div 9 history '!B192</f>
        <v>257.16000000000003</v>
      </c>
      <c r="G191" s="22">
        <f>'Div 9 history '!C192</f>
        <v>248.78</v>
      </c>
      <c r="H191" s="22">
        <f>'Div 9 history '!D192</f>
        <v>185.15</v>
      </c>
      <c r="I191" s="22">
        <f>'Div 9 history '!E192</f>
        <v>175.54</v>
      </c>
      <c r="J191" s="22">
        <f>'Div 9 history '!F192</f>
        <v>151.13999999999999</v>
      </c>
      <c r="K191" s="22">
        <f>'Div 9 history '!G192</f>
        <v>190.59</v>
      </c>
      <c r="L191" s="1">
        <f t="shared" si="222"/>
        <v>136.42256193881767</v>
      </c>
      <c r="M191" s="1">
        <f t="shared" si="222"/>
        <v>143.05664590894563</v>
      </c>
      <c r="N191" s="1">
        <f t="shared" si="222"/>
        <v>129.08617864539551</v>
      </c>
      <c r="O191" s="1">
        <f t="shared" si="222"/>
        <v>135.15453503954026</v>
      </c>
      <c r="P191" s="1">
        <f t="shared" si="222"/>
        <v>149.22815444644144</v>
      </c>
      <c r="Q191" s="1">
        <f t="shared" si="222"/>
        <v>149.33738583681631</v>
      </c>
      <c r="R191" s="1">
        <f t="shared" si="222"/>
        <v>162.00855221372575</v>
      </c>
      <c r="S191" s="1">
        <f t="shared" si="222"/>
        <v>142.13445339383728</v>
      </c>
      <c r="T191" s="1">
        <f t="shared" si="222"/>
        <v>150.79315418830052</v>
      </c>
      <c r="U191" s="1">
        <f t="shared" si="222"/>
        <v>146.27126721086199</v>
      </c>
      <c r="V191" s="1">
        <f t="shared" si="223"/>
        <v>142.06195756034441</v>
      </c>
      <c r="W191" s="1">
        <f t="shared" si="223"/>
        <v>139.70112911718263</v>
      </c>
      <c r="X191" s="1">
        <f t="shared" si="223"/>
        <v>126.17285392859652</v>
      </c>
      <c r="Y191" s="1">
        <f t="shared" si="223"/>
        <v>140.64926408750506</v>
      </c>
      <c r="Z191" s="1">
        <f t="shared" si="223"/>
        <v>132.31809491745454</v>
      </c>
      <c r="AA191" s="1">
        <f t="shared" si="223"/>
        <v>135.15453503954026</v>
      </c>
      <c r="AB191" s="1">
        <f t="shared" si="223"/>
        <v>149.22815444644144</v>
      </c>
      <c r="AC191" s="1">
        <f t="shared" si="223"/>
        <v>149.33738583681631</v>
      </c>
      <c r="AD191" s="1">
        <f t="shared" si="223"/>
        <v>162.00855221372575</v>
      </c>
      <c r="AE191" s="1">
        <f t="shared" si="223"/>
        <v>142.13445339383728</v>
      </c>
      <c r="AF191" s="1">
        <f t="shared" si="223"/>
        <v>150.79315418830052</v>
      </c>
      <c r="AH191" s="15">
        <f t="shared" si="173"/>
        <v>2050.6454618159564</v>
      </c>
      <c r="AI191" s="15">
        <f t="shared" si="174"/>
        <v>1715.830801940607</v>
      </c>
      <c r="AJ191" s="15">
        <f t="shared" si="175"/>
        <v>-334.81465987534943</v>
      </c>
      <c r="AM191" s="15">
        <f t="shared" si="204"/>
        <v>-334.81465987534943</v>
      </c>
    </row>
    <row r="192" spans="1:39">
      <c r="A192" s="76" t="s">
        <v>691</v>
      </c>
      <c r="B192" s="5" t="str">
        <f t="shared" si="200"/>
        <v>8860-04592</v>
      </c>
      <c r="C192" s="5" t="str">
        <f t="shared" si="201"/>
        <v>8860</v>
      </c>
      <c r="D192" s="1">
        <f>SUM($F192:K192)</f>
        <v>0</v>
      </c>
      <c r="E192" s="2">
        <f t="shared" si="221"/>
        <v>0</v>
      </c>
      <c r="F192" s="22">
        <f>'Div 9 history '!B193</f>
        <v>0</v>
      </c>
      <c r="G192" s="22">
        <f>'Div 9 history '!C193</f>
        <v>0</v>
      </c>
      <c r="H192" s="22">
        <f>'Div 9 history '!D193</f>
        <v>0</v>
      </c>
      <c r="I192" s="22">
        <f>'Div 9 history '!E193</f>
        <v>0</v>
      </c>
      <c r="J192" s="22">
        <f>'Div 9 history '!F193</f>
        <v>0</v>
      </c>
      <c r="K192" s="22">
        <f>'Div 9 history '!G193</f>
        <v>0</v>
      </c>
      <c r="L192" s="1">
        <f t="shared" ref="L192:V200" si="224">$E192*L$201</f>
        <v>0</v>
      </c>
      <c r="M192" s="1">
        <f t="shared" si="224"/>
        <v>0</v>
      </c>
      <c r="N192" s="1">
        <f t="shared" si="224"/>
        <v>0</v>
      </c>
      <c r="O192" s="1">
        <f t="shared" si="224"/>
        <v>0</v>
      </c>
      <c r="P192" s="1">
        <f t="shared" si="224"/>
        <v>0</v>
      </c>
      <c r="Q192" s="1">
        <f t="shared" si="224"/>
        <v>0</v>
      </c>
      <c r="R192" s="1">
        <f t="shared" si="224"/>
        <v>0</v>
      </c>
      <c r="S192" s="1">
        <f t="shared" si="224"/>
        <v>0</v>
      </c>
      <c r="T192" s="1">
        <f t="shared" si="224"/>
        <v>0</v>
      </c>
      <c r="U192" s="1">
        <f t="shared" si="224"/>
        <v>0</v>
      </c>
      <c r="V192" s="1">
        <f t="shared" si="224"/>
        <v>0</v>
      </c>
      <c r="W192" s="1">
        <f t="shared" ref="W192:AF200" si="225">$E192*W$201</f>
        <v>0</v>
      </c>
      <c r="X192" s="1">
        <f t="shared" si="225"/>
        <v>0</v>
      </c>
      <c r="Y192" s="1">
        <f t="shared" si="225"/>
        <v>0</v>
      </c>
      <c r="Z192" s="1">
        <f t="shared" si="225"/>
        <v>0</v>
      </c>
      <c r="AA192" s="1">
        <f t="shared" si="225"/>
        <v>0</v>
      </c>
      <c r="AB192" s="1">
        <f t="shared" si="225"/>
        <v>0</v>
      </c>
      <c r="AC192" s="1">
        <f t="shared" si="225"/>
        <v>0</v>
      </c>
      <c r="AD192" s="1">
        <f t="shared" si="225"/>
        <v>0</v>
      </c>
      <c r="AE192" s="1">
        <f t="shared" si="225"/>
        <v>0</v>
      </c>
      <c r="AF192" s="1">
        <f t="shared" si="225"/>
        <v>0</v>
      </c>
      <c r="AH192" s="15">
        <f t="shared" si="173"/>
        <v>0</v>
      </c>
      <c r="AI192" s="15">
        <f t="shared" si="174"/>
        <v>0</v>
      </c>
      <c r="AJ192" s="15">
        <f t="shared" si="175"/>
        <v>0</v>
      </c>
      <c r="AM192" s="15">
        <f t="shared" si="204"/>
        <v>0</v>
      </c>
    </row>
    <row r="193" spans="1:40">
      <c r="A193" s="76" t="s">
        <v>157</v>
      </c>
      <c r="B193" s="5" t="str">
        <f t="shared" si="200"/>
        <v>8180-04599</v>
      </c>
      <c r="C193" s="5" t="str">
        <f t="shared" si="201"/>
        <v>8180</v>
      </c>
      <c r="D193" s="1">
        <f>SUM($F193:K193)</f>
        <v>-476.51</v>
      </c>
      <c r="E193" s="2">
        <f t="shared" si="221"/>
        <v>-1.2819877134616086E-3</v>
      </c>
      <c r="F193" s="22">
        <f>'Div 9 history '!B194</f>
        <v>-59.7</v>
      </c>
      <c r="G193" s="22">
        <f>'Div 9 history '!C194</f>
        <v>-79.209999999999994</v>
      </c>
      <c r="H193" s="22">
        <f>'Div 9 history '!D194</f>
        <v>-62.81</v>
      </c>
      <c r="I193" s="22">
        <f>'Div 9 history '!E194</f>
        <v>-65.400000000000006</v>
      </c>
      <c r="J193" s="22">
        <f>'Div 9 history '!F194</f>
        <v>-65.81</v>
      </c>
      <c r="K193" s="22">
        <f>'Div 9 history '!G194</f>
        <v>-143.58000000000001</v>
      </c>
      <c r="L193" s="1">
        <f t="shared" si="224"/>
        <v>-53.797473426351424</v>
      </c>
      <c r="M193" s="1">
        <f t="shared" si="224"/>
        <v>-56.413587293581124</v>
      </c>
      <c r="N193" s="1">
        <f t="shared" si="224"/>
        <v>-50.904411753382618</v>
      </c>
      <c r="O193" s="1">
        <f t="shared" si="224"/>
        <v>-53.297434118715721</v>
      </c>
      <c r="P193" s="1">
        <f t="shared" si="224"/>
        <v>-58.84728712906238</v>
      </c>
      <c r="Q193" s="1">
        <f t="shared" si="224"/>
        <v>-58.890361916234689</v>
      </c>
      <c r="R193" s="1">
        <f t="shared" si="224"/>
        <v>-63.887165426993995</v>
      </c>
      <c r="S193" s="1">
        <f t="shared" si="224"/>
        <v>-56.049925838903476</v>
      </c>
      <c r="T193" s="1">
        <f t="shared" si="224"/>
        <v>-59.464436014322793</v>
      </c>
      <c r="U193" s="1">
        <f t="shared" si="224"/>
        <v>-57.681255204283367</v>
      </c>
      <c r="V193" s="1">
        <f t="shared" si="224"/>
        <v>-56.021337512893275</v>
      </c>
      <c r="W193" s="1">
        <f t="shared" si="225"/>
        <v>-55.090358035377456</v>
      </c>
      <c r="X193" s="1">
        <f t="shared" si="225"/>
        <v>-49.755558463963993</v>
      </c>
      <c r="Y193" s="1">
        <f t="shared" si="225"/>
        <v>-55.464249752008541</v>
      </c>
      <c r="Z193" s="1">
        <f t="shared" si="225"/>
        <v>-52.178899838720469</v>
      </c>
      <c r="AA193" s="1">
        <f t="shared" si="225"/>
        <v>-53.297434118715721</v>
      </c>
      <c r="AB193" s="1">
        <f t="shared" si="225"/>
        <v>-58.84728712906238</v>
      </c>
      <c r="AC193" s="1">
        <f t="shared" si="225"/>
        <v>-58.890361916234689</v>
      </c>
      <c r="AD193" s="1">
        <f t="shared" si="225"/>
        <v>-63.887165426993995</v>
      </c>
      <c r="AE193" s="1">
        <f t="shared" si="225"/>
        <v>-56.049925838903476</v>
      </c>
      <c r="AF193" s="1">
        <f t="shared" si="225"/>
        <v>-59.464436014322793</v>
      </c>
      <c r="AH193" s="15">
        <f t="shared" si="173"/>
        <v>-808.660555637328</v>
      </c>
      <c r="AI193" s="15">
        <f t="shared" si="174"/>
        <v>-676.62826925148022</v>
      </c>
      <c r="AJ193" s="15">
        <f t="shared" si="175"/>
        <v>132.03228638584778</v>
      </c>
      <c r="AM193" s="15">
        <f t="shared" si="204"/>
        <v>132.03228638584778</v>
      </c>
    </row>
    <row r="194" spans="1:40">
      <c r="A194" s="76" t="s">
        <v>160</v>
      </c>
      <c r="B194" s="5" t="str">
        <f t="shared" si="200"/>
        <v>8810-04599</v>
      </c>
      <c r="C194" s="5" t="str">
        <f t="shared" si="201"/>
        <v>8810</v>
      </c>
      <c r="D194" s="1">
        <f>SUM($F194:K194)</f>
        <v>-110600.76999999999</v>
      </c>
      <c r="E194" s="2">
        <f t="shared" si="221"/>
        <v>-0.29755687863716035</v>
      </c>
      <c r="F194" s="22">
        <f>'Div 9 history '!B195</f>
        <v>-13425.88</v>
      </c>
      <c r="G194" s="22">
        <f>'Div 9 history '!C195</f>
        <v>-13638.5</v>
      </c>
      <c r="H194" s="22">
        <f>'Div 9 history '!D195</f>
        <v>-20159.77</v>
      </c>
      <c r="I194" s="22">
        <f>'Div 9 history '!E195</f>
        <v>-32831.550000000003</v>
      </c>
      <c r="J194" s="22">
        <f>'Div 9 history '!F195</f>
        <v>-15417.5</v>
      </c>
      <c r="K194" s="22">
        <f>'Div 9 history '!G195</f>
        <v>-15127.57</v>
      </c>
      <c r="L194" s="1">
        <f t="shared" si="224"/>
        <v>-12486.709586386447</v>
      </c>
      <c r="M194" s="1">
        <f t="shared" si="224"/>
        <v>-13093.924981914941</v>
      </c>
      <c r="N194" s="1">
        <f t="shared" si="224"/>
        <v>-11815.212978365968</v>
      </c>
      <c r="O194" s="1">
        <f t="shared" si="224"/>
        <v>-12370.647525874021</v>
      </c>
      <c r="P194" s="1">
        <f t="shared" si="224"/>
        <v>-13658.801009182154</v>
      </c>
      <c r="Q194" s="1">
        <f t="shared" si="224"/>
        <v>-13668.798920304363</v>
      </c>
      <c r="R194" s="1">
        <f t="shared" si="224"/>
        <v>-14828.586366168422</v>
      </c>
      <c r="S194" s="1">
        <f t="shared" si="224"/>
        <v>-13009.517022151938</v>
      </c>
      <c r="T194" s="1">
        <f t="shared" si="224"/>
        <v>-13802.044890558082</v>
      </c>
      <c r="U194" s="1">
        <f t="shared" si="224"/>
        <v>-13388.158150217725</v>
      </c>
      <c r="V194" s="1">
        <f t="shared" si="224"/>
        <v>-13002.881503758328</v>
      </c>
      <c r="W194" s="1">
        <f t="shared" si="225"/>
        <v>-12786.795698492024</v>
      </c>
      <c r="X194" s="1">
        <f t="shared" si="225"/>
        <v>-11548.557381575276</v>
      </c>
      <c r="Y194" s="1">
        <f t="shared" si="225"/>
        <v>-12873.578162146552</v>
      </c>
      <c r="Z194" s="1">
        <f t="shared" si="225"/>
        <v>-12111.029149263099</v>
      </c>
      <c r="AA194" s="1">
        <f t="shared" si="225"/>
        <v>-12370.647525874021</v>
      </c>
      <c r="AB194" s="1">
        <f t="shared" si="225"/>
        <v>-13658.801009182154</v>
      </c>
      <c r="AC194" s="1">
        <f t="shared" si="225"/>
        <v>-13668.798920304363</v>
      </c>
      <c r="AD194" s="1">
        <f t="shared" si="225"/>
        <v>-14828.586366168422</v>
      </c>
      <c r="AE194" s="1">
        <f t="shared" si="225"/>
        <v>-13009.517022151938</v>
      </c>
      <c r="AF194" s="1">
        <f t="shared" si="225"/>
        <v>-13802.044890558082</v>
      </c>
      <c r="AH194" s="15">
        <f t="shared" si="173"/>
        <v>-187694.86500202792</v>
      </c>
      <c r="AI194" s="15">
        <f t="shared" si="174"/>
        <v>-157049.39577969201</v>
      </c>
      <c r="AJ194" s="15">
        <f t="shared" si="175"/>
        <v>30645.469222335902</v>
      </c>
      <c r="AM194" s="15">
        <f t="shared" si="204"/>
        <v>30645.469222335902</v>
      </c>
    </row>
    <row r="195" spans="1:40">
      <c r="A195" s="76" t="s">
        <v>158</v>
      </c>
      <c r="B195" s="5" t="str">
        <f t="shared" si="200"/>
        <v>8700-04599</v>
      </c>
      <c r="C195" s="5" t="str">
        <f t="shared" si="201"/>
        <v>8700</v>
      </c>
      <c r="D195" s="1">
        <f>SUM($F195:K195)</f>
        <v>-45663.76</v>
      </c>
      <c r="E195" s="2">
        <f t="shared" si="221"/>
        <v>-0.12285236253270586</v>
      </c>
      <c r="F195" s="22">
        <f>'Div 9 history '!B196</f>
        <v>-13698.61</v>
      </c>
      <c r="G195" s="22">
        <f>'Div 9 history '!C196</f>
        <v>-4914.43</v>
      </c>
      <c r="H195" s="22">
        <f>'Div 9 history '!D196</f>
        <v>-7903.3</v>
      </c>
      <c r="I195" s="22">
        <f>'Div 9 history '!E196</f>
        <v>-3535.16</v>
      </c>
      <c r="J195" s="22">
        <f>'Div 9 history '!F196</f>
        <v>-6283.55</v>
      </c>
      <c r="K195" s="22">
        <f>'Div 9 history '!G196</f>
        <v>-9328.7099999999991</v>
      </c>
      <c r="L195" s="1">
        <f t="shared" si="224"/>
        <v>-5155.3900550823473</v>
      </c>
      <c r="M195" s="1">
        <f t="shared" si="224"/>
        <v>-5406.0911857319643</v>
      </c>
      <c r="N195" s="1">
        <f t="shared" si="224"/>
        <v>-4878.14912855479</v>
      </c>
      <c r="O195" s="1">
        <f t="shared" si="224"/>
        <v>-5107.4714910764651</v>
      </c>
      <c r="P195" s="1">
        <f t="shared" si="224"/>
        <v>-5639.3116537168025</v>
      </c>
      <c r="Q195" s="1">
        <f t="shared" si="224"/>
        <v>-5643.4394930979015</v>
      </c>
      <c r="R195" s="1">
        <f t="shared" si="224"/>
        <v>-6122.2811465416289</v>
      </c>
      <c r="S195" s="1">
        <f t="shared" si="224"/>
        <v>-5371.2416560523116</v>
      </c>
      <c r="T195" s="1">
        <f t="shared" si="224"/>
        <v>-5698.4527810400468</v>
      </c>
      <c r="U195" s="1">
        <f t="shared" si="224"/>
        <v>-5527.57128737518</v>
      </c>
      <c r="V195" s="1">
        <f t="shared" si="224"/>
        <v>-5368.5020483678318</v>
      </c>
      <c r="W195" s="1">
        <f t="shared" si="225"/>
        <v>-5279.2866626965815</v>
      </c>
      <c r="X195" s="1">
        <f t="shared" si="225"/>
        <v>-4768.0549838711058</v>
      </c>
      <c r="Y195" s="1">
        <f t="shared" si="225"/>
        <v>-5315.1165542292447</v>
      </c>
      <c r="Z195" s="1">
        <f t="shared" si="225"/>
        <v>-5000.282804766679</v>
      </c>
      <c r="AA195" s="1">
        <f t="shared" si="225"/>
        <v>-5107.4714910764651</v>
      </c>
      <c r="AB195" s="1">
        <f t="shared" si="225"/>
        <v>-5639.3116537168025</v>
      </c>
      <c r="AC195" s="1">
        <f t="shared" si="225"/>
        <v>-5643.4394930979015</v>
      </c>
      <c r="AD195" s="1">
        <f t="shared" si="225"/>
        <v>-6122.2811465416289</v>
      </c>
      <c r="AE195" s="1">
        <f t="shared" si="225"/>
        <v>-5371.2416560523116</v>
      </c>
      <c r="AF195" s="1">
        <f t="shared" si="225"/>
        <v>-5698.4527810400468</v>
      </c>
      <c r="AH195" s="15">
        <f t="shared" si="173"/>
        <v>-77493.613007260268</v>
      </c>
      <c r="AI195" s="15">
        <f t="shared" si="174"/>
        <v>-64841.012562831784</v>
      </c>
      <c r="AJ195" s="15">
        <f t="shared" si="175"/>
        <v>12652.600444428484</v>
      </c>
      <c r="AM195" s="15">
        <f t="shared" si="204"/>
        <v>12652.600444428484</v>
      </c>
    </row>
    <row r="196" spans="1:40">
      <c r="A196" s="76" t="s">
        <v>159</v>
      </c>
      <c r="B196" s="5" t="str">
        <f t="shared" si="168"/>
        <v>8800-04599</v>
      </c>
      <c r="C196" s="5" t="str">
        <f t="shared" si="169"/>
        <v>8800</v>
      </c>
      <c r="D196" s="1">
        <f>SUM($F196:K196)</f>
        <v>0</v>
      </c>
      <c r="E196" s="2">
        <f t="shared" si="221"/>
        <v>0</v>
      </c>
      <c r="F196" s="22">
        <f>'Div 9 history '!B197</f>
        <v>0</v>
      </c>
      <c r="G196" s="22">
        <f>'Div 9 history '!C197</f>
        <v>0</v>
      </c>
      <c r="H196" s="22">
        <f>'Div 9 history '!D197</f>
        <v>0</v>
      </c>
      <c r="I196" s="22">
        <f>'Div 9 history '!E197</f>
        <v>0</v>
      </c>
      <c r="J196" s="22">
        <f>'Div 9 history '!F197</f>
        <v>0</v>
      </c>
      <c r="K196" s="22">
        <f>'Div 9 history '!G197</f>
        <v>0</v>
      </c>
      <c r="L196" s="1">
        <f t="shared" si="224"/>
        <v>0</v>
      </c>
      <c r="M196" s="1">
        <f t="shared" si="224"/>
        <v>0</v>
      </c>
      <c r="N196" s="1">
        <f t="shared" si="224"/>
        <v>0</v>
      </c>
      <c r="O196" s="1">
        <f t="shared" si="224"/>
        <v>0</v>
      </c>
      <c r="P196" s="1">
        <f t="shared" si="224"/>
        <v>0</v>
      </c>
      <c r="Q196" s="1">
        <f t="shared" si="224"/>
        <v>0</v>
      </c>
      <c r="R196" s="1">
        <f t="shared" si="224"/>
        <v>0</v>
      </c>
      <c r="S196" s="1">
        <f t="shared" si="224"/>
        <v>0</v>
      </c>
      <c r="T196" s="1">
        <f t="shared" si="224"/>
        <v>0</v>
      </c>
      <c r="U196" s="1">
        <f t="shared" si="224"/>
        <v>0</v>
      </c>
      <c r="V196" s="1">
        <f t="shared" si="224"/>
        <v>0</v>
      </c>
      <c r="W196" s="1">
        <f t="shared" si="225"/>
        <v>0</v>
      </c>
      <c r="X196" s="1">
        <f t="shared" si="225"/>
        <v>0</v>
      </c>
      <c r="Y196" s="1">
        <f t="shared" si="225"/>
        <v>0</v>
      </c>
      <c r="Z196" s="1">
        <f t="shared" si="225"/>
        <v>0</v>
      </c>
      <c r="AA196" s="1">
        <f t="shared" si="225"/>
        <v>0</v>
      </c>
      <c r="AB196" s="1">
        <f t="shared" si="225"/>
        <v>0</v>
      </c>
      <c r="AC196" s="1">
        <f t="shared" si="225"/>
        <v>0</v>
      </c>
      <c r="AD196" s="1">
        <f t="shared" si="225"/>
        <v>0</v>
      </c>
      <c r="AE196" s="1">
        <f t="shared" si="225"/>
        <v>0</v>
      </c>
      <c r="AF196" s="1">
        <f t="shared" si="225"/>
        <v>0</v>
      </c>
      <c r="AH196" s="15">
        <f t="shared" si="173"/>
        <v>0</v>
      </c>
      <c r="AI196" s="15">
        <f t="shared" si="174"/>
        <v>0</v>
      </c>
      <c r="AJ196" s="15">
        <f t="shared" si="175"/>
        <v>0</v>
      </c>
      <c r="AM196" s="15">
        <f t="shared" si="204"/>
        <v>0</v>
      </c>
    </row>
    <row r="197" spans="1:40">
      <c r="A197" s="76" t="s">
        <v>161</v>
      </c>
      <c r="B197" s="5" t="str">
        <f t="shared" si="168"/>
        <v>8560-04599</v>
      </c>
      <c r="C197" s="5" t="str">
        <f t="shared" si="169"/>
        <v>8560</v>
      </c>
      <c r="D197" s="1">
        <f>SUM($F197:K197)</f>
        <v>-6789.7399999999989</v>
      </c>
      <c r="E197" s="2">
        <f t="shared" si="221"/>
        <v>-1.8266905747201152E-2</v>
      </c>
      <c r="F197" s="22">
        <f>'Div 9 history '!B198</f>
        <v>-772.08</v>
      </c>
      <c r="G197" s="22">
        <f>'Div 9 history '!C198</f>
        <v>-902.56</v>
      </c>
      <c r="H197" s="22">
        <f>'Div 9 history '!D198</f>
        <v>-1296.25</v>
      </c>
      <c r="I197" s="22">
        <f>'Div 9 history '!E198</f>
        <v>-1281.58</v>
      </c>
      <c r="J197" s="22">
        <f>'Div 9 history '!F198</f>
        <v>-1073.23</v>
      </c>
      <c r="K197" s="22">
        <f>'Div 9 history '!G198</f>
        <v>-1464.04</v>
      </c>
      <c r="L197" s="1">
        <f t="shared" si="224"/>
        <v>-766.55444213518138</v>
      </c>
      <c r="M197" s="1">
        <f t="shared" si="224"/>
        <v>-803.83116868632226</v>
      </c>
      <c r="N197" s="1">
        <f t="shared" si="224"/>
        <v>-725.33151593547257</v>
      </c>
      <c r="O197" s="1">
        <f t="shared" si="224"/>
        <v>-759.42943554848546</v>
      </c>
      <c r="P197" s="1">
        <f t="shared" si="224"/>
        <v>-838.50869721869412</v>
      </c>
      <c r="Q197" s="1">
        <f t="shared" si="224"/>
        <v>-839.12246525180001</v>
      </c>
      <c r="R197" s="1">
        <f t="shared" si="224"/>
        <v>-910.32138378266586</v>
      </c>
      <c r="S197" s="1">
        <f t="shared" si="224"/>
        <v>-798.64939553301372</v>
      </c>
      <c r="T197" s="1">
        <f t="shared" si="224"/>
        <v>-847.30238564539661</v>
      </c>
      <c r="U197" s="1">
        <f t="shared" si="224"/>
        <v>-821.89403309632723</v>
      </c>
      <c r="V197" s="1">
        <f t="shared" si="224"/>
        <v>-798.24204353485106</v>
      </c>
      <c r="W197" s="1">
        <f t="shared" si="225"/>
        <v>-784.97661658123366</v>
      </c>
      <c r="X197" s="1">
        <f t="shared" si="225"/>
        <v>-708.96162835011819</v>
      </c>
      <c r="Y197" s="1">
        <f t="shared" si="225"/>
        <v>-790.3041596424049</v>
      </c>
      <c r="Z197" s="1">
        <f t="shared" si="225"/>
        <v>-743.49156028405241</v>
      </c>
      <c r="AA197" s="1">
        <f t="shared" si="225"/>
        <v>-759.42943554848546</v>
      </c>
      <c r="AB197" s="1">
        <f t="shared" si="225"/>
        <v>-838.50869721869412</v>
      </c>
      <c r="AC197" s="1">
        <f t="shared" si="225"/>
        <v>-839.12246525180001</v>
      </c>
      <c r="AD197" s="1">
        <f t="shared" si="225"/>
        <v>-910.32138378266586</v>
      </c>
      <c r="AE197" s="1">
        <f t="shared" si="225"/>
        <v>-798.64939553301372</v>
      </c>
      <c r="AF197" s="1">
        <f t="shared" si="225"/>
        <v>-847.30238564539661</v>
      </c>
      <c r="AH197" s="15">
        <f t="shared" si="173"/>
        <v>-11522.517724775955</v>
      </c>
      <c r="AI197" s="15">
        <f t="shared" si="174"/>
        <v>-9641.2038044690435</v>
      </c>
      <c r="AJ197" s="15">
        <f t="shared" si="175"/>
        <v>1881.3139203069113</v>
      </c>
      <c r="AM197" s="15">
        <f t="shared" si="204"/>
        <v>1881.3139203069113</v>
      </c>
    </row>
    <row r="198" spans="1:40">
      <c r="A198" s="76" t="s">
        <v>797</v>
      </c>
      <c r="B198" s="5" t="str">
        <f t="shared" ref="B198:B199" si="226">RIGHT(A198,10)</f>
        <v>8550-04590</v>
      </c>
      <c r="C198" s="5" t="str">
        <f t="shared" ref="C198:C199" si="227">LEFT(B198,4)</f>
        <v>8550</v>
      </c>
      <c r="D198" s="1">
        <f>SUM($F198:K198)</f>
        <v>216.97000000000003</v>
      </c>
      <c r="E198" s="2">
        <f t="shared" si="221"/>
        <v>5.8372935340237405E-4</v>
      </c>
      <c r="F198" s="22">
        <f>'Div 9 history '!B199</f>
        <v>39.590000000000003</v>
      </c>
      <c r="G198" s="22">
        <f>'Div 9 history '!C199</f>
        <v>34.520000000000003</v>
      </c>
      <c r="H198" s="22">
        <f>'Div 9 history '!D199</f>
        <v>37.520000000000003</v>
      </c>
      <c r="I198" s="22">
        <f>'Div 9 history '!E199</f>
        <v>34.909999999999997</v>
      </c>
      <c r="J198" s="22">
        <f>'Div 9 history '!F199</f>
        <v>35.21</v>
      </c>
      <c r="K198" s="22">
        <f>'Div 9 history '!G199</f>
        <v>35.22</v>
      </c>
      <c r="L198" s="1">
        <f t="shared" si="224"/>
        <v>24.495682796406101</v>
      </c>
      <c r="M198" s="1">
        <f t="shared" si="224"/>
        <v>25.68688177601372</v>
      </c>
      <c r="N198" s="1">
        <f t="shared" si="224"/>
        <v>23.178380764582965</v>
      </c>
      <c r="O198" s="1">
        <f t="shared" si="224"/>
        <v>24.267999162111501</v>
      </c>
      <c r="P198" s="1">
        <f t="shared" si="224"/>
        <v>26.795021905925722</v>
      </c>
      <c r="Q198" s="1">
        <f t="shared" si="224"/>
        <v>26.814635212200042</v>
      </c>
      <c r="R198" s="1">
        <f t="shared" si="224"/>
        <v>29.089837112956474</v>
      </c>
      <c r="S198" s="1">
        <f t="shared" si="224"/>
        <v>25.521295270334072</v>
      </c>
      <c r="T198" s="1">
        <f t="shared" si="224"/>
        <v>27.076029216653623</v>
      </c>
      <c r="U198" s="1">
        <f t="shared" si="224"/>
        <v>26.264090872538592</v>
      </c>
      <c r="V198" s="1">
        <f t="shared" si="224"/>
        <v>25.508278105753195</v>
      </c>
      <c r="W198" s="1">
        <f t="shared" si="225"/>
        <v>25.084373849312392</v>
      </c>
      <c r="X198" s="1">
        <f t="shared" si="225"/>
        <v>22.655271704531426</v>
      </c>
      <c r="Y198" s="1">
        <f t="shared" si="225"/>
        <v>25.254618515232195</v>
      </c>
      <c r="Z198" s="1">
        <f t="shared" si="225"/>
        <v>23.758695301267931</v>
      </c>
      <c r="AA198" s="1">
        <f t="shared" si="225"/>
        <v>24.267999162111501</v>
      </c>
      <c r="AB198" s="1">
        <f t="shared" si="225"/>
        <v>26.795021905925722</v>
      </c>
      <c r="AC198" s="1">
        <f t="shared" si="225"/>
        <v>26.814635212200042</v>
      </c>
      <c r="AD198" s="1">
        <f t="shared" si="225"/>
        <v>29.089837112956474</v>
      </c>
      <c r="AE198" s="1">
        <f t="shared" si="225"/>
        <v>25.521295270334072</v>
      </c>
      <c r="AF198" s="1">
        <f t="shared" si="225"/>
        <v>27.076029216653623</v>
      </c>
      <c r="AH198" s="15">
        <f t="shared" ref="AH198:AH199" si="228">SUM(F198:Q198)</f>
        <v>368.20860161724005</v>
      </c>
      <c r="AI198" s="15">
        <f t="shared" ref="AI198:AI199" si="229">SUM(U198:AF198)</f>
        <v>308.09014622881716</v>
      </c>
      <c r="AJ198" s="15">
        <f t="shared" ref="AJ198:AJ199" si="230">AI198-AH198</f>
        <v>-60.118455388422888</v>
      </c>
      <c r="AM198" s="15">
        <f t="shared" ref="AM198:AM199" si="231">AJ198</f>
        <v>-60.118455388422888</v>
      </c>
    </row>
    <row r="199" spans="1:40">
      <c r="A199" s="108" t="s">
        <v>1278</v>
      </c>
      <c r="B199" s="5" t="str">
        <f t="shared" si="226"/>
        <v>8800-04592</v>
      </c>
      <c r="C199" s="53" t="str">
        <f t="shared" si="227"/>
        <v>8800</v>
      </c>
      <c r="D199" s="1">
        <f>SUM($F199:K199)</f>
        <v>0</v>
      </c>
      <c r="E199" s="2">
        <f t="shared" si="221"/>
        <v>0</v>
      </c>
      <c r="F199" s="22">
        <f>'Div 9 history '!B200</f>
        <v>0</v>
      </c>
      <c r="G199" s="22">
        <f>'Div 9 history '!C200</f>
        <v>0</v>
      </c>
      <c r="H199" s="22">
        <f>'Div 9 history '!D200</f>
        <v>0</v>
      </c>
      <c r="I199" s="22">
        <f>'Div 9 history '!E200</f>
        <v>0</v>
      </c>
      <c r="J199" s="22">
        <f>'Div 9 history '!F200</f>
        <v>0</v>
      </c>
      <c r="K199" s="22">
        <f>'Div 9 history '!G200</f>
        <v>0</v>
      </c>
      <c r="L199" s="1">
        <f t="shared" si="224"/>
        <v>0</v>
      </c>
      <c r="M199" s="1">
        <f t="shared" si="224"/>
        <v>0</v>
      </c>
      <c r="N199" s="1">
        <f t="shared" si="224"/>
        <v>0</v>
      </c>
      <c r="O199" s="1">
        <f t="shared" si="224"/>
        <v>0</v>
      </c>
      <c r="P199" s="1">
        <f t="shared" si="224"/>
        <v>0</v>
      </c>
      <c r="Q199" s="1">
        <f t="shared" si="224"/>
        <v>0</v>
      </c>
      <c r="R199" s="1">
        <f t="shared" si="224"/>
        <v>0</v>
      </c>
      <c r="S199" s="1">
        <f t="shared" si="224"/>
        <v>0</v>
      </c>
      <c r="T199" s="1">
        <f t="shared" si="224"/>
        <v>0</v>
      </c>
      <c r="U199" s="1">
        <f t="shared" si="224"/>
        <v>0</v>
      </c>
      <c r="V199" s="1">
        <f t="shared" si="224"/>
        <v>0</v>
      </c>
      <c r="W199" s="1">
        <f t="shared" si="225"/>
        <v>0</v>
      </c>
      <c r="X199" s="1">
        <f t="shared" si="225"/>
        <v>0</v>
      </c>
      <c r="Y199" s="1">
        <f t="shared" si="225"/>
        <v>0</v>
      </c>
      <c r="Z199" s="1">
        <f t="shared" si="225"/>
        <v>0</v>
      </c>
      <c r="AA199" s="1">
        <f t="shared" si="225"/>
        <v>0</v>
      </c>
      <c r="AB199" s="1">
        <f t="shared" si="225"/>
        <v>0</v>
      </c>
      <c r="AC199" s="1">
        <f t="shared" si="225"/>
        <v>0</v>
      </c>
      <c r="AD199" s="1">
        <f t="shared" si="225"/>
        <v>0</v>
      </c>
      <c r="AE199" s="1">
        <f t="shared" si="225"/>
        <v>0</v>
      </c>
      <c r="AF199" s="1">
        <f t="shared" si="225"/>
        <v>0</v>
      </c>
      <c r="AH199" s="15">
        <f t="shared" si="228"/>
        <v>0</v>
      </c>
      <c r="AI199" s="15">
        <f t="shared" si="229"/>
        <v>0</v>
      </c>
      <c r="AJ199" s="15">
        <f t="shared" si="230"/>
        <v>0</v>
      </c>
      <c r="AM199" s="15">
        <f t="shared" si="231"/>
        <v>0</v>
      </c>
    </row>
    <row r="200" spans="1:40">
      <c r="A200" s="108" t="s">
        <v>337</v>
      </c>
      <c r="B200" s="5" t="str">
        <f t="shared" si="168"/>
        <v>8810-04592</v>
      </c>
      <c r="C200" s="5" t="str">
        <f t="shared" si="169"/>
        <v>8810</v>
      </c>
      <c r="D200" s="1">
        <f>SUM($F200:K200)</f>
        <v>378.4</v>
      </c>
      <c r="E200" s="2">
        <f t="shared" si="221"/>
        <v>1.0180356147276503E-3</v>
      </c>
      <c r="F200" s="22">
        <f>'Div 9 history '!B201</f>
        <v>175</v>
      </c>
      <c r="G200" s="22">
        <f>'Div 9 history '!C201</f>
        <v>203.4</v>
      </c>
      <c r="H200" s="22">
        <f>'Div 9 history '!D201</f>
        <v>0</v>
      </c>
      <c r="I200" s="22">
        <f>'Div 9 history '!E201</f>
        <v>0</v>
      </c>
      <c r="J200" s="22">
        <f>'Div 9 history '!F201</f>
        <v>0</v>
      </c>
      <c r="K200" s="22">
        <f>'Div 9 history '!G201</f>
        <v>0</v>
      </c>
      <c r="L200" s="1">
        <f t="shared" si="224"/>
        <v>42.720958520348738</v>
      </c>
      <c r="M200" s="1">
        <f t="shared" si="224"/>
        <v>44.79843325825501</v>
      </c>
      <c r="N200" s="1">
        <f t="shared" si="224"/>
        <v>40.423557548592854</v>
      </c>
      <c r="O200" s="1">
        <f t="shared" si="224"/>
        <v>42.323873728824218</v>
      </c>
      <c r="P200" s="1">
        <f t="shared" si="224"/>
        <v>46.731051708541692</v>
      </c>
      <c r="Q200" s="1">
        <f t="shared" si="224"/>
        <v>46.765257705196539</v>
      </c>
      <c r="R200" s="1">
        <f t="shared" si="224"/>
        <v>50.7332551207205</v>
      </c>
      <c r="S200" s="1">
        <f t="shared" si="224"/>
        <v>44.509647095425223</v>
      </c>
      <c r="T200" s="1">
        <f t="shared" si="224"/>
        <v>47.22113405347158</v>
      </c>
      <c r="U200" s="1">
        <f t="shared" si="224"/>
        <v>45.805097415166159</v>
      </c>
      <c r="V200" s="1">
        <f t="shared" si="224"/>
        <v>44.486944901216788</v>
      </c>
      <c r="W200" s="1">
        <f t="shared" si="225"/>
        <v>43.747647437801575</v>
      </c>
      <c r="X200" s="1">
        <f t="shared" si="225"/>
        <v>39.511244932454666</v>
      </c>
      <c r="Y200" s="1">
        <f t="shared" si="225"/>
        <v>44.044557524836897</v>
      </c>
      <c r="Z200" s="1">
        <f t="shared" si="225"/>
        <v>41.435637654974343</v>
      </c>
      <c r="AA200" s="1">
        <f t="shared" si="225"/>
        <v>42.323873728824218</v>
      </c>
      <c r="AB200" s="1">
        <f t="shared" si="225"/>
        <v>46.731051708541692</v>
      </c>
      <c r="AC200" s="1">
        <f t="shared" si="225"/>
        <v>46.765257705196539</v>
      </c>
      <c r="AD200" s="1">
        <f t="shared" si="225"/>
        <v>50.7332551207205</v>
      </c>
      <c r="AE200" s="1">
        <f t="shared" si="225"/>
        <v>44.509647095425223</v>
      </c>
      <c r="AF200" s="1">
        <f t="shared" si="225"/>
        <v>47.22113405347158</v>
      </c>
      <c r="AH200" s="15">
        <f t="shared" si="173"/>
        <v>642.16313246975903</v>
      </c>
      <c r="AI200" s="15">
        <f t="shared" si="174"/>
        <v>537.31534927863015</v>
      </c>
      <c r="AJ200" s="15">
        <f t="shared" si="175"/>
        <v>-104.84778319112888</v>
      </c>
      <c r="AM200" s="15">
        <f t="shared" si="204"/>
        <v>-104.84778319112888</v>
      </c>
    </row>
    <row r="201" spans="1:40">
      <c r="A201" s="9" t="s">
        <v>31</v>
      </c>
      <c r="B201" s="5"/>
      <c r="C201" s="5"/>
      <c r="D201" s="31">
        <f t="shared" ref="D201:K201" si="232">SUM(D152:D200)</f>
        <v>371696.22999999986</v>
      </c>
      <c r="E201" s="32">
        <f t="shared" si="232"/>
        <v>1.0000000000000007</v>
      </c>
      <c r="F201" s="31">
        <f t="shared" si="232"/>
        <v>62659.360000000001</v>
      </c>
      <c r="G201" s="31">
        <f t="shared" si="232"/>
        <v>61549.980000000032</v>
      </c>
      <c r="H201" s="31">
        <f t="shared" si="232"/>
        <v>66579.209999999992</v>
      </c>
      <c r="I201" s="31">
        <f t="shared" si="232"/>
        <v>68384.099999999991</v>
      </c>
      <c r="J201" s="31">
        <f t="shared" si="232"/>
        <v>53445.87000000001</v>
      </c>
      <c r="K201" s="31">
        <f t="shared" si="232"/>
        <v>59077.709999999992</v>
      </c>
      <c r="L201" s="33">
        <f>'Div 9 history '!H202</f>
        <v>41964.11</v>
      </c>
      <c r="M201" s="33">
        <f>'Div 9 history '!I202</f>
        <v>44004.78</v>
      </c>
      <c r="N201" s="33">
        <f>'Div 9 history '!J202</f>
        <v>39707.410000000003</v>
      </c>
      <c r="O201" s="31">
        <f>'Div 009 FY19 Budget'!C54</f>
        <v>41574.06</v>
      </c>
      <c r="P201" s="31">
        <f>'Div 009 FY19 Budget'!D54</f>
        <v>45903.16</v>
      </c>
      <c r="Q201" s="31">
        <f>'Div 009 FY19 Budget'!E54</f>
        <v>45936.76</v>
      </c>
      <c r="R201" s="31">
        <f>'Div 009 FY19 Budget'!F54</f>
        <v>49834.46</v>
      </c>
      <c r="S201" s="31">
        <f>'Div 009 FY19 Budget'!G54</f>
        <v>43721.11</v>
      </c>
      <c r="T201" s="31">
        <f>'Div 009 FY19 Budget'!H54</f>
        <v>46384.56</v>
      </c>
      <c r="U201" s="31">
        <f>'Div 009 FY19 Budget'!I54</f>
        <v>44993.61</v>
      </c>
      <c r="V201" s="31">
        <f>'Div 009 FY19 Budget'!J54</f>
        <v>43698.81</v>
      </c>
      <c r="W201" s="31">
        <f>'Div 009 FY19 Budget'!K54</f>
        <v>42972.61</v>
      </c>
      <c r="X201" s="31">
        <f>'Div 009 FY19 Budget'!L54</f>
        <v>38811.26</v>
      </c>
      <c r="Y201" s="31">
        <f>'Div 009 FY19 Budget'!M54</f>
        <v>43264.26</v>
      </c>
      <c r="Z201" s="31">
        <f>'Div 009 FY19 Budget'!N54</f>
        <v>40701.56</v>
      </c>
      <c r="AA201" s="37">
        <f t="shared" ref="AA201:AF201" si="233">O201</f>
        <v>41574.06</v>
      </c>
      <c r="AB201" s="37">
        <f t="shared" si="233"/>
        <v>45903.16</v>
      </c>
      <c r="AC201" s="37">
        <f t="shared" si="233"/>
        <v>45936.76</v>
      </c>
      <c r="AD201" s="37">
        <f t="shared" si="233"/>
        <v>49834.46</v>
      </c>
      <c r="AE201" s="37">
        <f>S201</f>
        <v>43721.11</v>
      </c>
      <c r="AF201" s="37">
        <f t="shared" si="233"/>
        <v>46384.56</v>
      </c>
      <c r="AH201" s="15">
        <f>SUM(F201:Q201)</f>
        <v>630786.51000000013</v>
      </c>
      <c r="AI201" s="15">
        <f>SUM(U201:AF201)</f>
        <v>527796.22000000009</v>
      </c>
      <c r="AJ201" s="15">
        <f t="shared" ref="AJ201" si="234">AI201-AH201</f>
        <v>-102990.29000000004</v>
      </c>
      <c r="AM201" s="93"/>
    </row>
    <row r="202" spans="1:40">
      <c r="B202" s="5"/>
      <c r="C202" s="5"/>
      <c r="F202" s="1">
        <f>F201-'Div 9 history '!B202</f>
        <v>0</v>
      </c>
      <c r="G202" s="1">
        <f>G201-'Div 9 history '!C202</f>
        <v>0</v>
      </c>
      <c r="H202" s="1">
        <f>H201-'Div 9 history '!D202</f>
        <v>0</v>
      </c>
      <c r="I202" s="1">
        <f>I201-'Div 9 history '!E202</f>
        <v>0</v>
      </c>
      <c r="J202" s="1">
        <f>J201-'Div 9 history '!F202</f>
        <v>0</v>
      </c>
      <c r="K202" s="1">
        <f>K201-'Div 9 history '!G202</f>
        <v>0</v>
      </c>
      <c r="L202" s="1">
        <f>L201-'Div 9 history '!H202</f>
        <v>0</v>
      </c>
      <c r="M202" s="1">
        <f>M201-'Div 9 history '!I202</f>
        <v>0</v>
      </c>
      <c r="N202" s="1">
        <f>N201-'Div 9 history '!J202</f>
        <v>0</v>
      </c>
      <c r="O202" s="1">
        <f t="shared" ref="O202:AF202" si="235">O201-SUM(O152:O200)</f>
        <v>0</v>
      </c>
      <c r="P202" s="1">
        <f t="shared" si="235"/>
        <v>0</v>
      </c>
      <c r="Q202" s="1">
        <f t="shared" si="235"/>
        <v>0</v>
      </c>
      <c r="R202" s="1">
        <f t="shared" si="235"/>
        <v>0</v>
      </c>
      <c r="S202" s="1">
        <f t="shared" si="235"/>
        <v>0</v>
      </c>
      <c r="T202" s="1">
        <f t="shared" si="235"/>
        <v>0</v>
      </c>
      <c r="U202" s="1">
        <f t="shared" si="235"/>
        <v>0</v>
      </c>
      <c r="V202" s="1">
        <f t="shared" si="235"/>
        <v>0</v>
      </c>
      <c r="W202" s="1">
        <f t="shared" si="235"/>
        <v>0</v>
      </c>
      <c r="X202" s="1">
        <f t="shared" si="235"/>
        <v>0</v>
      </c>
      <c r="Y202" s="1">
        <f t="shared" si="235"/>
        <v>0</v>
      </c>
      <c r="Z202" s="1">
        <f t="shared" si="235"/>
        <v>0</v>
      </c>
      <c r="AA202" s="1">
        <f t="shared" si="235"/>
        <v>0</v>
      </c>
      <c r="AB202" s="1">
        <f t="shared" si="235"/>
        <v>0</v>
      </c>
      <c r="AC202" s="1">
        <f t="shared" si="235"/>
        <v>0</v>
      </c>
      <c r="AD202" s="1">
        <f t="shared" si="235"/>
        <v>0</v>
      </c>
      <c r="AE202" s="1">
        <f t="shared" si="235"/>
        <v>0</v>
      </c>
      <c r="AF202" s="1">
        <f t="shared" si="235"/>
        <v>0</v>
      </c>
    </row>
    <row r="203" spans="1:40">
      <c r="A203" s="76" t="s">
        <v>162</v>
      </c>
      <c r="B203" s="5" t="str">
        <f t="shared" si="168"/>
        <v>8740-03002</v>
      </c>
      <c r="C203" s="5" t="str">
        <f t="shared" ref="C203" si="236">LEFT(B203,4)</f>
        <v>8740</v>
      </c>
      <c r="D203" s="1">
        <f>SUM($F203:K203)</f>
        <v>574880.67999999993</v>
      </c>
      <c r="E203" s="2">
        <f t="shared" ref="E203:E222" si="237">D203/$D$243</f>
        <v>1.0225745043668812</v>
      </c>
      <c r="F203" s="22">
        <f>'Div 9 history '!B204</f>
        <v>103169.04</v>
      </c>
      <c r="G203" s="22">
        <f>'Div 9 history '!C204</f>
        <v>100976.33</v>
      </c>
      <c r="H203" s="22">
        <f>'Div 9 history '!D204</f>
        <v>101831.77</v>
      </c>
      <c r="I203" s="22">
        <f>'Div 9 history '!E204</f>
        <v>87810.54</v>
      </c>
      <c r="J203" s="22">
        <f>'Div 9 history '!F204</f>
        <v>99515.44</v>
      </c>
      <c r="K203" s="22">
        <f>'Div 9 history '!G204</f>
        <v>81577.56</v>
      </c>
      <c r="L203" s="1">
        <f t="shared" ref="L203:U212" si="238">$E203*L$243</f>
        <v>89884.022838732679</v>
      </c>
      <c r="M203" s="1">
        <f t="shared" si="238"/>
        <v>83184.421458472192</v>
      </c>
      <c r="N203" s="1">
        <f t="shared" si="238"/>
        <v>84153.014254753551</v>
      </c>
      <c r="O203" s="1">
        <f t="shared" si="238"/>
        <v>77224.243702319378</v>
      </c>
      <c r="P203" s="1">
        <f t="shared" si="238"/>
        <v>82490.093370007075</v>
      </c>
      <c r="Q203" s="1">
        <f t="shared" si="238"/>
        <v>86575.523932833821</v>
      </c>
      <c r="R203" s="1">
        <f t="shared" si="238"/>
        <v>91138.435434729618</v>
      </c>
      <c r="S203" s="1">
        <f t="shared" si="238"/>
        <v>86093.707277866226</v>
      </c>
      <c r="T203" s="1">
        <f t="shared" si="238"/>
        <v>95842.830345049646</v>
      </c>
      <c r="U203" s="1">
        <f t="shared" si="238"/>
        <v>98279.278122654228</v>
      </c>
      <c r="V203" s="1">
        <f t="shared" ref="V203:AF212" si="239">$E203*V$243</f>
        <v>93673.091267733616</v>
      </c>
      <c r="W203" s="1">
        <f t="shared" si="239"/>
        <v>80132.323292828078</v>
      </c>
      <c r="X203" s="1">
        <f t="shared" si="239"/>
        <v>93000.809885582654</v>
      </c>
      <c r="Y203" s="1">
        <f t="shared" si="239"/>
        <v>88365.050175995741</v>
      </c>
      <c r="Z203" s="1">
        <f t="shared" si="239"/>
        <v>90884.12156452339</v>
      </c>
      <c r="AA203" s="1">
        <f t="shared" si="239"/>
        <v>77224.243702319378</v>
      </c>
      <c r="AB203" s="1">
        <f t="shared" si="239"/>
        <v>82490.093370007075</v>
      </c>
      <c r="AC203" s="1">
        <f t="shared" si="239"/>
        <v>86575.523932833821</v>
      </c>
      <c r="AD203" s="1">
        <f t="shared" si="239"/>
        <v>91138.435434729618</v>
      </c>
      <c r="AE203" s="1">
        <f t="shared" si="239"/>
        <v>86093.707277866226</v>
      </c>
      <c r="AF203" s="1">
        <f t="shared" si="239"/>
        <v>95842.830345049646</v>
      </c>
      <c r="AH203" s="15">
        <f t="shared" ref="AH203:AH242" si="240">SUM(F203:Q203)</f>
        <v>1078391.9995571186</v>
      </c>
      <c r="AI203" s="15">
        <f t="shared" ref="AI203:AI242" si="241">SUM(U203:AF203)</f>
        <v>1063699.5083721234</v>
      </c>
      <c r="AJ203" s="15">
        <f t="shared" ref="AJ203:AJ242" si="242">AI203-AH203</f>
        <v>-14692.491184995277</v>
      </c>
      <c r="AN203" s="15">
        <f t="shared" ref="AN203:AN242" si="243">AJ203</f>
        <v>-14692.491184995277</v>
      </c>
    </row>
    <row r="204" spans="1:40">
      <c r="A204" s="76" t="s">
        <v>1279</v>
      </c>
      <c r="B204" s="5" t="str">
        <f t="shared" ref="B204" si="244">RIGHT(A204,10)</f>
        <v>8160-03003</v>
      </c>
      <c r="C204" s="5" t="str">
        <f t="shared" ref="C204" si="245">LEFT(B204,4)</f>
        <v>8160</v>
      </c>
      <c r="D204" s="1">
        <f>SUM($F204:K204)</f>
        <v>0</v>
      </c>
      <c r="E204" s="2">
        <f t="shared" si="237"/>
        <v>0</v>
      </c>
      <c r="F204" s="22">
        <f>'Div 9 history '!B205</f>
        <v>0</v>
      </c>
      <c r="G204" s="22">
        <f>'Div 9 history '!C205</f>
        <v>0</v>
      </c>
      <c r="H204" s="22">
        <f>'Div 9 history '!D205</f>
        <v>0</v>
      </c>
      <c r="I204" s="22">
        <f>'Div 9 history '!E205</f>
        <v>0</v>
      </c>
      <c r="J204" s="22">
        <f>'Div 9 history '!F205</f>
        <v>0</v>
      </c>
      <c r="K204" s="22">
        <f>'Div 9 history '!G205</f>
        <v>0</v>
      </c>
      <c r="L204" s="1">
        <f t="shared" si="238"/>
        <v>0</v>
      </c>
      <c r="M204" s="1">
        <f t="shared" si="238"/>
        <v>0</v>
      </c>
      <c r="N204" s="1">
        <f t="shared" si="238"/>
        <v>0</v>
      </c>
      <c r="O204" s="1">
        <f t="shared" si="238"/>
        <v>0</v>
      </c>
      <c r="P204" s="1">
        <f t="shared" si="238"/>
        <v>0</v>
      </c>
      <c r="Q204" s="1">
        <f t="shared" si="238"/>
        <v>0</v>
      </c>
      <c r="R204" s="1">
        <f t="shared" si="238"/>
        <v>0</v>
      </c>
      <c r="S204" s="1">
        <f t="shared" si="238"/>
        <v>0</v>
      </c>
      <c r="T204" s="1">
        <f t="shared" si="238"/>
        <v>0</v>
      </c>
      <c r="U204" s="1">
        <f t="shared" si="238"/>
        <v>0</v>
      </c>
      <c r="V204" s="1">
        <f t="shared" si="239"/>
        <v>0</v>
      </c>
      <c r="W204" s="1">
        <f t="shared" si="239"/>
        <v>0</v>
      </c>
      <c r="X204" s="1">
        <f t="shared" si="239"/>
        <v>0</v>
      </c>
      <c r="Y204" s="1">
        <f t="shared" si="239"/>
        <v>0</v>
      </c>
      <c r="Z204" s="1">
        <f t="shared" si="239"/>
        <v>0</v>
      </c>
      <c r="AA204" s="1">
        <f t="shared" si="239"/>
        <v>0</v>
      </c>
      <c r="AB204" s="1">
        <f t="shared" si="239"/>
        <v>0</v>
      </c>
      <c r="AC204" s="1">
        <f t="shared" si="239"/>
        <v>0</v>
      </c>
      <c r="AD204" s="1">
        <f t="shared" si="239"/>
        <v>0</v>
      </c>
      <c r="AE204" s="1">
        <f t="shared" si="239"/>
        <v>0</v>
      </c>
      <c r="AF204" s="1">
        <f t="shared" si="239"/>
        <v>0</v>
      </c>
      <c r="AH204" s="15">
        <f t="shared" ref="AH204" si="246">SUM(F204:Q204)</f>
        <v>0</v>
      </c>
      <c r="AI204" s="15">
        <f t="shared" ref="AI204" si="247">SUM(U204:AF204)</f>
        <v>0</v>
      </c>
      <c r="AJ204" s="15">
        <f t="shared" ref="AJ204" si="248">AI204-AH204</f>
        <v>0</v>
      </c>
      <c r="AN204" s="15">
        <f t="shared" ref="AN204" si="249">AJ204</f>
        <v>0</v>
      </c>
    </row>
    <row r="205" spans="1:40">
      <c r="A205" s="76" t="s">
        <v>1280</v>
      </c>
      <c r="B205" s="5" t="str">
        <f t="shared" ref="B205:B239" si="250">RIGHT(A205,10)</f>
        <v>8760-03003</v>
      </c>
      <c r="C205" s="5" t="str">
        <f t="shared" ref="C205:C239" si="251">LEFT(B205,4)</f>
        <v>8760</v>
      </c>
      <c r="D205" s="1">
        <f>SUM($F205:K205)</f>
        <v>0</v>
      </c>
      <c r="E205" s="2">
        <f t="shared" si="237"/>
        <v>0</v>
      </c>
      <c r="F205" s="22">
        <f>'Div 9 history '!B206</f>
        <v>0</v>
      </c>
      <c r="G205" s="22">
        <f>'Div 9 history '!C206</f>
        <v>0</v>
      </c>
      <c r="H205" s="22">
        <f>'Div 9 history '!D206</f>
        <v>0</v>
      </c>
      <c r="I205" s="22">
        <f>'Div 9 history '!E206</f>
        <v>0</v>
      </c>
      <c r="J205" s="22">
        <f>'Div 9 history '!F206</f>
        <v>0</v>
      </c>
      <c r="K205" s="22">
        <f>'Div 9 history '!G206</f>
        <v>0</v>
      </c>
      <c r="L205" s="1">
        <f t="shared" si="238"/>
        <v>0</v>
      </c>
      <c r="M205" s="1">
        <f t="shared" si="238"/>
        <v>0</v>
      </c>
      <c r="N205" s="1">
        <f t="shared" si="238"/>
        <v>0</v>
      </c>
      <c r="O205" s="1">
        <f t="shared" si="238"/>
        <v>0</v>
      </c>
      <c r="P205" s="1">
        <f t="shared" si="238"/>
        <v>0</v>
      </c>
      <c r="Q205" s="1">
        <f t="shared" si="238"/>
        <v>0</v>
      </c>
      <c r="R205" s="1">
        <f t="shared" si="238"/>
        <v>0</v>
      </c>
      <c r="S205" s="1">
        <f t="shared" si="238"/>
        <v>0</v>
      </c>
      <c r="T205" s="1">
        <f t="shared" si="238"/>
        <v>0</v>
      </c>
      <c r="U205" s="1">
        <f t="shared" si="238"/>
        <v>0</v>
      </c>
      <c r="V205" s="1">
        <f t="shared" si="239"/>
        <v>0</v>
      </c>
      <c r="W205" s="1">
        <f t="shared" si="239"/>
        <v>0</v>
      </c>
      <c r="X205" s="1">
        <f t="shared" si="239"/>
        <v>0</v>
      </c>
      <c r="Y205" s="1">
        <f t="shared" si="239"/>
        <v>0</v>
      </c>
      <c r="Z205" s="1">
        <f t="shared" si="239"/>
        <v>0</v>
      </c>
      <c r="AA205" s="1">
        <f t="shared" si="239"/>
        <v>0</v>
      </c>
      <c r="AB205" s="1">
        <f t="shared" si="239"/>
        <v>0</v>
      </c>
      <c r="AC205" s="1">
        <f t="shared" si="239"/>
        <v>0</v>
      </c>
      <c r="AD205" s="1">
        <f t="shared" si="239"/>
        <v>0</v>
      </c>
      <c r="AE205" s="1">
        <f t="shared" si="239"/>
        <v>0</v>
      </c>
      <c r="AF205" s="1">
        <f t="shared" si="239"/>
        <v>0</v>
      </c>
      <c r="AH205" s="15">
        <f t="shared" ref="AH205:AH206" si="252">SUM(F205:Q205)</f>
        <v>0</v>
      </c>
      <c r="AI205" s="15">
        <f t="shared" ref="AI205:AI206" si="253">SUM(U205:AF205)</f>
        <v>0</v>
      </c>
      <c r="AJ205" s="15">
        <f t="shared" ref="AJ205:AJ206" si="254">AI205-AH205</f>
        <v>0</v>
      </c>
      <c r="AN205" s="15">
        <f t="shared" ref="AN205:AN206" si="255">AJ205</f>
        <v>0</v>
      </c>
    </row>
    <row r="206" spans="1:40">
      <c r="A206" s="76" t="s">
        <v>692</v>
      </c>
      <c r="B206" s="5" t="str">
        <f t="shared" si="250"/>
        <v>7560-03003</v>
      </c>
      <c r="C206" s="5" t="str">
        <f t="shared" si="251"/>
        <v>7560</v>
      </c>
      <c r="D206" s="1">
        <f>SUM($F206:K206)</f>
        <v>0</v>
      </c>
      <c r="E206" s="2">
        <f t="shared" si="237"/>
        <v>0</v>
      </c>
      <c r="F206" s="22">
        <f>'Div 9 history '!B207</f>
        <v>0</v>
      </c>
      <c r="G206" s="22">
        <f>'Div 9 history '!C207</f>
        <v>0</v>
      </c>
      <c r="H206" s="22">
        <f>'Div 9 history '!D207</f>
        <v>0</v>
      </c>
      <c r="I206" s="22">
        <f>'Div 9 history '!E207</f>
        <v>0</v>
      </c>
      <c r="J206" s="22">
        <f>'Div 9 history '!F207</f>
        <v>0</v>
      </c>
      <c r="K206" s="22">
        <f>'Div 9 history '!G207</f>
        <v>0</v>
      </c>
      <c r="L206" s="1">
        <f t="shared" si="238"/>
        <v>0</v>
      </c>
      <c r="M206" s="1">
        <f t="shared" si="238"/>
        <v>0</v>
      </c>
      <c r="N206" s="1">
        <f t="shared" si="238"/>
        <v>0</v>
      </c>
      <c r="O206" s="1">
        <f t="shared" si="238"/>
        <v>0</v>
      </c>
      <c r="P206" s="1">
        <f t="shared" si="238"/>
        <v>0</v>
      </c>
      <c r="Q206" s="1">
        <f t="shared" si="238"/>
        <v>0</v>
      </c>
      <c r="R206" s="1">
        <f t="shared" si="238"/>
        <v>0</v>
      </c>
      <c r="S206" s="1">
        <f t="shared" si="238"/>
        <v>0</v>
      </c>
      <c r="T206" s="1">
        <f t="shared" si="238"/>
        <v>0</v>
      </c>
      <c r="U206" s="1">
        <f t="shared" si="238"/>
        <v>0</v>
      </c>
      <c r="V206" s="1">
        <f t="shared" si="239"/>
        <v>0</v>
      </c>
      <c r="W206" s="1">
        <f t="shared" si="239"/>
        <v>0</v>
      </c>
      <c r="X206" s="1">
        <f t="shared" si="239"/>
        <v>0</v>
      </c>
      <c r="Y206" s="1">
        <f t="shared" si="239"/>
        <v>0</v>
      </c>
      <c r="Z206" s="1">
        <f t="shared" si="239"/>
        <v>0</v>
      </c>
      <c r="AA206" s="1">
        <f t="shared" si="239"/>
        <v>0</v>
      </c>
      <c r="AB206" s="1">
        <f t="shared" si="239"/>
        <v>0</v>
      </c>
      <c r="AC206" s="1">
        <f t="shared" si="239"/>
        <v>0</v>
      </c>
      <c r="AD206" s="1">
        <f t="shared" si="239"/>
        <v>0</v>
      </c>
      <c r="AE206" s="1">
        <f t="shared" si="239"/>
        <v>0</v>
      </c>
      <c r="AF206" s="1">
        <f t="shared" si="239"/>
        <v>0</v>
      </c>
      <c r="AH206" s="15">
        <f t="shared" si="252"/>
        <v>0</v>
      </c>
      <c r="AI206" s="15">
        <f t="shared" si="253"/>
        <v>0</v>
      </c>
      <c r="AJ206" s="15">
        <f t="shared" si="254"/>
        <v>0</v>
      </c>
      <c r="AN206" s="15">
        <f t="shared" si="255"/>
        <v>0</v>
      </c>
    </row>
    <row r="207" spans="1:40">
      <c r="A207" s="76" t="s">
        <v>693</v>
      </c>
      <c r="B207" s="5" t="str">
        <f t="shared" si="250"/>
        <v>8210-03003</v>
      </c>
      <c r="C207" s="5" t="str">
        <f t="shared" si="251"/>
        <v>8210</v>
      </c>
      <c r="D207" s="1">
        <f>SUM($F207:K207)</f>
        <v>-3.35</v>
      </c>
      <c r="E207" s="2">
        <f t="shared" si="237"/>
        <v>-5.9588445199255129E-6</v>
      </c>
      <c r="F207" s="22">
        <f>'Div 9 history '!B208</f>
        <v>-3.35</v>
      </c>
      <c r="G207" s="22">
        <f>'Div 9 history '!C208</f>
        <v>0</v>
      </c>
      <c r="H207" s="22">
        <f>'Div 9 history '!D208</f>
        <v>0</v>
      </c>
      <c r="I207" s="22">
        <f>'Div 9 history '!E208</f>
        <v>0</v>
      </c>
      <c r="J207" s="22">
        <f>'Div 9 history '!F208</f>
        <v>0</v>
      </c>
      <c r="K207" s="22">
        <f>'Div 9 history '!G208</f>
        <v>0</v>
      </c>
      <c r="L207" s="1">
        <f t="shared" si="238"/>
        <v>-0.52378082441343221</v>
      </c>
      <c r="M207" s="1">
        <f t="shared" si="238"/>
        <v>-0.4847402627722362</v>
      </c>
      <c r="N207" s="1">
        <f t="shared" si="238"/>
        <v>-0.4903845398899549</v>
      </c>
      <c r="O207" s="1">
        <f t="shared" si="238"/>
        <v>-0.45000854160339832</v>
      </c>
      <c r="P207" s="1">
        <f t="shared" si="238"/>
        <v>-0.48069420734320678</v>
      </c>
      <c r="Q207" s="1">
        <f t="shared" si="238"/>
        <v>-0.50450122132299402</v>
      </c>
      <c r="R207" s="1">
        <f t="shared" si="238"/>
        <v>-0.53109065816291523</v>
      </c>
      <c r="S207" s="1">
        <f t="shared" si="238"/>
        <v>-0.50169353296209551</v>
      </c>
      <c r="T207" s="1">
        <f t="shared" si="238"/>
        <v>-0.55850456073061339</v>
      </c>
      <c r="U207" s="1">
        <f t="shared" si="238"/>
        <v>-0.57270246359799692</v>
      </c>
      <c r="V207" s="1">
        <f t="shared" si="239"/>
        <v>-0.54586084845799243</v>
      </c>
      <c r="W207" s="1">
        <f t="shared" si="239"/>
        <v>-0.46695478274026198</v>
      </c>
      <c r="X207" s="1">
        <f t="shared" si="239"/>
        <v>-0.54194326571681251</v>
      </c>
      <c r="Y207" s="1">
        <f t="shared" si="239"/>
        <v>-0.5149293207932919</v>
      </c>
      <c r="Z207" s="1">
        <f t="shared" si="239"/>
        <v>-0.52960869591434756</v>
      </c>
      <c r="AA207" s="1">
        <f t="shared" si="239"/>
        <v>-0.45000854160339832</v>
      </c>
      <c r="AB207" s="1">
        <f t="shared" si="239"/>
        <v>-0.48069420734320678</v>
      </c>
      <c r="AC207" s="1">
        <f t="shared" si="239"/>
        <v>-0.50450122132299402</v>
      </c>
      <c r="AD207" s="1">
        <f t="shared" si="239"/>
        <v>-0.53109065816291523</v>
      </c>
      <c r="AE207" s="1">
        <f t="shared" si="239"/>
        <v>-0.50169353296209551</v>
      </c>
      <c r="AF207" s="1">
        <f t="shared" si="239"/>
        <v>-0.55850456073061339</v>
      </c>
      <c r="AH207" s="15">
        <f t="shared" si="240"/>
        <v>-6.2841095973452221</v>
      </c>
      <c r="AI207" s="15">
        <f t="shared" si="241"/>
        <v>-6.198492099345926</v>
      </c>
      <c r="AJ207" s="15">
        <f t="shared" si="242"/>
        <v>8.5617497999296077E-2</v>
      </c>
      <c r="AN207" s="15">
        <f t="shared" si="243"/>
        <v>8.5617497999296077E-2</v>
      </c>
    </row>
    <row r="208" spans="1:40">
      <c r="A208" s="76" t="s">
        <v>163</v>
      </c>
      <c r="B208" s="5" t="str">
        <f t="shared" si="250"/>
        <v>8560-03003</v>
      </c>
      <c r="C208" s="5" t="str">
        <f t="shared" si="251"/>
        <v>8560</v>
      </c>
      <c r="D208" s="1">
        <f>SUM($F208:K208)</f>
        <v>-155.52000000000001</v>
      </c>
      <c r="E208" s="2">
        <f t="shared" si="237"/>
        <v>-2.7663268648919878E-4</v>
      </c>
      <c r="F208" s="22">
        <f>'Div 9 history '!B209</f>
        <v>-25.36</v>
      </c>
      <c r="G208" s="22">
        <f>'Div 9 history '!C209</f>
        <v>-4.1500000000000004</v>
      </c>
      <c r="H208" s="22">
        <f>'Div 9 history '!D209</f>
        <v>-1.44</v>
      </c>
      <c r="I208" s="22">
        <f>'Div 9 history '!E209</f>
        <v>-10.119999999999999</v>
      </c>
      <c r="J208" s="22">
        <f>'Div 9 history '!F209</f>
        <v>-92.68</v>
      </c>
      <c r="K208" s="22">
        <f>'Div 9 history '!G209</f>
        <v>-21.77</v>
      </c>
      <c r="L208" s="1">
        <f t="shared" si="238"/>
        <v>-24.315938451575221</v>
      </c>
      <c r="M208" s="1">
        <f t="shared" si="238"/>
        <v>-22.503524079503936</v>
      </c>
      <c r="N208" s="1">
        <f t="shared" si="238"/>
        <v>-22.765553326473373</v>
      </c>
      <c r="O208" s="1">
        <f t="shared" si="238"/>
        <v>-20.891142803032992</v>
      </c>
      <c r="P208" s="1">
        <f t="shared" si="238"/>
        <v>-22.315690485377772</v>
      </c>
      <c r="Q208" s="1">
        <f t="shared" si="238"/>
        <v>-23.420904459746879</v>
      </c>
      <c r="R208" s="1">
        <f t="shared" si="238"/>
        <v>-24.655289300745249</v>
      </c>
      <c r="S208" s="1">
        <f t="shared" si="238"/>
        <v>-23.290560670526897</v>
      </c>
      <c r="T208" s="1">
        <f t="shared" si="238"/>
        <v>-25.927949040246272</v>
      </c>
      <c r="U208" s="1">
        <f t="shared" si="238"/>
        <v>-26.587070787689697</v>
      </c>
      <c r="V208" s="1">
        <f t="shared" si="239"/>
        <v>-25.340978851399104</v>
      </c>
      <c r="W208" s="1">
        <f t="shared" si="239"/>
        <v>-21.67785307813897</v>
      </c>
      <c r="X208" s="1">
        <f t="shared" si="239"/>
        <v>-25.159109457993644</v>
      </c>
      <c r="Y208" s="1">
        <f t="shared" si="239"/>
        <v>-23.905017304409778</v>
      </c>
      <c r="Z208" s="1">
        <f t="shared" si="239"/>
        <v>-24.586490862268462</v>
      </c>
      <c r="AA208" s="1">
        <f t="shared" si="239"/>
        <v>-20.891142803032992</v>
      </c>
      <c r="AB208" s="1">
        <f t="shared" si="239"/>
        <v>-22.315690485377772</v>
      </c>
      <c r="AC208" s="1">
        <f t="shared" si="239"/>
        <v>-23.420904459746879</v>
      </c>
      <c r="AD208" s="1">
        <f t="shared" si="239"/>
        <v>-24.655289300745249</v>
      </c>
      <c r="AE208" s="1">
        <f t="shared" si="239"/>
        <v>-23.290560670526897</v>
      </c>
      <c r="AF208" s="1">
        <f t="shared" si="239"/>
        <v>-25.927949040246272</v>
      </c>
      <c r="AH208" s="15">
        <f t="shared" si="240"/>
        <v>-291.73275360571017</v>
      </c>
      <c r="AI208" s="15">
        <f t="shared" si="241"/>
        <v>-287.75805710157573</v>
      </c>
      <c r="AJ208" s="15">
        <f t="shared" si="242"/>
        <v>3.9746965041344424</v>
      </c>
      <c r="AN208" s="15">
        <f t="shared" si="243"/>
        <v>3.9746965041344424</v>
      </c>
    </row>
    <row r="209" spans="1:40">
      <c r="A209" s="76" t="s">
        <v>1281</v>
      </c>
      <c r="B209" s="5" t="str">
        <f t="shared" si="250"/>
        <v>8810-03003</v>
      </c>
      <c r="C209" s="5" t="str">
        <f t="shared" si="251"/>
        <v>8810</v>
      </c>
      <c r="D209" s="1">
        <f>SUM($F209:K209)</f>
        <v>-19.829999999999998</v>
      </c>
      <c r="E209" s="2">
        <f t="shared" si="237"/>
        <v>-3.5272802038842658E-5</v>
      </c>
      <c r="F209" s="22">
        <f>'Div 9 history '!B210</f>
        <v>0</v>
      </c>
      <c r="G209" s="22">
        <f>'Div 9 history '!C210</f>
        <v>0</v>
      </c>
      <c r="H209" s="22">
        <f>'Div 9 history '!D210</f>
        <v>0</v>
      </c>
      <c r="I209" s="22">
        <f>'Div 9 history '!E210</f>
        <v>-19.829999999999998</v>
      </c>
      <c r="J209" s="22">
        <f>'Div 9 history '!F210</f>
        <v>0</v>
      </c>
      <c r="K209" s="22">
        <f>'Div 9 history '!G210</f>
        <v>0</v>
      </c>
      <c r="L209" s="1">
        <f t="shared" si="238"/>
        <v>-3.1004697755577189</v>
      </c>
      <c r="M209" s="1">
        <f t="shared" si="238"/>
        <v>-2.8693729584398335</v>
      </c>
      <c r="N209" s="1">
        <f t="shared" si="238"/>
        <v>-2.9027837092590461</v>
      </c>
      <c r="O209" s="1">
        <f t="shared" si="238"/>
        <v>-2.663781904476235</v>
      </c>
      <c r="P209" s="1">
        <f t="shared" si="238"/>
        <v>-2.8454227258554594</v>
      </c>
      <c r="Q209" s="1">
        <f t="shared" si="238"/>
        <v>-2.9863460354731255</v>
      </c>
      <c r="R209" s="1">
        <f t="shared" si="238"/>
        <v>-3.1437396272748082</v>
      </c>
      <c r="S209" s="1">
        <f t="shared" si="238"/>
        <v>-2.9697261966084634</v>
      </c>
      <c r="T209" s="1">
        <f t="shared" si="238"/>
        <v>-3.3060135639665855</v>
      </c>
      <c r="U209" s="1">
        <f t="shared" si="238"/>
        <v>-3.3900566725815753</v>
      </c>
      <c r="V209" s="1">
        <f t="shared" si="239"/>
        <v>-3.2311703357976085</v>
      </c>
      <c r="W209" s="1">
        <f t="shared" si="239"/>
        <v>-2.7640935348475804</v>
      </c>
      <c r="X209" s="1">
        <f t="shared" si="239"/>
        <v>-3.2079805848251914</v>
      </c>
      <c r="Y209" s="1">
        <f t="shared" si="239"/>
        <v>-3.0480741586062616</v>
      </c>
      <c r="Z209" s="1">
        <f t="shared" si="239"/>
        <v>-3.1349672955168693</v>
      </c>
      <c r="AA209" s="1">
        <f t="shared" si="239"/>
        <v>-2.663781904476235</v>
      </c>
      <c r="AB209" s="1">
        <f t="shared" si="239"/>
        <v>-2.8454227258554594</v>
      </c>
      <c r="AC209" s="1">
        <f t="shared" si="239"/>
        <v>-2.9863460354731255</v>
      </c>
      <c r="AD209" s="1">
        <f t="shared" si="239"/>
        <v>-3.1437396272748082</v>
      </c>
      <c r="AE209" s="1">
        <f t="shared" si="239"/>
        <v>-2.9697261966084634</v>
      </c>
      <c r="AF209" s="1">
        <f t="shared" si="239"/>
        <v>-3.3060135639665855</v>
      </c>
      <c r="AH209" s="15">
        <f t="shared" si="240"/>
        <v>-37.198177109061419</v>
      </c>
      <c r="AI209" s="15">
        <f t="shared" si="241"/>
        <v>-36.691372635829772</v>
      </c>
      <c r="AJ209" s="15">
        <f t="shared" si="242"/>
        <v>0.50680447323164657</v>
      </c>
      <c r="AN209" s="15">
        <f t="shared" si="243"/>
        <v>0.50680447323164657</v>
      </c>
    </row>
    <row r="210" spans="1:40">
      <c r="A210" s="76" t="s">
        <v>694</v>
      </c>
      <c r="B210" s="5" t="str">
        <f t="shared" si="250"/>
        <v>8650-03003</v>
      </c>
      <c r="C210" s="5" t="str">
        <f t="shared" si="251"/>
        <v>8650</v>
      </c>
      <c r="D210" s="1">
        <f>SUM($F210:K210)</f>
        <v>0</v>
      </c>
      <c r="E210" s="2">
        <f t="shared" si="237"/>
        <v>0</v>
      </c>
      <c r="F210" s="22">
        <f>'Div 9 history '!B211</f>
        <v>0</v>
      </c>
      <c r="G210" s="22">
        <f>'Div 9 history '!C211</f>
        <v>0</v>
      </c>
      <c r="H210" s="22">
        <f>'Div 9 history '!D211</f>
        <v>0</v>
      </c>
      <c r="I210" s="22">
        <f>'Div 9 history '!E211</f>
        <v>0</v>
      </c>
      <c r="J210" s="22">
        <f>'Div 9 history '!F211</f>
        <v>0</v>
      </c>
      <c r="K210" s="22">
        <f>'Div 9 history '!G211</f>
        <v>0</v>
      </c>
      <c r="L210" s="1">
        <f t="shared" si="238"/>
        <v>0</v>
      </c>
      <c r="M210" s="1">
        <f t="shared" si="238"/>
        <v>0</v>
      </c>
      <c r="N210" s="1">
        <f t="shared" si="238"/>
        <v>0</v>
      </c>
      <c r="O210" s="1">
        <f t="shared" si="238"/>
        <v>0</v>
      </c>
      <c r="P210" s="1">
        <f t="shared" si="238"/>
        <v>0</v>
      </c>
      <c r="Q210" s="1">
        <f t="shared" si="238"/>
        <v>0</v>
      </c>
      <c r="R210" s="1">
        <f t="shared" si="238"/>
        <v>0</v>
      </c>
      <c r="S210" s="1">
        <f t="shared" si="238"/>
        <v>0</v>
      </c>
      <c r="T210" s="1">
        <f t="shared" si="238"/>
        <v>0</v>
      </c>
      <c r="U210" s="1">
        <f t="shared" si="238"/>
        <v>0</v>
      </c>
      <c r="V210" s="1">
        <f t="shared" si="239"/>
        <v>0</v>
      </c>
      <c r="W210" s="1">
        <f t="shared" si="239"/>
        <v>0</v>
      </c>
      <c r="X210" s="1">
        <f t="shared" si="239"/>
        <v>0</v>
      </c>
      <c r="Y210" s="1">
        <f t="shared" si="239"/>
        <v>0</v>
      </c>
      <c r="Z210" s="1">
        <f t="shared" si="239"/>
        <v>0</v>
      </c>
      <c r="AA210" s="1">
        <f t="shared" si="239"/>
        <v>0</v>
      </c>
      <c r="AB210" s="1">
        <f t="shared" si="239"/>
        <v>0</v>
      </c>
      <c r="AC210" s="1">
        <f t="shared" si="239"/>
        <v>0</v>
      </c>
      <c r="AD210" s="1">
        <f t="shared" si="239"/>
        <v>0</v>
      </c>
      <c r="AE210" s="1">
        <f t="shared" si="239"/>
        <v>0</v>
      </c>
      <c r="AF210" s="1">
        <f t="shared" si="239"/>
        <v>0</v>
      </c>
      <c r="AH210" s="15">
        <f t="shared" si="240"/>
        <v>0</v>
      </c>
      <c r="AI210" s="15">
        <f t="shared" si="241"/>
        <v>0</v>
      </c>
      <c r="AJ210" s="15">
        <f t="shared" si="242"/>
        <v>0</v>
      </c>
      <c r="AN210" s="15">
        <f t="shared" si="243"/>
        <v>0</v>
      </c>
    </row>
    <row r="211" spans="1:40">
      <c r="A211" s="76" t="s">
        <v>164</v>
      </c>
      <c r="B211" s="5" t="str">
        <f t="shared" si="250"/>
        <v>8700-03003</v>
      </c>
      <c r="C211" s="5" t="str">
        <f t="shared" si="251"/>
        <v>8700</v>
      </c>
      <c r="D211" s="1">
        <f>SUM($F211:K211)</f>
        <v>-2634.55</v>
      </c>
      <c r="E211" s="2">
        <f t="shared" si="237"/>
        <v>-4.6862309940208244E-3</v>
      </c>
      <c r="F211" s="22">
        <f>'Div 9 history '!B212</f>
        <v>-69.56</v>
      </c>
      <c r="G211" s="22">
        <f>'Div 9 history '!C212</f>
        <v>-259.43</v>
      </c>
      <c r="H211" s="22">
        <f>'Div 9 history '!D212</f>
        <v>-100.36</v>
      </c>
      <c r="I211" s="22">
        <f>'Div 9 history '!E212</f>
        <v>-47.67</v>
      </c>
      <c r="J211" s="22">
        <f>'Div 9 history '!F212</f>
        <v>-1656.15</v>
      </c>
      <c r="K211" s="22">
        <f>'Div 9 history '!G212</f>
        <v>-501.38</v>
      </c>
      <c r="L211" s="1">
        <f t="shared" si="238"/>
        <v>-411.91843909206204</v>
      </c>
      <c r="M211" s="1">
        <f t="shared" si="238"/>
        <v>-381.21565948853583</v>
      </c>
      <c r="N211" s="1">
        <f t="shared" si="238"/>
        <v>-385.65450434838232</v>
      </c>
      <c r="O211" s="1">
        <f t="shared" si="238"/>
        <v>-353.90149351678605</v>
      </c>
      <c r="P211" s="1">
        <f t="shared" si="238"/>
        <v>-378.03370864359567</v>
      </c>
      <c r="Q211" s="1">
        <f t="shared" si="238"/>
        <v>-396.75632616014747</v>
      </c>
      <c r="R211" s="1">
        <f t="shared" si="238"/>
        <v>-417.66713237704727</v>
      </c>
      <c r="S211" s="1">
        <f t="shared" si="238"/>
        <v>-394.54826784038471</v>
      </c>
      <c r="T211" s="1">
        <f t="shared" si="238"/>
        <v>-439.22632551427989</v>
      </c>
      <c r="U211" s="1">
        <f t="shared" si="238"/>
        <v>-450.39202252898593</v>
      </c>
      <c r="V211" s="1">
        <f t="shared" si="239"/>
        <v>-429.2828950164191</v>
      </c>
      <c r="W211" s="1">
        <f t="shared" si="239"/>
        <v>-367.22857399055442</v>
      </c>
      <c r="X211" s="1">
        <f t="shared" si="239"/>
        <v>-426.20197931171003</v>
      </c>
      <c r="Y211" s="1">
        <f t="shared" si="239"/>
        <v>-404.95732599879619</v>
      </c>
      <c r="Z211" s="1">
        <f t="shared" si="239"/>
        <v>-416.50166860332672</v>
      </c>
      <c r="AA211" s="1">
        <f t="shared" si="239"/>
        <v>-353.90149351678605</v>
      </c>
      <c r="AB211" s="1">
        <f t="shared" si="239"/>
        <v>-378.03370864359567</v>
      </c>
      <c r="AC211" s="1">
        <f t="shared" si="239"/>
        <v>-396.75632616014747</v>
      </c>
      <c r="AD211" s="1">
        <f t="shared" si="239"/>
        <v>-417.66713237704727</v>
      </c>
      <c r="AE211" s="1">
        <f t="shared" si="239"/>
        <v>-394.54826784038471</v>
      </c>
      <c r="AF211" s="1">
        <f t="shared" si="239"/>
        <v>-439.22632551427989</v>
      </c>
      <c r="AH211" s="15">
        <f t="shared" si="240"/>
        <v>-4942.0301312495094</v>
      </c>
      <c r="AI211" s="15">
        <f t="shared" si="241"/>
        <v>-4874.6977195020336</v>
      </c>
      <c r="AJ211" s="15">
        <f t="shared" si="242"/>
        <v>67.332411747475817</v>
      </c>
      <c r="AN211" s="15">
        <f t="shared" si="243"/>
        <v>67.332411747475817</v>
      </c>
    </row>
    <row r="212" spans="1:40">
      <c r="A212" s="76" t="s">
        <v>165</v>
      </c>
      <c r="B212" s="5" t="str">
        <f t="shared" si="250"/>
        <v>8740-03003</v>
      </c>
      <c r="C212" s="5" t="str">
        <f t="shared" si="251"/>
        <v>8740</v>
      </c>
      <c r="D212" s="1">
        <f>SUM($F212:K212)</f>
        <v>-644056.48</v>
      </c>
      <c r="E212" s="2">
        <f t="shared" si="237"/>
        <v>-1.1456216198120943</v>
      </c>
      <c r="F212" s="22">
        <f>'Div 9 history '!B213</f>
        <v>-99062.14</v>
      </c>
      <c r="G212" s="22">
        <f>'Div 9 history '!C213</f>
        <v>-97393.24</v>
      </c>
      <c r="H212" s="22">
        <f>'Div 9 history '!D213</f>
        <v>-117046.37</v>
      </c>
      <c r="I212" s="22">
        <f>'Div 9 history '!E213</f>
        <v>-115331.3</v>
      </c>
      <c r="J212" s="22">
        <f>'Div 9 history '!F213</f>
        <v>-125994.91</v>
      </c>
      <c r="K212" s="22">
        <f>'Div 9 history '!G213</f>
        <v>-89228.52</v>
      </c>
      <c r="L212" s="1">
        <f t="shared" si="238"/>
        <v>-100699.83106364573</v>
      </c>
      <c r="M212" s="1">
        <f t="shared" si="238"/>
        <v>-93194.06189712284</v>
      </c>
      <c r="N212" s="1">
        <f t="shared" si="238"/>
        <v>-94279.206151625069</v>
      </c>
      <c r="O212" s="1">
        <f t="shared" si="238"/>
        <v>-86516.691723886062</v>
      </c>
      <c r="P212" s="1">
        <f t="shared" si="238"/>
        <v>-92416.184817270434</v>
      </c>
      <c r="Q212" s="1">
        <f t="shared" si="238"/>
        <v>-96993.218137608506</v>
      </c>
      <c r="R212" s="1">
        <f t="shared" si="238"/>
        <v>-102105.18801710162</v>
      </c>
      <c r="S212" s="1">
        <f t="shared" si="238"/>
        <v>-96453.424142785443</v>
      </c>
      <c r="T212" s="1">
        <f t="shared" si="238"/>
        <v>-107375.66610391198</v>
      </c>
      <c r="U212" s="1">
        <f t="shared" si="238"/>
        <v>-110105.2933708221</v>
      </c>
      <c r="V212" s="1">
        <f t="shared" si="239"/>
        <v>-104944.84078437852</v>
      </c>
      <c r="W212" s="1">
        <f t="shared" si="239"/>
        <v>-89774.702594285933</v>
      </c>
      <c r="X212" s="1">
        <f t="shared" si="239"/>
        <v>-104191.66330664925</v>
      </c>
      <c r="Y212" s="1">
        <f t="shared" si="239"/>
        <v>-98998.079342960715</v>
      </c>
      <c r="Z212" s="1">
        <f t="shared" si="239"/>
        <v>-101820.27237850302</v>
      </c>
      <c r="AA212" s="1">
        <f t="shared" si="239"/>
        <v>-86516.691723886062</v>
      </c>
      <c r="AB212" s="1">
        <f t="shared" si="239"/>
        <v>-92416.184817270434</v>
      </c>
      <c r="AC212" s="1">
        <f t="shared" si="239"/>
        <v>-96993.218137608506</v>
      </c>
      <c r="AD212" s="1">
        <f t="shared" si="239"/>
        <v>-102105.18801710162</v>
      </c>
      <c r="AE212" s="1">
        <f t="shared" si="239"/>
        <v>-96453.424142785443</v>
      </c>
      <c r="AF212" s="1">
        <f t="shared" si="239"/>
        <v>-107375.66610391198</v>
      </c>
      <c r="AH212" s="15">
        <f t="shared" si="240"/>
        <v>-1208155.6737911587</v>
      </c>
      <c r="AI212" s="15">
        <f t="shared" si="241"/>
        <v>-1191695.2247201635</v>
      </c>
      <c r="AJ212" s="15">
        <f t="shared" si="242"/>
        <v>16460.449070995208</v>
      </c>
      <c r="AN212" s="15">
        <f t="shared" si="243"/>
        <v>16460.449070995208</v>
      </c>
    </row>
    <row r="213" spans="1:40">
      <c r="A213" s="76" t="s">
        <v>166</v>
      </c>
      <c r="B213" s="5" t="str">
        <f t="shared" si="250"/>
        <v>8750-03003</v>
      </c>
      <c r="C213" s="5" t="str">
        <f t="shared" si="251"/>
        <v>8750</v>
      </c>
      <c r="D213" s="1">
        <f>SUM($F213:K213)</f>
        <v>-334.4</v>
      </c>
      <c r="E213" s="2">
        <f t="shared" si="237"/>
        <v>-5.9481719625763924E-4</v>
      </c>
      <c r="F213" s="22">
        <f>'Div 9 history '!B214</f>
        <v>-4.74</v>
      </c>
      <c r="G213" s="22">
        <f>'Div 9 history '!C214</f>
        <v>-105</v>
      </c>
      <c r="H213" s="22">
        <f>'Div 9 history '!D214</f>
        <v>-20.75</v>
      </c>
      <c r="I213" s="22">
        <f>'Div 9 history '!E214</f>
        <v>-15.32</v>
      </c>
      <c r="J213" s="22">
        <f>'Div 9 history '!F214</f>
        <v>-145.37</v>
      </c>
      <c r="K213" s="22">
        <f>'Div 9 history '!G214</f>
        <v>-43.22</v>
      </c>
      <c r="L213" s="1">
        <f t="shared" ref="L213:U226" si="256">$E213*L$243</f>
        <v>-52.284270950403496</v>
      </c>
      <c r="M213" s="1">
        <f t="shared" si="256"/>
        <v>-48.387207125682323</v>
      </c>
      <c r="N213" s="1">
        <f t="shared" si="256"/>
        <v>-48.950623922149525</v>
      </c>
      <c r="O213" s="1">
        <f t="shared" si="256"/>
        <v>-44.920255615575044</v>
      </c>
      <c r="P213" s="1">
        <f t="shared" si="256"/>
        <v>-47.983326249423385</v>
      </c>
      <c r="Q213" s="1">
        <f t="shared" si="256"/>
        <v>-50.359763704599764</v>
      </c>
      <c r="R213" s="1">
        <f t="shared" si="256"/>
        <v>-53.013945101396672</v>
      </c>
      <c r="S213" s="1">
        <f t="shared" si="256"/>
        <v>-50.079497738067083</v>
      </c>
      <c r="T213" s="1">
        <f t="shared" si="256"/>
        <v>-55.750425405467794</v>
      </c>
      <c r="U213" s="1">
        <f t="shared" si="256"/>
        <v>-57.167672784229893</v>
      </c>
      <c r="V213" s="1">
        <f t="shared" ref="V213:AF226" si="257">$E213*V$243</f>
        <v>-54.488318723687357</v>
      </c>
      <c r="W213" s="1">
        <f t="shared" si="257"/>
        <v>-46.611844581595101</v>
      </c>
      <c r="X213" s="1">
        <f t="shared" si="257"/>
        <v>-54.097262106179734</v>
      </c>
      <c r="Y213" s="1">
        <f t="shared" si="257"/>
        <v>-51.400705932321429</v>
      </c>
      <c r="Z213" s="1">
        <f t="shared" si="257"/>
        <v>-52.866014302614275</v>
      </c>
      <c r="AA213" s="1">
        <f t="shared" si="257"/>
        <v>-44.920255615575044</v>
      </c>
      <c r="AB213" s="1">
        <f t="shared" si="257"/>
        <v>-47.983326249423385</v>
      </c>
      <c r="AC213" s="1">
        <f t="shared" si="257"/>
        <v>-50.359763704599764</v>
      </c>
      <c r="AD213" s="1">
        <f t="shared" si="257"/>
        <v>-53.013945101396672</v>
      </c>
      <c r="AE213" s="1">
        <f t="shared" si="257"/>
        <v>-50.079497738067083</v>
      </c>
      <c r="AF213" s="1">
        <f t="shared" si="257"/>
        <v>-55.750425405467794</v>
      </c>
      <c r="AH213" s="15">
        <f t="shared" ref="AH213" si="258">SUM(F213:Q213)</f>
        <v>-627.28544756783356</v>
      </c>
      <c r="AI213" s="15">
        <f t="shared" ref="AI213" si="259">SUM(U213:AF213)</f>
        <v>-618.73903224515743</v>
      </c>
      <c r="AJ213" s="15">
        <f t="shared" ref="AJ213" si="260">AI213-AH213</f>
        <v>8.5464153226761255</v>
      </c>
      <c r="AN213" s="15">
        <f t="shared" ref="AN213" si="261">AJ213</f>
        <v>8.5464153226761255</v>
      </c>
    </row>
    <row r="214" spans="1:40">
      <c r="A214" s="76" t="s">
        <v>167</v>
      </c>
      <c r="B214" s="5" t="str">
        <f t="shared" si="250"/>
        <v>8780-03003</v>
      </c>
      <c r="C214" s="5" t="str">
        <f t="shared" si="251"/>
        <v>8780</v>
      </c>
      <c r="D214" s="1">
        <f>SUM($F214:K214)</f>
        <v>-1207.71</v>
      </c>
      <c r="E214" s="2">
        <f t="shared" si="237"/>
        <v>-2.1482257060176841E-3</v>
      </c>
      <c r="F214" s="22">
        <f>'Div 9 history '!B215</f>
        <v>-213.63</v>
      </c>
      <c r="G214" s="22">
        <f>'Div 9 history '!C215</f>
        <v>-54.53</v>
      </c>
      <c r="H214" s="22">
        <f>'Div 9 history '!D215</f>
        <v>-44.52</v>
      </c>
      <c r="I214" s="22">
        <f>'Div 9 history '!E215</f>
        <v>-765.09</v>
      </c>
      <c r="J214" s="22">
        <f>'Div 9 history '!F215</f>
        <v>-95.15</v>
      </c>
      <c r="K214" s="22">
        <f>'Div 9 history '!G215</f>
        <v>-34.79</v>
      </c>
      <c r="L214" s="1">
        <f t="shared" si="256"/>
        <v>-188.82845953801379</v>
      </c>
      <c r="M214" s="1">
        <f t="shared" si="256"/>
        <v>-174.75392917989774</v>
      </c>
      <c r="N214" s="1">
        <f t="shared" si="256"/>
        <v>-176.78875005089478</v>
      </c>
      <c r="O214" s="1">
        <f t="shared" si="256"/>
        <v>-162.23278082980306</v>
      </c>
      <c r="P214" s="1">
        <f t="shared" si="256"/>
        <v>-173.29528392551174</v>
      </c>
      <c r="Q214" s="1">
        <f t="shared" si="256"/>
        <v>-181.87796119522184</v>
      </c>
      <c r="R214" s="1">
        <f t="shared" si="256"/>
        <v>-191.46373097609981</v>
      </c>
      <c r="S214" s="1">
        <f t="shared" si="256"/>
        <v>-180.86576020706042</v>
      </c>
      <c r="T214" s="1">
        <f t="shared" si="256"/>
        <v>-201.34672926566242</v>
      </c>
      <c r="U214" s="1">
        <f t="shared" si="256"/>
        <v>-206.46522158565278</v>
      </c>
      <c r="V214" s="1">
        <f t="shared" si="257"/>
        <v>-196.78853889289613</v>
      </c>
      <c r="W214" s="1">
        <f t="shared" si="257"/>
        <v>-168.34207780992293</v>
      </c>
      <c r="X214" s="1">
        <f t="shared" si="257"/>
        <v>-195.37620938473185</v>
      </c>
      <c r="Y214" s="1">
        <f t="shared" si="257"/>
        <v>-185.63740000455718</v>
      </c>
      <c r="Z214" s="1">
        <f t="shared" si="257"/>
        <v>-190.92946810230353</v>
      </c>
      <c r="AA214" s="1">
        <f t="shared" si="257"/>
        <v>-162.23278082980306</v>
      </c>
      <c r="AB214" s="1">
        <f t="shared" si="257"/>
        <v>-173.29528392551174</v>
      </c>
      <c r="AC214" s="1">
        <f t="shared" si="257"/>
        <v>-181.87796119522184</v>
      </c>
      <c r="AD214" s="1">
        <f t="shared" si="257"/>
        <v>-191.46373097609981</v>
      </c>
      <c r="AE214" s="1">
        <f t="shared" si="257"/>
        <v>-180.86576020706042</v>
      </c>
      <c r="AF214" s="1">
        <f t="shared" si="257"/>
        <v>-201.34672926566242</v>
      </c>
      <c r="AH214" s="15">
        <f t="shared" ref="AH214" si="262">SUM(F214:Q214)</f>
        <v>-2265.4871647193427</v>
      </c>
      <c r="AI214" s="15">
        <f t="shared" ref="AI214" si="263">SUM(U214:AF214)</f>
        <v>-2234.6211621794237</v>
      </c>
      <c r="AJ214" s="15">
        <f t="shared" ref="AJ214" si="264">AI214-AH214</f>
        <v>30.866002539919009</v>
      </c>
      <c r="AN214" s="15">
        <f t="shared" ref="AN214" si="265">AJ214</f>
        <v>30.866002539919009</v>
      </c>
    </row>
    <row r="215" spans="1:40">
      <c r="A215" s="76" t="s">
        <v>1282</v>
      </c>
      <c r="B215" s="5" t="str">
        <f t="shared" si="250"/>
        <v>8800-03003</v>
      </c>
      <c r="C215" s="5" t="str">
        <f t="shared" si="251"/>
        <v>8800</v>
      </c>
      <c r="D215" s="1">
        <f>SUM($F215:K215)</f>
        <v>0</v>
      </c>
      <c r="E215" s="2">
        <f t="shared" si="237"/>
        <v>0</v>
      </c>
      <c r="F215" s="22">
        <f>'Div 9 history '!B216</f>
        <v>0</v>
      </c>
      <c r="G215" s="22">
        <f>'Div 9 history '!C216</f>
        <v>0</v>
      </c>
      <c r="H215" s="22">
        <f>'Div 9 history '!D216</f>
        <v>0</v>
      </c>
      <c r="I215" s="22">
        <f>'Div 9 history '!E216</f>
        <v>0</v>
      </c>
      <c r="J215" s="22">
        <f>'Div 9 history '!F216</f>
        <v>0</v>
      </c>
      <c r="K215" s="22">
        <f>'Div 9 history '!G216</f>
        <v>0</v>
      </c>
      <c r="L215" s="1">
        <f t="shared" si="256"/>
        <v>0</v>
      </c>
      <c r="M215" s="1">
        <f t="shared" si="256"/>
        <v>0</v>
      </c>
      <c r="N215" s="1">
        <f t="shared" si="256"/>
        <v>0</v>
      </c>
      <c r="O215" s="1">
        <f t="shared" si="256"/>
        <v>0</v>
      </c>
      <c r="P215" s="1">
        <f t="shared" si="256"/>
        <v>0</v>
      </c>
      <c r="Q215" s="1">
        <f t="shared" si="256"/>
        <v>0</v>
      </c>
      <c r="R215" s="1">
        <f t="shared" si="256"/>
        <v>0</v>
      </c>
      <c r="S215" s="1">
        <f t="shared" si="256"/>
        <v>0</v>
      </c>
      <c r="T215" s="1">
        <f t="shared" si="256"/>
        <v>0</v>
      </c>
      <c r="U215" s="1">
        <f t="shared" si="256"/>
        <v>0</v>
      </c>
      <c r="V215" s="1">
        <f t="shared" si="257"/>
        <v>0</v>
      </c>
      <c r="W215" s="1">
        <f t="shared" si="257"/>
        <v>0</v>
      </c>
      <c r="X215" s="1">
        <f t="shared" si="257"/>
        <v>0</v>
      </c>
      <c r="Y215" s="1">
        <f t="shared" si="257"/>
        <v>0</v>
      </c>
      <c r="Z215" s="1">
        <f t="shared" si="257"/>
        <v>0</v>
      </c>
      <c r="AA215" s="1">
        <f t="shared" si="257"/>
        <v>0</v>
      </c>
      <c r="AB215" s="1">
        <f t="shared" si="257"/>
        <v>0</v>
      </c>
      <c r="AC215" s="1">
        <f t="shared" si="257"/>
        <v>0</v>
      </c>
      <c r="AD215" s="1">
        <f t="shared" si="257"/>
        <v>0</v>
      </c>
      <c r="AE215" s="1">
        <f t="shared" si="257"/>
        <v>0</v>
      </c>
      <c r="AF215" s="1">
        <f t="shared" si="257"/>
        <v>0</v>
      </c>
      <c r="AH215" s="15">
        <f t="shared" si="240"/>
        <v>0</v>
      </c>
      <c r="AI215" s="15">
        <f t="shared" si="241"/>
        <v>0</v>
      </c>
      <c r="AJ215" s="15">
        <f t="shared" si="242"/>
        <v>0</v>
      </c>
      <c r="AN215" s="15">
        <f t="shared" si="243"/>
        <v>0</v>
      </c>
    </row>
    <row r="216" spans="1:40">
      <c r="A216" s="76" t="s">
        <v>168</v>
      </c>
      <c r="B216" s="5" t="str">
        <f t="shared" si="250"/>
        <v>9020-03003</v>
      </c>
      <c r="C216" s="5" t="str">
        <f t="shared" si="251"/>
        <v>9020</v>
      </c>
      <c r="D216" s="1">
        <f>SUM($F216:K216)</f>
        <v>-310.71000000000004</v>
      </c>
      <c r="E216" s="2">
        <f t="shared" si="237"/>
        <v>-5.5267838232419598E-4</v>
      </c>
      <c r="F216" s="22">
        <f>'Div 9 history '!B217</f>
        <v>0</v>
      </c>
      <c r="G216" s="22">
        <f>'Div 9 history '!C217</f>
        <v>0</v>
      </c>
      <c r="H216" s="22">
        <f>'Div 9 history '!D217</f>
        <v>0</v>
      </c>
      <c r="I216" s="22">
        <f>'Div 9 history '!E217</f>
        <v>0</v>
      </c>
      <c r="J216" s="22">
        <f>'Div 9 history '!F217</f>
        <v>-109.44</v>
      </c>
      <c r="K216" s="22">
        <f>'Div 9 history '!G217</f>
        <v>-201.27</v>
      </c>
      <c r="L216" s="1">
        <f t="shared" si="256"/>
        <v>-48.5802805831336</v>
      </c>
      <c r="M216" s="1">
        <f t="shared" si="256"/>
        <v>-44.959297625660163</v>
      </c>
      <c r="N216" s="1">
        <f t="shared" si="256"/>
        <v>-45.482800116181465</v>
      </c>
      <c r="O216" s="1">
        <f t="shared" si="256"/>
        <v>-41.737956406445349</v>
      </c>
      <c r="P216" s="1">
        <f t="shared" si="256"/>
        <v>-44.584029004062032</v>
      </c>
      <c r="Q216" s="1">
        <f t="shared" si="256"/>
        <v>-46.792111784258957</v>
      </c>
      <c r="R216" s="1">
        <f t="shared" si="256"/>
        <v>-49.258262208298333</v>
      </c>
      <c r="S216" s="1">
        <f t="shared" si="256"/>
        <v>-46.53170078407544</v>
      </c>
      <c r="T216" s="1">
        <f t="shared" si="256"/>
        <v>-51.800881213316096</v>
      </c>
      <c r="U216" s="1">
        <f t="shared" si="256"/>
        <v>-53.117726108816015</v>
      </c>
      <c r="V216" s="1">
        <f t="shared" si="257"/>
        <v>-50.628186335636677</v>
      </c>
      <c r="W216" s="1">
        <f t="shared" si="257"/>
        <v>-43.309707625440844</v>
      </c>
      <c r="X216" s="1">
        <f t="shared" si="257"/>
        <v>-50.264833459961451</v>
      </c>
      <c r="Y216" s="1">
        <f t="shared" si="257"/>
        <v>-47.759310227965294</v>
      </c>
      <c r="Z216" s="1">
        <f t="shared" si="257"/>
        <v>-49.120811315685664</v>
      </c>
      <c r="AA216" s="1">
        <f t="shared" si="257"/>
        <v>-41.737956406445349</v>
      </c>
      <c r="AB216" s="1">
        <f t="shared" si="257"/>
        <v>-44.584029004062032</v>
      </c>
      <c r="AC216" s="1">
        <f t="shared" si="257"/>
        <v>-46.792111784258957</v>
      </c>
      <c r="AD216" s="1">
        <f t="shared" si="257"/>
        <v>-49.258262208298333</v>
      </c>
      <c r="AE216" s="1">
        <f t="shared" si="257"/>
        <v>-46.53170078407544</v>
      </c>
      <c r="AF216" s="1">
        <f t="shared" si="257"/>
        <v>-51.800881213316096</v>
      </c>
      <c r="AH216" s="15">
        <f t="shared" ref="AH216" si="266">SUM(F216:Q216)</f>
        <v>-582.8464755197416</v>
      </c>
      <c r="AI216" s="15">
        <f t="shared" ref="AI216" si="267">SUM(U216:AF216)</f>
        <v>-574.90551647396217</v>
      </c>
      <c r="AJ216" s="15">
        <f t="shared" ref="AJ216" si="268">AI216-AH216</f>
        <v>7.9409590457794366</v>
      </c>
      <c r="AN216" s="15">
        <f t="shared" ref="AN216" si="269">AJ216</f>
        <v>7.9409590457794366</v>
      </c>
    </row>
    <row r="217" spans="1:40">
      <c r="A217" s="76" t="s">
        <v>1283</v>
      </c>
      <c r="B217" s="5" t="str">
        <f t="shared" si="250"/>
        <v>8810-03004</v>
      </c>
      <c r="C217" s="5" t="str">
        <f t="shared" si="251"/>
        <v>8810</v>
      </c>
      <c r="D217" s="1">
        <f>SUM($F217:K217)</f>
        <v>30.29</v>
      </c>
      <c r="E217" s="2">
        <f t="shared" si="237"/>
        <v>5.3878627017475757E-5</v>
      </c>
      <c r="F217" s="22">
        <f>'Div 9 history '!B218</f>
        <v>0</v>
      </c>
      <c r="G217" s="22">
        <f>'Div 9 history '!C218</f>
        <v>0</v>
      </c>
      <c r="H217" s="22">
        <f>'Div 9 history '!D218</f>
        <v>0</v>
      </c>
      <c r="I217" s="22">
        <f>'Div 9 history '!E218</f>
        <v>30.29</v>
      </c>
      <c r="J217" s="22">
        <f>'Div 9 history '!F218</f>
        <v>0</v>
      </c>
      <c r="K217" s="22">
        <f>'Div 9 history '!G218</f>
        <v>0</v>
      </c>
      <c r="L217" s="1">
        <f t="shared" si="256"/>
        <v>4.7359167676068239</v>
      </c>
      <c r="M217" s="1">
        <f t="shared" si="256"/>
        <v>4.3829201669764286</v>
      </c>
      <c r="N217" s="1">
        <f t="shared" si="256"/>
        <v>4.4339545412736516</v>
      </c>
      <c r="O217" s="1">
        <f t="shared" si="256"/>
        <v>4.068883201542369</v>
      </c>
      <c r="P217" s="1">
        <f t="shared" si="256"/>
        <v>4.3463365792315622</v>
      </c>
      <c r="Q217" s="1">
        <f t="shared" si="256"/>
        <v>4.5615946250368626</v>
      </c>
      <c r="R217" s="1">
        <f t="shared" si="256"/>
        <v>4.8020107569417023</v>
      </c>
      <c r="S217" s="1">
        <f t="shared" si="256"/>
        <v>4.5362080935587681</v>
      </c>
      <c r="T217" s="1">
        <f t="shared" si="256"/>
        <v>5.0498815356806803</v>
      </c>
      <c r="U217" s="1">
        <f t="shared" si="256"/>
        <v>5.1782560066815897</v>
      </c>
      <c r="V217" s="1">
        <f t="shared" si="257"/>
        <v>4.9355597312813702</v>
      </c>
      <c r="W217" s="1">
        <f t="shared" si="257"/>
        <v>4.2221075728962791</v>
      </c>
      <c r="X217" s="1">
        <f t="shared" si="257"/>
        <v>4.9001377667350008</v>
      </c>
      <c r="Y217" s="1">
        <f t="shared" si="257"/>
        <v>4.6558833214414355</v>
      </c>
      <c r="Z217" s="1">
        <f t="shared" si="257"/>
        <v>4.7886111639539068</v>
      </c>
      <c r="AA217" s="1">
        <f t="shared" si="257"/>
        <v>4.068883201542369</v>
      </c>
      <c r="AB217" s="1">
        <f t="shared" si="257"/>
        <v>4.3463365792315622</v>
      </c>
      <c r="AC217" s="1">
        <f t="shared" si="257"/>
        <v>4.5615946250368626</v>
      </c>
      <c r="AD217" s="1">
        <f t="shared" si="257"/>
        <v>4.8020107569417023</v>
      </c>
      <c r="AE217" s="1">
        <f t="shared" si="257"/>
        <v>4.5362080935587681</v>
      </c>
      <c r="AF217" s="1">
        <f t="shared" si="257"/>
        <v>5.0498815356806803</v>
      </c>
      <c r="AH217" s="15">
        <f t="shared" si="240"/>
        <v>56.819605881667691</v>
      </c>
      <c r="AI217" s="15">
        <f t="shared" si="241"/>
        <v>56.045470354981532</v>
      </c>
      <c r="AJ217" s="15">
        <f t="shared" si="242"/>
        <v>-0.77413552668615893</v>
      </c>
      <c r="AN217" s="15">
        <f t="shared" si="243"/>
        <v>-0.77413552668615893</v>
      </c>
    </row>
    <row r="218" spans="1:40">
      <c r="A218" s="76" t="s">
        <v>1284</v>
      </c>
      <c r="B218" s="5" t="str">
        <f t="shared" si="250"/>
        <v>8160-03004</v>
      </c>
      <c r="C218" s="5" t="str">
        <f t="shared" si="251"/>
        <v>8160</v>
      </c>
      <c r="D218" s="1">
        <f>SUM($F218:K218)</f>
        <v>0</v>
      </c>
      <c r="E218" s="2">
        <f t="shared" si="237"/>
        <v>0</v>
      </c>
      <c r="F218" s="22">
        <f>'Div 9 history '!B219</f>
        <v>0</v>
      </c>
      <c r="G218" s="22">
        <f>'Div 9 history '!C219</f>
        <v>0</v>
      </c>
      <c r="H218" s="22">
        <f>'Div 9 history '!D219</f>
        <v>0</v>
      </c>
      <c r="I218" s="22">
        <f>'Div 9 history '!E219</f>
        <v>0</v>
      </c>
      <c r="J218" s="22">
        <f>'Div 9 history '!F219</f>
        <v>0</v>
      </c>
      <c r="K218" s="22">
        <f>'Div 9 history '!G219</f>
        <v>0</v>
      </c>
      <c r="L218" s="1">
        <f t="shared" si="256"/>
        <v>0</v>
      </c>
      <c r="M218" s="1">
        <f t="shared" si="256"/>
        <v>0</v>
      </c>
      <c r="N218" s="1">
        <f t="shared" si="256"/>
        <v>0</v>
      </c>
      <c r="O218" s="1">
        <f t="shared" si="256"/>
        <v>0</v>
      </c>
      <c r="P218" s="1">
        <f t="shared" si="256"/>
        <v>0</v>
      </c>
      <c r="Q218" s="1">
        <f t="shared" si="256"/>
        <v>0</v>
      </c>
      <c r="R218" s="1">
        <f t="shared" si="256"/>
        <v>0</v>
      </c>
      <c r="S218" s="1">
        <f t="shared" si="256"/>
        <v>0</v>
      </c>
      <c r="T218" s="1">
        <f t="shared" si="256"/>
        <v>0</v>
      </c>
      <c r="U218" s="1">
        <f t="shared" si="256"/>
        <v>0</v>
      </c>
      <c r="V218" s="1">
        <f t="shared" si="257"/>
        <v>0</v>
      </c>
      <c r="W218" s="1">
        <f t="shared" si="257"/>
        <v>0</v>
      </c>
      <c r="X218" s="1">
        <f t="shared" si="257"/>
        <v>0</v>
      </c>
      <c r="Y218" s="1">
        <f t="shared" si="257"/>
        <v>0</v>
      </c>
      <c r="Z218" s="1">
        <f t="shared" si="257"/>
        <v>0</v>
      </c>
      <c r="AA218" s="1">
        <f t="shared" si="257"/>
        <v>0</v>
      </c>
      <c r="AB218" s="1">
        <f t="shared" si="257"/>
        <v>0</v>
      </c>
      <c r="AC218" s="1">
        <f t="shared" si="257"/>
        <v>0</v>
      </c>
      <c r="AD218" s="1">
        <f t="shared" si="257"/>
        <v>0</v>
      </c>
      <c r="AE218" s="1">
        <f t="shared" si="257"/>
        <v>0</v>
      </c>
      <c r="AF218" s="1">
        <f t="shared" si="257"/>
        <v>0</v>
      </c>
      <c r="AH218" s="15">
        <f t="shared" si="240"/>
        <v>0</v>
      </c>
      <c r="AI218" s="15">
        <f t="shared" si="241"/>
        <v>0</v>
      </c>
      <c r="AJ218" s="15">
        <f t="shared" si="242"/>
        <v>0</v>
      </c>
      <c r="AN218" s="15">
        <f t="shared" si="243"/>
        <v>0</v>
      </c>
    </row>
    <row r="219" spans="1:40">
      <c r="A219" s="76" t="s">
        <v>174</v>
      </c>
      <c r="B219" s="5" t="str">
        <f t="shared" si="250"/>
        <v>9020-03004</v>
      </c>
      <c r="C219" s="5" t="str">
        <f t="shared" si="251"/>
        <v>9020</v>
      </c>
      <c r="D219" s="1">
        <f>SUM($F219:K219)</f>
        <v>519.39</v>
      </c>
      <c r="E219" s="2">
        <f t="shared" si="237"/>
        <v>9.2386992692660059E-4</v>
      </c>
      <c r="F219" s="22">
        <f>'Div 9 history '!B220</f>
        <v>0</v>
      </c>
      <c r="G219" s="22">
        <f>'Div 9 history '!C220</f>
        <v>0</v>
      </c>
      <c r="H219" s="22">
        <f>'Div 9 history '!D220</f>
        <v>0</v>
      </c>
      <c r="I219" s="22">
        <f>'Div 9 history '!E220</f>
        <v>0</v>
      </c>
      <c r="J219" s="22">
        <f>'Div 9 history '!F220</f>
        <v>206.21</v>
      </c>
      <c r="K219" s="22">
        <f>'Div 9 history '!G220</f>
        <v>313.18</v>
      </c>
      <c r="L219" s="1">
        <f t="shared" si="256"/>
        <v>81.207917131967918</v>
      </c>
      <c r="M219" s="1">
        <f t="shared" si="256"/>
        <v>75.15499853172291</v>
      </c>
      <c r="N219" s="1">
        <f t="shared" si="256"/>
        <v>76.03009736520707</v>
      </c>
      <c r="O219" s="1">
        <f t="shared" si="256"/>
        <v>69.770130275638522</v>
      </c>
      <c r="P219" s="1">
        <f t="shared" si="256"/>
        <v>74.527690851339756</v>
      </c>
      <c r="Q219" s="1">
        <f t="shared" si="256"/>
        <v>78.218772938193993</v>
      </c>
      <c r="R219" s="1">
        <f t="shared" si="256"/>
        <v>82.341246848727323</v>
      </c>
      <c r="S219" s="1">
        <f t="shared" si="256"/>
        <v>77.783463906024707</v>
      </c>
      <c r="T219" s="1">
        <f t="shared" si="256"/>
        <v>86.59154740235023</v>
      </c>
      <c r="U219" s="1">
        <f t="shared" si="256"/>
        <v>88.792815691989134</v>
      </c>
      <c r="V219" s="1">
        <f t="shared" si="257"/>
        <v>84.63124360614826</v>
      </c>
      <c r="W219" s="1">
        <f t="shared" si="257"/>
        <v>72.397505852974518</v>
      </c>
      <c r="X219" s="1">
        <f t="shared" si="257"/>
        <v>84.023854561389626</v>
      </c>
      <c r="Y219" s="1">
        <f t="shared" si="257"/>
        <v>79.835564157262041</v>
      </c>
      <c r="Z219" s="1">
        <f t="shared" si="257"/>
        <v>82.111480767448654</v>
      </c>
      <c r="AA219" s="1">
        <f t="shared" si="257"/>
        <v>69.770130275638522</v>
      </c>
      <c r="AB219" s="1">
        <f t="shared" si="257"/>
        <v>74.527690851339756</v>
      </c>
      <c r="AC219" s="1">
        <f t="shared" si="257"/>
        <v>78.218772938193993</v>
      </c>
      <c r="AD219" s="1">
        <f t="shared" si="257"/>
        <v>82.341246848727323</v>
      </c>
      <c r="AE219" s="1">
        <f t="shared" si="257"/>
        <v>77.783463906024707</v>
      </c>
      <c r="AF219" s="1">
        <f t="shared" si="257"/>
        <v>86.59154740235023</v>
      </c>
      <c r="AH219" s="15">
        <f t="shared" si="240"/>
        <v>974.29960709407021</v>
      </c>
      <c r="AI219" s="15">
        <f t="shared" si="241"/>
        <v>961.02531685948691</v>
      </c>
      <c r="AJ219" s="15">
        <f t="shared" si="242"/>
        <v>-13.274290234583304</v>
      </c>
      <c r="AN219" s="15">
        <f t="shared" si="243"/>
        <v>-13.274290234583304</v>
      </c>
    </row>
    <row r="220" spans="1:40">
      <c r="A220" s="76" t="s">
        <v>697</v>
      </c>
      <c r="B220" s="5" t="str">
        <f t="shared" si="250"/>
        <v>7560-03004</v>
      </c>
      <c r="C220" s="5" t="str">
        <f t="shared" si="251"/>
        <v>7560</v>
      </c>
      <c r="D220" s="1">
        <f>SUM($F220:K220)</f>
        <v>0</v>
      </c>
      <c r="E220" s="2">
        <f t="shared" si="237"/>
        <v>0</v>
      </c>
      <c r="F220" s="22">
        <f>'Div 9 history '!B221</f>
        <v>0</v>
      </c>
      <c r="G220" s="22">
        <f>'Div 9 history '!C221</f>
        <v>0</v>
      </c>
      <c r="H220" s="22">
        <f>'Div 9 history '!D221</f>
        <v>0</v>
      </c>
      <c r="I220" s="22">
        <f>'Div 9 history '!E221</f>
        <v>0</v>
      </c>
      <c r="J220" s="22">
        <f>'Div 9 history '!F221</f>
        <v>0</v>
      </c>
      <c r="K220" s="22">
        <f>'Div 9 history '!G221</f>
        <v>0</v>
      </c>
      <c r="L220" s="1">
        <f t="shared" si="256"/>
        <v>0</v>
      </c>
      <c r="M220" s="1">
        <f t="shared" si="256"/>
        <v>0</v>
      </c>
      <c r="N220" s="1">
        <f t="shared" si="256"/>
        <v>0</v>
      </c>
      <c r="O220" s="1">
        <f t="shared" si="256"/>
        <v>0</v>
      </c>
      <c r="P220" s="1">
        <f t="shared" si="256"/>
        <v>0</v>
      </c>
      <c r="Q220" s="1">
        <f t="shared" si="256"/>
        <v>0</v>
      </c>
      <c r="R220" s="1">
        <f t="shared" si="256"/>
        <v>0</v>
      </c>
      <c r="S220" s="1">
        <f t="shared" si="256"/>
        <v>0</v>
      </c>
      <c r="T220" s="1">
        <f t="shared" si="256"/>
        <v>0</v>
      </c>
      <c r="U220" s="1">
        <f t="shared" si="256"/>
        <v>0</v>
      </c>
      <c r="V220" s="1">
        <f t="shared" si="257"/>
        <v>0</v>
      </c>
      <c r="W220" s="1">
        <f t="shared" si="257"/>
        <v>0</v>
      </c>
      <c r="X220" s="1">
        <f t="shared" si="257"/>
        <v>0</v>
      </c>
      <c r="Y220" s="1">
        <f t="shared" si="257"/>
        <v>0</v>
      </c>
      <c r="Z220" s="1">
        <f t="shared" si="257"/>
        <v>0</v>
      </c>
      <c r="AA220" s="1">
        <f t="shared" si="257"/>
        <v>0</v>
      </c>
      <c r="AB220" s="1">
        <f t="shared" si="257"/>
        <v>0</v>
      </c>
      <c r="AC220" s="1">
        <f t="shared" si="257"/>
        <v>0</v>
      </c>
      <c r="AD220" s="1">
        <f t="shared" si="257"/>
        <v>0</v>
      </c>
      <c r="AE220" s="1">
        <f t="shared" si="257"/>
        <v>0</v>
      </c>
      <c r="AF220" s="1">
        <f t="shared" si="257"/>
        <v>0</v>
      </c>
      <c r="AH220" s="15">
        <f t="shared" ref="AH220" si="270">SUM(F220:Q220)</f>
        <v>0</v>
      </c>
      <c r="AI220" s="15">
        <f t="shared" ref="AI220" si="271">SUM(U220:AF220)</f>
        <v>0</v>
      </c>
      <c r="AJ220" s="15">
        <f t="shared" ref="AJ220" si="272">AI220-AH220</f>
        <v>0</v>
      </c>
      <c r="AN220" s="15">
        <f t="shared" ref="AN220" si="273">AJ220</f>
        <v>0</v>
      </c>
    </row>
    <row r="221" spans="1:40">
      <c r="A221" s="76" t="s">
        <v>698</v>
      </c>
      <c r="B221" s="5" t="str">
        <f t="shared" si="250"/>
        <v>8210-03004</v>
      </c>
      <c r="C221" s="5" t="str">
        <f t="shared" si="251"/>
        <v>8210</v>
      </c>
      <c r="D221" s="1">
        <f>SUM($F221:K221)</f>
        <v>39.35</v>
      </c>
      <c r="E221" s="2">
        <f t="shared" si="237"/>
        <v>6.9994188614647441E-5</v>
      </c>
      <c r="F221" s="22">
        <f>'Div 9 history '!B222</f>
        <v>39.35</v>
      </c>
      <c r="G221" s="22">
        <f>'Div 9 history '!C222</f>
        <v>0</v>
      </c>
      <c r="H221" s="22">
        <f>'Div 9 history '!D222</f>
        <v>0</v>
      </c>
      <c r="I221" s="22">
        <f>'Div 9 history '!E222</f>
        <v>0</v>
      </c>
      <c r="J221" s="22">
        <f>'Div 9 history '!F222</f>
        <v>0</v>
      </c>
      <c r="K221" s="22">
        <f>'Div 9 history '!G222</f>
        <v>0</v>
      </c>
      <c r="L221" s="1">
        <f t="shared" si="256"/>
        <v>6.1524702807965834</v>
      </c>
      <c r="M221" s="1">
        <f t="shared" si="256"/>
        <v>5.6938893552499987</v>
      </c>
      <c r="N221" s="1">
        <f t="shared" si="256"/>
        <v>5.7601885506476789</v>
      </c>
      <c r="O221" s="1">
        <f t="shared" si="256"/>
        <v>5.2859212274906637</v>
      </c>
      <c r="P221" s="1">
        <f t="shared" si="256"/>
        <v>5.6463633011806529</v>
      </c>
      <c r="Q221" s="1">
        <f t="shared" si="256"/>
        <v>5.9260068833014374</v>
      </c>
      <c r="R221" s="1">
        <f t="shared" si="256"/>
        <v>6.2383335518539438</v>
      </c>
      <c r="S221" s="1">
        <f t="shared" si="256"/>
        <v>5.8930270215099867</v>
      </c>
      <c r="T221" s="1">
        <f t="shared" si="256"/>
        <v>6.5603446163431753</v>
      </c>
      <c r="U221" s="1">
        <f t="shared" si="256"/>
        <v>6.7271169977854255</v>
      </c>
      <c r="V221" s="1">
        <f t="shared" si="257"/>
        <v>6.4118281751707462</v>
      </c>
      <c r="W221" s="1">
        <f t="shared" si="257"/>
        <v>5.4849763286057636</v>
      </c>
      <c r="X221" s="1">
        <f t="shared" si="257"/>
        <v>6.3658111958079324</v>
      </c>
      <c r="Y221" s="1">
        <f t="shared" si="257"/>
        <v>6.0484981412585173</v>
      </c>
      <c r="Z221" s="1">
        <f t="shared" si="257"/>
        <v>6.2209260251431573</v>
      </c>
      <c r="AA221" s="1">
        <f t="shared" si="257"/>
        <v>5.2859212274906637</v>
      </c>
      <c r="AB221" s="1">
        <f t="shared" si="257"/>
        <v>5.6463633011806529</v>
      </c>
      <c r="AC221" s="1">
        <f t="shared" si="257"/>
        <v>5.9260068833014374</v>
      </c>
      <c r="AD221" s="1">
        <f t="shared" si="257"/>
        <v>6.2383335518539438</v>
      </c>
      <c r="AE221" s="1">
        <f t="shared" si="257"/>
        <v>5.8930270215099867</v>
      </c>
      <c r="AF221" s="1">
        <f t="shared" si="257"/>
        <v>6.5603446163431753</v>
      </c>
      <c r="AH221" s="15">
        <f t="shared" si="240"/>
        <v>73.814839598667021</v>
      </c>
      <c r="AI221" s="15">
        <f t="shared" si="241"/>
        <v>72.809153465451402</v>
      </c>
      <c r="AJ221" s="15">
        <f t="shared" si="242"/>
        <v>-1.0056861332156188</v>
      </c>
      <c r="AN221" s="15">
        <f t="shared" si="243"/>
        <v>-1.0056861332156188</v>
      </c>
    </row>
    <row r="222" spans="1:40">
      <c r="A222" s="76" t="s">
        <v>1285</v>
      </c>
      <c r="B222" s="5" t="str">
        <f t="shared" si="250"/>
        <v>8800-03004</v>
      </c>
      <c r="C222" s="5" t="str">
        <f t="shared" si="251"/>
        <v>8800</v>
      </c>
      <c r="D222" s="1">
        <f>SUM($F222:K222)</f>
        <v>0</v>
      </c>
      <c r="E222" s="2">
        <f t="shared" si="237"/>
        <v>0</v>
      </c>
      <c r="F222" s="22">
        <f>'Div 9 history '!B223</f>
        <v>0</v>
      </c>
      <c r="G222" s="22">
        <f>'Div 9 history '!C223</f>
        <v>0</v>
      </c>
      <c r="H222" s="22">
        <f>'Div 9 history '!D223</f>
        <v>0</v>
      </c>
      <c r="I222" s="22">
        <f>'Div 9 history '!E223</f>
        <v>0</v>
      </c>
      <c r="J222" s="22">
        <f>'Div 9 history '!F223</f>
        <v>0</v>
      </c>
      <c r="K222" s="22">
        <f>'Div 9 history '!G223</f>
        <v>0</v>
      </c>
      <c r="L222" s="1">
        <f t="shared" si="256"/>
        <v>0</v>
      </c>
      <c r="M222" s="1">
        <f t="shared" si="256"/>
        <v>0</v>
      </c>
      <c r="N222" s="1">
        <f t="shared" si="256"/>
        <v>0</v>
      </c>
      <c r="O222" s="1">
        <f t="shared" si="256"/>
        <v>0</v>
      </c>
      <c r="P222" s="1">
        <f t="shared" si="256"/>
        <v>0</v>
      </c>
      <c r="Q222" s="1">
        <f t="shared" si="256"/>
        <v>0</v>
      </c>
      <c r="R222" s="1">
        <f t="shared" si="256"/>
        <v>0</v>
      </c>
      <c r="S222" s="1">
        <f t="shared" si="256"/>
        <v>0</v>
      </c>
      <c r="T222" s="1">
        <f t="shared" si="256"/>
        <v>0</v>
      </c>
      <c r="U222" s="1">
        <f t="shared" si="256"/>
        <v>0</v>
      </c>
      <c r="V222" s="1">
        <f t="shared" si="257"/>
        <v>0</v>
      </c>
      <c r="W222" s="1">
        <f t="shared" si="257"/>
        <v>0</v>
      </c>
      <c r="X222" s="1">
        <f t="shared" si="257"/>
        <v>0</v>
      </c>
      <c r="Y222" s="1">
        <f t="shared" si="257"/>
        <v>0</v>
      </c>
      <c r="Z222" s="1">
        <f t="shared" si="257"/>
        <v>0</v>
      </c>
      <c r="AA222" s="1">
        <f t="shared" si="257"/>
        <v>0</v>
      </c>
      <c r="AB222" s="1">
        <f t="shared" si="257"/>
        <v>0</v>
      </c>
      <c r="AC222" s="1">
        <f t="shared" si="257"/>
        <v>0</v>
      </c>
      <c r="AD222" s="1">
        <f t="shared" si="257"/>
        <v>0</v>
      </c>
      <c r="AE222" s="1">
        <f t="shared" si="257"/>
        <v>0</v>
      </c>
      <c r="AF222" s="1">
        <f t="shared" si="257"/>
        <v>0</v>
      </c>
      <c r="AH222" s="15">
        <f t="shared" si="240"/>
        <v>0</v>
      </c>
      <c r="AI222" s="15">
        <f t="shared" si="241"/>
        <v>0</v>
      </c>
      <c r="AJ222" s="15">
        <f t="shared" si="242"/>
        <v>0</v>
      </c>
      <c r="AN222" s="15">
        <f t="shared" si="243"/>
        <v>0</v>
      </c>
    </row>
    <row r="223" spans="1:40">
      <c r="A223" s="76" t="s">
        <v>169</v>
      </c>
      <c r="B223" s="5" t="str">
        <f t="shared" ref="B223:B226" si="274">RIGHT(A223,10)</f>
        <v>8560-03004</v>
      </c>
      <c r="C223" s="5" t="str">
        <f t="shared" ref="C223:C226" si="275">LEFT(B223,4)</f>
        <v>8560</v>
      </c>
      <c r="D223" s="1">
        <f>SUM($F223:K223)</f>
        <v>2535.91</v>
      </c>
      <c r="E223" s="2">
        <f t="shared" ref="E223:E226" si="276">D223/$D$243</f>
        <v>4.5107741512012854E-3</v>
      </c>
      <c r="F223" s="22">
        <f>'Div 9 history '!B224</f>
        <v>297.92</v>
      </c>
      <c r="G223" s="22">
        <f>'Div 9 history '!C224</f>
        <v>56.75</v>
      </c>
      <c r="H223" s="22">
        <f>'Div 9 history '!D224</f>
        <v>59.94</v>
      </c>
      <c r="I223" s="22">
        <f>'Div 9 history '!E224</f>
        <v>73.069999999999993</v>
      </c>
      <c r="J223" s="22">
        <f>'Div 9 history '!F224</f>
        <v>1831.35</v>
      </c>
      <c r="K223" s="22">
        <f>'Div 9 history '!G224</f>
        <v>216.88</v>
      </c>
      <c r="L223" s="1">
        <f t="shared" si="256"/>
        <v>396.49582998157211</v>
      </c>
      <c r="M223" s="1">
        <f t="shared" si="256"/>
        <v>366.94259097514669</v>
      </c>
      <c r="N223" s="1">
        <f t="shared" si="256"/>
        <v>371.2152413589061</v>
      </c>
      <c r="O223" s="1">
        <f t="shared" si="256"/>
        <v>340.65109275745488</v>
      </c>
      <c r="P223" s="1">
        <f t="shared" si="256"/>
        <v>363.87977532648102</v>
      </c>
      <c r="Q223" s="1">
        <f t="shared" si="256"/>
        <v>381.90140064632646</v>
      </c>
      <c r="R223" s="1">
        <f t="shared" si="256"/>
        <v>402.02928684833381</v>
      </c>
      <c r="S223" s="1">
        <f t="shared" si="256"/>
        <v>379.77601408176344</v>
      </c>
      <c r="T223" s="1">
        <f t="shared" si="256"/>
        <v>422.78128376190136</v>
      </c>
      <c r="U223" s="1">
        <f t="shared" si="256"/>
        <v>433.52892670531224</v>
      </c>
      <c r="V223" s="1">
        <f t="shared" si="257"/>
        <v>413.2101445412261</v>
      </c>
      <c r="W223" s="1">
        <f t="shared" si="257"/>
        <v>353.47919495488287</v>
      </c>
      <c r="X223" s="1">
        <f t="shared" si="257"/>
        <v>410.24458118326032</v>
      </c>
      <c r="Y223" s="1">
        <f t="shared" si="257"/>
        <v>389.79534743072139</v>
      </c>
      <c r="Z223" s="1">
        <f t="shared" si="257"/>
        <v>400.9074591212397</v>
      </c>
      <c r="AA223" s="1">
        <f t="shared" si="257"/>
        <v>340.65109275745488</v>
      </c>
      <c r="AB223" s="1">
        <f t="shared" si="257"/>
        <v>363.87977532648102</v>
      </c>
      <c r="AC223" s="1">
        <f t="shared" si="257"/>
        <v>381.90140064632646</v>
      </c>
      <c r="AD223" s="1">
        <f t="shared" si="257"/>
        <v>402.02928684833381</v>
      </c>
      <c r="AE223" s="1">
        <f t="shared" si="257"/>
        <v>379.77601408176344</v>
      </c>
      <c r="AF223" s="1">
        <f t="shared" si="257"/>
        <v>422.78128376190136</v>
      </c>
      <c r="AH223" s="15">
        <f t="shared" ref="AH223:AH226" si="277">SUM(F223:Q223)</f>
        <v>4756.9959310458871</v>
      </c>
      <c r="AI223" s="15">
        <f t="shared" ref="AI223:AI226" si="278">SUM(U223:AF223)</f>
        <v>4692.1845073589038</v>
      </c>
      <c r="AJ223" s="15">
        <f t="shared" ref="AJ223:AJ226" si="279">AI223-AH223</f>
        <v>-64.811423686983289</v>
      </c>
      <c r="AN223" s="15">
        <f t="shared" ref="AN223:AN226" si="280">AJ223</f>
        <v>-64.811423686983289</v>
      </c>
    </row>
    <row r="224" spans="1:40">
      <c r="A224" s="76" t="s">
        <v>699</v>
      </c>
      <c r="B224" s="5" t="str">
        <f t="shared" si="274"/>
        <v>8650-03004</v>
      </c>
      <c r="C224" s="5" t="str">
        <f t="shared" si="275"/>
        <v>8650</v>
      </c>
      <c r="D224" s="1">
        <f>SUM($F224:K224)</f>
        <v>0</v>
      </c>
      <c r="E224" s="2">
        <f t="shared" si="276"/>
        <v>0</v>
      </c>
      <c r="F224" s="22">
        <f>'Div 9 history '!B225</f>
        <v>0</v>
      </c>
      <c r="G224" s="22">
        <f>'Div 9 history '!C225</f>
        <v>0</v>
      </c>
      <c r="H224" s="22">
        <f>'Div 9 history '!D225</f>
        <v>0</v>
      </c>
      <c r="I224" s="22">
        <f>'Div 9 history '!E225</f>
        <v>0</v>
      </c>
      <c r="J224" s="22">
        <f>'Div 9 history '!F225</f>
        <v>0</v>
      </c>
      <c r="K224" s="22">
        <f>'Div 9 history '!G225</f>
        <v>0</v>
      </c>
      <c r="L224" s="1">
        <f t="shared" si="256"/>
        <v>0</v>
      </c>
      <c r="M224" s="1">
        <f t="shared" si="256"/>
        <v>0</v>
      </c>
      <c r="N224" s="1">
        <f t="shared" si="256"/>
        <v>0</v>
      </c>
      <c r="O224" s="1">
        <f t="shared" si="256"/>
        <v>0</v>
      </c>
      <c r="P224" s="1">
        <f t="shared" si="256"/>
        <v>0</v>
      </c>
      <c r="Q224" s="1">
        <f t="shared" si="256"/>
        <v>0</v>
      </c>
      <c r="R224" s="1">
        <f t="shared" si="256"/>
        <v>0</v>
      </c>
      <c r="S224" s="1">
        <f t="shared" si="256"/>
        <v>0</v>
      </c>
      <c r="T224" s="1">
        <f t="shared" si="256"/>
        <v>0</v>
      </c>
      <c r="U224" s="1">
        <f t="shared" si="256"/>
        <v>0</v>
      </c>
      <c r="V224" s="1">
        <f t="shared" si="257"/>
        <v>0</v>
      </c>
      <c r="W224" s="1">
        <f t="shared" si="257"/>
        <v>0</v>
      </c>
      <c r="X224" s="1">
        <f t="shared" si="257"/>
        <v>0</v>
      </c>
      <c r="Y224" s="1">
        <f t="shared" si="257"/>
        <v>0</v>
      </c>
      <c r="Z224" s="1">
        <f t="shared" si="257"/>
        <v>0</v>
      </c>
      <c r="AA224" s="1">
        <f t="shared" si="257"/>
        <v>0</v>
      </c>
      <c r="AB224" s="1">
        <f t="shared" si="257"/>
        <v>0</v>
      </c>
      <c r="AC224" s="1">
        <f t="shared" si="257"/>
        <v>0</v>
      </c>
      <c r="AD224" s="1">
        <f t="shared" si="257"/>
        <v>0</v>
      </c>
      <c r="AE224" s="1">
        <f t="shared" si="257"/>
        <v>0</v>
      </c>
      <c r="AF224" s="1">
        <f t="shared" si="257"/>
        <v>0</v>
      </c>
      <c r="AH224" s="15">
        <f t="shared" si="277"/>
        <v>0</v>
      </c>
      <c r="AI224" s="15">
        <f t="shared" si="278"/>
        <v>0</v>
      </c>
      <c r="AJ224" s="15">
        <f t="shared" si="279"/>
        <v>0</v>
      </c>
      <c r="AN224" s="15">
        <f t="shared" si="280"/>
        <v>0</v>
      </c>
    </row>
    <row r="225" spans="1:40">
      <c r="A225" s="76" t="s">
        <v>1286</v>
      </c>
      <c r="B225" s="5" t="str">
        <f t="shared" si="274"/>
        <v>8760-03004</v>
      </c>
      <c r="C225" s="5" t="str">
        <f t="shared" si="275"/>
        <v>8760</v>
      </c>
      <c r="D225" s="1">
        <f>SUM($F225:K225)</f>
        <v>0</v>
      </c>
      <c r="E225" s="2">
        <f t="shared" si="276"/>
        <v>0</v>
      </c>
      <c r="F225" s="22">
        <f>'Div 9 history '!B226</f>
        <v>0</v>
      </c>
      <c r="G225" s="22">
        <f>'Div 9 history '!C226</f>
        <v>0</v>
      </c>
      <c r="H225" s="22">
        <f>'Div 9 history '!D226</f>
        <v>0</v>
      </c>
      <c r="I225" s="22">
        <f>'Div 9 history '!E226</f>
        <v>0</v>
      </c>
      <c r="J225" s="22">
        <f>'Div 9 history '!F226</f>
        <v>0</v>
      </c>
      <c r="K225" s="22">
        <f>'Div 9 history '!G226</f>
        <v>0</v>
      </c>
      <c r="L225" s="1">
        <f t="shared" si="256"/>
        <v>0</v>
      </c>
      <c r="M225" s="1">
        <f t="shared" si="256"/>
        <v>0</v>
      </c>
      <c r="N225" s="1">
        <f t="shared" si="256"/>
        <v>0</v>
      </c>
      <c r="O225" s="1">
        <f t="shared" si="256"/>
        <v>0</v>
      </c>
      <c r="P225" s="1">
        <f t="shared" si="256"/>
        <v>0</v>
      </c>
      <c r="Q225" s="1">
        <f t="shared" si="256"/>
        <v>0</v>
      </c>
      <c r="R225" s="1">
        <f t="shared" si="256"/>
        <v>0</v>
      </c>
      <c r="S225" s="1">
        <f t="shared" si="256"/>
        <v>0</v>
      </c>
      <c r="T225" s="1">
        <f t="shared" si="256"/>
        <v>0</v>
      </c>
      <c r="U225" s="1">
        <f t="shared" si="256"/>
        <v>0</v>
      </c>
      <c r="V225" s="1">
        <f t="shared" si="257"/>
        <v>0</v>
      </c>
      <c r="W225" s="1">
        <f t="shared" si="257"/>
        <v>0</v>
      </c>
      <c r="X225" s="1">
        <f t="shared" si="257"/>
        <v>0</v>
      </c>
      <c r="Y225" s="1">
        <f t="shared" si="257"/>
        <v>0</v>
      </c>
      <c r="Z225" s="1">
        <f t="shared" si="257"/>
        <v>0</v>
      </c>
      <c r="AA225" s="1">
        <f t="shared" si="257"/>
        <v>0</v>
      </c>
      <c r="AB225" s="1">
        <f t="shared" si="257"/>
        <v>0</v>
      </c>
      <c r="AC225" s="1">
        <f t="shared" si="257"/>
        <v>0</v>
      </c>
      <c r="AD225" s="1">
        <f t="shared" si="257"/>
        <v>0</v>
      </c>
      <c r="AE225" s="1">
        <f t="shared" si="257"/>
        <v>0</v>
      </c>
      <c r="AF225" s="1">
        <f t="shared" si="257"/>
        <v>0</v>
      </c>
      <c r="AH225" s="15">
        <f t="shared" si="277"/>
        <v>0</v>
      </c>
      <c r="AI225" s="15">
        <f t="shared" si="278"/>
        <v>0</v>
      </c>
      <c r="AJ225" s="15">
        <f t="shared" si="279"/>
        <v>0</v>
      </c>
      <c r="AN225" s="15">
        <f t="shared" si="280"/>
        <v>0</v>
      </c>
    </row>
    <row r="226" spans="1:40">
      <c r="A226" s="76" t="s">
        <v>170</v>
      </c>
      <c r="B226" s="5" t="str">
        <f t="shared" si="274"/>
        <v>8700-03004</v>
      </c>
      <c r="C226" s="5" t="str">
        <f t="shared" si="275"/>
        <v>8700</v>
      </c>
      <c r="D226" s="1">
        <f>SUM($F226:K226)</f>
        <v>4580.8599999999997</v>
      </c>
      <c r="E226" s="2">
        <f t="shared" si="276"/>
        <v>8.1482485097152182E-3</v>
      </c>
      <c r="F226" s="22">
        <f>'Div 9 history '!B227</f>
        <v>130.99</v>
      </c>
      <c r="G226" s="22">
        <f>'Div 9 history '!C227</f>
        <v>525.99</v>
      </c>
      <c r="H226" s="22">
        <f>'Div 9 history '!D227</f>
        <v>160.29</v>
      </c>
      <c r="I226" s="22">
        <f>'Div 9 history '!E227</f>
        <v>84.34</v>
      </c>
      <c r="J226" s="22">
        <f>'Div 9 history '!F227</f>
        <v>2923.64</v>
      </c>
      <c r="K226" s="22">
        <f>'Div 9 history '!G227</f>
        <v>755.61</v>
      </c>
      <c r="L226" s="1">
        <f t="shared" si="256"/>
        <v>716.22884397687005</v>
      </c>
      <c r="M226" s="1">
        <f t="shared" si="256"/>
        <v>662.84396421576889</v>
      </c>
      <c r="N226" s="1">
        <f t="shared" si="256"/>
        <v>670.56206668665629</v>
      </c>
      <c r="O226" s="1">
        <f t="shared" si="256"/>
        <v>615.3510829520427</v>
      </c>
      <c r="P226" s="1">
        <f t="shared" si="256"/>
        <v>657.31130347767225</v>
      </c>
      <c r="Q226" s="1">
        <f t="shared" si="256"/>
        <v>689.86551185362691</v>
      </c>
      <c r="R226" s="1">
        <f t="shared" si="256"/>
        <v>726.22446338870793</v>
      </c>
      <c r="S226" s="1">
        <f t="shared" si="256"/>
        <v>686.02622012081918</v>
      </c>
      <c r="T226" s="1">
        <f t="shared" si="256"/>
        <v>763.7108065875932</v>
      </c>
      <c r="U226" s="1">
        <f t="shared" si="256"/>
        <v>783.12531564105063</v>
      </c>
      <c r="V226" s="1">
        <f t="shared" si="257"/>
        <v>746.42153022903847</v>
      </c>
      <c r="W226" s="1">
        <f t="shared" si="257"/>
        <v>638.5237271831511</v>
      </c>
      <c r="X226" s="1">
        <f t="shared" si="257"/>
        <v>741.06454572881125</v>
      </c>
      <c r="Y226" s="1">
        <f t="shared" si="257"/>
        <v>704.12511296989805</v>
      </c>
      <c r="Z226" s="1">
        <f t="shared" si="257"/>
        <v>724.19799724364123</v>
      </c>
      <c r="AA226" s="1">
        <f t="shared" si="257"/>
        <v>615.3510829520427</v>
      </c>
      <c r="AB226" s="1">
        <f t="shared" si="257"/>
        <v>657.31130347767225</v>
      </c>
      <c r="AC226" s="1">
        <f t="shared" si="257"/>
        <v>689.86551185362691</v>
      </c>
      <c r="AD226" s="1">
        <f t="shared" si="257"/>
        <v>726.22446338870793</v>
      </c>
      <c r="AE226" s="1">
        <f t="shared" si="257"/>
        <v>686.02622012081918</v>
      </c>
      <c r="AF226" s="1">
        <f t="shared" si="257"/>
        <v>763.7108065875932</v>
      </c>
      <c r="AH226" s="15">
        <f t="shared" si="277"/>
        <v>8593.0227731626364</v>
      </c>
      <c r="AI226" s="15">
        <f t="shared" si="278"/>
        <v>8475.9476173760522</v>
      </c>
      <c r="AJ226" s="15">
        <f t="shared" si="279"/>
        <v>-117.07515578658422</v>
      </c>
      <c r="AN226" s="15">
        <f t="shared" si="280"/>
        <v>-117.07515578658422</v>
      </c>
    </row>
    <row r="227" spans="1:40">
      <c r="A227" s="76" t="s">
        <v>171</v>
      </c>
      <c r="B227" s="5" t="str">
        <f t="shared" si="250"/>
        <v>8740-03004</v>
      </c>
      <c r="C227" s="5" t="str">
        <f t="shared" si="251"/>
        <v>8740</v>
      </c>
      <c r="D227" s="1">
        <f>SUM($F227:K227)</f>
        <v>618186.94000000006</v>
      </c>
      <c r="E227" s="2">
        <f t="shared" ref="E227:E239" si="281">D227/$D$243</f>
        <v>1.0996059282712007</v>
      </c>
      <c r="F227" s="22">
        <f>'Div 9 history '!B228</f>
        <v>92653.58</v>
      </c>
      <c r="G227" s="22">
        <f>'Div 9 history '!C228</f>
        <v>80500.81</v>
      </c>
      <c r="H227" s="22">
        <f>'Div 9 history '!D228</f>
        <v>103911.94</v>
      </c>
      <c r="I227" s="22">
        <f>'Div 9 history '!E228</f>
        <v>114450.05</v>
      </c>
      <c r="J227" s="22">
        <f>'Div 9 history '!F228</f>
        <v>135512.41</v>
      </c>
      <c r="K227" s="22">
        <f>'Div 9 history '!G228</f>
        <v>91158.15</v>
      </c>
      <c r="L227" s="1">
        <f t="shared" ref="L227:U240" si="282">$E227*L$243</f>
        <v>96655.064201437912</v>
      </c>
      <c r="M227" s="1">
        <f t="shared" si="282"/>
        <v>89450.77604118349</v>
      </c>
      <c r="N227" s="1">
        <f t="shared" si="282"/>
        <v>90492.333772501253</v>
      </c>
      <c r="O227" s="1">
        <f t="shared" si="282"/>
        <v>83041.612927661961</v>
      </c>
      <c r="P227" s="1">
        <f t="shared" si="282"/>
        <v>88704.14361588734</v>
      </c>
      <c r="Q227" s="1">
        <f t="shared" si="282"/>
        <v>93097.333204753581</v>
      </c>
      <c r="R227" s="1">
        <f t="shared" si="282"/>
        <v>98003.97278576676</v>
      </c>
      <c r="S227" s="1">
        <f t="shared" si="282"/>
        <v>92579.220883470742</v>
      </c>
      <c r="T227" s="1">
        <f t="shared" si="282"/>
        <v>103062.75384301555</v>
      </c>
      <c r="U227" s="1">
        <f t="shared" si="282"/>
        <v>105682.74134391258</v>
      </c>
      <c r="V227" s="1">
        <f t="shared" ref="V227:AF240" si="283">$E227*V$243</f>
        <v>100729.56644001495</v>
      </c>
      <c r="W227" s="1">
        <f t="shared" si="283"/>
        <v>86168.760674796242</v>
      </c>
      <c r="X227" s="1">
        <f t="shared" si="283"/>
        <v>100006.64151853233</v>
      </c>
      <c r="Y227" s="1">
        <f t="shared" si="283"/>
        <v>95021.666011189111</v>
      </c>
      <c r="Z227" s="1">
        <f t="shared" si="283"/>
        <v>97730.501231248083</v>
      </c>
      <c r="AA227" s="1">
        <f t="shared" si="283"/>
        <v>83041.612927661961</v>
      </c>
      <c r="AB227" s="1">
        <f t="shared" si="283"/>
        <v>88704.14361588734</v>
      </c>
      <c r="AC227" s="1">
        <f t="shared" si="283"/>
        <v>93097.333204753581</v>
      </c>
      <c r="AD227" s="1">
        <f t="shared" si="283"/>
        <v>98003.97278576676</v>
      </c>
      <c r="AE227" s="1">
        <f t="shared" si="283"/>
        <v>92579.220883470742</v>
      </c>
      <c r="AF227" s="1">
        <f t="shared" si="283"/>
        <v>103062.75384301555</v>
      </c>
      <c r="AH227" s="15">
        <f t="shared" ref="AH227" si="284">SUM(F227:Q227)</f>
        <v>1159628.2037634254</v>
      </c>
      <c r="AI227" s="15">
        <f t="shared" ref="AI227" si="285">SUM(U227:AF227)</f>
        <v>1143828.9144802492</v>
      </c>
      <c r="AJ227" s="15">
        <f t="shared" ref="AJ227" si="286">AI227-AH227</f>
        <v>-15799.289283176186</v>
      </c>
      <c r="AN227" s="15">
        <f t="shared" ref="AN227" si="287">AJ227</f>
        <v>-15799.289283176186</v>
      </c>
    </row>
    <row r="228" spans="1:40">
      <c r="A228" s="76" t="s">
        <v>172</v>
      </c>
      <c r="B228" s="5" t="str">
        <f t="shared" si="250"/>
        <v>8750-03004</v>
      </c>
      <c r="C228" s="5" t="str">
        <f t="shared" si="251"/>
        <v>8750</v>
      </c>
      <c r="D228" s="1">
        <f>SUM($F228:K228)</f>
        <v>601.19000000000005</v>
      </c>
      <c r="E228" s="2">
        <f t="shared" si="281"/>
        <v>1.0693724587862745E-3</v>
      </c>
      <c r="F228" s="22">
        <f>'Div 9 history '!B229</f>
        <v>7.08</v>
      </c>
      <c r="G228" s="22">
        <f>'Div 9 history '!C229</f>
        <v>186.08</v>
      </c>
      <c r="H228" s="22">
        <f>'Div 9 history '!D229</f>
        <v>38</v>
      </c>
      <c r="I228" s="22">
        <f>'Div 9 history '!E229</f>
        <v>25</v>
      </c>
      <c r="J228" s="22">
        <f>'Div 9 history '!F229</f>
        <v>255.93</v>
      </c>
      <c r="K228" s="22">
        <f>'Div 9 history '!G229</f>
        <v>89.1</v>
      </c>
      <c r="L228" s="1">
        <f t="shared" si="282"/>
        <v>93.997550396749645</v>
      </c>
      <c r="M228" s="1">
        <f t="shared" si="282"/>
        <v>86.991342858519616</v>
      </c>
      <c r="N228" s="1">
        <f t="shared" si="282"/>
        <v>88.004263145206565</v>
      </c>
      <c r="O228" s="1">
        <f t="shared" si="282"/>
        <v>80.758398545237938</v>
      </c>
      <c r="P228" s="1">
        <f t="shared" si="282"/>
        <v>86.265238959003739</v>
      </c>
      <c r="Q228" s="1">
        <f t="shared" si="282"/>
        <v>90.53763858124502</v>
      </c>
      <c r="R228" s="1">
        <f t="shared" si="282"/>
        <v>95.309370979391943</v>
      </c>
      <c r="S228" s="1">
        <f t="shared" si="282"/>
        <v>90.033771666114092</v>
      </c>
      <c r="T228" s="1">
        <f t="shared" si="282"/>
        <v>100.22906175093657</v>
      </c>
      <c r="U228" s="1">
        <f t="shared" si="282"/>
        <v>102.77701316133725</v>
      </c>
      <c r="V228" s="1">
        <f t="shared" si="283"/>
        <v>97.960024920734469</v>
      </c>
      <c r="W228" s="1">
        <f t="shared" si="283"/>
        <v>83.799565921080031</v>
      </c>
      <c r="X228" s="1">
        <f t="shared" si="283"/>
        <v>97.256976691430026</v>
      </c>
      <c r="Y228" s="1">
        <f t="shared" si="283"/>
        <v>92.409062199319152</v>
      </c>
      <c r="Z228" s="1">
        <f t="shared" si="283"/>
        <v>95.043418476640795</v>
      </c>
      <c r="AA228" s="1">
        <f t="shared" si="283"/>
        <v>80.758398545237938</v>
      </c>
      <c r="AB228" s="1">
        <f t="shared" si="283"/>
        <v>86.265238959003739</v>
      </c>
      <c r="AC228" s="1">
        <f t="shared" si="283"/>
        <v>90.53763858124502</v>
      </c>
      <c r="AD228" s="1">
        <f t="shared" si="283"/>
        <v>95.309370979391943</v>
      </c>
      <c r="AE228" s="1">
        <f t="shared" si="283"/>
        <v>90.033771666114092</v>
      </c>
      <c r="AF228" s="1">
        <f t="shared" si="283"/>
        <v>100.22906175093657</v>
      </c>
      <c r="AH228" s="15">
        <f t="shared" si="240"/>
        <v>1127.7444324859625</v>
      </c>
      <c r="AI228" s="15">
        <f t="shared" si="241"/>
        <v>1112.379541852471</v>
      </c>
      <c r="AJ228" s="15">
        <f t="shared" si="242"/>
        <v>-15.364890633491541</v>
      </c>
      <c r="AN228" s="15">
        <f t="shared" si="243"/>
        <v>-15.364890633491541</v>
      </c>
    </row>
    <row r="229" spans="1:40">
      <c r="A229" s="76" t="s">
        <v>173</v>
      </c>
      <c r="B229" s="5" t="str">
        <f t="shared" si="250"/>
        <v>8780-03004</v>
      </c>
      <c r="C229" s="5" t="str">
        <f t="shared" si="251"/>
        <v>8780</v>
      </c>
      <c r="D229" s="1">
        <f>SUM($F229:K229)</f>
        <v>1960.15</v>
      </c>
      <c r="E229" s="2">
        <f t="shared" si="281"/>
        <v>3.4866355479796999E-3</v>
      </c>
      <c r="F229" s="22">
        <f>'Div 9 history '!B230</f>
        <v>344.43</v>
      </c>
      <c r="G229" s="22">
        <f>'Div 9 history '!C230</f>
        <v>90.56</v>
      </c>
      <c r="H229" s="22">
        <f>'Div 9 history '!D230</f>
        <v>68.28</v>
      </c>
      <c r="I229" s="22">
        <f>'Div 9 history '!E230</f>
        <v>1238.71</v>
      </c>
      <c r="J229" s="22">
        <f>'Div 9 history '!F230</f>
        <v>162</v>
      </c>
      <c r="K229" s="22">
        <f>'Div 9 history '!G230</f>
        <v>56.17</v>
      </c>
      <c r="L229" s="1">
        <f t="shared" si="282"/>
        <v>306.47432327581765</v>
      </c>
      <c r="M229" s="1">
        <f t="shared" si="282"/>
        <v>283.63093315611906</v>
      </c>
      <c r="N229" s="1">
        <f t="shared" si="282"/>
        <v>286.93350921352095</v>
      </c>
      <c r="O229" s="1">
        <f t="shared" si="282"/>
        <v>263.30872920116457</v>
      </c>
      <c r="P229" s="1">
        <f t="shared" si="282"/>
        <v>281.26350761904087</v>
      </c>
      <c r="Q229" s="1">
        <f t="shared" si="282"/>
        <v>295.19345342575127</v>
      </c>
      <c r="R229" s="1">
        <f t="shared" si="282"/>
        <v>310.75144883523529</v>
      </c>
      <c r="S229" s="1">
        <f t="shared" si="282"/>
        <v>293.5506204882542</v>
      </c>
      <c r="T229" s="1">
        <f t="shared" si="282"/>
        <v>326.79185513913785</v>
      </c>
      <c r="U229" s="1">
        <f t="shared" si="282"/>
        <v>335.09932358854138</v>
      </c>
      <c r="V229" s="1">
        <f t="shared" si="283"/>
        <v>319.3937737626668</v>
      </c>
      <c r="W229" s="1">
        <f t="shared" si="283"/>
        <v>273.2243036980073</v>
      </c>
      <c r="X229" s="1">
        <f t="shared" si="283"/>
        <v>317.10152008800304</v>
      </c>
      <c r="Y229" s="1">
        <f t="shared" si="283"/>
        <v>301.29513676208092</v>
      </c>
      <c r="Z229" s="1">
        <f t="shared" si="283"/>
        <v>309.88432396910702</v>
      </c>
      <c r="AA229" s="1">
        <f t="shared" si="283"/>
        <v>263.30872920116457</v>
      </c>
      <c r="AB229" s="1">
        <f t="shared" si="283"/>
        <v>281.26350761904087</v>
      </c>
      <c r="AC229" s="1">
        <f t="shared" si="283"/>
        <v>295.19345342575127</v>
      </c>
      <c r="AD229" s="1">
        <f t="shared" si="283"/>
        <v>310.75144883523529</v>
      </c>
      <c r="AE229" s="1">
        <f t="shared" si="283"/>
        <v>293.5506204882542</v>
      </c>
      <c r="AF229" s="1">
        <f t="shared" si="283"/>
        <v>326.79185513913785</v>
      </c>
      <c r="AH229" s="15">
        <f t="shared" si="240"/>
        <v>3676.9544558914149</v>
      </c>
      <c r="AI229" s="15">
        <f t="shared" si="241"/>
        <v>3626.8579965769904</v>
      </c>
      <c r="AJ229" s="15">
        <f t="shared" si="242"/>
        <v>-50.096459314424465</v>
      </c>
      <c r="AN229" s="15">
        <f t="shared" si="243"/>
        <v>-50.096459314424465</v>
      </c>
    </row>
    <row r="230" spans="1:40">
      <c r="A230" s="76" t="s">
        <v>175</v>
      </c>
      <c r="B230" s="5" t="str">
        <f t="shared" si="250"/>
        <v>8740-04301</v>
      </c>
      <c r="C230" s="5" t="str">
        <f t="shared" si="251"/>
        <v>8740</v>
      </c>
      <c r="D230" s="1">
        <f>SUM($F230:K230)</f>
        <v>254109.63</v>
      </c>
      <c r="E230" s="2">
        <f t="shared" si="281"/>
        <v>0.45199993318979098</v>
      </c>
      <c r="F230" s="22">
        <f>'Div 9 history '!B231</f>
        <v>40621.199999999997</v>
      </c>
      <c r="G230" s="22">
        <f>'Div 9 history '!C231</f>
        <v>40027.75</v>
      </c>
      <c r="H230" s="22">
        <f>'Div 9 history '!D231</f>
        <v>54100.74</v>
      </c>
      <c r="I230" s="22">
        <f>'Div 9 history '!E231</f>
        <v>46228.52</v>
      </c>
      <c r="J230" s="22">
        <f>'Div 9 history '!F231</f>
        <v>31034.2</v>
      </c>
      <c r="K230" s="22">
        <f>'Div 9 history '!G231</f>
        <v>42097.22</v>
      </c>
      <c r="L230" s="1">
        <f t="shared" si="282"/>
        <v>39730.672087400664</v>
      </c>
      <c r="M230" s="1">
        <f t="shared" si="282"/>
        <v>36769.304125121111</v>
      </c>
      <c r="N230" s="1">
        <f t="shared" si="282"/>
        <v>37197.442981837819</v>
      </c>
      <c r="O230" s="1">
        <f t="shared" si="282"/>
        <v>34134.777314531093</v>
      </c>
      <c r="P230" s="1">
        <f t="shared" si="282"/>
        <v>36462.396170485241</v>
      </c>
      <c r="Q230" s="1">
        <f t="shared" si="282"/>
        <v>38268.244383562429</v>
      </c>
      <c r="R230" s="1">
        <f t="shared" si="282"/>
        <v>40285.149445443247</v>
      </c>
      <c r="S230" s="1">
        <f t="shared" si="282"/>
        <v>38055.27105504206</v>
      </c>
      <c r="T230" s="1">
        <f t="shared" si="282"/>
        <v>42364.593218080212</v>
      </c>
      <c r="U230" s="1">
        <f t="shared" si="282"/>
        <v>43441.55555969417</v>
      </c>
      <c r="V230" s="1">
        <f t="shared" si="283"/>
        <v>41405.521860640751</v>
      </c>
      <c r="W230" s="1">
        <f t="shared" si="283"/>
        <v>35420.211065330855</v>
      </c>
      <c r="X230" s="1">
        <f t="shared" si="283"/>
        <v>41108.359024564459</v>
      </c>
      <c r="Y230" s="1">
        <f t="shared" si="283"/>
        <v>39059.253487443195</v>
      </c>
      <c r="Z230" s="1">
        <f t="shared" si="283"/>
        <v>40172.737242858922</v>
      </c>
      <c r="AA230" s="1">
        <f t="shared" si="283"/>
        <v>34134.777314531093</v>
      </c>
      <c r="AB230" s="1">
        <f t="shared" si="283"/>
        <v>36462.396170485241</v>
      </c>
      <c r="AC230" s="1">
        <f t="shared" si="283"/>
        <v>38268.244383562429</v>
      </c>
      <c r="AD230" s="1">
        <f t="shared" si="283"/>
        <v>40285.149445443247</v>
      </c>
      <c r="AE230" s="1">
        <f t="shared" si="283"/>
        <v>38055.27105504206</v>
      </c>
      <c r="AF230" s="1">
        <f t="shared" si="283"/>
        <v>42364.593218080212</v>
      </c>
      <c r="AH230" s="15">
        <f t="shared" si="240"/>
        <v>476672.46706293838</v>
      </c>
      <c r="AI230" s="15">
        <f t="shared" si="241"/>
        <v>470178.06982767663</v>
      </c>
      <c r="AJ230" s="15">
        <f t="shared" si="242"/>
        <v>-6494.397235261742</v>
      </c>
      <c r="AN230" s="15">
        <f t="shared" si="243"/>
        <v>-6494.397235261742</v>
      </c>
    </row>
    <row r="231" spans="1:40">
      <c r="A231" s="76" t="s">
        <v>176</v>
      </c>
      <c r="B231" s="5" t="str">
        <f t="shared" si="250"/>
        <v>8740-04302</v>
      </c>
      <c r="C231" s="5" t="str">
        <f t="shared" si="251"/>
        <v>8740</v>
      </c>
      <c r="D231" s="1">
        <f>SUM($F231:K231)</f>
        <v>116970.83</v>
      </c>
      <c r="E231" s="2">
        <f t="shared" si="281"/>
        <v>0.20806298189153397</v>
      </c>
      <c r="F231" s="22">
        <f>'Div 9 history '!B232</f>
        <v>17366.509999999998</v>
      </c>
      <c r="G231" s="22">
        <f>'Div 9 history '!C232</f>
        <v>23675.64</v>
      </c>
      <c r="H231" s="22">
        <f>'Div 9 history '!D232</f>
        <v>14641.99</v>
      </c>
      <c r="I231" s="22">
        <f>'Div 9 history '!E232</f>
        <v>19191.54</v>
      </c>
      <c r="J231" s="22">
        <f>'Div 9 history '!F232</f>
        <v>27223.88</v>
      </c>
      <c r="K231" s="22">
        <f>'Div 9 history '!G232</f>
        <v>14871.27</v>
      </c>
      <c r="L231" s="1">
        <f t="shared" si="282"/>
        <v>18288.679931260725</v>
      </c>
      <c r="M231" s="1">
        <f t="shared" si="282"/>
        <v>16925.51369280196</v>
      </c>
      <c r="N231" s="1">
        <f t="shared" si="282"/>
        <v>17122.593029879441</v>
      </c>
      <c r="O231" s="1">
        <f t="shared" si="282"/>
        <v>15712.797796548966</v>
      </c>
      <c r="P231" s="1">
        <f t="shared" si="282"/>
        <v>16784.238928097609</v>
      </c>
      <c r="Q231" s="1">
        <f t="shared" si="282"/>
        <v>17615.500475869943</v>
      </c>
      <c r="R231" s="1">
        <f t="shared" si="282"/>
        <v>18543.914952406707</v>
      </c>
      <c r="S231" s="1">
        <f t="shared" si="282"/>
        <v>17517.465360062288</v>
      </c>
      <c r="T231" s="1">
        <f t="shared" si="282"/>
        <v>19501.117023117986</v>
      </c>
      <c r="U231" s="1">
        <f t="shared" si="282"/>
        <v>19996.860450776861</v>
      </c>
      <c r="V231" s="1">
        <f t="shared" si="283"/>
        <v>19059.640748846447</v>
      </c>
      <c r="W231" s="1">
        <f t="shared" si="283"/>
        <v>16304.504032715855</v>
      </c>
      <c r="X231" s="1">
        <f t="shared" si="283"/>
        <v>18922.851822031673</v>
      </c>
      <c r="Y231" s="1">
        <f t="shared" si="283"/>
        <v>17979.614938664956</v>
      </c>
      <c r="Z231" s="1">
        <f t="shared" si="283"/>
        <v>18492.169772035475</v>
      </c>
      <c r="AA231" s="1">
        <f t="shared" si="283"/>
        <v>15712.797796548966</v>
      </c>
      <c r="AB231" s="1">
        <f t="shared" si="283"/>
        <v>16784.238928097609</v>
      </c>
      <c r="AC231" s="1">
        <f t="shared" si="283"/>
        <v>17615.500475869943</v>
      </c>
      <c r="AD231" s="1">
        <f t="shared" si="283"/>
        <v>18543.914952406707</v>
      </c>
      <c r="AE231" s="1">
        <f t="shared" si="283"/>
        <v>17517.465360062288</v>
      </c>
      <c r="AF231" s="1">
        <f t="shared" si="283"/>
        <v>19501.117023117986</v>
      </c>
      <c r="AH231" s="15">
        <f t="shared" si="240"/>
        <v>219420.15385445865</v>
      </c>
      <c r="AI231" s="15">
        <f t="shared" si="241"/>
        <v>216430.67630117477</v>
      </c>
      <c r="AJ231" s="15">
        <f t="shared" si="242"/>
        <v>-2989.477553283883</v>
      </c>
      <c r="AN231" s="15">
        <f t="shared" si="243"/>
        <v>-2989.477553283883</v>
      </c>
    </row>
    <row r="232" spans="1:40">
      <c r="A232" s="76" t="s">
        <v>177</v>
      </c>
      <c r="B232" s="5" t="str">
        <f t="shared" si="250"/>
        <v>8560-04302</v>
      </c>
      <c r="C232" s="5" t="str">
        <f t="shared" si="251"/>
        <v>8560</v>
      </c>
      <c r="D232" s="1">
        <f>SUM($F232:K232)</f>
        <v>4098.96</v>
      </c>
      <c r="E232" s="2">
        <f t="shared" si="281"/>
        <v>7.2910642786250396E-3</v>
      </c>
      <c r="F232" s="22">
        <f>'Div 9 history '!B233</f>
        <v>0</v>
      </c>
      <c r="G232" s="22">
        <f>'Div 9 history '!C233</f>
        <v>0</v>
      </c>
      <c r="H232" s="22">
        <f>'Div 9 history '!D233</f>
        <v>3396.11</v>
      </c>
      <c r="I232" s="22">
        <f>'Div 9 history '!E233</f>
        <v>0</v>
      </c>
      <c r="J232" s="22">
        <f>'Div 9 history '!F233</f>
        <v>0</v>
      </c>
      <c r="K232" s="22">
        <f>'Div 9 history '!G233</f>
        <v>702.85</v>
      </c>
      <c r="L232" s="1">
        <f t="shared" si="282"/>
        <v>640.88258150378567</v>
      </c>
      <c r="M232" s="1">
        <f t="shared" si="282"/>
        <v>593.11371566951811</v>
      </c>
      <c r="N232" s="1">
        <f t="shared" si="282"/>
        <v>600.01988466487455</v>
      </c>
      <c r="O232" s="1">
        <f t="shared" si="282"/>
        <v>550.61701841512411</v>
      </c>
      <c r="P232" s="1">
        <f t="shared" si="282"/>
        <v>588.16308302433163</v>
      </c>
      <c r="Q232" s="1">
        <f t="shared" si="282"/>
        <v>617.29263467286557</v>
      </c>
      <c r="R232" s="1">
        <f t="shared" si="282"/>
        <v>649.82667587566061</v>
      </c>
      <c r="S232" s="1">
        <f t="shared" si="282"/>
        <v>613.85723100606299</v>
      </c>
      <c r="T232" s="1">
        <f t="shared" si="282"/>
        <v>683.36950873204637</v>
      </c>
      <c r="U232" s="1">
        <f t="shared" si="282"/>
        <v>700.74163886258077</v>
      </c>
      <c r="V232" s="1">
        <f t="shared" si="283"/>
        <v>667.8990398195142</v>
      </c>
      <c r="W232" s="1">
        <f t="shared" si="283"/>
        <v>571.35193321224608</v>
      </c>
      <c r="X232" s="1">
        <f t="shared" si="283"/>
        <v>663.10560252017501</v>
      </c>
      <c r="Y232" s="1">
        <f t="shared" si="283"/>
        <v>630.05214589817069</v>
      </c>
      <c r="Z232" s="1">
        <f t="shared" si="283"/>
        <v>648.01339110599235</v>
      </c>
      <c r="AA232" s="1">
        <f t="shared" si="283"/>
        <v>550.61701841512411</v>
      </c>
      <c r="AB232" s="1">
        <f t="shared" si="283"/>
        <v>588.16308302433163</v>
      </c>
      <c r="AC232" s="1">
        <f t="shared" si="283"/>
        <v>617.29263467286557</v>
      </c>
      <c r="AD232" s="1">
        <f t="shared" si="283"/>
        <v>649.82667587566061</v>
      </c>
      <c r="AE232" s="1">
        <f t="shared" si="283"/>
        <v>613.85723100606299</v>
      </c>
      <c r="AF232" s="1">
        <f t="shared" si="283"/>
        <v>683.36950873204637</v>
      </c>
      <c r="AH232" s="15">
        <f t="shared" si="240"/>
        <v>7689.0489179504984</v>
      </c>
      <c r="AI232" s="15">
        <f t="shared" si="241"/>
        <v>7584.2899031447696</v>
      </c>
      <c r="AJ232" s="15">
        <f t="shared" si="242"/>
        <v>-104.75901480572884</v>
      </c>
      <c r="AN232" s="15">
        <f t="shared" si="243"/>
        <v>-104.75901480572884</v>
      </c>
    </row>
    <row r="233" spans="1:40">
      <c r="A233" s="76" t="s">
        <v>1287</v>
      </c>
      <c r="B233" s="5" t="str">
        <f t="shared" si="250"/>
        <v>8780-04302</v>
      </c>
      <c r="C233" s="5" t="str">
        <f t="shared" si="251"/>
        <v>8780</v>
      </c>
      <c r="D233" s="1">
        <f>SUM($F233:K233)</f>
        <v>227.53</v>
      </c>
      <c r="E233" s="2">
        <f t="shared" si="281"/>
        <v>4.0472116227422447E-4</v>
      </c>
      <c r="F233" s="22">
        <f>'Div 9 history '!B234</f>
        <v>0</v>
      </c>
      <c r="G233" s="22">
        <f>'Div 9 history '!C234</f>
        <v>14</v>
      </c>
      <c r="H233" s="22">
        <f>'Div 9 history '!D234</f>
        <v>0</v>
      </c>
      <c r="I233" s="22">
        <f>'Div 9 history '!E234</f>
        <v>213.53</v>
      </c>
      <c r="J233" s="22">
        <f>'Div 9 history '!F234</f>
        <v>0</v>
      </c>
      <c r="K233" s="22">
        <f>'Div 9 history '!G234</f>
        <v>0</v>
      </c>
      <c r="L233" s="1">
        <f t="shared" si="282"/>
        <v>35.574880889190517</v>
      </c>
      <c r="M233" s="1">
        <f t="shared" si="282"/>
        <v>32.923269250318477</v>
      </c>
      <c r="N233" s="1">
        <f t="shared" si="282"/>
        <v>33.30662518243625</v>
      </c>
      <c r="O233" s="1">
        <f t="shared" si="282"/>
        <v>30.564311483886932</v>
      </c>
      <c r="P233" s="1">
        <f t="shared" si="282"/>
        <v>32.64846358113428</v>
      </c>
      <c r="Q233" s="1">
        <f t="shared" si="282"/>
        <v>34.265421757498757</v>
      </c>
      <c r="R233" s="1">
        <f t="shared" si="282"/>
        <v>36.071360433375553</v>
      </c>
      <c r="S233" s="1">
        <f t="shared" si="282"/>
        <v>34.074725240258381</v>
      </c>
      <c r="T233" s="1">
        <f t="shared" si="282"/>
        <v>37.933296329264614</v>
      </c>
      <c r="U233" s="1">
        <f t="shared" si="282"/>
        <v>38.897609415657385</v>
      </c>
      <c r="V233" s="1">
        <f t="shared" si="283"/>
        <v>37.07454294019314</v>
      </c>
      <c r="W233" s="1">
        <f t="shared" si="283"/>
        <v>31.715290064743822</v>
      </c>
      <c r="X233" s="1">
        <f t="shared" si="283"/>
        <v>36.808463059267574</v>
      </c>
      <c r="Y233" s="1">
        <f t="shared" si="283"/>
        <v>34.973692047790358</v>
      </c>
      <c r="Z233" s="1">
        <f t="shared" si="283"/>
        <v>35.970706442206421</v>
      </c>
      <c r="AA233" s="1">
        <f t="shared" si="283"/>
        <v>30.564311483886932</v>
      </c>
      <c r="AB233" s="1">
        <f t="shared" si="283"/>
        <v>32.64846358113428</v>
      </c>
      <c r="AC233" s="1">
        <f t="shared" si="283"/>
        <v>34.265421757498757</v>
      </c>
      <c r="AD233" s="1">
        <f t="shared" si="283"/>
        <v>36.071360433375553</v>
      </c>
      <c r="AE233" s="1">
        <f t="shared" si="283"/>
        <v>34.074725240258381</v>
      </c>
      <c r="AF233" s="1">
        <f t="shared" si="283"/>
        <v>37.933296329264614</v>
      </c>
      <c r="AH233" s="15">
        <f t="shared" si="240"/>
        <v>426.81297214446522</v>
      </c>
      <c r="AI233" s="15">
        <f t="shared" si="241"/>
        <v>420.99788279527729</v>
      </c>
      <c r="AJ233" s="15">
        <f t="shared" si="242"/>
        <v>-5.8150893491879287</v>
      </c>
      <c r="AN233" s="15">
        <f t="shared" si="243"/>
        <v>-5.8150893491879287</v>
      </c>
    </row>
    <row r="234" spans="1:40">
      <c r="A234" s="76" t="s">
        <v>1288</v>
      </c>
      <c r="B234" s="5" t="str">
        <f t="shared" si="250"/>
        <v>8810-04302</v>
      </c>
      <c r="C234" s="5" t="str">
        <f t="shared" si="251"/>
        <v>8810</v>
      </c>
      <c r="D234" s="1">
        <f>SUM($F234:K234)</f>
        <v>640</v>
      </c>
      <c r="E234" s="2">
        <f t="shared" si="281"/>
        <v>1.1384061172395011E-3</v>
      </c>
      <c r="F234" s="22">
        <f>'Div 9 history '!B235</f>
        <v>0</v>
      </c>
      <c r="G234" s="22">
        <f>'Div 9 history '!C235</f>
        <v>0</v>
      </c>
      <c r="H234" s="22">
        <f>'Div 9 history '!D235</f>
        <v>640</v>
      </c>
      <c r="I234" s="22">
        <f>'Div 9 history '!E235</f>
        <v>0</v>
      </c>
      <c r="J234" s="22">
        <f>'Div 9 history '!F235</f>
        <v>0</v>
      </c>
      <c r="K234" s="22">
        <f>'Div 9 history '!G235</f>
        <v>0</v>
      </c>
      <c r="L234" s="1">
        <f t="shared" si="282"/>
        <v>100.06559033570049</v>
      </c>
      <c r="M234" s="1">
        <f t="shared" si="282"/>
        <v>92.607094977382445</v>
      </c>
      <c r="N234" s="1">
        <f t="shared" si="282"/>
        <v>93.68540463569289</v>
      </c>
      <c r="O234" s="1">
        <f t="shared" si="282"/>
        <v>85.971781082440287</v>
      </c>
      <c r="P234" s="1">
        <f t="shared" si="282"/>
        <v>91.834117223776829</v>
      </c>
      <c r="Q234" s="1">
        <f t="shared" si="282"/>
        <v>96.38232287961678</v>
      </c>
      <c r="R234" s="1">
        <f t="shared" si="282"/>
        <v>101.46209588784053</v>
      </c>
      <c r="S234" s="1">
        <f t="shared" si="282"/>
        <v>95.84592868529586</v>
      </c>
      <c r="T234" s="1">
        <f t="shared" si="282"/>
        <v>106.69937876644555</v>
      </c>
      <c r="U234" s="1">
        <f t="shared" si="282"/>
        <v>109.41181394110987</v>
      </c>
      <c r="V234" s="1">
        <f t="shared" si="283"/>
        <v>104.28386358600453</v>
      </c>
      <c r="W234" s="1">
        <f t="shared" si="283"/>
        <v>89.20927192649782</v>
      </c>
      <c r="X234" s="1">
        <f t="shared" si="283"/>
        <v>103.53542986828658</v>
      </c>
      <c r="Y234" s="1">
        <f t="shared" si="283"/>
        <v>98.374556808270697</v>
      </c>
      <c r="Z234" s="1">
        <f t="shared" si="283"/>
        <v>101.17897474184552</v>
      </c>
      <c r="AA234" s="1">
        <f t="shared" si="283"/>
        <v>85.971781082440287</v>
      </c>
      <c r="AB234" s="1">
        <f t="shared" si="283"/>
        <v>91.834117223776829</v>
      </c>
      <c r="AC234" s="1">
        <f t="shared" si="283"/>
        <v>96.38232287961678</v>
      </c>
      <c r="AD234" s="1">
        <f t="shared" si="283"/>
        <v>101.46209588784053</v>
      </c>
      <c r="AE234" s="1">
        <f t="shared" si="283"/>
        <v>95.84592868529586</v>
      </c>
      <c r="AF234" s="1">
        <f t="shared" si="283"/>
        <v>106.69937876644555</v>
      </c>
      <c r="AH234" s="15">
        <f t="shared" si="240"/>
        <v>1200.5463111346096</v>
      </c>
      <c r="AI234" s="15">
        <f t="shared" si="241"/>
        <v>1184.189535397431</v>
      </c>
      <c r="AJ234" s="15">
        <f t="shared" si="242"/>
        <v>-16.356775737178623</v>
      </c>
      <c r="AN234" s="15">
        <f t="shared" si="243"/>
        <v>-16.356775737178623</v>
      </c>
    </row>
    <row r="235" spans="1:40">
      <c r="A235" s="76" t="s">
        <v>1289</v>
      </c>
      <c r="B235" s="5" t="str">
        <f t="shared" si="250"/>
        <v>8890-04302</v>
      </c>
      <c r="C235" s="5" t="str">
        <f t="shared" si="251"/>
        <v>8890</v>
      </c>
      <c r="D235" s="1">
        <f>SUM($F235:K235)</f>
        <v>2776.09</v>
      </c>
      <c r="E235" s="2">
        <f t="shared" si="281"/>
        <v>4.9379966218865727E-3</v>
      </c>
      <c r="F235" s="22">
        <f>'Div 9 history '!B236</f>
        <v>2776.09</v>
      </c>
      <c r="G235" s="22">
        <f>'Div 9 history '!C236</f>
        <v>0</v>
      </c>
      <c r="H235" s="22">
        <f>'Div 9 history '!D236</f>
        <v>0</v>
      </c>
      <c r="I235" s="22">
        <f>'Div 9 history '!E236</f>
        <v>0</v>
      </c>
      <c r="J235" s="22">
        <f>'Div 9 history '!F236</f>
        <v>0</v>
      </c>
      <c r="K235" s="22">
        <f>'Div 9 history '!G236</f>
        <v>0</v>
      </c>
      <c r="L235" s="1">
        <f t="shared" si="282"/>
        <v>434.04856980474182</v>
      </c>
      <c r="M235" s="1">
        <f t="shared" si="282"/>
        <v>401.69629733712759</v>
      </c>
      <c r="N235" s="1">
        <f t="shared" si="282"/>
        <v>406.37361711734479</v>
      </c>
      <c r="O235" s="1">
        <f t="shared" si="282"/>
        <v>372.91469022679945</v>
      </c>
      <c r="P235" s="1">
        <f t="shared" si="282"/>
        <v>398.3433976308666</v>
      </c>
      <c r="Q235" s="1">
        <f t="shared" si="282"/>
        <v>418.07187925449273</v>
      </c>
      <c r="R235" s="1">
        <f t="shared" si="282"/>
        <v>440.10610902074251</v>
      </c>
      <c r="S235" s="1">
        <f t="shared" si="282"/>
        <v>415.74519400619215</v>
      </c>
      <c r="T235" s="1">
        <f t="shared" si="282"/>
        <v>462.82355999959663</v>
      </c>
      <c r="U235" s="1">
        <f t="shared" si="282"/>
        <v>474.58912900589951</v>
      </c>
      <c r="V235" s="1">
        <f t="shared" si="283"/>
        <v>452.34592322261142</v>
      </c>
      <c r="W235" s="1">
        <f t="shared" si="283"/>
        <v>386.95776203504892</v>
      </c>
      <c r="X235" s="1">
        <f t="shared" si="283"/>
        <v>449.09948672351828</v>
      </c>
      <c r="Y235" s="1">
        <f t="shared" si="283"/>
        <v>426.7134740779253</v>
      </c>
      <c r="Z235" s="1">
        <f t="shared" si="283"/>
        <v>438.87803123607802</v>
      </c>
      <c r="AA235" s="1">
        <f t="shared" si="283"/>
        <v>372.91469022679945</v>
      </c>
      <c r="AB235" s="1">
        <f t="shared" si="283"/>
        <v>398.3433976308666</v>
      </c>
      <c r="AC235" s="1">
        <f t="shared" si="283"/>
        <v>418.07187925449273</v>
      </c>
      <c r="AD235" s="1">
        <f t="shared" si="283"/>
        <v>440.10610902074251</v>
      </c>
      <c r="AE235" s="1">
        <f t="shared" si="283"/>
        <v>415.74519400619215</v>
      </c>
      <c r="AF235" s="1">
        <f t="shared" si="283"/>
        <v>462.82355999959663</v>
      </c>
      <c r="AH235" s="15">
        <f t="shared" ref="AH235:AH236" si="288">SUM(F235:Q235)</f>
        <v>5207.5384513713743</v>
      </c>
      <c r="AI235" s="15">
        <f t="shared" ref="AI235:AI236" si="289">SUM(U235:AF235)</f>
        <v>5136.5886364397711</v>
      </c>
      <c r="AJ235" s="15">
        <f t="shared" ref="AJ235:AJ236" si="290">AI235-AH235</f>
        <v>-70.949814931603214</v>
      </c>
      <c r="AN235" s="15">
        <f t="shared" ref="AN235:AN236" si="291">AJ235</f>
        <v>-70.949814931603214</v>
      </c>
    </row>
    <row r="236" spans="1:40">
      <c r="A236" s="76" t="s">
        <v>1290</v>
      </c>
      <c r="B236" s="5" t="str">
        <f t="shared" si="250"/>
        <v>8890-04307</v>
      </c>
      <c r="C236" s="5" t="str">
        <f t="shared" si="251"/>
        <v>8890</v>
      </c>
      <c r="D236" s="1">
        <f>SUM($F236:K236)</f>
        <v>-2720.57</v>
      </c>
      <c r="E236" s="2">
        <f t="shared" si="281"/>
        <v>-4.8392398912160458E-3</v>
      </c>
      <c r="F236" s="22">
        <f>'Div 9 history '!B237</f>
        <v>-2720.57</v>
      </c>
      <c r="G236" s="22">
        <f>'Div 9 history '!C237</f>
        <v>0</v>
      </c>
      <c r="H236" s="22">
        <f>'Div 9 history '!D237</f>
        <v>0</v>
      </c>
      <c r="I236" s="22">
        <f>'Div 9 history '!E237</f>
        <v>0</v>
      </c>
      <c r="J236" s="22">
        <f>'Div 9 history '!F237</f>
        <v>0</v>
      </c>
      <c r="K236" s="22">
        <f>'Div 9 history '!G237</f>
        <v>0</v>
      </c>
      <c r="L236" s="1">
        <f t="shared" si="282"/>
        <v>-425.36787984311979</v>
      </c>
      <c r="M236" s="1">
        <f t="shared" si="282"/>
        <v>-393.66263184783963</v>
      </c>
      <c r="N236" s="1">
        <f t="shared" si="282"/>
        <v>-398.2464082651984</v>
      </c>
      <c r="O236" s="1">
        <f t="shared" si="282"/>
        <v>-365.45663821789776</v>
      </c>
      <c r="P236" s="1">
        <f t="shared" si="282"/>
        <v>-390.37678796170394</v>
      </c>
      <c r="Q236" s="1">
        <f t="shared" si="282"/>
        <v>-409.71071274468596</v>
      </c>
      <c r="R236" s="1">
        <f t="shared" si="282"/>
        <v>-431.3042722024723</v>
      </c>
      <c r="S236" s="1">
        <f t="shared" si="282"/>
        <v>-407.43055969274275</v>
      </c>
      <c r="T236" s="1">
        <f t="shared" si="282"/>
        <v>-453.56738889160744</v>
      </c>
      <c r="U236" s="1">
        <f t="shared" si="282"/>
        <v>-465.09765414650821</v>
      </c>
      <c r="V236" s="1">
        <f t="shared" si="283"/>
        <v>-443.29929805652552</v>
      </c>
      <c r="W236" s="1">
        <f t="shared" si="283"/>
        <v>-379.21885769542524</v>
      </c>
      <c r="X236" s="1">
        <f t="shared" si="283"/>
        <v>-440.11778818244443</v>
      </c>
      <c r="Y236" s="1">
        <f t="shared" si="283"/>
        <v>-418.17948127480776</v>
      </c>
      <c r="Z236" s="1">
        <f t="shared" si="283"/>
        <v>-430.10075517722288</v>
      </c>
      <c r="AA236" s="1">
        <f t="shared" si="283"/>
        <v>-365.45663821789776</v>
      </c>
      <c r="AB236" s="1">
        <f t="shared" si="283"/>
        <v>-390.37678796170394</v>
      </c>
      <c r="AC236" s="1">
        <f t="shared" si="283"/>
        <v>-409.71071274468596</v>
      </c>
      <c r="AD236" s="1">
        <f t="shared" si="283"/>
        <v>-431.3042722024723</v>
      </c>
      <c r="AE236" s="1">
        <f t="shared" si="283"/>
        <v>-407.43055969274275</v>
      </c>
      <c r="AF236" s="1">
        <f t="shared" si="283"/>
        <v>-453.56738889160744</v>
      </c>
      <c r="AH236" s="15">
        <f t="shared" si="288"/>
        <v>-5103.3910588804456</v>
      </c>
      <c r="AI236" s="15">
        <f t="shared" si="289"/>
        <v>-5033.8601942440437</v>
      </c>
      <c r="AJ236" s="15">
        <f t="shared" si="290"/>
        <v>69.53086463640193</v>
      </c>
      <c r="AN236" s="15">
        <f t="shared" si="291"/>
        <v>69.53086463640193</v>
      </c>
    </row>
    <row r="237" spans="1:40">
      <c r="A237" s="76" t="s">
        <v>178</v>
      </c>
      <c r="B237" s="5" t="str">
        <f t="shared" si="250"/>
        <v>8700-04302</v>
      </c>
      <c r="C237" s="5" t="str">
        <f t="shared" si="251"/>
        <v>8700</v>
      </c>
      <c r="D237" s="1">
        <f>SUM($F237:K237)</f>
        <v>45.51</v>
      </c>
      <c r="E237" s="2">
        <f t="shared" si="281"/>
        <v>8.0951347493077639E-5</v>
      </c>
      <c r="F237" s="22">
        <f>'Div 9 history '!B238</f>
        <v>0</v>
      </c>
      <c r="G237" s="22">
        <f>'Div 9 history '!C238</f>
        <v>0</v>
      </c>
      <c r="H237" s="22">
        <f>'Div 9 history '!D238</f>
        <v>45.51</v>
      </c>
      <c r="I237" s="22">
        <f>'Div 9 history '!E238</f>
        <v>0</v>
      </c>
      <c r="J237" s="22">
        <f>'Div 9 history '!F238</f>
        <v>0</v>
      </c>
      <c r="K237" s="22">
        <f>'Div 9 history '!G238</f>
        <v>0</v>
      </c>
      <c r="L237" s="1">
        <f t="shared" si="282"/>
        <v>7.115601587777701</v>
      </c>
      <c r="M237" s="1">
        <f t="shared" si="282"/>
        <v>6.5852326444073048</v>
      </c>
      <c r="N237" s="1">
        <f t="shared" si="282"/>
        <v>6.6619105702662234</v>
      </c>
      <c r="O237" s="1">
        <f t="shared" si="282"/>
        <v>6.1133996204091519</v>
      </c>
      <c r="P237" s="1">
        <f t="shared" si="282"/>
        <v>6.5302666794595048</v>
      </c>
      <c r="Q237" s="1">
        <f t="shared" si="282"/>
        <v>6.8536867410177491</v>
      </c>
      <c r="R237" s="1">
        <f t="shared" si="282"/>
        <v>7.2149062247744089</v>
      </c>
      <c r="S237" s="1">
        <f t="shared" si="282"/>
        <v>6.8155440851059597</v>
      </c>
      <c r="T237" s="1">
        <f t="shared" si="282"/>
        <v>7.587326136970213</v>
      </c>
      <c r="U237" s="1">
        <f t="shared" si="282"/>
        <v>7.7802057069686086</v>
      </c>
      <c r="V237" s="1">
        <f t="shared" si="283"/>
        <v>7.4155603621860395</v>
      </c>
      <c r="W237" s="1">
        <f t="shared" si="283"/>
        <v>6.3436155708983053</v>
      </c>
      <c r="X237" s="1">
        <f t="shared" si="283"/>
        <v>7.3623397082901905</v>
      </c>
      <c r="Y237" s="1">
        <f t="shared" si="283"/>
        <v>6.9953532505381233</v>
      </c>
      <c r="Z237" s="1">
        <f t="shared" si="283"/>
        <v>7.1947736570334202</v>
      </c>
      <c r="AA237" s="1">
        <f t="shared" si="283"/>
        <v>6.1133996204091519</v>
      </c>
      <c r="AB237" s="1">
        <f t="shared" si="283"/>
        <v>6.5302666794595048</v>
      </c>
      <c r="AC237" s="1">
        <f t="shared" si="283"/>
        <v>6.8536867410177491</v>
      </c>
      <c r="AD237" s="1">
        <f t="shared" si="283"/>
        <v>7.2149062247744089</v>
      </c>
      <c r="AE237" s="1">
        <f t="shared" si="283"/>
        <v>6.8155440851059597</v>
      </c>
      <c r="AF237" s="1">
        <f t="shared" si="283"/>
        <v>7.587326136970213</v>
      </c>
      <c r="AH237" s="15">
        <f t="shared" si="240"/>
        <v>85.370097843337646</v>
      </c>
      <c r="AI237" s="15">
        <f t="shared" si="241"/>
        <v>84.206977743651663</v>
      </c>
      <c r="AJ237" s="15">
        <f t="shared" si="242"/>
        <v>-1.1631200996859832</v>
      </c>
      <c r="AN237" s="15">
        <f t="shared" si="243"/>
        <v>-1.1631200996859832</v>
      </c>
    </row>
    <row r="238" spans="1:40">
      <c r="A238" s="76" t="s">
        <v>179</v>
      </c>
      <c r="B238" s="5" t="str">
        <f t="shared" si="250"/>
        <v>8560-04307</v>
      </c>
      <c r="C238" s="5" t="str">
        <f t="shared" si="251"/>
        <v>8560</v>
      </c>
      <c r="D238" s="1">
        <f>SUM($F238:K238)</f>
        <v>-4016.98</v>
      </c>
      <c r="E238" s="2">
        <f t="shared" si="281"/>
        <v>-7.1452415700448916E-3</v>
      </c>
      <c r="F238" s="22">
        <f>'Div 9 history '!B239</f>
        <v>0</v>
      </c>
      <c r="G238" s="22">
        <f>'Div 9 history '!C239</f>
        <v>0</v>
      </c>
      <c r="H238" s="22">
        <f>'Div 9 history '!D239</f>
        <v>-3328.19</v>
      </c>
      <c r="I238" s="22">
        <f>'Div 9 history '!E239</f>
        <v>0</v>
      </c>
      <c r="J238" s="22">
        <f>'Div 9 history '!F239</f>
        <v>0</v>
      </c>
      <c r="K238" s="22">
        <f>'Div 9 history '!G239</f>
        <v>-688.79</v>
      </c>
      <c r="L238" s="1">
        <f t="shared" si="282"/>
        <v>-628.06480479172205</v>
      </c>
      <c r="M238" s="1">
        <f t="shared" si="282"/>
        <v>-581.25132559725898</v>
      </c>
      <c r="N238" s="1">
        <f t="shared" si="282"/>
        <v>-588.01936986482121</v>
      </c>
      <c r="O238" s="1">
        <f t="shared" si="282"/>
        <v>-539.60457058209522</v>
      </c>
      <c r="P238" s="1">
        <f t="shared" si="282"/>
        <v>-576.39970657119841</v>
      </c>
      <c r="Q238" s="1">
        <f t="shared" si="282"/>
        <v>-604.94666150150465</v>
      </c>
      <c r="R238" s="1">
        <f t="shared" si="282"/>
        <v>-636.83001553052748</v>
      </c>
      <c r="S238" s="1">
        <f t="shared" si="282"/>
        <v>-601.57996657853084</v>
      </c>
      <c r="T238" s="1">
        <f t="shared" si="282"/>
        <v>-669.70198518318193</v>
      </c>
      <c r="U238" s="1">
        <f t="shared" si="282"/>
        <v>-686.72666932056165</v>
      </c>
      <c r="V238" s="1">
        <f t="shared" si="283"/>
        <v>-654.54092866829444</v>
      </c>
      <c r="W238" s="1">
        <f t="shared" si="283"/>
        <v>-559.92478303641121</v>
      </c>
      <c r="X238" s="1">
        <f t="shared" si="283"/>
        <v>-649.84336105048408</v>
      </c>
      <c r="Y238" s="1">
        <f t="shared" si="283"/>
        <v>-617.4509800120112</v>
      </c>
      <c r="Z238" s="1">
        <f t="shared" si="283"/>
        <v>-635.05299681015401</v>
      </c>
      <c r="AA238" s="1">
        <f t="shared" si="283"/>
        <v>-539.60457058209522</v>
      </c>
      <c r="AB238" s="1">
        <f t="shared" si="283"/>
        <v>-576.39970657119841</v>
      </c>
      <c r="AC238" s="1">
        <f t="shared" si="283"/>
        <v>-604.94666150150465</v>
      </c>
      <c r="AD238" s="1">
        <f t="shared" si="283"/>
        <v>-636.83001553052748</v>
      </c>
      <c r="AE238" s="1">
        <f t="shared" si="283"/>
        <v>-601.57996657853084</v>
      </c>
      <c r="AF238" s="1">
        <f t="shared" si="283"/>
        <v>-669.70198518318193</v>
      </c>
      <c r="AH238" s="15">
        <f t="shared" si="240"/>
        <v>-7535.2664389085994</v>
      </c>
      <c r="AI238" s="15">
        <f t="shared" si="241"/>
        <v>-7432.6026248449552</v>
      </c>
      <c r="AJ238" s="15">
        <f t="shared" si="242"/>
        <v>102.66381406364417</v>
      </c>
      <c r="AN238" s="15">
        <f t="shared" si="243"/>
        <v>102.66381406364417</v>
      </c>
    </row>
    <row r="239" spans="1:40">
      <c r="A239" s="76" t="s">
        <v>1291</v>
      </c>
      <c r="B239" s="5" t="str">
        <f t="shared" si="250"/>
        <v>8780-04307</v>
      </c>
      <c r="C239" s="5" t="str">
        <f t="shared" si="251"/>
        <v>8780</v>
      </c>
      <c r="D239" s="1">
        <f>SUM($F239:K239)</f>
        <v>-222.98</v>
      </c>
      <c r="E239" s="2">
        <f t="shared" si="281"/>
        <v>-3.9662780628447488E-4</v>
      </c>
      <c r="F239" s="22">
        <f>'Div 9 history '!B240</f>
        <v>0</v>
      </c>
      <c r="G239" s="22">
        <f>'Div 9 history '!C240</f>
        <v>-13.72</v>
      </c>
      <c r="H239" s="22">
        <f>'Div 9 history '!D240</f>
        <v>0</v>
      </c>
      <c r="I239" s="22">
        <f>'Div 9 history '!E240</f>
        <v>-209.26</v>
      </c>
      <c r="J239" s="22">
        <f>'Div 9 history '!F240</f>
        <v>0</v>
      </c>
      <c r="K239" s="22">
        <f>'Div 9 history '!G240</f>
        <v>0</v>
      </c>
      <c r="L239" s="1">
        <f t="shared" si="282"/>
        <v>-34.863477082897646</v>
      </c>
      <c r="M239" s="1">
        <f t="shared" si="282"/>
        <v>-32.264890684463651</v>
      </c>
      <c r="N239" s="1">
        <f t="shared" si="282"/>
        <v>-32.64058050885437</v>
      </c>
      <c r="O239" s="1">
        <f t="shared" si="282"/>
        <v>-29.953105852753957</v>
      </c>
      <c r="P239" s="1">
        <f t="shared" si="282"/>
        <v>-31.995580403996492</v>
      </c>
      <c r="Q239" s="1">
        <f t="shared" si="282"/>
        <v>-33.580203680776478</v>
      </c>
      <c r="R239" s="1">
        <f t="shared" si="282"/>
        <v>-35.350028345422935</v>
      </c>
      <c r="S239" s="1">
        <f t="shared" si="282"/>
        <v>-33.39332059101136</v>
      </c>
      <c r="T239" s="1">
        <f t="shared" si="282"/>
        <v>-37.174730433346916</v>
      </c>
      <c r="U239" s="1">
        <f t="shared" si="282"/>
        <v>-38.119759800919802</v>
      </c>
      <c r="V239" s="1">
        <f t="shared" si="283"/>
        <v>-36.333149847511386</v>
      </c>
      <c r="W239" s="1">
        <f t="shared" si="283"/>
        <v>-31.081067897141377</v>
      </c>
      <c r="X239" s="1">
        <f t="shared" si="283"/>
        <v>-36.072390862547721</v>
      </c>
      <c r="Y239" s="1">
        <f t="shared" si="283"/>
        <v>-34.274310432981558</v>
      </c>
      <c r="Z239" s="1">
        <f t="shared" si="283"/>
        <v>-35.251387168651114</v>
      </c>
      <c r="AA239" s="1">
        <f t="shared" si="283"/>
        <v>-29.953105852753957</v>
      </c>
      <c r="AB239" s="1">
        <f t="shared" si="283"/>
        <v>-31.995580403996492</v>
      </c>
      <c r="AC239" s="1">
        <f t="shared" si="283"/>
        <v>-33.580203680776478</v>
      </c>
      <c r="AD239" s="1">
        <f t="shared" si="283"/>
        <v>-35.350028345422935</v>
      </c>
      <c r="AE239" s="1">
        <f t="shared" si="283"/>
        <v>-33.39332059101136</v>
      </c>
      <c r="AF239" s="1">
        <f t="shared" si="283"/>
        <v>-37.174730433346916</v>
      </c>
      <c r="AH239" s="15">
        <f t="shared" ref="AH239:AH240" si="292">SUM(F239:Q239)</f>
        <v>-418.27783821374254</v>
      </c>
      <c r="AI239" s="15">
        <f t="shared" ref="AI239:AI240" si="293">SUM(U239:AF239)</f>
        <v>-412.57903531706108</v>
      </c>
      <c r="AJ239" s="15">
        <f t="shared" ref="AJ239:AJ240" si="294">AI239-AH239</f>
        <v>5.6988028966814568</v>
      </c>
      <c r="AN239" s="15">
        <f t="shared" ref="AN239:AN240" si="295">AJ239</f>
        <v>5.6988028966814568</v>
      </c>
    </row>
    <row r="240" spans="1:40">
      <c r="A240" s="76" t="s">
        <v>1292</v>
      </c>
      <c r="B240" s="5" t="str">
        <f t="shared" ref="B240" si="296">RIGHT(A240,10)</f>
        <v>8810-04307</v>
      </c>
      <c r="C240" s="5" t="str">
        <f t="shared" ref="C240" si="297">LEFT(B240,4)</f>
        <v>8810</v>
      </c>
      <c r="D240" s="1">
        <f>SUM($F240:K240)</f>
        <v>-627.20000000000005</v>
      </c>
      <c r="E240" s="2">
        <f t="shared" ref="E240" si="298">D240/$D$243</f>
        <v>-1.1156379948947112E-3</v>
      </c>
      <c r="F240" s="22">
        <f>'Div 9 history '!B241</f>
        <v>0</v>
      </c>
      <c r="G240" s="22">
        <f>'Div 9 history '!C241</f>
        <v>0</v>
      </c>
      <c r="H240" s="22">
        <f>'Div 9 history '!D241</f>
        <v>-627.20000000000005</v>
      </c>
      <c r="I240" s="22">
        <f>'Div 9 history '!E241</f>
        <v>0</v>
      </c>
      <c r="J240" s="22">
        <f>'Div 9 history '!F241</f>
        <v>0</v>
      </c>
      <c r="K240" s="22">
        <f>'Div 9 history '!G241</f>
        <v>0</v>
      </c>
      <c r="L240" s="1">
        <f t="shared" si="282"/>
        <v>-98.064278528986478</v>
      </c>
      <c r="M240" s="1">
        <f t="shared" si="282"/>
        <v>-90.754953077834813</v>
      </c>
      <c r="N240" s="1">
        <f t="shared" si="282"/>
        <v>-91.811696542979035</v>
      </c>
      <c r="O240" s="1">
        <f t="shared" si="282"/>
        <v>-84.252345460791489</v>
      </c>
      <c r="P240" s="1">
        <f t="shared" si="282"/>
        <v>-89.997434879301295</v>
      </c>
      <c r="Q240" s="1">
        <f t="shared" si="282"/>
        <v>-94.454676422024448</v>
      </c>
      <c r="R240" s="1">
        <f t="shared" si="282"/>
        <v>-99.432853970083727</v>
      </c>
      <c r="S240" s="1">
        <f t="shared" si="282"/>
        <v>-93.929010111589946</v>
      </c>
      <c r="T240" s="1">
        <f t="shared" si="282"/>
        <v>-104.56539119111665</v>
      </c>
      <c r="U240" s="1">
        <f t="shared" si="282"/>
        <v>-107.22357766228767</v>
      </c>
      <c r="V240" s="1">
        <f t="shared" si="283"/>
        <v>-102.19818631428444</v>
      </c>
      <c r="W240" s="1">
        <f t="shared" si="283"/>
        <v>-87.425086487967874</v>
      </c>
      <c r="X240" s="1">
        <f t="shared" si="283"/>
        <v>-101.46472127092086</v>
      </c>
      <c r="Y240" s="1">
        <f t="shared" si="283"/>
        <v>-96.40706567210529</v>
      </c>
      <c r="Z240" s="1">
        <f t="shared" si="283"/>
        <v>-99.155395247008613</v>
      </c>
      <c r="AA240" s="1">
        <f t="shared" si="283"/>
        <v>-84.252345460791489</v>
      </c>
      <c r="AB240" s="1">
        <f t="shared" si="283"/>
        <v>-89.997434879301295</v>
      </c>
      <c r="AC240" s="1">
        <f t="shared" si="283"/>
        <v>-94.454676422024448</v>
      </c>
      <c r="AD240" s="1">
        <f t="shared" si="283"/>
        <v>-99.432853970083727</v>
      </c>
      <c r="AE240" s="1">
        <f t="shared" si="283"/>
        <v>-93.929010111589946</v>
      </c>
      <c r="AF240" s="1">
        <f t="shared" si="283"/>
        <v>-104.56539119111665</v>
      </c>
      <c r="AH240" s="15">
        <f t="shared" si="292"/>
        <v>-1176.5353849119176</v>
      </c>
      <c r="AI240" s="15">
        <f t="shared" si="293"/>
        <v>-1160.5057446894825</v>
      </c>
      <c r="AJ240" s="15">
        <f t="shared" si="294"/>
        <v>16.029640222435091</v>
      </c>
      <c r="AN240" s="15">
        <f t="shared" si="295"/>
        <v>16.029640222435091</v>
      </c>
    </row>
    <row r="241" spans="1:40">
      <c r="A241" s="76" t="s">
        <v>180</v>
      </c>
      <c r="B241" s="5" t="str">
        <f t="shared" ref="B241:B242" si="299">RIGHT(A241,10)</f>
        <v>8700-04307</v>
      </c>
      <c r="C241" s="5" t="str">
        <f t="shared" ref="C241:C242" si="300">LEFT(B241,4)</f>
        <v>8700</v>
      </c>
      <c r="D241" s="1">
        <f>SUM($F241:K241)</f>
        <v>-44.6</v>
      </c>
      <c r="E241" s="2">
        <f>D241/$D$243</f>
        <v>-7.9332676295127734E-5</v>
      </c>
      <c r="F241" s="22">
        <f>'Div 9 history '!B242</f>
        <v>0</v>
      </c>
      <c r="G241" s="22">
        <f>'Div 9 history '!C242</f>
        <v>0</v>
      </c>
      <c r="H241" s="22">
        <f>'Div 9 history '!D242</f>
        <v>-44.6</v>
      </c>
      <c r="I241" s="22">
        <f>'Div 9 history '!E242</f>
        <v>0</v>
      </c>
      <c r="J241" s="22">
        <f>'Div 9 history '!F242</f>
        <v>0</v>
      </c>
      <c r="K241" s="22">
        <f>'Div 9 history '!G242</f>
        <v>0</v>
      </c>
      <c r="L241" s="1">
        <f t="shared" ref="L241:U242" si="301">$E241*L$243</f>
        <v>-6.973320826519128</v>
      </c>
      <c r="M241" s="1">
        <f t="shared" si="301"/>
        <v>-6.4535569312363394</v>
      </c>
      <c r="N241" s="1">
        <f t="shared" si="301"/>
        <v>-6.5287016355498482</v>
      </c>
      <c r="O241" s="1">
        <f t="shared" si="301"/>
        <v>-5.9911584941825575</v>
      </c>
      <c r="P241" s="1">
        <f t="shared" si="301"/>
        <v>-6.3996900440319475</v>
      </c>
      <c r="Q241" s="1">
        <f t="shared" si="301"/>
        <v>-6.7166431256732944</v>
      </c>
      <c r="R241" s="1">
        <f t="shared" si="301"/>
        <v>-7.0706398071838867</v>
      </c>
      <c r="S241" s="1">
        <f t="shared" si="301"/>
        <v>-6.6792631552565558</v>
      </c>
      <c r="T241" s="1">
        <f t="shared" si="301"/>
        <v>-7.4356129577866747</v>
      </c>
      <c r="U241" s="1">
        <f t="shared" si="301"/>
        <v>-7.6246357840210939</v>
      </c>
      <c r="V241" s="1">
        <f t="shared" ref="V241:AF242" si="302">$E241*V$243</f>
        <v>-7.2672817436496908</v>
      </c>
      <c r="W241" s="1">
        <f t="shared" si="302"/>
        <v>-6.2167711373778172</v>
      </c>
      <c r="X241" s="1">
        <f t="shared" si="302"/>
        <v>-7.2151252689462222</v>
      </c>
      <c r="Y241" s="1">
        <f t="shared" si="302"/>
        <v>-6.8554769275763636</v>
      </c>
      <c r="Z241" s="1">
        <f t="shared" si="302"/>
        <v>-7.0509098023223595</v>
      </c>
      <c r="AA241" s="1">
        <f t="shared" si="302"/>
        <v>-5.9911584941825575</v>
      </c>
      <c r="AB241" s="1">
        <f t="shared" si="302"/>
        <v>-6.3996900440319475</v>
      </c>
      <c r="AC241" s="1">
        <f t="shared" si="302"/>
        <v>-6.7166431256732944</v>
      </c>
      <c r="AD241" s="1">
        <f t="shared" si="302"/>
        <v>-7.0706398071838867</v>
      </c>
      <c r="AE241" s="1">
        <f t="shared" si="302"/>
        <v>-6.6792631552565558</v>
      </c>
      <c r="AF241" s="1">
        <f t="shared" si="302"/>
        <v>-7.4356129577866747</v>
      </c>
      <c r="AH241" s="15">
        <f t="shared" si="240"/>
        <v>-83.663071057193122</v>
      </c>
      <c r="AI241" s="15">
        <f t="shared" si="241"/>
        <v>-82.523208248008459</v>
      </c>
      <c r="AJ241" s="15">
        <f t="shared" si="242"/>
        <v>1.1398628091846632</v>
      </c>
      <c r="AN241" s="15">
        <f t="shared" si="243"/>
        <v>1.1398628091846632</v>
      </c>
    </row>
    <row r="242" spans="1:40">
      <c r="A242" s="76" t="s">
        <v>181</v>
      </c>
      <c r="B242" s="5" t="str">
        <f t="shared" si="299"/>
        <v>8740-04307</v>
      </c>
      <c r="C242" s="5" t="str">
        <f t="shared" si="300"/>
        <v>8740</v>
      </c>
      <c r="D242" s="1">
        <f>SUM($F242:K242)</f>
        <v>-363658.9</v>
      </c>
      <c r="E242" s="2">
        <f>D242/$D$243</f>
        <v>-0.64686174429466869</v>
      </c>
      <c r="F242" s="22">
        <f>'Div 9 history '!B243</f>
        <v>-56827.97</v>
      </c>
      <c r="G242" s="22">
        <f>'Div 9 history '!C243</f>
        <v>-62429.32</v>
      </c>
      <c r="H242" s="22">
        <f>'Div 9 history '!D243</f>
        <v>-67367.89</v>
      </c>
      <c r="I242" s="22">
        <f>'Div 9 history '!E243</f>
        <v>-64111.66</v>
      </c>
      <c r="J242" s="22">
        <f>'Div 9 history '!F243</f>
        <v>-57092.93</v>
      </c>
      <c r="K242" s="22">
        <f>'Div 9 history '!G243</f>
        <v>-55829.13</v>
      </c>
      <c r="L242" s="1">
        <f t="shared" si="301"/>
        <v>-56858.972670830415</v>
      </c>
      <c r="M242" s="1">
        <f t="shared" si="301"/>
        <v>-52620.928580735039</v>
      </c>
      <c r="N242" s="1">
        <f t="shared" si="301"/>
        <v>-53233.642493548396</v>
      </c>
      <c r="O242" s="1">
        <f t="shared" si="301"/>
        <v>-48850.630217939128</v>
      </c>
      <c r="P242" s="1">
        <f t="shared" si="301"/>
        <v>-52181.709456358956</v>
      </c>
      <c r="Q242" s="1">
        <f t="shared" si="301"/>
        <v>-54766.07737163479</v>
      </c>
      <c r="R242" s="1">
        <f t="shared" si="301"/>
        <v>-57652.490909791573</v>
      </c>
      <c r="S242" s="1">
        <f t="shared" si="301"/>
        <v>-54461.289054958026</v>
      </c>
      <c r="T242" s="1">
        <f t="shared" si="301"/>
        <v>-60628.404238888972</v>
      </c>
      <c r="U242" s="1">
        <f t="shared" si="301"/>
        <v>-62169.6561012948</v>
      </c>
      <c r="V242" s="1">
        <f t="shared" si="302"/>
        <v>-59255.867374119465</v>
      </c>
      <c r="W242" s="1">
        <f t="shared" si="302"/>
        <v>-50690.227654048555</v>
      </c>
      <c r="X242" s="1">
        <f t="shared" si="302"/>
        <v>-58830.594588950378</v>
      </c>
      <c r="Y242" s="1">
        <f t="shared" si="302"/>
        <v>-55898.09862013004</v>
      </c>
      <c r="Z242" s="1">
        <f t="shared" si="302"/>
        <v>-57491.61665273019</v>
      </c>
      <c r="AA242" s="1">
        <f t="shared" si="302"/>
        <v>-48850.630217939128</v>
      </c>
      <c r="AB242" s="1">
        <f t="shared" si="302"/>
        <v>-52181.709456358956</v>
      </c>
      <c r="AC242" s="1">
        <f t="shared" si="302"/>
        <v>-54766.07737163479</v>
      </c>
      <c r="AD242" s="1">
        <f t="shared" si="302"/>
        <v>-57652.490909791573</v>
      </c>
      <c r="AE242" s="1">
        <f t="shared" si="302"/>
        <v>-54461.289054958026</v>
      </c>
      <c r="AF242" s="1">
        <f t="shared" si="302"/>
        <v>-60628.404238888972</v>
      </c>
      <c r="AH242" s="15">
        <f t="shared" si="240"/>
        <v>-682170.86079104675</v>
      </c>
      <c r="AI242" s="15">
        <f t="shared" si="241"/>
        <v>-672876.66224084492</v>
      </c>
      <c r="AJ242" s="15">
        <f t="shared" si="242"/>
        <v>9294.198550201836</v>
      </c>
      <c r="AN242" s="15">
        <f t="shared" si="243"/>
        <v>9294.198550201836</v>
      </c>
    </row>
    <row r="243" spans="1:40">
      <c r="A243" s="9" t="s">
        <v>25</v>
      </c>
      <c r="B243" s="5"/>
      <c r="C243" s="5"/>
      <c r="D243" s="31">
        <f t="shared" ref="D243:K243" si="303">SUM(D203:D242)</f>
        <v>562189.53</v>
      </c>
      <c r="E243" s="32">
        <f t="shared" si="303"/>
        <v>1.0000000000000002</v>
      </c>
      <c r="F243" s="31">
        <f t="shared" si="303"/>
        <v>98478.87</v>
      </c>
      <c r="G243" s="31">
        <f t="shared" si="303"/>
        <v>85794.51999999999</v>
      </c>
      <c r="H243" s="31">
        <f t="shared" si="303"/>
        <v>90313.249999999985</v>
      </c>
      <c r="I243" s="31">
        <f t="shared" si="303"/>
        <v>88835.34</v>
      </c>
      <c r="J243" s="31">
        <f t="shared" si="303"/>
        <v>113478.43000000002</v>
      </c>
      <c r="K243" s="31">
        <f t="shared" si="303"/>
        <v>85289.119999999966</v>
      </c>
      <c r="L243" s="33">
        <f>'Div 9 history '!H244</f>
        <v>87899.73</v>
      </c>
      <c r="M243" s="33">
        <f>'Div 9 history '!I244</f>
        <v>81348.03</v>
      </c>
      <c r="N243" s="33">
        <f>'Div 9 history '!J244</f>
        <v>82295.240000000005</v>
      </c>
      <c r="O243" s="31">
        <f>'Div 009 FY19 Budget'!C32</f>
        <v>75519.429999999993</v>
      </c>
      <c r="P243" s="31">
        <f>'Div 009 FY19 Budget'!D32</f>
        <v>80669.03</v>
      </c>
      <c r="Q243" s="31">
        <f>'Div 009 FY19 Budget'!E32</f>
        <v>84664.27</v>
      </c>
      <c r="R243" s="31">
        <f>'Div 009 FY19 Budget'!F32</f>
        <v>89126.45</v>
      </c>
      <c r="S243" s="31">
        <f>'Div 009 FY19 Budget'!G32</f>
        <v>84193.09</v>
      </c>
      <c r="T243" s="31">
        <f>'Div 009 FY19 Budget'!H32</f>
        <v>93726.99</v>
      </c>
      <c r="U243" s="31">
        <f>'Div 009 FY19 Budget'!I32</f>
        <v>96109.650399999999</v>
      </c>
      <c r="V243" s="31">
        <f>'Div 009 FY19 Budget'!J32</f>
        <v>91605.150399999999</v>
      </c>
      <c r="W243" s="31">
        <f>'Div 009 FY19 Budget'!K32</f>
        <v>78363.310400000002</v>
      </c>
      <c r="X243" s="31">
        <f>'Div 009 FY19 Budget'!L32</f>
        <v>90947.710399999996</v>
      </c>
      <c r="Y243" s="31">
        <f>'Div 009 FY19 Budget'!M32</f>
        <v>86414.290399999998</v>
      </c>
      <c r="Z243" s="31">
        <f>'Div 009 FY19 Budget'!N32</f>
        <v>88877.750400000004</v>
      </c>
      <c r="AA243" s="37">
        <f t="shared" ref="AA243" si="304">O243*(1+AA$3)</f>
        <v>75519.429999999993</v>
      </c>
      <c r="AB243" s="37">
        <f t="shared" ref="AB243" si="305">P243*(1+AB$3)</f>
        <v>80669.03</v>
      </c>
      <c r="AC243" s="37">
        <f t="shared" ref="AC243" si="306">Q243*(1+AC$3)</f>
        <v>84664.27</v>
      </c>
      <c r="AD243" s="37">
        <f t="shared" ref="AD243" si="307">R243*(1+AD$3)</f>
        <v>89126.45</v>
      </c>
      <c r="AE243" s="37">
        <f t="shared" ref="AE243" si="308">S243*(1+AE$3)</f>
        <v>84193.09</v>
      </c>
      <c r="AF243" s="37">
        <f t="shared" ref="AF243" si="309">T243*(1+AF$3)</f>
        <v>93726.99</v>
      </c>
      <c r="AH243" s="15">
        <f>SUM(F243:Q243)</f>
        <v>1054585.26</v>
      </c>
      <c r="AI243" s="15">
        <f>SUM(U243:AF243)</f>
        <v>1040217.1223999999</v>
      </c>
      <c r="AJ243" s="15">
        <f t="shared" ref="AJ243" si="310">AI243-AH243</f>
        <v>-14368.137600000133</v>
      </c>
    </row>
    <row r="244" spans="1:40">
      <c r="B244" s="5"/>
      <c r="C244" s="5"/>
      <c r="F244" s="1">
        <f>F243-'Div 9 history '!B244</f>
        <v>0</v>
      </c>
      <c r="G244" s="1">
        <f>G243-'Div 9 history '!C244</f>
        <v>0</v>
      </c>
      <c r="H244" s="1">
        <f>H243-'Div 9 history '!D244</f>
        <v>0</v>
      </c>
      <c r="I244" s="1">
        <f>I243-'Div 9 history '!E244</f>
        <v>0</v>
      </c>
      <c r="J244" s="1">
        <f>J243-'Div 9 history '!F244</f>
        <v>0</v>
      </c>
      <c r="K244" s="1">
        <f>K243-'Div 9 history '!G244</f>
        <v>0</v>
      </c>
      <c r="L244" s="1">
        <f>L243-'Div 9 history '!H244</f>
        <v>0</v>
      </c>
      <c r="M244" s="1">
        <f>M243-'Div 9 history '!I244</f>
        <v>0</v>
      </c>
      <c r="N244" s="1">
        <f>N243-'Div 9 history '!J244</f>
        <v>0</v>
      </c>
      <c r="O244" s="1">
        <f t="shared" ref="O244:AF244" si="311">O243-SUM(O203:O242)</f>
        <v>0</v>
      </c>
      <c r="P244" s="1">
        <f t="shared" si="311"/>
        <v>0</v>
      </c>
      <c r="Q244" s="1">
        <f t="shared" si="311"/>
        <v>0</v>
      </c>
      <c r="R244" s="1">
        <f t="shared" si="311"/>
        <v>0</v>
      </c>
      <c r="S244" s="1">
        <f t="shared" si="311"/>
        <v>0</v>
      </c>
      <c r="T244" s="1">
        <f t="shared" si="311"/>
        <v>0</v>
      </c>
      <c r="U244" s="1">
        <f t="shared" si="311"/>
        <v>0</v>
      </c>
      <c r="V244" s="1">
        <f t="shared" si="311"/>
        <v>0</v>
      </c>
      <c r="W244" s="1">
        <f t="shared" si="311"/>
        <v>0</v>
      </c>
      <c r="X244" s="1">
        <f t="shared" si="311"/>
        <v>0</v>
      </c>
      <c r="Y244" s="1">
        <f t="shared" si="311"/>
        <v>0</v>
      </c>
      <c r="Z244" s="1">
        <f t="shared" si="311"/>
        <v>0</v>
      </c>
      <c r="AA244" s="1">
        <f t="shared" si="311"/>
        <v>0</v>
      </c>
      <c r="AB244" s="1">
        <f t="shared" si="311"/>
        <v>0</v>
      </c>
      <c r="AC244" s="1">
        <f t="shared" si="311"/>
        <v>0</v>
      </c>
      <c r="AD244" s="1">
        <f t="shared" si="311"/>
        <v>0</v>
      </c>
      <c r="AE244" s="1">
        <f t="shared" si="311"/>
        <v>0</v>
      </c>
      <c r="AF244" s="1">
        <f t="shared" si="311"/>
        <v>0</v>
      </c>
    </row>
    <row r="245" spans="1:40">
      <c r="A245" s="76" t="s">
        <v>700</v>
      </c>
      <c r="B245" s="5" t="str">
        <f t="shared" si="168"/>
        <v>8900-02001</v>
      </c>
      <c r="C245" s="5" t="str">
        <f t="shared" ref="C245" si="312">LEFT(B245,4)</f>
        <v>8900</v>
      </c>
      <c r="D245" s="1">
        <f>SUM($F245:K245)</f>
        <v>0</v>
      </c>
      <c r="E245" s="2">
        <f t="shared" ref="E245:E291" si="313">D245/$D$321</f>
        <v>0</v>
      </c>
      <c r="F245" s="22">
        <f>'Div 9 history '!B246</f>
        <v>0</v>
      </c>
      <c r="G245" s="22">
        <f>'Div 9 history '!C246</f>
        <v>0</v>
      </c>
      <c r="H245" s="22">
        <f>'Div 9 history '!D246</f>
        <v>0</v>
      </c>
      <c r="I245" s="22">
        <f>'Div 9 history '!E246</f>
        <v>0</v>
      </c>
      <c r="J245" s="22">
        <f>'Div 9 history '!F246</f>
        <v>0</v>
      </c>
      <c r="K245" s="22">
        <f>'Div 9 history '!G246</f>
        <v>0</v>
      </c>
      <c r="L245" s="1">
        <f t="shared" ref="L245:U254" si="314">$E245*L$321</f>
        <v>0</v>
      </c>
      <c r="M245" s="1">
        <f t="shared" si="314"/>
        <v>0</v>
      </c>
      <c r="N245" s="1">
        <f t="shared" si="314"/>
        <v>0</v>
      </c>
      <c r="O245" s="1">
        <f t="shared" si="314"/>
        <v>0</v>
      </c>
      <c r="P245" s="1">
        <f t="shared" si="314"/>
        <v>0</v>
      </c>
      <c r="Q245" s="1">
        <f t="shared" si="314"/>
        <v>0</v>
      </c>
      <c r="R245" s="1">
        <f t="shared" si="314"/>
        <v>0</v>
      </c>
      <c r="S245" s="1">
        <f t="shared" si="314"/>
        <v>0</v>
      </c>
      <c r="T245" s="1">
        <f t="shared" si="314"/>
        <v>0</v>
      </c>
      <c r="U245" s="1">
        <f t="shared" si="314"/>
        <v>0</v>
      </c>
      <c r="V245" s="1">
        <f t="shared" ref="V245:AF254" si="315">$E245*V$321</f>
        <v>0</v>
      </c>
      <c r="W245" s="1">
        <f t="shared" si="315"/>
        <v>0</v>
      </c>
      <c r="X245" s="1">
        <f t="shared" si="315"/>
        <v>0</v>
      </c>
      <c r="Y245" s="1">
        <f t="shared" si="315"/>
        <v>0</v>
      </c>
      <c r="Z245" s="1">
        <f t="shared" si="315"/>
        <v>0</v>
      </c>
      <c r="AA245" s="1">
        <f t="shared" si="315"/>
        <v>0</v>
      </c>
      <c r="AB245" s="1">
        <f t="shared" si="315"/>
        <v>0</v>
      </c>
      <c r="AC245" s="1">
        <f t="shared" si="315"/>
        <v>0</v>
      </c>
      <c r="AD245" s="1">
        <f t="shared" si="315"/>
        <v>0</v>
      </c>
      <c r="AE245" s="1">
        <f t="shared" si="315"/>
        <v>0</v>
      </c>
      <c r="AF245" s="1">
        <f t="shared" si="315"/>
        <v>0</v>
      </c>
      <c r="AH245" s="15">
        <f t="shared" ref="AH245:AH317" si="316">SUM(F245:Q245)</f>
        <v>0</v>
      </c>
      <c r="AI245" s="15">
        <f t="shared" ref="AI245:AI317" si="317">SUM(U245:AF245)</f>
        <v>0</v>
      </c>
      <c r="AJ245" s="15">
        <f t="shared" ref="AJ245:AJ317" si="318">AI245-AH245</f>
        <v>0</v>
      </c>
      <c r="AN245" s="15">
        <f t="shared" ref="AN245:AN317" si="319">AJ245</f>
        <v>0</v>
      </c>
    </row>
    <row r="246" spans="1:40">
      <c r="A246" s="76" t="s">
        <v>183</v>
      </c>
      <c r="B246" s="5" t="str">
        <f t="shared" ref="B246:B248" si="320">RIGHT(A246,10)</f>
        <v>8740-02001</v>
      </c>
      <c r="C246" s="5" t="str">
        <f t="shared" ref="C246:C248" si="321">LEFT(B246,4)</f>
        <v>8740</v>
      </c>
      <c r="D246" s="1">
        <f>SUM($F246:K246)</f>
        <v>112170.23000000001</v>
      </c>
      <c r="E246" s="2">
        <f t="shared" si="313"/>
        <v>0.20477148529415334</v>
      </c>
      <c r="F246" s="22">
        <f>'Div 9 history '!B247</f>
        <v>13173.32</v>
      </c>
      <c r="G246" s="22">
        <f>'Div 9 history '!C247</f>
        <v>11624.09</v>
      </c>
      <c r="H246" s="22">
        <f>'Div 9 history '!D247</f>
        <v>46302.92</v>
      </c>
      <c r="I246" s="22">
        <f>'Div 9 history '!E247</f>
        <v>10481.89</v>
      </c>
      <c r="J246" s="22">
        <f>'Div 9 history '!F247</f>
        <v>11051.1</v>
      </c>
      <c r="K246" s="22">
        <f>'Div 9 history '!G247</f>
        <v>19536.91</v>
      </c>
      <c r="L246" s="1">
        <f t="shared" si="314"/>
        <v>16981.844663198695</v>
      </c>
      <c r="M246" s="1">
        <f t="shared" si="314"/>
        <v>14273.942446239107</v>
      </c>
      <c r="N246" s="1">
        <f t="shared" si="314"/>
        <v>11409.215987266989</v>
      </c>
      <c r="O246" s="1">
        <f t="shared" si="314"/>
        <v>10568.991485663459</v>
      </c>
      <c r="P246" s="1">
        <f t="shared" si="314"/>
        <v>11013.542189377657</v>
      </c>
      <c r="Q246" s="1">
        <f t="shared" si="314"/>
        <v>8248.8445532568785</v>
      </c>
      <c r="R246" s="1">
        <f t="shared" si="314"/>
        <v>12804.37530944738</v>
      </c>
      <c r="S246" s="1">
        <f t="shared" si="314"/>
        <v>11464.930212985822</v>
      </c>
      <c r="T246" s="1">
        <f t="shared" si="314"/>
        <v>12605.224801424549</v>
      </c>
      <c r="U246" s="1">
        <f t="shared" si="314"/>
        <v>14775.823022691104</v>
      </c>
      <c r="V246" s="1">
        <f t="shared" si="315"/>
        <v>10483.628396588887</v>
      </c>
      <c r="W246" s="1">
        <f t="shared" si="315"/>
        <v>10272.271460327673</v>
      </c>
      <c r="X246" s="1">
        <f t="shared" si="315"/>
        <v>13864.856116063005</v>
      </c>
      <c r="Y246" s="1">
        <f t="shared" si="315"/>
        <v>12562.507421877337</v>
      </c>
      <c r="Z246" s="1">
        <f t="shared" si="315"/>
        <v>9215.1611923599885</v>
      </c>
      <c r="AA246" s="1">
        <f t="shared" si="315"/>
        <v>10568.991485663459</v>
      </c>
      <c r="AB246" s="1">
        <f t="shared" si="315"/>
        <v>11013.542189377657</v>
      </c>
      <c r="AC246" s="1">
        <f t="shared" si="315"/>
        <v>8248.8445532568785</v>
      </c>
      <c r="AD246" s="1">
        <f t="shared" si="315"/>
        <v>12804.37530944738</v>
      </c>
      <c r="AE246" s="1">
        <f t="shared" si="315"/>
        <v>11464.930212985822</v>
      </c>
      <c r="AF246" s="1">
        <f t="shared" si="315"/>
        <v>12605.224801424549</v>
      </c>
      <c r="AH246" s="15">
        <f t="shared" si="316"/>
        <v>184666.6113250028</v>
      </c>
      <c r="AI246" s="15">
        <f t="shared" si="317"/>
        <v>137880.15616206374</v>
      </c>
      <c r="AJ246" s="15">
        <f t="shared" si="318"/>
        <v>-46786.455162939063</v>
      </c>
      <c r="AN246" s="15">
        <f t="shared" si="319"/>
        <v>-46786.455162939063</v>
      </c>
    </row>
    <row r="247" spans="1:40">
      <c r="A247" s="76" t="s">
        <v>512</v>
      </c>
      <c r="B247" s="5" t="str">
        <f t="shared" si="320"/>
        <v>8750-02001</v>
      </c>
      <c r="C247" s="5" t="str">
        <f t="shared" si="321"/>
        <v>8750</v>
      </c>
      <c r="D247" s="1">
        <f>SUM($F247:K247)</f>
        <v>315.38</v>
      </c>
      <c r="E247" s="2">
        <f t="shared" si="313"/>
        <v>5.7573949016659831E-4</v>
      </c>
      <c r="F247" s="22">
        <f>'Div 9 history '!B248</f>
        <v>0</v>
      </c>
      <c r="G247" s="22">
        <f>'Div 9 history '!C248</f>
        <v>0</v>
      </c>
      <c r="H247" s="22">
        <f>'Div 9 history '!D248</f>
        <v>136.80000000000001</v>
      </c>
      <c r="I247" s="22">
        <f>'Div 9 history '!E248</f>
        <v>89.22</v>
      </c>
      <c r="J247" s="22">
        <f>'Div 9 history '!F248</f>
        <v>89.36</v>
      </c>
      <c r="K247" s="22">
        <f>'Div 9 history '!G248</f>
        <v>0</v>
      </c>
      <c r="L247" s="1">
        <f t="shared" si="314"/>
        <v>47.74648469455402</v>
      </c>
      <c r="M247" s="1">
        <f t="shared" si="314"/>
        <v>40.132894161801119</v>
      </c>
      <c r="N247" s="1">
        <f t="shared" si="314"/>
        <v>32.078373540504131</v>
      </c>
      <c r="O247" s="1">
        <f t="shared" si="314"/>
        <v>29.715981992267835</v>
      </c>
      <c r="P247" s="1">
        <f t="shared" si="314"/>
        <v>30.965889395839916</v>
      </c>
      <c r="Q247" s="1">
        <f t="shared" si="314"/>
        <v>23.192611758094408</v>
      </c>
      <c r="R247" s="1">
        <f t="shared" si="314"/>
        <v>36.001030621881704</v>
      </c>
      <c r="S247" s="1">
        <f t="shared" si="314"/>
        <v>32.235020740988659</v>
      </c>
      <c r="T247" s="1">
        <f t="shared" si="314"/>
        <v>35.441095180720176</v>
      </c>
      <c r="U247" s="1">
        <f t="shared" si="314"/>
        <v>41.543991350435135</v>
      </c>
      <c r="V247" s="1">
        <f t="shared" si="315"/>
        <v>29.475973471002089</v>
      </c>
      <c r="W247" s="1">
        <f t="shared" si="315"/>
        <v>28.881718198831731</v>
      </c>
      <c r="X247" s="1">
        <f t="shared" si="315"/>
        <v>38.982699080530992</v>
      </c>
      <c r="Y247" s="1">
        <f t="shared" si="315"/>
        <v>35.320990165676527</v>
      </c>
      <c r="Z247" s="1">
        <f t="shared" si="315"/>
        <v>25.909526412190583</v>
      </c>
      <c r="AA247" s="1">
        <f t="shared" si="315"/>
        <v>29.715981992267835</v>
      </c>
      <c r="AB247" s="1">
        <f t="shared" si="315"/>
        <v>30.965889395839916</v>
      </c>
      <c r="AC247" s="1">
        <f t="shared" si="315"/>
        <v>23.192611758094408</v>
      </c>
      <c r="AD247" s="1">
        <f t="shared" si="315"/>
        <v>36.001030621881704</v>
      </c>
      <c r="AE247" s="1">
        <f t="shared" si="315"/>
        <v>32.235020740988659</v>
      </c>
      <c r="AF247" s="1">
        <f t="shared" si="315"/>
        <v>35.441095180720176</v>
      </c>
      <c r="AH247" s="15">
        <f t="shared" si="316"/>
        <v>519.2122355430613</v>
      </c>
      <c r="AI247" s="15">
        <f t="shared" si="317"/>
        <v>387.66652836845975</v>
      </c>
      <c r="AJ247" s="15">
        <f t="shared" si="318"/>
        <v>-131.54570717460155</v>
      </c>
      <c r="AN247" s="15">
        <f t="shared" si="319"/>
        <v>-131.54570717460155</v>
      </c>
    </row>
    <row r="248" spans="1:40">
      <c r="A248" s="76" t="s">
        <v>701</v>
      </c>
      <c r="B248" s="5" t="str">
        <f t="shared" si="320"/>
        <v>8760-02001</v>
      </c>
      <c r="C248" s="5" t="str">
        <f t="shared" si="321"/>
        <v>8760</v>
      </c>
      <c r="D248" s="1">
        <f>SUM($F248:K248)</f>
        <v>0</v>
      </c>
      <c r="E248" s="2">
        <f t="shared" si="313"/>
        <v>0</v>
      </c>
      <c r="F248" s="22">
        <f>'Div 9 history '!B249</f>
        <v>0</v>
      </c>
      <c r="G248" s="22">
        <f>'Div 9 history '!C249</f>
        <v>0</v>
      </c>
      <c r="H248" s="22">
        <f>'Div 9 history '!D249</f>
        <v>0</v>
      </c>
      <c r="I248" s="22">
        <f>'Div 9 history '!E249</f>
        <v>0</v>
      </c>
      <c r="J248" s="22">
        <f>'Div 9 history '!F249</f>
        <v>0</v>
      </c>
      <c r="K248" s="22">
        <f>'Div 9 history '!G249</f>
        <v>0</v>
      </c>
      <c r="L248" s="1">
        <f t="shared" si="314"/>
        <v>0</v>
      </c>
      <c r="M248" s="1">
        <f t="shared" si="314"/>
        <v>0</v>
      </c>
      <c r="N248" s="1">
        <f t="shared" si="314"/>
        <v>0</v>
      </c>
      <c r="O248" s="1">
        <f t="shared" si="314"/>
        <v>0</v>
      </c>
      <c r="P248" s="1">
        <f t="shared" si="314"/>
        <v>0</v>
      </c>
      <c r="Q248" s="1">
        <f t="shared" si="314"/>
        <v>0</v>
      </c>
      <c r="R248" s="1">
        <f t="shared" si="314"/>
        <v>0</v>
      </c>
      <c r="S248" s="1">
        <f t="shared" si="314"/>
        <v>0</v>
      </c>
      <c r="T248" s="1">
        <f t="shared" si="314"/>
        <v>0</v>
      </c>
      <c r="U248" s="1">
        <f t="shared" si="314"/>
        <v>0</v>
      </c>
      <c r="V248" s="1">
        <f t="shared" si="315"/>
        <v>0</v>
      </c>
      <c r="W248" s="1">
        <f t="shared" si="315"/>
        <v>0</v>
      </c>
      <c r="X248" s="1">
        <f t="shared" si="315"/>
        <v>0</v>
      </c>
      <c r="Y248" s="1">
        <f t="shared" si="315"/>
        <v>0</v>
      </c>
      <c r="Z248" s="1">
        <f t="shared" si="315"/>
        <v>0</v>
      </c>
      <c r="AA248" s="1">
        <f t="shared" si="315"/>
        <v>0</v>
      </c>
      <c r="AB248" s="1">
        <f t="shared" si="315"/>
        <v>0</v>
      </c>
      <c r="AC248" s="1">
        <f t="shared" si="315"/>
        <v>0</v>
      </c>
      <c r="AD248" s="1">
        <f t="shared" si="315"/>
        <v>0</v>
      </c>
      <c r="AE248" s="1">
        <f t="shared" si="315"/>
        <v>0</v>
      </c>
      <c r="AF248" s="1">
        <f t="shared" si="315"/>
        <v>0</v>
      </c>
      <c r="AH248" s="15">
        <f t="shared" si="316"/>
        <v>0</v>
      </c>
      <c r="AI248" s="15">
        <f t="shared" si="317"/>
        <v>0</v>
      </c>
      <c r="AJ248" s="15">
        <f t="shared" si="318"/>
        <v>0</v>
      </c>
      <c r="AN248" s="15">
        <f t="shared" si="319"/>
        <v>0</v>
      </c>
    </row>
    <row r="249" spans="1:40">
      <c r="A249" s="76" t="s">
        <v>1293</v>
      </c>
      <c r="B249" s="5" t="str">
        <f t="shared" ref="B249:B313" si="322">RIGHT(A249,10)</f>
        <v>8160-02001</v>
      </c>
      <c r="C249" s="5" t="str">
        <f t="shared" ref="C249:C313" si="323">LEFT(B249,4)</f>
        <v>8160</v>
      </c>
      <c r="D249" s="1">
        <f>SUM($F249:K249)</f>
        <v>972.68</v>
      </c>
      <c r="E249" s="2">
        <f t="shared" si="313"/>
        <v>1.7756683597414131E-3</v>
      </c>
      <c r="F249" s="22">
        <f>'Div 9 history '!B250</f>
        <v>0</v>
      </c>
      <c r="G249" s="22">
        <f>'Div 9 history '!C250</f>
        <v>0</v>
      </c>
      <c r="H249" s="22">
        <f>'Div 9 history '!D250</f>
        <v>0</v>
      </c>
      <c r="I249" s="22">
        <f>'Div 9 history '!E250</f>
        <v>0</v>
      </c>
      <c r="J249" s="22">
        <f>'Div 9 history '!F250</f>
        <v>0</v>
      </c>
      <c r="K249" s="22">
        <f>'Div 9 history '!G250</f>
        <v>972.68</v>
      </c>
      <c r="L249" s="1">
        <f t="shared" si="314"/>
        <v>147.25743779789082</v>
      </c>
      <c r="M249" s="1">
        <f t="shared" si="314"/>
        <v>123.77596389530316</v>
      </c>
      <c r="N249" s="1">
        <f t="shared" si="314"/>
        <v>98.934594379407557</v>
      </c>
      <c r="O249" s="1">
        <f t="shared" si="314"/>
        <v>91.648618695665789</v>
      </c>
      <c r="P249" s="1">
        <f t="shared" si="314"/>
        <v>95.503523677930019</v>
      </c>
      <c r="Q249" s="1">
        <f t="shared" si="314"/>
        <v>71.529550399084499</v>
      </c>
      <c r="R249" s="1">
        <f t="shared" si="314"/>
        <v>111.03266683141574</v>
      </c>
      <c r="S249" s="1">
        <f t="shared" si="314"/>
        <v>99.417718226726009</v>
      </c>
      <c r="T249" s="1">
        <f t="shared" si="314"/>
        <v>109.30574056814922</v>
      </c>
      <c r="U249" s="1">
        <f t="shared" si="314"/>
        <v>128.12800274824417</v>
      </c>
      <c r="V249" s="1">
        <f t="shared" si="315"/>
        <v>90.908395826540399</v>
      </c>
      <c r="W249" s="1">
        <f t="shared" si="315"/>
        <v>89.075621972349694</v>
      </c>
      <c r="X249" s="1">
        <f t="shared" si="315"/>
        <v>120.22858691626256</v>
      </c>
      <c r="Y249" s="1">
        <f t="shared" si="315"/>
        <v>108.93531839162358</v>
      </c>
      <c r="Z249" s="1">
        <f t="shared" si="315"/>
        <v>79.908929388704223</v>
      </c>
      <c r="AA249" s="1">
        <f t="shared" si="315"/>
        <v>91.648618695665789</v>
      </c>
      <c r="AB249" s="1">
        <f t="shared" si="315"/>
        <v>95.503523677930019</v>
      </c>
      <c r="AC249" s="1">
        <f t="shared" si="315"/>
        <v>71.529550399084499</v>
      </c>
      <c r="AD249" s="1">
        <f t="shared" si="315"/>
        <v>111.03266683141574</v>
      </c>
      <c r="AE249" s="1">
        <f t="shared" si="315"/>
        <v>99.417718226726009</v>
      </c>
      <c r="AF249" s="1">
        <f t="shared" si="315"/>
        <v>109.30574056814922</v>
      </c>
      <c r="AH249" s="15">
        <f t="shared" ref="AH249:AH250" si="324">SUM(F249:Q249)</f>
        <v>1601.3296888452817</v>
      </c>
      <c r="AI249" s="15">
        <f t="shared" ref="AI249:AI250" si="325">SUM(U249:AF249)</f>
        <v>1195.6226736426961</v>
      </c>
      <c r="AJ249" s="15">
        <f t="shared" ref="AJ249:AJ250" si="326">AI249-AH249</f>
        <v>-405.70701520258558</v>
      </c>
      <c r="AN249" s="15">
        <f t="shared" ref="AN249:AN250" si="327">AJ249</f>
        <v>-405.70701520258558</v>
      </c>
    </row>
    <row r="250" spans="1:40">
      <c r="A250" s="76" t="s">
        <v>1190</v>
      </c>
      <c r="B250" s="5" t="str">
        <f t="shared" si="322"/>
        <v>9260-02001</v>
      </c>
      <c r="C250" s="5" t="str">
        <f t="shared" si="323"/>
        <v>9260</v>
      </c>
      <c r="D250" s="1">
        <f>SUM($F250:K250)</f>
        <v>84.24</v>
      </c>
      <c r="E250" s="2">
        <f t="shared" si="313"/>
        <v>1.5378367255892649E-4</v>
      </c>
      <c r="F250" s="22">
        <f>'Div 9 history '!B251</f>
        <v>0</v>
      </c>
      <c r="G250" s="22">
        <f>'Div 9 history '!C251</f>
        <v>0</v>
      </c>
      <c r="H250" s="22">
        <f>'Div 9 history '!D251</f>
        <v>84.24</v>
      </c>
      <c r="I250" s="22">
        <f>'Div 9 history '!E251</f>
        <v>0</v>
      </c>
      <c r="J250" s="22">
        <f>'Div 9 history '!F251</f>
        <v>0</v>
      </c>
      <c r="K250" s="22">
        <f>'Div 9 history '!G251</f>
        <v>0</v>
      </c>
      <c r="L250" s="1">
        <f t="shared" si="314"/>
        <v>12.753389151719292</v>
      </c>
      <c r="M250" s="1">
        <f t="shared" si="314"/>
        <v>10.719750790126596</v>
      </c>
      <c r="N250" s="1">
        <f t="shared" si="314"/>
        <v>8.5683372029046474</v>
      </c>
      <c r="O250" s="1">
        <f t="shared" si="314"/>
        <v>7.9373274241506824</v>
      </c>
      <c r="P250" s="1">
        <f t="shared" si="314"/>
        <v>8.2711856259292098</v>
      </c>
      <c r="Q250" s="1">
        <f t="shared" si="314"/>
        <v>6.1948938249155709</v>
      </c>
      <c r="R250" s="1">
        <f t="shared" si="314"/>
        <v>9.6161038099667522</v>
      </c>
      <c r="S250" s="1">
        <f t="shared" si="314"/>
        <v>8.6101786645344802</v>
      </c>
      <c r="T250" s="1">
        <f t="shared" si="314"/>
        <v>9.4665414992195682</v>
      </c>
      <c r="U250" s="1">
        <f t="shared" si="314"/>
        <v>11.096663806711446</v>
      </c>
      <c r="V250" s="1">
        <f t="shared" si="315"/>
        <v>7.8732196245710435</v>
      </c>
      <c r="W250" s="1">
        <f t="shared" si="315"/>
        <v>7.7144902691026216</v>
      </c>
      <c r="X250" s="1">
        <f t="shared" si="315"/>
        <v>10.412526382598548</v>
      </c>
      <c r="Y250" s="1">
        <f t="shared" si="315"/>
        <v>9.4344606872870518</v>
      </c>
      <c r="Z250" s="1">
        <f t="shared" si="315"/>
        <v>6.9205989757211448</v>
      </c>
      <c r="AA250" s="1">
        <f t="shared" si="315"/>
        <v>7.9373274241506824</v>
      </c>
      <c r="AB250" s="1">
        <f t="shared" si="315"/>
        <v>8.2711856259292098</v>
      </c>
      <c r="AC250" s="1">
        <f t="shared" si="315"/>
        <v>6.1948938249155709</v>
      </c>
      <c r="AD250" s="1">
        <f t="shared" si="315"/>
        <v>9.6161038099667522</v>
      </c>
      <c r="AE250" s="1">
        <f t="shared" si="315"/>
        <v>8.6101786645344802</v>
      </c>
      <c r="AF250" s="1">
        <f t="shared" si="315"/>
        <v>9.4665414992195682</v>
      </c>
      <c r="AH250" s="15">
        <f t="shared" si="324"/>
        <v>138.68488401974599</v>
      </c>
      <c r="AI250" s="15">
        <f t="shared" si="325"/>
        <v>103.54819059470813</v>
      </c>
      <c r="AJ250" s="15">
        <f t="shared" si="326"/>
        <v>-35.136693425037862</v>
      </c>
      <c r="AN250" s="15">
        <f t="shared" si="327"/>
        <v>-35.136693425037862</v>
      </c>
    </row>
    <row r="251" spans="1:40">
      <c r="A251" s="76" t="s">
        <v>914</v>
      </c>
      <c r="B251" s="5" t="str">
        <f t="shared" si="322"/>
        <v>8940-02001</v>
      </c>
      <c r="C251" s="5" t="str">
        <f t="shared" si="323"/>
        <v>8940</v>
      </c>
      <c r="D251" s="1">
        <f>SUM($F251:K251)</f>
        <v>0</v>
      </c>
      <c r="E251" s="2">
        <f t="shared" si="313"/>
        <v>0</v>
      </c>
      <c r="F251" s="22">
        <f>'Div 9 history '!B252</f>
        <v>0</v>
      </c>
      <c r="G251" s="22">
        <f>'Div 9 history '!C252</f>
        <v>0</v>
      </c>
      <c r="H251" s="22">
        <f>'Div 9 history '!D252</f>
        <v>0</v>
      </c>
      <c r="I251" s="22">
        <f>'Div 9 history '!E252</f>
        <v>0</v>
      </c>
      <c r="J251" s="22">
        <f>'Div 9 history '!F252</f>
        <v>0</v>
      </c>
      <c r="K251" s="22">
        <f>'Div 9 history '!G252</f>
        <v>0</v>
      </c>
      <c r="L251" s="1">
        <f t="shared" si="314"/>
        <v>0</v>
      </c>
      <c r="M251" s="1">
        <f t="shared" si="314"/>
        <v>0</v>
      </c>
      <c r="N251" s="1">
        <f t="shared" si="314"/>
        <v>0</v>
      </c>
      <c r="O251" s="1">
        <f t="shared" si="314"/>
        <v>0</v>
      </c>
      <c r="P251" s="1">
        <f t="shared" si="314"/>
        <v>0</v>
      </c>
      <c r="Q251" s="1">
        <f t="shared" si="314"/>
        <v>0</v>
      </c>
      <c r="R251" s="1">
        <f t="shared" si="314"/>
        <v>0</v>
      </c>
      <c r="S251" s="1">
        <f t="shared" si="314"/>
        <v>0</v>
      </c>
      <c r="T251" s="1">
        <f t="shared" si="314"/>
        <v>0</v>
      </c>
      <c r="U251" s="1">
        <f t="shared" si="314"/>
        <v>0</v>
      </c>
      <c r="V251" s="1">
        <f t="shared" si="315"/>
        <v>0</v>
      </c>
      <c r="W251" s="1">
        <f t="shared" si="315"/>
        <v>0</v>
      </c>
      <c r="X251" s="1">
        <f t="shared" si="315"/>
        <v>0</v>
      </c>
      <c r="Y251" s="1">
        <f t="shared" si="315"/>
        <v>0</v>
      </c>
      <c r="Z251" s="1">
        <f t="shared" si="315"/>
        <v>0</v>
      </c>
      <c r="AA251" s="1">
        <f t="shared" si="315"/>
        <v>0</v>
      </c>
      <c r="AB251" s="1">
        <f t="shared" si="315"/>
        <v>0</v>
      </c>
      <c r="AC251" s="1">
        <f t="shared" si="315"/>
        <v>0</v>
      </c>
      <c r="AD251" s="1">
        <f t="shared" si="315"/>
        <v>0</v>
      </c>
      <c r="AE251" s="1">
        <f t="shared" si="315"/>
        <v>0</v>
      </c>
      <c r="AF251" s="1">
        <f t="shared" si="315"/>
        <v>0</v>
      </c>
      <c r="AH251" s="15">
        <f t="shared" si="316"/>
        <v>0</v>
      </c>
      <c r="AI251" s="15">
        <f t="shared" si="317"/>
        <v>0</v>
      </c>
      <c r="AJ251" s="15">
        <f t="shared" si="318"/>
        <v>0</v>
      </c>
      <c r="AN251" s="15">
        <f t="shared" si="319"/>
        <v>0</v>
      </c>
    </row>
    <row r="252" spans="1:40">
      <c r="A252" s="76" t="s">
        <v>913</v>
      </c>
      <c r="B252" s="5" t="str">
        <f t="shared" si="322"/>
        <v>8890-02001</v>
      </c>
      <c r="C252" s="5" t="str">
        <f t="shared" si="323"/>
        <v>8890</v>
      </c>
      <c r="D252" s="1">
        <f>SUM($F252:K252)</f>
        <v>0</v>
      </c>
      <c r="E252" s="2">
        <f t="shared" si="313"/>
        <v>0</v>
      </c>
      <c r="F252" s="22">
        <f>'Div 9 history '!B253</f>
        <v>0</v>
      </c>
      <c r="G252" s="22">
        <f>'Div 9 history '!C253</f>
        <v>0</v>
      </c>
      <c r="H252" s="22">
        <f>'Div 9 history '!D253</f>
        <v>0</v>
      </c>
      <c r="I252" s="22">
        <f>'Div 9 history '!E253</f>
        <v>0</v>
      </c>
      <c r="J252" s="22">
        <f>'Div 9 history '!F253</f>
        <v>0</v>
      </c>
      <c r="K252" s="22">
        <f>'Div 9 history '!G253</f>
        <v>0</v>
      </c>
      <c r="L252" s="1">
        <f t="shared" si="314"/>
        <v>0</v>
      </c>
      <c r="M252" s="1">
        <f t="shared" si="314"/>
        <v>0</v>
      </c>
      <c r="N252" s="1">
        <f t="shared" si="314"/>
        <v>0</v>
      </c>
      <c r="O252" s="1">
        <f t="shared" si="314"/>
        <v>0</v>
      </c>
      <c r="P252" s="1">
        <f t="shared" si="314"/>
        <v>0</v>
      </c>
      <c r="Q252" s="1">
        <f t="shared" si="314"/>
        <v>0</v>
      </c>
      <c r="R252" s="1">
        <f t="shared" si="314"/>
        <v>0</v>
      </c>
      <c r="S252" s="1">
        <f t="shared" si="314"/>
        <v>0</v>
      </c>
      <c r="T252" s="1">
        <f t="shared" si="314"/>
        <v>0</v>
      </c>
      <c r="U252" s="1">
        <f t="shared" si="314"/>
        <v>0</v>
      </c>
      <c r="V252" s="1">
        <f t="shared" si="315"/>
        <v>0</v>
      </c>
      <c r="W252" s="1">
        <f t="shared" si="315"/>
        <v>0</v>
      </c>
      <c r="X252" s="1">
        <f t="shared" si="315"/>
        <v>0</v>
      </c>
      <c r="Y252" s="1">
        <f t="shared" si="315"/>
        <v>0</v>
      </c>
      <c r="Z252" s="1">
        <f t="shared" si="315"/>
        <v>0</v>
      </c>
      <c r="AA252" s="1">
        <f t="shared" si="315"/>
        <v>0</v>
      </c>
      <c r="AB252" s="1">
        <f t="shared" si="315"/>
        <v>0</v>
      </c>
      <c r="AC252" s="1">
        <f t="shared" si="315"/>
        <v>0</v>
      </c>
      <c r="AD252" s="1">
        <f t="shared" si="315"/>
        <v>0</v>
      </c>
      <c r="AE252" s="1">
        <f t="shared" si="315"/>
        <v>0</v>
      </c>
      <c r="AF252" s="1">
        <f t="shared" si="315"/>
        <v>0</v>
      </c>
      <c r="AH252" s="15">
        <f t="shared" si="316"/>
        <v>0</v>
      </c>
      <c r="AI252" s="15">
        <f t="shared" si="317"/>
        <v>0</v>
      </c>
      <c r="AJ252" s="15">
        <f t="shared" si="318"/>
        <v>0</v>
      </c>
      <c r="AN252" s="15">
        <f t="shared" si="319"/>
        <v>0</v>
      </c>
    </row>
    <row r="253" spans="1:40">
      <c r="A253" s="76" t="s">
        <v>702</v>
      </c>
      <c r="B253" s="5" t="str">
        <f t="shared" si="322"/>
        <v>8770-02001</v>
      </c>
      <c r="C253" s="5" t="str">
        <f t="shared" si="323"/>
        <v>8770</v>
      </c>
      <c r="D253" s="1">
        <f>SUM($F253:K253)</f>
        <v>0</v>
      </c>
      <c r="E253" s="2">
        <f t="shared" si="313"/>
        <v>0</v>
      </c>
      <c r="F253" s="22">
        <f>'Div 9 history '!B254</f>
        <v>0</v>
      </c>
      <c r="G253" s="22">
        <f>'Div 9 history '!C254</f>
        <v>0</v>
      </c>
      <c r="H253" s="22">
        <f>'Div 9 history '!D254</f>
        <v>0</v>
      </c>
      <c r="I253" s="22">
        <f>'Div 9 history '!E254</f>
        <v>0</v>
      </c>
      <c r="J253" s="22">
        <f>'Div 9 history '!F254</f>
        <v>0</v>
      </c>
      <c r="K253" s="22">
        <f>'Div 9 history '!G254</f>
        <v>0</v>
      </c>
      <c r="L253" s="1">
        <f t="shared" si="314"/>
        <v>0</v>
      </c>
      <c r="M253" s="1">
        <f t="shared" si="314"/>
        <v>0</v>
      </c>
      <c r="N253" s="1">
        <f t="shared" si="314"/>
        <v>0</v>
      </c>
      <c r="O253" s="1">
        <f t="shared" si="314"/>
        <v>0</v>
      </c>
      <c r="P253" s="1">
        <f t="shared" si="314"/>
        <v>0</v>
      </c>
      <c r="Q253" s="1">
        <f t="shared" si="314"/>
        <v>0</v>
      </c>
      <c r="R253" s="1">
        <f t="shared" si="314"/>
        <v>0</v>
      </c>
      <c r="S253" s="1">
        <f t="shared" si="314"/>
        <v>0</v>
      </c>
      <c r="T253" s="1">
        <f t="shared" si="314"/>
        <v>0</v>
      </c>
      <c r="U253" s="1">
        <f t="shared" si="314"/>
        <v>0</v>
      </c>
      <c r="V253" s="1">
        <f t="shared" si="315"/>
        <v>0</v>
      </c>
      <c r="W253" s="1">
        <f t="shared" si="315"/>
        <v>0</v>
      </c>
      <c r="X253" s="1">
        <f t="shared" si="315"/>
        <v>0</v>
      </c>
      <c r="Y253" s="1">
        <f t="shared" si="315"/>
        <v>0</v>
      </c>
      <c r="Z253" s="1">
        <f t="shared" si="315"/>
        <v>0</v>
      </c>
      <c r="AA253" s="1">
        <f t="shared" si="315"/>
        <v>0</v>
      </c>
      <c r="AB253" s="1">
        <f t="shared" si="315"/>
        <v>0</v>
      </c>
      <c r="AC253" s="1">
        <f t="shared" si="315"/>
        <v>0</v>
      </c>
      <c r="AD253" s="1">
        <f t="shared" si="315"/>
        <v>0</v>
      </c>
      <c r="AE253" s="1">
        <f t="shared" si="315"/>
        <v>0</v>
      </c>
      <c r="AF253" s="1">
        <f t="shared" si="315"/>
        <v>0</v>
      </c>
      <c r="AH253" s="15">
        <f t="shared" si="316"/>
        <v>0</v>
      </c>
      <c r="AI253" s="15">
        <f t="shared" si="317"/>
        <v>0</v>
      </c>
      <c r="AJ253" s="15">
        <f t="shared" si="318"/>
        <v>0</v>
      </c>
      <c r="AN253" s="15">
        <f t="shared" si="319"/>
        <v>0</v>
      </c>
    </row>
    <row r="254" spans="1:40">
      <c r="A254" s="76" t="s">
        <v>182</v>
      </c>
      <c r="B254" s="5" t="str">
        <f t="shared" si="322"/>
        <v>8560-02001</v>
      </c>
      <c r="C254" s="5" t="str">
        <f t="shared" si="323"/>
        <v>8560</v>
      </c>
      <c r="D254" s="1">
        <f>SUM($F254:K254)</f>
        <v>4005.7799999999997</v>
      </c>
      <c r="E254" s="2">
        <f t="shared" si="313"/>
        <v>7.3127203212618305E-3</v>
      </c>
      <c r="F254" s="22">
        <f>'Div 9 history '!B255</f>
        <v>0</v>
      </c>
      <c r="G254" s="22">
        <f>'Div 9 history '!C255</f>
        <v>2771.91</v>
      </c>
      <c r="H254" s="22">
        <f>'Div 9 history '!D255</f>
        <v>1233.8699999999999</v>
      </c>
      <c r="I254" s="22">
        <f>'Div 9 history '!E255</f>
        <v>0</v>
      </c>
      <c r="J254" s="22">
        <f>'Div 9 history '!F255</f>
        <v>0</v>
      </c>
      <c r="K254" s="22">
        <f>'Div 9 history '!G255</f>
        <v>0</v>
      </c>
      <c r="L254" s="1">
        <f t="shared" si="314"/>
        <v>606.44908827367169</v>
      </c>
      <c r="M254" s="1">
        <f t="shared" si="314"/>
        <v>509.74552849089883</v>
      </c>
      <c r="N254" s="1">
        <f t="shared" si="314"/>
        <v>407.44152185008755</v>
      </c>
      <c r="O254" s="1">
        <f t="shared" si="314"/>
        <v>377.43574844627636</v>
      </c>
      <c r="P254" s="1">
        <f t="shared" si="314"/>
        <v>393.31137175492302</v>
      </c>
      <c r="Q254" s="1">
        <f t="shared" si="314"/>
        <v>294.57955586384492</v>
      </c>
      <c r="R254" s="1">
        <f t="shared" si="314"/>
        <v>457.26491357892473</v>
      </c>
      <c r="S254" s="1">
        <f t="shared" si="314"/>
        <v>409.43116679509649</v>
      </c>
      <c r="T254" s="1">
        <f t="shared" si="314"/>
        <v>450.15292743048155</v>
      </c>
      <c r="U254" s="1">
        <f t="shared" si="314"/>
        <v>527.66849410788905</v>
      </c>
      <c r="V254" s="1">
        <f t="shared" si="315"/>
        <v>374.38729472595202</v>
      </c>
      <c r="W254" s="1">
        <f t="shared" si="315"/>
        <v>366.83939731915837</v>
      </c>
      <c r="X254" s="1">
        <f t="shared" si="315"/>
        <v>495.13639521469156</v>
      </c>
      <c r="Y254" s="1">
        <f t="shared" si="315"/>
        <v>448.62742084426316</v>
      </c>
      <c r="Z254" s="1">
        <f t="shared" si="315"/>
        <v>329.08828305987947</v>
      </c>
      <c r="AA254" s="1">
        <f t="shared" si="315"/>
        <v>377.43574844627636</v>
      </c>
      <c r="AB254" s="1">
        <f t="shared" si="315"/>
        <v>393.31137175492302</v>
      </c>
      <c r="AC254" s="1">
        <f t="shared" si="315"/>
        <v>294.57955586384492</v>
      </c>
      <c r="AD254" s="1">
        <f t="shared" si="315"/>
        <v>457.26491357892473</v>
      </c>
      <c r="AE254" s="1">
        <f t="shared" si="315"/>
        <v>409.43116679509649</v>
      </c>
      <c r="AF254" s="1">
        <f t="shared" si="315"/>
        <v>450.15292743048155</v>
      </c>
      <c r="AH254" s="15">
        <f t="shared" si="316"/>
        <v>6594.742814679702</v>
      </c>
      <c r="AI254" s="15">
        <f t="shared" si="317"/>
        <v>4923.9229691413802</v>
      </c>
      <c r="AJ254" s="15">
        <f t="shared" si="318"/>
        <v>-1670.8198455383217</v>
      </c>
      <c r="AN254" s="15">
        <f t="shared" si="319"/>
        <v>-1670.8198455383217</v>
      </c>
    </row>
    <row r="255" spans="1:40">
      <c r="A255" s="76" t="s">
        <v>1194</v>
      </c>
      <c r="B255" s="5" t="str">
        <f t="shared" si="322"/>
        <v>8700-02001</v>
      </c>
      <c r="C255" s="5" t="str">
        <f t="shared" si="323"/>
        <v>8700</v>
      </c>
      <c r="D255" s="1">
        <f>SUM($F255:K255)</f>
        <v>78908.78</v>
      </c>
      <c r="E255" s="2">
        <f t="shared" si="313"/>
        <v>0.14405130562137192</v>
      </c>
      <c r="F255" s="22">
        <f>'Div 9 history '!B256</f>
        <v>0</v>
      </c>
      <c r="G255" s="22">
        <f>'Div 9 history '!C256</f>
        <v>0</v>
      </c>
      <c r="H255" s="22">
        <f>'Div 9 history '!D256</f>
        <v>0</v>
      </c>
      <c r="I255" s="22">
        <f>'Div 9 history '!E256</f>
        <v>55767.32</v>
      </c>
      <c r="J255" s="22">
        <f>'Div 9 history '!F256</f>
        <v>23141.46</v>
      </c>
      <c r="K255" s="22">
        <f>'Div 9 history '!G256</f>
        <v>0</v>
      </c>
      <c r="L255" s="1">
        <f t="shared" ref="L255:U264" si="328">$E255*L$321</f>
        <v>11946.277051607365</v>
      </c>
      <c r="M255" s="1">
        <f t="shared" si="328"/>
        <v>10041.339705044229</v>
      </c>
      <c r="N255" s="1">
        <f t="shared" si="328"/>
        <v>8026.0806660709668</v>
      </c>
      <c r="O255" s="1">
        <f t="shared" si="328"/>
        <v>7435.0050273061852</v>
      </c>
      <c r="P255" s="1">
        <f t="shared" si="328"/>
        <v>7747.7346497579592</v>
      </c>
      <c r="Q255" s="1">
        <f t="shared" si="328"/>
        <v>5802.8432330676806</v>
      </c>
      <c r="R255" s="1">
        <f t="shared" si="328"/>
        <v>9007.5382240957788</v>
      </c>
      <c r="S255" s="1">
        <f t="shared" si="328"/>
        <v>8065.27414530443</v>
      </c>
      <c r="T255" s="1">
        <f t="shared" si="328"/>
        <v>8867.4411268137137</v>
      </c>
      <c r="U255" s="1">
        <f t="shared" si="328"/>
        <v>10394.399371530819</v>
      </c>
      <c r="V255" s="1">
        <f t="shared" ref="V255:AF264" si="329">$E255*V$321</f>
        <v>7374.9543595318046</v>
      </c>
      <c r="W255" s="1">
        <f t="shared" si="329"/>
        <v>7226.2703639216488</v>
      </c>
      <c r="X255" s="1">
        <f t="shared" si="329"/>
        <v>9753.558328213021</v>
      </c>
      <c r="Y255" s="1">
        <f t="shared" si="329"/>
        <v>8837.3905839480394</v>
      </c>
      <c r="Z255" s="1">
        <f t="shared" si="329"/>
        <v>6482.6213442949347</v>
      </c>
      <c r="AA255" s="1">
        <f t="shared" si="329"/>
        <v>7435.0050273061852</v>
      </c>
      <c r="AB255" s="1">
        <f t="shared" si="329"/>
        <v>7747.7346497579592</v>
      </c>
      <c r="AC255" s="1">
        <f t="shared" si="329"/>
        <v>5802.8432330676806</v>
      </c>
      <c r="AD255" s="1">
        <f t="shared" si="329"/>
        <v>9007.5382240957788</v>
      </c>
      <c r="AE255" s="1">
        <f t="shared" si="329"/>
        <v>8065.27414530443</v>
      </c>
      <c r="AF255" s="1">
        <f t="shared" si="329"/>
        <v>8867.4411268137137</v>
      </c>
      <c r="AH255" s="15">
        <f t="shared" si="316"/>
        <v>129908.06033285437</v>
      </c>
      <c r="AI255" s="15">
        <f t="shared" si="317"/>
        <v>96995.030757786022</v>
      </c>
      <c r="AJ255" s="15">
        <f t="shared" si="318"/>
        <v>-32913.029575068344</v>
      </c>
      <c r="AN255" s="15">
        <f t="shared" si="319"/>
        <v>-32913.029575068344</v>
      </c>
    </row>
    <row r="256" spans="1:40">
      <c r="A256" s="76" t="s">
        <v>1193</v>
      </c>
      <c r="B256" s="5" t="str">
        <f t="shared" si="322"/>
        <v>8700-02004</v>
      </c>
      <c r="C256" s="5" t="str">
        <f t="shared" si="323"/>
        <v>8700</v>
      </c>
      <c r="D256" s="1">
        <f>SUM($F256:K256)</f>
        <v>7890.8799999999992</v>
      </c>
      <c r="E256" s="2">
        <f t="shared" si="313"/>
        <v>1.4405134213221532E-2</v>
      </c>
      <c r="F256" s="22">
        <f>'Div 9 history '!B257</f>
        <v>0</v>
      </c>
      <c r="G256" s="22">
        <f>'Div 9 history '!C257</f>
        <v>0</v>
      </c>
      <c r="H256" s="22">
        <f>'Div 9 history '!D257</f>
        <v>0</v>
      </c>
      <c r="I256" s="22">
        <f>'Div 9 history '!E257</f>
        <v>5576.73</v>
      </c>
      <c r="J256" s="22">
        <f>'Div 9 history '!F257</f>
        <v>2314.15</v>
      </c>
      <c r="K256" s="22">
        <f>'Div 9 history '!G257</f>
        <v>0</v>
      </c>
      <c r="L256" s="1">
        <f t="shared" si="328"/>
        <v>1194.6280079477531</v>
      </c>
      <c r="M256" s="1">
        <f t="shared" si="328"/>
        <v>1004.1342250094273</v>
      </c>
      <c r="N256" s="1">
        <f t="shared" si="328"/>
        <v>802.60827003390568</v>
      </c>
      <c r="O256" s="1">
        <f t="shared" si="328"/>
        <v>743.50069117618875</v>
      </c>
      <c r="P256" s="1">
        <f t="shared" si="328"/>
        <v>774.77366134772421</v>
      </c>
      <c r="Q256" s="1">
        <f t="shared" si="328"/>
        <v>580.28447038401919</v>
      </c>
      <c r="R256" s="1">
        <f t="shared" si="328"/>
        <v>900.75405071213731</v>
      </c>
      <c r="S256" s="1">
        <f t="shared" si="328"/>
        <v>806.52761895063907</v>
      </c>
      <c r="T256" s="1">
        <f t="shared" si="328"/>
        <v>886.74433743306872</v>
      </c>
      <c r="U256" s="1">
        <f t="shared" si="328"/>
        <v>1039.4402006066382</v>
      </c>
      <c r="V256" s="1">
        <f t="shared" si="329"/>
        <v>737.49562287672313</v>
      </c>
      <c r="W256" s="1">
        <f t="shared" si="329"/>
        <v>722.62721954720428</v>
      </c>
      <c r="X256" s="1">
        <f t="shared" si="329"/>
        <v>975.35608003227969</v>
      </c>
      <c r="Y256" s="1">
        <f t="shared" si="329"/>
        <v>883.73928238484871</v>
      </c>
      <c r="Z256" s="1">
        <f t="shared" si="329"/>
        <v>648.26229873621162</v>
      </c>
      <c r="AA256" s="1">
        <f t="shared" si="329"/>
        <v>743.50069117618875</v>
      </c>
      <c r="AB256" s="1">
        <f t="shared" si="329"/>
        <v>774.77366134772421</v>
      </c>
      <c r="AC256" s="1">
        <f t="shared" si="329"/>
        <v>580.28447038401919</v>
      </c>
      <c r="AD256" s="1">
        <f t="shared" si="329"/>
        <v>900.75405071213731</v>
      </c>
      <c r="AE256" s="1">
        <f t="shared" si="329"/>
        <v>806.52761895063907</v>
      </c>
      <c r="AF256" s="1">
        <f t="shared" si="329"/>
        <v>886.74433743306872</v>
      </c>
      <c r="AH256" s="15">
        <f t="shared" ref="AH256:AH257" si="330">SUM(F256:Q256)</f>
        <v>12990.809325899019</v>
      </c>
      <c r="AI256" s="15">
        <f t="shared" ref="AI256:AI257" si="331">SUM(U256:AF256)</f>
        <v>9699.5055341876832</v>
      </c>
      <c r="AJ256" s="15">
        <f t="shared" ref="AJ256:AJ257" si="332">AI256-AH256</f>
        <v>-3291.3037917113361</v>
      </c>
      <c r="AN256" s="15">
        <f t="shared" ref="AN256:AN257" si="333">AJ256</f>
        <v>-3291.3037917113361</v>
      </c>
    </row>
    <row r="257" spans="1:40">
      <c r="A257" s="76" t="s">
        <v>1197</v>
      </c>
      <c r="B257" s="5" t="str">
        <f t="shared" si="322"/>
        <v>8160-02004</v>
      </c>
      <c r="C257" s="5" t="str">
        <f t="shared" si="323"/>
        <v>8160</v>
      </c>
      <c r="D257" s="1">
        <f>SUM($F257:K257)</f>
        <v>97.27</v>
      </c>
      <c r="E257" s="2">
        <f t="shared" si="313"/>
        <v>1.7757048705848506E-4</v>
      </c>
      <c r="F257" s="22">
        <f>'Div 9 history '!B258</f>
        <v>0</v>
      </c>
      <c r="G257" s="22">
        <f>'Div 9 history '!C258</f>
        <v>0</v>
      </c>
      <c r="H257" s="22">
        <f>'Div 9 history '!D258</f>
        <v>0</v>
      </c>
      <c r="I257" s="22">
        <f>'Div 9 history '!E258</f>
        <v>0</v>
      </c>
      <c r="J257" s="22">
        <f>'Div 9 history '!F258</f>
        <v>0</v>
      </c>
      <c r="K257" s="22">
        <f>'Div 9 history '!G258</f>
        <v>97.27</v>
      </c>
      <c r="L257" s="1">
        <f t="shared" si="328"/>
        <v>14.726046566805978</v>
      </c>
      <c r="M257" s="1">
        <f t="shared" si="328"/>
        <v>12.377850894534831</v>
      </c>
      <c r="N257" s="1">
        <f t="shared" si="328"/>
        <v>9.8936628647499418</v>
      </c>
      <c r="O257" s="1">
        <f t="shared" si="328"/>
        <v>9.1650503151369538</v>
      </c>
      <c r="P257" s="1">
        <f t="shared" si="328"/>
        <v>9.5505487397214441</v>
      </c>
      <c r="Q257" s="1">
        <f t="shared" si="328"/>
        <v>7.1531021171597535</v>
      </c>
      <c r="R257" s="1">
        <f t="shared" si="328"/>
        <v>11.103494985701165</v>
      </c>
      <c r="S257" s="1">
        <f t="shared" si="328"/>
        <v>9.9419762428688152</v>
      </c>
      <c r="T257" s="1">
        <f t="shared" si="328"/>
        <v>10.930798808512435</v>
      </c>
      <c r="U257" s="1">
        <f t="shared" si="328"/>
        <v>12.813063728381083</v>
      </c>
      <c r="V257" s="1">
        <f t="shared" si="329"/>
        <v>9.0910265061968829</v>
      </c>
      <c r="W257" s="1">
        <f t="shared" si="329"/>
        <v>8.9077453522745973</v>
      </c>
      <c r="X257" s="1">
        <f t="shared" si="329"/>
        <v>12.023105902604</v>
      </c>
      <c r="Y257" s="1">
        <f t="shared" si="329"/>
        <v>10.893755829207166</v>
      </c>
      <c r="Z257" s="1">
        <f t="shared" si="329"/>
        <v>7.9910572455887445</v>
      </c>
      <c r="AA257" s="1">
        <f t="shared" si="329"/>
        <v>9.1650503151369538</v>
      </c>
      <c r="AB257" s="1">
        <f t="shared" si="329"/>
        <v>9.5505487397214441</v>
      </c>
      <c r="AC257" s="1">
        <f t="shared" si="329"/>
        <v>7.1531021171597535</v>
      </c>
      <c r="AD257" s="1">
        <f t="shared" si="329"/>
        <v>11.103494985701165</v>
      </c>
      <c r="AE257" s="1">
        <f t="shared" si="329"/>
        <v>9.9419762428688152</v>
      </c>
      <c r="AF257" s="1">
        <f t="shared" si="329"/>
        <v>10.930798808512435</v>
      </c>
      <c r="AH257" s="15">
        <f t="shared" si="330"/>
        <v>160.13626149810892</v>
      </c>
      <c r="AI257" s="15">
        <f t="shared" si="331"/>
        <v>119.56472577335303</v>
      </c>
      <c r="AJ257" s="15">
        <f t="shared" si="332"/>
        <v>-40.57153572475589</v>
      </c>
      <c r="AN257" s="15">
        <f t="shared" si="333"/>
        <v>-40.57153572475589</v>
      </c>
    </row>
    <row r="258" spans="1:40">
      <c r="A258" s="76" t="s">
        <v>1192</v>
      </c>
      <c r="B258" s="5" t="str">
        <f t="shared" si="322"/>
        <v>9260-02004</v>
      </c>
      <c r="C258" s="5" t="str">
        <f t="shared" si="323"/>
        <v>9260</v>
      </c>
      <c r="D258" s="1">
        <f>SUM($F258:K258)</f>
        <v>8.42</v>
      </c>
      <c r="E258" s="2">
        <f t="shared" si="313"/>
        <v>1.5371065087205142E-5</v>
      </c>
      <c r="F258" s="22">
        <f>'Div 9 history '!B259</f>
        <v>0</v>
      </c>
      <c r="G258" s="22">
        <f>'Div 9 history '!C259</f>
        <v>0</v>
      </c>
      <c r="H258" s="22">
        <f>'Div 9 history '!D259</f>
        <v>8.42</v>
      </c>
      <c r="I258" s="22">
        <f>'Div 9 history '!E259</f>
        <v>0</v>
      </c>
      <c r="J258" s="22">
        <f>'Div 9 history '!F259</f>
        <v>0</v>
      </c>
      <c r="K258" s="22">
        <f>'Div 9 history '!G259</f>
        <v>0</v>
      </c>
      <c r="L258" s="1">
        <f t="shared" si="328"/>
        <v>1.2747333411381345</v>
      </c>
      <c r="M258" s="1">
        <f t="shared" si="328"/>
        <v>1.0714660690036319</v>
      </c>
      <c r="N258" s="1">
        <f t="shared" si="328"/>
        <v>0.85642686667209322</v>
      </c>
      <c r="O258" s="1">
        <f t="shared" si="328"/>
        <v>0.7933558512743204</v>
      </c>
      <c r="P258" s="1">
        <f t="shared" si="328"/>
        <v>0.82672581873603934</v>
      </c>
      <c r="Q258" s="1">
        <f t="shared" si="328"/>
        <v>0.61919522798894955</v>
      </c>
      <c r="R258" s="1">
        <f t="shared" si="328"/>
        <v>0.96115377587749362</v>
      </c>
      <c r="S258" s="1">
        <f t="shared" si="328"/>
        <v>0.86060902606101997</v>
      </c>
      <c r="T258" s="1">
        <f t="shared" si="328"/>
        <v>0.94620464652693226</v>
      </c>
      <c r="U258" s="1">
        <f t="shared" si="328"/>
        <v>1.1091394735578155</v>
      </c>
      <c r="V258" s="1">
        <f t="shared" si="329"/>
        <v>0.78694811537141729</v>
      </c>
      <c r="W258" s="1">
        <f t="shared" si="329"/>
        <v>0.7710827168310076</v>
      </c>
      <c r="X258" s="1">
        <f t="shared" si="329"/>
        <v>1.040758216304366</v>
      </c>
      <c r="Y258" s="1">
        <f t="shared" si="329"/>
        <v>0.94299808863909051</v>
      </c>
      <c r="Z258" s="1">
        <f t="shared" si="329"/>
        <v>0.69173128413547058</v>
      </c>
      <c r="AA258" s="1">
        <f t="shared" si="329"/>
        <v>0.7933558512743204</v>
      </c>
      <c r="AB258" s="1">
        <f t="shared" si="329"/>
        <v>0.82672581873603934</v>
      </c>
      <c r="AC258" s="1">
        <f t="shared" si="329"/>
        <v>0.61919522798894955</v>
      </c>
      <c r="AD258" s="1">
        <f t="shared" si="329"/>
        <v>0.96115377587749362</v>
      </c>
      <c r="AE258" s="1">
        <f t="shared" si="329"/>
        <v>0.86060902606101997</v>
      </c>
      <c r="AF258" s="1">
        <f t="shared" si="329"/>
        <v>0.94620464652693226</v>
      </c>
      <c r="AH258" s="15">
        <f t="shared" si="316"/>
        <v>13.861903174813168</v>
      </c>
      <c r="AI258" s="15">
        <f t="shared" si="317"/>
        <v>10.349902241303923</v>
      </c>
      <c r="AJ258" s="15">
        <f t="shared" si="318"/>
        <v>-3.5120009335092455</v>
      </c>
      <c r="AN258" s="15">
        <f t="shared" si="319"/>
        <v>-3.5120009335092455</v>
      </c>
    </row>
    <row r="259" spans="1:40">
      <c r="A259" s="76" t="s">
        <v>703</v>
      </c>
      <c r="B259" s="5" t="str">
        <f t="shared" si="322"/>
        <v>8900-02004</v>
      </c>
      <c r="C259" s="5" t="str">
        <f t="shared" si="323"/>
        <v>8900</v>
      </c>
      <c r="D259" s="1">
        <f>SUM($F259:K259)</f>
        <v>0</v>
      </c>
      <c r="E259" s="2">
        <f t="shared" si="313"/>
        <v>0</v>
      </c>
      <c r="F259" s="22">
        <f>'Div 9 history '!B260</f>
        <v>0</v>
      </c>
      <c r="G259" s="22">
        <f>'Div 9 history '!C260</f>
        <v>0</v>
      </c>
      <c r="H259" s="22">
        <f>'Div 9 history '!D260</f>
        <v>0</v>
      </c>
      <c r="I259" s="22">
        <f>'Div 9 history '!E260</f>
        <v>0</v>
      </c>
      <c r="J259" s="22">
        <f>'Div 9 history '!F260</f>
        <v>0</v>
      </c>
      <c r="K259" s="22">
        <f>'Div 9 history '!G260</f>
        <v>0</v>
      </c>
      <c r="L259" s="1">
        <f t="shared" si="328"/>
        <v>0</v>
      </c>
      <c r="M259" s="1">
        <f t="shared" si="328"/>
        <v>0</v>
      </c>
      <c r="N259" s="1">
        <f t="shared" si="328"/>
        <v>0</v>
      </c>
      <c r="O259" s="1">
        <f t="shared" si="328"/>
        <v>0</v>
      </c>
      <c r="P259" s="1">
        <f t="shared" si="328"/>
        <v>0</v>
      </c>
      <c r="Q259" s="1">
        <f t="shared" si="328"/>
        <v>0</v>
      </c>
      <c r="R259" s="1">
        <f t="shared" si="328"/>
        <v>0</v>
      </c>
      <c r="S259" s="1">
        <f t="shared" si="328"/>
        <v>0</v>
      </c>
      <c r="T259" s="1">
        <f t="shared" si="328"/>
        <v>0</v>
      </c>
      <c r="U259" s="1">
        <f t="shared" si="328"/>
        <v>0</v>
      </c>
      <c r="V259" s="1">
        <f t="shared" si="329"/>
        <v>0</v>
      </c>
      <c r="W259" s="1">
        <f t="shared" si="329"/>
        <v>0</v>
      </c>
      <c r="X259" s="1">
        <f t="shared" si="329"/>
        <v>0</v>
      </c>
      <c r="Y259" s="1">
        <f t="shared" si="329"/>
        <v>0</v>
      </c>
      <c r="Z259" s="1">
        <f t="shared" si="329"/>
        <v>0</v>
      </c>
      <c r="AA259" s="1">
        <f t="shared" si="329"/>
        <v>0</v>
      </c>
      <c r="AB259" s="1">
        <f t="shared" si="329"/>
        <v>0</v>
      </c>
      <c r="AC259" s="1">
        <f t="shared" si="329"/>
        <v>0</v>
      </c>
      <c r="AD259" s="1">
        <f t="shared" si="329"/>
        <v>0</v>
      </c>
      <c r="AE259" s="1">
        <f t="shared" si="329"/>
        <v>0</v>
      </c>
      <c r="AF259" s="1">
        <f t="shared" si="329"/>
        <v>0</v>
      </c>
      <c r="AH259" s="15">
        <f t="shared" si="316"/>
        <v>0</v>
      </c>
      <c r="AI259" s="15">
        <f t="shared" si="317"/>
        <v>0</v>
      </c>
      <c r="AJ259" s="15">
        <f t="shared" si="318"/>
        <v>0</v>
      </c>
      <c r="AN259" s="15">
        <f t="shared" si="319"/>
        <v>0</v>
      </c>
    </row>
    <row r="260" spans="1:40">
      <c r="A260" s="76" t="s">
        <v>185</v>
      </c>
      <c r="B260" s="5" t="str">
        <f t="shared" si="322"/>
        <v>8740-02004</v>
      </c>
      <c r="C260" s="5" t="str">
        <f t="shared" si="323"/>
        <v>8740</v>
      </c>
      <c r="D260" s="1">
        <f>SUM($F260:K260)</f>
        <v>11217.04</v>
      </c>
      <c r="E260" s="2">
        <f t="shared" si="313"/>
        <v>2.0477179563632257E-2</v>
      </c>
      <c r="F260" s="22">
        <f>'Div 9 history '!B261</f>
        <v>1317.33</v>
      </c>
      <c r="G260" s="22">
        <f>'Div 9 history '!C261</f>
        <v>1162.4100000000001</v>
      </c>
      <c r="H260" s="22">
        <f>'Div 9 history '!D261</f>
        <v>4630.3</v>
      </c>
      <c r="I260" s="22">
        <f>'Div 9 history '!E261</f>
        <v>1048.19</v>
      </c>
      <c r="J260" s="22">
        <f>'Div 9 history '!F261</f>
        <v>1105.1099999999999</v>
      </c>
      <c r="K260" s="22">
        <f>'Div 9 history '!G261</f>
        <v>1953.7</v>
      </c>
      <c r="L260" s="1">
        <f t="shared" si="328"/>
        <v>1698.1870400095133</v>
      </c>
      <c r="M260" s="1">
        <f t="shared" si="328"/>
        <v>1427.3964079164491</v>
      </c>
      <c r="N260" s="1">
        <f t="shared" si="328"/>
        <v>1140.9233278545771</v>
      </c>
      <c r="O260" s="1">
        <f t="shared" si="328"/>
        <v>1056.9007503536941</v>
      </c>
      <c r="P260" s="1">
        <f t="shared" si="328"/>
        <v>1101.3558880991575</v>
      </c>
      <c r="Q260" s="1">
        <f t="shared" si="328"/>
        <v>824.88570548232394</v>
      </c>
      <c r="R260" s="1">
        <f t="shared" si="328"/>
        <v>1280.4394715164945</v>
      </c>
      <c r="S260" s="1">
        <f t="shared" si="328"/>
        <v>1146.4947588702501</v>
      </c>
      <c r="T260" s="1">
        <f t="shared" si="328"/>
        <v>1260.5243905318839</v>
      </c>
      <c r="U260" s="1">
        <f t="shared" si="328"/>
        <v>1477.5845416243421</v>
      </c>
      <c r="V260" s="1">
        <f t="shared" si="329"/>
        <v>1048.3644285090029</v>
      </c>
      <c r="W260" s="1">
        <f t="shared" si="329"/>
        <v>1027.2287028506041</v>
      </c>
      <c r="X260" s="1">
        <f t="shared" si="329"/>
        <v>1386.4877128996113</v>
      </c>
      <c r="Y260" s="1">
        <f t="shared" si="329"/>
        <v>1256.2526461031148</v>
      </c>
      <c r="Z260" s="1">
        <f t="shared" si="329"/>
        <v>921.51751584310466</v>
      </c>
      <c r="AA260" s="1">
        <f t="shared" si="329"/>
        <v>1056.9007503536941</v>
      </c>
      <c r="AB260" s="1">
        <f t="shared" si="329"/>
        <v>1101.3558880991575</v>
      </c>
      <c r="AC260" s="1">
        <f t="shared" si="329"/>
        <v>824.88570548232394</v>
      </c>
      <c r="AD260" s="1">
        <f t="shared" si="329"/>
        <v>1280.4394715164945</v>
      </c>
      <c r="AE260" s="1">
        <f t="shared" si="329"/>
        <v>1146.4947588702501</v>
      </c>
      <c r="AF260" s="1">
        <f t="shared" si="329"/>
        <v>1260.5243905318839</v>
      </c>
      <c r="AH260" s="15">
        <f t="shared" si="316"/>
        <v>18466.68911971572</v>
      </c>
      <c r="AI260" s="15">
        <f t="shared" si="317"/>
        <v>13788.036512683584</v>
      </c>
      <c r="AJ260" s="15">
        <f t="shared" si="318"/>
        <v>-4678.6526070321361</v>
      </c>
      <c r="AN260" s="15">
        <f t="shared" si="319"/>
        <v>-4678.6526070321361</v>
      </c>
    </row>
    <row r="261" spans="1:40">
      <c r="A261" s="76" t="s">
        <v>513</v>
      </c>
      <c r="B261" s="5" t="str">
        <f t="shared" si="322"/>
        <v>8750-02004</v>
      </c>
      <c r="C261" s="5" t="str">
        <f t="shared" si="323"/>
        <v>8750</v>
      </c>
      <c r="D261" s="1">
        <f>SUM($F261:K261)</f>
        <v>31.549999999999997</v>
      </c>
      <c r="E261" s="2">
        <f t="shared" si="313"/>
        <v>5.7595855522722354E-5</v>
      </c>
      <c r="F261" s="22">
        <f>'Div 9 history '!B262</f>
        <v>0</v>
      </c>
      <c r="G261" s="22">
        <f>'Div 9 history '!C262</f>
        <v>0</v>
      </c>
      <c r="H261" s="22">
        <f>'Div 9 history '!D262</f>
        <v>13.69</v>
      </c>
      <c r="I261" s="22">
        <f>'Div 9 history '!E262</f>
        <v>8.92</v>
      </c>
      <c r="J261" s="22">
        <f>'Div 9 history '!F262</f>
        <v>8.94</v>
      </c>
      <c r="K261" s="22">
        <f>'Div 9 history '!G262</f>
        <v>0</v>
      </c>
      <c r="L261" s="1">
        <f t="shared" si="328"/>
        <v>4.7764651915567864</v>
      </c>
      <c r="M261" s="1">
        <f t="shared" si="328"/>
        <v>4.0148164462071954</v>
      </c>
      <c r="N261" s="1">
        <f t="shared" si="328"/>
        <v>3.2090579149055274</v>
      </c>
      <c r="O261" s="1">
        <f t="shared" si="328"/>
        <v>2.9727288726490269</v>
      </c>
      <c r="P261" s="1">
        <f t="shared" si="328"/>
        <v>3.0977671711546368</v>
      </c>
      <c r="Q261" s="1">
        <f t="shared" si="328"/>
        <v>2.3201436393172634</v>
      </c>
      <c r="R261" s="1">
        <f t="shared" si="328"/>
        <v>3.6014728775457154</v>
      </c>
      <c r="S261" s="1">
        <f t="shared" si="328"/>
        <v>3.2247285952761495</v>
      </c>
      <c r="T261" s="1">
        <f t="shared" si="328"/>
        <v>3.5454580282570913</v>
      </c>
      <c r="U261" s="1">
        <f t="shared" si="328"/>
        <v>4.1559798563835004</v>
      </c>
      <c r="V261" s="1">
        <f t="shared" si="329"/>
        <v>2.9487188883572699</v>
      </c>
      <c r="W261" s="1">
        <f t="shared" si="329"/>
        <v>2.8892707501209367</v>
      </c>
      <c r="X261" s="1">
        <f t="shared" si="329"/>
        <v>3.8997531739195659</v>
      </c>
      <c r="Y261" s="1">
        <f t="shared" si="329"/>
        <v>3.5334429568364967</v>
      </c>
      <c r="Z261" s="1">
        <f t="shared" si="329"/>
        <v>2.5919384815289903</v>
      </c>
      <c r="AA261" s="1">
        <f t="shared" si="329"/>
        <v>2.9727288726490269</v>
      </c>
      <c r="AB261" s="1">
        <f t="shared" si="329"/>
        <v>3.0977671711546368</v>
      </c>
      <c r="AC261" s="1">
        <f t="shared" si="329"/>
        <v>2.3201436393172634</v>
      </c>
      <c r="AD261" s="1">
        <f t="shared" si="329"/>
        <v>3.6014728775457154</v>
      </c>
      <c r="AE261" s="1">
        <f t="shared" si="329"/>
        <v>3.2247285952761495</v>
      </c>
      <c r="AF261" s="1">
        <f t="shared" si="329"/>
        <v>3.5454580282570913</v>
      </c>
      <c r="AH261" s="15">
        <f t="shared" si="316"/>
        <v>51.940979235790444</v>
      </c>
      <c r="AI261" s="15">
        <f t="shared" si="317"/>
        <v>38.781403291346642</v>
      </c>
      <c r="AJ261" s="15">
        <f t="shared" si="318"/>
        <v>-13.159575944443802</v>
      </c>
      <c r="AN261" s="15">
        <f t="shared" si="319"/>
        <v>-13.159575944443802</v>
      </c>
    </row>
    <row r="262" spans="1:40">
      <c r="A262" s="76" t="s">
        <v>917</v>
      </c>
      <c r="B262" s="5" t="str">
        <f t="shared" si="322"/>
        <v>8940-02004</v>
      </c>
      <c r="C262" s="5" t="str">
        <f t="shared" si="323"/>
        <v>8940</v>
      </c>
      <c r="D262" s="1">
        <f>SUM($F262:K262)</f>
        <v>0</v>
      </c>
      <c r="E262" s="2">
        <f t="shared" si="313"/>
        <v>0</v>
      </c>
      <c r="F262" s="22">
        <f>'Div 9 history '!B263</f>
        <v>0</v>
      </c>
      <c r="G262" s="22">
        <f>'Div 9 history '!C263</f>
        <v>0</v>
      </c>
      <c r="H262" s="22">
        <f>'Div 9 history '!D263</f>
        <v>0</v>
      </c>
      <c r="I262" s="22">
        <f>'Div 9 history '!E263</f>
        <v>0</v>
      </c>
      <c r="J262" s="22">
        <f>'Div 9 history '!F263</f>
        <v>0</v>
      </c>
      <c r="K262" s="22">
        <f>'Div 9 history '!G263</f>
        <v>0</v>
      </c>
      <c r="L262" s="1">
        <f t="shared" si="328"/>
        <v>0</v>
      </c>
      <c r="M262" s="1">
        <f t="shared" si="328"/>
        <v>0</v>
      </c>
      <c r="N262" s="1">
        <f t="shared" si="328"/>
        <v>0</v>
      </c>
      <c r="O262" s="1">
        <f t="shared" si="328"/>
        <v>0</v>
      </c>
      <c r="P262" s="1">
        <f t="shared" si="328"/>
        <v>0</v>
      </c>
      <c r="Q262" s="1">
        <f t="shared" si="328"/>
        <v>0</v>
      </c>
      <c r="R262" s="1">
        <f t="shared" si="328"/>
        <v>0</v>
      </c>
      <c r="S262" s="1">
        <f t="shared" si="328"/>
        <v>0</v>
      </c>
      <c r="T262" s="1">
        <f t="shared" si="328"/>
        <v>0</v>
      </c>
      <c r="U262" s="1">
        <f t="shared" si="328"/>
        <v>0</v>
      </c>
      <c r="V262" s="1">
        <f t="shared" si="329"/>
        <v>0</v>
      </c>
      <c r="W262" s="1">
        <f t="shared" si="329"/>
        <v>0</v>
      </c>
      <c r="X262" s="1">
        <f t="shared" si="329"/>
        <v>0</v>
      </c>
      <c r="Y262" s="1">
        <f t="shared" si="329"/>
        <v>0</v>
      </c>
      <c r="Z262" s="1">
        <f t="shared" si="329"/>
        <v>0</v>
      </c>
      <c r="AA262" s="1">
        <f t="shared" si="329"/>
        <v>0</v>
      </c>
      <c r="AB262" s="1">
        <f t="shared" si="329"/>
        <v>0</v>
      </c>
      <c r="AC262" s="1">
        <f t="shared" si="329"/>
        <v>0</v>
      </c>
      <c r="AD262" s="1">
        <f t="shared" si="329"/>
        <v>0</v>
      </c>
      <c r="AE262" s="1">
        <f t="shared" si="329"/>
        <v>0</v>
      </c>
      <c r="AF262" s="1">
        <f t="shared" si="329"/>
        <v>0</v>
      </c>
      <c r="AH262" s="15">
        <f t="shared" ref="AH262" si="334">SUM(F262:Q262)</f>
        <v>0</v>
      </c>
      <c r="AI262" s="15">
        <f t="shared" ref="AI262" si="335">SUM(U262:AF262)</f>
        <v>0</v>
      </c>
      <c r="AJ262" s="15">
        <f t="shared" ref="AJ262" si="336">AI262-AH262</f>
        <v>0</v>
      </c>
      <c r="AN262" s="15">
        <f t="shared" ref="AN262" si="337">AJ262</f>
        <v>0</v>
      </c>
    </row>
    <row r="263" spans="1:40">
      <c r="A263" s="76" t="s">
        <v>916</v>
      </c>
      <c r="B263" s="5" t="str">
        <f t="shared" si="322"/>
        <v>8890-02004</v>
      </c>
      <c r="C263" s="5" t="str">
        <f t="shared" si="323"/>
        <v>8890</v>
      </c>
      <c r="D263" s="1">
        <f>SUM($F263:K263)</f>
        <v>0</v>
      </c>
      <c r="E263" s="2">
        <f t="shared" si="313"/>
        <v>0</v>
      </c>
      <c r="F263" s="22">
        <f>'Div 9 history '!B264</f>
        <v>0</v>
      </c>
      <c r="G263" s="22">
        <f>'Div 9 history '!C264</f>
        <v>0</v>
      </c>
      <c r="H263" s="22">
        <f>'Div 9 history '!D264</f>
        <v>0</v>
      </c>
      <c r="I263" s="22">
        <f>'Div 9 history '!E264</f>
        <v>0</v>
      </c>
      <c r="J263" s="22">
        <f>'Div 9 history '!F264</f>
        <v>0</v>
      </c>
      <c r="K263" s="22">
        <f>'Div 9 history '!G264</f>
        <v>0</v>
      </c>
      <c r="L263" s="1">
        <f t="shared" si="328"/>
        <v>0</v>
      </c>
      <c r="M263" s="1">
        <f t="shared" si="328"/>
        <v>0</v>
      </c>
      <c r="N263" s="1">
        <f t="shared" si="328"/>
        <v>0</v>
      </c>
      <c r="O263" s="1">
        <f t="shared" si="328"/>
        <v>0</v>
      </c>
      <c r="P263" s="1">
        <f t="shared" si="328"/>
        <v>0</v>
      </c>
      <c r="Q263" s="1">
        <f t="shared" si="328"/>
        <v>0</v>
      </c>
      <c r="R263" s="1">
        <f t="shared" si="328"/>
        <v>0</v>
      </c>
      <c r="S263" s="1">
        <f t="shared" si="328"/>
        <v>0</v>
      </c>
      <c r="T263" s="1">
        <f t="shared" si="328"/>
        <v>0</v>
      </c>
      <c r="U263" s="1">
        <f t="shared" si="328"/>
        <v>0</v>
      </c>
      <c r="V263" s="1">
        <f t="shared" si="329"/>
        <v>0</v>
      </c>
      <c r="W263" s="1">
        <f t="shared" si="329"/>
        <v>0</v>
      </c>
      <c r="X263" s="1">
        <f t="shared" si="329"/>
        <v>0</v>
      </c>
      <c r="Y263" s="1">
        <f t="shared" si="329"/>
        <v>0</v>
      </c>
      <c r="Z263" s="1">
        <f t="shared" si="329"/>
        <v>0</v>
      </c>
      <c r="AA263" s="1">
        <f t="shared" si="329"/>
        <v>0</v>
      </c>
      <c r="AB263" s="1">
        <f t="shared" si="329"/>
        <v>0</v>
      </c>
      <c r="AC263" s="1">
        <f t="shared" si="329"/>
        <v>0</v>
      </c>
      <c r="AD263" s="1">
        <f t="shared" si="329"/>
        <v>0</v>
      </c>
      <c r="AE263" s="1">
        <f t="shared" si="329"/>
        <v>0</v>
      </c>
      <c r="AF263" s="1">
        <f t="shared" si="329"/>
        <v>0</v>
      </c>
      <c r="AH263" s="15">
        <f t="shared" si="316"/>
        <v>0</v>
      </c>
      <c r="AI263" s="15">
        <f t="shared" si="317"/>
        <v>0</v>
      </c>
      <c r="AJ263" s="15">
        <f t="shared" si="318"/>
        <v>0</v>
      </c>
      <c r="AN263" s="15">
        <f t="shared" si="319"/>
        <v>0</v>
      </c>
    </row>
    <row r="264" spans="1:40">
      <c r="A264" s="76" t="s">
        <v>704</v>
      </c>
      <c r="B264" s="5" t="str">
        <f t="shared" si="322"/>
        <v>8760-02004</v>
      </c>
      <c r="C264" s="5" t="str">
        <f t="shared" si="323"/>
        <v>8760</v>
      </c>
      <c r="D264" s="1">
        <f>SUM($F264:K264)</f>
        <v>0</v>
      </c>
      <c r="E264" s="2">
        <f t="shared" si="313"/>
        <v>0</v>
      </c>
      <c r="F264" s="22">
        <f>'Div 9 history '!B265</f>
        <v>0</v>
      </c>
      <c r="G264" s="22">
        <f>'Div 9 history '!C265</f>
        <v>0</v>
      </c>
      <c r="H264" s="22">
        <f>'Div 9 history '!D265</f>
        <v>0</v>
      </c>
      <c r="I264" s="22">
        <f>'Div 9 history '!E265</f>
        <v>0</v>
      </c>
      <c r="J264" s="22">
        <f>'Div 9 history '!F265</f>
        <v>0</v>
      </c>
      <c r="K264" s="22">
        <f>'Div 9 history '!G265</f>
        <v>0</v>
      </c>
      <c r="L264" s="1">
        <f t="shared" si="328"/>
        <v>0</v>
      </c>
      <c r="M264" s="1">
        <f t="shared" si="328"/>
        <v>0</v>
      </c>
      <c r="N264" s="1">
        <f t="shared" si="328"/>
        <v>0</v>
      </c>
      <c r="O264" s="1">
        <f t="shared" si="328"/>
        <v>0</v>
      </c>
      <c r="P264" s="1">
        <f t="shared" si="328"/>
        <v>0</v>
      </c>
      <c r="Q264" s="1">
        <f t="shared" si="328"/>
        <v>0</v>
      </c>
      <c r="R264" s="1">
        <f t="shared" si="328"/>
        <v>0</v>
      </c>
      <c r="S264" s="1">
        <f t="shared" si="328"/>
        <v>0</v>
      </c>
      <c r="T264" s="1">
        <f t="shared" si="328"/>
        <v>0</v>
      </c>
      <c r="U264" s="1">
        <f t="shared" si="328"/>
        <v>0</v>
      </c>
      <c r="V264" s="1">
        <f t="shared" si="329"/>
        <v>0</v>
      </c>
      <c r="W264" s="1">
        <f t="shared" si="329"/>
        <v>0</v>
      </c>
      <c r="X264" s="1">
        <f t="shared" si="329"/>
        <v>0</v>
      </c>
      <c r="Y264" s="1">
        <f t="shared" si="329"/>
        <v>0</v>
      </c>
      <c r="Z264" s="1">
        <f t="shared" si="329"/>
        <v>0</v>
      </c>
      <c r="AA264" s="1">
        <f t="shared" si="329"/>
        <v>0</v>
      </c>
      <c r="AB264" s="1">
        <f t="shared" si="329"/>
        <v>0</v>
      </c>
      <c r="AC264" s="1">
        <f t="shared" si="329"/>
        <v>0</v>
      </c>
      <c r="AD264" s="1">
        <f t="shared" si="329"/>
        <v>0</v>
      </c>
      <c r="AE264" s="1">
        <f t="shared" si="329"/>
        <v>0</v>
      </c>
      <c r="AF264" s="1">
        <f t="shared" si="329"/>
        <v>0</v>
      </c>
      <c r="AH264" s="15">
        <f t="shared" si="316"/>
        <v>0</v>
      </c>
      <c r="AI264" s="15">
        <f t="shared" si="317"/>
        <v>0</v>
      </c>
      <c r="AJ264" s="15">
        <f t="shared" si="318"/>
        <v>0</v>
      </c>
      <c r="AN264" s="15">
        <f t="shared" si="319"/>
        <v>0</v>
      </c>
    </row>
    <row r="265" spans="1:40">
      <c r="A265" s="76" t="s">
        <v>705</v>
      </c>
      <c r="B265" s="5" t="str">
        <f t="shared" si="322"/>
        <v>8770-02004</v>
      </c>
      <c r="C265" s="5" t="str">
        <f t="shared" si="323"/>
        <v>8770</v>
      </c>
      <c r="D265" s="1">
        <f>SUM($F265:K265)</f>
        <v>0</v>
      </c>
      <c r="E265" s="2">
        <f t="shared" si="313"/>
        <v>0</v>
      </c>
      <c r="F265" s="22">
        <f>'Div 9 history '!B266</f>
        <v>0</v>
      </c>
      <c r="G265" s="22">
        <f>'Div 9 history '!C266</f>
        <v>0</v>
      </c>
      <c r="H265" s="22">
        <f>'Div 9 history '!D266</f>
        <v>0</v>
      </c>
      <c r="I265" s="22">
        <f>'Div 9 history '!E266</f>
        <v>0</v>
      </c>
      <c r="J265" s="22">
        <f>'Div 9 history '!F266</f>
        <v>0</v>
      </c>
      <c r="K265" s="22">
        <f>'Div 9 history '!G266</f>
        <v>0</v>
      </c>
      <c r="L265" s="1">
        <f t="shared" ref="L265:U274" si="338">$E265*L$321</f>
        <v>0</v>
      </c>
      <c r="M265" s="1">
        <f t="shared" si="338"/>
        <v>0</v>
      </c>
      <c r="N265" s="1">
        <f t="shared" si="338"/>
        <v>0</v>
      </c>
      <c r="O265" s="1">
        <f t="shared" si="338"/>
        <v>0</v>
      </c>
      <c r="P265" s="1">
        <f t="shared" si="338"/>
        <v>0</v>
      </c>
      <c r="Q265" s="1">
        <f t="shared" si="338"/>
        <v>0</v>
      </c>
      <c r="R265" s="1">
        <f t="shared" si="338"/>
        <v>0</v>
      </c>
      <c r="S265" s="1">
        <f t="shared" si="338"/>
        <v>0</v>
      </c>
      <c r="T265" s="1">
        <f t="shared" si="338"/>
        <v>0</v>
      </c>
      <c r="U265" s="1">
        <f t="shared" si="338"/>
        <v>0</v>
      </c>
      <c r="V265" s="1">
        <f t="shared" ref="V265:AF274" si="339">$E265*V$321</f>
        <v>0</v>
      </c>
      <c r="W265" s="1">
        <f t="shared" si="339"/>
        <v>0</v>
      </c>
      <c r="X265" s="1">
        <f t="shared" si="339"/>
        <v>0</v>
      </c>
      <c r="Y265" s="1">
        <f t="shared" si="339"/>
        <v>0</v>
      </c>
      <c r="Z265" s="1">
        <f t="shared" si="339"/>
        <v>0</v>
      </c>
      <c r="AA265" s="1">
        <f t="shared" si="339"/>
        <v>0</v>
      </c>
      <c r="AB265" s="1">
        <f t="shared" si="339"/>
        <v>0</v>
      </c>
      <c r="AC265" s="1">
        <f t="shared" si="339"/>
        <v>0</v>
      </c>
      <c r="AD265" s="1">
        <f t="shared" si="339"/>
        <v>0</v>
      </c>
      <c r="AE265" s="1">
        <f t="shared" si="339"/>
        <v>0</v>
      </c>
      <c r="AF265" s="1">
        <f t="shared" si="339"/>
        <v>0</v>
      </c>
      <c r="AH265" s="15">
        <f t="shared" si="316"/>
        <v>0</v>
      </c>
      <c r="AI265" s="15">
        <f t="shared" si="317"/>
        <v>0</v>
      </c>
      <c r="AJ265" s="15">
        <f t="shared" si="318"/>
        <v>0</v>
      </c>
      <c r="AN265" s="15">
        <f t="shared" si="319"/>
        <v>0</v>
      </c>
    </row>
    <row r="266" spans="1:40">
      <c r="A266" s="76" t="s">
        <v>184</v>
      </c>
      <c r="B266" s="5" t="str">
        <f t="shared" si="322"/>
        <v>8560-02004</v>
      </c>
      <c r="C266" s="5" t="str">
        <f t="shared" si="323"/>
        <v>8560</v>
      </c>
      <c r="D266" s="1">
        <f>SUM($F266:K266)</f>
        <v>400.58</v>
      </c>
      <c r="E266" s="2">
        <f t="shared" si="313"/>
        <v>7.3127568321052687E-4</v>
      </c>
      <c r="F266" s="22">
        <f>'Div 9 history '!B267</f>
        <v>0</v>
      </c>
      <c r="G266" s="22">
        <f>'Div 9 history '!C267</f>
        <v>277.19</v>
      </c>
      <c r="H266" s="22">
        <f>'Div 9 history '!D267</f>
        <v>123.39</v>
      </c>
      <c r="I266" s="22">
        <f>'Div 9 history '!E267</f>
        <v>0</v>
      </c>
      <c r="J266" s="22">
        <f>'Div 9 history '!F267</f>
        <v>0</v>
      </c>
      <c r="K266" s="22">
        <f>'Div 9 history '!G267</f>
        <v>0</v>
      </c>
      <c r="L266" s="1">
        <f t="shared" si="338"/>
        <v>60.645211614384074</v>
      </c>
      <c r="M266" s="1">
        <f t="shared" si="338"/>
        <v>50.974807354094402</v>
      </c>
      <c r="N266" s="1">
        <f t="shared" si="338"/>
        <v>40.744355611817944</v>
      </c>
      <c r="O266" s="1">
        <f t="shared" si="338"/>
        <v>37.743763290198018</v>
      </c>
      <c r="P266" s="1">
        <f t="shared" si="338"/>
        <v>39.331333547420748</v>
      </c>
      <c r="Q266" s="1">
        <f t="shared" si="338"/>
        <v>29.458102663635799</v>
      </c>
      <c r="R266" s="1">
        <f t="shared" si="338"/>
        <v>45.726719660452069</v>
      </c>
      <c r="S266" s="1">
        <f t="shared" si="338"/>
        <v>40.943321099705869</v>
      </c>
      <c r="T266" s="1">
        <f t="shared" si="338"/>
        <v>45.015517494745673</v>
      </c>
      <c r="U266" s="1">
        <f t="shared" si="338"/>
        <v>52.767112864345577</v>
      </c>
      <c r="V266" s="1">
        <f t="shared" si="339"/>
        <v>37.438916396138048</v>
      </c>
      <c r="W266" s="1">
        <f t="shared" si="339"/>
        <v>36.684122886955464</v>
      </c>
      <c r="X266" s="1">
        <f t="shared" si="339"/>
        <v>49.513886732446906</v>
      </c>
      <c r="Y266" s="1">
        <f t="shared" si="339"/>
        <v>44.862966074471125</v>
      </c>
      <c r="Z266" s="1">
        <f t="shared" si="339"/>
        <v>32.908992612706278</v>
      </c>
      <c r="AA266" s="1">
        <f t="shared" si="339"/>
        <v>37.743763290198018</v>
      </c>
      <c r="AB266" s="1">
        <f t="shared" si="339"/>
        <v>39.331333547420748</v>
      </c>
      <c r="AC266" s="1">
        <f t="shared" si="339"/>
        <v>29.458102663635799</v>
      </c>
      <c r="AD266" s="1">
        <f t="shared" si="339"/>
        <v>45.726719660452069</v>
      </c>
      <c r="AE266" s="1">
        <f t="shared" si="339"/>
        <v>40.943321099705869</v>
      </c>
      <c r="AF266" s="1">
        <f t="shared" si="339"/>
        <v>45.015517494745673</v>
      </c>
      <c r="AH266" s="15">
        <f t="shared" si="316"/>
        <v>659.47757408155098</v>
      </c>
      <c r="AI266" s="15">
        <f t="shared" si="317"/>
        <v>492.3947553232216</v>
      </c>
      <c r="AJ266" s="15">
        <f t="shared" si="318"/>
        <v>-167.08281875832938</v>
      </c>
      <c r="AN266" s="15">
        <f t="shared" si="319"/>
        <v>-167.08281875832938</v>
      </c>
    </row>
    <row r="267" spans="1:40">
      <c r="A267" s="76" t="s">
        <v>204</v>
      </c>
      <c r="B267" s="5" t="str">
        <f t="shared" si="322"/>
        <v>8210-02005</v>
      </c>
      <c r="C267" s="5" t="str">
        <f t="shared" si="323"/>
        <v>8210</v>
      </c>
      <c r="D267" s="1">
        <f>SUM($F267:K267)</f>
        <v>6877.85</v>
      </c>
      <c r="E267" s="2">
        <f t="shared" si="313"/>
        <v>1.2555805226844881E-2</v>
      </c>
      <c r="F267" s="22">
        <f>'Div 9 history '!B268</f>
        <v>289.20999999999998</v>
      </c>
      <c r="G267" s="22">
        <f>'Div 9 history '!C268</f>
        <v>2868.35</v>
      </c>
      <c r="H267" s="22">
        <f>'Div 9 history '!D268</f>
        <v>-323.10000000000002</v>
      </c>
      <c r="I267" s="22">
        <f>'Div 9 history '!E268</f>
        <v>21.14</v>
      </c>
      <c r="J267" s="22">
        <f>'Div 9 history '!F268</f>
        <v>802.69</v>
      </c>
      <c r="K267" s="22">
        <f>'Div 9 history '!G268</f>
        <v>3219.56</v>
      </c>
      <c r="L267" s="1">
        <f t="shared" si="338"/>
        <v>1041.2618420839572</v>
      </c>
      <c r="M267" s="1">
        <f t="shared" si="338"/>
        <v>875.22362264805588</v>
      </c>
      <c r="N267" s="1">
        <f t="shared" si="338"/>
        <v>699.56953977917544</v>
      </c>
      <c r="O267" s="1">
        <f t="shared" si="338"/>
        <v>648.05018309822867</v>
      </c>
      <c r="P267" s="1">
        <f t="shared" si="338"/>
        <v>675.30833401349992</v>
      </c>
      <c r="Q267" s="1">
        <f t="shared" si="338"/>
        <v>505.78763643988088</v>
      </c>
      <c r="R267" s="1">
        <f t="shared" si="338"/>
        <v>785.11537974097632</v>
      </c>
      <c r="S267" s="1">
        <f t="shared" si="338"/>
        <v>702.98572326529541</v>
      </c>
      <c r="T267" s="1">
        <f t="shared" si="338"/>
        <v>772.9042313676083</v>
      </c>
      <c r="U267" s="1">
        <f t="shared" si="338"/>
        <v>905.99702235268671</v>
      </c>
      <c r="V267" s="1">
        <f t="shared" si="339"/>
        <v>642.81604457331389</v>
      </c>
      <c r="W267" s="1">
        <f t="shared" si="339"/>
        <v>629.85644465037365</v>
      </c>
      <c r="X267" s="1">
        <f t="shared" si="339"/>
        <v>850.14001164002184</v>
      </c>
      <c r="Y267" s="1">
        <f t="shared" si="339"/>
        <v>770.2849648392363</v>
      </c>
      <c r="Z267" s="1">
        <f t="shared" si="339"/>
        <v>565.03848130536187</v>
      </c>
      <c r="AA267" s="1">
        <f t="shared" si="339"/>
        <v>648.05018309822867</v>
      </c>
      <c r="AB267" s="1">
        <f t="shared" si="339"/>
        <v>675.30833401349992</v>
      </c>
      <c r="AC267" s="1">
        <f t="shared" si="339"/>
        <v>505.78763643988088</v>
      </c>
      <c r="AD267" s="1">
        <f t="shared" si="339"/>
        <v>785.11537974097632</v>
      </c>
      <c r="AE267" s="1">
        <f t="shared" si="339"/>
        <v>702.98572326529541</v>
      </c>
      <c r="AF267" s="1">
        <f t="shared" si="339"/>
        <v>772.9042313676083</v>
      </c>
      <c r="AH267" s="15">
        <f t="shared" si="316"/>
        <v>11323.051158062799</v>
      </c>
      <c r="AI267" s="15">
        <f t="shared" si="317"/>
        <v>8454.2844572864833</v>
      </c>
      <c r="AJ267" s="15">
        <f t="shared" si="318"/>
        <v>-2868.7667007763157</v>
      </c>
      <c r="AN267" s="15">
        <f t="shared" si="319"/>
        <v>-2868.7667007763157</v>
      </c>
    </row>
    <row r="268" spans="1:40">
      <c r="A268" s="76" t="s">
        <v>910</v>
      </c>
      <c r="B268" s="5" t="str">
        <f t="shared" si="322"/>
        <v>8310-02005</v>
      </c>
      <c r="C268" s="5" t="str">
        <f t="shared" si="323"/>
        <v>8310</v>
      </c>
      <c r="D268" s="1">
        <f>SUM($F268:K268)</f>
        <v>136.41</v>
      </c>
      <c r="E268" s="2">
        <f t="shared" si="313"/>
        <v>2.4902220766575455E-4</v>
      </c>
      <c r="F268" s="22">
        <f>'Div 9 history '!B269</f>
        <v>84.78</v>
      </c>
      <c r="G268" s="22">
        <f>'Div 9 history '!C269</f>
        <v>0</v>
      </c>
      <c r="H268" s="22">
        <f>'Div 9 history '!D269</f>
        <v>26.38</v>
      </c>
      <c r="I268" s="22">
        <f>'Div 9 history '!E269</f>
        <v>0</v>
      </c>
      <c r="J268" s="22">
        <f>'Div 9 history '!F269</f>
        <v>0</v>
      </c>
      <c r="K268" s="22">
        <f>'Div 9 history '!G269</f>
        <v>25.25</v>
      </c>
      <c r="L268" s="1">
        <f t="shared" si="338"/>
        <v>20.651588487488468</v>
      </c>
      <c r="M268" s="1">
        <f t="shared" si="338"/>
        <v>17.358513832872376</v>
      </c>
      <c r="N268" s="1">
        <f t="shared" si="338"/>
        <v>13.874725520515467</v>
      </c>
      <c r="O268" s="1">
        <f t="shared" si="338"/>
        <v>12.852930127355112</v>
      </c>
      <c r="P268" s="1">
        <f t="shared" si="338"/>
        <v>13.39354737930916</v>
      </c>
      <c r="Q268" s="1">
        <f t="shared" si="338"/>
        <v>10.031403925174894</v>
      </c>
      <c r="R268" s="1">
        <f t="shared" si="338"/>
        <v>15.571376076894168</v>
      </c>
      <c r="S268" s="1">
        <f t="shared" si="338"/>
        <v>13.942479482777165</v>
      </c>
      <c r="T268" s="1">
        <f t="shared" si="338"/>
        <v>15.329189528828838</v>
      </c>
      <c r="U268" s="1">
        <f t="shared" si="338"/>
        <v>17.968849832306603</v>
      </c>
      <c r="V268" s="1">
        <f t="shared" si="339"/>
        <v>12.749120239645489</v>
      </c>
      <c r="W268" s="1">
        <f t="shared" si="339"/>
        <v>12.492089477781203</v>
      </c>
      <c r="X268" s="1">
        <f t="shared" si="339"/>
        <v>16.861024737063961</v>
      </c>
      <c r="Y268" s="1">
        <f t="shared" si="339"/>
        <v>15.277241006087687</v>
      </c>
      <c r="Z268" s="1">
        <f t="shared" si="339"/>
        <v>11.206539723149589</v>
      </c>
      <c r="AA268" s="1">
        <f t="shared" si="339"/>
        <v>12.852930127355112</v>
      </c>
      <c r="AB268" s="1">
        <f t="shared" si="339"/>
        <v>13.39354737930916</v>
      </c>
      <c r="AC268" s="1">
        <f t="shared" si="339"/>
        <v>10.031403925174894</v>
      </c>
      <c r="AD268" s="1">
        <f t="shared" si="339"/>
        <v>15.571376076894168</v>
      </c>
      <c r="AE268" s="1">
        <f t="shared" si="339"/>
        <v>13.942479482777165</v>
      </c>
      <c r="AF268" s="1">
        <f t="shared" si="339"/>
        <v>15.329189528828838</v>
      </c>
      <c r="AH268" s="15">
        <f t="shared" si="316"/>
        <v>224.57270927271543</v>
      </c>
      <c r="AI268" s="15">
        <f t="shared" si="317"/>
        <v>167.67579153637388</v>
      </c>
      <c r="AJ268" s="15">
        <f t="shared" si="318"/>
        <v>-56.89691773634155</v>
      </c>
      <c r="AN268" s="15">
        <f t="shared" si="319"/>
        <v>-56.89691773634155</v>
      </c>
    </row>
    <row r="269" spans="1:40">
      <c r="A269" s="76" t="s">
        <v>706</v>
      </c>
      <c r="B269" s="5" t="str">
        <f t="shared" si="322"/>
        <v>8240-02005</v>
      </c>
      <c r="C269" s="5" t="str">
        <f t="shared" si="323"/>
        <v>8240</v>
      </c>
      <c r="D269" s="1">
        <f>SUM($F269:K269)</f>
        <v>0</v>
      </c>
      <c r="E269" s="2">
        <f t="shared" si="313"/>
        <v>0</v>
      </c>
      <c r="F269" s="22">
        <f>'Div 9 history '!B270</f>
        <v>0</v>
      </c>
      <c r="G269" s="22">
        <f>'Div 9 history '!C270</f>
        <v>0</v>
      </c>
      <c r="H269" s="22">
        <f>'Div 9 history '!D270</f>
        <v>0</v>
      </c>
      <c r="I269" s="22">
        <f>'Div 9 history '!E270</f>
        <v>0</v>
      </c>
      <c r="J269" s="22">
        <f>'Div 9 history '!F270</f>
        <v>0</v>
      </c>
      <c r="K269" s="22">
        <f>'Div 9 history '!G270</f>
        <v>0</v>
      </c>
      <c r="L269" s="1">
        <f t="shared" si="338"/>
        <v>0</v>
      </c>
      <c r="M269" s="1">
        <f t="shared" si="338"/>
        <v>0</v>
      </c>
      <c r="N269" s="1">
        <f t="shared" si="338"/>
        <v>0</v>
      </c>
      <c r="O269" s="1">
        <f t="shared" si="338"/>
        <v>0</v>
      </c>
      <c r="P269" s="1">
        <f t="shared" si="338"/>
        <v>0</v>
      </c>
      <c r="Q269" s="1">
        <f t="shared" si="338"/>
        <v>0</v>
      </c>
      <c r="R269" s="1">
        <f t="shared" si="338"/>
        <v>0</v>
      </c>
      <c r="S269" s="1">
        <f t="shared" si="338"/>
        <v>0</v>
      </c>
      <c r="T269" s="1">
        <f t="shared" si="338"/>
        <v>0</v>
      </c>
      <c r="U269" s="1">
        <f t="shared" si="338"/>
        <v>0</v>
      </c>
      <c r="V269" s="1">
        <f t="shared" si="339"/>
        <v>0</v>
      </c>
      <c r="W269" s="1">
        <f t="shared" si="339"/>
        <v>0</v>
      </c>
      <c r="X269" s="1">
        <f t="shared" si="339"/>
        <v>0</v>
      </c>
      <c r="Y269" s="1">
        <f t="shared" si="339"/>
        <v>0</v>
      </c>
      <c r="Z269" s="1">
        <f t="shared" si="339"/>
        <v>0</v>
      </c>
      <c r="AA269" s="1">
        <f t="shared" si="339"/>
        <v>0</v>
      </c>
      <c r="AB269" s="1">
        <f t="shared" si="339"/>
        <v>0</v>
      </c>
      <c r="AC269" s="1">
        <f t="shared" si="339"/>
        <v>0</v>
      </c>
      <c r="AD269" s="1">
        <f t="shared" si="339"/>
        <v>0</v>
      </c>
      <c r="AE269" s="1">
        <f t="shared" si="339"/>
        <v>0</v>
      </c>
      <c r="AF269" s="1">
        <f t="shared" si="339"/>
        <v>0</v>
      </c>
      <c r="AH269" s="15">
        <f t="shared" ref="AH269" si="340">SUM(F269:Q269)</f>
        <v>0</v>
      </c>
      <c r="AI269" s="15">
        <f t="shared" ref="AI269" si="341">SUM(U269:AF269)</f>
        <v>0</v>
      </c>
      <c r="AJ269" s="15">
        <f t="shared" ref="AJ269" si="342">AI269-AH269</f>
        <v>0</v>
      </c>
      <c r="AN269" s="15">
        <f t="shared" ref="AN269" si="343">AJ269</f>
        <v>0</v>
      </c>
    </row>
    <row r="270" spans="1:40">
      <c r="A270" s="76" t="s">
        <v>205</v>
      </c>
      <c r="B270" s="5" t="str">
        <f t="shared" si="322"/>
        <v>8340-02005</v>
      </c>
      <c r="C270" s="5" t="str">
        <f t="shared" si="323"/>
        <v>8340</v>
      </c>
      <c r="D270" s="1">
        <f>SUM($F270:K270)</f>
        <v>39.200000000000003</v>
      </c>
      <c r="E270" s="2">
        <f t="shared" si="313"/>
        <v>7.1561253137582146E-5</v>
      </c>
      <c r="F270" s="22">
        <f>'Div 9 history '!B271</f>
        <v>0</v>
      </c>
      <c r="G270" s="22">
        <f>'Div 9 history '!C271</f>
        <v>31.29</v>
      </c>
      <c r="H270" s="22">
        <f>'Div 9 history '!D271</f>
        <v>0</v>
      </c>
      <c r="I270" s="22">
        <f>'Div 9 history '!E271</f>
        <v>0</v>
      </c>
      <c r="J270" s="22">
        <f>'Div 9 history '!F271</f>
        <v>7.91</v>
      </c>
      <c r="K270" s="22">
        <f>'Div 9 history '!G271</f>
        <v>0</v>
      </c>
      <c r="L270" s="1">
        <f t="shared" si="338"/>
        <v>5.9346255311894156</v>
      </c>
      <c r="M270" s="1">
        <f t="shared" si="338"/>
        <v>4.9882980884729662</v>
      </c>
      <c r="N270" s="1">
        <f t="shared" si="338"/>
        <v>3.9871654600410995</v>
      </c>
      <c r="O270" s="1">
        <f t="shared" si="338"/>
        <v>3.6935331793293784</v>
      </c>
      <c r="P270" s="1">
        <f t="shared" si="338"/>
        <v>3.8488897974409442</v>
      </c>
      <c r="Q270" s="1">
        <f t="shared" si="338"/>
        <v>2.882714125554255</v>
      </c>
      <c r="R270" s="1">
        <f t="shared" si="338"/>
        <v>4.4747301679807308</v>
      </c>
      <c r="S270" s="1">
        <f t="shared" si="338"/>
        <v>4.0066358457947731</v>
      </c>
      <c r="T270" s="1">
        <f t="shared" si="338"/>
        <v>4.405133271241775</v>
      </c>
      <c r="U270" s="1">
        <f t="shared" si="338"/>
        <v>5.1636897106254596</v>
      </c>
      <c r="V270" s="1">
        <f t="shared" si="339"/>
        <v>3.6637014397339147</v>
      </c>
      <c r="W270" s="1">
        <f t="shared" si="339"/>
        <v>3.5898387766954278</v>
      </c>
      <c r="X270" s="1">
        <f t="shared" si="339"/>
        <v>4.8453351637922983</v>
      </c>
      <c r="Y270" s="1">
        <f t="shared" si="339"/>
        <v>4.3902048782247451</v>
      </c>
      <c r="Z270" s="1">
        <f t="shared" si="339"/>
        <v>3.2204116791105051</v>
      </c>
      <c r="AA270" s="1">
        <f t="shared" si="339"/>
        <v>3.6935331793293784</v>
      </c>
      <c r="AB270" s="1">
        <f t="shared" si="339"/>
        <v>3.8488897974409442</v>
      </c>
      <c r="AC270" s="1">
        <f t="shared" si="339"/>
        <v>2.882714125554255</v>
      </c>
      <c r="AD270" s="1">
        <f t="shared" si="339"/>
        <v>4.4747301679807308</v>
      </c>
      <c r="AE270" s="1">
        <f t="shared" si="339"/>
        <v>4.0066358457947731</v>
      </c>
      <c r="AF270" s="1">
        <f t="shared" si="339"/>
        <v>4.405133271241775</v>
      </c>
      <c r="AH270" s="15">
        <f t="shared" si="316"/>
        <v>64.535226182028069</v>
      </c>
      <c r="AI270" s="15">
        <f t="shared" si="317"/>
        <v>48.184818035524216</v>
      </c>
      <c r="AJ270" s="15">
        <f t="shared" si="318"/>
        <v>-16.350408146503852</v>
      </c>
      <c r="AN270" s="15">
        <f t="shared" si="319"/>
        <v>-16.350408146503852</v>
      </c>
    </row>
    <row r="271" spans="1:40">
      <c r="A271" s="76" t="s">
        <v>707</v>
      </c>
      <c r="B271" s="5" t="str">
        <f t="shared" si="322"/>
        <v>8350-02005</v>
      </c>
      <c r="C271" s="5" t="str">
        <f t="shared" si="323"/>
        <v>8350</v>
      </c>
      <c r="D271" s="1">
        <f>SUM($F271:K271)</f>
        <v>0</v>
      </c>
      <c r="E271" s="2">
        <f t="shared" si="313"/>
        <v>0</v>
      </c>
      <c r="F271" s="22">
        <f>'Div 9 history '!B272</f>
        <v>0</v>
      </c>
      <c r="G271" s="22">
        <f>'Div 9 history '!C272</f>
        <v>0</v>
      </c>
      <c r="H271" s="22">
        <f>'Div 9 history '!D272</f>
        <v>0</v>
      </c>
      <c r="I271" s="22">
        <f>'Div 9 history '!E272</f>
        <v>0</v>
      </c>
      <c r="J271" s="22">
        <f>'Div 9 history '!F272</f>
        <v>0</v>
      </c>
      <c r="K271" s="22">
        <f>'Div 9 history '!G272</f>
        <v>0</v>
      </c>
      <c r="L271" s="1">
        <f t="shared" si="338"/>
        <v>0</v>
      </c>
      <c r="M271" s="1">
        <f t="shared" si="338"/>
        <v>0</v>
      </c>
      <c r="N271" s="1">
        <f t="shared" si="338"/>
        <v>0</v>
      </c>
      <c r="O271" s="1">
        <f t="shared" si="338"/>
        <v>0</v>
      </c>
      <c r="P271" s="1">
        <f t="shared" si="338"/>
        <v>0</v>
      </c>
      <c r="Q271" s="1">
        <f t="shared" si="338"/>
        <v>0</v>
      </c>
      <c r="R271" s="1">
        <f t="shared" si="338"/>
        <v>0</v>
      </c>
      <c r="S271" s="1">
        <f t="shared" si="338"/>
        <v>0</v>
      </c>
      <c r="T271" s="1">
        <f t="shared" si="338"/>
        <v>0</v>
      </c>
      <c r="U271" s="1">
        <f t="shared" si="338"/>
        <v>0</v>
      </c>
      <c r="V271" s="1">
        <f t="shared" si="339"/>
        <v>0</v>
      </c>
      <c r="W271" s="1">
        <f t="shared" si="339"/>
        <v>0</v>
      </c>
      <c r="X271" s="1">
        <f t="shared" si="339"/>
        <v>0</v>
      </c>
      <c r="Y271" s="1">
        <f t="shared" si="339"/>
        <v>0</v>
      </c>
      <c r="Z271" s="1">
        <f t="shared" si="339"/>
        <v>0</v>
      </c>
      <c r="AA271" s="1">
        <f t="shared" si="339"/>
        <v>0</v>
      </c>
      <c r="AB271" s="1">
        <f t="shared" si="339"/>
        <v>0</v>
      </c>
      <c r="AC271" s="1">
        <f t="shared" si="339"/>
        <v>0</v>
      </c>
      <c r="AD271" s="1">
        <f t="shared" si="339"/>
        <v>0</v>
      </c>
      <c r="AE271" s="1">
        <f t="shared" si="339"/>
        <v>0</v>
      </c>
      <c r="AF271" s="1">
        <f t="shared" si="339"/>
        <v>0</v>
      </c>
      <c r="AH271" s="15">
        <f t="shared" si="316"/>
        <v>0</v>
      </c>
      <c r="AI271" s="15">
        <f t="shared" si="317"/>
        <v>0</v>
      </c>
      <c r="AJ271" s="15">
        <f t="shared" si="318"/>
        <v>0</v>
      </c>
      <c r="AN271" s="15">
        <f t="shared" si="319"/>
        <v>0</v>
      </c>
    </row>
    <row r="272" spans="1:40">
      <c r="A272" s="76" t="s">
        <v>201</v>
      </c>
      <c r="B272" s="5" t="str">
        <f t="shared" si="322"/>
        <v>8160-02005</v>
      </c>
      <c r="C272" s="5" t="str">
        <f t="shared" si="323"/>
        <v>8160</v>
      </c>
      <c r="D272" s="1">
        <f>SUM($F272:K272)</f>
        <v>4575.8099999999995</v>
      </c>
      <c r="E272" s="2">
        <f t="shared" si="313"/>
        <v>8.353334125496931E-3</v>
      </c>
      <c r="F272" s="22">
        <f>'Div 9 history '!B273</f>
        <v>2439.21</v>
      </c>
      <c r="G272" s="22">
        <f>'Div 9 history '!C273</f>
        <v>296.79000000000002</v>
      </c>
      <c r="H272" s="22">
        <f>'Div 9 history '!D273</f>
        <v>0</v>
      </c>
      <c r="I272" s="22">
        <f>'Div 9 history '!E273</f>
        <v>1178.6099999999999</v>
      </c>
      <c r="J272" s="22">
        <f>'Div 9 history '!F273</f>
        <v>198.92</v>
      </c>
      <c r="K272" s="22">
        <f>'Div 9 history '!G273</f>
        <v>462.28</v>
      </c>
      <c r="L272" s="1">
        <f t="shared" si="338"/>
        <v>692.74792989468961</v>
      </c>
      <c r="M272" s="1">
        <f t="shared" si="338"/>
        <v>582.28327235243569</v>
      </c>
      <c r="N272" s="1">
        <f t="shared" si="338"/>
        <v>465.42121387016994</v>
      </c>
      <c r="O272" s="1">
        <f t="shared" si="338"/>
        <v>431.14556268640712</v>
      </c>
      <c r="P272" s="1">
        <f t="shared" si="338"/>
        <v>449.280316939496</v>
      </c>
      <c r="Q272" s="1">
        <f t="shared" si="338"/>
        <v>336.4987786441942</v>
      </c>
      <c r="R272" s="1">
        <f t="shared" si="338"/>
        <v>522.33456760071192</v>
      </c>
      <c r="S272" s="1">
        <f t="shared" si="338"/>
        <v>467.69398901903514</v>
      </c>
      <c r="T272" s="1">
        <f t="shared" si="338"/>
        <v>514.21053249695979</v>
      </c>
      <c r="U272" s="1">
        <f t="shared" si="338"/>
        <v>602.75670956063982</v>
      </c>
      <c r="V272" s="1">
        <f t="shared" si="339"/>
        <v>427.66330828951124</v>
      </c>
      <c r="W272" s="1">
        <f t="shared" si="339"/>
        <v>419.04133093853829</v>
      </c>
      <c r="X272" s="1">
        <f t="shared" si="339"/>
        <v>565.59523203654169</v>
      </c>
      <c r="Y272" s="1">
        <f t="shared" si="339"/>
        <v>512.46794346503998</v>
      </c>
      <c r="Z272" s="1">
        <f t="shared" si="339"/>
        <v>375.91816238241421</v>
      </c>
      <c r="AA272" s="1">
        <f t="shared" si="339"/>
        <v>431.14556268640712</v>
      </c>
      <c r="AB272" s="1">
        <f t="shared" si="339"/>
        <v>449.280316939496</v>
      </c>
      <c r="AC272" s="1">
        <f t="shared" si="339"/>
        <v>336.4987786441942</v>
      </c>
      <c r="AD272" s="1">
        <f t="shared" si="339"/>
        <v>522.33456760071192</v>
      </c>
      <c r="AE272" s="1">
        <f t="shared" si="339"/>
        <v>467.69398901903514</v>
      </c>
      <c r="AF272" s="1">
        <f t="shared" si="339"/>
        <v>514.21053249695979</v>
      </c>
      <c r="AH272" s="15">
        <f t="shared" si="316"/>
        <v>7533.1870743873906</v>
      </c>
      <c r="AI272" s="15">
        <f t="shared" si="317"/>
        <v>5624.6064340594894</v>
      </c>
      <c r="AJ272" s="15">
        <f t="shared" si="318"/>
        <v>-1908.5806403279012</v>
      </c>
      <c r="AN272" s="15">
        <f t="shared" si="319"/>
        <v>-1908.5806403279012</v>
      </c>
    </row>
    <row r="273" spans="1:40">
      <c r="A273" s="76" t="s">
        <v>202</v>
      </c>
      <c r="B273" s="5" t="str">
        <f t="shared" si="322"/>
        <v>8170-02005</v>
      </c>
      <c r="C273" s="5" t="str">
        <f t="shared" si="323"/>
        <v>8170</v>
      </c>
      <c r="D273" s="1">
        <f>SUM($F273:K273)</f>
        <v>1062.9000000000001</v>
      </c>
      <c r="E273" s="2">
        <f t="shared" si="313"/>
        <v>1.9403687744881648E-3</v>
      </c>
      <c r="F273" s="22">
        <f>'Div 9 history '!B274</f>
        <v>755.08</v>
      </c>
      <c r="G273" s="22">
        <f>'Div 9 history '!C274</f>
        <v>21.19</v>
      </c>
      <c r="H273" s="22">
        <f>'Div 9 history '!D274</f>
        <v>12.71</v>
      </c>
      <c r="I273" s="22">
        <f>'Div 9 history '!E274</f>
        <v>0</v>
      </c>
      <c r="J273" s="22">
        <f>'Div 9 history '!F274</f>
        <v>273.92</v>
      </c>
      <c r="K273" s="22">
        <f>'Div 9 history '!G274</f>
        <v>0</v>
      </c>
      <c r="L273" s="1">
        <f t="shared" si="338"/>
        <v>160.91616013013342</v>
      </c>
      <c r="M273" s="1">
        <f t="shared" si="338"/>
        <v>135.25668464892641</v>
      </c>
      <c r="N273" s="1">
        <f t="shared" si="338"/>
        <v>108.11117774177767</v>
      </c>
      <c r="O273" s="1">
        <f t="shared" si="338"/>
        <v>100.1493983752346</v>
      </c>
      <c r="P273" s="1">
        <f t="shared" si="338"/>
        <v>104.36186136989743</v>
      </c>
      <c r="Q273" s="1">
        <f t="shared" si="338"/>
        <v>78.164205205398403</v>
      </c>
      <c r="R273" s="1">
        <f t="shared" si="338"/>
        <v>121.33139529455916</v>
      </c>
      <c r="S273" s="1">
        <f t="shared" si="338"/>
        <v>108.63911327794041</v>
      </c>
      <c r="T273" s="1">
        <f t="shared" si="338"/>
        <v>119.44428964293068</v>
      </c>
      <c r="U273" s="1">
        <f t="shared" si="338"/>
        <v>140.01239268938269</v>
      </c>
      <c r="V273" s="1">
        <f t="shared" si="339"/>
        <v>99.340516844213724</v>
      </c>
      <c r="W273" s="1">
        <f t="shared" si="339"/>
        <v>97.337745809938014</v>
      </c>
      <c r="X273" s="1">
        <f t="shared" si="339"/>
        <v>131.38027412231719</v>
      </c>
      <c r="Y273" s="1">
        <f t="shared" si="339"/>
        <v>119.03950931288473</v>
      </c>
      <c r="Z273" s="1">
        <f t="shared" si="339"/>
        <v>87.320805452208049</v>
      </c>
      <c r="AA273" s="1">
        <f t="shared" si="339"/>
        <v>100.1493983752346</v>
      </c>
      <c r="AB273" s="1">
        <f t="shared" si="339"/>
        <v>104.36186136989743</v>
      </c>
      <c r="AC273" s="1">
        <f t="shared" si="339"/>
        <v>78.164205205398403</v>
      </c>
      <c r="AD273" s="1">
        <f t="shared" si="339"/>
        <v>121.33139529455916</v>
      </c>
      <c r="AE273" s="1">
        <f t="shared" si="339"/>
        <v>108.63911327794041</v>
      </c>
      <c r="AF273" s="1">
        <f t="shared" si="339"/>
        <v>119.44428964293068</v>
      </c>
      <c r="AH273" s="15">
        <f t="shared" si="316"/>
        <v>1749.8594874713683</v>
      </c>
      <c r="AI273" s="15">
        <f t="shared" si="317"/>
        <v>1306.521507396905</v>
      </c>
      <c r="AJ273" s="15">
        <f t="shared" si="318"/>
        <v>-443.3379800744633</v>
      </c>
      <c r="AN273" s="15">
        <f t="shared" si="319"/>
        <v>-443.3379800744633</v>
      </c>
    </row>
    <row r="274" spans="1:40">
      <c r="A274" s="76" t="s">
        <v>203</v>
      </c>
      <c r="B274" s="5" t="str">
        <f t="shared" si="322"/>
        <v>8180-02005</v>
      </c>
      <c r="C274" s="5" t="str">
        <f t="shared" si="323"/>
        <v>8180</v>
      </c>
      <c r="D274" s="1">
        <f>SUM($F274:K274)</f>
        <v>7720.8500000000013</v>
      </c>
      <c r="E274" s="2">
        <f t="shared" si="313"/>
        <v>1.4094737277737274E-2</v>
      </c>
      <c r="F274" s="22">
        <f>'Div 9 history '!B275</f>
        <v>2890.91</v>
      </c>
      <c r="G274" s="22">
        <f>'Div 9 history '!C275</f>
        <v>1339.76</v>
      </c>
      <c r="H274" s="22">
        <f>'Div 9 history '!D275</f>
        <v>861.44</v>
      </c>
      <c r="I274" s="22">
        <f>'Div 9 history '!E275</f>
        <v>61.43</v>
      </c>
      <c r="J274" s="22">
        <f>'Div 9 history '!F275</f>
        <v>2050.6</v>
      </c>
      <c r="K274" s="22">
        <f>'Div 9 history '!G275</f>
        <v>516.71</v>
      </c>
      <c r="L274" s="1">
        <f t="shared" si="338"/>
        <v>1168.8865697062195</v>
      </c>
      <c r="M274" s="1">
        <f t="shared" si="338"/>
        <v>982.49748205067613</v>
      </c>
      <c r="N274" s="1">
        <f t="shared" si="338"/>
        <v>785.3139398509777</v>
      </c>
      <c r="O274" s="1">
        <f t="shared" si="338"/>
        <v>727.4799910108477</v>
      </c>
      <c r="P274" s="1">
        <f t="shared" si="338"/>
        <v>758.07910185132437</v>
      </c>
      <c r="Q274" s="1">
        <f t="shared" si="338"/>
        <v>567.78069786442779</v>
      </c>
      <c r="R274" s="1">
        <f t="shared" si="338"/>
        <v>881.34490860852111</v>
      </c>
      <c r="S274" s="1">
        <f t="shared" si="338"/>
        <v>789.14883596950449</v>
      </c>
      <c r="T274" s="1">
        <f t="shared" si="338"/>
        <v>867.63707186905776</v>
      </c>
      <c r="U274" s="1">
        <f t="shared" si="338"/>
        <v>1017.0426964868005</v>
      </c>
      <c r="V274" s="1">
        <f t="shared" si="339"/>
        <v>721.60431788187748</v>
      </c>
      <c r="W274" s="1">
        <f t="shared" si="339"/>
        <v>707.05629385328814</v>
      </c>
      <c r="X274" s="1">
        <f t="shared" si="339"/>
        <v>954.33943875933085</v>
      </c>
      <c r="Y274" s="1">
        <f t="shared" si="339"/>
        <v>864.69676872554908</v>
      </c>
      <c r="Z274" s="1">
        <f t="shared" si="339"/>
        <v>634.29376307807001</v>
      </c>
      <c r="AA274" s="1">
        <f t="shared" si="339"/>
        <v>727.4799910108477</v>
      </c>
      <c r="AB274" s="1">
        <f t="shared" si="339"/>
        <v>758.07910185132437</v>
      </c>
      <c r="AC274" s="1">
        <f t="shared" si="339"/>
        <v>567.78069786442779</v>
      </c>
      <c r="AD274" s="1">
        <f t="shared" si="339"/>
        <v>881.34490860852111</v>
      </c>
      <c r="AE274" s="1">
        <f t="shared" si="339"/>
        <v>789.14883596950449</v>
      </c>
      <c r="AF274" s="1">
        <f t="shared" si="339"/>
        <v>867.63707186905776</v>
      </c>
      <c r="AH274" s="15">
        <f t="shared" si="316"/>
        <v>12710.887782334474</v>
      </c>
      <c r="AI274" s="15">
        <f t="shared" si="317"/>
        <v>9490.5038859585984</v>
      </c>
      <c r="AJ274" s="15">
        <f t="shared" si="318"/>
        <v>-3220.3838963758753</v>
      </c>
      <c r="AN274" s="15">
        <f t="shared" si="319"/>
        <v>-3220.3838963758753</v>
      </c>
    </row>
    <row r="275" spans="1:40">
      <c r="A275" s="76" t="s">
        <v>908</v>
      </c>
      <c r="B275" s="5" t="str">
        <f t="shared" si="322"/>
        <v>8860-02005</v>
      </c>
      <c r="C275" s="5" t="str">
        <f t="shared" si="323"/>
        <v>8860</v>
      </c>
      <c r="D275" s="1">
        <f>SUM($F275:K275)</f>
        <v>79.86</v>
      </c>
      <c r="E275" s="2">
        <f t="shared" si="313"/>
        <v>1.4578779784610484E-4</v>
      </c>
      <c r="F275" s="22">
        <f>'Div 9 history '!B276</f>
        <v>0</v>
      </c>
      <c r="G275" s="22">
        <f>'Div 9 history '!C276</f>
        <v>0</v>
      </c>
      <c r="H275" s="22">
        <f>'Div 9 history '!D276</f>
        <v>0</v>
      </c>
      <c r="I275" s="22">
        <f>'Div 9 history '!E276</f>
        <v>0</v>
      </c>
      <c r="J275" s="22">
        <f>'Div 9 history '!F276</f>
        <v>79.86</v>
      </c>
      <c r="K275" s="22">
        <f>'Div 9 history '!G276</f>
        <v>0</v>
      </c>
      <c r="L275" s="1">
        <f t="shared" ref="L275:U284" si="344">$E275*L$321</f>
        <v>12.090285584713946</v>
      </c>
      <c r="M275" s="1">
        <f t="shared" si="344"/>
        <v>10.162384830241098</v>
      </c>
      <c r="N275" s="1">
        <f t="shared" si="344"/>
        <v>8.1228324907878111</v>
      </c>
      <c r="O275" s="1">
        <f t="shared" si="344"/>
        <v>7.5246316250317378</v>
      </c>
      <c r="P275" s="1">
        <f t="shared" si="344"/>
        <v>7.8411311026437183</v>
      </c>
      <c r="Q275" s="1">
        <f t="shared" si="344"/>
        <v>5.8727946445602743</v>
      </c>
      <c r="R275" s="1">
        <f t="shared" si="344"/>
        <v>9.1161212044627842</v>
      </c>
      <c r="S275" s="1">
        <f t="shared" si="344"/>
        <v>8.1624984348257801</v>
      </c>
      <c r="T275" s="1">
        <f t="shared" si="344"/>
        <v>8.974335281667555</v>
      </c>
      <c r="U275" s="1">
        <f t="shared" si="344"/>
        <v>10.51970051761605</v>
      </c>
      <c r="V275" s="1">
        <f t="shared" ref="V275:AF284" si="345">$E275*V$321</f>
        <v>7.4638570657436327</v>
      </c>
      <c r="W275" s="1">
        <f t="shared" si="345"/>
        <v>7.3133807323187963</v>
      </c>
      <c r="X275" s="1">
        <f t="shared" si="345"/>
        <v>9.8711343413380845</v>
      </c>
      <c r="Y275" s="1">
        <f t="shared" si="345"/>
        <v>8.9439224891588793</v>
      </c>
      <c r="Z275" s="1">
        <f t="shared" si="345"/>
        <v>6.5607672625960438</v>
      </c>
      <c r="AA275" s="1">
        <f t="shared" si="345"/>
        <v>7.5246316250317378</v>
      </c>
      <c r="AB275" s="1">
        <f t="shared" si="345"/>
        <v>7.8411311026437183</v>
      </c>
      <c r="AC275" s="1">
        <f t="shared" si="345"/>
        <v>5.8727946445602743</v>
      </c>
      <c r="AD275" s="1">
        <f t="shared" si="345"/>
        <v>9.1161212044627842</v>
      </c>
      <c r="AE275" s="1">
        <f t="shared" si="345"/>
        <v>8.1624984348257801</v>
      </c>
      <c r="AF275" s="1">
        <f t="shared" si="345"/>
        <v>8.974335281667555</v>
      </c>
      <c r="AH275" s="15">
        <f t="shared" si="316"/>
        <v>131.47406027797859</v>
      </c>
      <c r="AI275" s="15">
        <f t="shared" si="317"/>
        <v>98.164274701963336</v>
      </c>
      <c r="AJ275" s="15">
        <f t="shared" si="318"/>
        <v>-33.309785576015258</v>
      </c>
      <c r="AN275" s="15">
        <f t="shared" si="319"/>
        <v>-33.309785576015258</v>
      </c>
    </row>
    <row r="276" spans="1:40">
      <c r="A276" s="76" t="s">
        <v>514</v>
      </c>
      <c r="B276" s="5" t="str">
        <f t="shared" si="322"/>
        <v>8870-02005</v>
      </c>
      <c r="C276" s="5" t="str">
        <f t="shared" si="323"/>
        <v>8870</v>
      </c>
      <c r="D276" s="1">
        <f>SUM($F276:K276)</f>
        <v>126.94</v>
      </c>
      <c r="E276" s="2">
        <f t="shared" si="313"/>
        <v>2.3173432329807848E-4</v>
      </c>
      <c r="F276" s="22">
        <f>'Div 9 history '!B277</f>
        <v>0</v>
      </c>
      <c r="G276" s="22">
        <f>'Div 9 history '!C277</f>
        <v>0</v>
      </c>
      <c r="H276" s="22">
        <f>'Div 9 history '!D277</f>
        <v>126.94</v>
      </c>
      <c r="I276" s="22">
        <f>'Div 9 history '!E277</f>
        <v>0</v>
      </c>
      <c r="J276" s="22">
        <f>'Div 9 history '!F277</f>
        <v>0</v>
      </c>
      <c r="K276" s="22">
        <f>'Div 9 history '!G277</f>
        <v>0</v>
      </c>
      <c r="L276" s="1">
        <f t="shared" si="344"/>
        <v>19.217891962479193</v>
      </c>
      <c r="M276" s="1">
        <f t="shared" si="344"/>
        <v>16.153432636498934</v>
      </c>
      <c r="N276" s="1">
        <f t="shared" si="344"/>
        <v>12.911499579020845</v>
      </c>
      <c r="O276" s="1">
        <f t="shared" si="344"/>
        <v>11.960640351634471</v>
      </c>
      <c r="P276" s="1">
        <f t="shared" si="344"/>
        <v>12.463726298141667</v>
      </c>
      <c r="Q276" s="1">
        <f t="shared" si="344"/>
        <v>9.3349931402514557</v>
      </c>
      <c r="R276" s="1">
        <f t="shared" si="344"/>
        <v>14.490363457231478</v>
      </c>
      <c r="S276" s="1">
        <f t="shared" si="344"/>
        <v>12.974549853703786</v>
      </c>
      <c r="T276" s="1">
        <f t="shared" si="344"/>
        <v>14.264990241107931</v>
      </c>
      <c r="U276" s="1">
        <f t="shared" si="344"/>
        <v>16.721397241499893</v>
      </c>
      <c r="V276" s="1">
        <f t="shared" si="345"/>
        <v>11.864037264281201</v>
      </c>
      <c r="W276" s="1">
        <f t="shared" si="345"/>
        <v>11.624850365145855</v>
      </c>
      <c r="X276" s="1">
        <f t="shared" si="345"/>
        <v>15.690480757443732</v>
      </c>
      <c r="Y276" s="1">
        <f t="shared" si="345"/>
        <v>14.21664814392472</v>
      </c>
      <c r="Z276" s="1">
        <f t="shared" si="345"/>
        <v>10.428547411895089</v>
      </c>
      <c r="AA276" s="1">
        <f t="shared" si="345"/>
        <v>11.960640351634471</v>
      </c>
      <c r="AB276" s="1">
        <f t="shared" si="345"/>
        <v>12.463726298141667</v>
      </c>
      <c r="AC276" s="1">
        <f t="shared" si="345"/>
        <v>9.3349931402514557</v>
      </c>
      <c r="AD276" s="1">
        <f t="shared" si="345"/>
        <v>14.490363457231478</v>
      </c>
      <c r="AE276" s="1">
        <f t="shared" si="345"/>
        <v>12.974549853703786</v>
      </c>
      <c r="AF276" s="1">
        <f t="shared" si="345"/>
        <v>14.264990241107931</v>
      </c>
      <c r="AH276" s="15">
        <f t="shared" si="316"/>
        <v>208.98218396802656</v>
      </c>
      <c r="AI276" s="15">
        <f t="shared" si="317"/>
        <v>156.03522452626126</v>
      </c>
      <c r="AJ276" s="15">
        <f t="shared" si="318"/>
        <v>-52.946959441765301</v>
      </c>
      <c r="AN276" s="15">
        <f t="shared" si="319"/>
        <v>-52.946959441765301</v>
      </c>
    </row>
    <row r="277" spans="1:40">
      <c r="A277" s="76" t="s">
        <v>195</v>
      </c>
      <c r="B277" s="5" t="str">
        <f t="shared" si="322"/>
        <v>8890-02005</v>
      </c>
      <c r="C277" s="5" t="str">
        <f t="shared" si="323"/>
        <v>8890</v>
      </c>
      <c r="D277" s="1">
        <f>SUM($F277:K277)</f>
        <v>7820.0199999999995</v>
      </c>
      <c r="E277" s="2">
        <f t="shared" si="313"/>
        <v>1.4275776294922323E-2</v>
      </c>
      <c r="F277" s="22">
        <f>'Div 9 history '!B278</f>
        <v>0</v>
      </c>
      <c r="G277" s="22">
        <f>'Div 9 history '!C278</f>
        <v>5618.74</v>
      </c>
      <c r="H277" s="22">
        <f>'Div 9 history '!D278</f>
        <v>226.19</v>
      </c>
      <c r="I277" s="22">
        <f>'Div 9 history '!E278</f>
        <v>151.26</v>
      </c>
      <c r="J277" s="22">
        <f>'Div 9 history '!F278</f>
        <v>0</v>
      </c>
      <c r="K277" s="22">
        <f>'Div 9 history '!G278</f>
        <v>1823.83</v>
      </c>
      <c r="L277" s="1">
        <f t="shared" si="344"/>
        <v>1183.9002639390778</v>
      </c>
      <c r="M277" s="1">
        <f t="shared" si="344"/>
        <v>995.11711269949899</v>
      </c>
      <c r="N277" s="1">
        <f t="shared" si="344"/>
        <v>795.40085818445402</v>
      </c>
      <c r="O277" s="1">
        <f t="shared" si="344"/>
        <v>736.82406461783978</v>
      </c>
      <c r="P277" s="1">
        <f t="shared" si="344"/>
        <v>767.81620392306445</v>
      </c>
      <c r="Q277" s="1">
        <f t="shared" si="344"/>
        <v>575.07352337032603</v>
      </c>
      <c r="R277" s="1">
        <f t="shared" si="344"/>
        <v>892.66529102583354</v>
      </c>
      <c r="S277" s="1">
        <f t="shared" si="344"/>
        <v>799.28501139877653</v>
      </c>
      <c r="T277" s="1">
        <f t="shared" si="344"/>
        <v>878.78138479020674</v>
      </c>
      <c r="U277" s="1">
        <f t="shared" si="344"/>
        <v>1030.1060410940129</v>
      </c>
      <c r="V277" s="1">
        <f t="shared" si="345"/>
        <v>730.87292175377559</v>
      </c>
      <c r="W277" s="1">
        <f t="shared" si="345"/>
        <v>716.13803649320857</v>
      </c>
      <c r="X277" s="1">
        <f t="shared" si="345"/>
        <v>966.59739509079191</v>
      </c>
      <c r="Y277" s="1">
        <f t="shared" si="345"/>
        <v>875.80331509732309</v>
      </c>
      <c r="Z277" s="1">
        <f t="shared" si="345"/>
        <v>642.44091170606453</v>
      </c>
      <c r="AA277" s="1">
        <f t="shared" si="345"/>
        <v>736.82406461783978</v>
      </c>
      <c r="AB277" s="1">
        <f t="shared" si="345"/>
        <v>767.81620392306445</v>
      </c>
      <c r="AC277" s="1">
        <f t="shared" si="345"/>
        <v>575.07352337032603</v>
      </c>
      <c r="AD277" s="1">
        <f t="shared" si="345"/>
        <v>892.66529102583354</v>
      </c>
      <c r="AE277" s="1">
        <f t="shared" si="345"/>
        <v>799.28501139877653</v>
      </c>
      <c r="AF277" s="1">
        <f t="shared" si="345"/>
        <v>878.78138479020674</v>
      </c>
      <c r="AH277" s="15">
        <f t="shared" si="316"/>
        <v>12874.15202673426</v>
      </c>
      <c r="AI277" s="15">
        <f t="shared" si="317"/>
        <v>9612.4041003612256</v>
      </c>
      <c r="AJ277" s="15">
        <f t="shared" si="318"/>
        <v>-3261.7479263730347</v>
      </c>
      <c r="AN277" s="15">
        <f t="shared" si="319"/>
        <v>-3261.7479263730347</v>
      </c>
    </row>
    <row r="278" spans="1:40">
      <c r="A278" s="76" t="s">
        <v>196</v>
      </c>
      <c r="B278" s="5" t="str">
        <f t="shared" si="322"/>
        <v>8900-02005</v>
      </c>
      <c r="C278" s="5" t="str">
        <f t="shared" si="323"/>
        <v>8900</v>
      </c>
      <c r="D278" s="1">
        <f>SUM($F278:K278)</f>
        <v>883.49</v>
      </c>
      <c r="E278" s="2">
        <f t="shared" si="313"/>
        <v>1.612848253431695E-3</v>
      </c>
      <c r="F278" s="22">
        <f>'Div 9 history '!B279</f>
        <v>0</v>
      </c>
      <c r="G278" s="22">
        <f>'Div 9 history '!C279</f>
        <v>0</v>
      </c>
      <c r="H278" s="22">
        <f>'Div 9 history '!D279</f>
        <v>463.96</v>
      </c>
      <c r="I278" s="22">
        <f>'Div 9 history '!E279</f>
        <v>0</v>
      </c>
      <c r="J278" s="22">
        <f>'Div 9 history '!F279</f>
        <v>419.53</v>
      </c>
      <c r="K278" s="22">
        <f>'Div 9 history '!G279</f>
        <v>0</v>
      </c>
      <c r="L278" s="1">
        <f t="shared" si="344"/>
        <v>133.75465077935041</v>
      </c>
      <c r="M278" s="1">
        <f t="shared" si="344"/>
        <v>112.4263132190046</v>
      </c>
      <c r="N278" s="1">
        <f t="shared" si="344"/>
        <v>89.862775823768132</v>
      </c>
      <c r="O278" s="1">
        <f t="shared" si="344"/>
        <v>83.244888484839592</v>
      </c>
      <c r="P278" s="1">
        <f t="shared" si="344"/>
        <v>86.746317529109675</v>
      </c>
      <c r="Q278" s="1">
        <f t="shared" si="344"/>
        <v>64.970640377192055</v>
      </c>
      <c r="R278" s="1">
        <f t="shared" si="344"/>
        <v>100.85151418646163</v>
      </c>
      <c r="S278" s="1">
        <f t="shared" si="344"/>
        <v>90.301599576561827</v>
      </c>
      <c r="T278" s="1">
        <f t="shared" si="344"/>
        <v>99.282938617586623</v>
      </c>
      <c r="U278" s="1">
        <f t="shared" si="344"/>
        <v>116.37929138878793</v>
      </c>
      <c r="V278" s="1">
        <f t="shared" si="345"/>
        <v>82.572540433431527</v>
      </c>
      <c r="W278" s="1">
        <f t="shared" si="345"/>
        <v>80.90782298016947</v>
      </c>
      <c r="X278" s="1">
        <f t="shared" si="345"/>
        <v>109.20421336374636</v>
      </c>
      <c r="Y278" s="1">
        <f t="shared" si="345"/>
        <v>98.946482343438248</v>
      </c>
      <c r="Z278" s="1">
        <f t="shared" si="345"/>
        <v>72.581671285136224</v>
      </c>
      <c r="AA278" s="1">
        <f t="shared" si="345"/>
        <v>83.244888484839592</v>
      </c>
      <c r="AB278" s="1">
        <f t="shared" si="345"/>
        <v>86.746317529109675</v>
      </c>
      <c r="AC278" s="1">
        <f t="shared" si="345"/>
        <v>64.970640377192055</v>
      </c>
      <c r="AD278" s="1">
        <f t="shared" si="345"/>
        <v>100.85151418646163</v>
      </c>
      <c r="AE278" s="1">
        <f t="shared" si="345"/>
        <v>90.301599576561827</v>
      </c>
      <c r="AF278" s="1">
        <f t="shared" si="345"/>
        <v>99.282938617586623</v>
      </c>
      <c r="AH278" s="15">
        <f t="shared" si="316"/>
        <v>1454.4955862132645</v>
      </c>
      <c r="AI278" s="15">
        <f t="shared" si="317"/>
        <v>1085.989920566461</v>
      </c>
      <c r="AJ278" s="15">
        <f t="shared" si="318"/>
        <v>-368.50566564680344</v>
      </c>
      <c r="AN278" s="15">
        <f t="shared" si="319"/>
        <v>-368.50566564680344</v>
      </c>
    </row>
    <row r="279" spans="1:40">
      <c r="A279" s="76" t="s">
        <v>197</v>
      </c>
      <c r="B279" s="5" t="str">
        <f t="shared" si="322"/>
        <v>8910-02005</v>
      </c>
      <c r="C279" s="5" t="str">
        <f t="shared" si="323"/>
        <v>8910</v>
      </c>
      <c r="D279" s="1">
        <f>SUM($F279:K279)</f>
        <v>0</v>
      </c>
      <c r="E279" s="2">
        <f t="shared" si="313"/>
        <v>0</v>
      </c>
      <c r="F279" s="22">
        <f>'Div 9 history '!B280</f>
        <v>0</v>
      </c>
      <c r="G279" s="22">
        <f>'Div 9 history '!C280</f>
        <v>0</v>
      </c>
      <c r="H279" s="22">
        <f>'Div 9 history '!D280</f>
        <v>0</v>
      </c>
      <c r="I279" s="22">
        <f>'Div 9 history '!E280</f>
        <v>0</v>
      </c>
      <c r="J279" s="22">
        <f>'Div 9 history '!F280</f>
        <v>0</v>
      </c>
      <c r="K279" s="22">
        <f>'Div 9 history '!G280</f>
        <v>0</v>
      </c>
      <c r="L279" s="1">
        <f t="shared" si="344"/>
        <v>0</v>
      </c>
      <c r="M279" s="1">
        <f t="shared" si="344"/>
        <v>0</v>
      </c>
      <c r="N279" s="1">
        <f t="shared" si="344"/>
        <v>0</v>
      </c>
      <c r="O279" s="1">
        <f t="shared" si="344"/>
        <v>0</v>
      </c>
      <c r="P279" s="1">
        <f t="shared" si="344"/>
        <v>0</v>
      </c>
      <c r="Q279" s="1">
        <f t="shared" si="344"/>
        <v>0</v>
      </c>
      <c r="R279" s="1">
        <f t="shared" si="344"/>
        <v>0</v>
      </c>
      <c r="S279" s="1">
        <f t="shared" si="344"/>
        <v>0</v>
      </c>
      <c r="T279" s="1">
        <f t="shared" si="344"/>
        <v>0</v>
      </c>
      <c r="U279" s="1">
        <f t="shared" si="344"/>
        <v>0</v>
      </c>
      <c r="V279" s="1">
        <f t="shared" si="345"/>
        <v>0</v>
      </c>
      <c r="W279" s="1">
        <f t="shared" si="345"/>
        <v>0</v>
      </c>
      <c r="X279" s="1">
        <f t="shared" si="345"/>
        <v>0</v>
      </c>
      <c r="Y279" s="1">
        <f t="shared" si="345"/>
        <v>0</v>
      </c>
      <c r="Z279" s="1">
        <f t="shared" si="345"/>
        <v>0</v>
      </c>
      <c r="AA279" s="1">
        <f t="shared" si="345"/>
        <v>0</v>
      </c>
      <c r="AB279" s="1">
        <f t="shared" si="345"/>
        <v>0</v>
      </c>
      <c r="AC279" s="1">
        <f t="shared" si="345"/>
        <v>0</v>
      </c>
      <c r="AD279" s="1">
        <f t="shared" si="345"/>
        <v>0</v>
      </c>
      <c r="AE279" s="1">
        <f t="shared" si="345"/>
        <v>0</v>
      </c>
      <c r="AF279" s="1">
        <f t="shared" si="345"/>
        <v>0</v>
      </c>
      <c r="AH279" s="15">
        <f t="shared" ref="AH279" si="346">SUM(F279:Q279)</f>
        <v>0</v>
      </c>
      <c r="AI279" s="15">
        <f t="shared" ref="AI279" si="347">SUM(U279:AF279)</f>
        <v>0</v>
      </c>
      <c r="AJ279" s="15">
        <f t="shared" ref="AJ279" si="348">AI279-AH279</f>
        <v>0</v>
      </c>
      <c r="AN279" s="15">
        <f t="shared" ref="AN279" si="349">AJ279</f>
        <v>0</v>
      </c>
    </row>
    <row r="280" spans="1:40">
      <c r="A280" s="76" t="s">
        <v>515</v>
      </c>
      <c r="B280" s="5" t="str">
        <f t="shared" si="322"/>
        <v>8920-02005</v>
      </c>
      <c r="C280" s="5" t="str">
        <f t="shared" si="323"/>
        <v>8920</v>
      </c>
      <c r="D280" s="1">
        <f>SUM($F280:K280)</f>
        <v>85.570000000000007</v>
      </c>
      <c r="E280" s="2">
        <f t="shared" si="313"/>
        <v>1.5621164364752307E-4</v>
      </c>
      <c r="F280" s="22">
        <f>'Div 9 history '!B281</f>
        <v>0</v>
      </c>
      <c r="G280" s="22">
        <f>'Div 9 history '!C281</f>
        <v>63.31</v>
      </c>
      <c r="H280" s="22">
        <f>'Div 9 history '!D281</f>
        <v>0</v>
      </c>
      <c r="I280" s="22">
        <f>'Div 9 history '!E281</f>
        <v>0</v>
      </c>
      <c r="J280" s="22">
        <f>'Div 9 history '!F281</f>
        <v>22.26</v>
      </c>
      <c r="K280" s="22">
        <f>'Div 9 history '!G281</f>
        <v>0</v>
      </c>
      <c r="L280" s="1">
        <f t="shared" si="344"/>
        <v>12.954742517956079</v>
      </c>
      <c r="M280" s="1">
        <f t="shared" si="344"/>
        <v>10.88899661812836</v>
      </c>
      <c r="N280" s="1">
        <f t="shared" si="344"/>
        <v>8.7036160310131869</v>
      </c>
      <c r="O280" s="1">
        <f t="shared" si="344"/>
        <v>8.0626437284493591</v>
      </c>
      <c r="P280" s="1">
        <f t="shared" si="344"/>
        <v>8.4017729583423879</v>
      </c>
      <c r="Q280" s="1">
        <f t="shared" si="344"/>
        <v>6.292700197032592</v>
      </c>
      <c r="R280" s="1">
        <f t="shared" si="344"/>
        <v>9.7679250120946737</v>
      </c>
      <c r="S280" s="1">
        <f t="shared" si="344"/>
        <v>8.7461180950168043</v>
      </c>
      <c r="T280" s="1">
        <f t="shared" si="344"/>
        <v>9.616001378065274</v>
      </c>
      <c r="U280" s="1">
        <f t="shared" si="344"/>
        <v>11.271860421893383</v>
      </c>
      <c r="V280" s="1">
        <f t="shared" si="345"/>
        <v>7.9975237805620178</v>
      </c>
      <c r="W280" s="1">
        <f t="shared" si="345"/>
        <v>7.8362883704547892</v>
      </c>
      <c r="X280" s="1">
        <f t="shared" si="345"/>
        <v>10.576921682798647</v>
      </c>
      <c r="Y280" s="1">
        <f t="shared" si="345"/>
        <v>9.5834140670839645</v>
      </c>
      <c r="Z280" s="1">
        <f t="shared" si="345"/>
        <v>7.0298629434052531</v>
      </c>
      <c r="AA280" s="1">
        <f t="shared" si="345"/>
        <v>8.0626437284493591</v>
      </c>
      <c r="AB280" s="1">
        <f t="shared" si="345"/>
        <v>8.4017729583423879</v>
      </c>
      <c r="AC280" s="1">
        <f t="shared" si="345"/>
        <v>6.292700197032592</v>
      </c>
      <c r="AD280" s="1">
        <f t="shared" si="345"/>
        <v>9.7679250120946737</v>
      </c>
      <c r="AE280" s="1">
        <f t="shared" si="345"/>
        <v>8.7461180950168043</v>
      </c>
      <c r="AF280" s="1">
        <f t="shared" si="345"/>
        <v>9.616001378065274</v>
      </c>
      <c r="AH280" s="15">
        <f t="shared" si="316"/>
        <v>140.87447205092195</v>
      </c>
      <c r="AI280" s="15">
        <f t="shared" si="317"/>
        <v>105.18303263519914</v>
      </c>
      <c r="AJ280" s="15">
        <f t="shared" si="318"/>
        <v>-35.691439415722812</v>
      </c>
      <c r="AN280" s="15">
        <f t="shared" si="319"/>
        <v>-35.691439415722812</v>
      </c>
    </row>
    <row r="281" spans="1:40">
      <c r="A281" s="76" t="s">
        <v>709</v>
      </c>
      <c r="B281" s="5" t="str">
        <f t="shared" si="322"/>
        <v>8930-02005</v>
      </c>
      <c r="C281" s="5" t="str">
        <f t="shared" si="323"/>
        <v>8930</v>
      </c>
      <c r="D281" s="1">
        <f>SUM($F281:K281)</f>
        <v>0</v>
      </c>
      <c r="E281" s="2">
        <f t="shared" si="313"/>
        <v>0</v>
      </c>
      <c r="F281" s="22">
        <f>'Div 9 history '!B282</f>
        <v>0</v>
      </c>
      <c r="G281" s="22">
        <f>'Div 9 history '!C282</f>
        <v>0</v>
      </c>
      <c r="H281" s="22">
        <f>'Div 9 history '!D282</f>
        <v>0</v>
      </c>
      <c r="I281" s="22">
        <f>'Div 9 history '!E282</f>
        <v>0</v>
      </c>
      <c r="J281" s="22">
        <f>'Div 9 history '!F282</f>
        <v>0</v>
      </c>
      <c r="K281" s="22">
        <f>'Div 9 history '!G282</f>
        <v>0</v>
      </c>
      <c r="L281" s="1">
        <f t="shared" si="344"/>
        <v>0</v>
      </c>
      <c r="M281" s="1">
        <f t="shared" si="344"/>
        <v>0</v>
      </c>
      <c r="N281" s="1">
        <f t="shared" si="344"/>
        <v>0</v>
      </c>
      <c r="O281" s="1">
        <f t="shared" si="344"/>
        <v>0</v>
      </c>
      <c r="P281" s="1">
        <f t="shared" si="344"/>
        <v>0</v>
      </c>
      <c r="Q281" s="1">
        <f t="shared" si="344"/>
        <v>0</v>
      </c>
      <c r="R281" s="1">
        <f t="shared" si="344"/>
        <v>0</v>
      </c>
      <c r="S281" s="1">
        <f t="shared" si="344"/>
        <v>0</v>
      </c>
      <c r="T281" s="1">
        <f t="shared" si="344"/>
        <v>0</v>
      </c>
      <c r="U281" s="1">
        <f t="shared" si="344"/>
        <v>0</v>
      </c>
      <c r="V281" s="1">
        <f t="shared" si="345"/>
        <v>0</v>
      </c>
      <c r="W281" s="1">
        <f t="shared" si="345"/>
        <v>0</v>
      </c>
      <c r="X281" s="1">
        <f t="shared" si="345"/>
        <v>0</v>
      </c>
      <c r="Y281" s="1">
        <f t="shared" si="345"/>
        <v>0</v>
      </c>
      <c r="Z281" s="1">
        <f t="shared" si="345"/>
        <v>0</v>
      </c>
      <c r="AA281" s="1">
        <f t="shared" si="345"/>
        <v>0</v>
      </c>
      <c r="AB281" s="1">
        <f t="shared" si="345"/>
        <v>0</v>
      </c>
      <c r="AC281" s="1">
        <f t="shared" si="345"/>
        <v>0</v>
      </c>
      <c r="AD281" s="1">
        <f t="shared" si="345"/>
        <v>0</v>
      </c>
      <c r="AE281" s="1">
        <f t="shared" si="345"/>
        <v>0</v>
      </c>
      <c r="AF281" s="1">
        <f t="shared" si="345"/>
        <v>0</v>
      </c>
      <c r="AH281" s="15">
        <f t="shared" si="316"/>
        <v>0</v>
      </c>
      <c r="AI281" s="15">
        <f t="shared" si="317"/>
        <v>0</v>
      </c>
      <c r="AJ281" s="15">
        <f t="shared" si="318"/>
        <v>0</v>
      </c>
      <c r="AN281" s="15">
        <f t="shared" si="319"/>
        <v>0</v>
      </c>
    </row>
    <row r="282" spans="1:40">
      <c r="A282" s="76" t="s">
        <v>198</v>
      </c>
      <c r="B282" s="5" t="str">
        <f t="shared" si="322"/>
        <v>8940-02005</v>
      </c>
      <c r="C282" s="5" t="str">
        <f t="shared" si="323"/>
        <v>8940</v>
      </c>
      <c r="D282" s="1">
        <f>SUM($F282:K282)</f>
        <v>4752.55</v>
      </c>
      <c r="E282" s="2">
        <f t="shared" si="313"/>
        <v>8.6759804489544897E-3</v>
      </c>
      <c r="F282" s="22">
        <f>'Div 9 history '!B283</f>
        <v>657.09</v>
      </c>
      <c r="G282" s="22">
        <f>'Div 9 history '!C283</f>
        <v>423.06</v>
      </c>
      <c r="H282" s="22">
        <f>'Div 9 history '!D283</f>
        <v>559.29</v>
      </c>
      <c r="I282" s="22">
        <f>'Div 9 history '!E283</f>
        <v>1696.23</v>
      </c>
      <c r="J282" s="22">
        <f>'Div 9 history '!F283</f>
        <v>1255.1400000000001</v>
      </c>
      <c r="K282" s="22">
        <f>'Div 9 history '!G283</f>
        <v>161.74</v>
      </c>
      <c r="L282" s="1">
        <f t="shared" si="344"/>
        <v>719.50521857791466</v>
      </c>
      <c r="M282" s="1">
        <f t="shared" si="344"/>
        <v>604.77387960133149</v>
      </c>
      <c r="N282" s="1">
        <f t="shared" si="344"/>
        <v>483.3980409979165</v>
      </c>
      <c r="O282" s="1">
        <f t="shared" si="344"/>
        <v>447.79849774035296</v>
      </c>
      <c r="P282" s="1">
        <f t="shared" si="344"/>
        <v>466.63370425581525</v>
      </c>
      <c r="Q282" s="1">
        <f t="shared" si="344"/>
        <v>349.49599534191003</v>
      </c>
      <c r="R282" s="1">
        <f t="shared" si="344"/>
        <v>542.50966479175565</v>
      </c>
      <c r="S282" s="1">
        <f t="shared" si="344"/>
        <v>485.75860175846805</v>
      </c>
      <c r="T282" s="1">
        <f t="shared" si="344"/>
        <v>534.07184000612494</v>
      </c>
      <c r="U282" s="1">
        <f t="shared" si="344"/>
        <v>626.03810036308744</v>
      </c>
      <c r="V282" s="1">
        <f t="shared" si="345"/>
        <v>444.18174177059728</v>
      </c>
      <c r="W282" s="1">
        <f t="shared" si="345"/>
        <v>435.22674179040439</v>
      </c>
      <c r="X282" s="1">
        <f t="shared" si="345"/>
        <v>587.4412661398236</v>
      </c>
      <c r="Y282" s="1">
        <f t="shared" si="345"/>
        <v>532.26194372466864</v>
      </c>
      <c r="Z282" s="1">
        <f t="shared" si="345"/>
        <v>390.43794708052627</v>
      </c>
      <c r="AA282" s="1">
        <f t="shared" si="345"/>
        <v>447.79849774035296</v>
      </c>
      <c r="AB282" s="1">
        <f t="shared" si="345"/>
        <v>466.63370425581525</v>
      </c>
      <c r="AC282" s="1">
        <f t="shared" si="345"/>
        <v>349.49599534191003</v>
      </c>
      <c r="AD282" s="1">
        <f t="shared" si="345"/>
        <v>542.50966479175565</v>
      </c>
      <c r="AE282" s="1">
        <f t="shared" si="345"/>
        <v>485.75860175846805</v>
      </c>
      <c r="AF282" s="1">
        <f t="shared" si="345"/>
        <v>534.07184000612494</v>
      </c>
      <c r="AH282" s="15">
        <f t="shared" si="316"/>
        <v>7824.1553365152422</v>
      </c>
      <c r="AI282" s="15">
        <f t="shared" si="317"/>
        <v>5841.8560447635346</v>
      </c>
      <c r="AJ282" s="15">
        <f t="shared" si="318"/>
        <v>-1982.2992917517076</v>
      </c>
      <c r="AN282" s="15">
        <f t="shared" si="319"/>
        <v>-1982.2992917517076</v>
      </c>
    </row>
    <row r="283" spans="1:40">
      <c r="A283" s="76" t="s">
        <v>199</v>
      </c>
      <c r="B283" s="5" t="str">
        <f t="shared" si="322"/>
        <v>9020-02005</v>
      </c>
      <c r="C283" s="5" t="str">
        <f t="shared" si="323"/>
        <v>9020</v>
      </c>
      <c r="D283" s="1">
        <f>SUM($F283:K283)</f>
        <v>142.33000000000001</v>
      </c>
      <c r="E283" s="2">
        <f t="shared" si="313"/>
        <v>2.5982941732326703E-4</v>
      </c>
      <c r="F283" s="22">
        <f>'Div 9 history '!B284</f>
        <v>0</v>
      </c>
      <c r="G283" s="22">
        <f>'Div 9 history '!C284</f>
        <v>0</v>
      </c>
      <c r="H283" s="22">
        <f>'Div 9 history '!D284</f>
        <v>0</v>
      </c>
      <c r="I283" s="22">
        <f>'Div 9 history '!E284</f>
        <v>0</v>
      </c>
      <c r="J283" s="22">
        <f>'Div 9 history '!F284</f>
        <v>0</v>
      </c>
      <c r="K283" s="22">
        <f>'Div 9 history '!G284</f>
        <v>142.33000000000001</v>
      </c>
      <c r="L283" s="1">
        <f t="shared" si="344"/>
        <v>21.547838057504837</v>
      </c>
      <c r="M283" s="1">
        <f t="shared" si="344"/>
        <v>18.111848646233604</v>
      </c>
      <c r="N283" s="1">
        <f t="shared" si="344"/>
        <v>14.476868875705351</v>
      </c>
      <c r="O283" s="1">
        <f t="shared" si="344"/>
        <v>13.410729015662001</v>
      </c>
      <c r="P283" s="1">
        <f t="shared" si="344"/>
        <v>13.974808287494122</v>
      </c>
      <c r="Q283" s="1">
        <f t="shared" si="344"/>
        <v>10.46675258903411</v>
      </c>
      <c r="R283" s="1">
        <f t="shared" si="344"/>
        <v>16.247151653283101</v>
      </c>
      <c r="S283" s="1">
        <f t="shared" si="344"/>
        <v>14.547563263570666</v>
      </c>
      <c r="T283" s="1">
        <f t="shared" si="344"/>
        <v>15.994454553465356</v>
      </c>
      <c r="U283" s="1">
        <f t="shared" si="344"/>
        <v>18.748672360033719</v>
      </c>
      <c r="V283" s="1">
        <f t="shared" si="345"/>
        <v>13.302413926462451</v>
      </c>
      <c r="W283" s="1">
        <f t="shared" si="345"/>
        <v>13.034228395078067</v>
      </c>
      <c r="X283" s="1">
        <f t="shared" si="345"/>
        <v>17.592769231187702</v>
      </c>
      <c r="Y283" s="1">
        <f t="shared" si="345"/>
        <v>15.940251538717551</v>
      </c>
      <c r="Z283" s="1">
        <f t="shared" si="345"/>
        <v>11.692887609382607</v>
      </c>
      <c r="AA283" s="1">
        <f t="shared" si="345"/>
        <v>13.410729015662001</v>
      </c>
      <c r="AB283" s="1">
        <f t="shared" si="345"/>
        <v>13.974808287494122</v>
      </c>
      <c r="AC283" s="1">
        <f t="shared" si="345"/>
        <v>10.46675258903411</v>
      </c>
      <c r="AD283" s="1">
        <f t="shared" si="345"/>
        <v>16.247151653283101</v>
      </c>
      <c r="AE283" s="1">
        <f t="shared" si="345"/>
        <v>14.547563263570666</v>
      </c>
      <c r="AF283" s="1">
        <f t="shared" si="345"/>
        <v>15.994454553465356</v>
      </c>
      <c r="AH283" s="15">
        <f t="shared" si="316"/>
        <v>234.31884547163403</v>
      </c>
      <c r="AI283" s="15">
        <f t="shared" si="317"/>
        <v>174.95268242337147</v>
      </c>
      <c r="AJ283" s="15">
        <f t="shared" si="318"/>
        <v>-59.366163048262564</v>
      </c>
      <c r="AN283" s="15">
        <f t="shared" si="319"/>
        <v>-59.366163048262564</v>
      </c>
    </row>
    <row r="284" spans="1:40">
      <c r="A284" s="76" t="s">
        <v>200</v>
      </c>
      <c r="B284" s="5" t="str">
        <f t="shared" si="322"/>
        <v>9030-02005</v>
      </c>
      <c r="C284" s="5" t="str">
        <f t="shared" si="323"/>
        <v>9030</v>
      </c>
      <c r="D284" s="1">
        <f>SUM($F284:K284)</f>
        <v>27.2</v>
      </c>
      <c r="E284" s="2">
        <f t="shared" si="313"/>
        <v>4.9654747075056991E-5</v>
      </c>
      <c r="F284" s="22">
        <f>'Div 9 history '!B285</f>
        <v>0</v>
      </c>
      <c r="G284" s="22">
        <f>'Div 9 history '!C285</f>
        <v>0</v>
      </c>
      <c r="H284" s="22">
        <f>'Div 9 history '!D285</f>
        <v>27.2</v>
      </c>
      <c r="I284" s="22">
        <f>'Div 9 history '!E285</f>
        <v>0</v>
      </c>
      <c r="J284" s="22">
        <f>'Div 9 history '!F285</f>
        <v>0</v>
      </c>
      <c r="K284" s="22">
        <f>'Div 9 history '!G285</f>
        <v>0</v>
      </c>
      <c r="L284" s="1">
        <f t="shared" si="344"/>
        <v>4.1179034298049002</v>
      </c>
      <c r="M284" s="1">
        <f t="shared" si="344"/>
        <v>3.4612680613894047</v>
      </c>
      <c r="N284" s="1">
        <f t="shared" si="344"/>
        <v>2.766604604926477</v>
      </c>
      <c r="O284" s="1">
        <f t="shared" si="344"/>
        <v>2.5628597570856906</v>
      </c>
      <c r="P284" s="1">
        <f t="shared" si="344"/>
        <v>2.6706582267957568</v>
      </c>
      <c r="Q284" s="1">
        <f t="shared" si="344"/>
        <v>2.0002506177315236</v>
      </c>
      <c r="R284" s="1">
        <f t="shared" si="344"/>
        <v>3.1049148104356088</v>
      </c>
      <c r="S284" s="1">
        <f t="shared" si="344"/>
        <v>2.7801146685106586</v>
      </c>
      <c r="T284" s="1">
        <f t="shared" si="344"/>
        <v>3.0566230861677619</v>
      </c>
      <c r="U284" s="1">
        <f t="shared" si="344"/>
        <v>3.5829683706380737</v>
      </c>
      <c r="V284" s="1">
        <f t="shared" si="345"/>
        <v>2.5421601826725118</v>
      </c>
      <c r="W284" s="1">
        <f t="shared" si="345"/>
        <v>2.4909085389315209</v>
      </c>
      <c r="X284" s="1">
        <f t="shared" si="345"/>
        <v>3.3620692973252679</v>
      </c>
      <c r="Y284" s="1">
        <f t="shared" si="345"/>
        <v>3.0462646093804349</v>
      </c>
      <c r="Z284" s="1">
        <f t="shared" si="345"/>
        <v>2.2345713691787172</v>
      </c>
      <c r="AA284" s="1">
        <f t="shared" si="345"/>
        <v>2.5628597570856906</v>
      </c>
      <c r="AB284" s="1">
        <f t="shared" si="345"/>
        <v>2.6706582267957568</v>
      </c>
      <c r="AC284" s="1">
        <f t="shared" si="345"/>
        <v>2.0002506177315236</v>
      </c>
      <c r="AD284" s="1">
        <f t="shared" si="345"/>
        <v>3.1049148104356088</v>
      </c>
      <c r="AE284" s="1">
        <f t="shared" si="345"/>
        <v>2.7801146685106586</v>
      </c>
      <c r="AF284" s="1">
        <f t="shared" si="345"/>
        <v>3.0566230861677619</v>
      </c>
      <c r="AH284" s="15">
        <f t="shared" si="316"/>
        <v>44.779544697733755</v>
      </c>
      <c r="AI284" s="15">
        <f t="shared" si="317"/>
        <v>33.434363534853532</v>
      </c>
      <c r="AJ284" s="15">
        <f t="shared" si="318"/>
        <v>-11.345181162880223</v>
      </c>
      <c r="AN284" s="15">
        <f t="shared" si="319"/>
        <v>-11.345181162880223</v>
      </c>
    </row>
    <row r="285" spans="1:40">
      <c r="A285" s="76" t="s">
        <v>1189</v>
      </c>
      <c r="B285" s="5" t="str">
        <f t="shared" si="322"/>
        <v>9260-02005</v>
      </c>
      <c r="C285" s="5" t="str">
        <f t="shared" si="323"/>
        <v>9260</v>
      </c>
      <c r="D285" s="1">
        <f>SUM($F285:K285)</f>
        <v>8.9</v>
      </c>
      <c r="E285" s="2">
        <f t="shared" si="313"/>
        <v>1.6247325329706149E-5</v>
      </c>
      <c r="F285" s="22">
        <f>'Div 9 history '!B286</f>
        <v>0</v>
      </c>
      <c r="G285" s="22">
        <f>'Div 9 history '!C286</f>
        <v>0</v>
      </c>
      <c r="H285" s="22">
        <f>'Div 9 history '!D286</f>
        <v>8.9</v>
      </c>
      <c r="I285" s="22">
        <f>'Div 9 history '!E286</f>
        <v>0</v>
      </c>
      <c r="J285" s="22">
        <f>'Div 9 history '!F286</f>
        <v>0</v>
      </c>
      <c r="K285" s="22">
        <f>'Div 9 history '!G286</f>
        <v>0</v>
      </c>
      <c r="L285" s="1">
        <f t="shared" ref="L285:U300" si="350">$E285*L$321</f>
        <v>1.3474022251935152</v>
      </c>
      <c r="M285" s="1">
        <f t="shared" si="350"/>
        <v>1.1325472700869743</v>
      </c>
      <c r="N285" s="1">
        <f t="shared" si="350"/>
        <v>0.90524930087667821</v>
      </c>
      <c r="O285" s="1">
        <f t="shared" si="350"/>
        <v>0.83858278816406795</v>
      </c>
      <c r="P285" s="1">
        <f t="shared" si="350"/>
        <v>0.87385508156184688</v>
      </c>
      <c r="Q285" s="1">
        <f t="shared" si="350"/>
        <v>0.65449376830185879</v>
      </c>
      <c r="R285" s="1">
        <f t="shared" si="350"/>
        <v>1.0159463901792987</v>
      </c>
      <c r="S285" s="1">
        <f t="shared" si="350"/>
        <v>0.90966987315238468</v>
      </c>
      <c r="T285" s="1">
        <f t="shared" si="350"/>
        <v>1.0001450539298928</v>
      </c>
      <c r="U285" s="1">
        <f t="shared" si="350"/>
        <v>1.1723683271573109</v>
      </c>
      <c r="V285" s="1">
        <f t="shared" ref="V285:AF300" si="351">$E285*V$321</f>
        <v>0.83180976565387343</v>
      </c>
      <c r="W285" s="1">
        <f t="shared" si="351"/>
        <v>0.81503992634156386</v>
      </c>
      <c r="X285" s="1">
        <f t="shared" si="351"/>
        <v>1.1000888509630473</v>
      </c>
      <c r="Y285" s="1">
        <f t="shared" si="351"/>
        <v>0.9967556993928629</v>
      </c>
      <c r="Z285" s="1">
        <f t="shared" si="351"/>
        <v>0.73116489653274219</v>
      </c>
      <c r="AA285" s="1">
        <f t="shared" si="351"/>
        <v>0.83858278816406795</v>
      </c>
      <c r="AB285" s="1">
        <f t="shared" si="351"/>
        <v>0.87385508156184688</v>
      </c>
      <c r="AC285" s="1">
        <f t="shared" si="351"/>
        <v>0.65449376830185879</v>
      </c>
      <c r="AD285" s="1">
        <f t="shared" si="351"/>
        <v>1.0159463901792987</v>
      </c>
      <c r="AE285" s="1">
        <f t="shared" si="351"/>
        <v>0.90966987315238468</v>
      </c>
      <c r="AF285" s="1">
        <f t="shared" si="351"/>
        <v>1.0001450539298928</v>
      </c>
      <c r="AH285" s="15">
        <f t="shared" si="316"/>
        <v>14.65213043418494</v>
      </c>
      <c r="AI285" s="15">
        <f t="shared" si="317"/>
        <v>10.939920421330751</v>
      </c>
      <c r="AJ285" s="15">
        <f t="shared" si="318"/>
        <v>-3.7122100128541895</v>
      </c>
      <c r="AN285" s="15">
        <f t="shared" si="319"/>
        <v>-3.7122100128541895</v>
      </c>
    </row>
    <row r="286" spans="1:40">
      <c r="A286" s="76" t="s">
        <v>909</v>
      </c>
      <c r="B286" s="5" t="str">
        <f t="shared" si="322"/>
        <v>9110-02005</v>
      </c>
      <c r="C286" s="5" t="str">
        <f t="shared" si="323"/>
        <v>9110</v>
      </c>
      <c r="D286" s="1">
        <f>SUM($F286:K286)</f>
        <v>0</v>
      </c>
      <c r="E286" s="2">
        <f t="shared" si="313"/>
        <v>0</v>
      </c>
      <c r="F286" s="22">
        <f>'Div 9 history '!B287</f>
        <v>0</v>
      </c>
      <c r="G286" s="22">
        <f>'Div 9 history '!C287</f>
        <v>0</v>
      </c>
      <c r="H286" s="22">
        <f>'Div 9 history '!D287</f>
        <v>0</v>
      </c>
      <c r="I286" s="22">
        <f>'Div 9 history '!E287</f>
        <v>0</v>
      </c>
      <c r="J286" s="22">
        <f>'Div 9 history '!F287</f>
        <v>0</v>
      </c>
      <c r="K286" s="22">
        <f>'Div 9 history '!G287</f>
        <v>0</v>
      </c>
      <c r="L286" s="1">
        <f t="shared" si="350"/>
        <v>0</v>
      </c>
      <c r="M286" s="1">
        <f t="shared" si="350"/>
        <v>0</v>
      </c>
      <c r="N286" s="1">
        <f t="shared" si="350"/>
        <v>0</v>
      </c>
      <c r="O286" s="1">
        <f t="shared" si="350"/>
        <v>0</v>
      </c>
      <c r="P286" s="1">
        <f t="shared" si="350"/>
        <v>0</v>
      </c>
      <c r="Q286" s="1">
        <f t="shared" si="350"/>
        <v>0</v>
      </c>
      <c r="R286" s="1">
        <f t="shared" si="350"/>
        <v>0</v>
      </c>
      <c r="S286" s="1">
        <f t="shared" si="350"/>
        <v>0</v>
      </c>
      <c r="T286" s="1">
        <f t="shared" si="350"/>
        <v>0</v>
      </c>
      <c r="U286" s="1">
        <f t="shared" si="350"/>
        <v>0</v>
      </c>
      <c r="V286" s="1">
        <f t="shared" si="351"/>
        <v>0</v>
      </c>
      <c r="W286" s="1">
        <f t="shared" si="351"/>
        <v>0</v>
      </c>
      <c r="X286" s="1">
        <f t="shared" si="351"/>
        <v>0</v>
      </c>
      <c r="Y286" s="1">
        <f t="shared" si="351"/>
        <v>0</v>
      </c>
      <c r="Z286" s="1">
        <f t="shared" si="351"/>
        <v>0</v>
      </c>
      <c r="AA286" s="1">
        <f t="shared" si="351"/>
        <v>0</v>
      </c>
      <c r="AB286" s="1">
        <f t="shared" si="351"/>
        <v>0</v>
      </c>
      <c r="AC286" s="1">
        <f t="shared" si="351"/>
        <v>0</v>
      </c>
      <c r="AD286" s="1">
        <f t="shared" si="351"/>
        <v>0</v>
      </c>
      <c r="AE286" s="1">
        <f t="shared" si="351"/>
        <v>0</v>
      </c>
      <c r="AF286" s="1">
        <f t="shared" si="351"/>
        <v>0</v>
      </c>
      <c r="AH286" s="15">
        <f t="shared" si="316"/>
        <v>0</v>
      </c>
      <c r="AI286" s="15">
        <f t="shared" si="317"/>
        <v>0</v>
      </c>
      <c r="AJ286" s="15">
        <f t="shared" si="318"/>
        <v>0</v>
      </c>
      <c r="AN286" s="15">
        <f t="shared" si="319"/>
        <v>0</v>
      </c>
    </row>
    <row r="287" spans="1:40">
      <c r="A287" s="76" t="s">
        <v>186</v>
      </c>
      <c r="B287" s="5" t="str">
        <f t="shared" si="322"/>
        <v>8711-02005</v>
      </c>
      <c r="C287" s="5" t="str">
        <f t="shared" si="323"/>
        <v>8711</v>
      </c>
      <c r="D287" s="1">
        <f>SUM($F287:K287)</f>
        <v>16234.599999999999</v>
      </c>
      <c r="E287" s="2">
        <f t="shared" si="313"/>
        <v>2.963694694355589E-2</v>
      </c>
      <c r="F287" s="22">
        <f>'Div 9 history '!B288</f>
        <v>0</v>
      </c>
      <c r="G287" s="22">
        <f>'Div 9 history '!C288</f>
        <v>0</v>
      </c>
      <c r="H287" s="22">
        <f>'Div 9 history '!D288</f>
        <v>3088.43</v>
      </c>
      <c r="I287" s="22">
        <f>'Div 9 history '!E288</f>
        <v>3033.77</v>
      </c>
      <c r="J287" s="22">
        <f>'Div 9 history '!F288</f>
        <v>10112.4</v>
      </c>
      <c r="K287" s="22">
        <f>'Div 9 history '!G288</f>
        <v>0</v>
      </c>
      <c r="L287" s="1">
        <f t="shared" si="350"/>
        <v>2457.8130522614201</v>
      </c>
      <c r="M287" s="1">
        <f t="shared" si="350"/>
        <v>2065.8934731408981</v>
      </c>
      <c r="N287" s="1">
        <f t="shared" si="350"/>
        <v>1651.2764382036537</v>
      </c>
      <c r="O287" s="1">
        <f t="shared" si="350"/>
        <v>1529.6692283964467</v>
      </c>
      <c r="P287" s="1">
        <f t="shared" si="350"/>
        <v>1594.009854733029</v>
      </c>
      <c r="Q287" s="1">
        <f t="shared" si="350"/>
        <v>1193.8701720082422</v>
      </c>
      <c r="R287" s="1">
        <f t="shared" si="350"/>
        <v>1853.2003669668359</v>
      </c>
      <c r="S287" s="1">
        <f t="shared" si="350"/>
        <v>1659.3400587280564</v>
      </c>
      <c r="T287" s="1">
        <f t="shared" si="350"/>
        <v>1824.3769542168804</v>
      </c>
      <c r="U287" s="1">
        <f t="shared" si="350"/>
        <v>2138.5315555132674</v>
      </c>
      <c r="V287" s="1">
        <f t="shared" si="351"/>
        <v>1517.3144743240869</v>
      </c>
      <c r="W287" s="1">
        <f t="shared" si="351"/>
        <v>1486.7244031668261</v>
      </c>
      <c r="X287" s="1">
        <f t="shared" si="351"/>
        <v>2006.6856696454702</v>
      </c>
      <c r="Y287" s="1">
        <f t="shared" si="351"/>
        <v>1818.1943907149855</v>
      </c>
      <c r="Z287" s="1">
        <f t="shared" si="351"/>
        <v>1333.7269246348826</v>
      </c>
      <c r="AA287" s="1">
        <f t="shared" si="351"/>
        <v>1529.6692283964467</v>
      </c>
      <c r="AB287" s="1">
        <f t="shared" si="351"/>
        <v>1594.009854733029</v>
      </c>
      <c r="AC287" s="1">
        <f t="shared" si="351"/>
        <v>1193.8701720082422</v>
      </c>
      <c r="AD287" s="1">
        <f t="shared" si="351"/>
        <v>1853.2003669668359</v>
      </c>
      <c r="AE287" s="1">
        <f t="shared" si="351"/>
        <v>1659.3400587280564</v>
      </c>
      <c r="AF287" s="1">
        <f t="shared" si="351"/>
        <v>1824.3769542168804</v>
      </c>
      <c r="AH287" s="15">
        <f t="shared" si="316"/>
        <v>26727.132218743693</v>
      </c>
      <c r="AI287" s="15">
        <f t="shared" si="317"/>
        <v>19955.644053049011</v>
      </c>
      <c r="AJ287" s="15">
        <f t="shared" si="318"/>
        <v>-6771.4881656946818</v>
      </c>
      <c r="AN287" s="15">
        <f t="shared" si="319"/>
        <v>-6771.4881656946818</v>
      </c>
    </row>
    <row r="288" spans="1:40">
      <c r="A288" s="76" t="s">
        <v>187</v>
      </c>
      <c r="B288" s="5" t="str">
        <f t="shared" si="322"/>
        <v>8740-02005</v>
      </c>
      <c r="C288" s="5" t="str">
        <f t="shared" si="323"/>
        <v>8740</v>
      </c>
      <c r="D288" s="1">
        <f>SUM($F288:K288)</f>
        <v>106578.48</v>
      </c>
      <c r="E288" s="2">
        <f t="shared" si="313"/>
        <v>0.19456350985455956</v>
      </c>
      <c r="F288" s="22">
        <f>'Div 9 history '!B289</f>
        <v>9280.08</v>
      </c>
      <c r="G288" s="22">
        <f>'Div 9 history '!C289</f>
        <v>14415.25</v>
      </c>
      <c r="H288" s="22">
        <f>'Div 9 history '!D289</f>
        <v>17681.46</v>
      </c>
      <c r="I288" s="22">
        <f>'Div 9 history '!E289</f>
        <v>21501.09</v>
      </c>
      <c r="J288" s="22">
        <f>'Div 9 history '!F289</f>
        <v>18586.93</v>
      </c>
      <c r="K288" s="22">
        <f>'Div 9 history '!G289</f>
        <v>25113.67</v>
      </c>
      <c r="L288" s="1">
        <f t="shared" si="350"/>
        <v>16135.290012330623</v>
      </c>
      <c r="M288" s="1">
        <f t="shared" si="350"/>
        <v>13562.378266743728</v>
      </c>
      <c r="N288" s="1">
        <f t="shared" si="350"/>
        <v>10840.460057134722</v>
      </c>
      <c r="O288" s="1">
        <f t="shared" si="350"/>
        <v>10042.121226594196</v>
      </c>
      <c r="P288" s="1">
        <f t="shared" si="350"/>
        <v>10464.510823948052</v>
      </c>
      <c r="Q288" s="1">
        <f t="shared" si="350"/>
        <v>7837.6349432678971</v>
      </c>
      <c r="R288" s="1">
        <f t="shared" si="350"/>
        <v>12166.069890651299</v>
      </c>
      <c r="S288" s="1">
        <f t="shared" si="350"/>
        <v>10893.396896895951</v>
      </c>
      <c r="T288" s="1">
        <f t="shared" si="350"/>
        <v>11976.847149142246</v>
      </c>
      <c r="U288" s="1">
        <f t="shared" si="350"/>
        <v>14039.239809951563</v>
      </c>
      <c r="V288" s="1">
        <f t="shared" si="351"/>
        <v>9961.0135362411274</v>
      </c>
      <c r="W288" s="1">
        <f t="shared" si="351"/>
        <v>9760.1928639096441</v>
      </c>
      <c r="X288" s="1">
        <f t="shared" si="351"/>
        <v>13173.685123661584</v>
      </c>
      <c r="Y288" s="1">
        <f t="shared" si="351"/>
        <v>11936.259255351488</v>
      </c>
      <c r="Z288" s="1">
        <f t="shared" si="351"/>
        <v>8755.7801462715634</v>
      </c>
      <c r="AA288" s="1">
        <f t="shared" si="351"/>
        <v>10042.121226594196</v>
      </c>
      <c r="AB288" s="1">
        <f t="shared" si="351"/>
        <v>10464.510823948052</v>
      </c>
      <c r="AC288" s="1">
        <f t="shared" si="351"/>
        <v>7837.6349432678971</v>
      </c>
      <c r="AD288" s="1">
        <f t="shared" si="351"/>
        <v>12166.069890651299</v>
      </c>
      <c r="AE288" s="1">
        <f t="shared" si="351"/>
        <v>10893.396896895951</v>
      </c>
      <c r="AF288" s="1">
        <f t="shared" si="351"/>
        <v>11976.847149142246</v>
      </c>
      <c r="AH288" s="15">
        <f t="shared" si="316"/>
        <v>175460.87533001919</v>
      </c>
      <c r="AI288" s="15">
        <f t="shared" si="317"/>
        <v>131006.75166588661</v>
      </c>
      <c r="AJ288" s="15">
        <f t="shared" si="318"/>
        <v>-44454.123664132581</v>
      </c>
      <c r="AN288" s="15">
        <f t="shared" si="319"/>
        <v>-44454.123664132581</v>
      </c>
    </row>
    <row r="289" spans="1:40">
      <c r="A289" s="76" t="s">
        <v>188</v>
      </c>
      <c r="B289" s="5" t="str">
        <f t="shared" si="322"/>
        <v>8750-02005</v>
      </c>
      <c r="C289" s="5" t="str">
        <f t="shared" si="323"/>
        <v>8750</v>
      </c>
      <c r="D289" s="1">
        <f>SUM($F289:K289)</f>
        <v>65304.58</v>
      </c>
      <c r="E289" s="2">
        <f t="shared" si="313"/>
        <v>0.11921626480672153</v>
      </c>
      <c r="F289" s="22">
        <f>'Div 9 history '!B290</f>
        <v>20523.900000000001</v>
      </c>
      <c r="G289" s="22">
        <f>'Div 9 history '!C290</f>
        <v>5292.9</v>
      </c>
      <c r="H289" s="22">
        <f>'Div 9 history '!D290</f>
        <v>12889.9</v>
      </c>
      <c r="I289" s="22">
        <f>'Div 9 history '!E290</f>
        <v>9746.7199999999993</v>
      </c>
      <c r="J289" s="22">
        <f>'Div 9 history '!F290</f>
        <v>14415.71</v>
      </c>
      <c r="K289" s="22">
        <f>'Div 9 history '!G290</f>
        <v>2435.4499999999998</v>
      </c>
      <c r="L289" s="1">
        <f t="shared" si="350"/>
        <v>9886.6894839694305</v>
      </c>
      <c r="M289" s="1">
        <f t="shared" si="350"/>
        <v>8310.1712138400471</v>
      </c>
      <c r="N289" s="1">
        <f t="shared" si="350"/>
        <v>6642.3511673084377</v>
      </c>
      <c r="O289" s="1">
        <f t="shared" si="350"/>
        <v>6153.1794130655535</v>
      </c>
      <c r="P289" s="1">
        <f t="shared" si="350"/>
        <v>6411.9931553103543</v>
      </c>
      <c r="Q289" s="1">
        <f t="shared" si="350"/>
        <v>4802.4090619741801</v>
      </c>
      <c r="R289" s="1">
        <f t="shared" si="350"/>
        <v>7454.6013835028334</v>
      </c>
      <c r="S289" s="1">
        <f t="shared" si="350"/>
        <v>6674.7875286370509</v>
      </c>
      <c r="T289" s="1">
        <f t="shared" si="350"/>
        <v>7338.6576051650563</v>
      </c>
      <c r="U289" s="1">
        <f t="shared" si="350"/>
        <v>8602.3619337427845</v>
      </c>
      <c r="V289" s="1">
        <f t="shared" si="351"/>
        <v>6103.4817287555761</v>
      </c>
      <c r="W289" s="1">
        <f t="shared" si="351"/>
        <v>5980.4314688726699</v>
      </c>
      <c r="X289" s="1">
        <f t="shared" si="351"/>
        <v>8072.0045364971229</v>
      </c>
      <c r="Y289" s="1">
        <f t="shared" si="351"/>
        <v>7313.7879001637266</v>
      </c>
      <c r="Z289" s="1">
        <f t="shared" si="351"/>
        <v>5364.9906155970993</v>
      </c>
      <c r="AA289" s="1">
        <f t="shared" si="351"/>
        <v>6153.1794130655535</v>
      </c>
      <c r="AB289" s="1">
        <f t="shared" si="351"/>
        <v>6411.9931553103543</v>
      </c>
      <c r="AC289" s="1">
        <f t="shared" si="351"/>
        <v>4802.4090619741801</v>
      </c>
      <c r="AD289" s="1">
        <f t="shared" si="351"/>
        <v>7454.6013835028334</v>
      </c>
      <c r="AE289" s="1">
        <f t="shared" si="351"/>
        <v>6674.7875286370509</v>
      </c>
      <c r="AF289" s="1">
        <f t="shared" si="351"/>
        <v>7338.6576051650563</v>
      </c>
      <c r="AH289" s="15">
        <f t="shared" si="316"/>
        <v>107511.373495468</v>
      </c>
      <c r="AI289" s="15">
        <f t="shared" si="317"/>
        <v>80272.686331284014</v>
      </c>
      <c r="AJ289" s="15">
        <f t="shared" si="318"/>
        <v>-27238.687164183983</v>
      </c>
      <c r="AN289" s="15">
        <f t="shared" si="319"/>
        <v>-27238.687164183983</v>
      </c>
    </row>
    <row r="290" spans="1:40">
      <c r="A290" s="76" t="s">
        <v>189</v>
      </c>
      <c r="B290" s="5" t="str">
        <f t="shared" si="322"/>
        <v>8760-02005</v>
      </c>
      <c r="C290" s="5" t="str">
        <f t="shared" si="323"/>
        <v>8760</v>
      </c>
      <c r="D290" s="1">
        <f>SUM($F290:K290)</f>
        <v>2143.33</v>
      </c>
      <c r="E290" s="2">
        <f t="shared" si="313"/>
        <v>3.9127393032493346E-3</v>
      </c>
      <c r="F290" s="22">
        <f>'Div 9 history '!B291</f>
        <v>0</v>
      </c>
      <c r="G290" s="22">
        <f>'Div 9 history '!C291</f>
        <v>0</v>
      </c>
      <c r="H290" s="22">
        <f>'Div 9 history '!D291</f>
        <v>839.43</v>
      </c>
      <c r="I290" s="22">
        <f>'Div 9 history '!E291</f>
        <v>0</v>
      </c>
      <c r="J290" s="22">
        <f>'Div 9 history '!F291</f>
        <v>1303.9000000000001</v>
      </c>
      <c r="K290" s="22">
        <f>'Div 9 history '!G291</f>
        <v>0</v>
      </c>
      <c r="L290" s="1">
        <f t="shared" si="350"/>
        <v>324.48624846337265</v>
      </c>
      <c r="M290" s="1">
        <f t="shared" si="350"/>
        <v>272.74410566241738</v>
      </c>
      <c r="N290" s="1">
        <f t="shared" si="350"/>
        <v>218.0053914660686</v>
      </c>
      <c r="O290" s="1">
        <f t="shared" si="350"/>
        <v>201.95052217479682</v>
      </c>
      <c r="P290" s="1">
        <f t="shared" si="350"/>
        <v>210.44492269257901</v>
      </c>
      <c r="Q290" s="1">
        <f t="shared" si="350"/>
        <v>157.61754251847449</v>
      </c>
      <c r="R290" s="1">
        <f t="shared" si="350"/>
        <v>244.66386252393212</v>
      </c>
      <c r="S290" s="1">
        <f t="shared" si="350"/>
        <v>219.06996957569669</v>
      </c>
      <c r="T290" s="1">
        <f t="shared" si="350"/>
        <v>240.85852791455696</v>
      </c>
      <c r="U290" s="1">
        <f t="shared" si="350"/>
        <v>282.33395580293023</v>
      </c>
      <c r="V290" s="1">
        <f t="shared" si="351"/>
        <v>200.31941854145128</v>
      </c>
      <c r="W290" s="1">
        <f t="shared" si="351"/>
        <v>196.28084554220942</v>
      </c>
      <c r="X290" s="1">
        <f t="shared" si="351"/>
        <v>264.92735246456493</v>
      </c>
      <c r="Y290" s="1">
        <f t="shared" si="351"/>
        <v>240.04229136850614</v>
      </c>
      <c r="Z290" s="1">
        <f t="shared" si="351"/>
        <v>176.0817592905081</v>
      </c>
      <c r="AA290" s="1">
        <f t="shared" si="351"/>
        <v>201.95052217479682</v>
      </c>
      <c r="AB290" s="1">
        <f t="shared" si="351"/>
        <v>210.44492269257901</v>
      </c>
      <c r="AC290" s="1">
        <f t="shared" si="351"/>
        <v>157.61754251847449</v>
      </c>
      <c r="AD290" s="1">
        <f t="shared" si="351"/>
        <v>244.66386252393212</v>
      </c>
      <c r="AE290" s="1">
        <f t="shared" si="351"/>
        <v>219.06996957569669</v>
      </c>
      <c r="AF290" s="1">
        <f t="shared" si="351"/>
        <v>240.85852791455696</v>
      </c>
      <c r="AH290" s="15">
        <f t="shared" si="316"/>
        <v>3528.578732977709</v>
      </c>
      <c r="AI290" s="15">
        <f t="shared" si="317"/>
        <v>2634.590970410206</v>
      </c>
      <c r="AJ290" s="15">
        <f t="shared" si="318"/>
        <v>-893.98776256750307</v>
      </c>
      <c r="AN290" s="15">
        <f t="shared" si="319"/>
        <v>-893.98776256750307</v>
      </c>
    </row>
    <row r="291" spans="1:40">
      <c r="A291" s="76" t="s">
        <v>190</v>
      </c>
      <c r="B291" s="5" t="str">
        <f t="shared" si="322"/>
        <v>8770-02005</v>
      </c>
      <c r="C291" s="5" t="str">
        <f t="shared" si="323"/>
        <v>8770</v>
      </c>
      <c r="D291" s="1">
        <f>SUM($F291:K291)</f>
        <v>11934.08</v>
      </c>
      <c r="E291" s="2">
        <f t="shared" si="313"/>
        <v>2.1786166322555006E-2</v>
      </c>
      <c r="F291" s="22">
        <f>'Div 9 history '!B292</f>
        <v>0</v>
      </c>
      <c r="G291" s="22">
        <f>'Div 9 history '!C292</f>
        <v>0</v>
      </c>
      <c r="H291" s="22">
        <f>'Div 9 history '!D292</f>
        <v>0</v>
      </c>
      <c r="I291" s="22">
        <f>'Div 9 history '!E292</f>
        <v>0</v>
      </c>
      <c r="J291" s="22">
        <f>'Div 9 history '!F292</f>
        <v>9265.98</v>
      </c>
      <c r="K291" s="22">
        <f>'Div 9 history '!G292</f>
        <v>2668.1</v>
      </c>
      <c r="L291" s="1">
        <f t="shared" si="350"/>
        <v>1806.7422413075758</v>
      </c>
      <c r="M291" s="1">
        <f t="shared" si="350"/>
        <v>1518.641542134782</v>
      </c>
      <c r="N291" s="1">
        <f t="shared" si="350"/>
        <v>1213.8559074838593</v>
      </c>
      <c r="O291" s="1">
        <f t="shared" si="350"/>
        <v>1124.4622562441618</v>
      </c>
      <c r="P291" s="1">
        <f t="shared" si="350"/>
        <v>1171.759151883776</v>
      </c>
      <c r="Q291" s="1">
        <f t="shared" si="350"/>
        <v>877.61584161975816</v>
      </c>
      <c r="R291" s="1">
        <f t="shared" si="350"/>
        <v>1362.2905051810071</v>
      </c>
      <c r="S291" s="1">
        <f t="shared" si="350"/>
        <v>1219.7834876168999</v>
      </c>
      <c r="T291" s="1">
        <f t="shared" si="350"/>
        <v>1341.1023691240061</v>
      </c>
      <c r="U291" s="1">
        <f t="shared" si="350"/>
        <v>1572.0379107597214</v>
      </c>
      <c r="V291" s="1">
        <f t="shared" si="351"/>
        <v>1115.3802570892783</v>
      </c>
      <c r="W291" s="1">
        <f t="shared" si="351"/>
        <v>1092.8934476577899</v>
      </c>
      <c r="X291" s="1">
        <f t="shared" si="351"/>
        <v>1475.117792640571</v>
      </c>
      <c r="Y291" s="1">
        <f t="shared" si="351"/>
        <v>1336.5575569674581</v>
      </c>
      <c r="Z291" s="1">
        <f t="shared" si="351"/>
        <v>980.42476049589516</v>
      </c>
      <c r="AA291" s="1">
        <f t="shared" si="351"/>
        <v>1124.4622562441618</v>
      </c>
      <c r="AB291" s="1">
        <f t="shared" si="351"/>
        <v>1171.759151883776</v>
      </c>
      <c r="AC291" s="1">
        <f t="shared" si="351"/>
        <v>877.61584161975816</v>
      </c>
      <c r="AD291" s="1">
        <f t="shared" si="351"/>
        <v>1362.2905051810071</v>
      </c>
      <c r="AE291" s="1">
        <f t="shared" si="351"/>
        <v>1219.7834876168999</v>
      </c>
      <c r="AF291" s="1">
        <f t="shared" si="351"/>
        <v>1341.1023691240061</v>
      </c>
      <c r="AH291" s="15">
        <f t="shared" ref="AH291" si="352">SUM(F291:Q291)</f>
        <v>19647.156940673915</v>
      </c>
      <c r="AI291" s="15">
        <f t="shared" ref="AI291" si="353">SUM(U291:AF291)</f>
        <v>14669.425337280321</v>
      </c>
      <c r="AJ291" s="15">
        <f t="shared" ref="AJ291" si="354">AI291-AH291</f>
        <v>-4977.7316033935931</v>
      </c>
      <c r="AN291" s="15">
        <f t="shared" ref="AN291" si="355">AJ291</f>
        <v>-4977.7316033935931</v>
      </c>
    </row>
    <row r="292" spans="1:40">
      <c r="A292" s="76" t="s">
        <v>191</v>
      </c>
      <c r="B292" s="5" t="str">
        <f t="shared" ref="B292:B303" si="356">RIGHT(A292,10)</f>
        <v>8780-02005</v>
      </c>
      <c r="C292" s="5" t="str">
        <f t="shared" ref="C292:C303" si="357">LEFT(B292,4)</f>
        <v>8780</v>
      </c>
      <c r="D292" s="1">
        <f>SUM($F292:K292)</f>
        <v>3996.6099999999997</v>
      </c>
      <c r="E292" s="2">
        <f t="shared" ref="E292:E303" si="358">D292/$D$321</f>
        <v>7.2959800995457177E-3</v>
      </c>
      <c r="F292" s="22">
        <f>'Div 9 history '!B293</f>
        <v>609.77</v>
      </c>
      <c r="G292" s="22">
        <f>'Div 9 history '!C293</f>
        <v>844.53</v>
      </c>
      <c r="H292" s="22">
        <f>'Div 9 history '!D293</f>
        <v>663.13</v>
      </c>
      <c r="I292" s="22">
        <f>'Div 9 history '!E293</f>
        <v>488.05</v>
      </c>
      <c r="J292" s="22">
        <f>'Div 9 history '!F293</f>
        <v>296.43</v>
      </c>
      <c r="K292" s="22">
        <f>'Div 9 history '!G293</f>
        <v>1094.7</v>
      </c>
      <c r="L292" s="1">
        <f t="shared" si="350"/>
        <v>605.06080980119714</v>
      </c>
      <c r="M292" s="1">
        <f t="shared" si="350"/>
        <v>508.57862304520251</v>
      </c>
      <c r="N292" s="1">
        <f t="shared" si="350"/>
        <v>406.50880992997082</v>
      </c>
      <c r="O292" s="1">
        <f t="shared" si="350"/>
        <v>376.57172550611182</v>
      </c>
      <c r="P292" s="1">
        <f t="shared" si="350"/>
        <v>392.41100646302164</v>
      </c>
      <c r="Q292" s="1">
        <f t="shared" si="350"/>
        <v>293.90520666661706</v>
      </c>
      <c r="R292" s="1">
        <f t="shared" si="350"/>
        <v>456.21814634320071</v>
      </c>
      <c r="S292" s="1">
        <f t="shared" si="350"/>
        <v>408.49390019545524</v>
      </c>
      <c r="T292" s="1">
        <f t="shared" si="350"/>
        <v>449.12244089738749</v>
      </c>
      <c r="U292" s="1">
        <f t="shared" si="350"/>
        <v>526.46055955058205</v>
      </c>
      <c r="V292" s="1">
        <f t="shared" si="351"/>
        <v>373.53025028201426</v>
      </c>
      <c r="W292" s="1">
        <f t="shared" si="351"/>
        <v>365.99963146246711</v>
      </c>
      <c r="X292" s="1">
        <f t="shared" si="351"/>
        <v>494.00293288173305</v>
      </c>
      <c r="Y292" s="1">
        <f t="shared" si="351"/>
        <v>447.60042648882131</v>
      </c>
      <c r="Z292" s="1">
        <f t="shared" si="351"/>
        <v>328.33493675637328</v>
      </c>
      <c r="AA292" s="1">
        <f t="shared" si="351"/>
        <v>376.57172550611182</v>
      </c>
      <c r="AB292" s="1">
        <f t="shared" si="351"/>
        <v>392.41100646302164</v>
      </c>
      <c r="AC292" s="1">
        <f t="shared" si="351"/>
        <v>293.90520666661706</v>
      </c>
      <c r="AD292" s="1">
        <f t="shared" si="351"/>
        <v>456.21814634320071</v>
      </c>
      <c r="AE292" s="1">
        <f t="shared" si="351"/>
        <v>408.49390019545524</v>
      </c>
      <c r="AF292" s="1">
        <f t="shared" si="351"/>
        <v>449.12244089738749</v>
      </c>
      <c r="AH292" s="15">
        <f t="shared" ref="AH292:AH303" si="359">SUM(F292:Q292)</f>
        <v>6579.6461814121203</v>
      </c>
      <c r="AI292" s="15">
        <f t="shared" ref="AI292:AI303" si="360">SUM(U292:AF292)</f>
        <v>4912.6511634937851</v>
      </c>
      <c r="AJ292" s="15">
        <f t="shared" ref="AJ292:AJ303" si="361">AI292-AH292</f>
        <v>-1666.9950179183352</v>
      </c>
      <c r="AN292" s="15">
        <f t="shared" ref="AN292:AN303" si="362">AJ292</f>
        <v>-1666.9950179183352</v>
      </c>
    </row>
    <row r="293" spans="1:40">
      <c r="A293" s="76" t="s">
        <v>192</v>
      </c>
      <c r="B293" s="5" t="str">
        <f t="shared" si="356"/>
        <v>8790-02005</v>
      </c>
      <c r="C293" s="5" t="str">
        <f t="shared" si="357"/>
        <v>8790</v>
      </c>
      <c r="D293" s="1">
        <f>SUM($F293:K293)</f>
        <v>1827.44</v>
      </c>
      <c r="E293" s="2">
        <f t="shared" si="358"/>
        <v>3.3360687865750791E-3</v>
      </c>
      <c r="F293" s="22">
        <f>'Div 9 history '!B294</f>
        <v>0</v>
      </c>
      <c r="G293" s="22">
        <f>'Div 9 history '!C294</f>
        <v>0</v>
      </c>
      <c r="H293" s="22">
        <f>'Div 9 history '!D294</f>
        <v>0</v>
      </c>
      <c r="I293" s="22">
        <f>'Div 9 history '!E294</f>
        <v>1827.44</v>
      </c>
      <c r="J293" s="22">
        <f>'Div 9 history '!F294</f>
        <v>0</v>
      </c>
      <c r="K293" s="22">
        <f>'Div 9 history '!G294</f>
        <v>0</v>
      </c>
      <c r="L293" s="1">
        <f t="shared" si="350"/>
        <v>276.66255307950979</v>
      </c>
      <c r="M293" s="1">
        <f t="shared" si="350"/>
        <v>232.54631272446522</v>
      </c>
      <c r="N293" s="1">
        <f t="shared" si="350"/>
        <v>185.87514408922209</v>
      </c>
      <c r="O293" s="1">
        <f t="shared" si="350"/>
        <v>172.18648656208362</v>
      </c>
      <c r="P293" s="1">
        <f t="shared" si="350"/>
        <v>179.42895845498668</v>
      </c>
      <c r="Q293" s="1">
        <f t="shared" si="350"/>
        <v>134.38742606129762</v>
      </c>
      <c r="R293" s="1">
        <f t="shared" si="350"/>
        <v>208.60461474935477</v>
      </c>
      <c r="S293" s="1">
        <f t="shared" si="350"/>
        <v>186.78282168467345</v>
      </c>
      <c r="T293" s="1">
        <f t="shared" si="350"/>
        <v>205.36012105097114</v>
      </c>
      <c r="U293" s="1">
        <f t="shared" si="350"/>
        <v>240.72278379554564</v>
      </c>
      <c r="V293" s="1">
        <f t="shared" si="351"/>
        <v>170.79577956702408</v>
      </c>
      <c r="W293" s="1">
        <f t="shared" si="351"/>
        <v>167.35242280827273</v>
      </c>
      <c r="X293" s="1">
        <f t="shared" si="351"/>
        <v>225.8816145847091</v>
      </c>
      <c r="Y293" s="1">
        <f t="shared" si="351"/>
        <v>204.66418374140375</v>
      </c>
      <c r="Z293" s="1">
        <f t="shared" si="351"/>
        <v>150.13033466514543</v>
      </c>
      <c r="AA293" s="1">
        <f t="shared" si="351"/>
        <v>172.18648656208362</v>
      </c>
      <c r="AB293" s="1">
        <f t="shared" si="351"/>
        <v>179.42895845498668</v>
      </c>
      <c r="AC293" s="1">
        <f t="shared" si="351"/>
        <v>134.38742606129762</v>
      </c>
      <c r="AD293" s="1">
        <f t="shared" si="351"/>
        <v>208.60461474935477</v>
      </c>
      <c r="AE293" s="1">
        <f t="shared" si="351"/>
        <v>186.78282168467345</v>
      </c>
      <c r="AF293" s="1">
        <f t="shared" si="351"/>
        <v>205.36012105097114</v>
      </c>
      <c r="AH293" s="15">
        <f t="shared" si="359"/>
        <v>3008.5268809715649</v>
      </c>
      <c r="AI293" s="15">
        <f t="shared" si="360"/>
        <v>2246.2975477254686</v>
      </c>
      <c r="AJ293" s="15">
        <f t="shared" si="361"/>
        <v>-762.2293332460963</v>
      </c>
      <c r="AN293" s="15">
        <f t="shared" si="362"/>
        <v>-762.2293332460963</v>
      </c>
    </row>
    <row r="294" spans="1:40">
      <c r="A294" s="76" t="s">
        <v>193</v>
      </c>
      <c r="B294" s="5" t="str">
        <f t="shared" si="356"/>
        <v>8800-02005</v>
      </c>
      <c r="C294" s="5" t="str">
        <f t="shared" si="357"/>
        <v>8800</v>
      </c>
      <c r="D294" s="1">
        <f>SUM($F294:K294)</f>
        <v>891.88</v>
      </c>
      <c r="E294" s="2">
        <f t="shared" si="358"/>
        <v>1.6281645522537439E-3</v>
      </c>
      <c r="F294" s="22">
        <f>'Div 9 history '!B295</f>
        <v>100.36</v>
      </c>
      <c r="G294" s="22">
        <f>'Div 9 history '!C295</f>
        <v>52.95</v>
      </c>
      <c r="H294" s="22">
        <f>'Div 9 history '!D295</f>
        <v>5.09</v>
      </c>
      <c r="I294" s="22">
        <f>'Div 9 history '!E295</f>
        <v>93.61</v>
      </c>
      <c r="J294" s="22">
        <f>'Div 9 history '!F295</f>
        <v>0</v>
      </c>
      <c r="K294" s="22">
        <f>'Div 9 history '!G295</f>
        <v>639.87</v>
      </c>
      <c r="L294" s="1">
        <f t="shared" si="350"/>
        <v>135.02484231523511</v>
      </c>
      <c r="M294" s="1">
        <f t="shared" si="350"/>
        <v>113.49396171294053</v>
      </c>
      <c r="N294" s="1">
        <f t="shared" si="350"/>
        <v>90.716151288302441</v>
      </c>
      <c r="O294" s="1">
        <f t="shared" si="350"/>
        <v>84.035417652558309</v>
      </c>
      <c r="P294" s="1">
        <f t="shared" si="350"/>
        <v>87.570097768919112</v>
      </c>
      <c r="Q294" s="1">
        <f t="shared" si="350"/>
        <v>65.587629446411441</v>
      </c>
      <c r="R294" s="1">
        <f t="shared" si="350"/>
        <v>101.80924342394526</v>
      </c>
      <c r="S294" s="1">
        <f t="shared" si="350"/>
        <v>91.159142299679644</v>
      </c>
      <c r="T294" s="1">
        <f t="shared" si="350"/>
        <v>100.22577198865088</v>
      </c>
      <c r="U294" s="1">
        <f t="shared" si="350"/>
        <v>117.48447905899579</v>
      </c>
      <c r="V294" s="1">
        <f t="shared" si="351"/>
        <v>83.356684695660292</v>
      </c>
      <c r="W294" s="1">
        <f t="shared" si="351"/>
        <v>81.676158371406061</v>
      </c>
      <c r="X294" s="1">
        <f t="shared" si="351"/>
        <v>110.24126341538457</v>
      </c>
      <c r="Y294" s="1">
        <f t="shared" si="351"/>
        <v>99.886120581405237</v>
      </c>
      <c r="Z294" s="1">
        <f t="shared" si="351"/>
        <v>73.270937968496867</v>
      </c>
      <c r="AA294" s="1">
        <f t="shared" si="351"/>
        <v>84.035417652558309</v>
      </c>
      <c r="AB294" s="1">
        <f t="shared" si="351"/>
        <v>87.570097768919112</v>
      </c>
      <c r="AC294" s="1">
        <f t="shared" si="351"/>
        <v>65.587629446411441</v>
      </c>
      <c r="AD294" s="1">
        <f t="shared" si="351"/>
        <v>101.80924342394526</v>
      </c>
      <c r="AE294" s="1">
        <f t="shared" si="351"/>
        <v>91.159142299679644</v>
      </c>
      <c r="AF294" s="1">
        <f t="shared" si="351"/>
        <v>100.22577198865088</v>
      </c>
      <c r="AH294" s="15">
        <f t="shared" si="359"/>
        <v>1468.308100184367</v>
      </c>
      <c r="AI294" s="15">
        <f t="shared" si="360"/>
        <v>1096.3029466715134</v>
      </c>
      <c r="AJ294" s="15">
        <f t="shared" si="361"/>
        <v>-372.00515351285367</v>
      </c>
      <c r="AN294" s="15">
        <f t="shared" si="362"/>
        <v>-372.00515351285367</v>
      </c>
    </row>
    <row r="295" spans="1:40">
      <c r="A295" s="76" t="s">
        <v>194</v>
      </c>
      <c r="B295" s="5" t="str">
        <f t="shared" si="356"/>
        <v>8810-02005</v>
      </c>
      <c r="C295" s="5" t="str">
        <f t="shared" si="357"/>
        <v>8810</v>
      </c>
      <c r="D295" s="1">
        <f>SUM($F295:K295)</f>
        <v>0</v>
      </c>
      <c r="E295" s="2">
        <f t="shared" si="358"/>
        <v>0</v>
      </c>
      <c r="F295" s="22">
        <f>'Div 9 history '!B296</f>
        <v>0</v>
      </c>
      <c r="G295" s="22">
        <f>'Div 9 history '!C296</f>
        <v>0</v>
      </c>
      <c r="H295" s="22">
        <f>'Div 9 history '!D296</f>
        <v>0</v>
      </c>
      <c r="I295" s="22">
        <f>'Div 9 history '!E296</f>
        <v>0</v>
      </c>
      <c r="J295" s="22">
        <f>'Div 9 history '!F296</f>
        <v>0</v>
      </c>
      <c r="K295" s="22">
        <f>'Div 9 history '!G296</f>
        <v>0</v>
      </c>
      <c r="L295" s="1">
        <f t="shared" si="350"/>
        <v>0</v>
      </c>
      <c r="M295" s="1">
        <f t="shared" si="350"/>
        <v>0</v>
      </c>
      <c r="N295" s="1">
        <f t="shared" si="350"/>
        <v>0</v>
      </c>
      <c r="O295" s="1">
        <f t="shared" si="350"/>
        <v>0</v>
      </c>
      <c r="P295" s="1">
        <f t="shared" si="350"/>
        <v>0</v>
      </c>
      <c r="Q295" s="1">
        <f t="shared" si="350"/>
        <v>0</v>
      </c>
      <c r="R295" s="1">
        <f t="shared" si="350"/>
        <v>0</v>
      </c>
      <c r="S295" s="1">
        <f t="shared" si="350"/>
        <v>0</v>
      </c>
      <c r="T295" s="1">
        <f t="shared" si="350"/>
        <v>0</v>
      </c>
      <c r="U295" s="1">
        <f t="shared" si="350"/>
        <v>0</v>
      </c>
      <c r="V295" s="1">
        <f t="shared" si="351"/>
        <v>0</v>
      </c>
      <c r="W295" s="1">
        <f t="shared" si="351"/>
        <v>0</v>
      </c>
      <c r="X295" s="1">
        <f t="shared" si="351"/>
        <v>0</v>
      </c>
      <c r="Y295" s="1">
        <f t="shared" si="351"/>
        <v>0</v>
      </c>
      <c r="Z295" s="1">
        <f t="shared" si="351"/>
        <v>0</v>
      </c>
      <c r="AA295" s="1">
        <f t="shared" si="351"/>
        <v>0</v>
      </c>
      <c r="AB295" s="1">
        <f t="shared" si="351"/>
        <v>0</v>
      </c>
      <c r="AC295" s="1">
        <f t="shared" si="351"/>
        <v>0</v>
      </c>
      <c r="AD295" s="1">
        <f t="shared" si="351"/>
        <v>0</v>
      </c>
      <c r="AE295" s="1">
        <f t="shared" si="351"/>
        <v>0</v>
      </c>
      <c r="AF295" s="1">
        <f t="shared" si="351"/>
        <v>0</v>
      </c>
      <c r="AH295" s="15">
        <f t="shared" si="359"/>
        <v>0</v>
      </c>
      <c r="AI295" s="15">
        <f t="shared" si="360"/>
        <v>0</v>
      </c>
      <c r="AJ295" s="15">
        <f t="shared" si="361"/>
        <v>0</v>
      </c>
      <c r="AN295" s="15">
        <f t="shared" si="362"/>
        <v>0</v>
      </c>
    </row>
    <row r="296" spans="1:40">
      <c r="A296" s="76" t="s">
        <v>206</v>
      </c>
      <c r="B296" s="5" t="str">
        <f t="shared" si="356"/>
        <v>8560-02005</v>
      </c>
      <c r="C296" s="5" t="str">
        <f t="shared" si="357"/>
        <v>8560</v>
      </c>
      <c r="D296" s="1">
        <f>SUM($F296:K296)</f>
        <v>26890.309999999998</v>
      </c>
      <c r="E296" s="2">
        <f t="shared" si="358"/>
        <v>4.9089394919848373E-2</v>
      </c>
      <c r="F296" s="22">
        <f>'Div 9 history '!B297</f>
        <v>1009.36</v>
      </c>
      <c r="G296" s="22">
        <f>'Div 9 history '!C297</f>
        <v>3282.6</v>
      </c>
      <c r="H296" s="22">
        <f>'Div 9 history '!D297</f>
        <v>1245.2</v>
      </c>
      <c r="I296" s="22">
        <f>'Div 9 history '!E297</f>
        <v>19199.689999999999</v>
      </c>
      <c r="J296" s="22">
        <f>'Div 9 history '!F297</f>
        <v>1091.3800000000001</v>
      </c>
      <c r="K296" s="22">
        <f>'Div 9 history '!G297</f>
        <v>1062.08</v>
      </c>
      <c r="L296" s="1">
        <f t="shared" si="350"/>
        <v>4071.018374173419</v>
      </c>
      <c r="M296" s="1">
        <f t="shared" si="350"/>
        <v>3421.8592339654456</v>
      </c>
      <c r="N296" s="1">
        <f t="shared" si="350"/>
        <v>2735.1049806581063</v>
      </c>
      <c r="O296" s="1">
        <f t="shared" si="350"/>
        <v>2533.6799027411366</v>
      </c>
      <c r="P296" s="1">
        <f t="shared" si="350"/>
        <v>2640.2510155363311</v>
      </c>
      <c r="Q296" s="1">
        <f t="shared" si="350"/>
        <v>1977.4764407533883</v>
      </c>
      <c r="R296" s="1">
        <f t="shared" si="350"/>
        <v>3069.5633005957629</v>
      </c>
      <c r="S296" s="1">
        <f t="shared" si="350"/>
        <v>2748.4612232278987</v>
      </c>
      <c r="T296" s="1">
        <f t="shared" si="350"/>
        <v>3021.8214095664644</v>
      </c>
      <c r="U296" s="1">
        <f t="shared" si="350"/>
        <v>3542.1739046563489</v>
      </c>
      <c r="V296" s="1">
        <f t="shared" si="351"/>
        <v>2513.2160066808997</v>
      </c>
      <c r="W296" s="1">
        <f t="shared" si="351"/>
        <v>2462.5478968204288</v>
      </c>
      <c r="X296" s="1">
        <f t="shared" si="351"/>
        <v>3323.7899134764198</v>
      </c>
      <c r="Y296" s="1">
        <f t="shared" si="351"/>
        <v>3011.580870892235</v>
      </c>
      <c r="Z296" s="1">
        <f t="shared" si="351"/>
        <v>2209.1292953801526</v>
      </c>
      <c r="AA296" s="1">
        <f t="shared" si="351"/>
        <v>2533.6799027411366</v>
      </c>
      <c r="AB296" s="1">
        <f t="shared" si="351"/>
        <v>2640.2510155363311</v>
      </c>
      <c r="AC296" s="1">
        <f t="shared" si="351"/>
        <v>1977.4764407533883</v>
      </c>
      <c r="AD296" s="1">
        <f t="shared" si="351"/>
        <v>3069.5633005957629</v>
      </c>
      <c r="AE296" s="1">
        <f t="shared" si="351"/>
        <v>2748.4612232278987</v>
      </c>
      <c r="AF296" s="1">
        <f t="shared" si="351"/>
        <v>3021.8214095664644</v>
      </c>
      <c r="AH296" s="15">
        <f t="shared" si="359"/>
        <v>44269.69994782783</v>
      </c>
      <c r="AI296" s="15">
        <f t="shared" si="360"/>
        <v>33053.691180327463</v>
      </c>
      <c r="AJ296" s="15">
        <f t="shared" si="361"/>
        <v>-11216.008767500367</v>
      </c>
      <c r="AN296" s="15">
        <f t="shared" si="362"/>
        <v>-11216.008767500367</v>
      </c>
    </row>
    <row r="297" spans="1:40">
      <c r="A297" s="76" t="s">
        <v>207</v>
      </c>
      <c r="B297" s="5" t="str">
        <f t="shared" si="356"/>
        <v>8570-02005</v>
      </c>
      <c r="C297" s="5" t="str">
        <f t="shared" si="357"/>
        <v>8570</v>
      </c>
      <c r="D297" s="1">
        <f>SUM($F297:K297)</f>
        <v>671.26</v>
      </c>
      <c r="E297" s="2">
        <f t="shared" si="358"/>
        <v>1.2254134382942191E-3</v>
      </c>
      <c r="F297" s="22">
        <f>'Div 9 history '!B298</f>
        <v>152.94</v>
      </c>
      <c r="G297" s="22">
        <f>'Div 9 history '!C298</f>
        <v>228.75</v>
      </c>
      <c r="H297" s="22">
        <f>'Div 9 history '!D298</f>
        <v>0</v>
      </c>
      <c r="I297" s="22">
        <f>'Div 9 history '!E298</f>
        <v>233.2</v>
      </c>
      <c r="J297" s="22">
        <f>'Div 9 history '!F298</f>
        <v>31.92</v>
      </c>
      <c r="K297" s="22">
        <f>'Div 9 history '!G298</f>
        <v>24.45</v>
      </c>
      <c r="L297" s="1">
        <f t="shared" si="350"/>
        <v>101.62440648128079</v>
      </c>
      <c r="M297" s="1">
        <f t="shared" si="350"/>
        <v>85.41951466500926</v>
      </c>
      <c r="N297" s="1">
        <f t="shared" si="350"/>
        <v>68.276139967020114</v>
      </c>
      <c r="O297" s="1">
        <f t="shared" si="350"/>
        <v>63.247986784608123</v>
      </c>
      <c r="P297" s="1">
        <f t="shared" si="350"/>
        <v>65.908310342607351</v>
      </c>
      <c r="Q297" s="1">
        <f t="shared" si="350"/>
        <v>49.363537855090534</v>
      </c>
      <c r="R297" s="1">
        <f t="shared" si="350"/>
        <v>76.625188075478206</v>
      </c>
      <c r="S297" s="1">
        <f t="shared" si="350"/>
        <v>68.609550455311208</v>
      </c>
      <c r="T297" s="1">
        <f t="shared" si="350"/>
        <v>75.433412236065152</v>
      </c>
      <c r="U297" s="1">
        <f t="shared" si="350"/>
        <v>88.422917223327701</v>
      </c>
      <c r="V297" s="1">
        <f t="shared" si="351"/>
        <v>62.737148684586415</v>
      </c>
      <c r="W297" s="1">
        <f t="shared" si="351"/>
        <v>61.472325950116648</v>
      </c>
      <c r="X297" s="1">
        <f t="shared" si="351"/>
        <v>82.971420460388217</v>
      </c>
      <c r="Y297" s="1">
        <f t="shared" si="351"/>
        <v>75.177778738702614</v>
      </c>
      <c r="Z297" s="1">
        <f t="shared" si="351"/>
        <v>55.146263870400958</v>
      </c>
      <c r="AA297" s="1">
        <f t="shared" si="351"/>
        <v>63.247986784608123</v>
      </c>
      <c r="AB297" s="1">
        <f t="shared" si="351"/>
        <v>65.908310342607351</v>
      </c>
      <c r="AC297" s="1">
        <f t="shared" si="351"/>
        <v>49.363537855090534</v>
      </c>
      <c r="AD297" s="1">
        <f t="shared" si="351"/>
        <v>76.625188075478206</v>
      </c>
      <c r="AE297" s="1">
        <f t="shared" si="351"/>
        <v>68.609550455311208</v>
      </c>
      <c r="AF297" s="1">
        <f t="shared" si="351"/>
        <v>75.433412236065152</v>
      </c>
      <c r="AH297" s="15">
        <f t="shared" si="359"/>
        <v>1105.099896095616</v>
      </c>
      <c r="AI297" s="15">
        <f t="shared" si="360"/>
        <v>825.11584067668321</v>
      </c>
      <c r="AJ297" s="15">
        <f t="shared" si="361"/>
        <v>-279.98405541893283</v>
      </c>
      <c r="AN297" s="15">
        <f t="shared" si="362"/>
        <v>-279.98405541893283</v>
      </c>
    </row>
    <row r="298" spans="1:40">
      <c r="A298" s="76" t="s">
        <v>208</v>
      </c>
      <c r="B298" s="5" t="str">
        <f t="shared" si="356"/>
        <v>8650-02005</v>
      </c>
      <c r="C298" s="5" t="str">
        <f t="shared" si="357"/>
        <v>8650</v>
      </c>
      <c r="D298" s="1">
        <f>SUM($F298:K298)</f>
        <v>0</v>
      </c>
      <c r="E298" s="2">
        <f t="shared" si="358"/>
        <v>0</v>
      </c>
      <c r="F298" s="22">
        <f>'Div 9 history '!B299</f>
        <v>0</v>
      </c>
      <c r="G298" s="22">
        <f>'Div 9 history '!C299</f>
        <v>0</v>
      </c>
      <c r="H298" s="22">
        <f>'Div 9 history '!D299</f>
        <v>0</v>
      </c>
      <c r="I298" s="22">
        <f>'Div 9 history '!E299</f>
        <v>0</v>
      </c>
      <c r="J298" s="22">
        <f>'Div 9 history '!F299</f>
        <v>0</v>
      </c>
      <c r="K298" s="22">
        <f>'Div 9 history '!G299</f>
        <v>0</v>
      </c>
      <c r="L298" s="1">
        <f t="shared" si="350"/>
        <v>0</v>
      </c>
      <c r="M298" s="1">
        <f t="shared" si="350"/>
        <v>0</v>
      </c>
      <c r="N298" s="1">
        <f t="shared" si="350"/>
        <v>0</v>
      </c>
      <c r="O298" s="1">
        <f t="shared" si="350"/>
        <v>0</v>
      </c>
      <c r="P298" s="1">
        <f t="shared" si="350"/>
        <v>0</v>
      </c>
      <c r="Q298" s="1">
        <f t="shared" si="350"/>
        <v>0</v>
      </c>
      <c r="R298" s="1">
        <f t="shared" si="350"/>
        <v>0</v>
      </c>
      <c r="S298" s="1">
        <f t="shared" si="350"/>
        <v>0</v>
      </c>
      <c r="T298" s="1">
        <f t="shared" si="350"/>
        <v>0</v>
      </c>
      <c r="U298" s="1">
        <f t="shared" si="350"/>
        <v>0</v>
      </c>
      <c r="V298" s="1">
        <f t="shared" si="351"/>
        <v>0</v>
      </c>
      <c r="W298" s="1">
        <f t="shared" si="351"/>
        <v>0</v>
      </c>
      <c r="X298" s="1">
        <f t="shared" si="351"/>
        <v>0</v>
      </c>
      <c r="Y298" s="1">
        <f t="shared" si="351"/>
        <v>0</v>
      </c>
      <c r="Z298" s="1">
        <f t="shared" si="351"/>
        <v>0</v>
      </c>
      <c r="AA298" s="1">
        <f t="shared" si="351"/>
        <v>0</v>
      </c>
      <c r="AB298" s="1">
        <f t="shared" si="351"/>
        <v>0</v>
      </c>
      <c r="AC298" s="1">
        <f t="shared" si="351"/>
        <v>0</v>
      </c>
      <c r="AD298" s="1">
        <f t="shared" si="351"/>
        <v>0</v>
      </c>
      <c r="AE298" s="1">
        <f t="shared" si="351"/>
        <v>0</v>
      </c>
      <c r="AF298" s="1">
        <f t="shared" si="351"/>
        <v>0</v>
      </c>
      <c r="AH298" s="15">
        <f t="shared" si="359"/>
        <v>0</v>
      </c>
      <c r="AI298" s="15">
        <f t="shared" si="360"/>
        <v>0</v>
      </c>
      <c r="AJ298" s="15">
        <f t="shared" si="361"/>
        <v>0</v>
      </c>
      <c r="AN298" s="15">
        <f t="shared" si="362"/>
        <v>0</v>
      </c>
    </row>
    <row r="299" spans="1:40">
      <c r="A299" s="76" t="s">
        <v>1196</v>
      </c>
      <c r="B299" s="5" t="str">
        <f t="shared" si="356"/>
        <v>8500-02005</v>
      </c>
      <c r="C299" s="5" t="str">
        <f t="shared" si="357"/>
        <v>8500</v>
      </c>
      <c r="D299" s="1">
        <f>SUM($F299:K299)</f>
        <v>28.57</v>
      </c>
      <c r="E299" s="2">
        <f t="shared" si="358"/>
        <v>5.2155739850528618E-5</v>
      </c>
      <c r="F299" s="22">
        <f>'Div 9 history '!B300</f>
        <v>0</v>
      </c>
      <c r="G299" s="22">
        <f>'Div 9 history '!C300</f>
        <v>0</v>
      </c>
      <c r="H299" s="22">
        <f>'Div 9 history '!D300</f>
        <v>0</v>
      </c>
      <c r="I299" s="22">
        <f>'Div 9 history '!E300</f>
        <v>0</v>
      </c>
      <c r="J299" s="22">
        <f>'Div 9 history '!F300</f>
        <v>28.57</v>
      </c>
      <c r="K299" s="22">
        <f>'Div 9 history '!G300</f>
        <v>0</v>
      </c>
      <c r="L299" s="1">
        <f t="shared" si="350"/>
        <v>4.3253125363796325</v>
      </c>
      <c r="M299" s="1">
        <f t="shared" si="350"/>
        <v>3.6356039894814449</v>
      </c>
      <c r="N299" s="1">
        <f t="shared" si="350"/>
        <v>2.9059519692187297</v>
      </c>
      <c r="O299" s="1">
        <f t="shared" si="350"/>
        <v>2.6919449727918452</v>
      </c>
      <c r="P299" s="1">
        <f t="shared" si="350"/>
        <v>2.8051729977777491</v>
      </c>
      <c r="Q299" s="1">
        <f t="shared" si="350"/>
        <v>2.100998534874619</v>
      </c>
      <c r="R299" s="1">
        <f t="shared" si="350"/>
        <v>3.2613020637553438</v>
      </c>
      <c r="S299" s="1">
        <f t="shared" si="350"/>
        <v>2.9201425029172619</v>
      </c>
      <c r="T299" s="1">
        <f t="shared" si="350"/>
        <v>3.2105779989637124</v>
      </c>
      <c r="U299" s="1">
        <f t="shared" si="350"/>
        <v>3.7634340569533005</v>
      </c>
      <c r="V299" s="1">
        <f t="shared" si="351"/>
        <v>2.6702028095203554</v>
      </c>
      <c r="W299" s="1">
        <f t="shared" si="351"/>
        <v>2.6163697410762339</v>
      </c>
      <c r="X299" s="1">
        <f t="shared" si="351"/>
        <v>3.531408817080254</v>
      </c>
      <c r="Y299" s="1">
        <f t="shared" si="351"/>
        <v>3.1996977900734938</v>
      </c>
      <c r="Z299" s="1">
        <f t="shared" si="351"/>
        <v>2.3471214712292632</v>
      </c>
      <c r="AA299" s="1">
        <f t="shared" si="351"/>
        <v>2.6919449727918452</v>
      </c>
      <c r="AB299" s="1">
        <f t="shared" si="351"/>
        <v>2.8051729977777491</v>
      </c>
      <c r="AC299" s="1">
        <f t="shared" si="351"/>
        <v>2.100998534874619</v>
      </c>
      <c r="AD299" s="1">
        <f t="shared" si="351"/>
        <v>3.2613020637553438</v>
      </c>
      <c r="AE299" s="1">
        <f t="shared" si="351"/>
        <v>2.9201425029172619</v>
      </c>
      <c r="AF299" s="1">
        <f t="shared" si="351"/>
        <v>3.2105779989637124</v>
      </c>
      <c r="AH299" s="15">
        <f t="shared" si="359"/>
        <v>47.034985000524017</v>
      </c>
      <c r="AI299" s="15">
        <f t="shared" si="360"/>
        <v>35.118373757013437</v>
      </c>
      <c r="AJ299" s="15">
        <f t="shared" si="361"/>
        <v>-11.91661124351058</v>
      </c>
      <c r="AN299" s="15">
        <f t="shared" si="362"/>
        <v>-11.91661124351058</v>
      </c>
    </row>
    <row r="300" spans="1:40">
      <c r="A300" s="76" t="s">
        <v>1186</v>
      </c>
      <c r="B300" s="5" t="str">
        <f t="shared" si="356"/>
        <v>8200-02005</v>
      </c>
      <c r="C300" s="5" t="str">
        <f t="shared" si="357"/>
        <v>8200</v>
      </c>
      <c r="D300" s="1">
        <f>SUM($F300:K300)</f>
        <v>561.22</v>
      </c>
      <c r="E300" s="2">
        <f t="shared" si="358"/>
        <v>1.0245307777008636E-3</v>
      </c>
      <c r="F300" s="22">
        <f>'Div 9 history '!B301</f>
        <v>65.959999999999994</v>
      </c>
      <c r="G300" s="22">
        <f>'Div 9 history '!C301</f>
        <v>0</v>
      </c>
      <c r="H300" s="22">
        <f>'Div 9 history '!D301</f>
        <v>0</v>
      </c>
      <c r="I300" s="22">
        <f>'Div 9 history '!E301</f>
        <v>0</v>
      </c>
      <c r="J300" s="22">
        <f>'Div 9 history '!F301</f>
        <v>495.26</v>
      </c>
      <c r="K300" s="22">
        <f>'Div 9 history '!G301</f>
        <v>0</v>
      </c>
      <c r="L300" s="1">
        <f t="shared" si="350"/>
        <v>84.965064811584796</v>
      </c>
      <c r="M300" s="1">
        <f t="shared" si="350"/>
        <v>71.416649316653022</v>
      </c>
      <c r="N300" s="1">
        <f t="shared" si="350"/>
        <v>57.083596925619034</v>
      </c>
      <c r="O300" s="1">
        <f t="shared" si="350"/>
        <v>52.879711502633512</v>
      </c>
      <c r="P300" s="1">
        <f t="shared" si="350"/>
        <v>55.103926839790986</v>
      </c>
      <c r="Q300" s="1">
        <f t="shared" si="350"/>
        <v>41.271347488356099</v>
      </c>
      <c r="R300" s="1">
        <f t="shared" si="350"/>
        <v>64.063981246789439</v>
      </c>
      <c r="S300" s="1">
        <f t="shared" si="350"/>
        <v>57.362351259615885</v>
      </c>
      <c r="T300" s="1">
        <f t="shared" si="350"/>
        <v>63.067573838936461</v>
      </c>
      <c r="U300" s="1">
        <f t="shared" si="350"/>
        <v>73.927702535643391</v>
      </c>
      <c r="V300" s="1">
        <f t="shared" si="351"/>
        <v>52.452615357333357</v>
      </c>
      <c r="W300" s="1">
        <f t="shared" si="351"/>
        <v>51.395135669821634</v>
      </c>
      <c r="X300" s="1">
        <f t="shared" si="351"/>
        <v>69.36987246488556</v>
      </c>
      <c r="Y300" s="1">
        <f t="shared" si="351"/>
        <v>62.853846473400296</v>
      </c>
      <c r="Z300" s="1">
        <f t="shared" si="351"/>
        <v>46.10610822832647</v>
      </c>
      <c r="AA300" s="1">
        <f t="shared" si="351"/>
        <v>52.879711502633512</v>
      </c>
      <c r="AB300" s="1">
        <f t="shared" si="351"/>
        <v>55.103926839790986</v>
      </c>
      <c r="AC300" s="1">
        <f t="shared" si="351"/>
        <v>41.271347488356099</v>
      </c>
      <c r="AD300" s="1">
        <f t="shared" si="351"/>
        <v>64.063981246789439</v>
      </c>
      <c r="AE300" s="1">
        <f t="shared" si="351"/>
        <v>57.362351259615885</v>
      </c>
      <c r="AF300" s="1">
        <f t="shared" si="351"/>
        <v>63.067573838936461</v>
      </c>
      <c r="AH300" s="15">
        <f t="shared" si="359"/>
        <v>923.94029688463763</v>
      </c>
      <c r="AI300" s="15">
        <f t="shared" si="360"/>
        <v>689.85417290553312</v>
      </c>
      <c r="AJ300" s="15">
        <f t="shared" si="361"/>
        <v>-234.08612397910451</v>
      </c>
      <c r="AN300" s="15">
        <f t="shared" si="362"/>
        <v>-234.08612397910451</v>
      </c>
    </row>
    <row r="301" spans="1:40">
      <c r="A301" s="76" t="s">
        <v>911</v>
      </c>
      <c r="B301" s="5" t="str">
        <f t="shared" si="356"/>
        <v>8410-02005</v>
      </c>
      <c r="C301" s="5" t="str">
        <f t="shared" si="357"/>
        <v>8410</v>
      </c>
      <c r="D301" s="1">
        <f>SUM($F301:K301)</f>
        <v>1541.06</v>
      </c>
      <c r="E301" s="2">
        <f t="shared" si="358"/>
        <v>2.8132700193929166E-3</v>
      </c>
      <c r="F301" s="22">
        <f>'Div 9 history '!B302</f>
        <v>0</v>
      </c>
      <c r="G301" s="22">
        <f>'Div 9 history '!C302</f>
        <v>0</v>
      </c>
      <c r="H301" s="22">
        <f>'Div 9 history '!D302</f>
        <v>300.95999999999998</v>
      </c>
      <c r="I301" s="22">
        <f>'Div 9 history '!E302</f>
        <v>111.6</v>
      </c>
      <c r="J301" s="22">
        <f>'Div 9 history '!F302</f>
        <v>1128.5</v>
      </c>
      <c r="K301" s="22">
        <f>'Div 9 history '!G302</f>
        <v>0</v>
      </c>
      <c r="L301" s="1">
        <f t="shared" ref="L301:AA303" si="363">$E301*L$321</f>
        <v>233.30648012996835</v>
      </c>
      <c r="M301" s="1">
        <f t="shared" si="363"/>
        <v>196.10374112811604</v>
      </c>
      <c r="N301" s="1">
        <f t="shared" si="363"/>
        <v>156.74645928191165</v>
      </c>
      <c r="O301" s="1">
        <f t="shared" si="363"/>
        <v>145.20296534023802</v>
      </c>
      <c r="P301" s="1">
        <f t="shared" si="363"/>
        <v>151.31046202153931</v>
      </c>
      <c r="Q301" s="1">
        <f t="shared" si="363"/>
        <v>113.32743444710815</v>
      </c>
      <c r="R301" s="1">
        <f t="shared" si="363"/>
        <v>175.91397124154042</v>
      </c>
      <c r="S301" s="1">
        <f t="shared" si="363"/>
        <v>157.51189378878809</v>
      </c>
      <c r="T301" s="1">
        <f t="shared" si="363"/>
        <v>173.17792548417984</v>
      </c>
      <c r="U301" s="1">
        <f t="shared" si="363"/>
        <v>202.99886901674668</v>
      </c>
      <c r="V301" s="1">
        <f t="shared" si="363"/>
        <v>144.03019746725371</v>
      </c>
      <c r="W301" s="1">
        <f t="shared" si="363"/>
        <v>141.12645268403713</v>
      </c>
      <c r="X301" s="1">
        <f t="shared" si="363"/>
        <v>190.48347468147344</v>
      </c>
      <c r="Y301" s="1">
        <f t="shared" si="363"/>
        <v>172.59104922543432</v>
      </c>
      <c r="Z301" s="1">
        <f t="shared" si="363"/>
        <v>126.60325566862332</v>
      </c>
      <c r="AA301" s="1">
        <f t="shared" si="363"/>
        <v>145.20296534023802</v>
      </c>
      <c r="AB301" s="1">
        <f t="shared" ref="V301:AF303" si="364">$E301*AB$321</f>
        <v>151.31046202153931</v>
      </c>
      <c r="AC301" s="1">
        <f t="shared" si="364"/>
        <v>113.32743444710815</v>
      </c>
      <c r="AD301" s="1">
        <f t="shared" si="364"/>
        <v>175.91397124154042</v>
      </c>
      <c r="AE301" s="1">
        <f t="shared" si="364"/>
        <v>157.51189378878809</v>
      </c>
      <c r="AF301" s="1">
        <f t="shared" si="364"/>
        <v>173.17792548417984</v>
      </c>
      <c r="AH301" s="15">
        <f t="shared" si="359"/>
        <v>2537.0575423488817</v>
      </c>
      <c r="AI301" s="15">
        <f t="shared" si="360"/>
        <v>1894.2779510669623</v>
      </c>
      <c r="AJ301" s="15">
        <f t="shared" si="361"/>
        <v>-642.77959128191947</v>
      </c>
      <c r="AN301" s="15">
        <f t="shared" si="362"/>
        <v>-642.77959128191947</v>
      </c>
    </row>
    <row r="302" spans="1:40">
      <c r="A302" s="76" t="s">
        <v>209</v>
      </c>
      <c r="B302" s="5" t="str">
        <f t="shared" si="356"/>
        <v>8700-02005</v>
      </c>
      <c r="C302" s="5" t="str">
        <f t="shared" si="357"/>
        <v>8700</v>
      </c>
      <c r="D302" s="1">
        <f>SUM($F302:K302)</f>
        <v>7554.05</v>
      </c>
      <c r="E302" s="2">
        <f t="shared" si="358"/>
        <v>1.3790236843468173E-2</v>
      </c>
      <c r="F302" s="22">
        <f>'Div 9 history '!B303</f>
        <v>932.49</v>
      </c>
      <c r="G302" s="22">
        <f>'Div 9 history '!C303</f>
        <v>432.42</v>
      </c>
      <c r="H302" s="22">
        <f>'Div 9 history '!D303</f>
        <v>2661.13</v>
      </c>
      <c r="I302" s="22">
        <f>'Div 9 history '!E303</f>
        <v>452.32</v>
      </c>
      <c r="J302" s="22">
        <f>'Div 9 history '!F303</f>
        <v>180.68</v>
      </c>
      <c r="K302" s="22">
        <f>'Div 9 history '!G303</f>
        <v>2895.01</v>
      </c>
      <c r="L302" s="1">
        <f t="shared" si="363"/>
        <v>1143.6341324969744</v>
      </c>
      <c r="M302" s="1">
        <f t="shared" si="363"/>
        <v>961.27176467421452</v>
      </c>
      <c r="N302" s="1">
        <f t="shared" si="363"/>
        <v>768.34814396488434</v>
      </c>
      <c r="O302" s="1">
        <f t="shared" si="363"/>
        <v>711.76363044166044</v>
      </c>
      <c r="P302" s="1">
        <f t="shared" si="363"/>
        <v>741.70168301935621</v>
      </c>
      <c r="Q302" s="1">
        <f t="shared" si="363"/>
        <v>555.51445510569181</v>
      </c>
      <c r="R302" s="1">
        <f t="shared" si="363"/>
        <v>862.30447513864385</v>
      </c>
      <c r="S302" s="1">
        <f t="shared" si="363"/>
        <v>772.10019160525519</v>
      </c>
      <c r="T302" s="1">
        <f t="shared" si="363"/>
        <v>848.89278029652883</v>
      </c>
      <c r="U302" s="1">
        <f t="shared" si="363"/>
        <v>995.07066986097584</v>
      </c>
      <c r="V302" s="1">
        <f t="shared" si="364"/>
        <v>706.01489440872388</v>
      </c>
      <c r="W302" s="1">
        <f t="shared" si="364"/>
        <v>691.7811635483697</v>
      </c>
      <c r="X302" s="1">
        <f t="shared" si="364"/>
        <v>933.72204321543904</v>
      </c>
      <c r="Y302" s="1">
        <f t="shared" si="364"/>
        <v>846.01599898861309</v>
      </c>
      <c r="Z302" s="1">
        <f t="shared" si="364"/>
        <v>620.59058277001805</v>
      </c>
      <c r="AA302" s="1">
        <f t="shared" si="364"/>
        <v>711.76363044166044</v>
      </c>
      <c r="AB302" s="1">
        <f t="shared" si="364"/>
        <v>741.70168301935621</v>
      </c>
      <c r="AC302" s="1">
        <f t="shared" si="364"/>
        <v>555.51445510569181</v>
      </c>
      <c r="AD302" s="1">
        <f t="shared" si="364"/>
        <v>862.30447513864385</v>
      </c>
      <c r="AE302" s="1">
        <f t="shared" si="364"/>
        <v>772.10019160525519</v>
      </c>
      <c r="AF302" s="1">
        <f t="shared" si="364"/>
        <v>848.89278029652883</v>
      </c>
      <c r="AH302" s="15">
        <f t="shared" si="359"/>
        <v>12436.283809702783</v>
      </c>
      <c r="AI302" s="15">
        <f t="shared" si="360"/>
        <v>9285.4725683992747</v>
      </c>
      <c r="AJ302" s="15">
        <f t="shared" si="361"/>
        <v>-3150.8112413035087</v>
      </c>
      <c r="AN302" s="15">
        <f t="shared" si="362"/>
        <v>-3150.8112413035087</v>
      </c>
    </row>
    <row r="303" spans="1:40">
      <c r="A303" s="76" t="s">
        <v>915</v>
      </c>
      <c r="B303" s="5" t="str">
        <f t="shared" si="356"/>
        <v>8780-04306</v>
      </c>
      <c r="C303" s="5" t="str">
        <f t="shared" si="357"/>
        <v>8780</v>
      </c>
      <c r="D303" s="1">
        <f>SUM($F303:K303)</f>
        <v>0</v>
      </c>
      <c r="E303" s="2">
        <f t="shared" si="358"/>
        <v>0</v>
      </c>
      <c r="F303" s="22">
        <f>'Div 9 history '!B304</f>
        <v>0</v>
      </c>
      <c r="G303" s="22">
        <f>'Div 9 history '!C304</f>
        <v>0</v>
      </c>
      <c r="H303" s="22">
        <f>'Div 9 history '!D304</f>
        <v>0</v>
      </c>
      <c r="I303" s="22">
        <f>'Div 9 history '!E304</f>
        <v>0</v>
      </c>
      <c r="J303" s="22">
        <f>'Div 9 history '!F304</f>
        <v>0</v>
      </c>
      <c r="K303" s="22">
        <f>'Div 9 history '!G304</f>
        <v>0</v>
      </c>
      <c r="L303" s="1">
        <f t="shared" si="363"/>
        <v>0</v>
      </c>
      <c r="M303" s="1">
        <f t="shared" si="363"/>
        <v>0</v>
      </c>
      <c r="N303" s="1">
        <f t="shared" si="363"/>
        <v>0</v>
      </c>
      <c r="O303" s="1">
        <f t="shared" si="363"/>
        <v>0</v>
      </c>
      <c r="P303" s="1">
        <f t="shared" si="363"/>
        <v>0</v>
      </c>
      <c r="Q303" s="1">
        <f t="shared" si="363"/>
        <v>0</v>
      </c>
      <c r="R303" s="1">
        <f t="shared" si="363"/>
        <v>0</v>
      </c>
      <c r="S303" s="1">
        <f t="shared" si="363"/>
        <v>0</v>
      </c>
      <c r="T303" s="1">
        <f t="shared" si="363"/>
        <v>0</v>
      </c>
      <c r="U303" s="1">
        <f t="shared" si="363"/>
        <v>0</v>
      </c>
      <c r="V303" s="1">
        <f t="shared" si="364"/>
        <v>0</v>
      </c>
      <c r="W303" s="1">
        <f t="shared" si="364"/>
        <v>0</v>
      </c>
      <c r="X303" s="1">
        <f t="shared" si="364"/>
        <v>0</v>
      </c>
      <c r="Y303" s="1">
        <f t="shared" si="364"/>
        <v>0</v>
      </c>
      <c r="Z303" s="1">
        <f t="shared" si="364"/>
        <v>0</v>
      </c>
      <c r="AA303" s="1">
        <f t="shared" si="364"/>
        <v>0</v>
      </c>
      <c r="AB303" s="1">
        <f t="shared" si="364"/>
        <v>0</v>
      </c>
      <c r="AC303" s="1">
        <f t="shared" si="364"/>
        <v>0</v>
      </c>
      <c r="AD303" s="1">
        <f t="shared" si="364"/>
        <v>0</v>
      </c>
      <c r="AE303" s="1">
        <f t="shared" si="364"/>
        <v>0</v>
      </c>
      <c r="AF303" s="1">
        <f t="shared" si="364"/>
        <v>0</v>
      </c>
      <c r="AH303" s="15">
        <f t="shared" si="359"/>
        <v>0</v>
      </c>
      <c r="AI303" s="15">
        <f t="shared" si="360"/>
        <v>0</v>
      </c>
      <c r="AJ303" s="15">
        <f t="shared" si="361"/>
        <v>0</v>
      </c>
      <c r="AN303" s="15">
        <f t="shared" si="362"/>
        <v>0</v>
      </c>
    </row>
    <row r="304" spans="1:40">
      <c r="A304" s="76" t="s">
        <v>711</v>
      </c>
      <c r="B304" s="5" t="str">
        <f t="shared" si="322"/>
        <v>8740-04306</v>
      </c>
      <c r="C304" s="5" t="str">
        <f t="shared" si="323"/>
        <v>8740</v>
      </c>
      <c r="D304" s="1">
        <f>SUM($F304:K304)</f>
        <v>0</v>
      </c>
      <c r="E304" s="2">
        <f t="shared" ref="E304:E320" si="365">D304/$D$321</f>
        <v>0</v>
      </c>
      <c r="F304" s="22">
        <f>'Div 9 history '!B305</f>
        <v>0</v>
      </c>
      <c r="G304" s="22">
        <f>'Div 9 history '!C305</f>
        <v>0</v>
      </c>
      <c r="H304" s="22">
        <f>'Div 9 history '!D305</f>
        <v>0</v>
      </c>
      <c r="I304" s="22">
        <f>'Div 9 history '!E305</f>
        <v>0</v>
      </c>
      <c r="J304" s="22">
        <f>'Div 9 history '!F305</f>
        <v>0</v>
      </c>
      <c r="K304" s="22">
        <f>'Div 9 history '!G305</f>
        <v>0</v>
      </c>
      <c r="L304" s="1">
        <f t="shared" ref="L304:U311" si="366">$E304*L$321</f>
        <v>0</v>
      </c>
      <c r="M304" s="1">
        <f t="shared" si="366"/>
        <v>0</v>
      </c>
      <c r="N304" s="1">
        <f t="shared" si="366"/>
        <v>0</v>
      </c>
      <c r="O304" s="1">
        <f t="shared" si="366"/>
        <v>0</v>
      </c>
      <c r="P304" s="1">
        <f t="shared" si="366"/>
        <v>0</v>
      </c>
      <c r="Q304" s="1">
        <f t="shared" si="366"/>
        <v>0</v>
      </c>
      <c r="R304" s="1">
        <f t="shared" si="366"/>
        <v>0</v>
      </c>
      <c r="S304" s="1">
        <f t="shared" si="366"/>
        <v>0</v>
      </c>
      <c r="T304" s="1">
        <f t="shared" si="366"/>
        <v>0</v>
      </c>
      <c r="U304" s="1">
        <f t="shared" si="366"/>
        <v>0</v>
      </c>
      <c r="V304" s="1">
        <f t="shared" ref="V304:AF311" si="367">$E304*V$321</f>
        <v>0</v>
      </c>
      <c r="W304" s="1">
        <f t="shared" si="367"/>
        <v>0</v>
      </c>
      <c r="X304" s="1">
        <f t="shared" si="367"/>
        <v>0</v>
      </c>
      <c r="Y304" s="1">
        <f t="shared" si="367"/>
        <v>0</v>
      </c>
      <c r="Z304" s="1">
        <f t="shared" si="367"/>
        <v>0</v>
      </c>
      <c r="AA304" s="1">
        <f t="shared" si="367"/>
        <v>0</v>
      </c>
      <c r="AB304" s="1">
        <f t="shared" si="367"/>
        <v>0</v>
      </c>
      <c r="AC304" s="1">
        <f t="shared" si="367"/>
        <v>0</v>
      </c>
      <c r="AD304" s="1">
        <f t="shared" si="367"/>
        <v>0</v>
      </c>
      <c r="AE304" s="1">
        <f t="shared" si="367"/>
        <v>0</v>
      </c>
      <c r="AF304" s="1">
        <f t="shared" si="367"/>
        <v>0</v>
      </c>
      <c r="AH304" s="15">
        <f t="shared" ref="AH304" si="368">SUM(F304:Q304)</f>
        <v>0</v>
      </c>
      <c r="AI304" s="15">
        <f t="shared" ref="AI304" si="369">SUM(U304:AF304)</f>
        <v>0</v>
      </c>
      <c r="AJ304" s="15">
        <f t="shared" ref="AJ304" si="370">AI304-AH304</f>
        <v>0</v>
      </c>
      <c r="AN304" s="15">
        <f t="shared" ref="AN304" si="371">AJ304</f>
        <v>0</v>
      </c>
    </row>
    <row r="305" spans="1:40">
      <c r="A305" s="76" t="s">
        <v>1187</v>
      </c>
      <c r="B305" s="5" t="str">
        <f t="shared" si="322"/>
        <v>8740-02006</v>
      </c>
      <c r="C305" s="5" t="str">
        <f t="shared" si="323"/>
        <v>8740</v>
      </c>
      <c r="D305" s="1">
        <f>SUM($F305:K305)</f>
        <v>-1362.98</v>
      </c>
      <c r="E305" s="2">
        <f t="shared" si="365"/>
        <v>-2.4881774694250434E-3</v>
      </c>
      <c r="F305" s="22">
        <f>'Div 9 history '!B306</f>
        <v>0</v>
      </c>
      <c r="G305" s="22">
        <f>'Div 9 history '!C306</f>
        <v>-1362.98</v>
      </c>
      <c r="H305" s="22">
        <f>'Div 9 history '!D306</f>
        <v>0</v>
      </c>
      <c r="I305" s="22">
        <f>'Div 9 history '!E306</f>
        <v>0</v>
      </c>
      <c r="J305" s="22">
        <f>'Div 9 history '!F306</f>
        <v>0</v>
      </c>
      <c r="K305" s="22">
        <f>'Div 9 history '!G306</f>
        <v>0</v>
      </c>
      <c r="L305" s="1">
        <f t="shared" si="366"/>
        <v>-206.34632414542216</v>
      </c>
      <c r="M305" s="1">
        <f t="shared" si="366"/>
        <v>-173.44261552619599</v>
      </c>
      <c r="N305" s="1">
        <f t="shared" si="366"/>
        <v>-138.63333619201063</v>
      </c>
      <c r="O305" s="1">
        <f t="shared" si="366"/>
        <v>-128.42377175414171</v>
      </c>
      <c r="P305" s="1">
        <f t="shared" si="366"/>
        <v>-133.82550551316473</v>
      </c>
      <c r="Q305" s="1">
        <f t="shared" si="366"/>
        <v>-100.23167599101882</v>
      </c>
      <c r="R305" s="1">
        <f t="shared" si="366"/>
        <v>-155.58591133557081</v>
      </c>
      <c r="S305" s="1">
        <f t="shared" si="366"/>
        <v>-139.31031951789183</v>
      </c>
      <c r="T305" s="1">
        <f t="shared" si="366"/>
        <v>-153.16603433768148</v>
      </c>
      <c r="U305" s="1">
        <f t="shared" si="366"/>
        <v>-179.5409643313339</v>
      </c>
      <c r="V305" s="1">
        <f t="shared" si="367"/>
        <v>-127.38652521246252</v>
      </c>
      <c r="W305" s="1">
        <f t="shared" si="367"/>
        <v>-124.81832795562075</v>
      </c>
      <c r="X305" s="1">
        <f t="shared" si="367"/>
        <v>-168.4718092231027</v>
      </c>
      <c r="Y305" s="1">
        <f t="shared" si="367"/>
        <v>-152.64697563578474</v>
      </c>
      <c r="Z305" s="1">
        <f t="shared" si="367"/>
        <v>-111.97338546923559</v>
      </c>
      <c r="AA305" s="1">
        <f t="shared" si="367"/>
        <v>-128.42377175414171</v>
      </c>
      <c r="AB305" s="1">
        <f t="shared" si="367"/>
        <v>-133.82550551316473</v>
      </c>
      <c r="AC305" s="1">
        <f t="shared" si="367"/>
        <v>-100.23167599101882</v>
      </c>
      <c r="AD305" s="1">
        <f t="shared" si="367"/>
        <v>-155.58591133557081</v>
      </c>
      <c r="AE305" s="1">
        <f t="shared" si="367"/>
        <v>-139.31031951789183</v>
      </c>
      <c r="AF305" s="1">
        <f t="shared" si="367"/>
        <v>-153.16603433768148</v>
      </c>
      <c r="AH305" s="15">
        <f t="shared" si="316"/>
        <v>-2243.8832291219537</v>
      </c>
      <c r="AI305" s="15">
        <f t="shared" si="317"/>
        <v>-1675.3812062770098</v>
      </c>
      <c r="AJ305" s="15">
        <f t="shared" si="318"/>
        <v>568.50202284494389</v>
      </c>
      <c r="AN305" s="15">
        <f t="shared" si="319"/>
        <v>568.50202284494389</v>
      </c>
    </row>
    <row r="306" spans="1:40">
      <c r="A306" s="76" t="s">
        <v>1188</v>
      </c>
      <c r="B306" s="5" t="str">
        <f t="shared" si="322"/>
        <v>8780-02006</v>
      </c>
      <c r="C306" s="5" t="str">
        <f t="shared" si="323"/>
        <v>8780</v>
      </c>
      <c r="D306" s="1">
        <f>SUM($F306:K306)</f>
        <v>150</v>
      </c>
      <c r="E306" s="2">
        <f t="shared" si="365"/>
        <v>2.7383132578156431E-4</v>
      </c>
      <c r="F306" s="22">
        <f>'Div 9 history '!B307</f>
        <v>0</v>
      </c>
      <c r="G306" s="22">
        <f>'Div 9 history '!C307</f>
        <v>0</v>
      </c>
      <c r="H306" s="22">
        <f>'Div 9 history '!D307</f>
        <v>0</v>
      </c>
      <c r="I306" s="22">
        <f>'Div 9 history '!E307</f>
        <v>150</v>
      </c>
      <c r="J306" s="22">
        <f>'Div 9 history '!F307</f>
        <v>0</v>
      </c>
      <c r="K306" s="22">
        <f>'Div 9 history '!G307</f>
        <v>0</v>
      </c>
      <c r="L306" s="1">
        <f t="shared" si="366"/>
        <v>22.709026267306434</v>
      </c>
      <c r="M306" s="1">
        <f t="shared" si="366"/>
        <v>19.08787533854451</v>
      </c>
      <c r="N306" s="1">
        <f t="shared" si="366"/>
        <v>15.257010688932779</v>
      </c>
      <c r="O306" s="1">
        <f t="shared" si="366"/>
        <v>14.133417778046089</v>
      </c>
      <c r="P306" s="1">
        <f t="shared" si="366"/>
        <v>14.727894633064835</v>
      </c>
      <c r="Q306" s="1">
        <f t="shared" si="366"/>
        <v>11.030793847784137</v>
      </c>
      <c r="R306" s="1">
        <f t="shared" si="366"/>
        <v>17.122691969314022</v>
      </c>
      <c r="S306" s="1">
        <f t="shared" si="366"/>
        <v>15.331514716051426</v>
      </c>
      <c r="T306" s="1">
        <f t="shared" si="366"/>
        <v>16.85637731342516</v>
      </c>
      <c r="U306" s="1">
        <f t="shared" si="366"/>
        <v>19.759016749842321</v>
      </c>
      <c r="V306" s="1">
        <f t="shared" si="367"/>
        <v>14.019265713267529</v>
      </c>
      <c r="W306" s="1">
        <f t="shared" si="367"/>
        <v>13.736627972048829</v>
      </c>
      <c r="X306" s="1">
        <f t="shared" si="367"/>
        <v>18.540823330837874</v>
      </c>
      <c r="Y306" s="1">
        <f t="shared" si="367"/>
        <v>16.79925336055387</v>
      </c>
      <c r="Z306" s="1">
        <f t="shared" si="367"/>
        <v>12.323003874147339</v>
      </c>
      <c r="AA306" s="1">
        <f t="shared" si="367"/>
        <v>14.133417778046089</v>
      </c>
      <c r="AB306" s="1">
        <f t="shared" si="367"/>
        <v>14.727894633064835</v>
      </c>
      <c r="AC306" s="1">
        <f t="shared" si="367"/>
        <v>11.030793847784137</v>
      </c>
      <c r="AD306" s="1">
        <f t="shared" si="367"/>
        <v>17.122691969314022</v>
      </c>
      <c r="AE306" s="1">
        <f t="shared" si="367"/>
        <v>15.331514716051426</v>
      </c>
      <c r="AF306" s="1">
        <f t="shared" si="367"/>
        <v>16.85637731342516</v>
      </c>
      <c r="AH306" s="15">
        <f t="shared" ref="AH306" si="372">SUM(F306:Q306)</f>
        <v>246.94601855367878</v>
      </c>
      <c r="AI306" s="15">
        <f t="shared" ref="AI306" si="373">SUM(U306:AF306)</f>
        <v>184.38068125838342</v>
      </c>
      <c r="AJ306" s="15">
        <f t="shared" ref="AJ306" si="374">AI306-AH306</f>
        <v>-62.565337295295365</v>
      </c>
      <c r="AN306" s="15">
        <f t="shared" ref="AN306" si="375">AJ306</f>
        <v>-62.565337295295365</v>
      </c>
    </row>
    <row r="307" spans="1:40">
      <c r="A307" s="76" t="s">
        <v>1195</v>
      </c>
      <c r="B307" s="5" t="str">
        <f t="shared" si="322"/>
        <v>9280-05010</v>
      </c>
      <c r="C307" s="5" t="str">
        <f t="shared" si="323"/>
        <v>9280</v>
      </c>
      <c r="D307" s="1">
        <f>SUM($F307:K307)</f>
        <v>-1365.72</v>
      </c>
      <c r="E307" s="2">
        <f t="shared" si="365"/>
        <v>-2.4931794549759869E-3</v>
      </c>
      <c r="F307" s="22">
        <f>'Div 9 history '!B308</f>
        <v>0</v>
      </c>
      <c r="G307" s="22">
        <f>'Div 9 history '!C308</f>
        <v>0</v>
      </c>
      <c r="H307" s="22">
        <f>'Div 9 history '!D308</f>
        <v>0</v>
      </c>
      <c r="I307" s="22">
        <f>'Div 9 history '!E308</f>
        <v>0</v>
      </c>
      <c r="J307" s="22">
        <f>'Div 9 history '!F308</f>
        <v>-1365.72</v>
      </c>
      <c r="K307" s="22">
        <f>'Div 9 history '!G308</f>
        <v>0</v>
      </c>
      <c r="L307" s="1">
        <f t="shared" si="366"/>
        <v>-206.76114235857165</v>
      </c>
      <c r="M307" s="1">
        <f t="shared" si="366"/>
        <v>-173.79128738238009</v>
      </c>
      <c r="N307" s="1">
        <f t="shared" si="366"/>
        <v>-138.91203092059516</v>
      </c>
      <c r="O307" s="1">
        <f t="shared" si="366"/>
        <v>-128.68194218555405</v>
      </c>
      <c r="P307" s="1">
        <f t="shared" si="366"/>
        <v>-134.09453505512872</v>
      </c>
      <c r="Q307" s="1">
        <f t="shared" si="366"/>
        <v>-100.43317182530502</v>
      </c>
      <c r="R307" s="1">
        <f t="shared" si="366"/>
        <v>-155.89868584221031</v>
      </c>
      <c r="S307" s="1">
        <f t="shared" si="366"/>
        <v>-139.59037518670505</v>
      </c>
      <c r="T307" s="1">
        <f t="shared" si="366"/>
        <v>-153.47394416327342</v>
      </c>
      <c r="U307" s="1">
        <f t="shared" si="366"/>
        <v>-179.90189570396436</v>
      </c>
      <c r="V307" s="1">
        <f t="shared" si="367"/>
        <v>-127.64261046615822</v>
      </c>
      <c r="W307" s="1">
        <f t="shared" si="367"/>
        <v>-125.06925035991019</v>
      </c>
      <c r="X307" s="1">
        <f t="shared" si="367"/>
        <v>-168.81048826261269</v>
      </c>
      <c r="Y307" s="1">
        <f t="shared" si="367"/>
        <v>-152.95384199717088</v>
      </c>
      <c r="Z307" s="1">
        <f t="shared" si="367"/>
        <v>-112.19848567333671</v>
      </c>
      <c r="AA307" s="1">
        <f t="shared" si="367"/>
        <v>-128.68194218555405</v>
      </c>
      <c r="AB307" s="1">
        <f t="shared" si="367"/>
        <v>-134.09453505512872</v>
      </c>
      <c r="AC307" s="1">
        <f t="shared" si="367"/>
        <v>-100.43317182530502</v>
      </c>
      <c r="AD307" s="1">
        <f t="shared" si="367"/>
        <v>-155.89868584221031</v>
      </c>
      <c r="AE307" s="1">
        <f t="shared" si="367"/>
        <v>-139.59037518670505</v>
      </c>
      <c r="AF307" s="1">
        <f t="shared" si="367"/>
        <v>-153.47394416327342</v>
      </c>
      <c r="AH307" s="15">
        <f t="shared" si="316"/>
        <v>-2248.3941097275347</v>
      </c>
      <c r="AI307" s="15">
        <f t="shared" si="317"/>
        <v>-1678.7492267213295</v>
      </c>
      <c r="AJ307" s="15">
        <f t="shared" si="318"/>
        <v>569.64488300620519</v>
      </c>
      <c r="AN307" s="15">
        <f t="shared" si="319"/>
        <v>569.64488300620519</v>
      </c>
    </row>
    <row r="308" spans="1:40">
      <c r="A308" s="76" t="s">
        <v>712</v>
      </c>
      <c r="B308" s="5" t="str">
        <f t="shared" si="322"/>
        <v>8940-05010</v>
      </c>
      <c r="C308" s="5" t="str">
        <f t="shared" si="323"/>
        <v>8940</v>
      </c>
      <c r="D308" s="1">
        <f>SUM($F308:K308)</f>
        <v>0</v>
      </c>
      <c r="E308" s="2">
        <f t="shared" si="365"/>
        <v>0</v>
      </c>
      <c r="F308" s="22">
        <f>'Div 9 history '!B309</f>
        <v>0</v>
      </c>
      <c r="G308" s="22">
        <f>'Div 9 history '!C309</f>
        <v>0</v>
      </c>
      <c r="H308" s="22">
        <f>'Div 9 history '!D309</f>
        <v>0</v>
      </c>
      <c r="I308" s="22">
        <f>'Div 9 history '!E309</f>
        <v>0</v>
      </c>
      <c r="J308" s="22">
        <f>'Div 9 history '!F309</f>
        <v>0</v>
      </c>
      <c r="K308" s="22">
        <f>'Div 9 history '!G309</f>
        <v>0</v>
      </c>
      <c r="L308" s="1">
        <f t="shared" si="366"/>
        <v>0</v>
      </c>
      <c r="M308" s="1">
        <f t="shared" si="366"/>
        <v>0</v>
      </c>
      <c r="N308" s="1">
        <f t="shared" si="366"/>
        <v>0</v>
      </c>
      <c r="O308" s="1">
        <f t="shared" si="366"/>
        <v>0</v>
      </c>
      <c r="P308" s="1">
        <f t="shared" si="366"/>
        <v>0</v>
      </c>
      <c r="Q308" s="1">
        <f t="shared" si="366"/>
        <v>0</v>
      </c>
      <c r="R308" s="1">
        <f t="shared" si="366"/>
        <v>0</v>
      </c>
      <c r="S308" s="1">
        <f t="shared" si="366"/>
        <v>0</v>
      </c>
      <c r="T308" s="1">
        <f t="shared" si="366"/>
        <v>0</v>
      </c>
      <c r="U308" s="1">
        <f t="shared" si="366"/>
        <v>0</v>
      </c>
      <c r="V308" s="1">
        <f t="shared" si="367"/>
        <v>0</v>
      </c>
      <c r="W308" s="1">
        <f t="shared" si="367"/>
        <v>0</v>
      </c>
      <c r="X308" s="1">
        <f t="shared" si="367"/>
        <v>0</v>
      </c>
      <c r="Y308" s="1">
        <f t="shared" si="367"/>
        <v>0</v>
      </c>
      <c r="Z308" s="1">
        <f t="shared" si="367"/>
        <v>0</v>
      </c>
      <c r="AA308" s="1">
        <f t="shared" si="367"/>
        <v>0</v>
      </c>
      <c r="AB308" s="1">
        <f t="shared" si="367"/>
        <v>0</v>
      </c>
      <c r="AC308" s="1">
        <f t="shared" si="367"/>
        <v>0</v>
      </c>
      <c r="AD308" s="1">
        <f t="shared" si="367"/>
        <v>0</v>
      </c>
      <c r="AE308" s="1">
        <f t="shared" si="367"/>
        <v>0</v>
      </c>
      <c r="AF308" s="1">
        <f t="shared" si="367"/>
        <v>0</v>
      </c>
      <c r="AH308" s="15">
        <f t="shared" si="316"/>
        <v>0</v>
      </c>
      <c r="AI308" s="15">
        <f t="shared" si="317"/>
        <v>0</v>
      </c>
      <c r="AJ308" s="15">
        <f t="shared" si="318"/>
        <v>0</v>
      </c>
      <c r="AN308" s="15">
        <f t="shared" si="319"/>
        <v>0</v>
      </c>
    </row>
    <row r="309" spans="1:40">
      <c r="A309" s="76" t="s">
        <v>713</v>
      </c>
      <c r="B309" s="5" t="str">
        <f t="shared" si="322"/>
        <v>9020-05010</v>
      </c>
      <c r="C309" s="5" t="str">
        <f t="shared" si="323"/>
        <v>9020</v>
      </c>
      <c r="D309" s="1">
        <f>SUM($F309:K309)</f>
        <v>0</v>
      </c>
      <c r="E309" s="2">
        <f t="shared" si="365"/>
        <v>0</v>
      </c>
      <c r="F309" s="22">
        <f>'Div 9 history '!B310</f>
        <v>0</v>
      </c>
      <c r="G309" s="22">
        <f>'Div 9 history '!C310</f>
        <v>0</v>
      </c>
      <c r="H309" s="22">
        <f>'Div 9 history '!D310</f>
        <v>0</v>
      </c>
      <c r="I309" s="22">
        <f>'Div 9 history '!E310</f>
        <v>0</v>
      </c>
      <c r="J309" s="22">
        <f>'Div 9 history '!F310</f>
        <v>0</v>
      </c>
      <c r="K309" s="22">
        <f>'Div 9 history '!G310</f>
        <v>0</v>
      </c>
      <c r="L309" s="1">
        <f t="shared" si="366"/>
        <v>0</v>
      </c>
      <c r="M309" s="1">
        <f t="shared" si="366"/>
        <v>0</v>
      </c>
      <c r="N309" s="1">
        <f t="shared" si="366"/>
        <v>0</v>
      </c>
      <c r="O309" s="1">
        <f t="shared" si="366"/>
        <v>0</v>
      </c>
      <c r="P309" s="1">
        <f t="shared" si="366"/>
        <v>0</v>
      </c>
      <c r="Q309" s="1">
        <f t="shared" si="366"/>
        <v>0</v>
      </c>
      <c r="R309" s="1">
        <f t="shared" si="366"/>
        <v>0</v>
      </c>
      <c r="S309" s="1">
        <f t="shared" si="366"/>
        <v>0</v>
      </c>
      <c r="T309" s="1">
        <f t="shared" si="366"/>
        <v>0</v>
      </c>
      <c r="U309" s="1">
        <f t="shared" si="366"/>
        <v>0</v>
      </c>
      <c r="V309" s="1">
        <f t="shared" si="367"/>
        <v>0</v>
      </c>
      <c r="W309" s="1">
        <f t="shared" si="367"/>
        <v>0</v>
      </c>
      <c r="X309" s="1">
        <f t="shared" si="367"/>
        <v>0</v>
      </c>
      <c r="Y309" s="1">
        <f t="shared" si="367"/>
        <v>0</v>
      </c>
      <c r="Z309" s="1">
        <f t="shared" si="367"/>
        <v>0</v>
      </c>
      <c r="AA309" s="1">
        <f t="shared" si="367"/>
        <v>0</v>
      </c>
      <c r="AB309" s="1">
        <f t="shared" si="367"/>
        <v>0</v>
      </c>
      <c r="AC309" s="1">
        <f t="shared" si="367"/>
        <v>0</v>
      </c>
      <c r="AD309" s="1">
        <f t="shared" si="367"/>
        <v>0</v>
      </c>
      <c r="AE309" s="1">
        <f t="shared" si="367"/>
        <v>0</v>
      </c>
      <c r="AF309" s="1">
        <f t="shared" si="367"/>
        <v>0</v>
      </c>
      <c r="AH309" s="15">
        <f t="shared" si="316"/>
        <v>0</v>
      </c>
      <c r="AI309" s="15">
        <f t="shared" si="317"/>
        <v>0</v>
      </c>
      <c r="AJ309" s="15">
        <f t="shared" si="318"/>
        <v>0</v>
      </c>
      <c r="AN309" s="15">
        <f t="shared" si="319"/>
        <v>0</v>
      </c>
    </row>
    <row r="310" spans="1:40">
      <c r="A310" s="76" t="s">
        <v>211</v>
      </c>
      <c r="B310" s="5" t="str">
        <f t="shared" si="322"/>
        <v>9030-05010</v>
      </c>
      <c r="C310" s="5" t="str">
        <f t="shared" si="323"/>
        <v>9030</v>
      </c>
      <c r="D310" s="1">
        <f>SUM($F310:K310)</f>
        <v>3057.35</v>
      </c>
      <c r="E310" s="2">
        <f t="shared" si="365"/>
        <v>5.581321359188437E-3</v>
      </c>
      <c r="F310" s="22">
        <f>'Div 9 history '!B311</f>
        <v>451.73</v>
      </c>
      <c r="G310" s="22">
        <f>'Div 9 history '!C311</f>
        <v>277.94</v>
      </c>
      <c r="H310" s="22">
        <f>'Div 9 history '!D311</f>
        <v>835.48</v>
      </c>
      <c r="I310" s="22">
        <f>'Div 9 history '!E311</f>
        <v>593.30999999999995</v>
      </c>
      <c r="J310" s="22">
        <f>'Div 9 history '!F311</f>
        <v>424.69</v>
      </c>
      <c r="K310" s="22">
        <f>'Div 9 history '!G311</f>
        <v>474.2</v>
      </c>
      <c r="L310" s="1">
        <f t="shared" si="366"/>
        <v>462.86294305566213</v>
      </c>
      <c r="M310" s="1">
        <f t="shared" si="366"/>
        <v>389.05543777532705</v>
      </c>
      <c r="N310" s="1">
        <f t="shared" si="366"/>
        <v>310.97347753205747</v>
      </c>
      <c r="O310" s="1">
        <f t="shared" si="366"/>
        <v>288.07203229139469</v>
      </c>
      <c r="P310" s="1">
        <f t="shared" si="366"/>
        <v>300.18885770933849</v>
      </c>
      <c r="Q310" s="1">
        <f t="shared" si="366"/>
        <v>224.83331713681886</v>
      </c>
      <c r="R310" s="1">
        <f t="shared" si="366"/>
        <v>349.00041528254809</v>
      </c>
      <c r="S310" s="1">
        <f t="shared" si="366"/>
        <v>312.49204344746551</v>
      </c>
      <c r="T310" s="1">
        <f t="shared" si="366"/>
        <v>343.57230119466936</v>
      </c>
      <c r="U310" s="1">
        <f t="shared" si="366"/>
        <v>402.73486573420274</v>
      </c>
      <c r="V310" s="1">
        <f t="shared" si="367"/>
        <v>285.74534685638986</v>
      </c>
      <c r="W310" s="1">
        <f t="shared" si="367"/>
        <v>279.98453020228987</v>
      </c>
      <c r="X310" s="1">
        <f t="shared" si="367"/>
        <v>377.90524140358116</v>
      </c>
      <c r="Y310" s="1">
        <f t="shared" si="367"/>
        <v>342.40798174592913</v>
      </c>
      <c r="Z310" s="1">
        <f t="shared" si="367"/>
        <v>251.1715726308291</v>
      </c>
      <c r="AA310" s="1">
        <f t="shared" si="367"/>
        <v>288.07203229139469</v>
      </c>
      <c r="AB310" s="1">
        <f t="shared" si="367"/>
        <v>300.18885770933849</v>
      </c>
      <c r="AC310" s="1">
        <f t="shared" si="367"/>
        <v>224.83331713681886</v>
      </c>
      <c r="AD310" s="1">
        <f t="shared" si="367"/>
        <v>349.00041528254809</v>
      </c>
      <c r="AE310" s="1">
        <f t="shared" si="367"/>
        <v>312.49204344746551</v>
      </c>
      <c r="AF310" s="1">
        <f t="shared" si="367"/>
        <v>343.57230119466936</v>
      </c>
      <c r="AH310" s="15">
        <f t="shared" si="316"/>
        <v>5033.3360655005981</v>
      </c>
      <c r="AI310" s="15">
        <f t="shared" si="317"/>
        <v>3758.1085056354573</v>
      </c>
      <c r="AJ310" s="15">
        <f t="shared" si="318"/>
        <v>-1275.2275598651408</v>
      </c>
      <c r="AN310" s="15">
        <f t="shared" si="319"/>
        <v>-1275.2275598651408</v>
      </c>
    </row>
    <row r="311" spans="1:40">
      <c r="A311" s="76" t="s">
        <v>212</v>
      </c>
      <c r="B311" s="5" t="str">
        <f t="shared" si="322"/>
        <v>9090-05010</v>
      </c>
      <c r="C311" s="5" t="str">
        <f t="shared" si="323"/>
        <v>9090</v>
      </c>
      <c r="D311" s="1">
        <f>SUM($F311:K311)</f>
        <v>0</v>
      </c>
      <c r="E311" s="2">
        <f t="shared" si="365"/>
        <v>0</v>
      </c>
      <c r="F311" s="22">
        <f>'Div 9 history '!B312</f>
        <v>0</v>
      </c>
      <c r="G311" s="22">
        <f>'Div 9 history '!C312</f>
        <v>0</v>
      </c>
      <c r="H311" s="22">
        <f>'Div 9 history '!D312</f>
        <v>0</v>
      </c>
      <c r="I311" s="22">
        <f>'Div 9 history '!E312</f>
        <v>0</v>
      </c>
      <c r="J311" s="22">
        <f>'Div 9 history '!F312</f>
        <v>0</v>
      </c>
      <c r="K311" s="22">
        <f>'Div 9 history '!G312</f>
        <v>0</v>
      </c>
      <c r="L311" s="1">
        <f t="shared" si="366"/>
        <v>0</v>
      </c>
      <c r="M311" s="1">
        <f t="shared" si="366"/>
        <v>0</v>
      </c>
      <c r="N311" s="1">
        <f t="shared" si="366"/>
        <v>0</v>
      </c>
      <c r="O311" s="1">
        <f t="shared" si="366"/>
        <v>0</v>
      </c>
      <c r="P311" s="1">
        <f t="shared" si="366"/>
        <v>0</v>
      </c>
      <c r="Q311" s="1">
        <f t="shared" si="366"/>
        <v>0</v>
      </c>
      <c r="R311" s="1">
        <f t="shared" si="366"/>
        <v>0</v>
      </c>
      <c r="S311" s="1">
        <f t="shared" si="366"/>
        <v>0</v>
      </c>
      <c r="T311" s="1">
        <f t="shared" si="366"/>
        <v>0</v>
      </c>
      <c r="U311" s="1">
        <f t="shared" si="366"/>
        <v>0</v>
      </c>
      <c r="V311" s="1">
        <f t="shared" si="367"/>
        <v>0</v>
      </c>
      <c r="W311" s="1">
        <f t="shared" si="367"/>
        <v>0</v>
      </c>
      <c r="X311" s="1">
        <f t="shared" si="367"/>
        <v>0</v>
      </c>
      <c r="Y311" s="1">
        <f t="shared" si="367"/>
        <v>0</v>
      </c>
      <c r="Z311" s="1">
        <f t="shared" si="367"/>
        <v>0</v>
      </c>
      <c r="AA311" s="1">
        <f t="shared" si="367"/>
        <v>0</v>
      </c>
      <c r="AB311" s="1">
        <f t="shared" si="367"/>
        <v>0</v>
      </c>
      <c r="AC311" s="1">
        <f t="shared" si="367"/>
        <v>0</v>
      </c>
      <c r="AD311" s="1">
        <f t="shared" si="367"/>
        <v>0</v>
      </c>
      <c r="AE311" s="1">
        <f t="shared" si="367"/>
        <v>0</v>
      </c>
      <c r="AF311" s="1">
        <f t="shared" si="367"/>
        <v>0</v>
      </c>
      <c r="AH311" s="15">
        <f t="shared" si="316"/>
        <v>0</v>
      </c>
      <c r="AI311" s="15">
        <f t="shared" si="317"/>
        <v>0</v>
      </c>
      <c r="AJ311" s="15">
        <f t="shared" si="318"/>
        <v>0</v>
      </c>
      <c r="AN311" s="15">
        <f t="shared" si="319"/>
        <v>0</v>
      </c>
    </row>
    <row r="312" spans="1:40">
      <c r="A312" s="76" t="s">
        <v>213</v>
      </c>
      <c r="B312" s="5" t="str">
        <f t="shared" si="322"/>
        <v>9110-05010</v>
      </c>
      <c r="C312" s="5" t="str">
        <f t="shared" si="323"/>
        <v>9110</v>
      </c>
      <c r="D312" s="1">
        <f>SUM($F312:K312)</f>
        <v>56.33</v>
      </c>
      <c r="E312" s="2">
        <f t="shared" si="365"/>
        <v>1.0283279054183678E-4</v>
      </c>
      <c r="F312" s="22">
        <f>'Div 9 history '!B313</f>
        <v>56.33</v>
      </c>
      <c r="G312" s="22">
        <f>'Div 9 history '!C313</f>
        <v>0</v>
      </c>
      <c r="H312" s="22">
        <f>'Div 9 history '!D313</f>
        <v>0</v>
      </c>
      <c r="I312" s="22">
        <f>'Div 9 history '!E313</f>
        <v>0</v>
      </c>
      <c r="J312" s="22">
        <f>'Div 9 history '!F313</f>
        <v>0</v>
      </c>
      <c r="K312" s="22">
        <f>'Div 9 history '!G313</f>
        <v>0</v>
      </c>
      <c r="L312" s="1">
        <f t="shared" ref="L312:R312" si="376">$E312*L$321</f>
        <v>8.5279963309158102</v>
      </c>
      <c r="M312" s="1">
        <f t="shared" si="376"/>
        <v>7.1681334521347484</v>
      </c>
      <c r="N312" s="1">
        <f t="shared" si="376"/>
        <v>5.7295160807172225</v>
      </c>
      <c r="O312" s="1">
        <f t="shared" si="376"/>
        <v>5.3075694895822414</v>
      </c>
      <c r="P312" s="1">
        <f t="shared" si="376"/>
        <v>5.5308153645369478</v>
      </c>
      <c r="Q312" s="1">
        <f t="shared" si="376"/>
        <v>4.1424307829712026</v>
      </c>
      <c r="R312" s="1">
        <f t="shared" si="376"/>
        <v>6.4301415908763921</v>
      </c>
      <c r="S312" s="1">
        <f t="shared" ref="L312:U315" si="377">$E312*S$321</f>
        <v>5.7574948263678456</v>
      </c>
      <c r="T312" s="1">
        <f t="shared" si="377"/>
        <v>6.3301315604349284</v>
      </c>
      <c r="U312" s="1">
        <f t="shared" si="377"/>
        <v>7.4201694234574518</v>
      </c>
      <c r="V312" s="1">
        <f t="shared" ref="V312:AF312" si="378">$E312*V$321</f>
        <v>5.2647015841890656</v>
      </c>
      <c r="W312" s="1">
        <f t="shared" si="378"/>
        <v>5.1585616911034036</v>
      </c>
      <c r="X312" s="1">
        <f t="shared" si="378"/>
        <v>6.9626971881739834</v>
      </c>
      <c r="Y312" s="1">
        <f t="shared" si="378"/>
        <v>6.3086796119999962</v>
      </c>
      <c r="Z312" s="1">
        <f t="shared" si="378"/>
        <v>4.6276987215381311</v>
      </c>
      <c r="AA312" s="1">
        <f t="shared" si="378"/>
        <v>5.3075694895822414</v>
      </c>
      <c r="AB312" s="1">
        <f t="shared" si="378"/>
        <v>5.5308153645369478</v>
      </c>
      <c r="AC312" s="1">
        <f t="shared" si="378"/>
        <v>4.1424307829712026</v>
      </c>
      <c r="AD312" s="1">
        <f t="shared" si="378"/>
        <v>6.4301415908763921</v>
      </c>
      <c r="AE312" s="1">
        <f t="shared" si="378"/>
        <v>5.7574948263678456</v>
      </c>
      <c r="AF312" s="1">
        <f t="shared" si="378"/>
        <v>6.3301315604349284</v>
      </c>
      <c r="AH312" s="15">
        <f t="shared" si="316"/>
        <v>92.736461500858169</v>
      </c>
      <c r="AI312" s="15">
        <f t="shared" si="317"/>
        <v>69.2410918352316</v>
      </c>
      <c r="AJ312" s="15">
        <f t="shared" si="318"/>
        <v>-23.495369665626569</v>
      </c>
      <c r="AN312" s="15">
        <f t="shared" si="319"/>
        <v>-23.495369665626569</v>
      </c>
    </row>
    <row r="313" spans="1:40">
      <c r="A313" s="76" t="s">
        <v>912</v>
      </c>
      <c r="B313" s="5" t="str">
        <f t="shared" si="322"/>
        <v>8560-05010</v>
      </c>
      <c r="C313" s="5" t="str">
        <f t="shared" si="323"/>
        <v>8560</v>
      </c>
      <c r="D313" s="1">
        <f>SUM($F313:K313)</f>
        <v>0</v>
      </c>
      <c r="E313" s="2">
        <f t="shared" si="365"/>
        <v>0</v>
      </c>
      <c r="F313" s="22">
        <f>'Div 9 history '!B314</f>
        <v>0</v>
      </c>
      <c r="G313" s="22">
        <f>'Div 9 history '!C314</f>
        <v>0</v>
      </c>
      <c r="H313" s="22">
        <f>'Div 9 history '!D314</f>
        <v>0</v>
      </c>
      <c r="I313" s="22">
        <f>'Div 9 history '!E314</f>
        <v>0</v>
      </c>
      <c r="J313" s="22">
        <f>'Div 9 history '!F314</f>
        <v>0</v>
      </c>
      <c r="K313" s="22">
        <f>'Div 9 history '!G314</f>
        <v>0</v>
      </c>
      <c r="L313" s="1">
        <f t="shared" si="377"/>
        <v>0</v>
      </c>
      <c r="M313" s="1">
        <f t="shared" si="377"/>
        <v>0</v>
      </c>
      <c r="N313" s="1">
        <f t="shared" si="377"/>
        <v>0</v>
      </c>
      <c r="O313" s="1">
        <f t="shared" si="377"/>
        <v>0</v>
      </c>
      <c r="P313" s="1">
        <f t="shared" si="377"/>
        <v>0</v>
      </c>
      <c r="Q313" s="1">
        <f t="shared" si="377"/>
        <v>0</v>
      </c>
      <c r="R313" s="1">
        <f t="shared" si="377"/>
        <v>0</v>
      </c>
      <c r="S313" s="1">
        <f t="shared" si="377"/>
        <v>0</v>
      </c>
      <c r="T313" s="1">
        <f t="shared" si="377"/>
        <v>0</v>
      </c>
      <c r="U313" s="1">
        <f t="shared" si="377"/>
        <v>0</v>
      </c>
      <c r="V313" s="1">
        <f t="shared" ref="V313:AD313" si="379">$E313*V$321</f>
        <v>0</v>
      </c>
      <c r="W313" s="1">
        <f t="shared" si="379"/>
        <v>0</v>
      </c>
      <c r="X313" s="1">
        <f t="shared" si="379"/>
        <v>0</v>
      </c>
      <c r="Y313" s="1">
        <f t="shared" si="379"/>
        <v>0</v>
      </c>
      <c r="Z313" s="1">
        <f t="shared" si="379"/>
        <v>0</v>
      </c>
      <c r="AA313" s="1">
        <f t="shared" si="379"/>
        <v>0</v>
      </c>
      <c r="AB313" s="1">
        <f t="shared" si="379"/>
        <v>0</v>
      </c>
      <c r="AC313" s="1">
        <f t="shared" si="379"/>
        <v>0</v>
      </c>
      <c r="AD313" s="1">
        <f t="shared" si="379"/>
        <v>0</v>
      </c>
      <c r="AE313" s="1">
        <f t="shared" ref="V313:AF315" si="380">$E313*AE$321</f>
        <v>0</v>
      </c>
      <c r="AF313" s="1">
        <f t="shared" si="380"/>
        <v>0</v>
      </c>
      <c r="AH313" s="15">
        <f t="shared" ref="AH313" si="381">SUM(F313:Q313)</f>
        <v>0</v>
      </c>
      <c r="AI313" s="15">
        <f t="shared" ref="AI313" si="382">SUM(U313:AF313)</f>
        <v>0</v>
      </c>
      <c r="AJ313" s="15">
        <f t="shared" ref="AJ313" si="383">AI313-AH313</f>
        <v>0</v>
      </c>
      <c r="AN313" s="15">
        <f t="shared" ref="AN313" si="384">AJ313</f>
        <v>0</v>
      </c>
    </row>
    <row r="314" spans="1:40">
      <c r="A314" s="76" t="s">
        <v>215</v>
      </c>
      <c r="B314" s="5" t="str">
        <f t="shared" ref="B314:B320" si="385">RIGHT(A314,10)</f>
        <v>8700-05010</v>
      </c>
      <c r="C314" s="5" t="str">
        <f t="shared" ref="C314:C320" si="386">LEFT(B314,4)</f>
        <v>8700</v>
      </c>
      <c r="D314" s="1">
        <f>SUM($F314:K314)</f>
        <v>40745.629999999997</v>
      </c>
      <c r="E314" s="2">
        <f t="shared" si="365"/>
        <v>7.4382865884700528E-2</v>
      </c>
      <c r="F314" s="22">
        <f>'Div 9 history '!B315</f>
        <v>1342.19</v>
      </c>
      <c r="G314" s="22">
        <f>'Div 9 history '!C315</f>
        <v>1464.05</v>
      </c>
      <c r="H314" s="22">
        <f>'Div 9 history '!D315</f>
        <v>20862.27</v>
      </c>
      <c r="I314" s="22">
        <f>'Div 9 history '!E315</f>
        <v>5189.68</v>
      </c>
      <c r="J314" s="22">
        <f>'Div 9 history '!F315</f>
        <v>6510.74</v>
      </c>
      <c r="K314" s="22">
        <f>'Div 9 history '!G315</f>
        <v>5376.7</v>
      </c>
      <c r="L314" s="1">
        <f t="shared" si="377"/>
        <v>6168.6238796529933</v>
      </c>
      <c r="M314" s="1">
        <f t="shared" si="377"/>
        <v>5184.9833735363954</v>
      </c>
      <c r="N314" s="1">
        <f t="shared" si="377"/>
        <v>4144.3767495820002</v>
      </c>
      <c r="O314" s="1">
        <f t="shared" si="377"/>
        <v>3839.1667427979201</v>
      </c>
      <c r="P314" s="1">
        <f t="shared" si="377"/>
        <v>4000.6489693189701</v>
      </c>
      <c r="Q314" s="1">
        <f t="shared" si="377"/>
        <v>2996.3776315205914</v>
      </c>
      <c r="R314" s="1">
        <f t="shared" si="377"/>
        <v>4651.1658105709357</v>
      </c>
      <c r="S314" s="1">
        <f t="shared" si="377"/>
        <v>4164.6148397319093</v>
      </c>
      <c r="T314" s="1">
        <f t="shared" si="377"/>
        <v>4578.8247543547704</v>
      </c>
      <c r="U314" s="1">
        <f t="shared" si="377"/>
        <v>5367.2905710191844</v>
      </c>
      <c r="V314" s="1">
        <f t="shared" si="380"/>
        <v>3808.1587574965652</v>
      </c>
      <c r="W314" s="1">
        <f t="shared" si="380"/>
        <v>3731.3837386450127</v>
      </c>
      <c r="X314" s="1">
        <f t="shared" si="380"/>
        <v>5036.3835155579172</v>
      </c>
      <c r="Y314" s="1">
        <f t="shared" si="380"/>
        <v>4563.3077447025635</v>
      </c>
      <c r="Z314" s="1">
        <f t="shared" si="380"/>
        <v>3347.3903756304935</v>
      </c>
      <c r="AA314" s="1">
        <f t="shared" si="380"/>
        <v>3839.1667427979201</v>
      </c>
      <c r="AB314" s="1">
        <f t="shared" si="380"/>
        <v>4000.6489693189701</v>
      </c>
      <c r="AC314" s="1">
        <f t="shared" si="380"/>
        <v>2996.3776315205914</v>
      </c>
      <c r="AD314" s="1">
        <f t="shared" si="380"/>
        <v>4651.1658105709357</v>
      </c>
      <c r="AE314" s="1">
        <f t="shared" si="380"/>
        <v>4164.6148397319093</v>
      </c>
      <c r="AF314" s="1">
        <f t="shared" si="380"/>
        <v>4578.8247543547704</v>
      </c>
      <c r="AH314" s="15">
        <f t="shared" si="316"/>
        <v>67079.807346408867</v>
      </c>
      <c r="AI314" s="15">
        <f t="shared" si="317"/>
        <v>50084.713451346834</v>
      </c>
      <c r="AJ314" s="15">
        <f t="shared" si="318"/>
        <v>-16995.093895062033</v>
      </c>
      <c r="AN314" s="15">
        <f t="shared" si="319"/>
        <v>-16995.093895062033</v>
      </c>
    </row>
    <row r="315" spans="1:40">
      <c r="A315" s="76" t="s">
        <v>860</v>
      </c>
      <c r="B315" s="5" t="str">
        <f t="shared" si="385"/>
        <v>9010-05010</v>
      </c>
      <c r="C315" s="5" t="str">
        <f t="shared" si="386"/>
        <v>9010</v>
      </c>
      <c r="D315" s="1">
        <f>SUM($F315:K315)</f>
        <v>0</v>
      </c>
      <c r="E315" s="2">
        <f t="shared" si="365"/>
        <v>0</v>
      </c>
      <c r="F315" s="22">
        <f>'Div 9 history '!B316</f>
        <v>0</v>
      </c>
      <c r="G315" s="22">
        <f>'Div 9 history '!C316</f>
        <v>0</v>
      </c>
      <c r="H315" s="22">
        <f>'Div 9 history '!D316</f>
        <v>0</v>
      </c>
      <c r="I315" s="22">
        <f>'Div 9 history '!E316</f>
        <v>0</v>
      </c>
      <c r="J315" s="22">
        <f>'Div 9 history '!F316</f>
        <v>0</v>
      </c>
      <c r="K315" s="22">
        <f>'Div 9 history '!G316</f>
        <v>0</v>
      </c>
      <c r="L315" s="1">
        <f t="shared" si="377"/>
        <v>0</v>
      </c>
      <c r="M315" s="1">
        <f t="shared" si="377"/>
        <v>0</v>
      </c>
      <c r="N315" s="1">
        <f t="shared" si="377"/>
        <v>0</v>
      </c>
      <c r="O315" s="1">
        <f t="shared" si="377"/>
        <v>0</v>
      </c>
      <c r="P315" s="1">
        <f t="shared" si="377"/>
        <v>0</v>
      </c>
      <c r="Q315" s="1">
        <f t="shared" si="377"/>
        <v>0</v>
      </c>
      <c r="R315" s="1">
        <f t="shared" si="377"/>
        <v>0</v>
      </c>
      <c r="S315" s="1">
        <f t="shared" si="377"/>
        <v>0</v>
      </c>
      <c r="T315" s="1">
        <f t="shared" si="377"/>
        <v>0</v>
      </c>
      <c r="U315" s="1">
        <f t="shared" si="377"/>
        <v>0</v>
      </c>
      <c r="V315" s="1">
        <f t="shared" si="380"/>
        <v>0</v>
      </c>
      <c r="W315" s="1">
        <f t="shared" si="380"/>
        <v>0</v>
      </c>
      <c r="X315" s="1">
        <f t="shared" si="380"/>
        <v>0</v>
      </c>
      <c r="Y315" s="1">
        <f t="shared" si="380"/>
        <v>0</v>
      </c>
      <c r="Z315" s="1">
        <f t="shared" si="380"/>
        <v>0</v>
      </c>
      <c r="AA315" s="1">
        <f t="shared" si="380"/>
        <v>0</v>
      </c>
      <c r="AB315" s="1">
        <f t="shared" si="380"/>
        <v>0</v>
      </c>
      <c r="AC315" s="1">
        <f t="shared" si="380"/>
        <v>0</v>
      </c>
      <c r="AD315" s="1">
        <f t="shared" si="380"/>
        <v>0</v>
      </c>
      <c r="AE315" s="1">
        <f t="shared" si="380"/>
        <v>0</v>
      </c>
      <c r="AF315" s="1">
        <f t="shared" si="380"/>
        <v>0</v>
      </c>
      <c r="AH315" s="15">
        <f t="shared" ref="AH315" si="387">SUM(F315:Q315)</f>
        <v>0</v>
      </c>
      <c r="AI315" s="15">
        <f t="shared" ref="AI315" si="388">SUM(U315:AF315)</f>
        <v>0</v>
      </c>
      <c r="AJ315" s="15">
        <f t="shared" ref="AJ315" si="389">AI315-AH315</f>
        <v>0</v>
      </c>
      <c r="AN315" s="15">
        <f t="shared" ref="AN315" si="390">AJ315</f>
        <v>0</v>
      </c>
    </row>
    <row r="316" spans="1:40">
      <c r="A316" s="76" t="s">
        <v>216</v>
      </c>
      <c r="B316" s="5" t="str">
        <f t="shared" si="385"/>
        <v>8740-05010</v>
      </c>
      <c r="C316" s="5" t="str">
        <f t="shared" si="386"/>
        <v>8740</v>
      </c>
      <c r="D316" s="1">
        <f>SUM($F316:K316)</f>
        <v>5112.53</v>
      </c>
      <c r="E316" s="2">
        <f t="shared" si="365"/>
        <v>9.3331391199868059E-3</v>
      </c>
      <c r="F316" s="22">
        <f>'Div 9 history '!B317</f>
        <v>562.25</v>
      </c>
      <c r="G316" s="22">
        <f>'Div 9 history '!C317</f>
        <v>1232.8499999999999</v>
      </c>
      <c r="H316" s="22">
        <f>'Div 9 history '!D317</f>
        <v>1534.98</v>
      </c>
      <c r="I316" s="22">
        <f>'Div 9 history '!E317</f>
        <v>138.44</v>
      </c>
      <c r="J316" s="22">
        <f>'Div 9 history '!F317</f>
        <v>634.59</v>
      </c>
      <c r="K316" s="22">
        <f>'Div 9 history '!G317</f>
        <v>1009.42</v>
      </c>
      <c r="L316" s="1">
        <f t="shared" ref="L316:U320" si="391">$E316*L$321</f>
        <v>774.00385374928112</v>
      </c>
      <c r="M316" s="1">
        <f t="shared" si="391"/>
        <v>650.58223536379307</v>
      </c>
      <c r="N316" s="1">
        <f t="shared" si="391"/>
        <v>520.01283238326323</v>
      </c>
      <c r="O316" s="1">
        <f t="shared" si="391"/>
        <v>481.7168159519598</v>
      </c>
      <c r="P316" s="1">
        <f t="shared" si="391"/>
        <v>501.9786876558864</v>
      </c>
      <c r="Q316" s="1">
        <f t="shared" si="391"/>
        <v>375.96842980407888</v>
      </c>
      <c r="R316" s="1">
        <f t="shared" si="391"/>
        <v>583.60184249251336</v>
      </c>
      <c r="S316" s="1">
        <f t="shared" si="391"/>
        <v>522.55219287502928</v>
      </c>
      <c r="T316" s="1">
        <f t="shared" si="391"/>
        <v>574.52489804137019</v>
      </c>
      <c r="U316" s="1">
        <f t="shared" si="391"/>
        <v>673.45710602714234</v>
      </c>
      <c r="V316" s="1">
        <f t="shared" ref="V316:AF320" si="392">$E316*V$321</f>
        <v>477.82611024701094</v>
      </c>
      <c r="W316" s="1">
        <f t="shared" si="392"/>
        <v>468.19281737292528</v>
      </c>
      <c r="X316" s="1">
        <f t="shared" si="392"/>
        <v>631.93677002405707</v>
      </c>
      <c r="Y316" s="1">
        <f t="shared" si="392"/>
        <v>572.5779118895498</v>
      </c>
      <c r="Z316" s="1">
        <f t="shared" si="392"/>
        <v>420.0115133112966</v>
      </c>
      <c r="AA316" s="1">
        <f t="shared" si="392"/>
        <v>481.7168159519598</v>
      </c>
      <c r="AB316" s="1">
        <f t="shared" si="392"/>
        <v>501.9786876558864</v>
      </c>
      <c r="AC316" s="1">
        <f t="shared" si="392"/>
        <v>375.96842980407888</v>
      </c>
      <c r="AD316" s="1">
        <f t="shared" si="392"/>
        <v>583.60184249251336</v>
      </c>
      <c r="AE316" s="1">
        <f t="shared" si="392"/>
        <v>522.55219287502928</v>
      </c>
      <c r="AF316" s="1">
        <f t="shared" si="392"/>
        <v>574.52489804137019</v>
      </c>
      <c r="AH316" s="15">
        <f t="shared" si="316"/>
        <v>8416.7928549082626</v>
      </c>
      <c r="AI316" s="15">
        <f t="shared" si="317"/>
        <v>6284.34509569282</v>
      </c>
      <c r="AJ316" s="15">
        <f t="shared" si="318"/>
        <v>-2132.4477592154426</v>
      </c>
      <c r="AN316" s="15">
        <f t="shared" si="319"/>
        <v>-2132.4477592154426</v>
      </c>
    </row>
    <row r="317" spans="1:40">
      <c r="A317" s="76" t="s">
        <v>517</v>
      </c>
      <c r="B317" s="5" t="str">
        <f t="shared" si="385"/>
        <v>8750-05010</v>
      </c>
      <c r="C317" s="5" t="str">
        <f t="shared" si="386"/>
        <v>8750</v>
      </c>
      <c r="D317" s="1">
        <f>SUM($F317:K317)</f>
        <v>154.16000000000003</v>
      </c>
      <c r="E317" s="2">
        <f t="shared" si="365"/>
        <v>2.8142558121657305E-4</v>
      </c>
      <c r="F317" s="22">
        <f>'Div 9 history '!B318</f>
        <v>82.4</v>
      </c>
      <c r="G317" s="22">
        <f>'Div 9 history '!C318</f>
        <v>71.760000000000005</v>
      </c>
      <c r="H317" s="22">
        <f>'Div 9 history '!D318</f>
        <v>0</v>
      </c>
      <c r="I317" s="22">
        <f>'Div 9 history '!E318</f>
        <v>0</v>
      </c>
      <c r="J317" s="22">
        <f>'Div 9 history '!F318</f>
        <v>0</v>
      </c>
      <c r="K317" s="22">
        <f>'Div 9 history '!G318</f>
        <v>0</v>
      </c>
      <c r="L317" s="1">
        <f t="shared" si="391"/>
        <v>23.338823262453069</v>
      </c>
      <c r="M317" s="1">
        <f t="shared" si="391"/>
        <v>19.617245747933481</v>
      </c>
      <c r="N317" s="1">
        <f t="shared" si="391"/>
        <v>15.680138452039181</v>
      </c>
      <c r="O317" s="1">
        <f t="shared" si="391"/>
        <v>14.525384564423902</v>
      </c>
      <c r="P317" s="1">
        <f t="shared" si="391"/>
        <v>15.136348244221836</v>
      </c>
      <c r="Q317" s="1">
        <f t="shared" si="391"/>
        <v>11.336714530496019</v>
      </c>
      <c r="R317" s="1">
        <f t="shared" si="391"/>
        <v>17.597561293262999</v>
      </c>
      <c r="S317" s="1">
        <f t="shared" si="391"/>
        <v>15.756708724176587</v>
      </c>
      <c r="T317" s="1">
        <f t="shared" si="391"/>
        <v>17.32386084425082</v>
      </c>
      <c r="U317" s="1">
        <f t="shared" si="391"/>
        <v>20.307000147704613</v>
      </c>
      <c r="V317" s="1">
        <f t="shared" si="392"/>
        <v>14.408066682382151</v>
      </c>
      <c r="W317" s="1">
        <f t="shared" si="392"/>
        <v>14.117590454473651</v>
      </c>
      <c r="X317" s="1">
        <f t="shared" si="392"/>
        <v>19.055022164546447</v>
      </c>
      <c r="Y317" s="1">
        <f t="shared" si="392"/>
        <v>17.26515265375323</v>
      </c>
      <c r="Z317" s="1">
        <f t="shared" si="392"/>
        <v>12.664761848257026</v>
      </c>
      <c r="AA317" s="1">
        <f t="shared" si="392"/>
        <v>14.525384564423902</v>
      </c>
      <c r="AB317" s="1">
        <f t="shared" si="392"/>
        <v>15.136348244221836</v>
      </c>
      <c r="AC317" s="1">
        <f t="shared" si="392"/>
        <v>11.336714530496019</v>
      </c>
      <c r="AD317" s="1">
        <f t="shared" si="392"/>
        <v>17.597561293262999</v>
      </c>
      <c r="AE317" s="1">
        <f t="shared" si="392"/>
        <v>15.756708724176587</v>
      </c>
      <c r="AF317" s="1">
        <f t="shared" si="392"/>
        <v>17.32386084425082</v>
      </c>
      <c r="AH317" s="15">
        <f t="shared" si="316"/>
        <v>253.7946548015675</v>
      </c>
      <c r="AI317" s="15">
        <f t="shared" si="317"/>
        <v>189.49417215194927</v>
      </c>
      <c r="AJ317" s="15">
        <f t="shared" si="318"/>
        <v>-64.300482649618232</v>
      </c>
      <c r="AN317" s="15">
        <f t="shared" si="319"/>
        <v>-64.300482649618232</v>
      </c>
    </row>
    <row r="318" spans="1:40">
      <c r="A318" s="76" t="s">
        <v>217</v>
      </c>
      <c r="B318" s="5" t="str">
        <f t="shared" si="385"/>
        <v>8780-05010</v>
      </c>
      <c r="C318" s="5" t="str">
        <f t="shared" si="386"/>
        <v>8780</v>
      </c>
      <c r="D318" s="1">
        <f>SUM($F318:K318)</f>
        <v>3414.74</v>
      </c>
      <c r="E318" s="2">
        <f t="shared" si="365"/>
        <v>6.2337518759955921E-3</v>
      </c>
      <c r="F318" s="22">
        <f>'Div 9 history '!B319</f>
        <v>558.09</v>
      </c>
      <c r="G318" s="22">
        <f>'Div 9 history '!C319</f>
        <v>1356.23</v>
      </c>
      <c r="H318" s="22">
        <f>'Div 9 history '!D319</f>
        <v>177.76</v>
      </c>
      <c r="I318" s="22">
        <f>'Div 9 history '!E319</f>
        <v>0</v>
      </c>
      <c r="J318" s="22">
        <f>'Div 9 history '!F319</f>
        <v>901.73</v>
      </c>
      <c r="K318" s="22">
        <f>'Div 9 history '!G319</f>
        <v>420.93</v>
      </c>
      <c r="L318" s="1">
        <f t="shared" si="391"/>
        <v>516.96946904014646</v>
      </c>
      <c r="M318" s="1">
        <f t="shared" si="391"/>
        <v>434.53420955694321</v>
      </c>
      <c r="N318" s="1">
        <f t="shared" si="391"/>
        <v>347.32483119950871</v>
      </c>
      <c r="O318" s="1">
        <f t="shared" si="391"/>
        <v>321.74631348936731</v>
      </c>
      <c r="P318" s="1">
        <f t="shared" si="391"/>
        <v>335.27953946207873</v>
      </c>
      <c r="Q318" s="1">
        <f t="shared" si="391"/>
        <v>251.11528655854934</v>
      </c>
      <c r="R318" s="1">
        <f t="shared" si="391"/>
        <v>389.79694116863567</v>
      </c>
      <c r="S318" s="1">
        <f t="shared" si="391"/>
        <v>349.02091040992963</v>
      </c>
      <c r="T318" s="1">
        <f t="shared" si="391"/>
        <v>383.73430578163618</v>
      </c>
      <c r="U318" s="1">
        <f t="shared" si="391"/>
        <v>449.81269904237701</v>
      </c>
      <c r="V318" s="1">
        <f t="shared" si="392"/>
        <v>319.14764934482105</v>
      </c>
      <c r="W318" s="1">
        <f t="shared" si="392"/>
        <v>312.71342000849342</v>
      </c>
      <c r="X318" s="1">
        <f t="shared" si="392"/>
        <v>422.08060707163543</v>
      </c>
      <c r="Y318" s="1">
        <f t="shared" si="392"/>
        <v>382.43388280278475</v>
      </c>
      <c r="Z318" s="1">
        <f t="shared" si="392"/>
        <v>280.53236166137253</v>
      </c>
      <c r="AA318" s="1">
        <f t="shared" si="392"/>
        <v>321.74631348936731</v>
      </c>
      <c r="AB318" s="1">
        <f t="shared" si="392"/>
        <v>335.27953946207873</v>
      </c>
      <c r="AC318" s="1">
        <f t="shared" si="392"/>
        <v>251.11528655854934</v>
      </c>
      <c r="AD318" s="1">
        <f t="shared" si="392"/>
        <v>389.79694116863567</v>
      </c>
      <c r="AE318" s="1">
        <f t="shared" si="392"/>
        <v>349.02091040992963</v>
      </c>
      <c r="AF318" s="1">
        <f t="shared" si="392"/>
        <v>383.73430578163618</v>
      </c>
      <c r="AH318" s="15">
        <f t="shared" ref="AH318:AH320" si="393">SUM(F318:Q318)</f>
        <v>5621.7096493065928</v>
      </c>
      <c r="AI318" s="15">
        <f t="shared" ref="AI318:AI320" si="394">SUM(U318:AF318)</f>
        <v>4197.4139168016818</v>
      </c>
      <c r="AJ318" s="15">
        <f t="shared" ref="AJ318:AJ320" si="395">AI318-AH318</f>
        <v>-1424.295732504911</v>
      </c>
      <c r="AN318" s="15">
        <f t="shared" ref="AN318:AN320" si="396">AJ318</f>
        <v>-1424.295732504911</v>
      </c>
    </row>
    <row r="319" spans="1:40">
      <c r="A319" s="76" t="s">
        <v>218</v>
      </c>
      <c r="B319" s="5" t="str">
        <f t="shared" si="385"/>
        <v>8800-05010</v>
      </c>
      <c r="C319" s="5" t="str">
        <f t="shared" si="386"/>
        <v>8800</v>
      </c>
      <c r="D319" s="1">
        <f>SUM($F319:K319)</f>
        <v>1025.99</v>
      </c>
      <c r="E319" s="2">
        <f t="shared" si="365"/>
        <v>1.8729880129241812E-3</v>
      </c>
      <c r="F319" s="22">
        <f>'Div 9 history '!B320</f>
        <v>0</v>
      </c>
      <c r="G319" s="22">
        <f>'Div 9 history '!C320</f>
        <v>0</v>
      </c>
      <c r="H319" s="22">
        <f>'Div 9 history '!D320</f>
        <v>1025.99</v>
      </c>
      <c r="I319" s="22">
        <f>'Div 9 history '!E320</f>
        <v>0</v>
      </c>
      <c r="J319" s="22">
        <f>'Div 9 history '!F320</f>
        <v>0</v>
      </c>
      <c r="K319" s="22">
        <f>'Div 9 history '!G320</f>
        <v>0</v>
      </c>
      <c r="L319" s="1">
        <f t="shared" si="391"/>
        <v>155.32822573329153</v>
      </c>
      <c r="M319" s="1">
        <f t="shared" si="391"/>
        <v>130.55979479062191</v>
      </c>
      <c r="N319" s="1">
        <f t="shared" si="391"/>
        <v>104.35693597825427</v>
      </c>
      <c r="O319" s="1">
        <f t="shared" si="391"/>
        <v>96.671635373983378</v>
      </c>
      <c r="P319" s="1">
        <f t="shared" si="391"/>
        <v>100.73781743052128</v>
      </c>
      <c r="Q319" s="1">
        <f t="shared" si="391"/>
        <v>75.449894532586981</v>
      </c>
      <c r="R319" s="1">
        <f t="shared" si="391"/>
        <v>117.11807155730995</v>
      </c>
      <c r="S319" s="1">
        <f t="shared" si="391"/>
        <v>104.8665385568107</v>
      </c>
      <c r="T319" s="1">
        <f t="shared" si="391"/>
        <v>115.29649706534053</v>
      </c>
      <c r="U319" s="1">
        <f t="shared" si="391"/>
        <v>135.15035730113814</v>
      </c>
      <c r="V319" s="1">
        <f t="shared" si="392"/>
        <v>95.890842861035694</v>
      </c>
      <c r="W319" s="1">
        <f t="shared" si="392"/>
        <v>93.957619553615856</v>
      </c>
      <c r="X319" s="1">
        <f t="shared" si="392"/>
        <v>126.81799552804235</v>
      </c>
      <c r="Y319" s="1">
        <f t="shared" si="392"/>
        <v>114.90577303596443</v>
      </c>
      <c r="Z319" s="1">
        <f t="shared" si="392"/>
        <v>84.288524965576201</v>
      </c>
      <c r="AA319" s="1">
        <f t="shared" si="392"/>
        <v>96.671635373983378</v>
      </c>
      <c r="AB319" s="1">
        <f t="shared" si="392"/>
        <v>100.73781743052128</v>
      </c>
      <c r="AC319" s="1">
        <f t="shared" si="392"/>
        <v>75.449894532586981</v>
      </c>
      <c r="AD319" s="1">
        <f t="shared" si="392"/>
        <v>117.11807155730995</v>
      </c>
      <c r="AE319" s="1">
        <f t="shared" si="392"/>
        <v>104.8665385568107</v>
      </c>
      <c r="AF319" s="1">
        <f t="shared" si="392"/>
        <v>115.29649706534053</v>
      </c>
      <c r="AH319" s="15">
        <f t="shared" si="393"/>
        <v>1689.0943038392595</v>
      </c>
      <c r="AI319" s="15">
        <f t="shared" si="394"/>
        <v>1261.1515677619254</v>
      </c>
      <c r="AJ319" s="15">
        <f t="shared" si="395"/>
        <v>-427.94273607733408</v>
      </c>
      <c r="AN319" s="15">
        <f t="shared" si="396"/>
        <v>-427.94273607733408</v>
      </c>
    </row>
    <row r="320" spans="1:40">
      <c r="A320" s="76" t="s">
        <v>715</v>
      </c>
      <c r="B320" s="5" t="str">
        <f t="shared" si="385"/>
        <v>8810-05010</v>
      </c>
      <c r="C320" s="5" t="str">
        <f t="shared" si="386"/>
        <v>8810</v>
      </c>
      <c r="D320" s="1">
        <f>SUM($F320:K320)</f>
        <v>194.26</v>
      </c>
      <c r="E320" s="2">
        <f t="shared" si="365"/>
        <v>3.5462982230884452E-4</v>
      </c>
      <c r="F320" s="22">
        <f>'Div 9 history '!B321</f>
        <v>194.26</v>
      </c>
      <c r="G320" s="22">
        <f>'Div 9 history '!C321</f>
        <v>0</v>
      </c>
      <c r="H320" s="22">
        <f>'Div 9 history '!D321</f>
        <v>0</v>
      </c>
      <c r="I320" s="22">
        <f>'Div 9 history '!E321</f>
        <v>0</v>
      </c>
      <c r="J320" s="22">
        <f>'Div 9 history '!F321</f>
        <v>0</v>
      </c>
      <c r="K320" s="22">
        <f>'Div 9 history '!G321</f>
        <v>0</v>
      </c>
      <c r="L320" s="1">
        <f t="shared" si="391"/>
        <v>29.409702951246317</v>
      </c>
      <c r="M320" s="1">
        <f t="shared" si="391"/>
        <v>24.72007108843771</v>
      </c>
      <c r="N320" s="1">
        <f t="shared" si="391"/>
        <v>19.758845976213873</v>
      </c>
      <c r="O320" s="1">
        <f t="shared" si="391"/>
        <v>18.303718250421554</v>
      </c>
      <c r="P320" s="1">
        <f t="shared" si="391"/>
        <v>19.073605409461166</v>
      </c>
      <c r="Q320" s="1">
        <f t="shared" si="391"/>
        <v>14.285613419136975</v>
      </c>
      <c r="R320" s="1">
        <f t="shared" si="391"/>
        <v>22.175027613059608</v>
      </c>
      <c r="S320" s="1">
        <f t="shared" si="391"/>
        <v>19.855333658267664</v>
      </c>
      <c r="T320" s="1">
        <f t="shared" si="391"/>
        <v>21.83013237937314</v>
      </c>
      <c r="U320" s="1">
        <f t="shared" si="391"/>
        <v>25.589243958829123</v>
      </c>
      <c r="V320" s="1">
        <f t="shared" si="392"/>
        <v>18.155883716395667</v>
      </c>
      <c r="W320" s="1">
        <f t="shared" si="392"/>
        <v>17.789848999001368</v>
      </c>
      <c r="X320" s="1">
        <f t="shared" si="392"/>
        <v>24.011602268323767</v>
      </c>
      <c r="Y320" s="1">
        <f t="shared" si="392"/>
        <v>21.756153052141297</v>
      </c>
      <c r="Z320" s="1">
        <f t="shared" si="392"/>
        <v>15.959111550612413</v>
      </c>
      <c r="AA320" s="1">
        <f t="shared" si="392"/>
        <v>18.303718250421554</v>
      </c>
      <c r="AB320" s="1">
        <f t="shared" si="392"/>
        <v>19.073605409461166</v>
      </c>
      <c r="AC320" s="1">
        <f t="shared" si="392"/>
        <v>14.285613419136975</v>
      </c>
      <c r="AD320" s="1">
        <f t="shared" si="392"/>
        <v>22.175027613059608</v>
      </c>
      <c r="AE320" s="1">
        <f t="shared" si="392"/>
        <v>19.855333658267664</v>
      </c>
      <c r="AF320" s="1">
        <f t="shared" si="392"/>
        <v>21.83013237937314</v>
      </c>
      <c r="AH320" s="15">
        <f t="shared" si="393"/>
        <v>319.81155709491753</v>
      </c>
      <c r="AI320" s="15">
        <f t="shared" si="394"/>
        <v>238.78527427502374</v>
      </c>
      <c r="AJ320" s="15">
        <f t="shared" si="395"/>
        <v>-81.026282819893794</v>
      </c>
      <c r="AN320" s="15">
        <f t="shared" si="396"/>
        <v>-81.026282819893794</v>
      </c>
    </row>
    <row r="321" spans="1:40">
      <c r="A321" s="9" t="s">
        <v>24</v>
      </c>
      <c r="B321" s="5"/>
      <c r="C321" s="5"/>
      <c r="D321" s="31">
        <f>SUM(D245:D320)</f>
        <v>547782.47000000009</v>
      </c>
      <c r="E321" s="32">
        <f t="shared" ref="E321:K321" si="397">SUM(E245:E320)</f>
        <v>0.99999999999999967</v>
      </c>
      <c r="F321" s="31">
        <f t="shared" si="397"/>
        <v>57529.040000000008</v>
      </c>
      <c r="G321" s="31">
        <f t="shared" si="397"/>
        <v>54087.340000000004</v>
      </c>
      <c r="H321" s="31">
        <f t="shared" si="397"/>
        <v>118334.75</v>
      </c>
      <c r="I321" s="31">
        <f t="shared" si="397"/>
        <v>138839.85999999999</v>
      </c>
      <c r="J321" s="31">
        <f t="shared" si="397"/>
        <v>106864.63999999997</v>
      </c>
      <c r="K321" s="31">
        <f t="shared" si="397"/>
        <v>72126.84</v>
      </c>
      <c r="L321" s="33">
        <f>'Div 9 history '!H322</f>
        <v>82930.710000000006</v>
      </c>
      <c r="M321" s="33">
        <f>'Div 9 history '!I322</f>
        <v>69706.69</v>
      </c>
      <c r="N321" s="33">
        <f>'Div 9 history '!J322</f>
        <v>55716.82</v>
      </c>
      <c r="O321" s="31">
        <f>'Div 009 FY19 Budget'!C25</f>
        <v>51613.59</v>
      </c>
      <c r="P321" s="31">
        <f>'Div 009 FY19 Budget'!D25</f>
        <v>53784.55</v>
      </c>
      <c r="Q321" s="31">
        <f>'Div 009 FY19 Budget'!E25</f>
        <v>40283.17</v>
      </c>
      <c r="R321" s="31">
        <f>'Div 009 FY19 Budget'!F25</f>
        <v>62530.07</v>
      </c>
      <c r="S321" s="31">
        <f>'Div 009 FY19 Budget'!G25</f>
        <v>55988.9</v>
      </c>
      <c r="T321" s="31">
        <f>'Div 009 FY19 Budget'!H25</f>
        <v>61557.52</v>
      </c>
      <c r="U321" s="31">
        <f>'Div 009 FY19 Budget'!I25</f>
        <v>72157.62</v>
      </c>
      <c r="V321" s="31">
        <f>'Div 009 FY19 Budget'!J25</f>
        <v>51196.72</v>
      </c>
      <c r="W321" s="31">
        <f>'Div 009 FY19 Budget'!K25</f>
        <v>50164.56</v>
      </c>
      <c r="X321" s="31">
        <f>'Div 009 FY19 Budget'!L25</f>
        <v>67708.92</v>
      </c>
      <c r="Y321" s="31">
        <f>'Div 009 FY19 Budget'!M25</f>
        <v>61348.91</v>
      </c>
      <c r="Z321" s="31">
        <f>'Div 009 FY19 Budget'!N25</f>
        <v>45002.17</v>
      </c>
      <c r="AA321" s="37">
        <f t="shared" ref="AA321" si="398">O321*(1+AA$3)</f>
        <v>51613.59</v>
      </c>
      <c r="AB321" s="37">
        <f t="shared" ref="AB321" si="399">P321*(1+AB$3)</f>
        <v>53784.55</v>
      </c>
      <c r="AC321" s="37">
        <f t="shared" ref="AC321" si="400">Q321*(1+AC$3)</f>
        <v>40283.17</v>
      </c>
      <c r="AD321" s="37">
        <f t="shared" ref="AD321" si="401">R321*(1+AD$3)</f>
        <v>62530.07</v>
      </c>
      <c r="AE321" s="37">
        <f t="shared" ref="AE321" si="402">S321*(1+AE$3)</f>
        <v>55988.9</v>
      </c>
      <c r="AF321" s="37">
        <f t="shared" ref="AF321" si="403">T321*(1+AF$3)</f>
        <v>61557.52</v>
      </c>
      <c r="AH321" s="15">
        <f>SUM(F321:Q321)</f>
        <v>901817.99999999988</v>
      </c>
      <c r="AI321" s="15">
        <f>SUM(U321:AF321)</f>
        <v>673336.7</v>
      </c>
      <c r="AJ321" s="15">
        <f t="shared" ref="AJ321" si="404">AI321-AH321</f>
        <v>-228481.29999999993</v>
      </c>
    </row>
    <row r="322" spans="1:40">
      <c r="B322" s="5"/>
      <c r="C322" s="5"/>
      <c r="F322" s="1">
        <f>F321-'Div 9 history '!B322</f>
        <v>0</v>
      </c>
      <c r="G322" s="1">
        <f>G321-'Div 9 history '!C322</f>
        <v>0</v>
      </c>
      <c r="H322" s="1">
        <f>H321-'Div 9 history '!D322</f>
        <v>0</v>
      </c>
      <c r="I322" s="1">
        <f>I321-'Div 9 history '!E322</f>
        <v>0</v>
      </c>
      <c r="J322" s="1">
        <f>J321-'Div 9 history '!F322</f>
        <v>0</v>
      </c>
      <c r="K322" s="1">
        <f>K321-'Div 9 history '!G322</f>
        <v>0</v>
      </c>
      <c r="L322" s="1">
        <f>L321-'Div 9 history '!H322</f>
        <v>0</v>
      </c>
      <c r="M322" s="1">
        <f>M321-'Div 9 history '!I322</f>
        <v>0</v>
      </c>
      <c r="N322" s="1">
        <f>N321-'Div 9 history '!J322</f>
        <v>0</v>
      </c>
      <c r="O322" s="1">
        <f t="shared" ref="O322:AF322" si="405">O321-SUM(O245:O320)</f>
        <v>0</v>
      </c>
      <c r="P322" s="1">
        <f t="shared" si="405"/>
        <v>0</v>
      </c>
      <c r="Q322" s="1">
        <f t="shared" si="405"/>
        <v>0</v>
      </c>
      <c r="R322" s="1">
        <f t="shared" si="405"/>
        <v>0</v>
      </c>
      <c r="S322" s="1">
        <f t="shared" si="405"/>
        <v>0</v>
      </c>
      <c r="T322" s="1">
        <f t="shared" si="405"/>
        <v>0</v>
      </c>
      <c r="U322" s="1">
        <f t="shared" si="405"/>
        <v>0</v>
      </c>
      <c r="V322" s="1">
        <f t="shared" si="405"/>
        <v>0</v>
      </c>
      <c r="W322" s="1">
        <f t="shared" si="405"/>
        <v>0</v>
      </c>
      <c r="X322" s="1">
        <f t="shared" si="405"/>
        <v>0</v>
      </c>
      <c r="Y322" s="1">
        <f t="shared" si="405"/>
        <v>0</v>
      </c>
      <c r="Z322" s="1">
        <f t="shared" si="405"/>
        <v>0</v>
      </c>
      <c r="AA322" s="1">
        <f t="shared" si="405"/>
        <v>0</v>
      </c>
      <c r="AB322" s="1">
        <f t="shared" si="405"/>
        <v>0</v>
      </c>
      <c r="AC322" s="1">
        <f t="shared" si="405"/>
        <v>0</v>
      </c>
      <c r="AD322" s="1">
        <f t="shared" si="405"/>
        <v>0</v>
      </c>
      <c r="AE322" s="1">
        <f t="shared" si="405"/>
        <v>0</v>
      </c>
      <c r="AF322" s="1">
        <f t="shared" si="405"/>
        <v>0</v>
      </c>
    </row>
    <row r="323" spans="1:40">
      <c r="A323" s="53" t="s">
        <v>220</v>
      </c>
      <c r="B323" s="5" t="str">
        <f t="shared" si="168"/>
        <v>8140-04201</v>
      </c>
      <c r="C323" s="5" t="str">
        <f t="shared" ref="C323:C324" si="406">LEFT(B323,4)</f>
        <v>8140</v>
      </c>
      <c r="D323" s="1">
        <f>SUM($F323:K323)</f>
        <v>0</v>
      </c>
      <c r="E323" s="2">
        <v>0</v>
      </c>
      <c r="F323" s="22">
        <f>'Div 9 history '!B573</f>
        <v>0</v>
      </c>
      <c r="G323" s="22">
        <f>'Div 9 history '!C573</f>
        <v>0</v>
      </c>
      <c r="H323" s="22">
        <f>'Div 9 history '!D573</f>
        <v>0</v>
      </c>
      <c r="I323" s="22">
        <f>'Div 9 history '!E573</f>
        <v>0</v>
      </c>
      <c r="J323" s="22">
        <f>'Div 9 history '!F573</f>
        <v>0</v>
      </c>
      <c r="K323" s="22">
        <f>'Div 9 history '!G573</f>
        <v>0</v>
      </c>
      <c r="L323" s="1">
        <f t="shared" ref="L323:AF325" si="407">$E323*L$327</f>
        <v>0</v>
      </c>
      <c r="M323" s="1">
        <f t="shared" si="407"/>
        <v>0</v>
      </c>
      <c r="N323" s="1">
        <f t="shared" si="407"/>
        <v>0</v>
      </c>
      <c r="O323" s="1">
        <f t="shared" si="407"/>
        <v>0</v>
      </c>
      <c r="P323" s="1">
        <f t="shared" si="407"/>
        <v>0</v>
      </c>
      <c r="Q323" s="1">
        <f t="shared" si="407"/>
        <v>0</v>
      </c>
      <c r="R323" s="1">
        <f t="shared" si="407"/>
        <v>0</v>
      </c>
      <c r="S323" s="1">
        <f t="shared" si="407"/>
        <v>0</v>
      </c>
      <c r="T323" s="1">
        <f t="shared" si="407"/>
        <v>0</v>
      </c>
      <c r="U323" s="1">
        <f t="shared" si="407"/>
        <v>0</v>
      </c>
      <c r="V323" s="1">
        <f t="shared" si="407"/>
        <v>0</v>
      </c>
      <c r="W323" s="1">
        <f t="shared" si="407"/>
        <v>0</v>
      </c>
      <c r="X323" s="1">
        <f t="shared" si="407"/>
        <v>0</v>
      </c>
      <c r="Y323" s="1">
        <f t="shared" si="407"/>
        <v>0</v>
      </c>
      <c r="Z323" s="1">
        <f t="shared" si="407"/>
        <v>0</v>
      </c>
      <c r="AA323" s="1">
        <f t="shared" si="407"/>
        <v>0</v>
      </c>
      <c r="AB323" s="1">
        <f t="shared" si="407"/>
        <v>0</v>
      </c>
      <c r="AC323" s="1">
        <f t="shared" si="407"/>
        <v>0</v>
      </c>
      <c r="AD323" s="1">
        <f t="shared" si="407"/>
        <v>0</v>
      </c>
      <c r="AE323" s="1">
        <f t="shared" si="407"/>
        <v>0</v>
      </c>
      <c r="AF323" s="1">
        <f t="shared" si="407"/>
        <v>0</v>
      </c>
      <c r="AH323" s="15">
        <f t="shared" ref="AH323:AH324" si="408">SUM(F323:Q323)</f>
        <v>0</v>
      </c>
      <c r="AI323" s="15">
        <f t="shared" ref="AI323:AI324" si="409">SUM(U323:AF323)</f>
        <v>0</v>
      </c>
      <c r="AJ323" s="15">
        <f t="shared" ref="AJ323:AJ324" si="410">AI323-AH323</f>
        <v>0</v>
      </c>
      <c r="AN323" s="15">
        <f t="shared" ref="AN323:AN324" si="411">AJ323</f>
        <v>0</v>
      </c>
    </row>
    <row r="324" spans="1:40">
      <c r="A324" s="53" t="s">
        <v>221</v>
      </c>
      <c r="B324" s="5" t="str">
        <f t="shared" si="168"/>
        <v>8700-04212</v>
      </c>
      <c r="C324" s="5" t="str">
        <f t="shared" si="406"/>
        <v>8700</v>
      </c>
      <c r="D324" s="1">
        <f>SUM($F324:K324)</f>
        <v>20.14</v>
      </c>
      <c r="E324" s="2">
        <v>0</v>
      </c>
      <c r="F324" s="22">
        <f>'Div 9 history '!B574</f>
        <v>0</v>
      </c>
      <c r="G324" s="22">
        <f>'Div 9 history '!C574</f>
        <v>0</v>
      </c>
      <c r="H324" s="22">
        <f>'Div 9 history '!D574</f>
        <v>0</v>
      </c>
      <c r="I324" s="22">
        <f>'Div 9 history '!E574</f>
        <v>20.14</v>
      </c>
      <c r="J324" s="22">
        <f>'Div 9 history '!F574</f>
        <v>0</v>
      </c>
      <c r="K324" s="22">
        <f>'Div 9 history '!G574</f>
        <v>0</v>
      </c>
      <c r="L324" s="1">
        <f t="shared" si="407"/>
        <v>0</v>
      </c>
      <c r="M324" s="1">
        <f t="shared" si="407"/>
        <v>0</v>
      </c>
      <c r="N324" s="1">
        <f t="shared" si="407"/>
        <v>0</v>
      </c>
      <c r="O324" s="1">
        <f t="shared" si="407"/>
        <v>0</v>
      </c>
      <c r="P324" s="1">
        <f t="shared" si="407"/>
        <v>0</v>
      </c>
      <c r="Q324" s="1">
        <f t="shared" si="407"/>
        <v>0</v>
      </c>
      <c r="R324" s="1">
        <f t="shared" si="407"/>
        <v>0</v>
      </c>
      <c r="S324" s="1">
        <f t="shared" si="407"/>
        <v>0</v>
      </c>
      <c r="T324" s="1">
        <f t="shared" si="407"/>
        <v>0</v>
      </c>
      <c r="U324" s="1">
        <f t="shared" si="407"/>
        <v>0</v>
      </c>
      <c r="V324" s="1">
        <f t="shared" si="407"/>
        <v>0</v>
      </c>
      <c r="W324" s="1">
        <f t="shared" si="407"/>
        <v>0</v>
      </c>
      <c r="X324" s="1">
        <f t="shared" si="407"/>
        <v>0</v>
      </c>
      <c r="Y324" s="1">
        <f t="shared" si="407"/>
        <v>0</v>
      </c>
      <c r="Z324" s="1">
        <f t="shared" si="407"/>
        <v>0</v>
      </c>
      <c r="AA324" s="1">
        <f t="shared" si="407"/>
        <v>0</v>
      </c>
      <c r="AB324" s="1">
        <f t="shared" si="407"/>
        <v>0</v>
      </c>
      <c r="AC324" s="1">
        <f t="shared" si="407"/>
        <v>0</v>
      </c>
      <c r="AD324" s="1">
        <f t="shared" si="407"/>
        <v>0</v>
      </c>
      <c r="AE324" s="1">
        <f t="shared" si="407"/>
        <v>0</v>
      </c>
      <c r="AF324" s="1">
        <f t="shared" si="407"/>
        <v>0</v>
      </c>
      <c r="AH324" s="15">
        <f t="shared" si="408"/>
        <v>20.14</v>
      </c>
      <c r="AI324" s="15">
        <f t="shared" si="409"/>
        <v>0</v>
      </c>
      <c r="AJ324" s="15">
        <f t="shared" si="410"/>
        <v>-20.14</v>
      </c>
      <c r="AN324" s="15">
        <f t="shared" si="411"/>
        <v>-20.14</v>
      </c>
    </row>
    <row r="325" spans="1:40">
      <c r="A325" s="76" t="s">
        <v>990</v>
      </c>
      <c r="B325" s="5" t="str">
        <f t="shared" ref="B325" si="412">RIGHT(A325,10)</f>
        <v>8700-04201</v>
      </c>
      <c r="C325" s="5" t="str">
        <f t="shared" ref="C325" si="413">LEFT(B325,4)</f>
        <v>8700</v>
      </c>
      <c r="D325" s="1">
        <f>SUM($F325:K325)</f>
        <v>2295.8500000000004</v>
      </c>
      <c r="E325" s="2">
        <v>1</v>
      </c>
      <c r="F325" s="22">
        <f>'Div 9 history '!B575</f>
        <v>0</v>
      </c>
      <c r="G325" s="22">
        <f>'Div 9 history '!C575</f>
        <v>0</v>
      </c>
      <c r="H325" s="22">
        <f>'Div 9 history '!D575</f>
        <v>0</v>
      </c>
      <c r="I325" s="22">
        <f>'Div 9 history '!E575</f>
        <v>2170.09</v>
      </c>
      <c r="J325" s="22">
        <f>'Div 9 history '!F575</f>
        <v>125.76</v>
      </c>
      <c r="K325" s="22">
        <f>'Div 9 history '!G575</f>
        <v>0</v>
      </c>
      <c r="L325" s="1">
        <f t="shared" si="407"/>
        <v>0</v>
      </c>
      <c r="M325" s="1">
        <f t="shared" si="407"/>
        <v>0</v>
      </c>
      <c r="N325" s="1">
        <f t="shared" si="407"/>
        <v>0</v>
      </c>
      <c r="O325" s="1">
        <f t="shared" si="407"/>
        <v>0</v>
      </c>
      <c r="P325" s="1">
        <f t="shared" si="407"/>
        <v>0</v>
      </c>
      <c r="Q325" s="1">
        <f t="shared" si="407"/>
        <v>0</v>
      </c>
      <c r="R325" s="1">
        <f t="shared" si="407"/>
        <v>0</v>
      </c>
      <c r="S325" s="1">
        <f t="shared" si="407"/>
        <v>0</v>
      </c>
      <c r="T325" s="1">
        <f t="shared" si="407"/>
        <v>0</v>
      </c>
      <c r="U325" s="1">
        <f t="shared" si="407"/>
        <v>0</v>
      </c>
      <c r="V325" s="1">
        <f t="shared" si="407"/>
        <v>0</v>
      </c>
      <c r="W325" s="1">
        <f t="shared" si="407"/>
        <v>0</v>
      </c>
      <c r="X325" s="1">
        <f t="shared" si="407"/>
        <v>0</v>
      </c>
      <c r="Y325" s="1">
        <f t="shared" si="407"/>
        <v>0</v>
      </c>
      <c r="Z325" s="1">
        <f t="shared" si="407"/>
        <v>0</v>
      </c>
      <c r="AA325" s="1">
        <f t="shared" si="407"/>
        <v>0</v>
      </c>
      <c r="AB325" s="1">
        <f t="shared" si="407"/>
        <v>0</v>
      </c>
      <c r="AC325" s="1">
        <f t="shared" si="407"/>
        <v>0</v>
      </c>
      <c r="AD325" s="1">
        <f t="shared" si="407"/>
        <v>0</v>
      </c>
      <c r="AE325" s="1">
        <f t="shared" si="407"/>
        <v>0</v>
      </c>
      <c r="AF325" s="1">
        <f t="shared" si="407"/>
        <v>0</v>
      </c>
      <c r="AH325" s="15">
        <f t="shared" ref="AH325" si="414">SUM(F325:Q325)</f>
        <v>2295.8500000000004</v>
      </c>
      <c r="AI325" s="15">
        <f t="shared" ref="AI325" si="415">SUM(U325:AF325)</f>
        <v>0</v>
      </c>
      <c r="AJ325" s="15">
        <f t="shared" ref="AJ325" si="416">AI325-AH325</f>
        <v>-2295.8500000000004</v>
      </c>
      <c r="AN325" s="15">
        <f t="shared" ref="AN325" si="417">AJ325</f>
        <v>-2295.8500000000004</v>
      </c>
    </row>
    <row r="326" spans="1:40">
      <c r="A326" s="153" t="s">
        <v>479</v>
      </c>
      <c r="B326" s="5" t="str">
        <f t="shared" ref="B326" si="418">RIGHT(A326,10)</f>
        <v>0000-04201</v>
      </c>
      <c r="C326" s="5" t="str">
        <f t="shared" ref="C326" si="419">LEFT(B326,4)</f>
        <v>0000</v>
      </c>
      <c r="D326" s="1">
        <f>SUM($F326:K326)</f>
        <v>0</v>
      </c>
      <c r="E326" s="2">
        <v>0</v>
      </c>
      <c r="F326" s="22">
        <f>'Div 9 history '!B576</f>
        <v>0</v>
      </c>
      <c r="G326" s="22">
        <f>'Div 9 history '!C576</f>
        <v>0</v>
      </c>
      <c r="H326" s="22">
        <f>'Div 9 history '!D576</f>
        <v>0</v>
      </c>
      <c r="I326" s="22">
        <f>'Div 9 history '!E576</f>
        <v>0</v>
      </c>
      <c r="J326" s="22">
        <f>'Div 9 history '!F576</f>
        <v>0</v>
      </c>
      <c r="K326" s="22">
        <f>'Div 9 history '!G576</f>
        <v>0</v>
      </c>
      <c r="L326" s="1">
        <f t="shared" ref="L326:AF326" si="420">$E326*L$327</f>
        <v>0</v>
      </c>
      <c r="M326" s="1">
        <f t="shared" si="420"/>
        <v>0</v>
      </c>
      <c r="N326" s="1">
        <f t="shared" si="420"/>
        <v>0</v>
      </c>
      <c r="O326" s="1">
        <f t="shared" si="420"/>
        <v>0</v>
      </c>
      <c r="P326" s="1">
        <f t="shared" si="420"/>
        <v>0</v>
      </c>
      <c r="Q326" s="1">
        <f t="shared" si="420"/>
        <v>0</v>
      </c>
      <c r="R326" s="1">
        <f t="shared" si="420"/>
        <v>0</v>
      </c>
      <c r="S326" s="1">
        <f t="shared" si="420"/>
        <v>0</v>
      </c>
      <c r="T326" s="1">
        <f t="shared" si="420"/>
        <v>0</v>
      </c>
      <c r="U326" s="1">
        <f t="shared" si="420"/>
        <v>0</v>
      </c>
      <c r="V326" s="1">
        <f t="shared" si="420"/>
        <v>0</v>
      </c>
      <c r="W326" s="1">
        <f t="shared" si="420"/>
        <v>0</v>
      </c>
      <c r="X326" s="1">
        <f t="shared" si="420"/>
        <v>0</v>
      </c>
      <c r="Y326" s="1">
        <f t="shared" si="420"/>
        <v>0</v>
      </c>
      <c r="Z326" s="1">
        <f t="shared" si="420"/>
        <v>0</v>
      </c>
      <c r="AA326" s="1">
        <f t="shared" si="420"/>
        <v>0</v>
      </c>
      <c r="AB326" s="1">
        <f t="shared" si="420"/>
        <v>0</v>
      </c>
      <c r="AC326" s="1">
        <f t="shared" si="420"/>
        <v>0</v>
      </c>
      <c r="AD326" s="1">
        <f t="shared" si="420"/>
        <v>0</v>
      </c>
      <c r="AE326" s="1">
        <f t="shared" si="420"/>
        <v>0</v>
      </c>
      <c r="AF326" s="1">
        <f t="shared" si="420"/>
        <v>0</v>
      </c>
      <c r="AH326" s="15">
        <f t="shared" ref="AH326" si="421">SUM(F326:Q326)</f>
        <v>0</v>
      </c>
      <c r="AI326" s="15">
        <f t="shared" ref="AI326" si="422">SUM(U326:AF326)</f>
        <v>0</v>
      </c>
      <c r="AJ326" s="15">
        <f t="shared" ref="AJ326" si="423">AI326-AH326</f>
        <v>0</v>
      </c>
      <c r="AN326" s="15">
        <f t="shared" ref="AN326" si="424">AJ326</f>
        <v>0</v>
      </c>
    </row>
    <row r="327" spans="1:40">
      <c r="A327" s="8" t="s">
        <v>30</v>
      </c>
      <c r="B327" s="5"/>
      <c r="C327" s="5"/>
      <c r="D327" s="31">
        <f t="shared" ref="D327" si="425">SUM(D323:D324)</f>
        <v>20.14</v>
      </c>
      <c r="E327" s="32">
        <f>SUM(E323:E326)</f>
        <v>1</v>
      </c>
      <c r="F327" s="31">
        <f t="shared" ref="F327:K327" si="426">SUM(F323:F326)</f>
        <v>0</v>
      </c>
      <c r="G327" s="31">
        <f t="shared" si="426"/>
        <v>0</v>
      </c>
      <c r="H327" s="31">
        <f t="shared" si="426"/>
        <v>0</v>
      </c>
      <c r="I327" s="31">
        <f t="shared" si="426"/>
        <v>2190.23</v>
      </c>
      <c r="J327" s="31">
        <f t="shared" si="426"/>
        <v>125.76</v>
      </c>
      <c r="K327" s="31">
        <f t="shared" si="426"/>
        <v>0</v>
      </c>
      <c r="L327" s="31">
        <f>'Div 9 history '!H577</f>
        <v>0</v>
      </c>
      <c r="M327" s="31">
        <f>'Div 9 history '!I577</f>
        <v>0</v>
      </c>
      <c r="N327" s="31">
        <f>'Div 9 history '!J577</f>
        <v>0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7">
        <f t="shared" ref="AA327:AD327" si="427">O327</f>
        <v>0</v>
      </c>
      <c r="AB327" s="37">
        <f t="shared" si="427"/>
        <v>0</v>
      </c>
      <c r="AC327" s="37">
        <f t="shared" si="427"/>
        <v>0</v>
      </c>
      <c r="AD327" s="37">
        <f t="shared" si="427"/>
        <v>0</v>
      </c>
      <c r="AE327" s="37">
        <f>S327</f>
        <v>0</v>
      </c>
      <c r="AF327" s="37">
        <f t="shared" ref="AF327" si="428">T327</f>
        <v>0</v>
      </c>
      <c r="AH327" s="15">
        <f>SUM(F327:Q327)</f>
        <v>2315.9900000000002</v>
      </c>
      <c r="AI327" s="15">
        <f>SUM(U327:AF327)</f>
        <v>0</v>
      </c>
      <c r="AJ327" s="15">
        <f t="shared" ref="AJ327" si="429">AI327-AH327</f>
        <v>-2315.9900000000002</v>
      </c>
    </row>
    <row r="328" spans="1:40">
      <c r="B328" s="5"/>
      <c r="C328" s="5"/>
      <c r="F328" s="1">
        <f>F327-'Div 9 history '!B577</f>
        <v>0</v>
      </c>
      <c r="G328" s="1">
        <f>G327-'Div 9 history '!C577</f>
        <v>0</v>
      </c>
      <c r="H328" s="1">
        <f>H327-'Div 9 history '!D577</f>
        <v>0</v>
      </c>
      <c r="I328" s="1">
        <f>I327-'Div 9 history '!E577</f>
        <v>0</v>
      </c>
      <c r="J328" s="1">
        <f>J327-'Div 9 history '!F577</f>
        <v>0</v>
      </c>
      <c r="K328" s="1">
        <f>K327-'Div 9 history '!G577</f>
        <v>0</v>
      </c>
      <c r="L328" s="1">
        <f>L327-'Div 9 history '!H577</f>
        <v>0</v>
      </c>
      <c r="M328" s="1">
        <f t="shared" ref="M328" si="430">M327-SUM(M323:M324)</f>
        <v>0</v>
      </c>
      <c r="N328" s="1">
        <f t="shared" ref="N328:AF328" si="431">N327-SUM(N323:N324)</f>
        <v>0</v>
      </c>
      <c r="O328" s="1">
        <f t="shared" si="431"/>
        <v>0</v>
      </c>
      <c r="P328" s="1">
        <f t="shared" si="431"/>
        <v>0</v>
      </c>
      <c r="Q328" s="1">
        <f t="shared" si="431"/>
        <v>0</v>
      </c>
      <c r="R328" s="1">
        <f t="shared" si="431"/>
        <v>0</v>
      </c>
      <c r="S328" s="1">
        <f t="shared" si="431"/>
        <v>0</v>
      </c>
      <c r="T328" s="1">
        <f t="shared" si="431"/>
        <v>0</v>
      </c>
      <c r="U328" s="1">
        <f t="shared" si="431"/>
        <v>0</v>
      </c>
      <c r="V328" s="1">
        <f t="shared" si="431"/>
        <v>0</v>
      </c>
      <c r="W328" s="1">
        <f t="shared" si="431"/>
        <v>0</v>
      </c>
      <c r="X328" s="1">
        <f t="shared" si="431"/>
        <v>0</v>
      </c>
      <c r="Y328" s="1">
        <f t="shared" si="431"/>
        <v>0</v>
      </c>
      <c r="Z328" s="1">
        <f t="shared" si="431"/>
        <v>0</v>
      </c>
      <c r="AA328" s="1">
        <f t="shared" si="431"/>
        <v>0</v>
      </c>
      <c r="AB328" s="1">
        <f t="shared" si="431"/>
        <v>0</v>
      </c>
      <c r="AC328" s="1">
        <f t="shared" si="431"/>
        <v>0</v>
      </c>
      <c r="AD328" s="1">
        <f t="shared" si="431"/>
        <v>0</v>
      </c>
      <c r="AE328" s="1">
        <f t="shared" si="431"/>
        <v>0</v>
      </c>
      <c r="AF328" s="1">
        <f t="shared" si="431"/>
        <v>0</v>
      </c>
    </row>
    <row r="329" spans="1:40">
      <c r="A329" s="76" t="s">
        <v>222</v>
      </c>
      <c r="B329" s="5" t="str">
        <f t="shared" si="168"/>
        <v>8700-05310</v>
      </c>
      <c r="C329" s="5" t="str">
        <f t="shared" ref="C329:C352" si="432">LEFT(B329,4)</f>
        <v>8700</v>
      </c>
      <c r="D329" s="1">
        <f>SUM($F329:K329)</f>
        <v>62041.84</v>
      </c>
      <c r="E329" s="2">
        <f t="shared" ref="E329:E339" si="433">D329/$D$356</f>
        <v>0.33561460468785193</v>
      </c>
      <c r="F329" s="22">
        <f>'Div 9 history '!B324</f>
        <v>10988.64</v>
      </c>
      <c r="G329" s="22">
        <f>'Div 9 history '!C324</f>
        <v>9219.82</v>
      </c>
      <c r="H329" s="22">
        <f>'Div 9 history '!D324</f>
        <v>9935.91</v>
      </c>
      <c r="I329" s="22">
        <f>'Div 9 history '!E324</f>
        <v>11605.88</v>
      </c>
      <c r="J329" s="22">
        <f>'Div 9 history '!F324</f>
        <v>10521.43</v>
      </c>
      <c r="K329" s="22">
        <f>'Div 9 history '!G324</f>
        <v>9770.16</v>
      </c>
      <c r="L329" s="1">
        <f t="shared" ref="L329:U342" si="434">$E329*L$356</f>
        <v>7957.5229615303751</v>
      </c>
      <c r="M329" s="1">
        <f t="shared" si="434"/>
        <v>10045.666689707488</v>
      </c>
      <c r="N329" s="1">
        <f t="shared" si="434"/>
        <v>8847.0526905252918</v>
      </c>
      <c r="O329" s="1">
        <f t="shared" si="434"/>
        <v>8286.8380800882369</v>
      </c>
      <c r="P329" s="1">
        <f t="shared" si="434"/>
        <v>8070.7559730060093</v>
      </c>
      <c r="Q329" s="1">
        <f t="shared" si="434"/>
        <v>9583.5388036365021</v>
      </c>
      <c r="R329" s="1">
        <f t="shared" si="434"/>
        <v>10068.830809723042</v>
      </c>
      <c r="S329" s="1">
        <f t="shared" si="434"/>
        <v>9064.3295856002078</v>
      </c>
      <c r="T329" s="1">
        <f t="shared" si="434"/>
        <v>9139.1917793218799</v>
      </c>
      <c r="U329" s="1">
        <f t="shared" si="434"/>
        <v>9358.5427726537673</v>
      </c>
      <c r="V329" s="1">
        <f t="shared" ref="V329:AF342" si="435">$E329*V$356</f>
        <v>11620.618769710358</v>
      </c>
      <c r="W329" s="1">
        <f t="shared" si="435"/>
        <v>9952.9967850610774</v>
      </c>
      <c r="X329" s="1">
        <f t="shared" si="435"/>
        <v>12879.072852908394</v>
      </c>
      <c r="Y329" s="1">
        <f t="shared" si="435"/>
        <v>10122.683529191256</v>
      </c>
      <c r="Z329" s="1">
        <f t="shared" si="435"/>
        <v>12081.941180730089</v>
      </c>
      <c r="AA329" s="1">
        <f t="shared" si="435"/>
        <v>8286.8380800882369</v>
      </c>
      <c r="AB329" s="1">
        <f t="shared" si="435"/>
        <v>8070.7559730060093</v>
      </c>
      <c r="AC329" s="1">
        <f t="shared" si="435"/>
        <v>9583.5388036365021</v>
      </c>
      <c r="AD329" s="1">
        <f t="shared" si="435"/>
        <v>10068.830809723042</v>
      </c>
      <c r="AE329" s="1">
        <f t="shared" si="435"/>
        <v>9064.3295856002078</v>
      </c>
      <c r="AF329" s="1">
        <f t="shared" si="435"/>
        <v>9139.1917793218799</v>
      </c>
      <c r="AH329" s="15">
        <f t="shared" ref="AH329:AH355" si="436">SUM(F329:Q329)</f>
        <v>114833.21519849391</v>
      </c>
      <c r="AI329" s="15">
        <f t="shared" ref="AI329:AI355" si="437">SUM(U329:AF329)</f>
        <v>120229.34092163084</v>
      </c>
      <c r="AJ329" s="15">
        <f t="shared" ref="AJ329:AJ355" si="438">AI329-AH329</f>
        <v>5396.1257231369236</v>
      </c>
      <c r="AN329" s="15">
        <f t="shared" ref="AN329:AN355" si="439">AJ329</f>
        <v>5396.1257231369236</v>
      </c>
    </row>
    <row r="330" spans="1:40">
      <c r="A330" s="76" t="s">
        <v>223</v>
      </c>
      <c r="B330" s="5" t="str">
        <f t="shared" si="168"/>
        <v>8700-05312</v>
      </c>
      <c r="C330" s="5" t="str">
        <f t="shared" si="432"/>
        <v>8700</v>
      </c>
      <c r="D330" s="1">
        <f>SUM($F330:K330)</f>
        <v>4667.75</v>
      </c>
      <c r="E330" s="2">
        <f t="shared" si="433"/>
        <v>2.5250138793944873E-2</v>
      </c>
      <c r="F330" s="22">
        <f>'Div 9 history '!B325</f>
        <v>479.99</v>
      </c>
      <c r="G330" s="22">
        <f>'Div 9 history '!C325</f>
        <v>970.75</v>
      </c>
      <c r="H330" s="22">
        <f>'Div 9 history '!D325</f>
        <v>1239.8499999999999</v>
      </c>
      <c r="I330" s="22">
        <f>'Div 9 history '!E325</f>
        <v>850.14</v>
      </c>
      <c r="J330" s="22">
        <f>'Div 9 history '!F325</f>
        <v>734.11</v>
      </c>
      <c r="K330" s="22">
        <f>'Div 9 history '!G325</f>
        <v>392.91</v>
      </c>
      <c r="L330" s="1">
        <f t="shared" si="434"/>
        <v>598.68836584607106</v>
      </c>
      <c r="M330" s="1">
        <f t="shared" si="434"/>
        <v>755.79094190117712</v>
      </c>
      <c r="N330" s="1">
        <f t="shared" si="434"/>
        <v>665.61259621248234</v>
      </c>
      <c r="O330" s="1">
        <f t="shared" si="434"/>
        <v>623.46455953485361</v>
      </c>
      <c r="P330" s="1">
        <f t="shared" si="434"/>
        <v>607.20751017376017</v>
      </c>
      <c r="Q330" s="1">
        <f t="shared" si="434"/>
        <v>721.02251078746667</v>
      </c>
      <c r="R330" s="1">
        <f t="shared" si="434"/>
        <v>757.53370648073508</v>
      </c>
      <c r="S330" s="1">
        <f t="shared" si="434"/>
        <v>681.95953606768228</v>
      </c>
      <c r="T330" s="1">
        <f t="shared" si="434"/>
        <v>687.59183202705958</v>
      </c>
      <c r="U330" s="1">
        <f t="shared" si="434"/>
        <v>704.09481774000608</v>
      </c>
      <c r="V330" s="1">
        <f t="shared" si="435"/>
        <v>874.2832782250739</v>
      </c>
      <c r="W330" s="1">
        <f t="shared" si="435"/>
        <v>748.81887357739299</v>
      </c>
      <c r="X330" s="1">
        <f t="shared" si="435"/>
        <v>968.96372366072887</v>
      </c>
      <c r="Y330" s="1">
        <f t="shared" si="435"/>
        <v>761.5853437516115</v>
      </c>
      <c r="Z330" s="1">
        <f t="shared" si="435"/>
        <v>908.99110900567871</v>
      </c>
      <c r="AA330" s="1">
        <f t="shared" si="435"/>
        <v>623.46455953485361</v>
      </c>
      <c r="AB330" s="1">
        <f t="shared" si="435"/>
        <v>607.20751017376017</v>
      </c>
      <c r="AC330" s="1">
        <f t="shared" si="435"/>
        <v>721.02251078746667</v>
      </c>
      <c r="AD330" s="1">
        <f t="shared" si="435"/>
        <v>757.53370648073508</v>
      </c>
      <c r="AE330" s="1">
        <f t="shared" si="435"/>
        <v>681.95953606768228</v>
      </c>
      <c r="AF330" s="1">
        <f t="shared" si="435"/>
        <v>687.59183202705958</v>
      </c>
      <c r="AH330" s="15">
        <f t="shared" si="436"/>
        <v>8639.5364844558098</v>
      </c>
      <c r="AI330" s="15">
        <f t="shared" si="437"/>
        <v>9045.5168010320504</v>
      </c>
      <c r="AJ330" s="15">
        <f t="shared" si="438"/>
        <v>405.98031657624051</v>
      </c>
      <c r="AN330" s="15">
        <f t="shared" si="439"/>
        <v>405.98031657624051</v>
      </c>
    </row>
    <row r="331" spans="1:40">
      <c r="A331" s="76" t="s">
        <v>224</v>
      </c>
      <c r="B331" s="5" t="str">
        <f t="shared" ref="B331:B339" si="440">RIGHT(A331,10)</f>
        <v>8700-05314</v>
      </c>
      <c r="C331" s="5" t="str">
        <f t="shared" ref="C331:C339" si="441">LEFT(B331,4)</f>
        <v>8700</v>
      </c>
      <c r="D331" s="1">
        <f>SUM($F331:K331)</f>
        <v>36196.619999999995</v>
      </c>
      <c r="E331" s="2">
        <f t="shared" si="433"/>
        <v>0.19580519069609142</v>
      </c>
      <c r="F331" s="22">
        <f>'Div 9 history '!B326</f>
        <v>5629.83</v>
      </c>
      <c r="G331" s="22">
        <f>'Div 9 history '!C326</f>
        <v>6872.77</v>
      </c>
      <c r="H331" s="22">
        <f>'Div 9 history '!D326</f>
        <v>6569.79</v>
      </c>
      <c r="I331" s="22">
        <f>'Div 9 history '!E326</f>
        <v>5759.3</v>
      </c>
      <c r="J331" s="22">
        <f>'Div 9 history '!F326</f>
        <v>5973.78</v>
      </c>
      <c r="K331" s="22">
        <f>'Div 9 history '!G326</f>
        <v>5391.15</v>
      </c>
      <c r="L331" s="1">
        <f t="shared" si="434"/>
        <v>4642.5998129615364</v>
      </c>
      <c r="M331" s="1">
        <f t="shared" si="434"/>
        <v>5860.8703386940133</v>
      </c>
      <c r="N331" s="1">
        <f t="shared" si="434"/>
        <v>5161.5716806419923</v>
      </c>
      <c r="O331" s="1">
        <f t="shared" si="434"/>
        <v>4834.729740228262</v>
      </c>
      <c r="P331" s="1">
        <f t="shared" si="434"/>
        <v>4708.6625262504904</v>
      </c>
      <c r="Q331" s="1">
        <f t="shared" si="434"/>
        <v>5591.254423313123</v>
      </c>
      <c r="R331" s="1">
        <f t="shared" si="434"/>
        <v>5874.3848129558564</v>
      </c>
      <c r="S331" s="1">
        <f t="shared" si="434"/>
        <v>5288.3359610986417</v>
      </c>
      <c r="T331" s="1">
        <f t="shared" si="434"/>
        <v>5332.0122669353113</v>
      </c>
      <c r="U331" s="1">
        <f t="shared" si="434"/>
        <v>5459.9866234704632</v>
      </c>
      <c r="V331" s="1">
        <f t="shared" si="435"/>
        <v>6779.733189281189</v>
      </c>
      <c r="W331" s="1">
        <f t="shared" si="435"/>
        <v>5806.8046094390083</v>
      </c>
      <c r="X331" s="1">
        <f t="shared" si="435"/>
        <v>7513.943912834322</v>
      </c>
      <c r="Y331" s="1">
        <f t="shared" si="435"/>
        <v>5905.8037138549525</v>
      </c>
      <c r="Z331" s="1">
        <f t="shared" si="435"/>
        <v>7048.879172204408</v>
      </c>
      <c r="AA331" s="1">
        <f t="shared" si="435"/>
        <v>4834.729740228262</v>
      </c>
      <c r="AB331" s="1">
        <f t="shared" si="435"/>
        <v>4708.6625262504904</v>
      </c>
      <c r="AC331" s="1">
        <f t="shared" si="435"/>
        <v>5591.254423313123</v>
      </c>
      <c r="AD331" s="1">
        <f t="shared" si="435"/>
        <v>5874.3848129558564</v>
      </c>
      <c r="AE331" s="1">
        <f t="shared" si="435"/>
        <v>5288.3359610986417</v>
      </c>
      <c r="AF331" s="1">
        <f t="shared" si="435"/>
        <v>5332.0122669353113</v>
      </c>
      <c r="AH331" s="15">
        <f t="shared" si="436"/>
        <v>66996.308522089414</v>
      </c>
      <c r="AI331" s="15">
        <f t="shared" si="437"/>
        <v>70144.530951866036</v>
      </c>
      <c r="AJ331" s="15">
        <f t="shared" si="438"/>
        <v>3148.2224297766224</v>
      </c>
      <c r="AN331" s="15">
        <f t="shared" si="439"/>
        <v>3148.2224297766224</v>
      </c>
    </row>
    <row r="332" spans="1:40">
      <c r="A332" s="76" t="s">
        <v>225</v>
      </c>
      <c r="B332" s="5" t="str">
        <f t="shared" si="440"/>
        <v>8700-05323</v>
      </c>
      <c r="C332" s="5" t="str">
        <f t="shared" si="441"/>
        <v>8700</v>
      </c>
      <c r="D332" s="1">
        <f>SUM($F332:K332)</f>
        <v>0</v>
      </c>
      <c r="E332" s="2">
        <f t="shared" si="433"/>
        <v>0</v>
      </c>
      <c r="F332" s="22">
        <f>'Div 9 history '!B327</f>
        <v>0</v>
      </c>
      <c r="G332" s="22">
        <f>'Div 9 history '!C327</f>
        <v>0</v>
      </c>
      <c r="H332" s="22">
        <f>'Div 9 history '!D327</f>
        <v>0</v>
      </c>
      <c r="I332" s="22">
        <f>'Div 9 history '!E327</f>
        <v>0</v>
      </c>
      <c r="J332" s="22">
        <f>'Div 9 history '!F327</f>
        <v>0</v>
      </c>
      <c r="K332" s="22">
        <f>'Div 9 history '!G327</f>
        <v>0</v>
      </c>
      <c r="L332" s="1">
        <f t="shared" si="434"/>
        <v>0</v>
      </c>
      <c r="M332" s="1">
        <f t="shared" si="434"/>
        <v>0</v>
      </c>
      <c r="N332" s="1">
        <f t="shared" si="434"/>
        <v>0</v>
      </c>
      <c r="O332" s="1">
        <f t="shared" si="434"/>
        <v>0</v>
      </c>
      <c r="P332" s="1">
        <f t="shared" si="434"/>
        <v>0</v>
      </c>
      <c r="Q332" s="1">
        <f t="shared" si="434"/>
        <v>0</v>
      </c>
      <c r="R332" s="1">
        <f t="shared" si="434"/>
        <v>0</v>
      </c>
      <c r="S332" s="1">
        <f t="shared" si="434"/>
        <v>0</v>
      </c>
      <c r="T332" s="1">
        <f t="shared" si="434"/>
        <v>0</v>
      </c>
      <c r="U332" s="1">
        <f t="shared" si="434"/>
        <v>0</v>
      </c>
      <c r="V332" s="1">
        <f t="shared" si="435"/>
        <v>0</v>
      </c>
      <c r="W332" s="1">
        <f t="shared" si="435"/>
        <v>0</v>
      </c>
      <c r="X332" s="1">
        <f t="shared" si="435"/>
        <v>0</v>
      </c>
      <c r="Y332" s="1">
        <f t="shared" si="435"/>
        <v>0</v>
      </c>
      <c r="Z332" s="1">
        <f t="shared" si="435"/>
        <v>0</v>
      </c>
      <c r="AA332" s="1">
        <f t="shared" si="435"/>
        <v>0</v>
      </c>
      <c r="AB332" s="1">
        <f t="shared" si="435"/>
        <v>0</v>
      </c>
      <c r="AC332" s="1">
        <f t="shared" si="435"/>
        <v>0</v>
      </c>
      <c r="AD332" s="1">
        <f t="shared" si="435"/>
        <v>0</v>
      </c>
      <c r="AE332" s="1">
        <f t="shared" si="435"/>
        <v>0</v>
      </c>
      <c r="AF332" s="1">
        <f t="shared" si="435"/>
        <v>0</v>
      </c>
      <c r="AH332" s="15">
        <f t="shared" si="436"/>
        <v>0</v>
      </c>
      <c r="AI332" s="15">
        <f t="shared" si="437"/>
        <v>0</v>
      </c>
      <c r="AJ332" s="15">
        <f t="shared" si="438"/>
        <v>0</v>
      </c>
      <c r="AN332" s="15">
        <f t="shared" si="439"/>
        <v>0</v>
      </c>
    </row>
    <row r="333" spans="1:40">
      <c r="A333" s="76" t="s">
        <v>226</v>
      </c>
      <c r="B333" s="5" t="str">
        <f t="shared" si="440"/>
        <v>8700-05331</v>
      </c>
      <c r="C333" s="5" t="str">
        <f t="shared" si="441"/>
        <v>8700</v>
      </c>
      <c r="D333" s="1">
        <f>SUM($F333:K333)</f>
        <v>29414.89</v>
      </c>
      <c r="E333" s="2">
        <f t="shared" si="433"/>
        <v>0.15911950192461488</v>
      </c>
      <c r="F333" s="22">
        <f>'Div 9 history '!B328</f>
        <v>4901.57</v>
      </c>
      <c r="G333" s="22">
        <f>'Div 9 history '!C328</f>
        <v>4522.78</v>
      </c>
      <c r="H333" s="22">
        <f>'Div 9 history '!D328</f>
        <v>3670.42</v>
      </c>
      <c r="I333" s="22">
        <f>'Div 9 history '!E328</f>
        <v>7213.87</v>
      </c>
      <c r="J333" s="22">
        <f>'Div 9 history '!F328</f>
        <v>3857.73</v>
      </c>
      <c r="K333" s="22">
        <f>'Div 9 history '!G328</f>
        <v>5248.52</v>
      </c>
      <c r="L333" s="1">
        <f t="shared" si="434"/>
        <v>3772.771126483196</v>
      </c>
      <c r="M333" s="1">
        <f t="shared" si="434"/>
        <v>4762.788799532862</v>
      </c>
      <c r="N333" s="1">
        <f t="shared" si="434"/>
        <v>4194.5094103592919</v>
      </c>
      <c r="O333" s="1">
        <f t="shared" si="434"/>
        <v>3928.9039553566859</v>
      </c>
      <c r="P333" s="1">
        <f t="shared" si="434"/>
        <v>3826.4564552375418</v>
      </c>
      <c r="Q333" s="1">
        <f t="shared" si="434"/>
        <v>4543.6876101627431</v>
      </c>
      <c r="R333" s="1">
        <f t="shared" si="434"/>
        <v>4773.7712275556978</v>
      </c>
      <c r="S333" s="1">
        <f t="shared" si="434"/>
        <v>4297.523375905288</v>
      </c>
      <c r="T333" s="1">
        <f t="shared" si="434"/>
        <v>4333.0165720045916</v>
      </c>
      <c r="U333" s="1">
        <f t="shared" si="434"/>
        <v>4437.0138960724817</v>
      </c>
      <c r="V333" s="1">
        <f t="shared" si="435"/>
        <v>5509.4952509945788</v>
      </c>
      <c r="W333" s="1">
        <f t="shared" si="435"/>
        <v>4718.852722661436</v>
      </c>
      <c r="X333" s="1">
        <f t="shared" si="435"/>
        <v>6106.1456473613061</v>
      </c>
      <c r="Y333" s="1">
        <f t="shared" si="435"/>
        <v>4799.303542834522</v>
      </c>
      <c r="Z333" s="1">
        <f t="shared" si="435"/>
        <v>5728.2145535600766</v>
      </c>
      <c r="AA333" s="1">
        <f t="shared" si="435"/>
        <v>3928.9039553566859</v>
      </c>
      <c r="AB333" s="1">
        <f t="shared" si="435"/>
        <v>3826.4564552375418</v>
      </c>
      <c r="AC333" s="1">
        <f t="shared" si="435"/>
        <v>4543.6876101627431</v>
      </c>
      <c r="AD333" s="1">
        <f t="shared" si="435"/>
        <v>4773.7712275556978</v>
      </c>
      <c r="AE333" s="1">
        <f t="shared" si="435"/>
        <v>4297.523375905288</v>
      </c>
      <c r="AF333" s="1">
        <f t="shared" si="435"/>
        <v>4333.0165720045916</v>
      </c>
      <c r="AH333" s="15">
        <f t="shared" si="436"/>
        <v>54444.007357132323</v>
      </c>
      <c r="AI333" s="15">
        <f t="shared" si="437"/>
        <v>57002.384809706949</v>
      </c>
      <c r="AJ333" s="15">
        <f t="shared" si="438"/>
        <v>2558.3774525746267</v>
      </c>
      <c r="AN333" s="15">
        <f t="shared" si="439"/>
        <v>2558.3774525746267</v>
      </c>
    </row>
    <row r="334" spans="1:40">
      <c r="A334" s="76" t="s">
        <v>518</v>
      </c>
      <c r="B334" s="5" t="str">
        <f t="shared" si="440"/>
        <v>9020-05351</v>
      </c>
      <c r="C334" s="5" t="str">
        <f t="shared" si="441"/>
        <v>9020</v>
      </c>
      <c r="D334" s="1">
        <f>SUM($F334:K334)</f>
        <v>52928.83</v>
      </c>
      <c r="E334" s="2">
        <f t="shared" si="433"/>
        <v>0.28631788414142001</v>
      </c>
      <c r="F334" s="22">
        <f>'Div 9 history '!B329</f>
        <v>8826.36</v>
      </c>
      <c r="G334" s="22">
        <f>'Div 9 history '!C329</f>
        <v>9401.36</v>
      </c>
      <c r="H334" s="22">
        <f>'Div 9 history '!D329</f>
        <v>9988.17</v>
      </c>
      <c r="I334" s="22">
        <f>'Div 9 history '!E329</f>
        <v>7090.25</v>
      </c>
      <c r="J334" s="22">
        <f>'Div 9 history '!F329</f>
        <v>8295.7999999999993</v>
      </c>
      <c r="K334" s="22">
        <f>'Div 9 history '!G329</f>
        <v>9326.89</v>
      </c>
      <c r="L334" s="1">
        <f t="shared" si="434"/>
        <v>6788.6829283583111</v>
      </c>
      <c r="M334" s="1">
        <f t="shared" si="434"/>
        <v>8570.1098558036047</v>
      </c>
      <c r="N334" s="1">
        <f t="shared" si="434"/>
        <v>7547.5541643809374</v>
      </c>
      <c r="O334" s="1">
        <f t="shared" si="434"/>
        <v>7069.626625814396</v>
      </c>
      <c r="P334" s="1">
        <f t="shared" si="434"/>
        <v>6885.2837192887846</v>
      </c>
      <c r="Q334" s="1">
        <f t="shared" si="434"/>
        <v>8175.8615820562345</v>
      </c>
      <c r="R334" s="1">
        <f t="shared" si="434"/>
        <v>8589.8715161670461</v>
      </c>
      <c r="S334" s="1">
        <f t="shared" si="434"/>
        <v>7732.916362574093</v>
      </c>
      <c r="T334" s="1">
        <f t="shared" si="434"/>
        <v>7796.782429810678</v>
      </c>
      <c r="U334" s="1">
        <f t="shared" si="434"/>
        <v>7983.9140725278276</v>
      </c>
      <c r="V334" s="1">
        <f t="shared" si="435"/>
        <v>9913.7252434294114</v>
      </c>
      <c r="W334" s="1">
        <f t="shared" si="435"/>
        <v>8491.051761634475</v>
      </c>
      <c r="X334" s="1">
        <f t="shared" si="435"/>
        <v>10987.331413594495</v>
      </c>
      <c r="Y334" s="1">
        <f t="shared" si="435"/>
        <v>8635.8140838563777</v>
      </c>
      <c r="Z334" s="1">
        <f t="shared" si="435"/>
        <v>10307.286354254842</v>
      </c>
      <c r="AA334" s="1">
        <f t="shared" si="435"/>
        <v>7069.626625814396</v>
      </c>
      <c r="AB334" s="1">
        <f t="shared" si="435"/>
        <v>6885.2837192887846</v>
      </c>
      <c r="AC334" s="1">
        <f t="shared" si="435"/>
        <v>8175.8615820562345</v>
      </c>
      <c r="AD334" s="1">
        <f t="shared" si="435"/>
        <v>8589.8715161670461</v>
      </c>
      <c r="AE334" s="1">
        <f t="shared" si="435"/>
        <v>7732.916362574093</v>
      </c>
      <c r="AF334" s="1">
        <f t="shared" si="435"/>
        <v>7796.782429810678</v>
      </c>
      <c r="AH334" s="15">
        <f t="shared" si="436"/>
        <v>97965.948875702292</v>
      </c>
      <c r="AI334" s="15">
        <f t="shared" si="437"/>
        <v>102569.46516500866</v>
      </c>
      <c r="AJ334" s="15">
        <f t="shared" si="438"/>
        <v>4603.516289306368</v>
      </c>
      <c r="AN334" s="15">
        <f t="shared" si="439"/>
        <v>4603.516289306368</v>
      </c>
    </row>
    <row r="335" spans="1:40">
      <c r="A335" s="76" t="s">
        <v>719</v>
      </c>
      <c r="B335" s="5" t="str">
        <f t="shared" si="440"/>
        <v>9020-05352</v>
      </c>
      <c r="C335" s="5" t="str">
        <f t="shared" si="441"/>
        <v>9020</v>
      </c>
      <c r="D335" s="1">
        <f>SUM($F335:K335)</f>
        <v>170.03</v>
      </c>
      <c r="E335" s="2">
        <f t="shared" si="433"/>
        <v>9.1977528769416673E-4</v>
      </c>
      <c r="F335" s="22">
        <f>'Div 9 history '!B330</f>
        <v>32.729999999999997</v>
      </c>
      <c r="G335" s="22">
        <f>'Div 9 history '!C330</f>
        <v>37.24</v>
      </c>
      <c r="H335" s="22">
        <f>'Div 9 history '!D330</f>
        <v>29.62</v>
      </c>
      <c r="I335" s="22">
        <f>'Div 9 history '!E330</f>
        <v>27.95</v>
      </c>
      <c r="J335" s="22">
        <f>'Div 9 history '!F330</f>
        <v>0</v>
      </c>
      <c r="K335" s="22">
        <f>'Div 9 history '!G330</f>
        <v>42.49</v>
      </c>
      <c r="L335" s="1">
        <f t="shared" si="434"/>
        <v>21.808148003814999</v>
      </c>
      <c r="M335" s="1">
        <f t="shared" si="434"/>
        <v>27.530851877554955</v>
      </c>
      <c r="N335" s="1">
        <f t="shared" si="434"/>
        <v>24.245966415084006</v>
      </c>
      <c r="O335" s="1">
        <f t="shared" si="434"/>
        <v>22.710659109359149</v>
      </c>
      <c r="P335" s="1">
        <f t="shared" si="434"/>
        <v>22.118470988130134</v>
      </c>
      <c r="Q335" s="1">
        <f t="shared" si="434"/>
        <v>26.264358097411591</v>
      </c>
      <c r="R335" s="1">
        <f t="shared" si="434"/>
        <v>27.594334767911601</v>
      </c>
      <c r="S335" s="1">
        <f t="shared" si="434"/>
        <v>24.841428936337209</v>
      </c>
      <c r="T335" s="1">
        <f t="shared" si="434"/>
        <v>25.046594012010271</v>
      </c>
      <c r="U335" s="1">
        <f t="shared" si="434"/>
        <v>25.647740744541423</v>
      </c>
      <c r="V335" s="1">
        <f t="shared" si="435"/>
        <v>31.847118161128876</v>
      </c>
      <c r="W335" s="1">
        <f t="shared" si="435"/>
        <v>27.276883525116837</v>
      </c>
      <c r="X335" s="1">
        <f t="shared" si="435"/>
        <v>35.295999557395689</v>
      </c>
      <c r="Y335" s="1">
        <f t="shared" si="435"/>
        <v>27.741921910575012</v>
      </c>
      <c r="Z335" s="1">
        <f t="shared" si="435"/>
        <v>33.111404480581768</v>
      </c>
      <c r="AA335" s="1">
        <f t="shared" si="435"/>
        <v>22.710659109359149</v>
      </c>
      <c r="AB335" s="1">
        <f t="shared" si="435"/>
        <v>22.118470988130134</v>
      </c>
      <c r="AC335" s="1">
        <f t="shared" si="435"/>
        <v>26.264358097411591</v>
      </c>
      <c r="AD335" s="1">
        <f t="shared" si="435"/>
        <v>27.594334767911601</v>
      </c>
      <c r="AE335" s="1">
        <f t="shared" si="435"/>
        <v>24.841428936337209</v>
      </c>
      <c r="AF335" s="1">
        <f t="shared" si="435"/>
        <v>25.046594012010271</v>
      </c>
      <c r="AH335" s="15">
        <f t="shared" si="436"/>
        <v>314.70845449135487</v>
      </c>
      <c r="AI335" s="15">
        <f t="shared" si="437"/>
        <v>329.49691429049949</v>
      </c>
      <c r="AJ335" s="15">
        <f t="shared" si="438"/>
        <v>14.788459799144619</v>
      </c>
      <c r="AN335" s="15">
        <f t="shared" si="439"/>
        <v>14.788459799144619</v>
      </c>
    </row>
    <row r="336" spans="1:40">
      <c r="A336" s="76" t="s">
        <v>1200</v>
      </c>
      <c r="B336" s="5" t="str">
        <f t="shared" si="440"/>
        <v>8700-05316</v>
      </c>
      <c r="C336" s="5" t="str">
        <f t="shared" si="441"/>
        <v>8700</v>
      </c>
      <c r="D336" s="1">
        <f>SUM($F336:K336)</f>
        <v>562.29999999999995</v>
      </c>
      <c r="E336" s="2">
        <f t="shared" si="433"/>
        <v>3.0417552447828612E-3</v>
      </c>
      <c r="F336" s="22">
        <f>'Div 9 history '!B331</f>
        <v>0</v>
      </c>
      <c r="G336" s="22">
        <f>'Div 9 history '!C331</f>
        <v>0</v>
      </c>
      <c r="H336" s="22">
        <f>'Div 9 history '!D331</f>
        <v>0</v>
      </c>
      <c r="I336" s="22">
        <f>'Div 9 history '!E331</f>
        <v>0</v>
      </c>
      <c r="J336" s="22">
        <f>'Div 9 history '!F331</f>
        <v>562.29999999999995</v>
      </c>
      <c r="K336" s="22">
        <f>'Div 9 history '!G331</f>
        <v>0</v>
      </c>
      <c r="L336" s="1">
        <f t="shared" si="434"/>
        <v>72.120929380375074</v>
      </c>
      <c r="M336" s="1">
        <f t="shared" si="434"/>
        <v>91.046274250127325</v>
      </c>
      <c r="N336" s="1">
        <f t="shared" si="434"/>
        <v>80.182949568909805</v>
      </c>
      <c r="O336" s="1">
        <f t="shared" si="434"/>
        <v>75.105590879213352</v>
      </c>
      <c r="P336" s="1">
        <f t="shared" si="434"/>
        <v>73.147187182412367</v>
      </c>
      <c r="Q336" s="1">
        <f t="shared" si="434"/>
        <v>86.857898948271114</v>
      </c>
      <c r="R336" s="1">
        <f t="shared" si="434"/>
        <v>91.256216197122228</v>
      </c>
      <c r="S336" s="1">
        <f t="shared" si="434"/>
        <v>82.15218191438224</v>
      </c>
      <c r="T336" s="1">
        <f t="shared" si="434"/>
        <v>82.830675839283501</v>
      </c>
      <c r="U336" s="1">
        <f t="shared" si="434"/>
        <v>84.81870623216868</v>
      </c>
      <c r="V336" s="1">
        <f t="shared" si="435"/>
        <v>105.32044075752964</v>
      </c>
      <c r="W336" s="1">
        <f t="shared" si="435"/>
        <v>90.206384791937879</v>
      </c>
      <c r="X336" s="1">
        <f t="shared" si="435"/>
        <v>116.72611039889193</v>
      </c>
      <c r="Y336" s="1">
        <f t="shared" si="435"/>
        <v>91.744296243700092</v>
      </c>
      <c r="Z336" s="1">
        <f t="shared" si="435"/>
        <v>109.50151584679837</v>
      </c>
      <c r="AA336" s="1">
        <f t="shared" si="435"/>
        <v>75.105590879213352</v>
      </c>
      <c r="AB336" s="1">
        <f t="shared" si="435"/>
        <v>73.147187182412367</v>
      </c>
      <c r="AC336" s="1">
        <f t="shared" si="435"/>
        <v>86.857898948271114</v>
      </c>
      <c r="AD336" s="1">
        <f t="shared" si="435"/>
        <v>91.256216197122228</v>
      </c>
      <c r="AE336" s="1">
        <f t="shared" si="435"/>
        <v>82.15218191438224</v>
      </c>
      <c r="AF336" s="1">
        <f t="shared" si="435"/>
        <v>82.830675839283501</v>
      </c>
      <c r="AH336" s="15">
        <f t="shared" si="436"/>
        <v>1040.760830209309</v>
      </c>
      <c r="AI336" s="15">
        <f t="shared" si="437"/>
        <v>1089.6672052317113</v>
      </c>
      <c r="AJ336" s="15">
        <f t="shared" si="438"/>
        <v>48.906375022402244</v>
      </c>
      <c r="AN336" s="15">
        <f t="shared" si="439"/>
        <v>48.906375022402244</v>
      </c>
    </row>
    <row r="337" spans="1:40">
      <c r="A337" s="76" t="s">
        <v>227</v>
      </c>
      <c r="B337" s="5" t="str">
        <f t="shared" si="440"/>
        <v>8700-05364</v>
      </c>
      <c r="C337" s="5" t="str">
        <f t="shared" si="441"/>
        <v>8700</v>
      </c>
      <c r="D337" s="1">
        <f>SUM($F337:K337)</f>
        <v>66323.259999999995</v>
      </c>
      <c r="E337" s="2">
        <f t="shared" si="433"/>
        <v>0.35877489588493217</v>
      </c>
      <c r="F337" s="22">
        <f>'Div 9 history '!B332</f>
        <v>18382.29</v>
      </c>
      <c r="G337" s="22">
        <f>'Div 9 history '!C332</f>
        <v>5775.37</v>
      </c>
      <c r="H337" s="22">
        <f>'Div 9 history '!D332</f>
        <v>12179.53</v>
      </c>
      <c r="I337" s="22">
        <f>'Div 9 history '!E332</f>
        <v>12162.31</v>
      </c>
      <c r="J337" s="22">
        <f>'Div 9 history '!F332</f>
        <v>11415.71</v>
      </c>
      <c r="K337" s="22">
        <f>'Div 9 history '!G332</f>
        <v>6408.05</v>
      </c>
      <c r="L337" s="1">
        <f t="shared" si="434"/>
        <v>8506.6604139005067</v>
      </c>
      <c r="M337" s="1">
        <f t="shared" si="434"/>
        <v>10738.903999862172</v>
      </c>
      <c r="N337" s="1">
        <f t="shared" si="434"/>
        <v>9457.5753366987265</v>
      </c>
      <c r="O337" s="1">
        <f t="shared" si="434"/>
        <v>8858.7011049896792</v>
      </c>
      <c r="P337" s="1">
        <f t="shared" si="434"/>
        <v>8627.7074760231244</v>
      </c>
      <c r="Q337" s="1">
        <f t="shared" si="434"/>
        <v>10244.885319224455</v>
      </c>
      <c r="R337" s="1">
        <f t="shared" si="434"/>
        <v>10763.66664317615</v>
      </c>
      <c r="S337" s="1">
        <f t="shared" si="434"/>
        <v>9689.8462042946303</v>
      </c>
      <c r="T337" s="1">
        <f t="shared" si="434"/>
        <v>9769.8745325707241</v>
      </c>
      <c r="U337" s="1">
        <f t="shared" si="434"/>
        <v>10004.362629023199</v>
      </c>
      <c r="V337" s="1">
        <f t="shared" si="435"/>
        <v>12422.541304777229</v>
      </c>
      <c r="W337" s="1">
        <f t="shared" si="435"/>
        <v>10639.839075610424</v>
      </c>
      <c r="X337" s="1">
        <f t="shared" si="435"/>
        <v>13767.839531876958</v>
      </c>
      <c r="Y337" s="1">
        <f t="shared" si="435"/>
        <v>10821.235662969846</v>
      </c>
      <c r="Z337" s="1">
        <f t="shared" si="435"/>
        <v>12915.698925664819</v>
      </c>
      <c r="AA337" s="1">
        <f t="shared" si="435"/>
        <v>8858.7011049896792</v>
      </c>
      <c r="AB337" s="1">
        <f t="shared" si="435"/>
        <v>8627.7074760231244</v>
      </c>
      <c r="AC337" s="1">
        <f t="shared" si="435"/>
        <v>10244.885319224455</v>
      </c>
      <c r="AD337" s="1">
        <f t="shared" si="435"/>
        <v>10763.66664317615</v>
      </c>
      <c r="AE337" s="1">
        <f t="shared" si="435"/>
        <v>9689.8462042946303</v>
      </c>
      <c r="AF337" s="1">
        <f t="shared" si="435"/>
        <v>9769.8745325707241</v>
      </c>
      <c r="AH337" s="15">
        <f t="shared" si="436"/>
        <v>122757.69365069865</v>
      </c>
      <c r="AI337" s="15">
        <f t="shared" si="437"/>
        <v>128526.19841020126</v>
      </c>
      <c r="AJ337" s="15">
        <f t="shared" si="438"/>
        <v>5768.5047595026117</v>
      </c>
      <c r="AN337" s="15">
        <f t="shared" si="439"/>
        <v>5768.5047595026117</v>
      </c>
    </row>
    <row r="338" spans="1:40">
      <c r="A338" s="76" t="s">
        <v>228</v>
      </c>
      <c r="B338" s="5" t="str">
        <f t="shared" si="440"/>
        <v>8740-05364</v>
      </c>
      <c r="C338" s="5" t="str">
        <f t="shared" si="441"/>
        <v>8740</v>
      </c>
      <c r="D338" s="1">
        <f>SUM($F338:K338)</f>
        <v>0</v>
      </c>
      <c r="E338" s="2">
        <f t="shared" si="433"/>
        <v>0</v>
      </c>
      <c r="F338" s="22">
        <f>'Div 9 history '!B333</f>
        <v>0</v>
      </c>
      <c r="G338" s="22">
        <f>'Div 9 history '!C333</f>
        <v>0</v>
      </c>
      <c r="H338" s="22">
        <f>'Div 9 history '!D333</f>
        <v>0</v>
      </c>
      <c r="I338" s="22">
        <f>'Div 9 history '!E333</f>
        <v>0</v>
      </c>
      <c r="J338" s="22">
        <f>'Div 9 history '!F333</f>
        <v>0</v>
      </c>
      <c r="K338" s="22">
        <f>'Div 9 history '!G333</f>
        <v>0</v>
      </c>
      <c r="L338" s="1">
        <f t="shared" si="434"/>
        <v>0</v>
      </c>
      <c r="M338" s="1">
        <f t="shared" si="434"/>
        <v>0</v>
      </c>
      <c r="N338" s="1">
        <f t="shared" si="434"/>
        <v>0</v>
      </c>
      <c r="O338" s="1">
        <f t="shared" si="434"/>
        <v>0</v>
      </c>
      <c r="P338" s="1">
        <f t="shared" si="434"/>
        <v>0</v>
      </c>
      <c r="Q338" s="1">
        <f t="shared" si="434"/>
        <v>0</v>
      </c>
      <c r="R338" s="1">
        <f t="shared" si="434"/>
        <v>0</v>
      </c>
      <c r="S338" s="1">
        <f t="shared" si="434"/>
        <v>0</v>
      </c>
      <c r="T338" s="1">
        <f t="shared" si="434"/>
        <v>0</v>
      </c>
      <c r="U338" s="1">
        <f t="shared" si="434"/>
        <v>0</v>
      </c>
      <c r="V338" s="1">
        <f t="shared" si="435"/>
        <v>0</v>
      </c>
      <c r="W338" s="1">
        <f t="shared" si="435"/>
        <v>0</v>
      </c>
      <c r="X338" s="1">
        <f t="shared" si="435"/>
        <v>0</v>
      </c>
      <c r="Y338" s="1">
        <f t="shared" si="435"/>
        <v>0</v>
      </c>
      <c r="Z338" s="1">
        <f t="shared" si="435"/>
        <v>0</v>
      </c>
      <c r="AA338" s="1">
        <f t="shared" si="435"/>
        <v>0</v>
      </c>
      <c r="AB338" s="1">
        <f t="shared" si="435"/>
        <v>0</v>
      </c>
      <c r="AC338" s="1">
        <f t="shared" si="435"/>
        <v>0</v>
      </c>
      <c r="AD338" s="1">
        <f t="shared" si="435"/>
        <v>0</v>
      </c>
      <c r="AE338" s="1">
        <f t="shared" si="435"/>
        <v>0</v>
      </c>
      <c r="AF338" s="1">
        <f t="shared" si="435"/>
        <v>0</v>
      </c>
      <c r="AH338" s="15">
        <f t="shared" si="436"/>
        <v>0</v>
      </c>
      <c r="AI338" s="15">
        <f t="shared" si="437"/>
        <v>0</v>
      </c>
      <c r="AJ338" s="15">
        <f t="shared" si="438"/>
        <v>0</v>
      </c>
      <c r="AN338" s="15">
        <f t="shared" si="439"/>
        <v>0</v>
      </c>
    </row>
    <row r="339" spans="1:40">
      <c r="A339" s="76" t="s">
        <v>519</v>
      </c>
      <c r="B339" s="5" t="str">
        <f t="shared" si="440"/>
        <v>8750-05364</v>
      </c>
      <c r="C339" s="5" t="str">
        <f t="shared" si="441"/>
        <v>8750</v>
      </c>
      <c r="D339" s="1">
        <f>SUM($F339:K339)</f>
        <v>0</v>
      </c>
      <c r="E339" s="2">
        <f t="shared" si="433"/>
        <v>0</v>
      </c>
      <c r="F339" s="22">
        <f>'Div 9 history '!B334</f>
        <v>0</v>
      </c>
      <c r="G339" s="22">
        <f>'Div 9 history '!C334</f>
        <v>0</v>
      </c>
      <c r="H339" s="22">
        <f>'Div 9 history '!D334</f>
        <v>0</v>
      </c>
      <c r="I339" s="22">
        <f>'Div 9 history '!E334</f>
        <v>0</v>
      </c>
      <c r="J339" s="22">
        <f>'Div 9 history '!F334</f>
        <v>0</v>
      </c>
      <c r="K339" s="22">
        <f>'Div 9 history '!G334</f>
        <v>0</v>
      </c>
      <c r="L339" s="1">
        <f t="shared" si="434"/>
        <v>0</v>
      </c>
      <c r="M339" s="1">
        <f t="shared" si="434"/>
        <v>0</v>
      </c>
      <c r="N339" s="1">
        <f t="shared" si="434"/>
        <v>0</v>
      </c>
      <c r="O339" s="1">
        <f t="shared" si="434"/>
        <v>0</v>
      </c>
      <c r="P339" s="1">
        <f t="shared" si="434"/>
        <v>0</v>
      </c>
      <c r="Q339" s="1">
        <f t="shared" si="434"/>
        <v>0</v>
      </c>
      <c r="R339" s="1">
        <f t="shared" si="434"/>
        <v>0</v>
      </c>
      <c r="S339" s="1">
        <f t="shared" si="434"/>
        <v>0</v>
      </c>
      <c r="T339" s="1">
        <f t="shared" si="434"/>
        <v>0</v>
      </c>
      <c r="U339" s="1">
        <f t="shared" si="434"/>
        <v>0</v>
      </c>
      <c r="V339" s="1">
        <f t="shared" si="435"/>
        <v>0</v>
      </c>
      <c r="W339" s="1">
        <f t="shared" si="435"/>
        <v>0</v>
      </c>
      <c r="X339" s="1">
        <f t="shared" si="435"/>
        <v>0</v>
      </c>
      <c r="Y339" s="1">
        <f t="shared" si="435"/>
        <v>0</v>
      </c>
      <c r="Z339" s="1">
        <f t="shared" si="435"/>
        <v>0</v>
      </c>
      <c r="AA339" s="1">
        <f t="shared" si="435"/>
        <v>0</v>
      </c>
      <c r="AB339" s="1">
        <f t="shared" si="435"/>
        <v>0</v>
      </c>
      <c r="AC339" s="1">
        <f t="shared" si="435"/>
        <v>0</v>
      </c>
      <c r="AD339" s="1">
        <f t="shared" si="435"/>
        <v>0</v>
      </c>
      <c r="AE339" s="1">
        <f t="shared" si="435"/>
        <v>0</v>
      </c>
      <c r="AF339" s="1">
        <f t="shared" si="435"/>
        <v>0</v>
      </c>
      <c r="AH339" s="15">
        <f t="shared" si="436"/>
        <v>0</v>
      </c>
      <c r="AI339" s="15">
        <f t="shared" si="437"/>
        <v>0</v>
      </c>
      <c r="AJ339" s="15">
        <f t="shared" si="438"/>
        <v>0</v>
      </c>
      <c r="AN339" s="15">
        <f t="shared" si="439"/>
        <v>0</v>
      </c>
    </row>
    <row r="340" spans="1:40">
      <c r="A340" s="76" t="s">
        <v>229</v>
      </c>
      <c r="B340" s="5" t="str">
        <f t="shared" ref="B340:B342" si="442">RIGHT(A340,10)</f>
        <v>8940-05364</v>
      </c>
      <c r="C340" s="5" t="str">
        <f t="shared" ref="C340:C342" si="443">LEFT(B340,4)</f>
        <v>8940</v>
      </c>
      <c r="D340" s="1">
        <f>SUM($F340:K340)</f>
        <v>28.79</v>
      </c>
      <c r="E340" s="2">
        <f t="shared" ref="E340:E342" si="444">D340/$D$356</f>
        <v>1.5573916681006327E-4</v>
      </c>
      <c r="F340" s="22">
        <f>'Div 9 history '!B335</f>
        <v>0</v>
      </c>
      <c r="G340" s="22">
        <f>'Div 9 history '!C335</f>
        <v>16.559999999999999</v>
      </c>
      <c r="H340" s="22">
        <f>'Div 9 history '!D335</f>
        <v>0</v>
      </c>
      <c r="I340" s="22">
        <f>'Div 9 history '!E335</f>
        <v>12.23</v>
      </c>
      <c r="J340" s="22">
        <f>'Div 9 history '!F335</f>
        <v>0</v>
      </c>
      <c r="K340" s="22">
        <f>'Div 9 history '!G335</f>
        <v>0</v>
      </c>
      <c r="L340" s="1">
        <f t="shared" si="434"/>
        <v>3.6926223668166434</v>
      </c>
      <c r="M340" s="1">
        <f t="shared" si="434"/>
        <v>4.6616081018338358</v>
      </c>
      <c r="N340" s="1">
        <f t="shared" si="434"/>
        <v>4.1054012414883756</v>
      </c>
      <c r="O340" s="1">
        <f t="shared" si="434"/>
        <v>3.8454383094656817</v>
      </c>
      <c r="P340" s="1">
        <f t="shared" si="434"/>
        <v>3.7451672043066901</v>
      </c>
      <c r="Q340" s="1">
        <f t="shared" si="434"/>
        <v>4.4471614987030508</v>
      </c>
      <c r="R340" s="1">
        <f t="shared" si="434"/>
        <v>4.6723572191270657</v>
      </c>
      <c r="S340" s="1">
        <f t="shared" si="434"/>
        <v>4.206226778081211</v>
      </c>
      <c r="T340" s="1">
        <f t="shared" si="434"/>
        <v>4.2409659566298634</v>
      </c>
      <c r="U340" s="1">
        <f t="shared" si="434"/>
        <v>4.3427539612735844</v>
      </c>
      <c r="V340" s="1">
        <f t="shared" si="435"/>
        <v>5.3924515194900913</v>
      </c>
      <c r="W340" s="1">
        <f t="shared" si="435"/>
        <v>4.6186054030942403</v>
      </c>
      <c r="X340" s="1">
        <f t="shared" si="435"/>
        <v>5.9764266732777855</v>
      </c>
      <c r="Y340" s="1">
        <f t="shared" si="435"/>
        <v>4.6973471258334092</v>
      </c>
      <c r="Z340" s="1">
        <f t="shared" si="435"/>
        <v>5.6065243486205318</v>
      </c>
      <c r="AA340" s="1">
        <f t="shared" si="435"/>
        <v>3.8454383094656817</v>
      </c>
      <c r="AB340" s="1">
        <f t="shared" si="435"/>
        <v>3.7451672043066901</v>
      </c>
      <c r="AC340" s="1">
        <f t="shared" si="435"/>
        <v>4.4471614987030508</v>
      </c>
      <c r="AD340" s="1">
        <f t="shared" si="435"/>
        <v>4.6723572191270657</v>
      </c>
      <c r="AE340" s="1">
        <f t="shared" si="435"/>
        <v>4.206226778081211</v>
      </c>
      <c r="AF340" s="1">
        <f t="shared" si="435"/>
        <v>4.2409659566298634</v>
      </c>
      <c r="AH340" s="15">
        <f t="shared" ref="AH340:AH343" si="445">SUM(F340:Q340)</f>
        <v>53.287398722614277</v>
      </c>
      <c r="AI340" s="15">
        <f t="shared" ref="AI340:AI343" si="446">SUM(U340:AF340)</f>
        <v>55.791425997903204</v>
      </c>
      <c r="AJ340" s="15">
        <f t="shared" ref="AJ340:AJ343" si="447">AI340-AH340</f>
        <v>2.5040272752889265</v>
      </c>
      <c r="AN340" s="15">
        <f t="shared" ref="AN340:AN343" si="448">AJ340</f>
        <v>2.5040272752889265</v>
      </c>
    </row>
    <row r="341" spans="1:40">
      <c r="A341" s="76" t="s">
        <v>922</v>
      </c>
      <c r="B341" s="5" t="str">
        <f t="shared" si="442"/>
        <v>8700-05376</v>
      </c>
      <c r="C341" s="5" t="str">
        <f t="shared" si="443"/>
        <v>8700</v>
      </c>
      <c r="D341" s="1">
        <f>SUM($F341:K341)</f>
        <v>33875.619999999995</v>
      </c>
      <c r="E341" s="2">
        <f t="shared" si="444"/>
        <v>0.18324976846037913</v>
      </c>
      <c r="F341" s="22">
        <f>'Div 9 history '!B336</f>
        <v>10553.92</v>
      </c>
      <c r="G341" s="22">
        <f>'Div 9 history '!C336</f>
        <v>4811.8500000000004</v>
      </c>
      <c r="H341" s="22">
        <f>'Div 9 history '!D336</f>
        <v>5956.02</v>
      </c>
      <c r="I341" s="22">
        <f>'Div 9 history '!E336</f>
        <v>5513.99</v>
      </c>
      <c r="J341" s="22">
        <f>'Div 9 history '!F336</f>
        <v>5926.57</v>
      </c>
      <c r="K341" s="22">
        <f>'Div 9 history '!G336</f>
        <v>1113.27</v>
      </c>
      <c r="L341" s="1">
        <f t="shared" si="434"/>
        <v>4344.9069851261274</v>
      </c>
      <c r="M341" s="1">
        <f t="shared" si="434"/>
        <v>5485.0595570213372</v>
      </c>
      <c r="N341" s="1">
        <f t="shared" si="434"/>
        <v>4830.6013339419396</v>
      </c>
      <c r="O341" s="1">
        <f t="shared" si="434"/>
        <v>4524.717155432505</v>
      </c>
      <c r="P341" s="1">
        <f t="shared" si="434"/>
        <v>4406.7336245069746</v>
      </c>
      <c r="Q341" s="1">
        <f t="shared" si="434"/>
        <v>5232.7319558421332</v>
      </c>
      <c r="R341" s="1">
        <f t="shared" si="434"/>
        <v>5497.7074560404726</v>
      </c>
      <c r="S341" s="1">
        <f t="shared" si="434"/>
        <v>4949.2372340431893</v>
      </c>
      <c r="T341" s="1">
        <f t="shared" si="434"/>
        <v>4990.1129273959605</v>
      </c>
      <c r="U341" s="1">
        <f t="shared" si="434"/>
        <v>5109.8813110662959</v>
      </c>
      <c r="V341" s="1">
        <f t="shared" si="435"/>
        <v>6345.0030754660966</v>
      </c>
      <c r="W341" s="1">
        <f t="shared" si="435"/>
        <v>5434.4606309540568</v>
      </c>
      <c r="X341" s="1">
        <f t="shared" si="435"/>
        <v>7032.1347322619795</v>
      </c>
      <c r="Y341" s="1">
        <f t="shared" si="435"/>
        <v>5527.1117138876252</v>
      </c>
      <c r="Z341" s="1">
        <f t="shared" si="435"/>
        <v>6596.8908772009954</v>
      </c>
      <c r="AA341" s="1">
        <f t="shared" si="435"/>
        <v>4524.717155432505</v>
      </c>
      <c r="AB341" s="1">
        <f t="shared" si="435"/>
        <v>4406.7336245069746</v>
      </c>
      <c r="AC341" s="1">
        <f t="shared" si="435"/>
        <v>5232.7319558421332</v>
      </c>
      <c r="AD341" s="1">
        <f t="shared" si="435"/>
        <v>5497.7074560404726</v>
      </c>
      <c r="AE341" s="1">
        <f t="shared" si="435"/>
        <v>4949.2372340431893</v>
      </c>
      <c r="AF341" s="1">
        <f t="shared" si="435"/>
        <v>4990.1129273959605</v>
      </c>
      <c r="AH341" s="15">
        <f t="shared" si="445"/>
        <v>62700.370611871011</v>
      </c>
      <c r="AI341" s="15">
        <f t="shared" si="446"/>
        <v>65646.722694098295</v>
      </c>
      <c r="AJ341" s="15">
        <f t="shared" si="447"/>
        <v>2946.352082227284</v>
      </c>
      <c r="AN341" s="15">
        <f t="shared" si="448"/>
        <v>2946.352082227284</v>
      </c>
    </row>
    <row r="342" spans="1:40">
      <c r="A342" s="76" t="s">
        <v>720</v>
      </c>
      <c r="B342" s="5" t="str">
        <f t="shared" si="442"/>
        <v>8750-05377</v>
      </c>
      <c r="C342" s="5" t="str">
        <f t="shared" si="443"/>
        <v>8750</v>
      </c>
      <c r="D342" s="1">
        <f>SUM($F342:K342)</f>
        <v>236.06</v>
      </c>
      <c r="E342" s="2">
        <f t="shared" si="444"/>
        <v>1.2769637970539611E-3</v>
      </c>
      <c r="F342" s="22">
        <f>'Div 9 history '!B337</f>
        <v>0</v>
      </c>
      <c r="G342" s="22">
        <f>'Div 9 history '!C337</f>
        <v>0</v>
      </c>
      <c r="H342" s="22">
        <f>'Div 9 history '!D337</f>
        <v>0</v>
      </c>
      <c r="I342" s="22">
        <f>'Div 9 history '!E337</f>
        <v>0</v>
      </c>
      <c r="J342" s="22">
        <f>'Div 9 history '!F337</f>
        <v>136.44</v>
      </c>
      <c r="K342" s="22">
        <f>'Div 9 history '!G337</f>
        <v>99.62</v>
      </c>
      <c r="L342" s="1">
        <f t="shared" si="434"/>
        <v>30.277194717288534</v>
      </c>
      <c r="M342" s="1">
        <f t="shared" si="434"/>
        <v>38.222271917988728</v>
      </c>
      <c r="N342" s="1">
        <f t="shared" si="434"/>
        <v>33.661723413190202</v>
      </c>
      <c r="O342" s="1">
        <f t="shared" si="434"/>
        <v>31.53018990387179</v>
      </c>
      <c r="P342" s="1">
        <f t="shared" si="434"/>
        <v>30.708029532776568</v>
      </c>
      <c r="Q342" s="1">
        <f t="shared" si="434"/>
        <v>36.463943847997299</v>
      </c>
      <c r="R342" s="1">
        <f t="shared" si="434"/>
        <v>38.310407959261383</v>
      </c>
      <c r="S342" s="1">
        <f t="shared" si="434"/>
        <v>34.488429775402942</v>
      </c>
      <c r="T342" s="1">
        <f t="shared" si="434"/>
        <v>34.773269319973792</v>
      </c>
      <c r="U342" s="1">
        <f t="shared" si="434"/>
        <v>35.607867318452328</v>
      </c>
      <c r="V342" s="1">
        <f t="shared" si="435"/>
        <v>44.214731006975725</v>
      </c>
      <c r="W342" s="1">
        <f t="shared" si="435"/>
        <v>37.869676674346181</v>
      </c>
      <c r="X342" s="1">
        <f t="shared" si="435"/>
        <v>49.002962156788961</v>
      </c>
      <c r="Y342" s="1">
        <f t="shared" si="435"/>
        <v>38.515309570136665</v>
      </c>
      <c r="Z342" s="1">
        <f t="shared" si="435"/>
        <v>45.969994363854219</v>
      </c>
      <c r="AA342" s="1">
        <f t="shared" si="435"/>
        <v>31.53018990387179</v>
      </c>
      <c r="AB342" s="1">
        <f t="shared" si="435"/>
        <v>30.708029532776568</v>
      </c>
      <c r="AC342" s="1">
        <f t="shared" si="435"/>
        <v>36.463943847997299</v>
      </c>
      <c r="AD342" s="1">
        <f t="shared" si="435"/>
        <v>38.310407959261383</v>
      </c>
      <c r="AE342" s="1">
        <f t="shared" si="435"/>
        <v>34.488429775402942</v>
      </c>
      <c r="AF342" s="1">
        <f t="shared" si="435"/>
        <v>34.773269319973792</v>
      </c>
      <c r="AH342" s="15">
        <f t="shared" si="445"/>
        <v>436.92335333311314</v>
      </c>
      <c r="AI342" s="15">
        <f t="shared" si="446"/>
        <v>457.45481142983789</v>
      </c>
      <c r="AJ342" s="15">
        <f t="shared" si="447"/>
        <v>20.531458096724748</v>
      </c>
      <c r="AN342" s="15">
        <f t="shared" si="448"/>
        <v>20.531458096724748</v>
      </c>
    </row>
    <row r="343" spans="1:40">
      <c r="A343" s="76" t="s">
        <v>230</v>
      </c>
      <c r="B343" s="5" t="str">
        <f t="shared" si="168"/>
        <v>8780-05377</v>
      </c>
      <c r="C343" s="5" t="str">
        <f t="shared" si="432"/>
        <v>8780</v>
      </c>
      <c r="D343" s="1">
        <f>SUM($F343:K343)</f>
        <v>170.57000000000002</v>
      </c>
      <c r="E343" s="2">
        <f t="shared" ref="E343:E353" si="449">D343/$D$356</f>
        <v>9.2269641135090308E-4</v>
      </c>
      <c r="F343" s="22">
        <f>'Div 9 history '!B338</f>
        <v>119.88</v>
      </c>
      <c r="G343" s="22">
        <f>'Div 9 history '!C338</f>
        <v>12.71</v>
      </c>
      <c r="H343" s="22">
        <f>'Div 9 history '!D338</f>
        <v>10.56</v>
      </c>
      <c r="I343" s="22">
        <f>'Div 9 history '!E338</f>
        <v>0</v>
      </c>
      <c r="J343" s="22">
        <f>'Div 9 history '!F338</f>
        <v>12.71</v>
      </c>
      <c r="K343" s="22">
        <f>'Div 9 history '!G338</f>
        <v>14.71</v>
      </c>
      <c r="L343" s="1">
        <f t="shared" ref="L343:U353" si="450">$E343*L$356</f>
        <v>21.877408722053318</v>
      </c>
      <c r="M343" s="1">
        <f t="shared" si="450"/>
        <v>27.618287389016935</v>
      </c>
      <c r="N343" s="1">
        <f t="shared" si="450"/>
        <v>24.32296942551832</v>
      </c>
      <c r="O343" s="1">
        <f t="shared" si="450"/>
        <v>22.782786121763163</v>
      </c>
      <c r="P343" s="1">
        <f t="shared" si="450"/>
        <v>22.188717264278996</v>
      </c>
      <c r="Q343" s="1">
        <f t="shared" si="450"/>
        <v>26.347771338443192</v>
      </c>
      <c r="R343" s="1">
        <f t="shared" si="450"/>
        <v>27.68197189532837</v>
      </c>
      <c r="S343" s="1">
        <f t="shared" si="450"/>
        <v>24.920323082226894</v>
      </c>
      <c r="T343" s="1">
        <f t="shared" si="450"/>
        <v>25.126139743742826</v>
      </c>
      <c r="U343" s="1">
        <f t="shared" si="450"/>
        <v>25.729195664273551</v>
      </c>
      <c r="V343" s="1">
        <f t="shared" ref="V343:AF353" si="451">$E343*V$356</f>
        <v>31.948261746419771</v>
      </c>
      <c r="W343" s="1">
        <f t="shared" si="451"/>
        <v>27.363512455914719</v>
      </c>
      <c r="X343" s="1">
        <f t="shared" si="451"/>
        <v>35.408096480062248</v>
      </c>
      <c r="Y343" s="1">
        <f t="shared" si="451"/>
        <v>27.830027761493739</v>
      </c>
      <c r="Z343" s="1">
        <f t="shared" si="451"/>
        <v>33.216563325606266</v>
      </c>
      <c r="AA343" s="1">
        <f t="shared" si="451"/>
        <v>22.782786121763163</v>
      </c>
      <c r="AB343" s="1">
        <f t="shared" si="451"/>
        <v>22.188717264278996</v>
      </c>
      <c r="AC343" s="1">
        <f t="shared" si="451"/>
        <v>26.347771338443192</v>
      </c>
      <c r="AD343" s="1">
        <f t="shared" si="451"/>
        <v>27.68197189532837</v>
      </c>
      <c r="AE343" s="1">
        <f t="shared" si="451"/>
        <v>24.920323082226894</v>
      </c>
      <c r="AF343" s="1">
        <f t="shared" si="451"/>
        <v>25.126139743742826</v>
      </c>
      <c r="AH343" s="15">
        <f t="shared" si="445"/>
        <v>315.70794026107393</v>
      </c>
      <c r="AI343" s="15">
        <f t="shared" si="446"/>
        <v>330.54336687955379</v>
      </c>
      <c r="AJ343" s="15">
        <f t="shared" si="447"/>
        <v>14.835426618479858</v>
      </c>
      <c r="AN343" s="15">
        <f t="shared" si="448"/>
        <v>14.835426618479858</v>
      </c>
    </row>
    <row r="344" spans="1:40">
      <c r="A344" s="76" t="s">
        <v>231</v>
      </c>
      <c r="B344" s="5" t="str">
        <f t="shared" si="168"/>
        <v>8560-05377</v>
      </c>
      <c r="C344" s="5" t="str">
        <f t="shared" si="432"/>
        <v>8560</v>
      </c>
      <c r="D344" s="1">
        <f>SUM($F344:K344)</f>
        <v>47.7</v>
      </c>
      <c r="E344" s="2">
        <f t="shared" si="449"/>
        <v>2.5803258967836121E-4</v>
      </c>
      <c r="F344" s="22">
        <f>'Div 9 history '!B339</f>
        <v>0</v>
      </c>
      <c r="G344" s="22">
        <f>'Div 9 history '!C339</f>
        <v>0</v>
      </c>
      <c r="H344" s="22">
        <f>'Div 9 history '!D339</f>
        <v>0</v>
      </c>
      <c r="I344" s="22">
        <f>'Div 9 history '!E339</f>
        <v>0</v>
      </c>
      <c r="J344" s="22">
        <f>'Div 9 history '!F339</f>
        <v>0</v>
      </c>
      <c r="K344" s="22">
        <f>'Div 9 history '!G339</f>
        <v>47.7</v>
      </c>
      <c r="L344" s="1">
        <f t="shared" si="450"/>
        <v>6.1180301110508477</v>
      </c>
      <c r="M344" s="1">
        <f t="shared" si="450"/>
        <v>7.7234701791411595</v>
      </c>
      <c r="N344" s="1">
        <f t="shared" si="450"/>
        <v>6.8019325883638606</v>
      </c>
      <c r="O344" s="1">
        <f t="shared" si="450"/>
        <v>6.3712194290209458</v>
      </c>
      <c r="P344" s="1">
        <f t="shared" si="450"/>
        <v>6.2050877264824296</v>
      </c>
      <c r="Q344" s="1">
        <f t="shared" si="450"/>
        <v>7.3681696244576429</v>
      </c>
      <c r="R344" s="1">
        <f t="shared" si="450"/>
        <v>7.7412795884807597</v>
      </c>
      <c r="S344" s="1">
        <f t="shared" si="450"/>
        <v>6.9689828869216317</v>
      </c>
      <c r="T344" s="1">
        <f t="shared" si="450"/>
        <v>7.0265396363752863</v>
      </c>
      <c r="U344" s="1">
        <f t="shared" si="450"/>
        <v>7.1951845763372697</v>
      </c>
      <c r="V344" s="1">
        <f t="shared" si="451"/>
        <v>8.9343500340283928</v>
      </c>
      <c r="W344" s="1">
        <f t="shared" si="451"/>
        <v>7.6522222204791701</v>
      </c>
      <c r="X344" s="1">
        <f t="shared" si="451"/>
        <v>9.9018948355453418</v>
      </c>
      <c r="Y344" s="1">
        <f t="shared" si="451"/>
        <v>7.7826834978205497</v>
      </c>
      <c r="Z344" s="1">
        <f t="shared" si="451"/>
        <v>9.2890313104966804</v>
      </c>
      <c r="AA344" s="1">
        <f t="shared" si="451"/>
        <v>6.3712194290209458</v>
      </c>
      <c r="AB344" s="1">
        <f t="shared" si="451"/>
        <v>6.2050877264824296</v>
      </c>
      <c r="AC344" s="1">
        <f t="shared" si="451"/>
        <v>7.3681696244576429</v>
      </c>
      <c r="AD344" s="1">
        <f t="shared" si="451"/>
        <v>7.7412795884807597</v>
      </c>
      <c r="AE344" s="1">
        <f t="shared" si="451"/>
        <v>6.9689828869216317</v>
      </c>
      <c r="AF344" s="1">
        <f t="shared" si="451"/>
        <v>7.0265396363752863</v>
      </c>
      <c r="AH344" s="15">
        <f t="shared" si="436"/>
        <v>88.287909658516895</v>
      </c>
      <c r="AI344" s="15">
        <f t="shared" si="437"/>
        <v>92.436645366446115</v>
      </c>
      <c r="AJ344" s="15">
        <f t="shared" si="438"/>
        <v>4.1487357079292195</v>
      </c>
      <c r="AN344" s="15">
        <f t="shared" si="439"/>
        <v>4.1487357079292195</v>
      </c>
    </row>
    <row r="345" spans="1:40">
      <c r="A345" s="76" t="s">
        <v>232</v>
      </c>
      <c r="B345" s="5" t="str">
        <f t="shared" si="168"/>
        <v>8700-05377</v>
      </c>
      <c r="C345" s="5" t="str">
        <f t="shared" si="432"/>
        <v>8700</v>
      </c>
      <c r="D345" s="1">
        <f>SUM($F345:K345)</f>
        <v>11317.41</v>
      </c>
      <c r="E345" s="2">
        <f t="shared" si="449"/>
        <v>6.1221396451819322E-2</v>
      </c>
      <c r="F345" s="22">
        <f>'Div 9 history '!B340</f>
        <v>1220.5899999999999</v>
      </c>
      <c r="G345" s="22">
        <f>'Div 9 history '!C340</f>
        <v>270.8</v>
      </c>
      <c r="H345" s="22">
        <f>'Div 9 history '!D340</f>
        <v>856.96</v>
      </c>
      <c r="I345" s="22">
        <f>'Div 9 history '!E340</f>
        <v>2273.61</v>
      </c>
      <c r="J345" s="22">
        <f>'Div 9 history '!F340</f>
        <v>1486.36</v>
      </c>
      <c r="K345" s="22">
        <f>'Div 9 history '!G340</f>
        <v>5209.09</v>
      </c>
      <c r="L345" s="1">
        <f t="shared" si="450"/>
        <v>1451.5776762915716</v>
      </c>
      <c r="M345" s="1">
        <f t="shared" si="450"/>
        <v>1832.4880218053238</v>
      </c>
      <c r="N345" s="1">
        <f t="shared" si="450"/>
        <v>1613.8419265172963</v>
      </c>
      <c r="O345" s="1">
        <f t="shared" si="450"/>
        <v>1511.6499471319903</v>
      </c>
      <c r="P345" s="1">
        <f t="shared" si="450"/>
        <v>1472.2331632404509</v>
      </c>
      <c r="Q345" s="1">
        <f t="shared" si="450"/>
        <v>1748.1886077470265</v>
      </c>
      <c r="R345" s="1">
        <f t="shared" si="450"/>
        <v>1836.7135225884283</v>
      </c>
      <c r="S345" s="1">
        <f t="shared" si="450"/>
        <v>1653.4766585802042</v>
      </c>
      <c r="T345" s="1">
        <f t="shared" si="450"/>
        <v>1667.1327032727468</v>
      </c>
      <c r="U345" s="1">
        <f t="shared" si="450"/>
        <v>1707.145783565727</v>
      </c>
      <c r="V345" s="1">
        <f t="shared" si="451"/>
        <v>2119.7841177906344</v>
      </c>
      <c r="W345" s="1">
        <f t="shared" si="451"/>
        <v>1815.5835698170474</v>
      </c>
      <c r="X345" s="1">
        <f t="shared" si="451"/>
        <v>2349.3459880660212</v>
      </c>
      <c r="Y345" s="1">
        <f t="shared" si="451"/>
        <v>1846.5371078630874</v>
      </c>
      <c r="Z345" s="1">
        <f t="shared" si="451"/>
        <v>2203.9366004974468</v>
      </c>
      <c r="AA345" s="1">
        <f t="shared" si="451"/>
        <v>1511.6499471319903</v>
      </c>
      <c r="AB345" s="1">
        <f t="shared" si="451"/>
        <v>1472.2331632404509</v>
      </c>
      <c r="AC345" s="1">
        <f t="shared" si="451"/>
        <v>1748.1886077470265</v>
      </c>
      <c r="AD345" s="1">
        <f t="shared" si="451"/>
        <v>1836.7135225884283</v>
      </c>
      <c r="AE345" s="1">
        <f t="shared" si="451"/>
        <v>1653.4766585802042</v>
      </c>
      <c r="AF345" s="1">
        <f t="shared" si="451"/>
        <v>1667.1327032727468</v>
      </c>
      <c r="AH345" s="15">
        <f t="shared" si="436"/>
        <v>20947.389342733659</v>
      </c>
      <c r="AI345" s="15">
        <f t="shared" si="437"/>
        <v>21931.727770160811</v>
      </c>
      <c r="AJ345" s="15">
        <f t="shared" si="438"/>
        <v>984.33842742715206</v>
      </c>
      <c r="AN345" s="15">
        <f t="shared" si="439"/>
        <v>984.33842742715206</v>
      </c>
    </row>
    <row r="346" spans="1:40">
      <c r="A346" s="76" t="s">
        <v>233</v>
      </c>
      <c r="B346" s="5" t="str">
        <f t="shared" si="168"/>
        <v>8740-05377</v>
      </c>
      <c r="C346" s="5" t="str">
        <f t="shared" si="432"/>
        <v>8740</v>
      </c>
      <c r="D346" s="1">
        <f>SUM($F346:K346)</f>
        <v>649.22</v>
      </c>
      <c r="E346" s="2">
        <f t="shared" si="449"/>
        <v>3.5119479637523198E-3</v>
      </c>
      <c r="F346" s="22">
        <f>'Div 9 history '!B341</f>
        <v>52.98</v>
      </c>
      <c r="G346" s="22">
        <f>'Div 9 history '!C341</f>
        <v>8.1999999999999993</v>
      </c>
      <c r="H346" s="22">
        <f>'Div 9 history '!D341</f>
        <v>32.26</v>
      </c>
      <c r="I346" s="22">
        <f>'Div 9 history '!E341</f>
        <v>80.42</v>
      </c>
      <c r="J346" s="22">
        <f>'Div 9 history '!F341</f>
        <v>193.46</v>
      </c>
      <c r="K346" s="22">
        <f>'Div 9 history '!G341</f>
        <v>281.89999999999998</v>
      </c>
      <c r="L346" s="1">
        <f t="shared" si="450"/>
        <v>83.26933980495663</v>
      </c>
      <c r="M346" s="1">
        <f t="shared" si="450"/>
        <v>105.120153243229</v>
      </c>
      <c r="N346" s="1">
        <f t="shared" si="450"/>
        <v>92.57758228548397</v>
      </c>
      <c r="O346" s="1">
        <f t="shared" si="450"/>
        <v>86.715368505429311</v>
      </c>
      <c r="P346" s="1">
        <f t="shared" si="450"/>
        <v>84.454235928447019</v>
      </c>
      <c r="Q346" s="1">
        <f t="shared" si="450"/>
        <v>100.28434137506061</v>
      </c>
      <c r="R346" s="1">
        <f t="shared" si="450"/>
        <v>105.36254789168717</v>
      </c>
      <c r="S346" s="1">
        <f t="shared" si="450"/>
        <v>94.851217397217226</v>
      </c>
      <c r="T346" s="1">
        <f t="shared" si="450"/>
        <v>95.6345925100118</v>
      </c>
      <c r="U346" s="1">
        <f t="shared" si="450"/>
        <v>97.929931460161058</v>
      </c>
      <c r="V346" s="1">
        <f t="shared" si="451"/>
        <v>121.60081193064806</v>
      </c>
      <c r="W346" s="1">
        <f t="shared" si="451"/>
        <v>104.1504341714777</v>
      </c>
      <c r="X346" s="1">
        <f t="shared" si="451"/>
        <v>134.76956321033012</v>
      </c>
      <c r="Y346" s="1">
        <f t="shared" si="451"/>
        <v>105.92607506195088</v>
      </c>
      <c r="Z346" s="1">
        <f t="shared" si="451"/>
        <v>126.42819512370343</v>
      </c>
      <c r="AA346" s="1">
        <f t="shared" si="451"/>
        <v>86.715368505429311</v>
      </c>
      <c r="AB346" s="1">
        <f t="shared" si="451"/>
        <v>84.454235928447019</v>
      </c>
      <c r="AC346" s="1">
        <f t="shared" si="451"/>
        <v>100.28434137506061</v>
      </c>
      <c r="AD346" s="1">
        <f t="shared" si="451"/>
        <v>105.36254789168717</v>
      </c>
      <c r="AE346" s="1">
        <f t="shared" si="451"/>
        <v>94.851217397217226</v>
      </c>
      <c r="AF346" s="1">
        <f t="shared" si="451"/>
        <v>95.6345925100118</v>
      </c>
      <c r="AH346" s="15">
        <f t="shared" si="436"/>
        <v>1201.6410211426064</v>
      </c>
      <c r="AI346" s="15">
        <f t="shared" si="437"/>
        <v>1258.1073145661242</v>
      </c>
      <c r="AJ346" s="15">
        <f t="shared" si="438"/>
        <v>56.466293423517754</v>
      </c>
      <c r="AN346" s="15">
        <f t="shared" si="439"/>
        <v>56.466293423517754</v>
      </c>
    </row>
    <row r="347" spans="1:40">
      <c r="A347" s="76" t="s">
        <v>1199</v>
      </c>
      <c r="B347" s="5" t="str">
        <f t="shared" si="168"/>
        <v>9110-05377</v>
      </c>
      <c r="C347" s="5" t="str">
        <f t="shared" si="432"/>
        <v>9110</v>
      </c>
      <c r="D347" s="1">
        <f>SUM($F347:K347)</f>
        <v>28.99</v>
      </c>
      <c r="E347" s="2">
        <f t="shared" si="449"/>
        <v>1.568210644607063E-4</v>
      </c>
      <c r="F347" s="22">
        <f>'Div 9 history '!B342</f>
        <v>0</v>
      </c>
      <c r="G347" s="22">
        <f>'Div 9 history '!C342</f>
        <v>0</v>
      </c>
      <c r="H347" s="22">
        <f>'Div 9 history '!D342</f>
        <v>0</v>
      </c>
      <c r="I347" s="22">
        <f>'Div 9 history '!E342</f>
        <v>28.99</v>
      </c>
      <c r="J347" s="22">
        <f>'Div 9 history '!F342</f>
        <v>0</v>
      </c>
      <c r="K347" s="22">
        <f>'Div 9 history '!G342</f>
        <v>0</v>
      </c>
      <c r="L347" s="1">
        <f t="shared" si="450"/>
        <v>3.7182744846826843</v>
      </c>
      <c r="M347" s="1">
        <f t="shared" si="450"/>
        <v>4.6939916245975306</v>
      </c>
      <c r="N347" s="1">
        <f t="shared" si="450"/>
        <v>4.1339208749825636</v>
      </c>
      <c r="O347" s="1">
        <f t="shared" si="450"/>
        <v>3.8721520177634634</v>
      </c>
      <c r="P347" s="1">
        <f t="shared" si="450"/>
        <v>3.7711843436210821</v>
      </c>
      <c r="Q347" s="1">
        <f t="shared" si="450"/>
        <v>4.4780552916777161</v>
      </c>
      <c r="R347" s="1">
        <f t="shared" si="450"/>
        <v>4.7048154144666077</v>
      </c>
      <c r="S347" s="1">
        <f t="shared" si="450"/>
        <v>4.235446832114425</v>
      </c>
      <c r="T347" s="1">
        <f t="shared" si="450"/>
        <v>4.2704273387530298</v>
      </c>
      <c r="U347" s="1">
        <f t="shared" si="450"/>
        <v>4.3729224500632586</v>
      </c>
      <c r="V347" s="1">
        <f t="shared" si="451"/>
        <v>5.4299121066348652</v>
      </c>
      <c r="W347" s="1">
        <f t="shared" si="451"/>
        <v>4.6506901922786392</v>
      </c>
      <c r="X347" s="1">
        <f t="shared" si="451"/>
        <v>6.0179440520431751</v>
      </c>
      <c r="Y347" s="1">
        <f t="shared" si="451"/>
        <v>4.7299789224699733</v>
      </c>
      <c r="Z347" s="1">
        <f t="shared" si="451"/>
        <v>5.6454720689999727</v>
      </c>
      <c r="AA347" s="1">
        <f t="shared" si="451"/>
        <v>3.8721520177634634</v>
      </c>
      <c r="AB347" s="1">
        <f t="shared" si="451"/>
        <v>3.7711843436210821</v>
      </c>
      <c r="AC347" s="1">
        <f t="shared" si="451"/>
        <v>4.4780552916777161</v>
      </c>
      <c r="AD347" s="1">
        <f t="shared" si="451"/>
        <v>4.7048154144666077</v>
      </c>
      <c r="AE347" s="1">
        <f t="shared" si="451"/>
        <v>4.235446832114425</v>
      </c>
      <c r="AF347" s="1">
        <f t="shared" si="451"/>
        <v>4.2704273387530298</v>
      </c>
      <c r="AH347" s="15">
        <f t="shared" si="436"/>
        <v>53.657578637325031</v>
      </c>
      <c r="AI347" s="15">
        <f t="shared" si="437"/>
        <v>56.179001030886212</v>
      </c>
      <c r="AJ347" s="15">
        <f t="shared" si="438"/>
        <v>2.5214223935611813</v>
      </c>
      <c r="AN347" s="15">
        <f t="shared" si="439"/>
        <v>2.5214223935611813</v>
      </c>
    </row>
    <row r="348" spans="1:40">
      <c r="A348" s="76" t="s">
        <v>1198</v>
      </c>
      <c r="B348" s="5" t="str">
        <f t="shared" si="168"/>
        <v>9110-05399</v>
      </c>
      <c r="C348" s="5" t="str">
        <f t="shared" si="432"/>
        <v>9110</v>
      </c>
      <c r="D348" s="1">
        <f>SUM($F348:K348)</f>
        <v>-16.809999999999999</v>
      </c>
      <c r="E348" s="2">
        <f t="shared" si="449"/>
        <v>-9.0933497536546147E-5</v>
      </c>
      <c r="F348" s="22">
        <f>'Div 9 history '!B343</f>
        <v>0</v>
      </c>
      <c r="G348" s="22">
        <f>'Div 9 history '!C343</f>
        <v>0</v>
      </c>
      <c r="H348" s="22">
        <f>'Div 9 history '!D343</f>
        <v>0</v>
      </c>
      <c r="I348" s="22">
        <f>'Div 9 history '!E343</f>
        <v>-16.809999999999999</v>
      </c>
      <c r="J348" s="22">
        <f>'Div 9 history '!F343</f>
        <v>0</v>
      </c>
      <c r="K348" s="22">
        <f>'Div 9 history '!G343</f>
        <v>0</v>
      </c>
      <c r="L348" s="1">
        <f t="shared" si="450"/>
        <v>-2.1560605066407699</v>
      </c>
      <c r="M348" s="1">
        <f t="shared" si="450"/>
        <v>-2.7218350882885298</v>
      </c>
      <c r="N348" s="1">
        <f t="shared" si="450"/>
        <v>-2.3970751951865088</v>
      </c>
      <c r="O348" s="1">
        <f t="shared" si="450"/>
        <v>-2.2452871824285552</v>
      </c>
      <c r="P348" s="1">
        <f t="shared" si="450"/>
        <v>-2.1867405593746252</v>
      </c>
      <c r="Q348" s="1">
        <f t="shared" si="450"/>
        <v>-2.5966232995206071</v>
      </c>
      <c r="R348" s="1">
        <f t="shared" si="450"/>
        <v>-2.728111318288502</v>
      </c>
      <c r="S348" s="1">
        <f t="shared" si="450"/>
        <v>-2.4559455414916691</v>
      </c>
      <c r="T348" s="1">
        <f t="shared" si="450"/>
        <v>-2.4762291674521708</v>
      </c>
      <c r="U348" s="1">
        <f t="shared" si="450"/>
        <v>-2.5356614827721069</v>
      </c>
      <c r="V348" s="1">
        <f t="shared" si="451"/>
        <v>-3.1485623495181811</v>
      </c>
      <c r="W348" s="1">
        <f t="shared" si="451"/>
        <v>-2.6967265309487387</v>
      </c>
      <c r="X348" s="1">
        <f t="shared" si="451"/>
        <v>-3.489535685230968</v>
      </c>
      <c r="Y348" s="1">
        <f t="shared" si="451"/>
        <v>-2.7427025073032163</v>
      </c>
      <c r="Z348" s="1">
        <f t="shared" si="451"/>
        <v>-3.2735558978920158</v>
      </c>
      <c r="AA348" s="1">
        <f t="shared" si="451"/>
        <v>-2.2452871824285552</v>
      </c>
      <c r="AB348" s="1">
        <f t="shared" si="451"/>
        <v>-2.1867405593746252</v>
      </c>
      <c r="AC348" s="1">
        <f t="shared" si="451"/>
        <v>-2.5966232995206071</v>
      </c>
      <c r="AD348" s="1">
        <f t="shared" si="451"/>
        <v>-2.728111318288502</v>
      </c>
      <c r="AE348" s="1">
        <f t="shared" si="451"/>
        <v>-2.4559455414916691</v>
      </c>
      <c r="AF348" s="1">
        <f t="shared" si="451"/>
        <v>-2.4762291674521708</v>
      </c>
      <c r="AH348" s="15">
        <f t="shared" si="436"/>
        <v>-31.113621831439595</v>
      </c>
      <c r="AI348" s="15">
        <f t="shared" si="437"/>
        <v>-32.575681522221352</v>
      </c>
      <c r="AJ348" s="15">
        <f t="shared" si="438"/>
        <v>-1.4620596907817571</v>
      </c>
      <c r="AN348" s="15">
        <f t="shared" si="439"/>
        <v>-1.4620596907817571</v>
      </c>
    </row>
    <row r="349" spans="1:40">
      <c r="A349" s="76" t="s">
        <v>236</v>
      </c>
      <c r="B349" s="5" t="str">
        <f t="shared" si="168"/>
        <v>8940-05399</v>
      </c>
      <c r="C349" s="5" t="str">
        <f t="shared" si="432"/>
        <v>8940</v>
      </c>
      <c r="D349" s="1">
        <f>SUM($F349:K349)</f>
        <v>-16.23</v>
      </c>
      <c r="E349" s="2">
        <f t="shared" si="449"/>
        <v>-8.7795994349681392E-5</v>
      </c>
      <c r="F349" s="22">
        <f>'Div 9 history '!B344</f>
        <v>0</v>
      </c>
      <c r="G349" s="22">
        <f>'Div 9 history '!C344</f>
        <v>-9.14</v>
      </c>
      <c r="H349" s="22">
        <f>'Div 9 history '!D344</f>
        <v>0</v>
      </c>
      <c r="I349" s="22">
        <f>'Div 9 history '!E344</f>
        <v>-7.09</v>
      </c>
      <c r="J349" s="22">
        <f>'Div 9 history '!F344</f>
        <v>0</v>
      </c>
      <c r="K349" s="22">
        <f>'Div 9 history '!G344</f>
        <v>0</v>
      </c>
      <c r="L349" s="1">
        <f t="shared" si="450"/>
        <v>-2.0816693648292506</v>
      </c>
      <c r="M349" s="1">
        <f t="shared" si="450"/>
        <v>-2.6279228722738162</v>
      </c>
      <c r="N349" s="1">
        <f t="shared" si="450"/>
        <v>-2.3143682580533635</v>
      </c>
      <c r="O349" s="1">
        <f t="shared" si="450"/>
        <v>-2.1678174283649887</v>
      </c>
      <c r="P349" s="1">
        <f t="shared" si="450"/>
        <v>-2.1112908553628897</v>
      </c>
      <c r="Q349" s="1">
        <f t="shared" si="450"/>
        <v>-2.5070312998940785</v>
      </c>
      <c r="R349" s="1">
        <f t="shared" si="450"/>
        <v>-2.6339825518038307</v>
      </c>
      <c r="S349" s="1">
        <f t="shared" si="450"/>
        <v>-2.3712073847953477</v>
      </c>
      <c r="T349" s="1">
        <f t="shared" si="450"/>
        <v>-2.3907911592949875</v>
      </c>
      <c r="U349" s="1">
        <f t="shared" si="450"/>
        <v>-2.4481728652820522</v>
      </c>
      <c r="V349" s="1">
        <f t="shared" si="451"/>
        <v>-3.0399266467983397</v>
      </c>
      <c r="W349" s="1">
        <f t="shared" si="451"/>
        <v>-2.6036806423139818</v>
      </c>
      <c r="X349" s="1">
        <f t="shared" si="451"/>
        <v>-3.3691352868113396</v>
      </c>
      <c r="Y349" s="1">
        <f t="shared" si="451"/>
        <v>-2.6480702970571808</v>
      </c>
      <c r="Z349" s="1">
        <f t="shared" si="451"/>
        <v>-3.1606075087916374</v>
      </c>
      <c r="AA349" s="1">
        <f t="shared" si="451"/>
        <v>-2.1678174283649887</v>
      </c>
      <c r="AB349" s="1">
        <f t="shared" si="451"/>
        <v>-2.1112908553628897</v>
      </c>
      <c r="AC349" s="1">
        <f t="shared" si="451"/>
        <v>-2.5070312998940785</v>
      </c>
      <c r="AD349" s="1">
        <f t="shared" si="451"/>
        <v>-2.6339825518038307</v>
      </c>
      <c r="AE349" s="1">
        <f t="shared" si="451"/>
        <v>-2.3712073847953477</v>
      </c>
      <c r="AF349" s="1">
        <f t="shared" si="451"/>
        <v>-2.3907911592949875</v>
      </c>
      <c r="AH349" s="15">
        <f t="shared" si="436"/>
        <v>-30.040100078778384</v>
      </c>
      <c r="AI349" s="15">
        <f t="shared" si="437"/>
        <v>-31.451713926570651</v>
      </c>
      <c r="AJ349" s="15">
        <f t="shared" si="438"/>
        <v>-1.4116138477922675</v>
      </c>
      <c r="AN349" s="15">
        <f t="shared" si="439"/>
        <v>-1.4116138477922675</v>
      </c>
    </row>
    <row r="350" spans="1:40">
      <c r="A350" s="76" t="s">
        <v>590</v>
      </c>
      <c r="B350" s="5" t="str">
        <f t="shared" si="168"/>
        <v>8750-05399</v>
      </c>
      <c r="C350" s="5" t="str">
        <f t="shared" si="432"/>
        <v>8750</v>
      </c>
      <c r="D350" s="1">
        <f>SUM($F350:K350)</f>
        <v>-135.12</v>
      </c>
      <c r="E350" s="2">
        <f t="shared" si="449"/>
        <v>-7.3093005277442694E-4</v>
      </c>
      <c r="F350" s="22">
        <f>'Div 9 history '!B345</f>
        <v>0</v>
      </c>
      <c r="G350" s="22">
        <f>'Div 9 history '!C345</f>
        <v>0</v>
      </c>
      <c r="H350" s="22">
        <f>'Div 9 history '!D345</f>
        <v>0</v>
      </c>
      <c r="I350" s="22">
        <f>'Div 9 history '!E345</f>
        <v>0</v>
      </c>
      <c r="J350" s="22">
        <f>'Div 9 history '!F345</f>
        <v>-77.510000000000005</v>
      </c>
      <c r="K350" s="22">
        <f>'Div 9 history '!G345</f>
        <v>-57.61</v>
      </c>
      <c r="L350" s="1">
        <f t="shared" si="450"/>
        <v>-17.330570830297496</v>
      </c>
      <c r="M350" s="1">
        <f t="shared" si="450"/>
        <v>-21.878307979152066</v>
      </c>
      <c r="N350" s="1">
        <f t="shared" si="450"/>
        <v>-19.267864388673473</v>
      </c>
      <c r="O350" s="1">
        <f t="shared" si="450"/>
        <v>-18.047781325981344</v>
      </c>
      <c r="P350" s="1">
        <f t="shared" si="450"/>
        <v>-17.577179320803058</v>
      </c>
      <c r="Q350" s="1">
        <f t="shared" si="450"/>
        <v>-20.871846533683787</v>
      </c>
      <c r="R350" s="1">
        <f t="shared" si="450"/>
        <v>-21.928756771394553</v>
      </c>
      <c r="S350" s="1">
        <f t="shared" si="450"/>
        <v>-19.741068504839639</v>
      </c>
      <c r="T350" s="1">
        <f t="shared" si="450"/>
        <v>-19.904109762411501</v>
      </c>
      <c r="U350" s="1">
        <f t="shared" si="450"/>
        <v>-20.381831026303814</v>
      </c>
      <c r="V350" s="1">
        <f t="shared" si="451"/>
        <v>-25.308372675008727</v>
      </c>
      <c r="W350" s="1">
        <f t="shared" si="451"/>
        <v>-21.676483572979986</v>
      </c>
      <c r="X350" s="1">
        <f t="shared" si="451"/>
        <v>-28.049141093896992</v>
      </c>
      <c r="Y350" s="1">
        <f t="shared" si="451"/>
        <v>-22.046041807662739</v>
      </c>
      <c r="Z350" s="1">
        <f t="shared" si="451"/>
        <v>-26.313079888350341</v>
      </c>
      <c r="AA350" s="1">
        <f t="shared" si="451"/>
        <v>-18.047781325981344</v>
      </c>
      <c r="AB350" s="1">
        <f t="shared" si="451"/>
        <v>-17.577179320803058</v>
      </c>
      <c r="AC350" s="1">
        <f t="shared" si="451"/>
        <v>-20.871846533683787</v>
      </c>
      <c r="AD350" s="1">
        <f t="shared" si="451"/>
        <v>-21.928756771394553</v>
      </c>
      <c r="AE350" s="1">
        <f t="shared" si="451"/>
        <v>-19.741068504839639</v>
      </c>
      <c r="AF350" s="1">
        <f t="shared" si="451"/>
        <v>-19.904109762411501</v>
      </c>
      <c r="AH350" s="15">
        <f t="shared" si="436"/>
        <v>-250.0935503785912</v>
      </c>
      <c r="AI350" s="15">
        <f t="shared" si="437"/>
        <v>-261.84569228331645</v>
      </c>
      <c r="AJ350" s="15">
        <f t="shared" si="438"/>
        <v>-11.752141904725249</v>
      </c>
      <c r="AN350" s="15">
        <f t="shared" si="439"/>
        <v>-11.752141904725249</v>
      </c>
    </row>
    <row r="351" spans="1:40">
      <c r="A351" s="76" t="s">
        <v>235</v>
      </c>
      <c r="B351" s="5" t="str">
        <f t="shared" si="168"/>
        <v>8780-05399</v>
      </c>
      <c r="C351" s="5" t="str">
        <f t="shared" si="432"/>
        <v>8780</v>
      </c>
      <c r="D351" s="1">
        <f>SUM($F351:K351)</f>
        <v>-91.89</v>
      </c>
      <c r="E351" s="2">
        <f t="shared" si="449"/>
        <v>-4.9707787558793729E-4</v>
      </c>
      <c r="F351" s="22">
        <f>'Div 9 history '!B346</f>
        <v>-62.97</v>
      </c>
      <c r="G351" s="22">
        <f>'Div 9 history '!C346</f>
        <v>-7.02</v>
      </c>
      <c r="H351" s="22">
        <f>'Div 9 history '!D346</f>
        <v>-6.17</v>
      </c>
      <c r="I351" s="22">
        <f>'Div 9 history '!E346</f>
        <v>0</v>
      </c>
      <c r="J351" s="22">
        <f>'Div 9 history '!F346</f>
        <v>-7.22</v>
      </c>
      <c r="K351" s="22">
        <f>'Div 9 history '!G346</f>
        <v>-8.51</v>
      </c>
      <c r="L351" s="1">
        <f t="shared" si="450"/>
        <v>-11.78586555355267</v>
      </c>
      <c r="M351" s="1">
        <f t="shared" si="450"/>
        <v>-14.878609533779478</v>
      </c>
      <c r="N351" s="1">
        <f t="shared" si="450"/>
        <v>-13.103345608904718</v>
      </c>
      <c r="O351" s="1">
        <f t="shared" si="450"/>
        <v>-12.273613277415821</v>
      </c>
      <c r="P351" s="1">
        <f t="shared" si="450"/>
        <v>-11.953574657997283</v>
      </c>
      <c r="Q351" s="1">
        <f t="shared" si="450"/>
        <v>-14.194153182209911</v>
      </c>
      <c r="R351" s="1">
        <f t="shared" si="450"/>
        <v>-14.912917848752556</v>
      </c>
      <c r="S351" s="1">
        <f t="shared" si="450"/>
        <v>-13.425153825560349</v>
      </c>
      <c r="T351" s="1">
        <f t="shared" si="450"/>
        <v>-13.536032016488994</v>
      </c>
      <c r="U351" s="1">
        <f t="shared" si="450"/>
        <v>-13.860912174415759</v>
      </c>
      <c r="V351" s="1">
        <f t="shared" si="451"/>
        <v>-17.211266763666014</v>
      </c>
      <c r="W351" s="1">
        <f t="shared" si="451"/>
        <v>-14.741356390772136</v>
      </c>
      <c r="X351" s="1">
        <f t="shared" si="451"/>
        <v>-19.075159673758101</v>
      </c>
      <c r="Y351" s="1">
        <f t="shared" si="451"/>
        <v>-14.992678964669398</v>
      </c>
      <c r="Z351" s="1">
        <f t="shared" si="451"/>
        <v>-17.894530128334168</v>
      </c>
      <c r="AA351" s="1">
        <f t="shared" si="451"/>
        <v>-12.273613277415821</v>
      </c>
      <c r="AB351" s="1">
        <f t="shared" si="451"/>
        <v>-11.953574657997283</v>
      </c>
      <c r="AC351" s="1">
        <f t="shared" si="451"/>
        <v>-14.194153182209911</v>
      </c>
      <c r="AD351" s="1">
        <f t="shared" si="451"/>
        <v>-14.912917848752556</v>
      </c>
      <c r="AE351" s="1">
        <f t="shared" si="451"/>
        <v>-13.425153825560349</v>
      </c>
      <c r="AF351" s="1">
        <f t="shared" si="451"/>
        <v>-13.536032016488994</v>
      </c>
      <c r="AH351" s="15">
        <f t="shared" si="436"/>
        <v>-170.07916181385986</v>
      </c>
      <c r="AI351" s="15">
        <f t="shared" si="437"/>
        <v>-178.07134890404049</v>
      </c>
      <c r="AJ351" s="15">
        <f t="shared" si="438"/>
        <v>-7.9921870901806358</v>
      </c>
      <c r="AN351" s="15">
        <f t="shared" si="439"/>
        <v>-7.9921870901806358</v>
      </c>
    </row>
    <row r="352" spans="1:40">
      <c r="A352" s="76" t="s">
        <v>237</v>
      </c>
      <c r="B352" s="5" t="str">
        <f t="shared" si="168"/>
        <v>8700-05399</v>
      </c>
      <c r="C352" s="5" t="str">
        <f t="shared" si="432"/>
        <v>8700</v>
      </c>
      <c r="D352" s="1">
        <f>SUM($F352:K352)</f>
        <v>-113177.14</v>
      </c>
      <c r="E352" s="2">
        <f t="shared" si="449"/>
        <v>-0.61223040936248296</v>
      </c>
      <c r="F352" s="22">
        <f>'Div 9 history '!B347</f>
        <v>-23808.21</v>
      </c>
      <c r="G352" s="22">
        <f>'Div 9 history '!C347</f>
        <v>-13426.03</v>
      </c>
      <c r="H352" s="22">
        <f>'Div 9 history '!D347</f>
        <v>-18792.12</v>
      </c>
      <c r="I352" s="22">
        <f>'Div 9 history '!E347</f>
        <v>-22223.81</v>
      </c>
      <c r="J352" s="22">
        <f>'Div 9 history '!F347</f>
        <v>-18940.02</v>
      </c>
      <c r="K352" s="22">
        <f>'Div 9 history '!G347</f>
        <v>-15986.95</v>
      </c>
      <c r="L352" s="1">
        <f t="shared" si="450"/>
        <v>-14516.166675107279</v>
      </c>
      <c r="M352" s="1">
        <f t="shared" si="450"/>
        <v>-18325.372447599246</v>
      </c>
      <c r="N352" s="1">
        <f t="shared" si="450"/>
        <v>-16138.852763602074</v>
      </c>
      <c r="O352" s="1">
        <f t="shared" si="450"/>
        <v>-15116.905519686028</v>
      </c>
      <c r="P352" s="1">
        <f t="shared" si="450"/>
        <v>-14722.727092922087</v>
      </c>
      <c r="Q352" s="1">
        <f t="shared" si="450"/>
        <v>-17482.355663123479</v>
      </c>
      <c r="R352" s="1">
        <f t="shared" si="450"/>
        <v>-18367.628590453442</v>
      </c>
      <c r="S352" s="1">
        <f t="shared" si="450"/>
        <v>-16535.210730623345</v>
      </c>
      <c r="T352" s="1">
        <f t="shared" si="450"/>
        <v>-16671.774845735737</v>
      </c>
      <c r="U352" s="1">
        <f t="shared" si="450"/>
        <v>-17071.916396686873</v>
      </c>
      <c r="V352" s="1">
        <f t="shared" si="451"/>
        <v>-21198.410578830943</v>
      </c>
      <c r="W352" s="1">
        <f t="shared" si="451"/>
        <v>-18156.323386966076</v>
      </c>
      <c r="X352" s="1">
        <f t="shared" si="451"/>
        <v>-23494.090944817443</v>
      </c>
      <c r="Y352" s="1">
        <f t="shared" si="451"/>
        <v>-18465.867081939748</v>
      </c>
      <c r="Z352" s="1">
        <f t="shared" si="451"/>
        <v>-22039.958010324237</v>
      </c>
      <c r="AA352" s="1">
        <f t="shared" si="451"/>
        <v>-15116.905519686028</v>
      </c>
      <c r="AB352" s="1">
        <f t="shared" si="451"/>
        <v>-14722.727092922087</v>
      </c>
      <c r="AC352" s="1">
        <f t="shared" si="451"/>
        <v>-17482.355663123479</v>
      </c>
      <c r="AD352" s="1">
        <f t="shared" si="451"/>
        <v>-18367.628590453442</v>
      </c>
      <c r="AE352" s="1">
        <f t="shared" si="451"/>
        <v>-16535.210730623345</v>
      </c>
      <c r="AF352" s="1">
        <f t="shared" si="451"/>
        <v>-16671.774845735737</v>
      </c>
      <c r="AH352" s="15">
        <f t="shared" si="436"/>
        <v>-209479.52016204019</v>
      </c>
      <c r="AI352" s="15">
        <f t="shared" si="437"/>
        <v>-219323.16884210944</v>
      </c>
      <c r="AJ352" s="15">
        <f t="shared" si="438"/>
        <v>-9843.648680069251</v>
      </c>
      <c r="AN352" s="15">
        <f t="shared" si="439"/>
        <v>-9843.648680069251</v>
      </c>
    </row>
    <row r="353" spans="1:40">
      <c r="A353" s="76" t="s">
        <v>238</v>
      </c>
      <c r="B353" s="5" t="str">
        <f t="shared" ref="B353" si="452">RIGHT(A353,10)</f>
        <v>8740-05399</v>
      </c>
      <c r="C353" s="5" t="str">
        <f t="shared" ref="C353" si="453">LEFT(B353,4)</f>
        <v>8740</v>
      </c>
      <c r="D353" s="1">
        <f>SUM($F353:K353)</f>
        <v>-362.32000000000005</v>
      </c>
      <c r="E353" s="2">
        <f t="shared" si="449"/>
        <v>-1.9599657839049025E-3</v>
      </c>
      <c r="F353" s="22">
        <f>'Div 9 history '!B348</f>
        <v>-27.83</v>
      </c>
      <c r="G353" s="22">
        <f>'Div 9 history '!C348</f>
        <v>-4.53</v>
      </c>
      <c r="H353" s="22">
        <f>'Div 9 history '!D348</f>
        <v>-18.850000000000001</v>
      </c>
      <c r="I353" s="22">
        <f>'Div 9 history '!E348</f>
        <v>-46.62</v>
      </c>
      <c r="J353" s="22">
        <f>'Div 9 history '!F348</f>
        <v>-109.91</v>
      </c>
      <c r="K353" s="22">
        <f>'Div 9 history '!G348</f>
        <v>-154.58000000000001</v>
      </c>
      <c r="L353" s="1">
        <f t="shared" si="450"/>
        <v>-46.471376726120411</v>
      </c>
      <c r="M353" s="1">
        <f t="shared" si="450"/>
        <v>-58.66598983870913</v>
      </c>
      <c r="N353" s="1">
        <f t="shared" si="450"/>
        <v>-51.666168038071156</v>
      </c>
      <c r="O353" s="1">
        <f t="shared" si="450"/>
        <v>-48.394553952261418</v>
      </c>
      <c r="P353" s="1">
        <f t="shared" si="450"/>
        <v>-47.13264958195208</v>
      </c>
      <c r="Q353" s="1">
        <f t="shared" si="450"/>
        <v>-55.967195352903431</v>
      </c>
      <c r="R353" s="1">
        <f t="shared" si="450"/>
        <v>-58.801266677114242</v>
      </c>
      <c r="S353" s="1">
        <f t="shared" si="450"/>
        <v>-52.935049886571193</v>
      </c>
      <c r="T353" s="1">
        <f t="shared" si="450"/>
        <v>-53.372239854329017</v>
      </c>
      <c r="U353" s="1">
        <f t="shared" si="450"/>
        <v>-54.653234291373586</v>
      </c>
      <c r="V353" s="1">
        <f t="shared" si="451"/>
        <v>-67.863599671471022</v>
      </c>
      <c r="W353" s="1">
        <f t="shared" si="451"/>
        <v>-58.124804086457303</v>
      </c>
      <c r="X353" s="1">
        <f t="shared" si="451"/>
        <v>-75.21288337137922</v>
      </c>
      <c r="Y353" s="1">
        <f t="shared" si="451"/>
        <v>-59.115762786799628</v>
      </c>
      <c r="Z353" s="1">
        <f t="shared" si="451"/>
        <v>-70.557690239395342</v>
      </c>
      <c r="AA353" s="1">
        <f t="shared" si="451"/>
        <v>-48.394553952261418</v>
      </c>
      <c r="AB353" s="1">
        <f t="shared" si="451"/>
        <v>-47.13264958195208</v>
      </c>
      <c r="AC353" s="1">
        <f t="shared" si="451"/>
        <v>-55.967195352903431</v>
      </c>
      <c r="AD353" s="1">
        <f t="shared" si="451"/>
        <v>-58.801266677114242</v>
      </c>
      <c r="AE353" s="1">
        <f t="shared" si="451"/>
        <v>-52.935049886571193</v>
      </c>
      <c r="AF353" s="1">
        <f t="shared" si="451"/>
        <v>-53.372239854329017</v>
      </c>
      <c r="AH353" s="15">
        <f t="shared" ref="AH353:AH354" si="454">SUM(F353:Q353)</f>
        <v>-670.61793349001778</v>
      </c>
      <c r="AI353" s="15">
        <f t="shared" ref="AI353:AI354" si="455">SUM(U353:AF353)</f>
        <v>-702.13092975200732</v>
      </c>
      <c r="AJ353" s="15">
        <f t="shared" ref="AJ353:AJ354" si="456">AI353-AH353</f>
        <v>-31.512996261989542</v>
      </c>
      <c r="AN353" s="15">
        <f t="shared" si="439"/>
        <v>-31.512996261989542</v>
      </c>
    </row>
    <row r="354" spans="1:40">
      <c r="A354" s="108" t="s">
        <v>792</v>
      </c>
      <c r="B354" s="5" t="str">
        <f t="shared" ref="B354:B355" si="457">RIGHT(A354,10)</f>
        <v>9020-05364</v>
      </c>
      <c r="C354" s="5" t="str">
        <f t="shared" ref="C354:C355" si="458">LEFT(B354,4)</f>
        <v>9020</v>
      </c>
      <c r="D354" s="1">
        <f>SUM($F354:K354)</f>
        <v>0</v>
      </c>
      <c r="E354" s="2">
        <f t="shared" ref="E354:E355" si="459">D354/$D$356</f>
        <v>0</v>
      </c>
      <c r="F354" s="22">
        <f>'Div 9 history '!B349</f>
        <v>0</v>
      </c>
      <c r="G354" s="22">
        <f>'Div 9 history '!C349</f>
        <v>0</v>
      </c>
      <c r="H354" s="22">
        <f>'Div 9 history '!D349</f>
        <v>0</v>
      </c>
      <c r="I354" s="22">
        <f>'Div 9 history '!E349</f>
        <v>0</v>
      </c>
      <c r="J354" s="22">
        <f>'Div 9 history '!F349</f>
        <v>0</v>
      </c>
      <c r="K354" s="22">
        <f>'Div 9 history '!G349</f>
        <v>0</v>
      </c>
      <c r="L354" s="1">
        <f t="shared" ref="L354:AB355" si="460">$E354*L$356</f>
        <v>0</v>
      </c>
      <c r="M354" s="1">
        <f t="shared" si="460"/>
        <v>0</v>
      </c>
      <c r="N354" s="1">
        <f t="shared" si="460"/>
        <v>0</v>
      </c>
      <c r="O354" s="1">
        <f t="shared" si="460"/>
        <v>0</v>
      </c>
      <c r="P354" s="1">
        <f t="shared" si="460"/>
        <v>0</v>
      </c>
      <c r="Q354" s="1">
        <f t="shared" si="460"/>
        <v>0</v>
      </c>
      <c r="R354" s="1">
        <f t="shared" si="460"/>
        <v>0</v>
      </c>
      <c r="S354" s="1">
        <f t="shared" si="460"/>
        <v>0</v>
      </c>
      <c r="T354" s="1">
        <f t="shared" si="460"/>
        <v>0</v>
      </c>
      <c r="U354" s="1">
        <f t="shared" si="460"/>
        <v>0</v>
      </c>
      <c r="V354" s="1">
        <f t="shared" si="460"/>
        <v>0</v>
      </c>
      <c r="W354" s="1">
        <f t="shared" si="460"/>
        <v>0</v>
      </c>
      <c r="X354" s="1">
        <f t="shared" si="460"/>
        <v>0</v>
      </c>
      <c r="Y354" s="1">
        <f t="shared" si="460"/>
        <v>0</v>
      </c>
      <c r="Z354" s="1">
        <f t="shared" si="460"/>
        <v>0</v>
      </c>
      <c r="AA354" s="1">
        <f t="shared" si="460"/>
        <v>0</v>
      </c>
      <c r="AB354" s="1">
        <f t="shared" si="460"/>
        <v>0</v>
      </c>
      <c r="AC354" s="1">
        <f t="shared" ref="AC354:AF355" si="461">$E354*AC$356</f>
        <v>0</v>
      </c>
      <c r="AD354" s="1">
        <f t="shared" si="461"/>
        <v>0</v>
      </c>
      <c r="AE354" s="1">
        <f t="shared" si="461"/>
        <v>0</v>
      </c>
      <c r="AF354" s="1">
        <f t="shared" si="461"/>
        <v>0</v>
      </c>
      <c r="AH354" s="15">
        <f t="shared" si="454"/>
        <v>0</v>
      </c>
      <c r="AI354" s="15">
        <f t="shared" si="455"/>
        <v>0</v>
      </c>
      <c r="AJ354" s="15">
        <f t="shared" si="456"/>
        <v>0</v>
      </c>
      <c r="AN354" s="15">
        <f t="shared" si="439"/>
        <v>0</v>
      </c>
    </row>
    <row r="355" spans="1:40">
      <c r="A355" s="108" t="s">
        <v>801</v>
      </c>
      <c r="B355" s="5" t="str">
        <f t="shared" si="457"/>
        <v>9020-05399</v>
      </c>
      <c r="C355" s="5" t="str">
        <f t="shared" si="458"/>
        <v>9020</v>
      </c>
      <c r="D355" s="1">
        <f>SUM($F355:K355)</f>
        <v>0</v>
      </c>
      <c r="E355" s="2">
        <f t="shared" si="459"/>
        <v>0</v>
      </c>
      <c r="F355" s="22">
        <f>'Div 9 history '!B350</f>
        <v>0</v>
      </c>
      <c r="G355" s="22">
        <f>'Div 9 history '!C350</f>
        <v>0</v>
      </c>
      <c r="H355" s="22">
        <f>'Div 9 history '!D350</f>
        <v>0</v>
      </c>
      <c r="I355" s="22">
        <f>'Div 9 history '!E350</f>
        <v>0</v>
      </c>
      <c r="J355" s="22">
        <f>'Div 9 history '!F350</f>
        <v>0</v>
      </c>
      <c r="K355" s="22">
        <f>'Div 9 history '!G350</f>
        <v>0</v>
      </c>
      <c r="L355" s="1">
        <f t="shared" si="460"/>
        <v>0</v>
      </c>
      <c r="M355" s="1">
        <f t="shared" si="460"/>
        <v>0</v>
      </c>
      <c r="N355" s="1">
        <f t="shared" si="460"/>
        <v>0</v>
      </c>
      <c r="O355" s="1">
        <f t="shared" si="460"/>
        <v>0</v>
      </c>
      <c r="P355" s="1">
        <f t="shared" si="460"/>
        <v>0</v>
      </c>
      <c r="Q355" s="1">
        <f t="shared" si="460"/>
        <v>0</v>
      </c>
      <c r="R355" s="1">
        <f t="shared" si="460"/>
        <v>0</v>
      </c>
      <c r="S355" s="1">
        <f t="shared" si="460"/>
        <v>0</v>
      </c>
      <c r="T355" s="1">
        <f t="shared" si="460"/>
        <v>0</v>
      </c>
      <c r="U355" s="1">
        <f t="shared" si="460"/>
        <v>0</v>
      </c>
      <c r="V355" s="1">
        <f t="shared" si="460"/>
        <v>0</v>
      </c>
      <c r="W355" s="1">
        <f t="shared" si="460"/>
        <v>0</v>
      </c>
      <c r="X355" s="1">
        <f t="shared" si="460"/>
        <v>0</v>
      </c>
      <c r="Y355" s="1">
        <f t="shared" si="460"/>
        <v>0</v>
      </c>
      <c r="Z355" s="1">
        <f t="shared" si="460"/>
        <v>0</v>
      </c>
      <c r="AA355" s="1">
        <f t="shared" si="460"/>
        <v>0</v>
      </c>
      <c r="AB355" s="1">
        <f t="shared" si="460"/>
        <v>0</v>
      </c>
      <c r="AC355" s="1">
        <f t="shared" si="461"/>
        <v>0</v>
      </c>
      <c r="AD355" s="1">
        <f t="shared" si="461"/>
        <v>0</v>
      </c>
      <c r="AE355" s="1">
        <f t="shared" si="461"/>
        <v>0</v>
      </c>
      <c r="AF355" s="1">
        <f t="shared" si="461"/>
        <v>0</v>
      </c>
      <c r="AH355" s="15">
        <f t="shared" si="436"/>
        <v>0</v>
      </c>
      <c r="AI355" s="15">
        <f t="shared" si="437"/>
        <v>0</v>
      </c>
      <c r="AJ355" s="15">
        <f t="shared" si="438"/>
        <v>0</v>
      </c>
      <c r="AN355" s="15">
        <f t="shared" si="439"/>
        <v>0</v>
      </c>
    </row>
    <row r="356" spans="1:40">
      <c r="A356" s="9" t="s">
        <v>33</v>
      </c>
      <c r="B356" s="5"/>
      <c r="C356" s="5"/>
      <c r="D356" s="31">
        <f>SUM(D329:D355)</f>
        <v>184860.36999999988</v>
      </c>
      <c r="E356" s="32">
        <f>SUM(E329:E355)</f>
        <v>1.0000000000000007</v>
      </c>
      <c r="F356" s="31">
        <f>SUM(F329:F355)</f>
        <v>37289.769999999997</v>
      </c>
      <c r="G356" s="31">
        <f t="shared" ref="G356:K356" si="462">SUM(G329:G355)</f>
        <v>28473.490000000005</v>
      </c>
      <c r="H356" s="31">
        <f t="shared" si="462"/>
        <v>31651.95</v>
      </c>
      <c r="I356" s="31">
        <f t="shared" si="462"/>
        <v>30324.61</v>
      </c>
      <c r="J356" s="31">
        <f t="shared" si="462"/>
        <v>29981.739999999998</v>
      </c>
      <c r="K356" s="31">
        <f t="shared" si="462"/>
        <v>27138.809999999994</v>
      </c>
      <c r="L356" s="31">
        <f>'Div 9 history '!H351</f>
        <v>23710.3</v>
      </c>
      <c r="M356" s="31">
        <f>'Div 9 history '!I351</f>
        <v>29932.15</v>
      </c>
      <c r="N356" s="31">
        <f>'Div 9 history '!J351</f>
        <v>26360.75</v>
      </c>
      <c r="O356" s="31">
        <f>'Div 009 FY19 Budget'!C69</f>
        <v>24691.53</v>
      </c>
      <c r="P356" s="31">
        <f>'Div 009 FY19 Budget'!D69</f>
        <v>24047.69</v>
      </c>
      <c r="Q356" s="31">
        <f>'Div 009 FY19 Budget'!E69</f>
        <v>28555.19</v>
      </c>
      <c r="R356" s="31">
        <f>'Div 009 FY19 Budget'!F69</f>
        <v>30001.17</v>
      </c>
      <c r="S356" s="31">
        <f>'Div 009 FY19 Budget'!G69</f>
        <v>27008.15</v>
      </c>
      <c r="T356" s="31">
        <f>'Div 009 FY19 Budget'!H69</f>
        <v>27231.21</v>
      </c>
      <c r="U356" s="31">
        <f>'Div 009 FY19 Budget'!I69</f>
        <v>27884.79</v>
      </c>
      <c r="V356" s="31">
        <f>'Div 009 FY19 Budget'!J69</f>
        <v>34624.89</v>
      </c>
      <c r="W356" s="31">
        <f>'Div 009 FY19 Budget'!K69</f>
        <v>29656.03</v>
      </c>
      <c r="X356" s="31">
        <f>'Div 009 FY19 Budget'!L69</f>
        <v>38374.589999999997</v>
      </c>
      <c r="Y356" s="31">
        <f>'Div 009 FY19 Budget'!M69</f>
        <v>30161.63</v>
      </c>
      <c r="Z356" s="31">
        <f>'Div 009 FY19 Budget'!N69</f>
        <v>35999.449999999997</v>
      </c>
      <c r="AA356" s="37">
        <f t="shared" ref="AA356" si="463">O356*(1+AA$3)</f>
        <v>24691.53</v>
      </c>
      <c r="AB356" s="37">
        <f t="shared" ref="AB356" si="464">P356*(1+AB$3)</f>
        <v>24047.69</v>
      </c>
      <c r="AC356" s="37">
        <f t="shared" ref="AC356" si="465">Q356*(1+AC$3)</f>
        <v>28555.19</v>
      </c>
      <c r="AD356" s="37">
        <f t="shared" ref="AD356" si="466">R356*(1+AD$3)</f>
        <v>30001.17</v>
      </c>
      <c r="AE356" s="37">
        <f t="shared" ref="AE356" si="467">S356*(1+AE$3)</f>
        <v>27008.15</v>
      </c>
      <c r="AF356" s="37">
        <f t="shared" ref="AF356" si="468">T356*(1+AF$3)</f>
        <v>27231.21</v>
      </c>
      <c r="AH356" s="15">
        <f>SUM(F356:Q356)</f>
        <v>342157.98</v>
      </c>
      <c r="AI356" s="15">
        <f>SUM(U356:AF356)</f>
        <v>358236.32</v>
      </c>
      <c r="AJ356" s="15">
        <f t="shared" ref="AJ356" si="469">AI356-AH356</f>
        <v>16078.340000000026</v>
      </c>
    </row>
    <row r="357" spans="1:40">
      <c r="B357" s="5"/>
      <c r="C357" s="5"/>
      <c r="F357" s="1">
        <f>F356-'Div 9 history '!B351</f>
        <v>0</v>
      </c>
      <c r="G357" s="1">
        <f>G356-'Div 9 history '!C351</f>
        <v>0</v>
      </c>
      <c r="H357" s="1">
        <f>H356-'Div 9 history '!D351</f>
        <v>0</v>
      </c>
      <c r="I357" s="1">
        <f>I356-'Div 9 history '!E351</f>
        <v>0</v>
      </c>
      <c r="J357" s="1">
        <f>J356-'Div 9 history '!F351</f>
        <v>0</v>
      </c>
      <c r="K357" s="1">
        <f>K356-'Div 9 history '!G351</f>
        <v>0</v>
      </c>
      <c r="L357" s="1">
        <f>L356-'Div 9 history '!H351</f>
        <v>0</v>
      </c>
      <c r="M357" s="1">
        <f>M356-'Div 9 history '!I351</f>
        <v>0</v>
      </c>
      <c r="N357" s="1">
        <f>N356-'Div 9 history '!J351</f>
        <v>0</v>
      </c>
      <c r="O357" s="1">
        <f t="shared" ref="O357:AF357" si="470">O356-SUM(O329:O355)</f>
        <v>-2.9103830456733704E-11</v>
      </c>
      <c r="P357" s="1">
        <f t="shared" si="470"/>
        <v>0</v>
      </c>
      <c r="Q357" s="1">
        <f t="shared" si="470"/>
        <v>0</v>
      </c>
      <c r="R357" s="1">
        <f t="shared" si="470"/>
        <v>0</v>
      </c>
      <c r="S357" s="1">
        <f t="shared" si="470"/>
        <v>0</v>
      </c>
      <c r="T357" s="1">
        <f t="shared" si="470"/>
        <v>0</v>
      </c>
      <c r="U357" s="1">
        <f t="shared" si="470"/>
        <v>-3.2741809263825417E-11</v>
      </c>
      <c r="V357" s="1">
        <f t="shared" si="470"/>
        <v>0</v>
      </c>
      <c r="W357" s="1">
        <f t="shared" si="470"/>
        <v>0</v>
      </c>
      <c r="X357" s="1">
        <f t="shared" si="470"/>
        <v>0</v>
      </c>
      <c r="Y357" s="1">
        <f t="shared" si="470"/>
        <v>0</v>
      </c>
      <c r="Z357" s="1">
        <f t="shared" si="470"/>
        <v>0</v>
      </c>
      <c r="AA357" s="1">
        <f t="shared" si="470"/>
        <v>-2.9103830456733704E-11</v>
      </c>
      <c r="AB357" s="1">
        <f t="shared" si="470"/>
        <v>0</v>
      </c>
      <c r="AC357" s="1">
        <f t="shared" si="470"/>
        <v>0</v>
      </c>
      <c r="AD357" s="1">
        <f t="shared" si="470"/>
        <v>0</v>
      </c>
      <c r="AE357" s="1">
        <f t="shared" si="470"/>
        <v>0</v>
      </c>
      <c r="AF357" s="1">
        <f t="shared" si="470"/>
        <v>0</v>
      </c>
    </row>
    <row r="358" spans="1:40">
      <c r="A358" s="76" t="s">
        <v>520</v>
      </c>
      <c r="B358" s="5" t="str">
        <f t="shared" ref="B358:B492" si="471">RIGHT(A358,10)</f>
        <v>8740-04018</v>
      </c>
      <c r="C358" s="5" t="str">
        <f t="shared" ref="C358:C359" si="472">LEFT(B358,4)</f>
        <v>8740</v>
      </c>
      <c r="D358" s="1">
        <f>SUM($F358:K358)</f>
        <v>2.98</v>
      </c>
      <c r="E358" s="2">
        <f t="shared" ref="E358:E373" si="473">D358/$D$390</f>
        <v>3.079267898890482E-5</v>
      </c>
      <c r="F358" s="22">
        <f>'Div 9 history '!B353</f>
        <v>2.98</v>
      </c>
      <c r="G358" s="22">
        <f>'Div 9 history '!C353</f>
        <v>0</v>
      </c>
      <c r="H358" s="22">
        <f>'Div 9 history '!D353</f>
        <v>0</v>
      </c>
      <c r="I358" s="22">
        <f>'Div 9 history '!E353</f>
        <v>0</v>
      </c>
      <c r="J358" s="22">
        <f>'Div 9 history '!F353</f>
        <v>0</v>
      </c>
      <c r="K358" s="22">
        <f>'Div 9 history '!G353</f>
        <v>0</v>
      </c>
      <c r="L358" s="1">
        <f t="shared" ref="L358:U367" si="474">$E358*L$390</f>
        <v>0.36767474871158989</v>
      </c>
      <c r="M358" s="1">
        <f t="shared" si="474"/>
        <v>0.54106586068379381</v>
      </c>
      <c r="N358" s="1">
        <f t="shared" si="474"/>
        <v>0.56914632050735581</v>
      </c>
      <c r="O358" s="1">
        <f t="shared" si="474"/>
        <v>0.37368024489479601</v>
      </c>
      <c r="P358" s="1">
        <f t="shared" si="474"/>
        <v>0.73013752857751779</v>
      </c>
      <c r="Q358" s="1">
        <f t="shared" si="474"/>
        <v>0.2762866963743687</v>
      </c>
      <c r="R358" s="1">
        <f t="shared" si="474"/>
        <v>0.40692402113121762</v>
      </c>
      <c r="S358" s="1">
        <f t="shared" si="474"/>
        <v>0.41940490977900058</v>
      </c>
      <c r="T358" s="1">
        <f t="shared" si="474"/>
        <v>0.44618591854923084</v>
      </c>
      <c r="U358" s="1">
        <f t="shared" si="474"/>
        <v>0.30322659536818181</v>
      </c>
      <c r="V358" s="1">
        <f t="shared" ref="V358:AF367" si="475">$E358*V$390</f>
        <v>0.27278741633406961</v>
      </c>
      <c r="W358" s="1">
        <f t="shared" si="475"/>
        <v>0.25829514989473146</v>
      </c>
      <c r="X358" s="1">
        <f t="shared" si="475"/>
        <v>0.35544851551904527</v>
      </c>
      <c r="Y358" s="1">
        <f t="shared" si="475"/>
        <v>0.52811661538858967</v>
      </c>
      <c r="Z358" s="1">
        <f t="shared" si="475"/>
        <v>0.34638315082471161</v>
      </c>
      <c r="AA358" s="1">
        <f t="shared" si="475"/>
        <v>0.37368024489479601</v>
      </c>
      <c r="AB358" s="1">
        <f t="shared" si="475"/>
        <v>0.73013752857751779</v>
      </c>
      <c r="AC358" s="1">
        <f t="shared" si="475"/>
        <v>0.2762866963743687</v>
      </c>
      <c r="AD358" s="1">
        <f t="shared" si="475"/>
        <v>0.40692402113121762</v>
      </c>
      <c r="AE358" s="1">
        <f t="shared" si="475"/>
        <v>0.41940490977900058</v>
      </c>
      <c r="AF358" s="1">
        <f t="shared" si="475"/>
        <v>0.44618591854923084</v>
      </c>
      <c r="AH358" s="15">
        <f t="shared" ref="AH358:AH389" si="476">SUM(F358:Q358)</f>
        <v>5.8379913997494226</v>
      </c>
      <c r="AI358" s="15">
        <f t="shared" ref="AI358:AI389" si="477">SUM(U358:AF358)</f>
        <v>4.7168767626354615</v>
      </c>
      <c r="AJ358" s="15">
        <f t="shared" ref="AJ358:AJ389" si="478">AI358-AH358</f>
        <v>-1.1211146371139611</v>
      </c>
      <c r="AN358" s="15">
        <f t="shared" ref="AN358:AN389" si="479">AJ358</f>
        <v>-1.1211146371139611</v>
      </c>
    </row>
    <row r="359" spans="1:40">
      <c r="A359" s="76" t="s">
        <v>239</v>
      </c>
      <c r="B359" s="5" t="str">
        <f t="shared" si="471"/>
        <v>9120-04021</v>
      </c>
      <c r="C359" s="5" t="str">
        <f t="shared" si="472"/>
        <v>9120</v>
      </c>
      <c r="D359" s="1">
        <f>SUM($F359:K359)</f>
        <v>1840.4999999999998</v>
      </c>
      <c r="E359" s="2">
        <f t="shared" si="473"/>
        <v>1.9018095865462856E-2</v>
      </c>
      <c r="F359" s="22">
        <f>'Div 9 history '!B354</f>
        <v>366.64</v>
      </c>
      <c r="G359" s="22">
        <f>'Div 9 history '!C354</f>
        <v>0</v>
      </c>
      <c r="H359" s="22">
        <f>'Div 9 history '!D354</f>
        <v>285.66000000000003</v>
      </c>
      <c r="I359" s="22">
        <f>'Div 9 history '!E354</f>
        <v>212.49</v>
      </c>
      <c r="J359" s="22">
        <f>'Div 9 history '!F354</f>
        <v>473.12</v>
      </c>
      <c r="K359" s="22">
        <f>'Div 9 history '!G354</f>
        <v>502.59</v>
      </c>
      <c r="L359" s="1">
        <f t="shared" si="474"/>
        <v>227.08234060526212</v>
      </c>
      <c r="M359" s="1">
        <f t="shared" si="474"/>
        <v>334.17171697601424</v>
      </c>
      <c r="N359" s="1">
        <f t="shared" si="474"/>
        <v>351.51469895764706</v>
      </c>
      <c r="O359" s="1">
        <f t="shared" si="474"/>
        <v>230.79143984190333</v>
      </c>
      <c r="P359" s="1">
        <f t="shared" si="474"/>
        <v>450.94567830433601</v>
      </c>
      <c r="Q359" s="1">
        <f t="shared" si="474"/>
        <v>170.63948479094816</v>
      </c>
      <c r="R359" s="1">
        <f t="shared" si="474"/>
        <v>251.323376138257</v>
      </c>
      <c r="S359" s="1">
        <f t="shared" si="474"/>
        <v>259.03179075444643</v>
      </c>
      <c r="T359" s="1">
        <f t="shared" si="474"/>
        <v>275.57220909055678</v>
      </c>
      <c r="U359" s="1">
        <f t="shared" si="474"/>
        <v>187.27803650172433</v>
      </c>
      <c r="V359" s="1">
        <f t="shared" si="475"/>
        <v>168.47826837679696</v>
      </c>
      <c r="W359" s="1">
        <f t="shared" si="475"/>
        <v>159.52759173867554</v>
      </c>
      <c r="X359" s="1">
        <f t="shared" si="475"/>
        <v>219.53120564188009</v>
      </c>
      <c r="Y359" s="1">
        <f t="shared" si="475"/>
        <v>326.17403712171114</v>
      </c>
      <c r="Z359" s="1">
        <f t="shared" si="475"/>
        <v>213.93227821908781</v>
      </c>
      <c r="AA359" s="1">
        <f t="shared" si="475"/>
        <v>230.79143984190333</v>
      </c>
      <c r="AB359" s="1">
        <f t="shared" si="475"/>
        <v>450.94567830433601</v>
      </c>
      <c r="AC359" s="1">
        <f t="shared" si="475"/>
        <v>170.63948479094816</v>
      </c>
      <c r="AD359" s="1">
        <f t="shared" si="475"/>
        <v>251.323376138257</v>
      </c>
      <c r="AE359" s="1">
        <f t="shared" si="475"/>
        <v>259.03179075444643</v>
      </c>
      <c r="AF359" s="1">
        <f t="shared" si="475"/>
        <v>275.57220909055678</v>
      </c>
      <c r="AH359" s="15">
        <f t="shared" si="476"/>
        <v>3605.6453594761106</v>
      </c>
      <c r="AI359" s="15">
        <f t="shared" si="477"/>
        <v>2913.225396520324</v>
      </c>
      <c r="AJ359" s="15">
        <f t="shared" si="478"/>
        <v>-692.41996295578656</v>
      </c>
      <c r="AN359" s="15">
        <f t="shared" si="479"/>
        <v>-692.41996295578656</v>
      </c>
    </row>
    <row r="360" spans="1:40">
      <c r="A360" s="76" t="s">
        <v>1202</v>
      </c>
      <c r="B360" s="5" t="str">
        <f t="shared" ref="B360:B366" si="480">RIGHT(A360,10)</f>
        <v>8410-04018</v>
      </c>
      <c r="C360" s="5" t="str">
        <f t="shared" ref="C360:C366" si="481">LEFT(B360,4)</f>
        <v>8410</v>
      </c>
      <c r="D360" s="1">
        <f>SUM($F360:K360)</f>
        <v>376.9</v>
      </c>
      <c r="E360" s="2">
        <f t="shared" si="473"/>
        <v>3.8945505741336327E-3</v>
      </c>
      <c r="F360" s="22">
        <f>'Div 9 history '!B355</f>
        <v>0</v>
      </c>
      <c r="G360" s="22">
        <f>'Div 9 history '!C355</f>
        <v>376.9</v>
      </c>
      <c r="H360" s="22">
        <f>'Div 9 history '!D355</f>
        <v>0</v>
      </c>
      <c r="I360" s="22">
        <f>'Div 9 history '!E355</f>
        <v>0</v>
      </c>
      <c r="J360" s="22">
        <f>'Div 9 history '!F355</f>
        <v>0</v>
      </c>
      <c r="K360" s="22">
        <f>'Div 9 history '!G355</f>
        <v>0</v>
      </c>
      <c r="L360" s="1">
        <f t="shared" si="474"/>
        <v>46.502219056845036</v>
      </c>
      <c r="M360" s="1">
        <f t="shared" si="474"/>
        <v>68.4321217757456</v>
      </c>
      <c r="N360" s="1">
        <f t="shared" si="474"/>
        <v>71.983640335309531</v>
      </c>
      <c r="O360" s="1">
        <f t="shared" si="474"/>
        <v>47.261773255318325</v>
      </c>
      <c r="P360" s="1">
        <f t="shared" si="474"/>
        <v>92.345246483512227</v>
      </c>
      <c r="Q360" s="1">
        <f t="shared" si="474"/>
        <v>34.943777135402534</v>
      </c>
      <c r="R360" s="1">
        <f t="shared" si="474"/>
        <v>51.466330055152987</v>
      </c>
      <c r="S360" s="1">
        <f t="shared" si="474"/>
        <v>53.044869293860835</v>
      </c>
      <c r="T360" s="1">
        <f t="shared" si="474"/>
        <v>56.432037819196339</v>
      </c>
      <c r="U360" s="1">
        <f t="shared" si="474"/>
        <v>38.351041541700575</v>
      </c>
      <c r="V360" s="1">
        <f t="shared" si="475"/>
        <v>34.501200408157992</v>
      </c>
      <c r="W360" s="1">
        <f t="shared" si="475"/>
        <v>32.668269125947738</v>
      </c>
      <c r="X360" s="1">
        <f t="shared" si="475"/>
        <v>44.955887751385283</v>
      </c>
      <c r="Y360" s="1">
        <f t="shared" si="475"/>
        <v>66.794346422805177</v>
      </c>
      <c r="Z360" s="1">
        <f t="shared" si="475"/>
        <v>43.809332062360333</v>
      </c>
      <c r="AA360" s="1">
        <f t="shared" si="475"/>
        <v>47.261773255318325</v>
      </c>
      <c r="AB360" s="1">
        <f t="shared" si="475"/>
        <v>92.345246483512227</v>
      </c>
      <c r="AC360" s="1">
        <f t="shared" si="475"/>
        <v>34.943777135402534</v>
      </c>
      <c r="AD360" s="1">
        <f t="shared" si="475"/>
        <v>51.466330055152987</v>
      </c>
      <c r="AE360" s="1">
        <f t="shared" si="475"/>
        <v>53.044869293860835</v>
      </c>
      <c r="AF360" s="1">
        <f t="shared" si="475"/>
        <v>56.432037819196339</v>
      </c>
      <c r="AH360" s="15">
        <f t="shared" ref="AH360:AH368" si="482">SUM(F360:Q360)</f>
        <v>738.36877804213327</v>
      </c>
      <c r="AI360" s="15">
        <f t="shared" ref="AI360:AI368" si="483">SUM(U360:AF360)</f>
        <v>596.57411135480027</v>
      </c>
      <c r="AJ360" s="15">
        <f t="shared" ref="AJ360:AJ368" si="484">AI360-AH360</f>
        <v>-141.79466668733301</v>
      </c>
      <c r="AN360" s="15">
        <f t="shared" ref="AN360:AN368" si="485">AJ360</f>
        <v>-141.79466668733301</v>
      </c>
    </row>
    <row r="361" spans="1:40">
      <c r="A361" s="76" t="s">
        <v>1201</v>
      </c>
      <c r="B361" s="5" t="str">
        <f t="shared" si="480"/>
        <v>8700-04001</v>
      </c>
      <c r="C361" s="5" t="str">
        <f t="shared" si="481"/>
        <v>8700</v>
      </c>
      <c r="D361" s="1">
        <f>SUM($F361:K361)</f>
        <v>95.4</v>
      </c>
      <c r="E361" s="2">
        <f t="shared" si="473"/>
        <v>9.85779052195141E-4</v>
      </c>
      <c r="F361" s="22">
        <f>'Div 9 history '!B356</f>
        <v>95.4</v>
      </c>
      <c r="G361" s="22">
        <f>'Div 9 history '!C356</f>
        <v>0</v>
      </c>
      <c r="H361" s="22">
        <f>'Div 9 history '!D356</f>
        <v>0</v>
      </c>
      <c r="I361" s="22">
        <f>'Div 9 history '!E356</f>
        <v>0</v>
      </c>
      <c r="J361" s="22">
        <f>'Div 9 history '!F356</f>
        <v>0</v>
      </c>
      <c r="K361" s="22">
        <f>'Div 9 history '!G356</f>
        <v>0</v>
      </c>
      <c r="L361" s="1">
        <f t="shared" si="474"/>
        <v>11.770527190297209</v>
      </c>
      <c r="M361" s="1">
        <f t="shared" si="474"/>
        <v>17.321370170883871</v>
      </c>
      <c r="N361" s="1">
        <f t="shared" si="474"/>
        <v>18.220321804161664</v>
      </c>
      <c r="O361" s="1">
        <f t="shared" si="474"/>
        <v>11.962783678846828</v>
      </c>
      <c r="P361" s="1">
        <f t="shared" si="474"/>
        <v>23.374201418219869</v>
      </c>
      <c r="Q361" s="1">
        <f t="shared" si="474"/>
        <v>8.8448828302398574</v>
      </c>
      <c r="R361" s="1">
        <f t="shared" si="474"/>
        <v>13.027030743596699</v>
      </c>
      <c r="S361" s="1">
        <f t="shared" si="474"/>
        <v>13.426586709032435</v>
      </c>
      <c r="T361" s="1">
        <f t="shared" si="474"/>
        <v>14.283938466307593</v>
      </c>
      <c r="U361" s="1">
        <f t="shared" si="474"/>
        <v>9.7073212074243447</v>
      </c>
      <c r="V361" s="1">
        <f t="shared" si="475"/>
        <v>8.7328588987484022</v>
      </c>
      <c r="W361" s="1">
        <f t="shared" si="475"/>
        <v>8.2689118456232826</v>
      </c>
      <c r="X361" s="1">
        <f t="shared" si="475"/>
        <v>11.379123617623128</v>
      </c>
      <c r="Y361" s="1">
        <f t="shared" si="475"/>
        <v>16.90682050606425</v>
      </c>
      <c r="Z361" s="1">
        <f t="shared" si="475"/>
        <v>11.088910264656876</v>
      </c>
      <c r="AA361" s="1">
        <f t="shared" si="475"/>
        <v>11.962783678846828</v>
      </c>
      <c r="AB361" s="1">
        <f t="shared" si="475"/>
        <v>23.374201418219869</v>
      </c>
      <c r="AC361" s="1">
        <f t="shared" si="475"/>
        <v>8.8448828302398574</v>
      </c>
      <c r="AD361" s="1">
        <f t="shared" si="475"/>
        <v>13.027030743596699</v>
      </c>
      <c r="AE361" s="1">
        <f t="shared" si="475"/>
        <v>13.426586709032435</v>
      </c>
      <c r="AF361" s="1">
        <f t="shared" si="475"/>
        <v>14.283938466307593</v>
      </c>
      <c r="AH361" s="15">
        <f t="shared" si="482"/>
        <v>186.8940870926493</v>
      </c>
      <c r="AI361" s="15">
        <f t="shared" si="483"/>
        <v>151.00337018638359</v>
      </c>
      <c r="AJ361" s="15">
        <f t="shared" si="484"/>
        <v>-35.890716906265709</v>
      </c>
      <c r="AN361" s="15">
        <f t="shared" si="485"/>
        <v>-35.890716906265709</v>
      </c>
    </row>
    <row r="362" spans="1:40">
      <c r="A362" s="76" t="s">
        <v>923</v>
      </c>
      <c r="B362" s="5" t="str">
        <f t="shared" si="480"/>
        <v>8740-04002</v>
      </c>
      <c r="C362" s="5" t="str">
        <f t="shared" si="481"/>
        <v>8740</v>
      </c>
      <c r="D362" s="1">
        <f>SUM($F362:K362)</f>
        <v>0</v>
      </c>
      <c r="E362" s="2">
        <f t="shared" si="473"/>
        <v>0</v>
      </c>
      <c r="F362" s="22">
        <f>'Div 9 history '!B357</f>
        <v>0</v>
      </c>
      <c r="G362" s="22">
        <f>'Div 9 history '!C357</f>
        <v>0</v>
      </c>
      <c r="H362" s="22">
        <f>'Div 9 history '!D357</f>
        <v>0</v>
      </c>
      <c r="I362" s="22">
        <f>'Div 9 history '!E357</f>
        <v>0</v>
      </c>
      <c r="J362" s="22">
        <f>'Div 9 history '!F357</f>
        <v>0</v>
      </c>
      <c r="K362" s="22">
        <f>'Div 9 history '!G357</f>
        <v>0</v>
      </c>
      <c r="L362" s="1">
        <f t="shared" si="474"/>
        <v>0</v>
      </c>
      <c r="M362" s="1">
        <f t="shared" si="474"/>
        <v>0</v>
      </c>
      <c r="N362" s="1">
        <f t="shared" si="474"/>
        <v>0</v>
      </c>
      <c r="O362" s="1">
        <f t="shared" si="474"/>
        <v>0</v>
      </c>
      <c r="P362" s="1">
        <f t="shared" si="474"/>
        <v>0</v>
      </c>
      <c r="Q362" s="1">
        <f t="shared" si="474"/>
        <v>0</v>
      </c>
      <c r="R362" s="1">
        <f t="shared" si="474"/>
        <v>0</v>
      </c>
      <c r="S362" s="1">
        <f t="shared" si="474"/>
        <v>0</v>
      </c>
      <c r="T362" s="1">
        <f t="shared" si="474"/>
        <v>0</v>
      </c>
      <c r="U362" s="1">
        <f t="shared" si="474"/>
        <v>0</v>
      </c>
      <c r="V362" s="1">
        <f t="shared" si="475"/>
        <v>0</v>
      </c>
      <c r="W362" s="1">
        <f t="shared" si="475"/>
        <v>0</v>
      </c>
      <c r="X362" s="1">
        <f t="shared" si="475"/>
        <v>0</v>
      </c>
      <c r="Y362" s="1">
        <f t="shared" si="475"/>
        <v>0</v>
      </c>
      <c r="Z362" s="1">
        <f t="shared" si="475"/>
        <v>0</v>
      </c>
      <c r="AA362" s="1">
        <f t="shared" si="475"/>
        <v>0</v>
      </c>
      <c r="AB362" s="1">
        <f t="shared" si="475"/>
        <v>0</v>
      </c>
      <c r="AC362" s="1">
        <f t="shared" si="475"/>
        <v>0</v>
      </c>
      <c r="AD362" s="1">
        <f t="shared" si="475"/>
        <v>0</v>
      </c>
      <c r="AE362" s="1">
        <f t="shared" si="475"/>
        <v>0</v>
      </c>
      <c r="AF362" s="1">
        <f t="shared" si="475"/>
        <v>0</v>
      </c>
      <c r="AH362" s="15">
        <f t="shared" si="482"/>
        <v>0</v>
      </c>
      <c r="AI362" s="15">
        <f t="shared" si="483"/>
        <v>0</v>
      </c>
      <c r="AJ362" s="15">
        <f t="shared" si="484"/>
        <v>0</v>
      </c>
      <c r="AN362" s="15">
        <f t="shared" si="485"/>
        <v>0</v>
      </c>
    </row>
    <row r="363" spans="1:40">
      <c r="A363" s="76" t="s">
        <v>924</v>
      </c>
      <c r="B363" s="5" t="str">
        <f t="shared" si="480"/>
        <v>9030-04018</v>
      </c>
      <c r="C363" s="5" t="str">
        <f t="shared" si="481"/>
        <v>9030</v>
      </c>
      <c r="D363" s="1">
        <f>SUM($F363:K363)</f>
        <v>0</v>
      </c>
      <c r="E363" s="2">
        <f t="shared" si="473"/>
        <v>0</v>
      </c>
      <c r="F363" s="22">
        <f>'Div 9 history '!B358</f>
        <v>0</v>
      </c>
      <c r="G363" s="22">
        <f>'Div 9 history '!C358</f>
        <v>0</v>
      </c>
      <c r="H363" s="22">
        <f>'Div 9 history '!D358</f>
        <v>0</v>
      </c>
      <c r="I363" s="22">
        <f>'Div 9 history '!E358</f>
        <v>0</v>
      </c>
      <c r="J363" s="22">
        <f>'Div 9 history '!F358</f>
        <v>0</v>
      </c>
      <c r="K363" s="22">
        <f>'Div 9 history '!G358</f>
        <v>0</v>
      </c>
      <c r="L363" s="1">
        <f t="shared" si="474"/>
        <v>0</v>
      </c>
      <c r="M363" s="1">
        <f t="shared" si="474"/>
        <v>0</v>
      </c>
      <c r="N363" s="1">
        <f t="shared" si="474"/>
        <v>0</v>
      </c>
      <c r="O363" s="1">
        <f t="shared" si="474"/>
        <v>0</v>
      </c>
      <c r="P363" s="1">
        <f t="shared" si="474"/>
        <v>0</v>
      </c>
      <c r="Q363" s="1">
        <f t="shared" si="474"/>
        <v>0</v>
      </c>
      <c r="R363" s="1">
        <f t="shared" si="474"/>
        <v>0</v>
      </c>
      <c r="S363" s="1">
        <f t="shared" si="474"/>
        <v>0</v>
      </c>
      <c r="T363" s="1">
        <f t="shared" si="474"/>
        <v>0</v>
      </c>
      <c r="U363" s="1">
        <f t="shared" si="474"/>
        <v>0</v>
      </c>
      <c r="V363" s="1">
        <f t="shared" si="475"/>
        <v>0</v>
      </c>
      <c r="W363" s="1">
        <f t="shared" si="475"/>
        <v>0</v>
      </c>
      <c r="X363" s="1">
        <f t="shared" si="475"/>
        <v>0</v>
      </c>
      <c r="Y363" s="1">
        <f t="shared" si="475"/>
        <v>0</v>
      </c>
      <c r="Z363" s="1">
        <f t="shared" si="475"/>
        <v>0</v>
      </c>
      <c r="AA363" s="1">
        <f t="shared" si="475"/>
        <v>0</v>
      </c>
      <c r="AB363" s="1">
        <f t="shared" si="475"/>
        <v>0</v>
      </c>
      <c r="AC363" s="1">
        <f t="shared" si="475"/>
        <v>0</v>
      </c>
      <c r="AD363" s="1">
        <f t="shared" si="475"/>
        <v>0</v>
      </c>
      <c r="AE363" s="1">
        <f t="shared" si="475"/>
        <v>0</v>
      </c>
      <c r="AF363" s="1">
        <f t="shared" si="475"/>
        <v>0</v>
      </c>
      <c r="AH363" s="15">
        <f t="shared" si="482"/>
        <v>0</v>
      </c>
      <c r="AI363" s="15">
        <f t="shared" si="483"/>
        <v>0</v>
      </c>
      <c r="AJ363" s="15">
        <f t="shared" si="484"/>
        <v>0</v>
      </c>
      <c r="AN363" s="15">
        <f t="shared" si="485"/>
        <v>0</v>
      </c>
    </row>
    <row r="364" spans="1:40">
      <c r="A364" s="76" t="s">
        <v>926</v>
      </c>
      <c r="B364" s="5" t="str">
        <f t="shared" si="480"/>
        <v>8700-04018</v>
      </c>
      <c r="C364" s="5" t="str">
        <f t="shared" si="481"/>
        <v>8700</v>
      </c>
      <c r="D364" s="1">
        <f>SUM($F364:K364)</f>
        <v>239.04000000000002</v>
      </c>
      <c r="E364" s="2">
        <f t="shared" si="473"/>
        <v>2.4700275119153721E-3</v>
      </c>
      <c r="F364" s="22">
        <f>'Div 9 history '!B359</f>
        <v>0</v>
      </c>
      <c r="G364" s="22">
        <f>'Div 9 history '!C359</f>
        <v>150</v>
      </c>
      <c r="H364" s="22">
        <f>'Div 9 history '!D359</f>
        <v>0</v>
      </c>
      <c r="I364" s="22">
        <f>'Div 9 history '!E359</f>
        <v>0</v>
      </c>
      <c r="J364" s="22">
        <f>'Div 9 history '!F359</f>
        <v>0</v>
      </c>
      <c r="K364" s="22">
        <f>'Div 9 history '!G359</f>
        <v>89.04</v>
      </c>
      <c r="L364" s="1">
        <f t="shared" si="474"/>
        <v>29.492943601348475</v>
      </c>
      <c r="M364" s="1">
        <f t="shared" si="474"/>
        <v>43.40147091874298</v>
      </c>
      <c r="N364" s="1">
        <f t="shared" si="474"/>
        <v>45.653938407408845</v>
      </c>
      <c r="O364" s="1">
        <f t="shared" si="474"/>
        <v>29.974673066997333</v>
      </c>
      <c r="P364" s="1">
        <f t="shared" si="474"/>
        <v>58.567810346030157</v>
      </c>
      <c r="Q364" s="1">
        <f t="shared" si="474"/>
        <v>22.162272450110436</v>
      </c>
      <c r="R364" s="1">
        <f t="shared" si="474"/>
        <v>32.641314768861164</v>
      </c>
      <c r="S364" s="1">
        <f t="shared" si="474"/>
        <v>33.642466319990703</v>
      </c>
      <c r="T364" s="1">
        <f t="shared" si="474"/>
        <v>35.790698647653741</v>
      </c>
      <c r="U364" s="1">
        <f t="shared" si="474"/>
        <v>24.323250119734961</v>
      </c>
      <c r="V364" s="1">
        <f t="shared" si="475"/>
        <v>21.881578523656376</v>
      </c>
      <c r="W364" s="1">
        <f t="shared" si="475"/>
        <v>20.719084775448525</v>
      </c>
      <c r="X364" s="1">
        <f t="shared" si="475"/>
        <v>28.51221917774248</v>
      </c>
      <c r="Y364" s="1">
        <f t="shared" si="475"/>
        <v>42.362750249157216</v>
      </c>
      <c r="Z364" s="1">
        <f t="shared" si="475"/>
        <v>27.78504307823459</v>
      </c>
      <c r="AA364" s="1">
        <f t="shared" si="475"/>
        <v>29.974673066997333</v>
      </c>
      <c r="AB364" s="1">
        <f t="shared" si="475"/>
        <v>58.567810346030157</v>
      </c>
      <c r="AC364" s="1">
        <f t="shared" si="475"/>
        <v>22.162272450110436</v>
      </c>
      <c r="AD364" s="1">
        <f t="shared" si="475"/>
        <v>32.641314768861164</v>
      </c>
      <c r="AE364" s="1">
        <f t="shared" si="475"/>
        <v>33.642466319990703</v>
      </c>
      <c r="AF364" s="1">
        <f t="shared" si="475"/>
        <v>35.790698647653741</v>
      </c>
      <c r="AH364" s="15">
        <f t="shared" si="482"/>
        <v>468.29310879063826</v>
      </c>
      <c r="AI364" s="15">
        <f t="shared" si="483"/>
        <v>378.36316152361769</v>
      </c>
      <c r="AJ364" s="15">
        <f t="shared" si="484"/>
        <v>-89.929947267020566</v>
      </c>
      <c r="AN364" s="15">
        <f t="shared" si="485"/>
        <v>-89.929947267020566</v>
      </c>
    </row>
    <row r="365" spans="1:40">
      <c r="A365" s="76" t="s">
        <v>928</v>
      </c>
      <c r="B365" s="5" t="str">
        <f t="shared" si="480"/>
        <v>9250-04017</v>
      </c>
      <c r="C365" s="5" t="str">
        <f t="shared" si="481"/>
        <v>9250</v>
      </c>
      <c r="D365" s="1">
        <f>SUM($F365:K365)</f>
        <v>0</v>
      </c>
      <c r="E365" s="2">
        <f t="shared" si="473"/>
        <v>0</v>
      </c>
      <c r="F365" s="22">
        <f>'Div 9 history '!B360</f>
        <v>0</v>
      </c>
      <c r="G365" s="22">
        <f>'Div 9 history '!C360</f>
        <v>0</v>
      </c>
      <c r="H365" s="22">
        <f>'Div 9 history '!D360</f>
        <v>0</v>
      </c>
      <c r="I365" s="22">
        <f>'Div 9 history '!E360</f>
        <v>0</v>
      </c>
      <c r="J365" s="22">
        <f>'Div 9 history '!F360</f>
        <v>0</v>
      </c>
      <c r="K365" s="22">
        <f>'Div 9 history '!G360</f>
        <v>0</v>
      </c>
      <c r="L365" s="1">
        <f t="shared" si="474"/>
        <v>0</v>
      </c>
      <c r="M365" s="1">
        <f t="shared" si="474"/>
        <v>0</v>
      </c>
      <c r="N365" s="1">
        <f t="shared" si="474"/>
        <v>0</v>
      </c>
      <c r="O365" s="1">
        <f t="shared" si="474"/>
        <v>0</v>
      </c>
      <c r="P365" s="1">
        <f t="shared" si="474"/>
        <v>0</v>
      </c>
      <c r="Q365" s="1">
        <f t="shared" si="474"/>
        <v>0</v>
      </c>
      <c r="R365" s="1">
        <f t="shared" si="474"/>
        <v>0</v>
      </c>
      <c r="S365" s="1">
        <f t="shared" si="474"/>
        <v>0</v>
      </c>
      <c r="T365" s="1">
        <f t="shared" si="474"/>
        <v>0</v>
      </c>
      <c r="U365" s="1">
        <f t="shared" si="474"/>
        <v>0</v>
      </c>
      <c r="V365" s="1">
        <f t="shared" si="475"/>
        <v>0</v>
      </c>
      <c r="W365" s="1">
        <f t="shared" si="475"/>
        <v>0</v>
      </c>
      <c r="X365" s="1">
        <f t="shared" si="475"/>
        <v>0</v>
      </c>
      <c r="Y365" s="1">
        <f t="shared" si="475"/>
        <v>0</v>
      </c>
      <c r="Z365" s="1">
        <f t="shared" si="475"/>
        <v>0</v>
      </c>
      <c r="AA365" s="1">
        <f t="shared" si="475"/>
        <v>0</v>
      </c>
      <c r="AB365" s="1">
        <f t="shared" si="475"/>
        <v>0</v>
      </c>
      <c r="AC365" s="1">
        <f t="shared" si="475"/>
        <v>0</v>
      </c>
      <c r="AD365" s="1">
        <f t="shared" si="475"/>
        <v>0</v>
      </c>
      <c r="AE365" s="1">
        <f t="shared" si="475"/>
        <v>0</v>
      </c>
      <c r="AF365" s="1">
        <f t="shared" si="475"/>
        <v>0</v>
      </c>
      <c r="AH365" s="15">
        <f t="shared" si="482"/>
        <v>0</v>
      </c>
      <c r="AI365" s="15">
        <f t="shared" si="483"/>
        <v>0</v>
      </c>
      <c r="AJ365" s="15">
        <f t="shared" si="484"/>
        <v>0</v>
      </c>
      <c r="AN365" s="15">
        <f t="shared" si="485"/>
        <v>0</v>
      </c>
    </row>
    <row r="366" spans="1:40">
      <c r="A366" s="76" t="s">
        <v>932</v>
      </c>
      <c r="B366" s="5" t="str">
        <f t="shared" si="480"/>
        <v>9130-04021</v>
      </c>
      <c r="C366" s="5" t="str">
        <f t="shared" si="481"/>
        <v>9130</v>
      </c>
      <c r="D366" s="1">
        <f>SUM($F366:K366)</f>
        <v>1060</v>
      </c>
      <c r="E366" s="2">
        <f t="shared" si="473"/>
        <v>1.095310057994601E-2</v>
      </c>
      <c r="F366" s="22">
        <f>'Div 9 history '!B361</f>
        <v>0</v>
      </c>
      <c r="G366" s="22">
        <f>'Div 9 history '!C361</f>
        <v>0</v>
      </c>
      <c r="H366" s="22">
        <f>'Div 9 history '!D361</f>
        <v>1060</v>
      </c>
      <c r="I366" s="22">
        <f>'Div 9 history '!E361</f>
        <v>0</v>
      </c>
      <c r="J366" s="22">
        <f>'Div 9 history '!F361</f>
        <v>0</v>
      </c>
      <c r="K366" s="22">
        <f>'Div 9 history '!G361</f>
        <v>0</v>
      </c>
      <c r="L366" s="1">
        <f t="shared" si="474"/>
        <v>130.78363544774675</v>
      </c>
      <c r="M366" s="1">
        <f t="shared" si="474"/>
        <v>192.45966856537632</v>
      </c>
      <c r="N366" s="1">
        <f t="shared" si="474"/>
        <v>202.44802004624069</v>
      </c>
      <c r="O366" s="1">
        <f t="shared" si="474"/>
        <v>132.91981865385361</v>
      </c>
      <c r="P366" s="1">
        <f t="shared" si="474"/>
        <v>259.71334909133185</v>
      </c>
      <c r="Q366" s="1">
        <f t="shared" si="474"/>
        <v>98.276475891553972</v>
      </c>
      <c r="R366" s="1">
        <f t="shared" si="474"/>
        <v>144.74478603996332</v>
      </c>
      <c r="S366" s="1">
        <f t="shared" si="474"/>
        <v>149.18429676702704</v>
      </c>
      <c r="T366" s="1">
        <f t="shared" si="474"/>
        <v>158.7104274034177</v>
      </c>
      <c r="U366" s="1">
        <f t="shared" si="474"/>
        <v>107.85912452693715</v>
      </c>
      <c r="V366" s="1">
        <f t="shared" si="475"/>
        <v>97.031765541648909</v>
      </c>
      <c r="W366" s="1">
        <f t="shared" si="475"/>
        <v>91.876798284703128</v>
      </c>
      <c r="X366" s="1">
        <f t="shared" si="475"/>
        <v>126.43470686247919</v>
      </c>
      <c r="Y366" s="1">
        <f t="shared" si="475"/>
        <v>187.85356117849165</v>
      </c>
      <c r="Z366" s="1">
        <f t="shared" si="475"/>
        <v>123.21011405174306</v>
      </c>
      <c r="AA366" s="1">
        <f t="shared" si="475"/>
        <v>132.91981865385361</v>
      </c>
      <c r="AB366" s="1">
        <f t="shared" si="475"/>
        <v>259.71334909133185</v>
      </c>
      <c r="AC366" s="1">
        <f t="shared" si="475"/>
        <v>98.276475891553972</v>
      </c>
      <c r="AD366" s="1">
        <f t="shared" si="475"/>
        <v>144.74478603996332</v>
      </c>
      <c r="AE366" s="1">
        <f t="shared" si="475"/>
        <v>149.18429676702704</v>
      </c>
      <c r="AF366" s="1">
        <f t="shared" si="475"/>
        <v>158.7104274034177</v>
      </c>
      <c r="AH366" s="15">
        <f t="shared" si="482"/>
        <v>2076.6009676961035</v>
      </c>
      <c r="AI366" s="15">
        <f t="shared" si="483"/>
        <v>1677.8152242931505</v>
      </c>
      <c r="AJ366" s="15">
        <f t="shared" si="484"/>
        <v>-398.7857434029529</v>
      </c>
      <c r="AN366" s="15">
        <f t="shared" si="485"/>
        <v>-398.7857434029529</v>
      </c>
    </row>
    <row r="367" spans="1:40">
      <c r="A367" s="76" t="s">
        <v>925</v>
      </c>
      <c r="B367" s="5" t="str">
        <f t="shared" ref="B367:B389" si="486">RIGHT(A367,10)</f>
        <v>9250-04018</v>
      </c>
      <c r="C367" s="5" t="str">
        <f t="shared" ref="C367:C389" si="487">LEFT(B367,4)</f>
        <v>9250</v>
      </c>
      <c r="D367" s="1">
        <f>SUM($F367:K367)</f>
        <v>2342.91</v>
      </c>
      <c r="E367" s="2">
        <f t="shared" si="473"/>
        <v>2.4209555546944626E-2</v>
      </c>
      <c r="F367" s="22">
        <f>'Div 9 history '!B362</f>
        <v>1084</v>
      </c>
      <c r="G367" s="22">
        <f>'Div 9 history '!C362</f>
        <v>0</v>
      </c>
      <c r="H367" s="22">
        <f>'Div 9 history '!D362</f>
        <v>0</v>
      </c>
      <c r="I367" s="22">
        <f>'Div 9 history '!E362</f>
        <v>179.57</v>
      </c>
      <c r="J367" s="22">
        <f>'Div 9 history '!F362</f>
        <v>803</v>
      </c>
      <c r="K367" s="22">
        <f>'Div 9 history '!G362</f>
        <v>276.33999999999997</v>
      </c>
      <c r="L367" s="1">
        <f t="shared" si="474"/>
        <v>289.0700823838493</v>
      </c>
      <c r="M367" s="1">
        <f t="shared" si="474"/>
        <v>425.39215290425074</v>
      </c>
      <c r="N367" s="1">
        <f t="shared" si="474"/>
        <v>447.46933079862043</v>
      </c>
      <c r="O367" s="1">
        <f t="shared" si="474"/>
        <v>293.79167200216995</v>
      </c>
      <c r="P367" s="1">
        <f t="shared" si="474"/>
        <v>574.0424553958228</v>
      </c>
      <c r="Q367" s="1">
        <f t="shared" si="474"/>
        <v>217.21975295384971</v>
      </c>
      <c r="R367" s="1">
        <f t="shared" si="474"/>
        <v>319.92830817065135</v>
      </c>
      <c r="S367" s="1">
        <f t="shared" si="474"/>
        <v>329.74092522493896</v>
      </c>
      <c r="T367" s="1">
        <f t="shared" si="474"/>
        <v>350.79645987522764</v>
      </c>
      <c r="U367" s="1">
        <f t="shared" si="474"/>
        <v>238.40020891076065</v>
      </c>
      <c r="V367" s="1">
        <f t="shared" si="475"/>
        <v>214.46857906149492</v>
      </c>
      <c r="W367" s="1">
        <f t="shared" si="475"/>
        <v>203.07459383888093</v>
      </c>
      <c r="X367" s="1">
        <f t="shared" si="475"/>
        <v>279.45767835393497</v>
      </c>
      <c r="Y367" s="1">
        <f t="shared" si="475"/>
        <v>415.21130851009417</v>
      </c>
      <c r="Z367" s="1">
        <f t="shared" si="475"/>
        <v>272.33038520091446</v>
      </c>
      <c r="AA367" s="1">
        <f t="shared" si="475"/>
        <v>293.79167200216995</v>
      </c>
      <c r="AB367" s="1">
        <f t="shared" si="475"/>
        <v>574.0424553958228</v>
      </c>
      <c r="AC367" s="1">
        <f t="shared" si="475"/>
        <v>217.21975295384971</v>
      </c>
      <c r="AD367" s="1">
        <f t="shared" si="475"/>
        <v>319.92830817065135</v>
      </c>
      <c r="AE367" s="1">
        <f t="shared" si="475"/>
        <v>329.74092522493896</v>
      </c>
      <c r="AF367" s="1">
        <f t="shared" si="475"/>
        <v>350.79645987522764</v>
      </c>
      <c r="AH367" s="15">
        <f t="shared" si="482"/>
        <v>4589.8954464385624</v>
      </c>
      <c r="AI367" s="15">
        <f t="shared" si="483"/>
        <v>3708.4623274987407</v>
      </c>
      <c r="AJ367" s="15">
        <f t="shared" si="484"/>
        <v>-881.43311893982172</v>
      </c>
      <c r="AN367" s="15">
        <f t="shared" si="485"/>
        <v>-881.43311893982172</v>
      </c>
    </row>
    <row r="368" spans="1:40">
      <c r="A368" s="76" t="s">
        <v>927</v>
      </c>
      <c r="B368" s="5" t="str">
        <f t="shared" si="486"/>
        <v>8810-04018</v>
      </c>
      <c r="C368" s="5" t="str">
        <f t="shared" si="487"/>
        <v>8810</v>
      </c>
      <c r="D368" s="1">
        <f>SUM($F368:K368)</f>
        <v>-891.22</v>
      </c>
      <c r="E368" s="2">
        <f t="shared" si="473"/>
        <v>-9.2090776404334749E-3</v>
      </c>
      <c r="F368" s="22">
        <f>'Div 9 history '!B363</f>
        <v>-891.22</v>
      </c>
      <c r="G368" s="22">
        <f>'Div 9 history '!C363</f>
        <v>0</v>
      </c>
      <c r="H368" s="22">
        <f>'Div 9 history '!D363</f>
        <v>0</v>
      </c>
      <c r="I368" s="22">
        <f>'Div 9 history '!E363</f>
        <v>0</v>
      </c>
      <c r="J368" s="22">
        <f>'Div 9 history '!F363</f>
        <v>0</v>
      </c>
      <c r="K368" s="22">
        <f>'Div 9 history '!G363</f>
        <v>0</v>
      </c>
      <c r="L368" s="1">
        <f t="shared" ref="L368:U378" si="488">$E368*L$390</f>
        <v>-109.95942602239704</v>
      </c>
      <c r="M368" s="1">
        <f t="shared" si="488"/>
        <v>-161.8150054894667</v>
      </c>
      <c r="N368" s="1">
        <f t="shared" si="488"/>
        <v>-170.21294757133077</v>
      </c>
      <c r="O368" s="1">
        <f t="shared" si="488"/>
        <v>-111.75547243461078</v>
      </c>
      <c r="P368" s="1">
        <f t="shared" si="488"/>
        <v>-218.36012356337432</v>
      </c>
      <c r="Q368" s="1">
        <f t="shared" si="488"/>
        <v>-82.628264947236545</v>
      </c>
      <c r="R368" s="1">
        <f t="shared" si="488"/>
        <v>-121.69759265522275</v>
      </c>
      <c r="S368" s="1">
        <f t="shared" si="488"/>
        <v>-125.43021600444325</v>
      </c>
      <c r="T368" s="1">
        <f t="shared" si="488"/>
        <v>-133.43953500988104</v>
      </c>
      <c r="U368" s="1">
        <f t="shared" si="488"/>
        <v>-90.685102793298995</v>
      </c>
      <c r="V368" s="1">
        <f t="shared" ref="V368:AF378" si="489">$E368*V$390</f>
        <v>-81.581745364177692</v>
      </c>
      <c r="W368" s="1">
        <f t="shared" si="489"/>
        <v>-77.247585063484081</v>
      </c>
      <c r="X368" s="1">
        <f t="shared" si="489"/>
        <v>-106.30296174526293</v>
      </c>
      <c r="Y368" s="1">
        <f t="shared" si="489"/>
        <v>-157.94231206933523</v>
      </c>
      <c r="Z368" s="1">
        <f t="shared" si="489"/>
        <v>-103.5918092879193</v>
      </c>
      <c r="AA368" s="1">
        <f t="shared" si="489"/>
        <v>-111.75547243461078</v>
      </c>
      <c r="AB368" s="1">
        <f t="shared" si="489"/>
        <v>-218.36012356337432</v>
      </c>
      <c r="AC368" s="1">
        <f t="shared" si="489"/>
        <v>-82.628264947236545</v>
      </c>
      <c r="AD368" s="1">
        <f t="shared" si="489"/>
        <v>-121.69759265522275</v>
      </c>
      <c r="AE368" s="1">
        <f t="shared" si="489"/>
        <v>-125.43021600444325</v>
      </c>
      <c r="AF368" s="1">
        <f t="shared" si="489"/>
        <v>-133.43953500988104</v>
      </c>
      <c r="AH368" s="15">
        <f t="shared" si="482"/>
        <v>-1745.9512400284161</v>
      </c>
      <c r="AI368" s="15">
        <f t="shared" si="483"/>
        <v>-1410.6627209382468</v>
      </c>
      <c r="AJ368" s="15">
        <f t="shared" si="484"/>
        <v>335.2885190901693</v>
      </c>
      <c r="AN368" s="15">
        <f t="shared" si="485"/>
        <v>335.2885190901693</v>
      </c>
    </row>
    <row r="369" spans="1:40">
      <c r="A369" s="76" t="s">
        <v>1205</v>
      </c>
      <c r="B369" s="5" t="str">
        <f t="shared" si="486"/>
        <v>8700-04021</v>
      </c>
      <c r="C369" s="5" t="str">
        <f t="shared" si="487"/>
        <v>8700</v>
      </c>
      <c r="D369" s="1">
        <f>SUM($F369:K369)</f>
        <v>8.76</v>
      </c>
      <c r="E369" s="2">
        <f t="shared" si="473"/>
        <v>9.0518076490874564E-5</v>
      </c>
      <c r="F369" s="22">
        <f>'Div 9 history '!B364</f>
        <v>0</v>
      </c>
      <c r="G369" s="22">
        <f>'Div 9 history '!C364</f>
        <v>0</v>
      </c>
      <c r="H369" s="22">
        <f>'Div 9 history '!D364</f>
        <v>8.76</v>
      </c>
      <c r="I369" s="22">
        <f>'Div 9 history '!E364</f>
        <v>0</v>
      </c>
      <c r="J369" s="22">
        <f>'Div 9 history '!F364</f>
        <v>0</v>
      </c>
      <c r="K369" s="22">
        <f>'Div 9 history '!G364</f>
        <v>0</v>
      </c>
      <c r="L369" s="1">
        <f t="shared" si="488"/>
        <v>1.0808157042662843</v>
      </c>
      <c r="M369" s="1">
        <f t="shared" si="488"/>
        <v>1.5905157515402797</v>
      </c>
      <c r="N369" s="1">
        <f t="shared" si="488"/>
        <v>1.6730609958538378</v>
      </c>
      <c r="O369" s="1">
        <f t="shared" si="488"/>
        <v>1.0984694447242995</v>
      </c>
      <c r="P369" s="1">
        <f t="shared" si="488"/>
        <v>2.1463103189057233</v>
      </c>
      <c r="Q369" s="1">
        <f t="shared" si="488"/>
        <v>0.81217163095284217</v>
      </c>
      <c r="R369" s="1">
        <f t="shared" si="488"/>
        <v>1.1961927601038476</v>
      </c>
      <c r="S369" s="1">
        <f t="shared" si="488"/>
        <v>1.232881546867129</v>
      </c>
      <c r="T369" s="1">
        <f t="shared" si="488"/>
        <v>1.3116069283527725</v>
      </c>
      <c r="U369" s="1">
        <f t="shared" si="488"/>
        <v>0.8913640857131786</v>
      </c>
      <c r="V369" s="1">
        <f t="shared" si="489"/>
        <v>0.80188515674041927</v>
      </c>
      <c r="W369" s="1">
        <f t="shared" si="489"/>
        <v>0.75928372922075404</v>
      </c>
      <c r="X369" s="1">
        <f t="shared" si="489"/>
        <v>1.0448755019955827</v>
      </c>
      <c r="Y369" s="1">
        <f t="shared" si="489"/>
        <v>1.5524501848335723</v>
      </c>
      <c r="Z369" s="1">
        <f t="shared" si="489"/>
        <v>1.018226980276669</v>
      </c>
      <c r="AA369" s="1">
        <f t="shared" si="489"/>
        <v>1.0984694447242995</v>
      </c>
      <c r="AB369" s="1">
        <f t="shared" si="489"/>
        <v>2.1463103189057233</v>
      </c>
      <c r="AC369" s="1">
        <f t="shared" si="489"/>
        <v>0.81217163095284217</v>
      </c>
      <c r="AD369" s="1">
        <f t="shared" si="489"/>
        <v>1.1961927601038476</v>
      </c>
      <c r="AE369" s="1">
        <f t="shared" si="489"/>
        <v>1.232881546867129</v>
      </c>
      <c r="AF369" s="1">
        <f t="shared" si="489"/>
        <v>1.3116069283527725</v>
      </c>
      <c r="AH369" s="15">
        <f t="shared" si="476"/>
        <v>17.16134384624327</v>
      </c>
      <c r="AI369" s="15">
        <f t="shared" si="477"/>
        <v>13.865718268686788</v>
      </c>
      <c r="AJ369" s="15">
        <f t="shared" si="478"/>
        <v>-3.295625577556482</v>
      </c>
      <c r="AN369" s="15">
        <f t="shared" si="479"/>
        <v>-3.295625577556482</v>
      </c>
    </row>
    <row r="370" spans="1:40">
      <c r="A370" s="76" t="s">
        <v>929</v>
      </c>
      <c r="B370" s="5" t="str">
        <f t="shared" si="486"/>
        <v>8740-04022</v>
      </c>
      <c r="C370" s="5" t="str">
        <f t="shared" si="487"/>
        <v>8740</v>
      </c>
      <c r="D370" s="1">
        <f>SUM($F370:K370)</f>
        <v>0</v>
      </c>
      <c r="E370" s="2">
        <f t="shared" si="473"/>
        <v>0</v>
      </c>
      <c r="F370" s="22">
        <f>'Div 9 history '!B365</f>
        <v>0</v>
      </c>
      <c r="G370" s="22">
        <f>'Div 9 history '!C365</f>
        <v>0</v>
      </c>
      <c r="H370" s="22">
        <f>'Div 9 history '!D365</f>
        <v>0</v>
      </c>
      <c r="I370" s="22">
        <f>'Div 9 history '!E365</f>
        <v>0</v>
      </c>
      <c r="J370" s="22">
        <f>'Div 9 history '!F365</f>
        <v>0</v>
      </c>
      <c r="K370" s="22">
        <f>'Div 9 history '!G365</f>
        <v>0</v>
      </c>
      <c r="L370" s="1">
        <f t="shared" si="488"/>
        <v>0</v>
      </c>
      <c r="M370" s="1">
        <f t="shared" si="488"/>
        <v>0</v>
      </c>
      <c r="N370" s="1">
        <f t="shared" si="488"/>
        <v>0</v>
      </c>
      <c r="O370" s="1">
        <f t="shared" si="488"/>
        <v>0</v>
      </c>
      <c r="P370" s="1">
        <f t="shared" si="488"/>
        <v>0</v>
      </c>
      <c r="Q370" s="1">
        <f t="shared" si="488"/>
        <v>0</v>
      </c>
      <c r="R370" s="1">
        <f t="shared" si="488"/>
        <v>0</v>
      </c>
      <c r="S370" s="1">
        <f t="shared" si="488"/>
        <v>0</v>
      </c>
      <c r="T370" s="1">
        <f t="shared" si="488"/>
        <v>0</v>
      </c>
      <c r="U370" s="1">
        <f t="shared" si="488"/>
        <v>0</v>
      </c>
      <c r="V370" s="1">
        <f t="shared" si="489"/>
        <v>0</v>
      </c>
      <c r="W370" s="1">
        <f t="shared" si="489"/>
        <v>0</v>
      </c>
      <c r="X370" s="1">
        <f t="shared" si="489"/>
        <v>0</v>
      </c>
      <c r="Y370" s="1">
        <f t="shared" si="489"/>
        <v>0</v>
      </c>
      <c r="Z370" s="1">
        <f t="shared" si="489"/>
        <v>0</v>
      </c>
      <c r="AA370" s="1">
        <f t="shared" si="489"/>
        <v>0</v>
      </c>
      <c r="AB370" s="1">
        <f t="shared" si="489"/>
        <v>0</v>
      </c>
      <c r="AC370" s="1">
        <f t="shared" si="489"/>
        <v>0</v>
      </c>
      <c r="AD370" s="1">
        <f t="shared" si="489"/>
        <v>0</v>
      </c>
      <c r="AE370" s="1">
        <f t="shared" si="489"/>
        <v>0</v>
      </c>
      <c r="AF370" s="1">
        <f t="shared" si="489"/>
        <v>0</v>
      </c>
      <c r="AH370" s="15">
        <f t="shared" si="476"/>
        <v>0</v>
      </c>
      <c r="AI370" s="15">
        <f t="shared" si="477"/>
        <v>0</v>
      </c>
      <c r="AJ370" s="15">
        <f t="shared" si="478"/>
        <v>0</v>
      </c>
      <c r="AN370" s="15">
        <f t="shared" si="479"/>
        <v>0</v>
      </c>
    </row>
    <row r="371" spans="1:40">
      <c r="A371" s="76" t="s">
        <v>989</v>
      </c>
      <c r="B371" s="5" t="str">
        <f t="shared" si="486"/>
        <v>8800-04023</v>
      </c>
      <c r="C371" s="5" t="str">
        <f t="shared" si="487"/>
        <v>8800</v>
      </c>
      <c r="D371" s="1">
        <f>SUM($F371:K371)</f>
        <v>0</v>
      </c>
      <c r="E371" s="2">
        <f t="shared" si="473"/>
        <v>0</v>
      </c>
      <c r="F371" s="22">
        <f>'Div 9 history '!B366</f>
        <v>0</v>
      </c>
      <c r="G371" s="22">
        <f>'Div 9 history '!C366</f>
        <v>0</v>
      </c>
      <c r="H371" s="22">
        <f>'Div 9 history '!D366</f>
        <v>0</v>
      </c>
      <c r="I371" s="22">
        <f>'Div 9 history '!E366</f>
        <v>0</v>
      </c>
      <c r="J371" s="22">
        <f>'Div 9 history '!F366</f>
        <v>0</v>
      </c>
      <c r="K371" s="22">
        <f>'Div 9 history '!G366</f>
        <v>0</v>
      </c>
      <c r="L371" s="1">
        <f t="shared" si="488"/>
        <v>0</v>
      </c>
      <c r="M371" s="1">
        <f t="shared" si="488"/>
        <v>0</v>
      </c>
      <c r="N371" s="1">
        <f t="shared" si="488"/>
        <v>0</v>
      </c>
      <c r="O371" s="1">
        <f t="shared" si="488"/>
        <v>0</v>
      </c>
      <c r="P371" s="1">
        <f t="shared" si="488"/>
        <v>0</v>
      </c>
      <c r="Q371" s="1">
        <f t="shared" si="488"/>
        <v>0</v>
      </c>
      <c r="R371" s="1">
        <f t="shared" si="488"/>
        <v>0</v>
      </c>
      <c r="S371" s="1">
        <f t="shared" si="488"/>
        <v>0</v>
      </c>
      <c r="T371" s="1">
        <f t="shared" si="488"/>
        <v>0</v>
      </c>
      <c r="U371" s="1">
        <f t="shared" si="488"/>
        <v>0</v>
      </c>
      <c r="V371" s="1">
        <f t="shared" si="489"/>
        <v>0</v>
      </c>
      <c r="W371" s="1">
        <f t="shared" si="489"/>
        <v>0</v>
      </c>
      <c r="X371" s="1">
        <f t="shared" si="489"/>
        <v>0</v>
      </c>
      <c r="Y371" s="1">
        <f t="shared" si="489"/>
        <v>0</v>
      </c>
      <c r="Z371" s="1">
        <f t="shared" si="489"/>
        <v>0</v>
      </c>
      <c r="AA371" s="1">
        <f t="shared" si="489"/>
        <v>0</v>
      </c>
      <c r="AB371" s="1">
        <f t="shared" si="489"/>
        <v>0</v>
      </c>
      <c r="AC371" s="1">
        <f t="shared" si="489"/>
        <v>0</v>
      </c>
      <c r="AD371" s="1">
        <f t="shared" si="489"/>
        <v>0</v>
      </c>
      <c r="AE371" s="1">
        <f t="shared" si="489"/>
        <v>0</v>
      </c>
      <c r="AF371" s="1">
        <f t="shared" si="489"/>
        <v>0</v>
      </c>
      <c r="AH371" s="15">
        <f t="shared" si="476"/>
        <v>0</v>
      </c>
      <c r="AI371" s="15">
        <f t="shared" si="477"/>
        <v>0</v>
      </c>
      <c r="AJ371" s="15">
        <f t="shared" si="478"/>
        <v>0</v>
      </c>
      <c r="AN371" s="15">
        <f t="shared" si="479"/>
        <v>0</v>
      </c>
    </row>
    <row r="372" spans="1:40">
      <c r="A372" s="76" t="s">
        <v>1204</v>
      </c>
      <c r="B372" s="5" t="str">
        <f t="shared" si="486"/>
        <v>9090-04040</v>
      </c>
      <c r="C372" s="5" t="str">
        <f t="shared" si="487"/>
        <v>9090</v>
      </c>
      <c r="D372" s="1">
        <f>SUM($F372:K372)</f>
        <v>45</v>
      </c>
      <c r="E372" s="2">
        <f t="shared" si="473"/>
        <v>4.6499011895997211E-4</v>
      </c>
      <c r="F372" s="22">
        <f>'Div 9 history '!B367</f>
        <v>0</v>
      </c>
      <c r="G372" s="22">
        <f>'Div 9 history '!C367</f>
        <v>0</v>
      </c>
      <c r="H372" s="22">
        <f>'Div 9 history '!D367</f>
        <v>45</v>
      </c>
      <c r="I372" s="22">
        <f>'Div 9 history '!E367</f>
        <v>0</v>
      </c>
      <c r="J372" s="22">
        <f>'Div 9 history '!F367</f>
        <v>0</v>
      </c>
      <c r="K372" s="22">
        <f>'Div 9 history '!G367</f>
        <v>0</v>
      </c>
      <c r="L372" s="1">
        <f t="shared" si="488"/>
        <v>5.5521354671213237</v>
      </c>
      <c r="M372" s="1">
        <f t="shared" si="488"/>
        <v>8.1704576277754093</v>
      </c>
      <c r="N372" s="1">
        <f t="shared" si="488"/>
        <v>8.5944914170573874</v>
      </c>
      <c r="O372" s="1">
        <f t="shared" si="488"/>
        <v>5.6428224900220876</v>
      </c>
      <c r="P372" s="1">
        <f t="shared" si="488"/>
        <v>11.025566706707483</v>
      </c>
      <c r="Q372" s="1">
        <f t="shared" si="488"/>
        <v>4.1721145425659705</v>
      </c>
      <c r="R372" s="1">
        <f t="shared" si="488"/>
        <v>6.1448258224512724</v>
      </c>
      <c r="S372" s="1">
        <f t="shared" si="488"/>
        <v>6.3332956174681296</v>
      </c>
      <c r="T372" s="1">
        <f t="shared" si="488"/>
        <v>6.7377068237299955</v>
      </c>
      <c r="U372" s="1">
        <f t="shared" si="488"/>
        <v>4.5789250978416716</v>
      </c>
      <c r="V372" s="1">
        <f t="shared" si="489"/>
        <v>4.1192730654473593</v>
      </c>
      <c r="W372" s="1">
        <f t="shared" si="489"/>
        <v>3.9004301158600385</v>
      </c>
      <c r="X372" s="1">
        <f t="shared" si="489"/>
        <v>5.3675111403882676</v>
      </c>
      <c r="Y372" s="1">
        <f t="shared" si="489"/>
        <v>7.9749153330491733</v>
      </c>
      <c r="Z372" s="1">
        <f t="shared" si="489"/>
        <v>5.2306180493664511</v>
      </c>
      <c r="AA372" s="1">
        <f t="shared" si="489"/>
        <v>5.6428224900220876</v>
      </c>
      <c r="AB372" s="1">
        <f t="shared" si="489"/>
        <v>11.025566706707483</v>
      </c>
      <c r="AC372" s="1">
        <f t="shared" si="489"/>
        <v>4.1721145425659705</v>
      </c>
      <c r="AD372" s="1">
        <f t="shared" si="489"/>
        <v>6.1448258224512724</v>
      </c>
      <c r="AE372" s="1">
        <f t="shared" si="489"/>
        <v>6.3332956174681296</v>
      </c>
      <c r="AF372" s="1">
        <f t="shared" si="489"/>
        <v>6.7377068237299955</v>
      </c>
      <c r="AH372" s="15">
        <f t="shared" si="476"/>
        <v>88.157588251249649</v>
      </c>
      <c r="AI372" s="15">
        <f t="shared" si="477"/>
        <v>71.228004804897893</v>
      </c>
      <c r="AJ372" s="15">
        <f t="shared" si="478"/>
        <v>-16.929583446351756</v>
      </c>
      <c r="AN372" s="15">
        <f t="shared" si="479"/>
        <v>-16.929583446351756</v>
      </c>
    </row>
    <row r="373" spans="1:40">
      <c r="A373" s="76" t="s">
        <v>240</v>
      </c>
      <c r="B373" s="5" t="str">
        <f t="shared" si="486"/>
        <v>9110-04040</v>
      </c>
      <c r="C373" s="5" t="str">
        <f t="shared" si="487"/>
        <v>9110</v>
      </c>
      <c r="D373" s="1">
        <f>SUM($F373:K373)</f>
        <v>0</v>
      </c>
      <c r="E373" s="2">
        <f t="shared" si="473"/>
        <v>0</v>
      </c>
      <c r="F373" s="22">
        <f>'Div 9 history '!B368</f>
        <v>0</v>
      </c>
      <c r="G373" s="22">
        <f>'Div 9 history '!C368</f>
        <v>0</v>
      </c>
      <c r="H373" s="22">
        <f>'Div 9 history '!D368</f>
        <v>0</v>
      </c>
      <c r="I373" s="22">
        <f>'Div 9 history '!E368</f>
        <v>0</v>
      </c>
      <c r="J373" s="22">
        <f>'Div 9 history '!F368</f>
        <v>0</v>
      </c>
      <c r="K373" s="22">
        <f>'Div 9 history '!G368</f>
        <v>0</v>
      </c>
      <c r="L373" s="1">
        <f t="shared" si="488"/>
        <v>0</v>
      </c>
      <c r="M373" s="1">
        <f t="shared" si="488"/>
        <v>0</v>
      </c>
      <c r="N373" s="1">
        <f t="shared" si="488"/>
        <v>0</v>
      </c>
      <c r="O373" s="1">
        <f t="shared" si="488"/>
        <v>0</v>
      </c>
      <c r="P373" s="1">
        <f t="shared" si="488"/>
        <v>0</v>
      </c>
      <c r="Q373" s="1">
        <f t="shared" si="488"/>
        <v>0</v>
      </c>
      <c r="R373" s="1">
        <f t="shared" si="488"/>
        <v>0</v>
      </c>
      <c r="S373" s="1">
        <f t="shared" si="488"/>
        <v>0</v>
      </c>
      <c r="T373" s="1">
        <f t="shared" si="488"/>
        <v>0</v>
      </c>
      <c r="U373" s="1">
        <f t="shared" si="488"/>
        <v>0</v>
      </c>
      <c r="V373" s="1">
        <f t="shared" si="489"/>
        <v>0</v>
      </c>
      <c r="W373" s="1">
        <f t="shared" si="489"/>
        <v>0</v>
      </c>
      <c r="X373" s="1">
        <f t="shared" si="489"/>
        <v>0</v>
      </c>
      <c r="Y373" s="1">
        <f t="shared" si="489"/>
        <v>0</v>
      </c>
      <c r="Z373" s="1">
        <f t="shared" si="489"/>
        <v>0</v>
      </c>
      <c r="AA373" s="1">
        <f t="shared" si="489"/>
        <v>0</v>
      </c>
      <c r="AB373" s="1">
        <f t="shared" si="489"/>
        <v>0</v>
      </c>
      <c r="AC373" s="1">
        <f t="shared" si="489"/>
        <v>0</v>
      </c>
      <c r="AD373" s="1">
        <f t="shared" si="489"/>
        <v>0</v>
      </c>
      <c r="AE373" s="1">
        <f t="shared" si="489"/>
        <v>0</v>
      </c>
      <c r="AF373" s="1">
        <f t="shared" si="489"/>
        <v>0</v>
      </c>
      <c r="AH373" s="15">
        <f t="shared" si="476"/>
        <v>0</v>
      </c>
      <c r="AI373" s="15">
        <f t="shared" si="477"/>
        <v>0</v>
      </c>
      <c r="AJ373" s="15">
        <f t="shared" si="478"/>
        <v>0</v>
      </c>
      <c r="AN373" s="15">
        <f t="shared" si="479"/>
        <v>0</v>
      </c>
    </row>
    <row r="374" spans="1:40">
      <c r="A374" s="76" t="s">
        <v>241</v>
      </c>
      <c r="B374" s="5" t="str">
        <f t="shared" ref="B374:B378" si="490">RIGHT(A374,10)</f>
        <v>9120-04040</v>
      </c>
      <c r="C374" s="5" t="str">
        <f t="shared" ref="C374:C378" si="491">LEFT(B374,4)</f>
        <v>9120</v>
      </c>
      <c r="D374" s="1">
        <f>SUM($F374:K374)</f>
        <v>84.49</v>
      </c>
      <c r="E374" s="2">
        <f t="shared" ref="E374:E378" si="492">D374/$D$390</f>
        <v>8.7304478113173418E-4</v>
      </c>
      <c r="F374" s="22">
        <f>'Div 9 history '!B369</f>
        <v>0</v>
      </c>
      <c r="G374" s="22">
        <f>'Div 9 history '!C369</f>
        <v>0</v>
      </c>
      <c r="H374" s="22">
        <f>'Div 9 history '!D369</f>
        <v>0</v>
      </c>
      <c r="I374" s="22">
        <f>'Div 9 history '!E369</f>
        <v>84.49</v>
      </c>
      <c r="J374" s="22">
        <f>'Div 9 history '!F369</f>
        <v>0</v>
      </c>
      <c r="K374" s="22">
        <f>'Div 9 history '!G369</f>
        <v>0</v>
      </c>
      <c r="L374" s="1">
        <f t="shared" si="488"/>
        <v>10.42444279149068</v>
      </c>
      <c r="M374" s="1">
        <f t="shared" si="488"/>
        <v>15.340488110460985</v>
      </c>
      <c r="N374" s="1">
        <f t="shared" si="488"/>
        <v>16.136635107270635</v>
      </c>
      <c r="O374" s="1">
        <f t="shared" si="488"/>
        <v>10.594712715154802</v>
      </c>
      <c r="P374" s="1">
        <f t="shared" si="488"/>
        <v>20.701114023327005</v>
      </c>
      <c r="Q374" s="1">
        <f t="shared" si="488"/>
        <v>7.8333768378088617</v>
      </c>
      <c r="R374" s="1">
        <f t="shared" si="488"/>
        <v>11.537251860864622</v>
      </c>
      <c r="S374" s="1">
        <f t="shared" si="488"/>
        <v>11.891114371552938</v>
      </c>
      <c r="T374" s="1">
        <f t="shared" si="488"/>
        <v>12.650418878598828</v>
      </c>
      <c r="U374" s="1">
        <f t="shared" si="488"/>
        <v>8.5971862559253935</v>
      </c>
      <c r="V374" s="1">
        <f t="shared" si="489"/>
        <v>7.734164028881052</v>
      </c>
      <c r="W374" s="1">
        <f t="shared" si="489"/>
        <v>7.3232742330892133</v>
      </c>
      <c r="X374" s="1">
        <f t="shared" si="489"/>
        <v>10.077800361142325</v>
      </c>
      <c r="Y374" s="1">
        <f t="shared" si="489"/>
        <v>14.973346588651657</v>
      </c>
      <c r="Z374" s="1">
        <f t="shared" si="489"/>
        <v>9.8207759775771404</v>
      </c>
      <c r="AA374" s="1">
        <f t="shared" si="489"/>
        <v>10.594712715154802</v>
      </c>
      <c r="AB374" s="1">
        <f t="shared" si="489"/>
        <v>20.701114023327005</v>
      </c>
      <c r="AC374" s="1">
        <f t="shared" si="489"/>
        <v>7.8333768378088617</v>
      </c>
      <c r="AD374" s="1">
        <f t="shared" si="489"/>
        <v>11.537251860864622</v>
      </c>
      <c r="AE374" s="1">
        <f t="shared" si="489"/>
        <v>11.891114371552938</v>
      </c>
      <c r="AF374" s="1">
        <f t="shared" si="489"/>
        <v>12.650418878598828</v>
      </c>
      <c r="AH374" s="15">
        <f t="shared" ref="AH374:AH380" si="493">SUM(F374:Q374)</f>
        <v>165.52076958551294</v>
      </c>
      <c r="AI374" s="15">
        <f t="shared" ref="AI374:AI380" si="494">SUM(U374:AF374)</f>
        <v>133.73453613257382</v>
      </c>
      <c r="AJ374" s="15">
        <f t="shared" ref="AJ374:AJ380" si="495">AI374-AH374</f>
        <v>-31.786233452939115</v>
      </c>
      <c r="AN374" s="15">
        <f t="shared" ref="AN374:AN380" si="496">AJ374</f>
        <v>-31.786233452939115</v>
      </c>
    </row>
    <row r="375" spans="1:40">
      <c r="A375" s="76" t="s">
        <v>242</v>
      </c>
      <c r="B375" s="5" t="str">
        <f t="shared" si="490"/>
        <v>9130-04040</v>
      </c>
      <c r="C375" s="5" t="str">
        <f t="shared" si="491"/>
        <v>9130</v>
      </c>
      <c r="D375" s="1">
        <f>SUM($F375:K375)</f>
        <v>8758.82</v>
      </c>
      <c r="E375" s="2">
        <f t="shared" si="492"/>
        <v>9.0505883416644062E-2</v>
      </c>
      <c r="F375" s="22">
        <f>'Div 9 history '!B370</f>
        <v>0</v>
      </c>
      <c r="G375" s="22">
        <f>'Div 9 history '!C370</f>
        <v>1458.38</v>
      </c>
      <c r="H375" s="22">
        <f>'Div 9 history '!D370</f>
        <v>2312.8200000000002</v>
      </c>
      <c r="I375" s="22">
        <f>'Div 9 history '!E370</f>
        <v>106</v>
      </c>
      <c r="J375" s="22">
        <f>'Div 9 history '!F370</f>
        <v>4881.62</v>
      </c>
      <c r="K375" s="22">
        <f>'Div 9 history '!G370</f>
        <v>0</v>
      </c>
      <c r="L375" s="1">
        <f t="shared" si="488"/>
        <v>1080.6701149362575</v>
      </c>
      <c r="M375" s="1">
        <f t="shared" si="488"/>
        <v>1590.3015039847069</v>
      </c>
      <c r="N375" s="1">
        <f t="shared" si="488"/>
        <v>1672.8356291900129</v>
      </c>
      <c r="O375" s="1">
        <f t="shared" si="488"/>
        <v>1098.3214773790057</v>
      </c>
      <c r="P375" s="1">
        <f t="shared" si="488"/>
        <v>2146.0212040454139</v>
      </c>
      <c r="Q375" s="1">
        <f t="shared" si="488"/>
        <v>812.06222883817043</v>
      </c>
      <c r="R375" s="1">
        <f t="shared" si="488"/>
        <v>1196.0316291156146</v>
      </c>
      <c r="S375" s="1">
        <f t="shared" si="488"/>
        <v>1232.7154737820488</v>
      </c>
      <c r="T375" s="1">
        <f t="shared" si="488"/>
        <v>1311.4302507071725</v>
      </c>
      <c r="U375" s="1">
        <f t="shared" si="488"/>
        <v>891.24401612172414</v>
      </c>
      <c r="V375" s="1">
        <f t="shared" si="489"/>
        <v>801.77714024670308</v>
      </c>
      <c r="W375" s="1">
        <f t="shared" si="489"/>
        <v>759.18145127549383</v>
      </c>
      <c r="X375" s="1">
        <f t="shared" si="489"/>
        <v>1044.7347539256791</v>
      </c>
      <c r="Y375" s="1">
        <f t="shared" si="489"/>
        <v>1552.2410648315058</v>
      </c>
      <c r="Z375" s="1">
        <f t="shared" si="489"/>
        <v>1018.0898218478189</v>
      </c>
      <c r="AA375" s="1">
        <f t="shared" si="489"/>
        <v>1098.3214773790057</v>
      </c>
      <c r="AB375" s="1">
        <f t="shared" si="489"/>
        <v>2146.0212040454139</v>
      </c>
      <c r="AC375" s="1">
        <f t="shared" si="489"/>
        <v>812.06222883817043</v>
      </c>
      <c r="AD375" s="1">
        <f t="shared" si="489"/>
        <v>1196.0316291156146</v>
      </c>
      <c r="AE375" s="1">
        <f t="shared" si="489"/>
        <v>1232.7154737820488</v>
      </c>
      <c r="AF375" s="1">
        <f t="shared" si="489"/>
        <v>1311.4302507071725</v>
      </c>
      <c r="AH375" s="15">
        <f t="shared" si="493"/>
        <v>17159.032158373568</v>
      </c>
      <c r="AI375" s="15">
        <f t="shared" si="494"/>
        <v>13863.850512116351</v>
      </c>
      <c r="AJ375" s="15">
        <f t="shared" si="495"/>
        <v>-3295.1816462572169</v>
      </c>
      <c r="AN375" s="15">
        <f t="shared" si="496"/>
        <v>-3295.1816462572169</v>
      </c>
    </row>
    <row r="376" spans="1:40">
      <c r="A376" s="76" t="s">
        <v>346</v>
      </c>
      <c r="B376" s="5" t="str">
        <f t="shared" si="490"/>
        <v>8700-04040</v>
      </c>
      <c r="C376" s="5" t="str">
        <f t="shared" si="491"/>
        <v>8700</v>
      </c>
      <c r="D376" s="1">
        <f>SUM($F376:K376)</f>
        <v>745.94</v>
      </c>
      <c r="E376" s="2">
        <f t="shared" si="492"/>
        <v>7.7078828741555918E-3</v>
      </c>
      <c r="F376" s="22">
        <f>'Div 9 history '!B371</f>
        <v>0</v>
      </c>
      <c r="G376" s="22">
        <f>'Div 9 history '!C371</f>
        <v>0</v>
      </c>
      <c r="H376" s="22">
        <f>'Div 9 history '!D371</f>
        <v>745.94</v>
      </c>
      <c r="I376" s="22">
        <f>'Div 9 history '!E371</f>
        <v>0</v>
      </c>
      <c r="J376" s="22">
        <f>'Div 9 history '!F371</f>
        <v>0</v>
      </c>
      <c r="K376" s="22">
        <f>'Div 9 history '!G371</f>
        <v>0</v>
      </c>
      <c r="L376" s="1">
        <f t="shared" si="488"/>
        <v>92.034665118766242</v>
      </c>
      <c r="M376" s="1">
        <f t="shared" si="488"/>
        <v>135.43713695250645</v>
      </c>
      <c r="N376" s="1">
        <f t="shared" si="488"/>
        <v>142.4661095031064</v>
      </c>
      <c r="O376" s="1">
        <f t="shared" si="488"/>
        <v>93.537933515712808</v>
      </c>
      <c r="P376" s="1">
        <f t="shared" si="488"/>
        <v>182.76469398225291</v>
      </c>
      <c r="Q376" s="1">
        <f t="shared" si="488"/>
        <v>69.15882493070356</v>
      </c>
      <c r="R376" s="1">
        <f t="shared" si="488"/>
        <v>101.85936386665117</v>
      </c>
      <c r="S376" s="1">
        <f t="shared" si="488"/>
        <v>104.98352295320393</v>
      </c>
      <c r="T376" s="1">
        <f t="shared" si="488"/>
        <v>111.68722284651453</v>
      </c>
      <c r="U376" s="1">
        <f t="shared" si="488"/>
        <v>75.902297499644817</v>
      </c>
      <c r="V376" s="1">
        <f t="shared" si="489"/>
        <v>68.282901120884517</v>
      </c>
      <c r="W376" s="1">
        <f t="shared" si="489"/>
        <v>64.655263124991947</v>
      </c>
      <c r="X376" s="1">
        <f t="shared" si="489"/>
        <v>88.974250223582757</v>
      </c>
      <c r="Y376" s="1">
        <f t="shared" si="489"/>
        <v>132.19574096743779</v>
      </c>
      <c r="Z376" s="1">
        <f t="shared" si="489"/>
        <v>86.705049505431347</v>
      </c>
      <c r="AA376" s="1">
        <f t="shared" si="489"/>
        <v>93.537933515712808</v>
      </c>
      <c r="AB376" s="1">
        <f t="shared" si="489"/>
        <v>182.76469398225291</v>
      </c>
      <c r="AC376" s="1">
        <f t="shared" si="489"/>
        <v>69.15882493070356</v>
      </c>
      <c r="AD376" s="1">
        <f t="shared" si="489"/>
        <v>101.85936386665117</v>
      </c>
      <c r="AE376" s="1">
        <f t="shared" si="489"/>
        <v>104.98352295320393</v>
      </c>
      <c r="AF376" s="1">
        <f t="shared" si="489"/>
        <v>111.68722284651453</v>
      </c>
      <c r="AH376" s="15">
        <f t="shared" si="493"/>
        <v>1461.3393640030486</v>
      </c>
      <c r="AI376" s="15">
        <f t="shared" si="494"/>
        <v>1180.707064537012</v>
      </c>
      <c r="AJ376" s="15">
        <f t="shared" si="495"/>
        <v>-280.63229946603656</v>
      </c>
      <c r="AN376" s="15">
        <f t="shared" si="496"/>
        <v>-280.63229946603656</v>
      </c>
    </row>
    <row r="377" spans="1:40">
      <c r="A377" s="76" t="s">
        <v>722</v>
      </c>
      <c r="B377" s="5" t="str">
        <f t="shared" si="490"/>
        <v>9302-04040</v>
      </c>
      <c r="C377" s="5" t="str">
        <f t="shared" si="491"/>
        <v>9302</v>
      </c>
      <c r="D377" s="1">
        <f>SUM($F377:K377)</f>
        <v>0</v>
      </c>
      <c r="E377" s="2">
        <f t="shared" si="492"/>
        <v>0</v>
      </c>
      <c r="F377" s="22">
        <f>'Div 9 history '!B372</f>
        <v>0</v>
      </c>
      <c r="G377" s="22">
        <f>'Div 9 history '!C372</f>
        <v>0</v>
      </c>
      <c r="H377" s="22">
        <f>'Div 9 history '!D372</f>
        <v>0</v>
      </c>
      <c r="I377" s="22">
        <f>'Div 9 history '!E372</f>
        <v>0</v>
      </c>
      <c r="J377" s="22">
        <f>'Div 9 history '!F372</f>
        <v>0</v>
      </c>
      <c r="K377" s="22">
        <f>'Div 9 history '!G372</f>
        <v>0</v>
      </c>
      <c r="L377" s="1">
        <f t="shared" si="488"/>
        <v>0</v>
      </c>
      <c r="M377" s="1">
        <f t="shared" si="488"/>
        <v>0</v>
      </c>
      <c r="N377" s="1">
        <f t="shared" si="488"/>
        <v>0</v>
      </c>
      <c r="O377" s="1">
        <f t="shared" si="488"/>
        <v>0</v>
      </c>
      <c r="P377" s="1">
        <f t="shared" si="488"/>
        <v>0</v>
      </c>
      <c r="Q377" s="1">
        <f t="shared" si="488"/>
        <v>0</v>
      </c>
      <c r="R377" s="1">
        <f t="shared" si="488"/>
        <v>0</v>
      </c>
      <c r="S377" s="1">
        <f t="shared" si="488"/>
        <v>0</v>
      </c>
      <c r="T377" s="1">
        <f t="shared" si="488"/>
        <v>0</v>
      </c>
      <c r="U377" s="1">
        <f t="shared" si="488"/>
        <v>0</v>
      </c>
      <c r="V377" s="1">
        <f t="shared" si="489"/>
        <v>0</v>
      </c>
      <c r="W377" s="1">
        <f t="shared" si="489"/>
        <v>0</v>
      </c>
      <c r="X377" s="1">
        <f t="shared" si="489"/>
        <v>0</v>
      </c>
      <c r="Y377" s="1">
        <f t="shared" si="489"/>
        <v>0</v>
      </c>
      <c r="Z377" s="1">
        <f t="shared" si="489"/>
        <v>0</v>
      </c>
      <c r="AA377" s="1">
        <f t="shared" si="489"/>
        <v>0</v>
      </c>
      <c r="AB377" s="1">
        <f t="shared" si="489"/>
        <v>0</v>
      </c>
      <c r="AC377" s="1">
        <f t="shared" si="489"/>
        <v>0</v>
      </c>
      <c r="AD377" s="1">
        <f t="shared" si="489"/>
        <v>0</v>
      </c>
      <c r="AE377" s="1">
        <f t="shared" si="489"/>
        <v>0</v>
      </c>
      <c r="AF377" s="1">
        <f t="shared" si="489"/>
        <v>0</v>
      </c>
      <c r="AH377" s="15">
        <f t="shared" si="493"/>
        <v>0</v>
      </c>
      <c r="AI377" s="15">
        <f t="shared" si="494"/>
        <v>0</v>
      </c>
      <c r="AJ377" s="15">
        <f t="shared" si="495"/>
        <v>0</v>
      </c>
      <c r="AN377" s="15">
        <f t="shared" si="496"/>
        <v>0</v>
      </c>
    </row>
    <row r="378" spans="1:40">
      <c r="A378" s="76" t="s">
        <v>931</v>
      </c>
      <c r="B378" s="5" t="str">
        <f t="shared" si="490"/>
        <v>9130-04041</v>
      </c>
      <c r="C378" s="5" t="str">
        <f t="shared" si="491"/>
        <v>9130</v>
      </c>
      <c r="D378" s="1">
        <f>SUM($F378:K378)</f>
        <v>0</v>
      </c>
      <c r="E378" s="2">
        <f t="shared" si="492"/>
        <v>0</v>
      </c>
      <c r="F378" s="22">
        <f>'Div 9 history '!B373</f>
        <v>0</v>
      </c>
      <c r="G378" s="22">
        <f>'Div 9 history '!C373</f>
        <v>0</v>
      </c>
      <c r="H378" s="22">
        <f>'Div 9 history '!D373</f>
        <v>0</v>
      </c>
      <c r="I378" s="22">
        <f>'Div 9 history '!E373</f>
        <v>0</v>
      </c>
      <c r="J378" s="22">
        <f>'Div 9 history '!F373</f>
        <v>0</v>
      </c>
      <c r="K378" s="22">
        <f>'Div 9 history '!G373</f>
        <v>0</v>
      </c>
      <c r="L378" s="1">
        <f t="shared" si="488"/>
        <v>0</v>
      </c>
      <c r="M378" s="1">
        <f t="shared" si="488"/>
        <v>0</v>
      </c>
      <c r="N378" s="1">
        <f t="shared" si="488"/>
        <v>0</v>
      </c>
      <c r="O378" s="1">
        <f t="shared" si="488"/>
        <v>0</v>
      </c>
      <c r="P378" s="1">
        <f t="shared" si="488"/>
        <v>0</v>
      </c>
      <c r="Q378" s="1">
        <f t="shared" si="488"/>
        <v>0</v>
      </c>
      <c r="R378" s="1">
        <f t="shared" si="488"/>
        <v>0</v>
      </c>
      <c r="S378" s="1">
        <f t="shared" si="488"/>
        <v>0</v>
      </c>
      <c r="T378" s="1">
        <f t="shared" si="488"/>
        <v>0</v>
      </c>
      <c r="U378" s="1">
        <f t="shared" si="488"/>
        <v>0</v>
      </c>
      <c r="V378" s="1">
        <f t="shared" si="489"/>
        <v>0</v>
      </c>
      <c r="W378" s="1">
        <f t="shared" si="489"/>
        <v>0</v>
      </c>
      <c r="X378" s="1">
        <f t="shared" si="489"/>
        <v>0</v>
      </c>
      <c r="Y378" s="1">
        <f t="shared" si="489"/>
        <v>0</v>
      </c>
      <c r="Z378" s="1">
        <f t="shared" si="489"/>
        <v>0</v>
      </c>
      <c r="AA378" s="1">
        <f t="shared" si="489"/>
        <v>0</v>
      </c>
      <c r="AB378" s="1">
        <f t="shared" si="489"/>
        <v>0</v>
      </c>
      <c r="AC378" s="1">
        <f t="shared" si="489"/>
        <v>0</v>
      </c>
      <c r="AD378" s="1">
        <f t="shared" si="489"/>
        <v>0</v>
      </c>
      <c r="AE378" s="1">
        <f t="shared" si="489"/>
        <v>0</v>
      </c>
      <c r="AF378" s="1">
        <f t="shared" si="489"/>
        <v>0</v>
      </c>
      <c r="AH378" s="15">
        <f t="shared" si="493"/>
        <v>0</v>
      </c>
      <c r="AI378" s="15">
        <f t="shared" si="494"/>
        <v>0</v>
      </c>
      <c r="AJ378" s="15">
        <f t="shared" si="495"/>
        <v>0</v>
      </c>
      <c r="AN378" s="15">
        <f t="shared" si="496"/>
        <v>0</v>
      </c>
    </row>
    <row r="379" spans="1:40">
      <c r="A379" s="76" t="s">
        <v>1203</v>
      </c>
      <c r="B379" s="5" t="str">
        <f t="shared" si="486"/>
        <v>9270-04044</v>
      </c>
      <c r="C379" s="5" t="str">
        <f t="shared" si="487"/>
        <v>9270</v>
      </c>
      <c r="D379" s="1">
        <f>SUM($F379:K379)</f>
        <v>408.39</v>
      </c>
      <c r="E379" s="2">
        <f t="shared" ref="E379:E389" si="497">D379/$D$390</f>
        <v>4.2199403262680665E-3</v>
      </c>
      <c r="F379" s="22">
        <f>'Div 9 history '!B374</f>
        <v>0</v>
      </c>
      <c r="G379" s="22">
        <f>'Div 9 history '!C374</f>
        <v>408.39</v>
      </c>
      <c r="H379" s="22">
        <f>'Div 9 history '!D374</f>
        <v>0</v>
      </c>
      <c r="I379" s="22">
        <f>'Div 9 history '!E374</f>
        <v>0</v>
      </c>
      <c r="J379" s="22">
        <f>'Div 9 history '!F374</f>
        <v>0</v>
      </c>
      <c r="K379" s="22">
        <f>'Div 9 history '!G374</f>
        <v>0</v>
      </c>
      <c r="L379" s="1">
        <f t="shared" ref="L379:AA387" si="498">$E379*L$390</f>
        <v>50.387480075948382</v>
      </c>
      <c r="M379" s="1">
        <f t="shared" si="498"/>
        <v>74.149626457937771</v>
      </c>
      <c r="N379" s="1">
        <f t="shared" si="498"/>
        <v>77.997874440268134</v>
      </c>
      <c r="O379" s="1">
        <f t="shared" si="498"/>
        <v>51.210495037780447</v>
      </c>
      <c r="P379" s="1">
        <f t="shared" si="498"/>
        <v>100.06069305227264</v>
      </c>
      <c r="Q379" s="1">
        <f t="shared" si="498"/>
        <v>37.863330178633703</v>
      </c>
      <c r="R379" s="1">
        <f t="shared" si="498"/>
        <v>55.766342614019443</v>
      </c>
      <c r="S379" s="1">
        <f t="shared" si="498"/>
        <v>57.476768827062422</v>
      </c>
      <c r="T379" s="1">
        <f t="shared" si="498"/>
        <v>61.146935327624284</v>
      </c>
      <c r="U379" s="1">
        <f t="shared" si="498"/>
        <v>41.555271571279107</v>
      </c>
      <c r="V379" s="1">
        <f t="shared" si="498"/>
        <v>37.383776159956597</v>
      </c>
      <c r="W379" s="1">
        <f t="shared" si="498"/>
        <v>35.397703444801799</v>
      </c>
      <c r="X379" s="1">
        <f t="shared" si="498"/>
        <v>48.711952769403652</v>
      </c>
      <c r="Y379" s="1">
        <f t="shared" si="498"/>
        <v>72.375014952532254</v>
      </c>
      <c r="Z379" s="1">
        <f t="shared" si="498"/>
        <v>47.469602337350324</v>
      </c>
      <c r="AA379" s="1">
        <f t="shared" si="498"/>
        <v>51.210495037780447</v>
      </c>
      <c r="AB379" s="1">
        <f t="shared" ref="V379:AF387" si="499">$E379*AB$390</f>
        <v>100.06069305227264</v>
      </c>
      <c r="AC379" s="1">
        <f t="shared" si="499"/>
        <v>37.863330178633703</v>
      </c>
      <c r="AD379" s="1">
        <f t="shared" si="499"/>
        <v>55.766342614019443</v>
      </c>
      <c r="AE379" s="1">
        <f t="shared" si="499"/>
        <v>57.476768827062422</v>
      </c>
      <c r="AF379" s="1">
        <f t="shared" si="499"/>
        <v>61.146935327624284</v>
      </c>
      <c r="AH379" s="15">
        <f t="shared" si="493"/>
        <v>800.05949924284096</v>
      </c>
      <c r="AI379" s="15">
        <f t="shared" si="494"/>
        <v>646.41788627271671</v>
      </c>
      <c r="AJ379" s="15">
        <f t="shared" si="495"/>
        <v>-153.64161297012424</v>
      </c>
      <c r="AN379" s="15">
        <f t="shared" si="496"/>
        <v>-153.64161297012424</v>
      </c>
    </row>
    <row r="380" spans="1:40">
      <c r="A380" s="76" t="s">
        <v>723</v>
      </c>
      <c r="B380" s="5" t="str">
        <f t="shared" si="486"/>
        <v>9110-04044</v>
      </c>
      <c r="C380" s="5" t="str">
        <f t="shared" si="487"/>
        <v>9110</v>
      </c>
      <c r="D380" s="1">
        <f>SUM($F380:K380)</f>
        <v>0</v>
      </c>
      <c r="E380" s="2">
        <f t="shared" si="497"/>
        <v>0</v>
      </c>
      <c r="F380" s="22">
        <f>'Div 9 history '!B375</f>
        <v>0</v>
      </c>
      <c r="G380" s="22">
        <f>'Div 9 history '!C375</f>
        <v>0</v>
      </c>
      <c r="H380" s="22">
        <f>'Div 9 history '!D375</f>
        <v>0</v>
      </c>
      <c r="I380" s="22">
        <f>'Div 9 history '!E375</f>
        <v>0</v>
      </c>
      <c r="J380" s="22">
        <f>'Div 9 history '!F375</f>
        <v>0</v>
      </c>
      <c r="K380" s="22">
        <f>'Div 9 history '!G375</f>
        <v>0</v>
      </c>
      <c r="L380" s="1">
        <f t="shared" si="498"/>
        <v>0</v>
      </c>
      <c r="M380" s="1">
        <f t="shared" si="498"/>
        <v>0</v>
      </c>
      <c r="N380" s="1">
        <f t="shared" si="498"/>
        <v>0</v>
      </c>
      <c r="O380" s="1">
        <f t="shared" si="498"/>
        <v>0</v>
      </c>
      <c r="P380" s="1">
        <f t="shared" si="498"/>
        <v>0</v>
      </c>
      <c r="Q380" s="1">
        <f t="shared" si="498"/>
        <v>0</v>
      </c>
      <c r="R380" s="1">
        <f t="shared" si="498"/>
        <v>0</v>
      </c>
      <c r="S380" s="1">
        <f t="shared" si="498"/>
        <v>0</v>
      </c>
      <c r="T380" s="1">
        <f t="shared" si="498"/>
        <v>0</v>
      </c>
      <c r="U380" s="1">
        <f t="shared" si="498"/>
        <v>0</v>
      </c>
      <c r="V380" s="1">
        <f t="shared" si="499"/>
        <v>0</v>
      </c>
      <c r="W380" s="1">
        <f t="shared" si="499"/>
        <v>0</v>
      </c>
      <c r="X380" s="1">
        <f t="shared" si="499"/>
        <v>0</v>
      </c>
      <c r="Y380" s="1">
        <f t="shared" si="499"/>
        <v>0</v>
      </c>
      <c r="Z380" s="1">
        <f t="shared" si="499"/>
        <v>0</v>
      </c>
      <c r="AA380" s="1">
        <f t="shared" si="499"/>
        <v>0</v>
      </c>
      <c r="AB380" s="1">
        <f t="shared" si="499"/>
        <v>0</v>
      </c>
      <c r="AC380" s="1">
        <f t="shared" si="499"/>
        <v>0</v>
      </c>
      <c r="AD380" s="1">
        <f t="shared" si="499"/>
        <v>0</v>
      </c>
      <c r="AE380" s="1">
        <f t="shared" si="499"/>
        <v>0</v>
      </c>
      <c r="AF380" s="1">
        <f t="shared" si="499"/>
        <v>0</v>
      </c>
      <c r="AH380" s="15">
        <f t="shared" si="493"/>
        <v>0</v>
      </c>
      <c r="AI380" s="15">
        <f t="shared" si="494"/>
        <v>0</v>
      </c>
      <c r="AJ380" s="15">
        <f t="shared" si="495"/>
        <v>0</v>
      </c>
      <c r="AN380" s="15">
        <f t="shared" si="496"/>
        <v>0</v>
      </c>
    </row>
    <row r="381" spans="1:40">
      <c r="A381" s="76" t="s">
        <v>417</v>
      </c>
      <c r="B381" s="5" t="str">
        <f t="shared" si="486"/>
        <v>9120-04044</v>
      </c>
      <c r="C381" s="5" t="str">
        <f t="shared" si="487"/>
        <v>9120</v>
      </c>
      <c r="D381" s="1">
        <f>SUM($F381:K381)</f>
        <v>14247.27</v>
      </c>
      <c r="E381" s="2">
        <f t="shared" si="497"/>
        <v>0.14721866160344094</v>
      </c>
      <c r="F381" s="22">
        <f>'Div 9 history '!B376</f>
        <v>2074</v>
      </c>
      <c r="G381" s="22">
        <f>'Div 9 history '!C376</f>
        <v>1102.75</v>
      </c>
      <c r="H381" s="22">
        <f>'Div 9 history '!D376</f>
        <v>3055</v>
      </c>
      <c r="I381" s="22">
        <f>'Div 9 history '!E376</f>
        <v>3656.61</v>
      </c>
      <c r="J381" s="22">
        <f>'Div 9 history '!F376</f>
        <v>2134.4</v>
      </c>
      <c r="K381" s="22">
        <f>'Div 9 history '!G376</f>
        <v>2224.5100000000002</v>
      </c>
      <c r="L381" s="1">
        <f t="shared" si="498"/>
        <v>1757.8394017034138</v>
      </c>
      <c r="M381" s="1">
        <f t="shared" si="498"/>
        <v>2586.8159076994616</v>
      </c>
      <c r="N381" s="1">
        <f t="shared" si="498"/>
        <v>2721.0675495888713</v>
      </c>
      <c r="O381" s="1">
        <f t="shared" si="498"/>
        <v>1786.551457275933</v>
      </c>
      <c r="P381" s="1">
        <f t="shared" si="498"/>
        <v>3490.7605727438295</v>
      </c>
      <c r="Q381" s="1">
        <f t="shared" si="498"/>
        <v>1320.9164968636417</v>
      </c>
      <c r="R381" s="1">
        <f t="shared" si="498"/>
        <v>1945.4887243430078</v>
      </c>
      <c r="S381" s="1">
        <f t="shared" si="498"/>
        <v>2005.1593922641146</v>
      </c>
      <c r="T381" s="1">
        <f t="shared" si="498"/>
        <v>2133.1984066338591</v>
      </c>
      <c r="U381" s="1">
        <f t="shared" si="498"/>
        <v>1449.7151595272603</v>
      </c>
      <c r="V381" s="1">
        <f t="shared" si="499"/>
        <v>1304.1865681590268</v>
      </c>
      <c r="W381" s="1">
        <f t="shared" si="499"/>
        <v>1234.8995772619833</v>
      </c>
      <c r="X381" s="1">
        <f t="shared" si="499"/>
        <v>1699.3862321137678</v>
      </c>
      <c r="Y381" s="1">
        <f t="shared" si="499"/>
        <v>2524.9060439353666</v>
      </c>
      <c r="Z381" s="1">
        <f t="shared" si="499"/>
        <v>1656.0450581377145</v>
      </c>
      <c r="AA381" s="1">
        <f t="shared" si="499"/>
        <v>1786.551457275933</v>
      </c>
      <c r="AB381" s="1">
        <f t="shared" si="499"/>
        <v>3490.7605727438295</v>
      </c>
      <c r="AC381" s="1">
        <f t="shared" si="499"/>
        <v>1320.9164968636417</v>
      </c>
      <c r="AD381" s="1">
        <f t="shared" si="499"/>
        <v>1945.4887243430078</v>
      </c>
      <c r="AE381" s="1">
        <f t="shared" si="499"/>
        <v>2005.1593922641146</v>
      </c>
      <c r="AF381" s="1">
        <f t="shared" si="499"/>
        <v>2133.1984066338591</v>
      </c>
      <c r="AH381" s="15">
        <f t="shared" si="476"/>
        <v>27911.221385875153</v>
      </c>
      <c r="AI381" s="15">
        <f t="shared" si="477"/>
        <v>22551.213689259508</v>
      </c>
      <c r="AJ381" s="15">
        <f t="shared" si="478"/>
        <v>-5360.0076966156448</v>
      </c>
      <c r="AN381" s="15">
        <f t="shared" si="479"/>
        <v>-5360.0076966156448</v>
      </c>
    </row>
    <row r="382" spans="1:40">
      <c r="A382" s="76" t="s">
        <v>243</v>
      </c>
      <c r="B382" s="5" t="str">
        <f t="shared" si="486"/>
        <v>9130-04044</v>
      </c>
      <c r="C382" s="5" t="str">
        <f t="shared" si="487"/>
        <v>9130</v>
      </c>
      <c r="D382" s="1">
        <f>SUM($F382:K382)</f>
        <v>12400.89</v>
      </c>
      <c r="E382" s="2">
        <f t="shared" si="497"/>
        <v>0.12813980702910063</v>
      </c>
      <c r="F382" s="22">
        <f>'Div 9 history '!B377</f>
        <v>3358</v>
      </c>
      <c r="G382" s="22">
        <f>'Div 9 history '!C377</f>
        <v>1976.12</v>
      </c>
      <c r="H382" s="22">
        <f>'Div 9 history '!D377</f>
        <v>3924</v>
      </c>
      <c r="I382" s="22">
        <f>'Div 9 history '!E377</f>
        <v>1500</v>
      </c>
      <c r="J382" s="22">
        <f>'Div 9 history '!F377</f>
        <v>972.11</v>
      </c>
      <c r="K382" s="22">
        <f>'Div 9 history '!G377</f>
        <v>670.66</v>
      </c>
      <c r="L382" s="1">
        <f t="shared" si="498"/>
        <v>1530.0315820637811</v>
      </c>
      <c r="M382" s="1">
        <f t="shared" si="498"/>
        <v>2251.5765842600845</v>
      </c>
      <c r="N382" s="1">
        <f t="shared" si="498"/>
        <v>2368.4298370860615</v>
      </c>
      <c r="O382" s="1">
        <f t="shared" si="498"/>
        <v>1555.0226886286666</v>
      </c>
      <c r="P382" s="1">
        <f t="shared" si="498"/>
        <v>3038.3742203898169</v>
      </c>
      <c r="Q382" s="1">
        <f t="shared" si="498"/>
        <v>1149.7318557724648</v>
      </c>
      <c r="R382" s="1">
        <f t="shared" si="498"/>
        <v>1693.3624242972835</v>
      </c>
      <c r="S382" s="1">
        <f t="shared" si="498"/>
        <v>1745.3000508823188</v>
      </c>
      <c r="T382" s="1">
        <f t="shared" si="498"/>
        <v>1856.7458038516681</v>
      </c>
      <c r="U382" s="1">
        <f t="shared" si="498"/>
        <v>1261.8388101460846</v>
      </c>
      <c r="V382" s="1">
        <f t="shared" si="499"/>
        <v>1135.1700481016778</v>
      </c>
      <c r="W382" s="1">
        <f t="shared" si="499"/>
        <v>1074.8623293215021</v>
      </c>
      <c r="X382" s="1">
        <f t="shared" si="499"/>
        <v>1479.1536716828768</v>
      </c>
      <c r="Y382" s="1">
        <f t="shared" si="499"/>
        <v>2197.6899512101368</v>
      </c>
      <c r="Z382" s="1">
        <f t="shared" si="499"/>
        <v>1441.4293124935093</v>
      </c>
      <c r="AA382" s="1">
        <f t="shared" si="499"/>
        <v>1555.0226886286666</v>
      </c>
      <c r="AB382" s="1">
        <f t="shared" si="499"/>
        <v>3038.3742203898169</v>
      </c>
      <c r="AC382" s="1">
        <f t="shared" si="499"/>
        <v>1149.7318557724648</v>
      </c>
      <c r="AD382" s="1">
        <f t="shared" si="499"/>
        <v>1693.3624242972835</v>
      </c>
      <c r="AE382" s="1">
        <f t="shared" si="499"/>
        <v>1745.3000508823188</v>
      </c>
      <c r="AF382" s="1">
        <f t="shared" si="499"/>
        <v>1856.7458038516681</v>
      </c>
      <c r="AH382" s="15">
        <f t="shared" si="476"/>
        <v>24294.056768200877</v>
      </c>
      <c r="AI382" s="15">
        <f t="shared" si="477"/>
        <v>19628.681166778002</v>
      </c>
      <c r="AJ382" s="15">
        <f t="shared" si="478"/>
        <v>-4665.3756014228748</v>
      </c>
      <c r="AN382" s="15">
        <f t="shared" si="479"/>
        <v>-4665.3756014228748</v>
      </c>
    </row>
    <row r="383" spans="1:40">
      <c r="A383" s="76" t="s">
        <v>244</v>
      </c>
      <c r="B383" s="5" t="str">
        <f t="shared" si="486"/>
        <v>9110-04046</v>
      </c>
      <c r="C383" s="5" t="str">
        <f t="shared" si="487"/>
        <v>9110</v>
      </c>
      <c r="D383" s="1">
        <f>SUM($F383:K383)</f>
        <v>125.15</v>
      </c>
      <c r="E383" s="2">
        <f t="shared" si="497"/>
        <v>1.2931891863964557E-3</v>
      </c>
      <c r="F383" s="22">
        <f>'Div 9 history '!B378</f>
        <v>0</v>
      </c>
      <c r="G383" s="22">
        <f>'Div 9 history '!C378</f>
        <v>0</v>
      </c>
      <c r="H383" s="22">
        <f>'Div 9 history '!D378</f>
        <v>77.34</v>
      </c>
      <c r="I383" s="22">
        <f>'Div 9 history '!E378</f>
        <v>0</v>
      </c>
      <c r="J383" s="22">
        <f>'Div 9 history '!F378</f>
        <v>0</v>
      </c>
      <c r="K383" s="22">
        <f>'Div 9 history '!G378</f>
        <v>47.81</v>
      </c>
      <c r="L383" s="1">
        <f t="shared" si="498"/>
        <v>15.441105638005192</v>
      </c>
      <c r="M383" s="1">
        <f t="shared" si="498"/>
        <v>22.722950491468723</v>
      </c>
      <c r="N383" s="1">
        <f t="shared" si="498"/>
        <v>23.902235574327374</v>
      </c>
      <c r="O383" s="1">
        <f t="shared" si="498"/>
        <v>15.693316325028093</v>
      </c>
      <c r="P383" s="1">
        <f t="shared" si="498"/>
        <v>30.663326074320921</v>
      </c>
      <c r="Q383" s="1">
        <f t="shared" si="498"/>
        <v>11.603114111158471</v>
      </c>
      <c r="R383" s="1">
        <f t="shared" si="498"/>
        <v>17.089443370661705</v>
      </c>
      <c r="S383" s="1">
        <f t="shared" si="498"/>
        <v>17.613598811691919</v>
      </c>
      <c r="T383" s="1">
        <f t="shared" si="498"/>
        <v>18.738311310884644</v>
      </c>
      <c r="U383" s="1">
        <f t="shared" si="498"/>
        <v>12.734499466553002</v>
      </c>
      <c r="V383" s="1">
        <f t="shared" si="499"/>
        <v>11.456156092016379</v>
      </c>
      <c r="W383" s="1">
        <f t="shared" si="499"/>
        <v>10.84752953333075</v>
      </c>
      <c r="X383" s="1">
        <f t="shared" si="499"/>
        <v>14.92764487154648</v>
      </c>
      <c r="Y383" s="1">
        <f t="shared" si="499"/>
        <v>22.179125642913423</v>
      </c>
      <c r="Z383" s="1">
        <f t="shared" si="499"/>
        <v>14.546929975071361</v>
      </c>
      <c r="AA383" s="1">
        <f t="shared" si="499"/>
        <v>15.693316325028093</v>
      </c>
      <c r="AB383" s="1">
        <f t="shared" si="499"/>
        <v>30.663326074320921</v>
      </c>
      <c r="AC383" s="1">
        <f t="shared" si="499"/>
        <v>11.603114111158471</v>
      </c>
      <c r="AD383" s="1">
        <f t="shared" si="499"/>
        <v>17.089443370661705</v>
      </c>
      <c r="AE383" s="1">
        <f t="shared" si="499"/>
        <v>17.613598811691919</v>
      </c>
      <c r="AF383" s="1">
        <f t="shared" si="499"/>
        <v>18.738311310884644</v>
      </c>
      <c r="AH383" s="15">
        <f t="shared" si="476"/>
        <v>245.17604821430874</v>
      </c>
      <c r="AI383" s="15">
        <f t="shared" si="477"/>
        <v>198.09299558517719</v>
      </c>
      <c r="AJ383" s="15">
        <f t="shared" si="478"/>
        <v>-47.083052629131544</v>
      </c>
      <c r="AN383" s="15">
        <f t="shared" si="479"/>
        <v>-47.083052629131544</v>
      </c>
    </row>
    <row r="384" spans="1:40">
      <c r="A384" s="76" t="s">
        <v>245</v>
      </c>
      <c r="B384" s="5" t="str">
        <f t="shared" si="486"/>
        <v>9120-04046</v>
      </c>
      <c r="C384" s="5" t="str">
        <f t="shared" si="487"/>
        <v>9120</v>
      </c>
      <c r="D384" s="1">
        <f>SUM($F384:K384)</f>
        <v>52576.189999999995</v>
      </c>
      <c r="E384" s="2">
        <f t="shared" si="497"/>
        <v>0.54327575205693546</v>
      </c>
      <c r="F384" s="22">
        <f>'Div 9 history '!B379</f>
        <v>11090.23</v>
      </c>
      <c r="G384" s="22">
        <f>'Div 9 history '!C379</f>
        <v>13787.77</v>
      </c>
      <c r="H384" s="22">
        <f>'Div 9 history '!D379</f>
        <v>1128.19</v>
      </c>
      <c r="I384" s="22">
        <f>'Div 9 history '!E379</f>
        <v>5287.41</v>
      </c>
      <c r="J384" s="22">
        <f>'Div 9 history '!F379</f>
        <v>4499.2700000000004</v>
      </c>
      <c r="K384" s="22">
        <f>'Div 9 history '!G379</f>
        <v>16783.32</v>
      </c>
      <c r="L384" s="1">
        <f t="shared" si="498"/>
        <v>6486.8917605579882</v>
      </c>
      <c r="M384" s="1">
        <f t="shared" si="498"/>
        <v>9546.0340583304278</v>
      </c>
      <c r="N384" s="1">
        <f t="shared" si="498"/>
        <v>10041.458082146186</v>
      </c>
      <c r="O384" s="1">
        <f t="shared" si="498"/>
        <v>6592.8468304816524</v>
      </c>
      <c r="P384" s="1">
        <f t="shared" si="498"/>
        <v>12881.828667322819</v>
      </c>
      <c r="Q384" s="1">
        <f t="shared" si="498"/>
        <v>4874.5308198158118</v>
      </c>
      <c r="R384" s="1">
        <f t="shared" si="498"/>
        <v>7179.3673324023193</v>
      </c>
      <c r="S384" s="1">
        <f t="shared" si="498"/>
        <v>7399.5678602260368</v>
      </c>
      <c r="T384" s="1">
        <f t="shared" si="498"/>
        <v>7872.0656473049949</v>
      </c>
      <c r="U384" s="1">
        <f t="shared" si="498"/>
        <v>5349.8319097753847</v>
      </c>
      <c r="V384" s="1">
        <f t="shared" si="499"/>
        <v>4812.7929633520625</v>
      </c>
      <c r="W384" s="1">
        <f t="shared" si="499"/>
        <v>4557.105663403986</v>
      </c>
      <c r="X384" s="1">
        <f t="shared" si="499"/>
        <v>6271.1841232037823</v>
      </c>
      <c r="Y384" s="1">
        <f t="shared" si="499"/>
        <v>9317.5703063179244</v>
      </c>
      <c r="Z384" s="1">
        <f t="shared" si="499"/>
        <v>6111.2437417982201</v>
      </c>
      <c r="AA384" s="1">
        <f t="shared" si="499"/>
        <v>6592.8468304816524</v>
      </c>
      <c r="AB384" s="1">
        <f t="shared" si="499"/>
        <v>12881.828667322819</v>
      </c>
      <c r="AC384" s="1">
        <f t="shared" si="499"/>
        <v>4874.5308198158118</v>
      </c>
      <c r="AD384" s="1">
        <f t="shared" si="499"/>
        <v>7179.3673324023193</v>
      </c>
      <c r="AE384" s="1">
        <f t="shared" si="499"/>
        <v>7399.5678602260368</v>
      </c>
      <c r="AF384" s="1">
        <f t="shared" si="499"/>
        <v>7872.0656473049949</v>
      </c>
      <c r="AH384" s="15">
        <f t="shared" si="476"/>
        <v>102999.78021865488</v>
      </c>
      <c r="AI384" s="15">
        <f t="shared" si="477"/>
        <v>83219.935865404987</v>
      </c>
      <c r="AJ384" s="15">
        <f t="shared" si="478"/>
        <v>-19779.844353249893</v>
      </c>
      <c r="AN384" s="15">
        <f t="shared" si="479"/>
        <v>-19779.844353249893</v>
      </c>
    </row>
    <row r="385" spans="1:40">
      <c r="A385" s="76" t="s">
        <v>521</v>
      </c>
      <c r="B385" s="5" t="str">
        <f t="shared" si="486"/>
        <v>9130-04046</v>
      </c>
      <c r="C385" s="5" t="str">
        <f t="shared" si="487"/>
        <v>9130</v>
      </c>
      <c r="D385" s="1">
        <f>SUM($F385:K385)</f>
        <v>0</v>
      </c>
      <c r="E385" s="2">
        <f t="shared" si="497"/>
        <v>0</v>
      </c>
      <c r="F385" s="22">
        <f>'Div 9 history '!B380</f>
        <v>0</v>
      </c>
      <c r="G385" s="22">
        <f>'Div 9 history '!C380</f>
        <v>0</v>
      </c>
      <c r="H385" s="22">
        <f>'Div 9 history '!D380</f>
        <v>0</v>
      </c>
      <c r="I385" s="22">
        <f>'Div 9 history '!E380</f>
        <v>0</v>
      </c>
      <c r="J385" s="22">
        <f>'Div 9 history '!F380</f>
        <v>0</v>
      </c>
      <c r="K385" s="22">
        <f>'Div 9 history '!G380</f>
        <v>0</v>
      </c>
      <c r="L385" s="1">
        <f t="shared" si="498"/>
        <v>0</v>
      </c>
      <c r="M385" s="1">
        <f t="shared" si="498"/>
        <v>0</v>
      </c>
      <c r="N385" s="1">
        <f t="shared" si="498"/>
        <v>0</v>
      </c>
      <c r="O385" s="1">
        <f t="shared" si="498"/>
        <v>0</v>
      </c>
      <c r="P385" s="1">
        <f t="shared" si="498"/>
        <v>0</v>
      </c>
      <c r="Q385" s="1">
        <f t="shared" si="498"/>
        <v>0</v>
      </c>
      <c r="R385" s="1">
        <f t="shared" si="498"/>
        <v>0</v>
      </c>
      <c r="S385" s="1">
        <f t="shared" si="498"/>
        <v>0</v>
      </c>
      <c r="T385" s="1">
        <f t="shared" si="498"/>
        <v>0</v>
      </c>
      <c r="U385" s="1">
        <f t="shared" si="498"/>
        <v>0</v>
      </c>
      <c r="V385" s="1">
        <f t="shared" si="499"/>
        <v>0</v>
      </c>
      <c r="W385" s="1">
        <f t="shared" si="499"/>
        <v>0</v>
      </c>
      <c r="X385" s="1">
        <f t="shared" si="499"/>
        <v>0</v>
      </c>
      <c r="Y385" s="1">
        <f t="shared" si="499"/>
        <v>0</v>
      </c>
      <c r="Z385" s="1">
        <f t="shared" si="499"/>
        <v>0</v>
      </c>
      <c r="AA385" s="1">
        <f t="shared" si="499"/>
        <v>0</v>
      </c>
      <c r="AB385" s="1">
        <f t="shared" si="499"/>
        <v>0</v>
      </c>
      <c r="AC385" s="1">
        <f t="shared" si="499"/>
        <v>0</v>
      </c>
      <c r="AD385" s="1">
        <f t="shared" si="499"/>
        <v>0</v>
      </c>
      <c r="AE385" s="1">
        <f t="shared" si="499"/>
        <v>0</v>
      </c>
      <c r="AF385" s="1">
        <f t="shared" si="499"/>
        <v>0</v>
      </c>
      <c r="AH385" s="15">
        <f t="shared" ref="AH385:AH388" si="500">SUM(F385:Q385)</f>
        <v>0</v>
      </c>
      <c r="AI385" s="15">
        <f t="shared" ref="AI385:AI388" si="501">SUM(U385:AF385)</f>
        <v>0</v>
      </c>
      <c r="AJ385" s="15">
        <f t="shared" ref="AJ385:AJ388" si="502">AI385-AH385</f>
        <v>0</v>
      </c>
      <c r="AN385" s="15">
        <f t="shared" si="479"/>
        <v>0</v>
      </c>
    </row>
    <row r="386" spans="1:40">
      <c r="A386" s="76" t="s">
        <v>344</v>
      </c>
      <c r="B386" s="5" t="str">
        <f t="shared" si="486"/>
        <v>8700-04002</v>
      </c>
      <c r="C386" s="5" t="str">
        <f t="shared" si="487"/>
        <v>8700</v>
      </c>
      <c r="D386" s="1">
        <f>SUM($F386:K386)</f>
        <v>333.84</v>
      </c>
      <c r="E386" s="2">
        <f t="shared" si="497"/>
        <v>3.4496066958577126E-3</v>
      </c>
      <c r="F386" s="22">
        <f>'Div 9 history '!B381</f>
        <v>0</v>
      </c>
      <c r="G386" s="22">
        <f>'Div 9 history '!C381</f>
        <v>305.83999999999997</v>
      </c>
      <c r="H386" s="22">
        <f>'Div 9 history '!D381</f>
        <v>0</v>
      </c>
      <c r="I386" s="22">
        <f>'Div 9 history '!E381</f>
        <v>0</v>
      </c>
      <c r="J386" s="22">
        <f>'Div 9 history '!F381</f>
        <v>28</v>
      </c>
      <c r="K386" s="22">
        <f>'Div 9 history '!G381</f>
        <v>0</v>
      </c>
      <c r="L386" s="1">
        <f t="shared" si="498"/>
        <v>41.189442318750721</v>
      </c>
      <c r="M386" s="1">
        <f t="shared" si="498"/>
        <v>60.613901654589831</v>
      </c>
      <c r="N386" s="1">
        <f t="shared" si="498"/>
        <v>63.759666992676394</v>
      </c>
      <c r="O386" s="1">
        <f t="shared" si="498"/>
        <v>41.862219112643857</v>
      </c>
      <c r="P386" s="1">
        <f t="shared" si="498"/>
        <v>81.795004208160577</v>
      </c>
      <c r="Q386" s="1">
        <f t="shared" si="498"/>
        <v>30.951527086449406</v>
      </c>
      <c r="R386" s="1">
        <f t="shared" si="498"/>
        <v>45.586414501491838</v>
      </c>
      <c r="S386" s="1">
        <f t="shared" si="498"/>
        <v>46.984609087456889</v>
      </c>
      <c r="T386" s="1">
        <f t="shared" si="498"/>
        <v>49.984801022978253</v>
      </c>
      <c r="U386" s="1">
        <f t="shared" si="498"/>
        <v>33.969518992521408</v>
      </c>
      <c r="V386" s="1">
        <f t="shared" si="499"/>
        <v>30.559513781532139</v>
      </c>
      <c r="W386" s="1">
        <f t="shared" si="499"/>
        <v>28.935990886193668</v>
      </c>
      <c r="X386" s="1">
        <f t="shared" si="499"/>
        <v>39.819775980160422</v>
      </c>
      <c r="Y386" s="1">
        <f t="shared" si="499"/>
        <v>59.16323855078079</v>
      </c>
      <c r="Z386" s="1">
        <f t="shared" si="499"/>
        <v>38.804211768899904</v>
      </c>
      <c r="AA386" s="1">
        <f t="shared" si="499"/>
        <v>41.862219112643857</v>
      </c>
      <c r="AB386" s="1">
        <f t="shared" si="499"/>
        <v>81.795004208160577</v>
      </c>
      <c r="AC386" s="1">
        <f t="shared" si="499"/>
        <v>30.951527086449406</v>
      </c>
      <c r="AD386" s="1">
        <f t="shared" si="499"/>
        <v>45.586414501491838</v>
      </c>
      <c r="AE386" s="1">
        <f t="shared" si="499"/>
        <v>46.984609087456889</v>
      </c>
      <c r="AF386" s="1">
        <f t="shared" si="499"/>
        <v>49.984801022978253</v>
      </c>
      <c r="AH386" s="15">
        <f t="shared" si="500"/>
        <v>654.01176137327082</v>
      </c>
      <c r="AI386" s="15">
        <f t="shared" si="501"/>
        <v>528.41682497926911</v>
      </c>
      <c r="AJ386" s="15">
        <f t="shared" si="502"/>
        <v>-125.59493639400171</v>
      </c>
      <c r="AN386" s="15">
        <f t="shared" si="479"/>
        <v>-125.59493639400171</v>
      </c>
    </row>
    <row r="387" spans="1:40">
      <c r="A387" s="76" t="s">
        <v>930</v>
      </c>
      <c r="B387" s="5" t="str">
        <f t="shared" si="486"/>
        <v>9210-04046</v>
      </c>
      <c r="C387" s="5" t="str">
        <f t="shared" si="487"/>
        <v>9210</v>
      </c>
      <c r="D387" s="1">
        <f>SUM($F387:K387)</f>
        <v>1975</v>
      </c>
      <c r="E387" s="2">
        <f t="shared" si="497"/>
        <v>2.0407899665465443E-2</v>
      </c>
      <c r="F387" s="22">
        <f>'Div 9 history '!B382</f>
        <v>395</v>
      </c>
      <c r="G387" s="22">
        <f>'Div 9 history '!C382</f>
        <v>395</v>
      </c>
      <c r="H387" s="22">
        <f>'Div 9 history '!D382</f>
        <v>395</v>
      </c>
      <c r="I387" s="22">
        <f>'Div 9 history '!E382</f>
        <v>395</v>
      </c>
      <c r="J387" s="22">
        <f>'Div 9 history '!F382</f>
        <v>0</v>
      </c>
      <c r="K387" s="22">
        <f>'Div 9 history '!G382</f>
        <v>395</v>
      </c>
      <c r="L387" s="1">
        <f t="shared" si="498"/>
        <v>243.67705661254701</v>
      </c>
      <c r="M387" s="1">
        <f t="shared" si="498"/>
        <v>358.59230699680967</v>
      </c>
      <c r="N387" s="1">
        <f t="shared" si="498"/>
        <v>377.2026788597409</v>
      </c>
      <c r="O387" s="1">
        <f t="shared" si="498"/>
        <v>247.65720928430272</v>
      </c>
      <c r="P387" s="1">
        <f t="shared" si="498"/>
        <v>483.89987212771734</v>
      </c>
      <c r="Q387" s="1">
        <f t="shared" si="498"/>
        <v>183.10947159039537</v>
      </c>
      <c r="R387" s="1">
        <f t="shared" si="498"/>
        <v>269.6895777631392</v>
      </c>
      <c r="S387" s="1">
        <f t="shared" si="498"/>
        <v>277.96130765554568</v>
      </c>
      <c r="T387" s="1">
        <f t="shared" si="498"/>
        <v>295.71046615259428</v>
      </c>
      <c r="U387" s="1">
        <f t="shared" si="498"/>
        <v>200.96393484971779</v>
      </c>
      <c r="V387" s="1">
        <f t="shared" si="499"/>
        <v>180.79031787241189</v>
      </c>
      <c r="W387" s="1">
        <f t="shared" si="499"/>
        <v>171.18554397385725</v>
      </c>
      <c r="X387" s="1">
        <f t="shared" si="499"/>
        <v>235.57410005037394</v>
      </c>
      <c r="Y387" s="1">
        <f t="shared" si="499"/>
        <v>350.01017295049149</v>
      </c>
      <c r="Z387" s="1">
        <f t="shared" si="499"/>
        <v>229.56601438886091</v>
      </c>
      <c r="AA387" s="1">
        <f t="shared" si="499"/>
        <v>247.65720928430272</v>
      </c>
      <c r="AB387" s="1">
        <f t="shared" si="499"/>
        <v>483.89987212771734</v>
      </c>
      <c r="AC387" s="1">
        <f t="shared" si="499"/>
        <v>183.10947159039537</v>
      </c>
      <c r="AD387" s="1">
        <f t="shared" si="499"/>
        <v>269.6895777631392</v>
      </c>
      <c r="AE387" s="1">
        <f t="shared" si="499"/>
        <v>277.96130765554568</v>
      </c>
      <c r="AF387" s="1">
        <f t="shared" si="499"/>
        <v>295.71046615259428</v>
      </c>
      <c r="AH387" s="15">
        <f t="shared" ref="AH387" si="503">SUM(F387:Q387)</f>
        <v>3869.1385954715133</v>
      </c>
      <c r="AI387" s="15">
        <f t="shared" ref="AI387" si="504">SUM(U387:AF387)</f>
        <v>3126.1179886594077</v>
      </c>
      <c r="AJ387" s="15">
        <f t="shared" ref="AJ387" si="505">AI387-AH387</f>
        <v>-743.0206068121056</v>
      </c>
      <c r="AN387" s="15">
        <f t="shared" ref="AN387" si="506">AJ387</f>
        <v>-743.0206068121056</v>
      </c>
    </row>
    <row r="388" spans="1:40">
      <c r="A388" s="153" t="s">
        <v>790</v>
      </c>
      <c r="B388" s="5" t="str">
        <f t="shared" si="486"/>
        <v>9260-04018</v>
      </c>
      <c r="C388" s="5" t="str">
        <f t="shared" si="487"/>
        <v>9260</v>
      </c>
      <c r="D388" s="1">
        <f>SUM($F388:K388)</f>
        <v>0</v>
      </c>
      <c r="E388" s="2">
        <f t="shared" si="497"/>
        <v>0</v>
      </c>
      <c r="F388" s="22">
        <f>'Div 9 history '!B383</f>
        <v>0</v>
      </c>
      <c r="G388" s="22">
        <f>'Div 9 history '!C383</f>
        <v>0</v>
      </c>
      <c r="H388" s="22">
        <f>'Div 9 history '!D383</f>
        <v>0</v>
      </c>
      <c r="I388" s="22">
        <f>'Div 9 history '!E383</f>
        <v>0</v>
      </c>
      <c r="J388" s="22">
        <f>'Div 9 history '!F383</f>
        <v>0</v>
      </c>
      <c r="K388" s="22">
        <f>'Div 9 history '!G383</f>
        <v>0</v>
      </c>
      <c r="L388" s="1">
        <f t="shared" ref="L388:U389" si="507">$E388*L$390</f>
        <v>0</v>
      </c>
      <c r="M388" s="1">
        <f t="shared" si="507"/>
        <v>0</v>
      </c>
      <c r="N388" s="1">
        <f t="shared" si="507"/>
        <v>0</v>
      </c>
      <c r="O388" s="1">
        <f t="shared" si="507"/>
        <v>0</v>
      </c>
      <c r="P388" s="1">
        <f t="shared" si="507"/>
        <v>0</v>
      </c>
      <c r="Q388" s="1">
        <f t="shared" si="507"/>
        <v>0</v>
      </c>
      <c r="R388" s="1">
        <f t="shared" si="507"/>
        <v>0</v>
      </c>
      <c r="S388" s="1">
        <f t="shared" si="507"/>
        <v>0</v>
      </c>
      <c r="T388" s="1">
        <f t="shared" si="507"/>
        <v>0</v>
      </c>
      <c r="U388" s="1">
        <f t="shared" si="507"/>
        <v>0</v>
      </c>
      <c r="V388" s="1">
        <f t="shared" ref="V388:AF389" si="508">$E388*V$390</f>
        <v>0</v>
      </c>
      <c r="W388" s="1">
        <f t="shared" si="508"/>
        <v>0</v>
      </c>
      <c r="X388" s="1">
        <f t="shared" si="508"/>
        <v>0</v>
      </c>
      <c r="Y388" s="1">
        <f t="shared" si="508"/>
        <v>0</v>
      </c>
      <c r="Z388" s="1">
        <f t="shared" si="508"/>
        <v>0</v>
      </c>
      <c r="AA388" s="1">
        <f t="shared" si="508"/>
        <v>0</v>
      </c>
      <c r="AB388" s="1">
        <f t="shared" si="508"/>
        <v>0</v>
      </c>
      <c r="AC388" s="1">
        <f t="shared" si="508"/>
        <v>0</v>
      </c>
      <c r="AD388" s="1">
        <f t="shared" si="508"/>
        <v>0</v>
      </c>
      <c r="AE388" s="1">
        <f t="shared" si="508"/>
        <v>0</v>
      </c>
      <c r="AF388" s="1">
        <f t="shared" si="508"/>
        <v>0</v>
      </c>
      <c r="AH388" s="15">
        <f t="shared" si="500"/>
        <v>0</v>
      </c>
      <c r="AI388" s="15">
        <f t="shared" si="501"/>
        <v>0</v>
      </c>
      <c r="AJ388" s="15">
        <f t="shared" si="502"/>
        <v>0</v>
      </c>
      <c r="AN388" s="15">
        <f t="shared" si="479"/>
        <v>0</v>
      </c>
    </row>
    <row r="389" spans="1:40">
      <c r="A389" s="76" t="s">
        <v>791</v>
      </c>
      <c r="B389" s="5" t="str">
        <f t="shared" si="486"/>
        <v>9100-04044</v>
      </c>
      <c r="C389" s="5" t="str">
        <f t="shared" si="487"/>
        <v>9100</v>
      </c>
      <c r="D389" s="1">
        <f>SUM($F389:K389)</f>
        <v>0</v>
      </c>
      <c r="E389" s="2">
        <f t="shared" si="497"/>
        <v>0</v>
      </c>
      <c r="F389" s="22">
        <f>'Div 9 history '!B384</f>
        <v>0</v>
      </c>
      <c r="G389" s="22">
        <f>'Div 9 history '!C384</f>
        <v>0</v>
      </c>
      <c r="H389" s="22">
        <f>'Div 9 history '!D384</f>
        <v>0</v>
      </c>
      <c r="I389" s="22">
        <f>'Div 9 history '!E384</f>
        <v>0</v>
      </c>
      <c r="J389" s="22">
        <f>'Div 9 history '!F384</f>
        <v>0</v>
      </c>
      <c r="K389" s="22">
        <f>'Div 9 history '!G384</f>
        <v>0</v>
      </c>
      <c r="L389" s="1">
        <f t="shared" si="507"/>
        <v>0</v>
      </c>
      <c r="M389" s="1">
        <f t="shared" si="507"/>
        <v>0</v>
      </c>
      <c r="N389" s="1">
        <f t="shared" si="507"/>
        <v>0</v>
      </c>
      <c r="O389" s="1">
        <f t="shared" si="507"/>
        <v>0</v>
      </c>
      <c r="P389" s="1">
        <f t="shared" si="507"/>
        <v>0</v>
      </c>
      <c r="Q389" s="1">
        <f t="shared" si="507"/>
        <v>0</v>
      </c>
      <c r="R389" s="1">
        <f t="shared" si="507"/>
        <v>0</v>
      </c>
      <c r="S389" s="1">
        <f t="shared" si="507"/>
        <v>0</v>
      </c>
      <c r="T389" s="1">
        <f t="shared" si="507"/>
        <v>0</v>
      </c>
      <c r="U389" s="1">
        <f t="shared" si="507"/>
        <v>0</v>
      </c>
      <c r="V389" s="1">
        <f t="shared" si="508"/>
        <v>0</v>
      </c>
      <c r="W389" s="1">
        <f t="shared" si="508"/>
        <v>0</v>
      </c>
      <c r="X389" s="1">
        <f t="shared" si="508"/>
        <v>0</v>
      </c>
      <c r="Y389" s="1">
        <f t="shared" si="508"/>
        <v>0</v>
      </c>
      <c r="Z389" s="1">
        <f t="shared" si="508"/>
        <v>0</v>
      </c>
      <c r="AA389" s="1">
        <f t="shared" si="508"/>
        <v>0</v>
      </c>
      <c r="AB389" s="1">
        <f t="shared" si="508"/>
        <v>0</v>
      </c>
      <c r="AC389" s="1">
        <f t="shared" si="508"/>
        <v>0</v>
      </c>
      <c r="AD389" s="1">
        <f t="shared" si="508"/>
        <v>0</v>
      </c>
      <c r="AE389" s="1">
        <f t="shared" si="508"/>
        <v>0</v>
      </c>
      <c r="AF389" s="1">
        <f t="shared" si="508"/>
        <v>0</v>
      </c>
      <c r="AH389" s="15">
        <f t="shared" si="476"/>
        <v>0</v>
      </c>
      <c r="AI389" s="15">
        <f t="shared" si="477"/>
        <v>0</v>
      </c>
      <c r="AJ389" s="15">
        <f t="shared" si="478"/>
        <v>0</v>
      </c>
      <c r="AN389" s="15">
        <f t="shared" si="479"/>
        <v>0</v>
      </c>
    </row>
    <row r="390" spans="1:40">
      <c r="A390" s="9" t="s">
        <v>28</v>
      </c>
      <c r="B390" s="5"/>
      <c r="C390" s="5"/>
      <c r="D390" s="31">
        <f t="shared" ref="D390:K390" si="509">SUM(D358:D389)</f>
        <v>96776.25</v>
      </c>
      <c r="E390" s="32">
        <f t="shared" si="509"/>
        <v>1</v>
      </c>
      <c r="F390" s="31">
        <f t="shared" si="509"/>
        <v>17575.03</v>
      </c>
      <c r="G390" s="31">
        <f t="shared" si="509"/>
        <v>19961.150000000001</v>
      </c>
      <c r="H390" s="31">
        <f t="shared" si="509"/>
        <v>13037.710000000001</v>
      </c>
      <c r="I390" s="31">
        <f t="shared" si="509"/>
        <v>11421.57</v>
      </c>
      <c r="J390" s="31">
        <f t="shared" si="509"/>
        <v>13791.52</v>
      </c>
      <c r="K390" s="31">
        <f t="shared" si="509"/>
        <v>20989.27</v>
      </c>
      <c r="L390" s="31">
        <f>'Div 9 history '!H385</f>
        <v>11940.33</v>
      </c>
      <c r="M390" s="31">
        <f>'Div 9 history '!I385</f>
        <v>17571.25</v>
      </c>
      <c r="N390" s="31">
        <f>'Div 9 history '!J385</f>
        <v>18483.169999999998</v>
      </c>
      <c r="O390" s="31">
        <f>'Div 009 FY19 Budget'!C42</f>
        <v>12135.36</v>
      </c>
      <c r="P390" s="31">
        <f>'Div 009 FY19 Budget'!D42</f>
        <v>23711.4</v>
      </c>
      <c r="Q390" s="31">
        <f>'Div 009 FY19 Budget'!E42</f>
        <v>8972.48</v>
      </c>
      <c r="R390" s="31">
        <f>'Div 009 FY19 Budget'!F42</f>
        <v>13214.96</v>
      </c>
      <c r="S390" s="31">
        <f>'Div 009 FY19 Budget'!G42</f>
        <v>13620.28</v>
      </c>
      <c r="T390" s="31">
        <f>'Div 009 FY19 Budget'!H42</f>
        <v>14490</v>
      </c>
      <c r="U390" s="31">
        <f>'Div 009 FY19 Budget'!I42</f>
        <v>9847.36</v>
      </c>
      <c r="V390" s="31">
        <f>'Div 009 FY19 Budget'!J42</f>
        <v>8858.84</v>
      </c>
      <c r="W390" s="31">
        <f>'Div 009 FY19 Budget'!K42</f>
        <v>8388.2000000000007</v>
      </c>
      <c r="X390" s="31">
        <f>'Div 009 FY19 Budget'!L42</f>
        <v>11543.28</v>
      </c>
      <c r="Y390" s="31">
        <f>'Div 009 FY19 Budget'!M42</f>
        <v>17150.72</v>
      </c>
      <c r="Z390" s="31">
        <f>'Div 009 FY19 Budget'!N42</f>
        <v>11248.88</v>
      </c>
      <c r="AA390" s="37">
        <f t="shared" ref="AA390" si="510">O390*(1+AA$3)</f>
        <v>12135.36</v>
      </c>
      <c r="AB390" s="37">
        <f t="shared" ref="AB390" si="511">P390*(1+AB$3)</f>
        <v>23711.4</v>
      </c>
      <c r="AC390" s="37">
        <f t="shared" ref="AC390" si="512">Q390*(1+AC$3)</f>
        <v>8972.48</v>
      </c>
      <c r="AD390" s="37">
        <f t="shared" ref="AD390" si="513">R390*(1+AD$3)</f>
        <v>13214.96</v>
      </c>
      <c r="AE390" s="37">
        <f t="shared" ref="AE390" si="514">S390*(1+AE$3)</f>
        <v>13620.28</v>
      </c>
      <c r="AF390" s="37">
        <f t="shared" ref="AF390" si="515">T390*(1+AF$3)</f>
        <v>14490</v>
      </c>
      <c r="AH390" s="15">
        <f>SUM(F390:Q390)</f>
        <v>189590.24</v>
      </c>
      <c r="AI390" s="15">
        <f>SUM(U390:AF390)</f>
        <v>153181.76000000001</v>
      </c>
      <c r="AJ390" s="15">
        <f t="shared" ref="AJ390" si="516">AI390-AH390</f>
        <v>-36408.479999999981</v>
      </c>
    </row>
    <row r="391" spans="1:40">
      <c r="B391" s="5"/>
      <c r="C391" s="5"/>
      <c r="F391" s="1">
        <f>F390-'Div 9 history '!B385</f>
        <v>0</v>
      </c>
      <c r="G391" s="1">
        <f>G390-'Div 9 history '!C385</f>
        <v>0</v>
      </c>
      <c r="H391" s="1">
        <f>H390-'Div 9 history '!D385</f>
        <v>0</v>
      </c>
      <c r="I391" s="1">
        <f>I390-'Div 9 history '!E385</f>
        <v>0</v>
      </c>
      <c r="J391" s="1">
        <f>J390-'Div 9 history '!F385</f>
        <v>0</v>
      </c>
      <c r="K391" s="1">
        <f>K390-'Div 9 history '!G385</f>
        <v>0</v>
      </c>
      <c r="L391" s="1">
        <f>L390-'Div 9 history '!H385</f>
        <v>0</v>
      </c>
      <c r="M391" s="1">
        <f>M390-'Div 9 history '!I385</f>
        <v>0</v>
      </c>
      <c r="N391" s="1">
        <f>N390-'Div 9 history '!J385</f>
        <v>0</v>
      </c>
      <c r="O391" s="1">
        <f t="shared" ref="O391:AF391" si="517">O390-SUM(O358:O389)</f>
        <v>0</v>
      </c>
      <c r="P391" s="1">
        <f t="shared" si="517"/>
        <v>0</v>
      </c>
      <c r="Q391" s="1">
        <f t="shared" si="517"/>
        <v>0</v>
      </c>
      <c r="R391" s="1">
        <f t="shared" si="517"/>
        <v>0</v>
      </c>
      <c r="S391" s="1">
        <f t="shared" si="517"/>
        <v>0</v>
      </c>
      <c r="T391" s="1">
        <f t="shared" si="517"/>
        <v>0</v>
      </c>
      <c r="U391" s="1">
        <f t="shared" si="517"/>
        <v>0</v>
      </c>
      <c r="V391" s="1">
        <f t="shared" si="517"/>
        <v>0</v>
      </c>
      <c r="W391" s="1">
        <f t="shared" si="517"/>
        <v>0</v>
      </c>
      <c r="X391" s="1">
        <f t="shared" si="517"/>
        <v>0</v>
      </c>
      <c r="Y391" s="1">
        <f t="shared" si="517"/>
        <v>0</v>
      </c>
      <c r="Z391" s="1">
        <f t="shared" si="517"/>
        <v>0</v>
      </c>
      <c r="AA391" s="1">
        <f t="shared" si="517"/>
        <v>0</v>
      </c>
      <c r="AB391" s="1">
        <f t="shared" si="517"/>
        <v>0</v>
      </c>
      <c r="AC391" s="1">
        <f t="shared" si="517"/>
        <v>0</v>
      </c>
      <c r="AD391" s="1">
        <f t="shared" si="517"/>
        <v>0</v>
      </c>
      <c r="AE391" s="1">
        <f t="shared" si="517"/>
        <v>0</v>
      </c>
      <c r="AF391" s="1">
        <f t="shared" si="517"/>
        <v>0</v>
      </c>
      <c r="AN391" s="15">
        <f t="shared" ref="AN391:AN411" si="518">AJ391</f>
        <v>0</v>
      </c>
    </row>
    <row r="392" spans="1:40">
      <c r="A392" s="182" t="s">
        <v>679</v>
      </c>
      <c r="B392" s="5" t="str">
        <f t="shared" ref="B392" si="519">RIGHT(A392,10)</f>
        <v>8700-04145</v>
      </c>
      <c r="C392" s="5" t="str">
        <f t="shared" ref="C392" si="520">LEFT(B392,4)</f>
        <v>8700</v>
      </c>
      <c r="D392" s="1">
        <f>SUM($F392:K392)</f>
        <v>0</v>
      </c>
      <c r="E392" s="2">
        <f>D392/$D$412</f>
        <v>0</v>
      </c>
      <c r="F392" s="1">
        <f>'Div 9 history '!B387</f>
        <v>0</v>
      </c>
      <c r="G392" s="1">
        <f>'Div 9 history '!C387</f>
        <v>0</v>
      </c>
      <c r="H392" s="1">
        <f>'Div 9 history '!D387</f>
        <v>0</v>
      </c>
      <c r="I392" s="1">
        <f>'Div 9 history '!E387</f>
        <v>0</v>
      </c>
      <c r="J392" s="1">
        <f>'Div 9 history '!F387</f>
        <v>0</v>
      </c>
      <c r="K392" s="1">
        <f>'Div 9 history '!G387</f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242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N392" s="15"/>
    </row>
    <row r="393" spans="1:40">
      <c r="A393" s="183" t="s">
        <v>32</v>
      </c>
      <c r="B393" s="5"/>
      <c r="C393" s="5"/>
      <c r="D393" s="31">
        <f>SUM(D392)</f>
        <v>0</v>
      </c>
      <c r="E393" s="31">
        <f t="shared" ref="E393:K393" si="521">SUM(E392)</f>
        <v>0</v>
      </c>
      <c r="F393" s="31">
        <f t="shared" si="521"/>
        <v>0</v>
      </c>
      <c r="G393" s="31">
        <f t="shared" si="521"/>
        <v>0</v>
      </c>
      <c r="H393" s="31">
        <f t="shared" si="521"/>
        <v>0</v>
      </c>
      <c r="I393" s="31">
        <f t="shared" si="521"/>
        <v>0</v>
      </c>
      <c r="J393" s="31">
        <f t="shared" si="521"/>
        <v>0</v>
      </c>
      <c r="K393" s="31">
        <f t="shared" si="521"/>
        <v>0</v>
      </c>
      <c r="L393" s="31">
        <v>0</v>
      </c>
      <c r="M393" s="31">
        <v>0</v>
      </c>
      <c r="N393" s="31">
        <v>0</v>
      </c>
      <c r="O393" s="31">
        <f>'Div 009 FY19 Budget'!C56</f>
        <v>0</v>
      </c>
      <c r="P393" s="31">
        <f>'Div 009 FY19 Budget'!D56</f>
        <v>0</v>
      </c>
      <c r="Q393" s="31">
        <f>'Div 009 FY19 Budget'!E56</f>
        <v>0</v>
      </c>
      <c r="R393" s="31">
        <f>'Div 009 FY19 Budget'!F56</f>
        <v>0</v>
      </c>
      <c r="S393" s="31">
        <f>'Div 009 FY19 Budget'!G56</f>
        <v>0</v>
      </c>
      <c r="T393" s="31">
        <f>'Div 009 FY19 Budget'!H56</f>
        <v>0</v>
      </c>
      <c r="U393" s="31">
        <f>'Div 009 FY19 Budget'!I56</f>
        <v>0</v>
      </c>
      <c r="V393" s="31">
        <f>'Div 009 FY19 Budget'!J56</f>
        <v>0</v>
      </c>
      <c r="W393" s="31">
        <f>'Div 009 FY19 Budget'!K56</f>
        <v>242</v>
      </c>
      <c r="X393" s="31">
        <f>'Div 009 FY19 Budget'!L56</f>
        <v>0</v>
      </c>
      <c r="Y393" s="31">
        <f>'Div 009 FY19 Budget'!M56</f>
        <v>0</v>
      </c>
      <c r="Z393" s="31">
        <f>'Div 009 FY19 Budget'!N56</f>
        <v>0</v>
      </c>
      <c r="AA393" s="37">
        <f t="shared" ref="AA393" si="522">O393*(1+AA$3)</f>
        <v>0</v>
      </c>
      <c r="AB393" s="37">
        <f t="shared" ref="AB393" si="523">P393*(1+AB$3)</f>
        <v>0</v>
      </c>
      <c r="AC393" s="37">
        <f t="shared" ref="AC393" si="524">Q393*(1+AC$3)</f>
        <v>0</v>
      </c>
      <c r="AD393" s="37">
        <f t="shared" ref="AD393" si="525">R393*(1+AD$3)</f>
        <v>0</v>
      </c>
      <c r="AE393" s="37">
        <f t="shared" ref="AE393" si="526">S393*(1+AE$3)</f>
        <v>0</v>
      </c>
      <c r="AF393" s="37">
        <f t="shared" ref="AF393" si="527">T393*(1+AF$3)</f>
        <v>0</v>
      </c>
      <c r="AH393" s="15">
        <f>SUM(F393:Q393)</f>
        <v>0</v>
      </c>
      <c r="AI393" s="15">
        <f>SUM(U393:AF393)</f>
        <v>242</v>
      </c>
      <c r="AJ393" s="15">
        <f t="shared" ref="AJ393" si="528">AI393-AH393</f>
        <v>242</v>
      </c>
      <c r="AN393" s="15">
        <f t="shared" si="518"/>
        <v>242</v>
      </c>
    </row>
    <row r="394" spans="1:40">
      <c r="B394" s="5"/>
      <c r="C394" s="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N394" s="15"/>
    </row>
    <row r="395" spans="1:40">
      <c r="A395" s="76" t="s">
        <v>729</v>
      </c>
      <c r="B395" s="5" t="str">
        <f t="shared" si="471"/>
        <v>9090-05415</v>
      </c>
      <c r="C395" s="5" t="str">
        <f t="shared" ref="C395:C411" si="529">LEFT(B395,4)</f>
        <v>9090</v>
      </c>
      <c r="D395" s="1">
        <f>SUM($F395:K395)</f>
        <v>0</v>
      </c>
      <c r="E395" s="2">
        <f>D395/$D$412</f>
        <v>0</v>
      </c>
      <c r="F395" s="22">
        <f>'Div 9 history '!B390</f>
        <v>0</v>
      </c>
      <c r="G395" s="22">
        <f>'Div 9 history '!C390</f>
        <v>0</v>
      </c>
      <c r="H395" s="22">
        <f>'Div 9 history '!D390</f>
        <v>0</v>
      </c>
      <c r="I395" s="22">
        <f>'Div 9 history '!E390</f>
        <v>0</v>
      </c>
      <c r="J395" s="22">
        <f>'Div 9 history '!F390</f>
        <v>0</v>
      </c>
      <c r="K395" s="22">
        <f>'Div 9 history '!G390</f>
        <v>0</v>
      </c>
      <c r="L395" s="1">
        <f t="shared" ref="L395:U407" si="530">$E395*L$412</f>
        <v>0</v>
      </c>
      <c r="M395" s="1">
        <f t="shared" si="530"/>
        <v>0</v>
      </c>
      <c r="N395" s="1">
        <f t="shared" si="530"/>
        <v>0</v>
      </c>
      <c r="O395" s="1">
        <f t="shared" si="530"/>
        <v>0</v>
      </c>
      <c r="P395" s="1">
        <f t="shared" si="530"/>
        <v>0</v>
      </c>
      <c r="Q395" s="1">
        <f t="shared" si="530"/>
        <v>0</v>
      </c>
      <c r="R395" s="1">
        <f t="shared" si="530"/>
        <v>0</v>
      </c>
      <c r="S395" s="1">
        <f t="shared" si="530"/>
        <v>0</v>
      </c>
      <c r="T395" s="1">
        <f t="shared" si="530"/>
        <v>0</v>
      </c>
      <c r="U395" s="1">
        <f t="shared" si="530"/>
        <v>0</v>
      </c>
      <c r="V395" s="1">
        <f t="shared" ref="V395:AF407" si="531">$E395*V$412</f>
        <v>0</v>
      </c>
      <c r="W395" s="1">
        <f t="shared" si="531"/>
        <v>0</v>
      </c>
      <c r="X395" s="1">
        <f t="shared" si="531"/>
        <v>0</v>
      </c>
      <c r="Y395" s="1">
        <f t="shared" si="531"/>
        <v>0</v>
      </c>
      <c r="Z395" s="1">
        <f t="shared" si="531"/>
        <v>0</v>
      </c>
      <c r="AA395" s="1">
        <f t="shared" si="531"/>
        <v>0</v>
      </c>
      <c r="AB395" s="1">
        <f t="shared" si="531"/>
        <v>0</v>
      </c>
      <c r="AC395" s="1">
        <f t="shared" si="531"/>
        <v>0</v>
      </c>
      <c r="AD395" s="1">
        <f t="shared" si="531"/>
        <v>0</v>
      </c>
      <c r="AE395" s="1">
        <f t="shared" si="531"/>
        <v>0</v>
      </c>
      <c r="AF395" s="1">
        <f t="shared" si="531"/>
        <v>0</v>
      </c>
      <c r="AH395" s="15">
        <f t="shared" ref="AH395:AH411" si="532">SUM(F395:Q395)</f>
        <v>0</v>
      </c>
      <c r="AI395" s="15">
        <f t="shared" ref="AI395:AI411" si="533">SUM(U395:AF395)</f>
        <v>0</v>
      </c>
      <c r="AJ395" s="15">
        <f t="shared" ref="AJ395:AJ411" si="534">AI395-AH395</f>
        <v>0</v>
      </c>
      <c r="AN395" s="15">
        <f t="shared" si="518"/>
        <v>0</v>
      </c>
    </row>
    <row r="396" spans="1:40">
      <c r="A396" s="76" t="s">
        <v>522</v>
      </c>
      <c r="B396" s="5" t="str">
        <f t="shared" si="471"/>
        <v>9110-05415</v>
      </c>
      <c r="C396" s="5" t="str">
        <f t="shared" si="529"/>
        <v>9110</v>
      </c>
      <c r="D396" s="1">
        <f>SUM($F396:K396)</f>
        <v>0</v>
      </c>
      <c r="E396" s="2">
        <f>D396/$D$412</f>
        <v>0</v>
      </c>
      <c r="F396" s="22">
        <f>'Div 9 history '!B391</f>
        <v>0</v>
      </c>
      <c r="G396" s="22">
        <f>'Div 9 history '!C391</f>
        <v>0</v>
      </c>
      <c r="H396" s="22">
        <f>'Div 9 history '!D391</f>
        <v>0</v>
      </c>
      <c r="I396" s="22">
        <f>'Div 9 history '!E391</f>
        <v>0</v>
      </c>
      <c r="J396" s="22">
        <f>'Div 9 history '!F391</f>
        <v>0</v>
      </c>
      <c r="K396" s="22">
        <f>'Div 9 history '!G391</f>
        <v>0</v>
      </c>
      <c r="L396" s="1">
        <f t="shared" si="530"/>
        <v>0</v>
      </c>
      <c r="M396" s="1">
        <f t="shared" si="530"/>
        <v>0</v>
      </c>
      <c r="N396" s="1">
        <f t="shared" si="530"/>
        <v>0</v>
      </c>
      <c r="O396" s="1">
        <f t="shared" si="530"/>
        <v>0</v>
      </c>
      <c r="P396" s="1">
        <f t="shared" si="530"/>
        <v>0</v>
      </c>
      <c r="Q396" s="1">
        <f t="shared" si="530"/>
        <v>0</v>
      </c>
      <c r="R396" s="1">
        <f t="shared" si="530"/>
        <v>0</v>
      </c>
      <c r="S396" s="1">
        <f t="shared" si="530"/>
        <v>0</v>
      </c>
      <c r="T396" s="1">
        <f t="shared" si="530"/>
        <v>0</v>
      </c>
      <c r="U396" s="1">
        <f t="shared" si="530"/>
        <v>0</v>
      </c>
      <c r="V396" s="1">
        <f t="shared" si="531"/>
        <v>0</v>
      </c>
      <c r="W396" s="1">
        <f t="shared" si="531"/>
        <v>0</v>
      </c>
      <c r="X396" s="1">
        <f t="shared" si="531"/>
        <v>0</v>
      </c>
      <c r="Y396" s="1">
        <f t="shared" si="531"/>
        <v>0</v>
      </c>
      <c r="Z396" s="1">
        <f t="shared" si="531"/>
        <v>0</v>
      </c>
      <c r="AA396" s="1">
        <f t="shared" si="531"/>
        <v>0</v>
      </c>
      <c r="AB396" s="1">
        <f t="shared" si="531"/>
        <v>0</v>
      </c>
      <c r="AC396" s="1">
        <f t="shared" si="531"/>
        <v>0</v>
      </c>
      <c r="AD396" s="1">
        <f t="shared" si="531"/>
        <v>0</v>
      </c>
      <c r="AE396" s="1">
        <f t="shared" si="531"/>
        <v>0</v>
      </c>
      <c r="AF396" s="1">
        <f t="shared" si="531"/>
        <v>0</v>
      </c>
      <c r="AH396" s="15">
        <f t="shared" si="532"/>
        <v>0</v>
      </c>
      <c r="AI396" s="15">
        <f t="shared" si="533"/>
        <v>0</v>
      </c>
      <c r="AJ396" s="15">
        <f t="shared" si="534"/>
        <v>0</v>
      </c>
      <c r="AN396" s="15">
        <f t="shared" si="518"/>
        <v>0</v>
      </c>
    </row>
    <row r="397" spans="1:40">
      <c r="A397" s="76" t="s">
        <v>348</v>
      </c>
      <c r="B397" s="5" t="str">
        <f t="shared" si="471"/>
        <v>8700-05415</v>
      </c>
      <c r="C397" s="5" t="str">
        <f t="shared" si="529"/>
        <v>8700</v>
      </c>
      <c r="D397" s="1">
        <f>SUM($F397:K397)</f>
        <v>901.4</v>
      </c>
      <c r="E397" s="2">
        <f>D397/$D$412</f>
        <v>1.3610565688570201E-2</v>
      </c>
      <c r="F397" s="22">
        <f>'Div 9 history '!B392</f>
        <v>140</v>
      </c>
      <c r="G397" s="22">
        <f>'Div 9 history '!C392</f>
        <v>0</v>
      </c>
      <c r="H397" s="22">
        <f>'Div 9 history '!D392</f>
        <v>50</v>
      </c>
      <c r="I397" s="22">
        <f>'Div 9 history '!E392</f>
        <v>38</v>
      </c>
      <c r="J397" s="22">
        <f>'Div 9 history '!F392</f>
        <v>264</v>
      </c>
      <c r="K397" s="22">
        <f>'Div 9 history '!G392</f>
        <v>409.4</v>
      </c>
      <c r="L397" s="1">
        <f t="shared" si="530"/>
        <v>195.64575701863677</v>
      </c>
      <c r="M397" s="1">
        <f t="shared" si="530"/>
        <v>32.900820438980752</v>
      </c>
      <c r="N397" s="1">
        <f t="shared" si="530"/>
        <v>6.3765500250951392</v>
      </c>
      <c r="O397" s="1">
        <f t="shared" si="530"/>
        <v>217.85071441125464</v>
      </c>
      <c r="P397" s="1">
        <f t="shared" si="530"/>
        <v>153.77489326260385</v>
      </c>
      <c r="Q397" s="1">
        <f t="shared" si="530"/>
        <v>33.615375137630686</v>
      </c>
      <c r="R397" s="1">
        <f t="shared" si="530"/>
        <v>234.74142643077025</v>
      </c>
      <c r="S397" s="1">
        <f t="shared" si="530"/>
        <v>19.683600098810224</v>
      </c>
      <c r="T397" s="1">
        <f t="shared" si="530"/>
        <v>11.296769521513266</v>
      </c>
      <c r="U397" s="1">
        <f t="shared" si="530"/>
        <v>167.87952248566913</v>
      </c>
      <c r="V397" s="1">
        <f t="shared" si="531"/>
        <v>36.743083132864115</v>
      </c>
      <c r="W397" s="1">
        <f t="shared" si="531"/>
        <v>59.962708197564879</v>
      </c>
      <c r="X397" s="1">
        <f t="shared" si="531"/>
        <v>8.7910643782474924</v>
      </c>
      <c r="Y397" s="1">
        <f t="shared" si="531"/>
        <v>17.138424315047597</v>
      </c>
      <c r="Z397" s="1">
        <f t="shared" si="531"/>
        <v>5.7899346439177632</v>
      </c>
      <c r="AA397" s="1">
        <f t="shared" si="531"/>
        <v>217.85071441125464</v>
      </c>
      <c r="AB397" s="1">
        <f t="shared" si="531"/>
        <v>153.77489326260385</v>
      </c>
      <c r="AC397" s="1">
        <f t="shared" si="531"/>
        <v>33.615375137630686</v>
      </c>
      <c r="AD397" s="1">
        <f t="shared" si="531"/>
        <v>234.74142643077025</v>
      </c>
      <c r="AE397" s="1">
        <f t="shared" si="531"/>
        <v>19.683600098810224</v>
      </c>
      <c r="AF397" s="1">
        <f t="shared" si="531"/>
        <v>11.296769521513266</v>
      </c>
      <c r="AH397" s="15">
        <f t="shared" si="532"/>
        <v>1541.5641102942018</v>
      </c>
      <c r="AI397" s="15">
        <f t="shared" si="533"/>
        <v>967.26751601589399</v>
      </c>
      <c r="AJ397" s="15">
        <f t="shared" si="534"/>
        <v>-574.29659427830779</v>
      </c>
      <c r="AN397" s="15">
        <f t="shared" si="518"/>
        <v>-574.29659427830779</v>
      </c>
    </row>
    <row r="398" spans="1:40">
      <c r="A398" s="76" t="s">
        <v>988</v>
      </c>
      <c r="B398" s="5" t="str">
        <f t="shared" ref="B398:B407" si="535">RIGHT(A398,10)</f>
        <v>8700-05416</v>
      </c>
      <c r="C398" s="5" t="str">
        <f t="shared" ref="C398:C407" si="536">LEFT(B398,4)</f>
        <v>8700</v>
      </c>
      <c r="D398" s="1">
        <f>SUM($F398:K398)</f>
        <v>70</v>
      </c>
      <c r="E398" s="2">
        <f t="shared" ref="E398:E407" si="537">D398/$D$412</f>
        <v>1.0569554007099113E-3</v>
      </c>
      <c r="F398" s="22">
        <f>'Div 9 history '!B393</f>
        <v>0</v>
      </c>
      <c r="G398" s="22">
        <f>'Div 9 history '!C393</f>
        <v>50</v>
      </c>
      <c r="H398" s="22">
        <f>'Div 9 history '!D393</f>
        <v>20</v>
      </c>
      <c r="I398" s="22">
        <f>'Div 9 history '!E393</f>
        <v>0</v>
      </c>
      <c r="J398" s="22">
        <f>'Div 9 history '!F393</f>
        <v>0</v>
      </c>
      <c r="K398" s="22">
        <f>'Div 9 history '!G393</f>
        <v>0</v>
      </c>
      <c r="L398" s="1">
        <f t="shared" si="530"/>
        <v>15.193258255274655</v>
      </c>
      <c r="M398" s="1">
        <f t="shared" si="530"/>
        <v>2.5549782901360687</v>
      </c>
      <c r="N398" s="1">
        <f t="shared" si="530"/>
        <v>0.49518360523259342</v>
      </c>
      <c r="O398" s="1">
        <f t="shared" si="530"/>
        <v>16.91762814376284</v>
      </c>
      <c r="P398" s="1">
        <f t="shared" si="530"/>
        <v>11.94169350830072</v>
      </c>
      <c r="Q398" s="1">
        <f t="shared" si="530"/>
        <v>2.6104684486733389</v>
      </c>
      <c r="R398" s="1">
        <f t="shared" si="530"/>
        <v>18.229309796043839</v>
      </c>
      <c r="S398" s="1">
        <f t="shared" si="530"/>
        <v>1.5285689005066738</v>
      </c>
      <c r="T398" s="1">
        <f t="shared" si="530"/>
        <v>0.87727298258922637</v>
      </c>
      <c r="U398" s="1">
        <f t="shared" si="530"/>
        <v>13.037016390056401</v>
      </c>
      <c r="V398" s="1">
        <f t="shared" si="531"/>
        <v>2.8533567997564764</v>
      </c>
      <c r="W398" s="1">
        <f t="shared" si="531"/>
        <v>4.6565227133675853</v>
      </c>
      <c r="X398" s="1">
        <f t="shared" si="531"/>
        <v>0.68268749331853162</v>
      </c>
      <c r="Y398" s="1">
        <f t="shared" si="531"/>
        <v>1.3309182405739204</v>
      </c>
      <c r="Z398" s="1">
        <f t="shared" si="531"/>
        <v>0.44962882746199623</v>
      </c>
      <c r="AA398" s="1">
        <f t="shared" si="531"/>
        <v>16.91762814376284</v>
      </c>
      <c r="AB398" s="1">
        <f t="shared" si="531"/>
        <v>11.94169350830072</v>
      </c>
      <c r="AC398" s="1">
        <f t="shared" si="531"/>
        <v>2.6104684486733389</v>
      </c>
      <c r="AD398" s="1">
        <f t="shared" si="531"/>
        <v>18.229309796043839</v>
      </c>
      <c r="AE398" s="1">
        <f t="shared" si="531"/>
        <v>1.5285689005066738</v>
      </c>
      <c r="AF398" s="1">
        <f t="shared" si="531"/>
        <v>0.87727298258922637</v>
      </c>
      <c r="AH398" s="15">
        <f t="shared" ref="AH398:AH399" si="538">SUM(F398:Q398)</f>
        <v>119.71321025138022</v>
      </c>
      <c r="AI398" s="15">
        <f t="shared" ref="AI398:AI399" si="539">SUM(U398:AF398)</f>
        <v>75.11507224441155</v>
      </c>
      <c r="AJ398" s="15">
        <f t="shared" ref="AJ398:AJ399" si="540">AI398-AH398</f>
        <v>-44.598138006968668</v>
      </c>
      <c r="AN398" s="15">
        <f t="shared" ref="AN398:AN399" si="541">AJ398</f>
        <v>-44.598138006968668</v>
      </c>
    </row>
    <row r="399" spans="1:40">
      <c r="A399" s="76" t="s">
        <v>938</v>
      </c>
      <c r="B399" s="5" t="str">
        <f t="shared" si="535"/>
        <v>9090-05417</v>
      </c>
      <c r="C399" s="5" t="str">
        <f t="shared" si="536"/>
        <v>9090</v>
      </c>
      <c r="D399" s="1">
        <f>SUM($F399:K399)</f>
        <v>0</v>
      </c>
      <c r="E399" s="2">
        <f t="shared" si="537"/>
        <v>0</v>
      </c>
      <c r="F399" s="22">
        <f>'Div 9 history '!B394</f>
        <v>0</v>
      </c>
      <c r="G399" s="22">
        <f>'Div 9 history '!C394</f>
        <v>0</v>
      </c>
      <c r="H399" s="22">
        <f>'Div 9 history '!D394</f>
        <v>0</v>
      </c>
      <c r="I399" s="22">
        <f>'Div 9 history '!E394</f>
        <v>0</v>
      </c>
      <c r="J399" s="22">
        <f>'Div 9 history '!F394</f>
        <v>0</v>
      </c>
      <c r="K399" s="22">
        <f>'Div 9 history '!G394</f>
        <v>0</v>
      </c>
      <c r="L399" s="1">
        <f t="shared" si="530"/>
        <v>0</v>
      </c>
      <c r="M399" s="1">
        <f t="shared" si="530"/>
        <v>0</v>
      </c>
      <c r="N399" s="1">
        <f t="shared" si="530"/>
        <v>0</v>
      </c>
      <c r="O399" s="1">
        <f t="shared" si="530"/>
        <v>0</v>
      </c>
      <c r="P399" s="1">
        <f t="shared" si="530"/>
        <v>0</v>
      </c>
      <c r="Q399" s="1">
        <f t="shared" si="530"/>
        <v>0</v>
      </c>
      <c r="R399" s="1">
        <f t="shared" si="530"/>
        <v>0</v>
      </c>
      <c r="S399" s="1">
        <f t="shared" si="530"/>
        <v>0</v>
      </c>
      <c r="T399" s="1">
        <f t="shared" si="530"/>
        <v>0</v>
      </c>
      <c r="U399" s="1">
        <f t="shared" si="530"/>
        <v>0</v>
      </c>
      <c r="V399" s="1">
        <f t="shared" si="531"/>
        <v>0</v>
      </c>
      <c r="W399" s="1">
        <f t="shared" si="531"/>
        <v>0</v>
      </c>
      <c r="X399" s="1">
        <f t="shared" si="531"/>
        <v>0</v>
      </c>
      <c r="Y399" s="1">
        <f t="shared" si="531"/>
        <v>0</v>
      </c>
      <c r="Z399" s="1">
        <f t="shared" si="531"/>
        <v>0</v>
      </c>
      <c r="AA399" s="1">
        <f t="shared" si="531"/>
        <v>0</v>
      </c>
      <c r="AB399" s="1">
        <f t="shared" si="531"/>
        <v>0</v>
      </c>
      <c r="AC399" s="1">
        <f t="shared" si="531"/>
        <v>0</v>
      </c>
      <c r="AD399" s="1">
        <f t="shared" si="531"/>
        <v>0</v>
      </c>
      <c r="AE399" s="1">
        <f t="shared" si="531"/>
        <v>0</v>
      </c>
      <c r="AF399" s="1">
        <f t="shared" si="531"/>
        <v>0</v>
      </c>
      <c r="AH399" s="15">
        <f t="shared" si="538"/>
        <v>0</v>
      </c>
      <c r="AI399" s="15">
        <f t="shared" si="539"/>
        <v>0</v>
      </c>
      <c r="AJ399" s="15">
        <f t="shared" si="540"/>
        <v>0</v>
      </c>
      <c r="AN399" s="15">
        <f t="shared" si="541"/>
        <v>0</v>
      </c>
    </row>
    <row r="400" spans="1:40">
      <c r="A400" s="76" t="s">
        <v>246</v>
      </c>
      <c r="B400" s="5" t="str">
        <f t="shared" si="535"/>
        <v>9302-05417</v>
      </c>
      <c r="C400" s="5" t="str">
        <f t="shared" si="536"/>
        <v>9302</v>
      </c>
      <c r="D400" s="1">
        <f>SUM($F400:K400)</f>
        <v>75</v>
      </c>
      <c r="E400" s="2">
        <f t="shared" si="537"/>
        <v>1.1324522150463335E-3</v>
      </c>
      <c r="F400" s="22">
        <f>'Div 9 history '!B395</f>
        <v>0</v>
      </c>
      <c r="G400" s="22">
        <f>'Div 9 history '!C395</f>
        <v>0</v>
      </c>
      <c r="H400" s="22">
        <f>'Div 9 history '!D395</f>
        <v>75</v>
      </c>
      <c r="I400" s="22">
        <f>'Div 9 history '!E395</f>
        <v>0</v>
      </c>
      <c r="J400" s="22">
        <f>'Div 9 history '!F395</f>
        <v>0</v>
      </c>
      <c r="K400" s="22">
        <f>'Div 9 history '!G395</f>
        <v>0</v>
      </c>
      <c r="L400" s="1">
        <f t="shared" si="530"/>
        <v>16.278490987794275</v>
      </c>
      <c r="M400" s="1">
        <f t="shared" si="530"/>
        <v>2.7374767394315023</v>
      </c>
      <c r="N400" s="1">
        <f t="shared" si="530"/>
        <v>0.53055386274920724</v>
      </c>
      <c r="O400" s="1">
        <f t="shared" si="530"/>
        <v>18.126030154031614</v>
      </c>
      <c r="P400" s="1">
        <f t="shared" si="530"/>
        <v>12.794671616036487</v>
      </c>
      <c r="Q400" s="1">
        <f t="shared" si="530"/>
        <v>2.7969304807214348</v>
      </c>
      <c r="R400" s="1">
        <f t="shared" si="530"/>
        <v>19.531403352904114</v>
      </c>
      <c r="S400" s="1">
        <f t="shared" si="530"/>
        <v>1.6377523934000076</v>
      </c>
      <c r="T400" s="1">
        <f t="shared" si="530"/>
        <v>0.9399353384884569</v>
      </c>
      <c r="U400" s="1">
        <f t="shared" si="530"/>
        <v>13.968231846489001</v>
      </c>
      <c r="V400" s="1">
        <f t="shared" si="531"/>
        <v>3.0571679997390819</v>
      </c>
      <c r="W400" s="1">
        <f t="shared" si="531"/>
        <v>4.9891314786081278</v>
      </c>
      <c r="X400" s="1">
        <f t="shared" si="531"/>
        <v>0.73145088569842676</v>
      </c>
      <c r="Y400" s="1">
        <f t="shared" si="531"/>
        <v>1.4259838291863431</v>
      </c>
      <c r="Z400" s="1">
        <f t="shared" si="531"/>
        <v>0.48174517228071029</v>
      </c>
      <c r="AA400" s="1">
        <f t="shared" si="531"/>
        <v>18.126030154031614</v>
      </c>
      <c r="AB400" s="1">
        <f t="shared" si="531"/>
        <v>12.794671616036487</v>
      </c>
      <c r="AC400" s="1">
        <f t="shared" si="531"/>
        <v>2.7969304807214348</v>
      </c>
      <c r="AD400" s="1">
        <f t="shared" si="531"/>
        <v>19.531403352904114</v>
      </c>
      <c r="AE400" s="1">
        <f t="shared" si="531"/>
        <v>1.6377523934000076</v>
      </c>
      <c r="AF400" s="1">
        <f t="shared" si="531"/>
        <v>0.9399353384884569</v>
      </c>
      <c r="AH400" s="15">
        <f t="shared" si="532"/>
        <v>128.26415384076449</v>
      </c>
      <c r="AI400" s="15">
        <f t="shared" si="533"/>
        <v>80.480434547583798</v>
      </c>
      <c r="AJ400" s="15">
        <f t="shared" si="534"/>
        <v>-47.783719293180695</v>
      </c>
      <c r="AN400" s="15">
        <f t="shared" si="518"/>
        <v>-47.783719293180695</v>
      </c>
    </row>
    <row r="401" spans="1:40">
      <c r="A401" s="76" t="s">
        <v>247</v>
      </c>
      <c r="B401" s="5" t="str">
        <f t="shared" si="535"/>
        <v>9302-07510</v>
      </c>
      <c r="C401" s="5" t="str">
        <f t="shared" si="536"/>
        <v>9302</v>
      </c>
      <c r="D401" s="1">
        <f>SUM($F401:K401)</f>
        <v>49780.560000000012</v>
      </c>
      <c r="E401" s="2">
        <f t="shared" si="537"/>
        <v>0.75165473917662562</v>
      </c>
      <c r="F401" s="22">
        <f>'Div 9 history '!B396</f>
        <v>20004.580000000002</v>
      </c>
      <c r="G401" s="22">
        <f>'Div 9 history '!C396</f>
        <v>3928.58</v>
      </c>
      <c r="H401" s="22">
        <f>'Div 9 history '!D396</f>
        <v>3948.58</v>
      </c>
      <c r="I401" s="22">
        <f>'Div 9 history '!E396</f>
        <v>13128.58</v>
      </c>
      <c r="J401" s="22">
        <f>'Div 9 history '!F396</f>
        <v>3548.58</v>
      </c>
      <c r="K401" s="22">
        <f>'Div 9 history '!G396</f>
        <v>5221.66</v>
      </c>
      <c r="L401" s="1">
        <f t="shared" si="530"/>
        <v>10804.698631031364</v>
      </c>
      <c r="M401" s="1">
        <f t="shared" si="530"/>
        <v>1816.9750010116572</v>
      </c>
      <c r="N401" s="1">
        <f t="shared" si="530"/>
        <v>352.1502453042491</v>
      </c>
      <c r="O401" s="1">
        <f t="shared" si="530"/>
        <v>12030.98575526107</v>
      </c>
      <c r="P401" s="1">
        <f t="shared" si="530"/>
        <v>8492.3455741653524</v>
      </c>
      <c r="Q401" s="1">
        <f t="shared" si="530"/>
        <v>1856.4368748184302</v>
      </c>
      <c r="R401" s="1">
        <f t="shared" si="530"/>
        <v>12963.789286579262</v>
      </c>
      <c r="S401" s="1">
        <f t="shared" si="530"/>
        <v>1087.043083797236</v>
      </c>
      <c r="T401" s="1">
        <f t="shared" si="530"/>
        <v>623.87343351659922</v>
      </c>
      <c r="U401" s="1">
        <f t="shared" si="530"/>
        <v>9271.2853803740891</v>
      </c>
      <c r="V401" s="1">
        <f t="shared" si="531"/>
        <v>2029.1671338812184</v>
      </c>
      <c r="W401" s="1">
        <f t="shared" si="531"/>
        <v>3311.4901189165421</v>
      </c>
      <c r="X401" s="1">
        <f t="shared" si="531"/>
        <v>485.49379603418248</v>
      </c>
      <c r="Y401" s="1">
        <f t="shared" si="531"/>
        <v>946.48364757120703</v>
      </c>
      <c r="Z401" s="1">
        <f t="shared" si="531"/>
        <v>319.75392604573653</v>
      </c>
      <c r="AA401" s="1">
        <f t="shared" si="531"/>
        <v>12030.98575526107</v>
      </c>
      <c r="AB401" s="1">
        <f t="shared" si="531"/>
        <v>8492.3455741653524</v>
      </c>
      <c r="AC401" s="1">
        <f t="shared" si="531"/>
        <v>1856.4368748184302</v>
      </c>
      <c r="AD401" s="1">
        <f t="shared" si="531"/>
        <v>12963.789286579262</v>
      </c>
      <c r="AE401" s="1">
        <f t="shared" si="531"/>
        <v>1087.043083797236</v>
      </c>
      <c r="AF401" s="1">
        <f t="shared" si="531"/>
        <v>623.87343351659922</v>
      </c>
      <c r="AH401" s="15">
        <f t="shared" si="532"/>
        <v>85134.152081592125</v>
      </c>
      <c r="AI401" s="15">
        <f t="shared" si="533"/>
        <v>53418.148010960926</v>
      </c>
      <c r="AJ401" s="15">
        <f t="shared" si="534"/>
        <v>-31716.004070631199</v>
      </c>
      <c r="AN401" s="15">
        <f t="shared" si="518"/>
        <v>-31716.004070631199</v>
      </c>
    </row>
    <row r="402" spans="1:40">
      <c r="A402" s="76" t="s">
        <v>731</v>
      </c>
      <c r="B402" s="5" t="str">
        <f t="shared" si="535"/>
        <v>9320-07510</v>
      </c>
      <c r="C402" s="5" t="str">
        <f t="shared" si="536"/>
        <v>9320</v>
      </c>
      <c r="D402" s="1">
        <f>SUM($F402:K402)</f>
        <v>11000</v>
      </c>
      <c r="E402" s="2">
        <f t="shared" si="537"/>
        <v>0.16609299154012891</v>
      </c>
      <c r="F402" s="22">
        <f>'Div 9 history '!B397</f>
        <v>0</v>
      </c>
      <c r="G402" s="22">
        <f>'Div 9 history '!C397</f>
        <v>0</v>
      </c>
      <c r="H402" s="22">
        <f>'Div 9 history '!D397</f>
        <v>0</v>
      </c>
      <c r="I402" s="22">
        <f>'Div 9 history '!E397</f>
        <v>0</v>
      </c>
      <c r="J402" s="22">
        <f>'Div 9 history '!F397</f>
        <v>0</v>
      </c>
      <c r="K402" s="22">
        <f>'Div 9 history '!G397</f>
        <v>11000</v>
      </c>
      <c r="L402" s="1">
        <f t="shared" si="530"/>
        <v>2387.51201154316</v>
      </c>
      <c r="M402" s="1">
        <f t="shared" si="530"/>
        <v>401.49658844995366</v>
      </c>
      <c r="N402" s="1">
        <f t="shared" si="530"/>
        <v>77.814566536550387</v>
      </c>
      <c r="O402" s="1">
        <f t="shared" si="530"/>
        <v>2658.4844225913034</v>
      </c>
      <c r="P402" s="1">
        <f t="shared" si="530"/>
        <v>1876.5518370186846</v>
      </c>
      <c r="Q402" s="1">
        <f t="shared" si="530"/>
        <v>410.21647050581043</v>
      </c>
      <c r="R402" s="1">
        <f t="shared" si="530"/>
        <v>2864.6058250926035</v>
      </c>
      <c r="S402" s="1">
        <f t="shared" si="530"/>
        <v>240.20368436533442</v>
      </c>
      <c r="T402" s="1">
        <f t="shared" si="530"/>
        <v>137.85718297830701</v>
      </c>
      <c r="U402" s="1">
        <f t="shared" si="530"/>
        <v>2048.6740041517201</v>
      </c>
      <c r="V402" s="1">
        <f t="shared" si="531"/>
        <v>448.38463996173198</v>
      </c>
      <c r="W402" s="1">
        <f t="shared" si="531"/>
        <v>731.73928352919199</v>
      </c>
      <c r="X402" s="1">
        <f t="shared" si="531"/>
        <v>107.27946323576926</v>
      </c>
      <c r="Y402" s="1">
        <f t="shared" si="531"/>
        <v>209.14429494733034</v>
      </c>
      <c r="Z402" s="1">
        <f t="shared" si="531"/>
        <v>70.655958601170838</v>
      </c>
      <c r="AA402" s="1">
        <f t="shared" si="531"/>
        <v>2658.4844225913034</v>
      </c>
      <c r="AB402" s="1">
        <f t="shared" si="531"/>
        <v>1876.5518370186846</v>
      </c>
      <c r="AC402" s="1">
        <f t="shared" si="531"/>
        <v>410.21647050581043</v>
      </c>
      <c r="AD402" s="1">
        <f t="shared" si="531"/>
        <v>2864.6058250926035</v>
      </c>
      <c r="AE402" s="1">
        <f t="shared" si="531"/>
        <v>240.20368436533442</v>
      </c>
      <c r="AF402" s="1">
        <f t="shared" si="531"/>
        <v>137.85718297830701</v>
      </c>
      <c r="AH402" s="15">
        <f t="shared" si="532"/>
        <v>18812.07589664546</v>
      </c>
      <c r="AI402" s="15">
        <f t="shared" si="533"/>
        <v>11803.797066978957</v>
      </c>
      <c r="AJ402" s="15">
        <f t="shared" si="534"/>
        <v>-7008.2788296665021</v>
      </c>
      <c r="AN402" s="15">
        <f t="shared" si="518"/>
        <v>-7008.2788296665021</v>
      </c>
    </row>
    <row r="403" spans="1:40">
      <c r="A403" s="76" t="s">
        <v>933</v>
      </c>
      <c r="B403" s="5" t="str">
        <f t="shared" si="535"/>
        <v>9110-07510</v>
      </c>
      <c r="C403" s="5" t="str">
        <f t="shared" si="536"/>
        <v>9110</v>
      </c>
      <c r="D403" s="1">
        <f>SUM($F403:K403)</f>
        <v>0</v>
      </c>
      <c r="E403" s="2">
        <f t="shared" si="537"/>
        <v>0</v>
      </c>
      <c r="F403" s="22">
        <f>'Div 9 history '!B398</f>
        <v>0</v>
      </c>
      <c r="G403" s="22">
        <f>'Div 9 history '!C398</f>
        <v>0</v>
      </c>
      <c r="H403" s="22">
        <f>'Div 9 history '!D398</f>
        <v>0</v>
      </c>
      <c r="I403" s="22">
        <f>'Div 9 history '!E398</f>
        <v>0</v>
      </c>
      <c r="J403" s="22">
        <f>'Div 9 history '!F398</f>
        <v>0</v>
      </c>
      <c r="K403" s="22">
        <f>'Div 9 history '!G398</f>
        <v>0</v>
      </c>
      <c r="L403" s="1">
        <f t="shared" si="530"/>
        <v>0</v>
      </c>
      <c r="M403" s="1">
        <f t="shared" si="530"/>
        <v>0</v>
      </c>
      <c r="N403" s="1">
        <f t="shared" si="530"/>
        <v>0</v>
      </c>
      <c r="O403" s="1">
        <f t="shared" si="530"/>
        <v>0</v>
      </c>
      <c r="P403" s="1">
        <f t="shared" si="530"/>
        <v>0</v>
      </c>
      <c r="Q403" s="1">
        <f t="shared" si="530"/>
        <v>0</v>
      </c>
      <c r="R403" s="1">
        <f t="shared" si="530"/>
        <v>0</v>
      </c>
      <c r="S403" s="1">
        <f t="shared" si="530"/>
        <v>0</v>
      </c>
      <c r="T403" s="1">
        <f t="shared" si="530"/>
        <v>0</v>
      </c>
      <c r="U403" s="1">
        <f t="shared" si="530"/>
        <v>0</v>
      </c>
      <c r="V403" s="1">
        <f t="shared" si="531"/>
        <v>0</v>
      </c>
      <c r="W403" s="1">
        <f t="shared" si="531"/>
        <v>0</v>
      </c>
      <c r="X403" s="1">
        <f t="shared" si="531"/>
        <v>0</v>
      </c>
      <c r="Y403" s="1">
        <f t="shared" si="531"/>
        <v>0</v>
      </c>
      <c r="Z403" s="1">
        <f t="shared" si="531"/>
        <v>0</v>
      </c>
      <c r="AA403" s="1">
        <f t="shared" si="531"/>
        <v>0</v>
      </c>
      <c r="AB403" s="1">
        <f t="shared" si="531"/>
        <v>0</v>
      </c>
      <c r="AC403" s="1">
        <f t="shared" si="531"/>
        <v>0</v>
      </c>
      <c r="AD403" s="1">
        <f t="shared" si="531"/>
        <v>0</v>
      </c>
      <c r="AE403" s="1">
        <f t="shared" si="531"/>
        <v>0</v>
      </c>
      <c r="AF403" s="1">
        <f t="shared" si="531"/>
        <v>0</v>
      </c>
      <c r="AH403" s="15">
        <f t="shared" ref="AH403:AH407" si="542">SUM(F403:Q403)</f>
        <v>0</v>
      </c>
      <c r="AI403" s="15">
        <f t="shared" ref="AI403:AI407" si="543">SUM(U403:AF403)</f>
        <v>0</v>
      </c>
      <c r="AJ403" s="15">
        <f t="shared" ref="AJ403:AJ407" si="544">AI403-AH403</f>
        <v>0</v>
      </c>
      <c r="AN403" s="15">
        <f t="shared" ref="AN403:AN407" si="545">AJ403</f>
        <v>0</v>
      </c>
    </row>
    <row r="404" spans="1:40">
      <c r="A404" s="76" t="s">
        <v>934</v>
      </c>
      <c r="B404" s="5" t="str">
        <f t="shared" si="535"/>
        <v>9120-07510</v>
      </c>
      <c r="C404" s="5" t="str">
        <f t="shared" si="536"/>
        <v>9120</v>
      </c>
      <c r="D404" s="1">
        <f>SUM($F404:K404)</f>
        <v>4301</v>
      </c>
      <c r="E404" s="2">
        <f t="shared" si="537"/>
        <v>6.4942359692190407E-2</v>
      </c>
      <c r="F404" s="22">
        <f>'Div 9 history '!B399</f>
        <v>831</v>
      </c>
      <c r="G404" s="22">
        <f>'Div 9 history '!C399</f>
        <v>420</v>
      </c>
      <c r="H404" s="22">
        <f>'Div 9 history '!D399</f>
        <v>0</v>
      </c>
      <c r="I404" s="22">
        <f>'Div 9 history '!E399</f>
        <v>0</v>
      </c>
      <c r="J404" s="22">
        <f>'Div 9 history '!F399</f>
        <v>450</v>
      </c>
      <c r="K404" s="22">
        <f>'Div 9 history '!G399</f>
        <v>2600</v>
      </c>
      <c r="L404" s="1">
        <f t="shared" si="530"/>
        <v>933.51719651337555</v>
      </c>
      <c r="M404" s="1">
        <f t="shared" si="530"/>
        <v>156.98516608393189</v>
      </c>
      <c r="N404" s="1">
        <f t="shared" si="530"/>
        <v>30.425495515791205</v>
      </c>
      <c r="O404" s="1">
        <f t="shared" si="530"/>
        <v>1039.4674092331998</v>
      </c>
      <c r="P404" s="1">
        <f t="shared" si="530"/>
        <v>733.73176827430575</v>
      </c>
      <c r="Q404" s="1">
        <f t="shared" si="530"/>
        <v>160.39463996777187</v>
      </c>
      <c r="R404" s="1">
        <f t="shared" si="530"/>
        <v>1120.0608776112078</v>
      </c>
      <c r="S404" s="1">
        <f t="shared" si="530"/>
        <v>93.919640586845773</v>
      </c>
      <c r="T404" s="1">
        <f t="shared" si="530"/>
        <v>53.902158544518038</v>
      </c>
      <c r="U404" s="1">
        <f t="shared" si="530"/>
        <v>801.03153562332261</v>
      </c>
      <c r="V404" s="1">
        <f t="shared" si="531"/>
        <v>175.31839422503722</v>
      </c>
      <c r="W404" s="1">
        <f t="shared" si="531"/>
        <v>286.11005985991409</v>
      </c>
      <c r="X404" s="1">
        <f t="shared" si="531"/>
        <v>41.946270125185784</v>
      </c>
      <c r="Y404" s="1">
        <f t="shared" si="531"/>
        <v>81.775419324406158</v>
      </c>
      <c r="Z404" s="1">
        <f t="shared" si="531"/>
        <v>27.626479813057799</v>
      </c>
      <c r="AA404" s="1">
        <f t="shared" si="531"/>
        <v>1039.4674092331998</v>
      </c>
      <c r="AB404" s="1">
        <f t="shared" si="531"/>
        <v>733.73176827430575</v>
      </c>
      <c r="AC404" s="1">
        <f t="shared" si="531"/>
        <v>160.39463996777187</v>
      </c>
      <c r="AD404" s="1">
        <f t="shared" si="531"/>
        <v>1120.0608776112078</v>
      </c>
      <c r="AE404" s="1">
        <f t="shared" si="531"/>
        <v>93.919640586845773</v>
      </c>
      <c r="AF404" s="1">
        <f t="shared" si="531"/>
        <v>53.902158544518038</v>
      </c>
      <c r="AH404" s="15">
        <f t="shared" si="542"/>
        <v>7355.5216755883766</v>
      </c>
      <c r="AI404" s="15">
        <f t="shared" si="543"/>
        <v>4615.2846531887735</v>
      </c>
      <c r="AJ404" s="15">
        <f t="shared" si="544"/>
        <v>-2740.2370223996031</v>
      </c>
      <c r="AN404" s="15">
        <f t="shared" si="545"/>
        <v>-2740.2370223996031</v>
      </c>
    </row>
    <row r="405" spans="1:40">
      <c r="A405" s="76" t="s">
        <v>935</v>
      </c>
      <c r="B405" s="5" t="str">
        <f t="shared" si="535"/>
        <v>8800-07510</v>
      </c>
      <c r="C405" s="5" t="str">
        <f t="shared" si="536"/>
        <v>8800</v>
      </c>
      <c r="D405" s="1">
        <f>SUM($F405:K405)</f>
        <v>0</v>
      </c>
      <c r="E405" s="2">
        <f t="shared" si="537"/>
        <v>0</v>
      </c>
      <c r="F405" s="22">
        <f>'Div 9 history '!B400</f>
        <v>0</v>
      </c>
      <c r="G405" s="22">
        <f>'Div 9 history '!C400</f>
        <v>0</v>
      </c>
      <c r="H405" s="22">
        <f>'Div 9 history '!D400</f>
        <v>0</v>
      </c>
      <c r="I405" s="22">
        <f>'Div 9 history '!E400</f>
        <v>0</v>
      </c>
      <c r="J405" s="22">
        <f>'Div 9 history '!F400</f>
        <v>0</v>
      </c>
      <c r="K405" s="22">
        <f>'Div 9 history '!G400</f>
        <v>0</v>
      </c>
      <c r="L405" s="1">
        <f t="shared" si="530"/>
        <v>0</v>
      </c>
      <c r="M405" s="1">
        <f t="shared" si="530"/>
        <v>0</v>
      </c>
      <c r="N405" s="1">
        <f t="shared" si="530"/>
        <v>0</v>
      </c>
      <c r="O405" s="1">
        <f t="shared" si="530"/>
        <v>0</v>
      </c>
      <c r="P405" s="1">
        <f t="shared" si="530"/>
        <v>0</v>
      </c>
      <c r="Q405" s="1">
        <f t="shared" si="530"/>
        <v>0</v>
      </c>
      <c r="R405" s="1">
        <f t="shared" si="530"/>
        <v>0</v>
      </c>
      <c r="S405" s="1">
        <f t="shared" si="530"/>
        <v>0</v>
      </c>
      <c r="T405" s="1">
        <f t="shared" si="530"/>
        <v>0</v>
      </c>
      <c r="U405" s="1">
        <f t="shared" si="530"/>
        <v>0</v>
      </c>
      <c r="V405" s="1">
        <f t="shared" si="531"/>
        <v>0</v>
      </c>
      <c r="W405" s="1">
        <f t="shared" si="531"/>
        <v>0</v>
      </c>
      <c r="X405" s="1">
        <f t="shared" si="531"/>
        <v>0</v>
      </c>
      <c r="Y405" s="1">
        <f t="shared" si="531"/>
        <v>0</v>
      </c>
      <c r="Z405" s="1">
        <f t="shared" si="531"/>
        <v>0</v>
      </c>
      <c r="AA405" s="1">
        <f t="shared" si="531"/>
        <v>0</v>
      </c>
      <c r="AB405" s="1">
        <f t="shared" si="531"/>
        <v>0</v>
      </c>
      <c r="AC405" s="1">
        <f t="shared" si="531"/>
        <v>0</v>
      </c>
      <c r="AD405" s="1">
        <f t="shared" si="531"/>
        <v>0</v>
      </c>
      <c r="AE405" s="1">
        <f t="shared" si="531"/>
        <v>0</v>
      </c>
      <c r="AF405" s="1">
        <f t="shared" si="531"/>
        <v>0</v>
      </c>
      <c r="AH405" s="15">
        <f t="shared" si="542"/>
        <v>0</v>
      </c>
      <c r="AI405" s="15">
        <f t="shared" si="543"/>
        <v>0</v>
      </c>
      <c r="AJ405" s="15">
        <f t="shared" si="544"/>
        <v>0</v>
      </c>
      <c r="AN405" s="15">
        <f t="shared" si="545"/>
        <v>0</v>
      </c>
    </row>
    <row r="406" spans="1:40">
      <c r="A406" s="76" t="s">
        <v>936</v>
      </c>
      <c r="B406" s="5" t="str">
        <f t="shared" si="535"/>
        <v>9302-07520</v>
      </c>
      <c r="C406" s="5" t="str">
        <f t="shared" si="536"/>
        <v>9302</v>
      </c>
      <c r="D406" s="1">
        <f>SUM($F406:K406)</f>
        <v>0</v>
      </c>
      <c r="E406" s="2">
        <f t="shared" si="537"/>
        <v>0</v>
      </c>
      <c r="F406" s="22">
        <f>'Div 9 history '!B401</f>
        <v>0</v>
      </c>
      <c r="G406" s="22">
        <f>'Div 9 history '!C401</f>
        <v>0</v>
      </c>
      <c r="H406" s="22">
        <f>'Div 9 history '!D401</f>
        <v>0</v>
      </c>
      <c r="I406" s="22">
        <f>'Div 9 history '!E401</f>
        <v>0</v>
      </c>
      <c r="J406" s="22">
        <f>'Div 9 history '!F401</f>
        <v>0</v>
      </c>
      <c r="K406" s="22">
        <f>'Div 9 history '!G401</f>
        <v>0</v>
      </c>
      <c r="L406" s="1">
        <f t="shared" si="530"/>
        <v>0</v>
      </c>
      <c r="M406" s="1">
        <f t="shared" si="530"/>
        <v>0</v>
      </c>
      <c r="N406" s="1">
        <f t="shared" si="530"/>
        <v>0</v>
      </c>
      <c r="O406" s="1">
        <f t="shared" si="530"/>
        <v>0</v>
      </c>
      <c r="P406" s="1">
        <f t="shared" si="530"/>
        <v>0</v>
      </c>
      <c r="Q406" s="1">
        <f t="shared" si="530"/>
        <v>0</v>
      </c>
      <c r="R406" s="1">
        <f t="shared" si="530"/>
        <v>0</v>
      </c>
      <c r="S406" s="1">
        <f t="shared" si="530"/>
        <v>0</v>
      </c>
      <c r="T406" s="1">
        <f t="shared" si="530"/>
        <v>0</v>
      </c>
      <c r="U406" s="1">
        <f t="shared" si="530"/>
        <v>0</v>
      </c>
      <c r="V406" s="1">
        <f t="shared" si="531"/>
        <v>0</v>
      </c>
      <c r="W406" s="1">
        <f t="shared" si="531"/>
        <v>0</v>
      </c>
      <c r="X406" s="1">
        <f t="shared" si="531"/>
        <v>0</v>
      </c>
      <c r="Y406" s="1">
        <f t="shared" si="531"/>
        <v>0</v>
      </c>
      <c r="Z406" s="1">
        <f t="shared" si="531"/>
        <v>0</v>
      </c>
      <c r="AA406" s="1">
        <f t="shared" si="531"/>
        <v>0</v>
      </c>
      <c r="AB406" s="1">
        <f t="shared" si="531"/>
        <v>0</v>
      </c>
      <c r="AC406" s="1">
        <f t="shared" si="531"/>
        <v>0</v>
      </c>
      <c r="AD406" s="1">
        <f t="shared" si="531"/>
        <v>0</v>
      </c>
      <c r="AE406" s="1">
        <f t="shared" si="531"/>
        <v>0</v>
      </c>
      <c r="AF406" s="1">
        <f t="shared" si="531"/>
        <v>0</v>
      </c>
      <c r="AH406" s="15">
        <f t="shared" si="542"/>
        <v>0</v>
      </c>
      <c r="AI406" s="15">
        <f t="shared" si="543"/>
        <v>0</v>
      </c>
      <c r="AJ406" s="15">
        <f t="shared" si="544"/>
        <v>0</v>
      </c>
      <c r="AN406" s="15">
        <f t="shared" si="545"/>
        <v>0</v>
      </c>
    </row>
    <row r="407" spans="1:40">
      <c r="A407" s="76" t="s">
        <v>937</v>
      </c>
      <c r="B407" s="5" t="str">
        <f t="shared" si="535"/>
        <v>8700-07520</v>
      </c>
      <c r="C407" s="5" t="str">
        <f t="shared" si="536"/>
        <v>8700</v>
      </c>
      <c r="D407" s="1">
        <f>SUM($F407:K407)</f>
        <v>0</v>
      </c>
      <c r="E407" s="2">
        <f t="shared" si="537"/>
        <v>0</v>
      </c>
      <c r="F407" s="22">
        <f>'Div 9 history '!B402</f>
        <v>0</v>
      </c>
      <c r="G407" s="22">
        <f>'Div 9 history '!C402</f>
        <v>0</v>
      </c>
      <c r="H407" s="22">
        <f>'Div 9 history '!D402</f>
        <v>0</v>
      </c>
      <c r="I407" s="22">
        <f>'Div 9 history '!E402</f>
        <v>0</v>
      </c>
      <c r="J407" s="22">
        <f>'Div 9 history '!F402</f>
        <v>0</v>
      </c>
      <c r="K407" s="22">
        <f>'Div 9 history '!G402</f>
        <v>0</v>
      </c>
      <c r="L407" s="1">
        <f t="shared" si="530"/>
        <v>0</v>
      </c>
      <c r="M407" s="1">
        <f t="shared" si="530"/>
        <v>0</v>
      </c>
      <c r="N407" s="1">
        <f t="shared" si="530"/>
        <v>0</v>
      </c>
      <c r="O407" s="1">
        <f t="shared" si="530"/>
        <v>0</v>
      </c>
      <c r="P407" s="1">
        <f t="shared" si="530"/>
        <v>0</v>
      </c>
      <c r="Q407" s="1">
        <f t="shared" si="530"/>
        <v>0</v>
      </c>
      <c r="R407" s="1">
        <f t="shared" si="530"/>
        <v>0</v>
      </c>
      <c r="S407" s="1">
        <f t="shared" si="530"/>
        <v>0</v>
      </c>
      <c r="T407" s="1">
        <f t="shared" si="530"/>
        <v>0</v>
      </c>
      <c r="U407" s="1">
        <f t="shared" si="530"/>
        <v>0</v>
      </c>
      <c r="V407" s="1">
        <f t="shared" si="531"/>
        <v>0</v>
      </c>
      <c r="W407" s="1">
        <f t="shared" si="531"/>
        <v>0</v>
      </c>
      <c r="X407" s="1">
        <f t="shared" si="531"/>
        <v>0</v>
      </c>
      <c r="Y407" s="1">
        <f t="shared" si="531"/>
        <v>0</v>
      </c>
      <c r="Z407" s="1">
        <f t="shared" si="531"/>
        <v>0</v>
      </c>
      <c r="AA407" s="1">
        <f t="shared" si="531"/>
        <v>0</v>
      </c>
      <c r="AB407" s="1">
        <f t="shared" si="531"/>
        <v>0</v>
      </c>
      <c r="AC407" s="1">
        <f t="shared" si="531"/>
        <v>0</v>
      </c>
      <c r="AD407" s="1">
        <f t="shared" si="531"/>
        <v>0</v>
      </c>
      <c r="AE407" s="1">
        <f t="shared" si="531"/>
        <v>0</v>
      </c>
      <c r="AF407" s="1">
        <f t="shared" si="531"/>
        <v>0</v>
      </c>
      <c r="AH407" s="15">
        <f t="shared" si="542"/>
        <v>0</v>
      </c>
      <c r="AI407" s="15">
        <f t="shared" si="543"/>
        <v>0</v>
      </c>
      <c r="AJ407" s="15">
        <f t="shared" si="544"/>
        <v>0</v>
      </c>
      <c r="AN407" s="15">
        <f t="shared" si="545"/>
        <v>0</v>
      </c>
    </row>
    <row r="408" spans="1:40">
      <c r="A408" s="76" t="s">
        <v>733</v>
      </c>
      <c r="B408" s="5" t="str">
        <f t="shared" ref="B408:B410" si="546">RIGHT(A408,10)</f>
        <v>9110-07520</v>
      </c>
      <c r="C408" s="5" t="str">
        <f t="shared" ref="C408:C410" si="547">LEFT(B408,4)</f>
        <v>9110</v>
      </c>
      <c r="D408" s="1">
        <f>SUM($F408:K408)</f>
        <v>0</v>
      </c>
      <c r="E408" s="2">
        <f t="shared" ref="E408:E410" si="548">D408/$D$412</f>
        <v>0</v>
      </c>
      <c r="F408" s="22">
        <f>'Div 9 history '!B403</f>
        <v>0</v>
      </c>
      <c r="G408" s="22">
        <f>'Div 9 history '!C403</f>
        <v>0</v>
      </c>
      <c r="H408" s="22">
        <f>'Div 9 history '!D403</f>
        <v>0</v>
      </c>
      <c r="I408" s="22">
        <f>'Div 9 history '!E403</f>
        <v>0</v>
      </c>
      <c r="J408" s="22">
        <f>'Div 9 history '!F403</f>
        <v>0</v>
      </c>
      <c r="K408" s="22">
        <f>'Div 9 history '!G403</f>
        <v>0</v>
      </c>
      <c r="L408" s="1">
        <f t="shared" ref="L408:AF408" si="549">$E408*L$412</f>
        <v>0</v>
      </c>
      <c r="M408" s="1">
        <f t="shared" si="549"/>
        <v>0</v>
      </c>
      <c r="N408" s="1">
        <f t="shared" si="549"/>
        <v>0</v>
      </c>
      <c r="O408" s="1">
        <f t="shared" si="549"/>
        <v>0</v>
      </c>
      <c r="P408" s="1">
        <f t="shared" si="549"/>
        <v>0</v>
      </c>
      <c r="Q408" s="1">
        <f t="shared" si="549"/>
        <v>0</v>
      </c>
      <c r="R408" s="1">
        <f t="shared" si="549"/>
        <v>0</v>
      </c>
      <c r="S408" s="1">
        <f t="shared" si="549"/>
        <v>0</v>
      </c>
      <c r="T408" s="1">
        <f t="shared" si="549"/>
        <v>0</v>
      </c>
      <c r="U408" s="1">
        <f t="shared" si="549"/>
        <v>0</v>
      </c>
      <c r="V408" s="1">
        <f t="shared" si="549"/>
        <v>0</v>
      </c>
      <c r="W408" s="1">
        <f t="shared" si="549"/>
        <v>0</v>
      </c>
      <c r="X408" s="1">
        <f t="shared" si="549"/>
        <v>0</v>
      </c>
      <c r="Y408" s="1">
        <f t="shared" si="549"/>
        <v>0</v>
      </c>
      <c r="Z408" s="1">
        <f t="shared" si="549"/>
        <v>0</v>
      </c>
      <c r="AA408" s="1">
        <f t="shared" si="549"/>
        <v>0</v>
      </c>
      <c r="AB408" s="1">
        <f t="shared" si="549"/>
        <v>0</v>
      </c>
      <c r="AC408" s="1">
        <f t="shared" si="549"/>
        <v>0</v>
      </c>
      <c r="AD408" s="1">
        <f t="shared" si="549"/>
        <v>0</v>
      </c>
      <c r="AE408" s="1">
        <f t="shared" si="549"/>
        <v>0</v>
      </c>
      <c r="AF408" s="1">
        <f t="shared" si="549"/>
        <v>0</v>
      </c>
      <c r="AH408" s="15">
        <f t="shared" ref="AH408:AH410" si="550">SUM(F408:Q408)</f>
        <v>0</v>
      </c>
      <c r="AI408" s="15">
        <f t="shared" ref="AI408:AI410" si="551">SUM(U408:AF408)</f>
        <v>0</v>
      </c>
      <c r="AJ408" s="15">
        <f t="shared" ref="AJ408:AJ410" si="552">AI408-AH408</f>
        <v>0</v>
      </c>
      <c r="AN408" s="15">
        <f t="shared" si="518"/>
        <v>0</v>
      </c>
    </row>
    <row r="409" spans="1:40">
      <c r="A409" s="109" t="s">
        <v>434</v>
      </c>
      <c r="B409" s="5" t="str">
        <f t="shared" si="546"/>
        <v>9302-05415</v>
      </c>
      <c r="C409" s="5" t="str">
        <f t="shared" si="547"/>
        <v>9302</v>
      </c>
      <c r="D409" s="1">
        <f>SUM($F409:K409)</f>
        <v>100</v>
      </c>
      <c r="E409" s="2">
        <f t="shared" si="548"/>
        <v>1.5099362867284447E-3</v>
      </c>
      <c r="F409" s="22">
        <f>'Div 9 history '!B404</f>
        <v>0</v>
      </c>
      <c r="G409" s="22">
        <f>'Div 9 history '!C404</f>
        <v>0</v>
      </c>
      <c r="H409" s="22">
        <f>'Div 9 history '!D404</f>
        <v>0</v>
      </c>
      <c r="I409" s="22">
        <f>'Div 9 history '!E404</f>
        <v>0</v>
      </c>
      <c r="J409" s="22">
        <f>'Div 9 history '!F404</f>
        <v>100</v>
      </c>
      <c r="K409" s="22">
        <f>'Div 9 history '!G404</f>
        <v>0</v>
      </c>
      <c r="L409" s="1">
        <f t="shared" ref="L409:AB411" si="553">$E409*L$412</f>
        <v>21.704654650392364</v>
      </c>
      <c r="M409" s="1">
        <f t="shared" si="553"/>
        <v>3.6499689859086697</v>
      </c>
      <c r="N409" s="1">
        <f t="shared" si="553"/>
        <v>0.70740515033227636</v>
      </c>
      <c r="O409" s="1">
        <f t="shared" si="553"/>
        <v>24.168040205375487</v>
      </c>
      <c r="P409" s="1">
        <f t="shared" si="553"/>
        <v>17.059562154715316</v>
      </c>
      <c r="Q409" s="1">
        <f t="shared" si="553"/>
        <v>3.7292406409619132</v>
      </c>
      <c r="R409" s="1">
        <f t="shared" si="553"/>
        <v>26.041871137205487</v>
      </c>
      <c r="S409" s="1">
        <f t="shared" si="553"/>
        <v>2.1836698578666769</v>
      </c>
      <c r="T409" s="1">
        <f t="shared" si="553"/>
        <v>1.2532471179846092</v>
      </c>
      <c r="U409" s="1">
        <f t="shared" si="553"/>
        <v>18.624309128652001</v>
      </c>
      <c r="V409" s="1">
        <f t="shared" si="553"/>
        <v>4.0762239996521092</v>
      </c>
      <c r="W409" s="1">
        <f t="shared" si="553"/>
        <v>6.6521753048108367</v>
      </c>
      <c r="X409" s="1">
        <f t="shared" si="553"/>
        <v>0.97526784759790242</v>
      </c>
      <c r="Y409" s="1">
        <f t="shared" si="553"/>
        <v>1.9013117722484576</v>
      </c>
      <c r="Z409" s="1">
        <f t="shared" si="553"/>
        <v>0.64232689637428031</v>
      </c>
      <c r="AA409" s="1">
        <f t="shared" si="553"/>
        <v>24.168040205375487</v>
      </c>
      <c r="AB409" s="1">
        <f t="shared" si="553"/>
        <v>17.059562154715316</v>
      </c>
      <c r="AC409" s="1">
        <f t="shared" ref="AC409:AF411" si="554">$E409*AC$412</f>
        <v>3.7292406409619132</v>
      </c>
      <c r="AD409" s="1">
        <f t="shared" si="554"/>
        <v>26.041871137205487</v>
      </c>
      <c r="AE409" s="1">
        <f t="shared" si="554"/>
        <v>2.1836698578666769</v>
      </c>
      <c r="AF409" s="1">
        <f t="shared" si="554"/>
        <v>1.2532471179846092</v>
      </c>
      <c r="AH409" s="15">
        <f t="shared" si="550"/>
        <v>171.01887178768601</v>
      </c>
      <c r="AI409" s="15">
        <f t="shared" si="551"/>
        <v>107.30724606344509</v>
      </c>
      <c r="AJ409" s="15">
        <f t="shared" si="552"/>
        <v>-63.711625724240918</v>
      </c>
      <c r="AN409" s="15">
        <f t="shared" si="518"/>
        <v>-63.711625724240918</v>
      </c>
    </row>
    <row r="410" spans="1:40">
      <c r="A410" s="109" t="s">
        <v>523</v>
      </c>
      <c r="B410" s="5" t="str">
        <f t="shared" si="546"/>
        <v>8740-05415</v>
      </c>
      <c r="C410" s="5" t="str">
        <f t="shared" si="547"/>
        <v>8740</v>
      </c>
      <c r="D410" s="1">
        <f>SUM($F410:K410)</f>
        <v>0</v>
      </c>
      <c r="E410" s="2">
        <f t="shared" si="548"/>
        <v>0</v>
      </c>
      <c r="F410" s="22">
        <f>'Div 9 history '!B405</f>
        <v>0</v>
      </c>
      <c r="G410" s="22">
        <f>'Div 9 history '!C405</f>
        <v>0</v>
      </c>
      <c r="H410" s="22">
        <f>'Div 9 history '!D405</f>
        <v>0</v>
      </c>
      <c r="I410" s="22">
        <f>'Div 9 history '!E405</f>
        <v>0</v>
      </c>
      <c r="J410" s="22">
        <f>'Div 9 history '!F405</f>
        <v>0</v>
      </c>
      <c r="K410" s="22">
        <f>'Div 9 history '!G405</f>
        <v>0</v>
      </c>
      <c r="L410" s="1">
        <f t="shared" si="553"/>
        <v>0</v>
      </c>
      <c r="M410" s="1">
        <f t="shared" si="553"/>
        <v>0</v>
      </c>
      <c r="N410" s="1">
        <f t="shared" si="553"/>
        <v>0</v>
      </c>
      <c r="O410" s="1">
        <f t="shared" si="553"/>
        <v>0</v>
      </c>
      <c r="P410" s="1">
        <f t="shared" si="553"/>
        <v>0</v>
      </c>
      <c r="Q410" s="1">
        <f t="shared" si="553"/>
        <v>0</v>
      </c>
      <c r="R410" s="1">
        <f t="shared" si="553"/>
        <v>0</v>
      </c>
      <c r="S410" s="1">
        <f t="shared" si="553"/>
        <v>0</v>
      </c>
      <c r="T410" s="1">
        <f t="shared" si="553"/>
        <v>0</v>
      </c>
      <c r="U410" s="1">
        <f t="shared" si="553"/>
        <v>0</v>
      </c>
      <c r="V410" s="1">
        <f t="shared" si="553"/>
        <v>0</v>
      </c>
      <c r="W410" s="1">
        <f t="shared" si="553"/>
        <v>0</v>
      </c>
      <c r="X410" s="1">
        <f t="shared" si="553"/>
        <v>0</v>
      </c>
      <c r="Y410" s="1">
        <f t="shared" si="553"/>
        <v>0</v>
      </c>
      <c r="Z410" s="1">
        <f t="shared" si="553"/>
        <v>0</v>
      </c>
      <c r="AA410" s="1">
        <f t="shared" si="553"/>
        <v>0</v>
      </c>
      <c r="AB410" s="1">
        <f t="shared" si="553"/>
        <v>0</v>
      </c>
      <c r="AC410" s="1">
        <f t="shared" si="554"/>
        <v>0</v>
      </c>
      <c r="AD410" s="1">
        <f t="shared" si="554"/>
        <v>0</v>
      </c>
      <c r="AE410" s="1">
        <f t="shared" si="554"/>
        <v>0</v>
      </c>
      <c r="AF410" s="1">
        <f t="shared" si="554"/>
        <v>0</v>
      </c>
      <c r="AH410" s="15">
        <f t="shared" si="550"/>
        <v>0</v>
      </c>
      <c r="AI410" s="15">
        <f t="shared" si="551"/>
        <v>0</v>
      </c>
      <c r="AJ410" s="15">
        <f t="shared" si="552"/>
        <v>0</v>
      </c>
      <c r="AN410" s="15">
        <f t="shared" si="518"/>
        <v>0</v>
      </c>
    </row>
    <row r="411" spans="1:40">
      <c r="A411" s="109" t="s">
        <v>350</v>
      </c>
      <c r="B411" s="5" t="str">
        <f t="shared" si="471"/>
        <v>8700-07510</v>
      </c>
      <c r="C411" s="5" t="str">
        <f t="shared" si="529"/>
        <v>8700</v>
      </c>
      <c r="D411" s="1">
        <f>SUM($F411:K411)</f>
        <v>0</v>
      </c>
      <c r="E411" s="2">
        <f>D411/$D$412</f>
        <v>0</v>
      </c>
      <c r="F411" s="22">
        <f>'Div 9 history '!B406</f>
        <v>0</v>
      </c>
      <c r="G411" s="22">
        <f>'Div 9 history '!C406</f>
        <v>0</v>
      </c>
      <c r="H411" s="22">
        <f>'Div 9 history '!D406</f>
        <v>0</v>
      </c>
      <c r="I411" s="22">
        <f>'Div 9 history '!E406</f>
        <v>0</v>
      </c>
      <c r="J411" s="22">
        <f>'Div 9 history '!F406</f>
        <v>0</v>
      </c>
      <c r="K411" s="22">
        <f>'Div 9 history '!G406</f>
        <v>0</v>
      </c>
      <c r="L411" s="1">
        <f t="shared" si="553"/>
        <v>0</v>
      </c>
      <c r="M411" s="1">
        <f t="shared" si="553"/>
        <v>0</v>
      </c>
      <c r="N411" s="1">
        <f t="shared" si="553"/>
        <v>0</v>
      </c>
      <c r="O411" s="1">
        <f t="shared" si="553"/>
        <v>0</v>
      </c>
      <c r="P411" s="1">
        <f t="shared" si="553"/>
        <v>0</v>
      </c>
      <c r="Q411" s="1">
        <f t="shared" si="553"/>
        <v>0</v>
      </c>
      <c r="R411" s="1">
        <f t="shared" si="553"/>
        <v>0</v>
      </c>
      <c r="S411" s="1">
        <f t="shared" si="553"/>
        <v>0</v>
      </c>
      <c r="T411" s="1">
        <f t="shared" si="553"/>
        <v>0</v>
      </c>
      <c r="U411" s="1">
        <f t="shared" si="553"/>
        <v>0</v>
      </c>
      <c r="V411" s="1">
        <f t="shared" si="553"/>
        <v>0</v>
      </c>
      <c r="W411" s="1">
        <f t="shared" si="553"/>
        <v>0</v>
      </c>
      <c r="X411" s="1">
        <f t="shared" si="553"/>
        <v>0</v>
      </c>
      <c r="Y411" s="1">
        <f t="shared" si="553"/>
        <v>0</v>
      </c>
      <c r="Z411" s="1">
        <f t="shared" si="553"/>
        <v>0</v>
      </c>
      <c r="AA411" s="1">
        <f t="shared" si="553"/>
        <v>0</v>
      </c>
      <c r="AB411" s="1">
        <f t="shared" si="553"/>
        <v>0</v>
      </c>
      <c r="AC411" s="1">
        <f t="shared" si="554"/>
        <v>0</v>
      </c>
      <c r="AD411" s="1">
        <f t="shared" si="554"/>
        <v>0</v>
      </c>
      <c r="AE411" s="1">
        <f t="shared" si="554"/>
        <v>0</v>
      </c>
      <c r="AF411" s="1">
        <f t="shared" si="554"/>
        <v>0</v>
      </c>
      <c r="AH411" s="15">
        <f t="shared" si="532"/>
        <v>0</v>
      </c>
      <c r="AI411" s="15">
        <f t="shared" si="533"/>
        <v>0</v>
      </c>
      <c r="AJ411" s="15">
        <f t="shared" si="534"/>
        <v>0</v>
      </c>
      <c r="AN411" s="15">
        <f t="shared" si="518"/>
        <v>0</v>
      </c>
    </row>
    <row r="412" spans="1:40">
      <c r="A412" s="9" t="s">
        <v>35</v>
      </c>
      <c r="B412" s="5"/>
      <c r="C412" s="5"/>
      <c r="D412" s="31">
        <f t="shared" ref="D412:K412" si="555">SUM(D395:D411)</f>
        <v>66227.960000000021</v>
      </c>
      <c r="E412" s="32">
        <f t="shared" si="555"/>
        <v>0.99999999999999989</v>
      </c>
      <c r="F412" s="31">
        <f t="shared" si="555"/>
        <v>20975.58</v>
      </c>
      <c r="G412" s="31">
        <f t="shared" si="555"/>
        <v>4398.58</v>
      </c>
      <c r="H412" s="31">
        <f t="shared" si="555"/>
        <v>4093.58</v>
      </c>
      <c r="I412" s="31">
        <f t="shared" si="555"/>
        <v>13166.58</v>
      </c>
      <c r="J412" s="31">
        <f t="shared" si="555"/>
        <v>4362.58</v>
      </c>
      <c r="K412" s="31">
        <f t="shared" si="555"/>
        <v>19231.059999999998</v>
      </c>
      <c r="L412" s="31">
        <f>'Div 9 history '!H407</f>
        <v>14374.55</v>
      </c>
      <c r="M412" s="31">
        <f>'Div 9 history '!I407</f>
        <v>2417.3000000000002</v>
      </c>
      <c r="N412" s="31">
        <f>'Div 9 history '!J407</f>
        <v>468.5</v>
      </c>
      <c r="O412" s="31">
        <f>'Div 009 FY19 Budget'!C80</f>
        <v>16006</v>
      </c>
      <c r="P412" s="31">
        <f>'Div 009 FY19 Budget'!D80</f>
        <v>11298.2</v>
      </c>
      <c r="Q412" s="31">
        <f>'Div 009 FY19 Budget'!E80</f>
        <v>2469.8000000000002</v>
      </c>
      <c r="R412" s="31">
        <f>'Div 009 FY19 Budget'!F80</f>
        <v>17247</v>
      </c>
      <c r="S412" s="31">
        <f>'Div 009 FY19 Budget'!G80</f>
        <v>1446.2</v>
      </c>
      <c r="T412" s="31">
        <f>'Div 009 FY19 Budget'!H80</f>
        <v>830</v>
      </c>
      <c r="U412" s="31">
        <f>'Div 009 FY19 Budget'!I80</f>
        <v>12334.5</v>
      </c>
      <c r="V412" s="31">
        <f>'Div 009 FY19 Budget'!J80</f>
        <v>2699.6</v>
      </c>
      <c r="W412" s="31">
        <f>'Div 009 FY19 Budget'!K80</f>
        <v>4405.6000000000004</v>
      </c>
      <c r="X412" s="31">
        <f>'Div 009 FY19 Budget'!L80</f>
        <v>645.9</v>
      </c>
      <c r="Y412" s="31">
        <f>'Div 009 FY19 Budget'!M80</f>
        <v>1259.2</v>
      </c>
      <c r="Z412" s="31">
        <f>'Div 009 FY19 Budget'!N80</f>
        <v>425.4</v>
      </c>
      <c r="AA412" s="37">
        <f t="shared" ref="AA412" si="556">O412*(1+AA$3)</f>
        <v>16006</v>
      </c>
      <c r="AB412" s="37">
        <f t="shared" ref="AB412" si="557">P412*(1+AB$3)</f>
        <v>11298.2</v>
      </c>
      <c r="AC412" s="37">
        <f t="shared" ref="AC412" si="558">Q412*(1+AC$3)</f>
        <v>2469.8000000000002</v>
      </c>
      <c r="AD412" s="37">
        <f t="shared" ref="AD412" si="559">R412*(1+AD$3)</f>
        <v>17247</v>
      </c>
      <c r="AE412" s="37">
        <f t="shared" ref="AE412" si="560">S412*(1+AE$3)</f>
        <v>1446.2</v>
      </c>
      <c r="AF412" s="37">
        <f t="shared" ref="AF412" si="561">T412*(1+AF$3)</f>
        <v>830</v>
      </c>
      <c r="AH412" s="15">
        <f>SUM(F412:Q412)</f>
        <v>113262.31000000001</v>
      </c>
      <c r="AI412" s="15">
        <f>SUM(U412:AF412)</f>
        <v>71067.400000000009</v>
      </c>
      <c r="AJ412" s="15">
        <f t="shared" ref="AJ412" si="562">AI412-AH412</f>
        <v>-42194.91</v>
      </c>
    </row>
    <row r="413" spans="1:40">
      <c r="B413" s="5"/>
      <c r="C413" s="5"/>
      <c r="F413" s="1">
        <f>F412-'Div 9 history '!B407</f>
        <v>0</v>
      </c>
      <c r="G413" s="1">
        <f>G412-'Div 9 history '!C407</f>
        <v>0</v>
      </c>
      <c r="H413" s="1">
        <f>H412-'Div 9 history '!D407</f>
        <v>0</v>
      </c>
      <c r="I413" s="1">
        <f>I412-'Div 9 history '!E407</f>
        <v>0</v>
      </c>
      <c r="J413" s="1">
        <f>J412-'Div 9 history '!F407</f>
        <v>0</v>
      </c>
      <c r="K413" s="1">
        <f>K412-'Div 9 history '!G407</f>
        <v>0</v>
      </c>
      <c r="L413" s="1">
        <f>L412-'Div 9 history '!H407</f>
        <v>0</v>
      </c>
      <c r="M413" s="1">
        <f>M412-'Div 9 history '!I407</f>
        <v>0</v>
      </c>
      <c r="N413" s="1">
        <f>N412-'Div 9 history '!J407</f>
        <v>0</v>
      </c>
      <c r="O413" s="1">
        <f t="shared" ref="O413:AF413" si="563">O412-SUM(O395:O411)</f>
        <v>0</v>
      </c>
      <c r="P413" s="1">
        <f t="shared" si="563"/>
        <v>0</v>
      </c>
      <c r="Q413" s="1">
        <f t="shared" si="563"/>
        <v>0</v>
      </c>
      <c r="R413" s="1">
        <f t="shared" si="563"/>
        <v>0</v>
      </c>
      <c r="S413" s="1">
        <f t="shared" si="563"/>
        <v>0</v>
      </c>
      <c r="T413" s="1">
        <f t="shared" si="563"/>
        <v>0</v>
      </c>
      <c r="U413" s="1">
        <f t="shared" si="563"/>
        <v>0</v>
      </c>
      <c r="V413" s="1">
        <f t="shared" si="563"/>
        <v>0</v>
      </c>
      <c r="W413" s="1">
        <f t="shared" si="563"/>
        <v>0</v>
      </c>
      <c r="X413" s="1">
        <f t="shared" si="563"/>
        <v>0</v>
      </c>
      <c r="Y413" s="1">
        <f t="shared" si="563"/>
        <v>0</v>
      </c>
      <c r="Z413" s="1">
        <f t="shared" si="563"/>
        <v>0</v>
      </c>
      <c r="AA413" s="1">
        <f t="shared" si="563"/>
        <v>0</v>
      </c>
      <c r="AB413" s="1">
        <f t="shared" si="563"/>
        <v>0</v>
      </c>
      <c r="AC413" s="1">
        <f t="shared" si="563"/>
        <v>0</v>
      </c>
      <c r="AD413" s="1">
        <f t="shared" si="563"/>
        <v>0</v>
      </c>
      <c r="AE413" s="1">
        <f t="shared" si="563"/>
        <v>0</v>
      </c>
      <c r="AF413" s="1">
        <f t="shared" si="563"/>
        <v>0</v>
      </c>
    </row>
    <row r="414" spans="1:40">
      <c r="A414" s="76" t="s">
        <v>248</v>
      </c>
      <c r="B414" s="5" t="str">
        <f t="shared" si="471"/>
        <v>8700-05111</v>
      </c>
      <c r="C414" s="5" t="str">
        <f t="shared" ref="C414" si="564">LEFT(B414,4)</f>
        <v>8700</v>
      </c>
      <c r="D414" s="1">
        <f>SUM($F414:K414)</f>
        <v>3147.0299999999997</v>
      </c>
      <c r="E414" s="2">
        <f t="shared" ref="E414:E420" si="565">D414/$D$431</f>
        <v>0.85970567586099511</v>
      </c>
      <c r="F414" s="22">
        <f>'Div 9 history '!B409</f>
        <v>234.42</v>
      </c>
      <c r="G414" s="22">
        <f>'Div 9 history '!C409</f>
        <v>855.86</v>
      </c>
      <c r="H414" s="22">
        <f>'Div 9 history '!D409</f>
        <v>916.45</v>
      </c>
      <c r="I414" s="22">
        <f>'Div 9 history '!E409</f>
        <v>202.01</v>
      </c>
      <c r="J414" s="22">
        <f>'Div 9 history '!F409</f>
        <v>215.37</v>
      </c>
      <c r="K414" s="22">
        <f>'Div 9 history '!G409</f>
        <v>722.92</v>
      </c>
      <c r="L414" s="1">
        <f t="shared" ref="L414:U424" si="566">$E414*L$431</f>
        <v>759.1201117852587</v>
      </c>
      <c r="M414" s="1">
        <f t="shared" si="566"/>
        <v>797.66931429086571</v>
      </c>
      <c r="N414" s="1">
        <f t="shared" si="566"/>
        <v>1241.1055018999671</v>
      </c>
      <c r="O414" s="1">
        <f t="shared" si="566"/>
        <v>801.31446635651639</v>
      </c>
      <c r="P414" s="1">
        <f t="shared" si="566"/>
        <v>426.31944760270886</v>
      </c>
      <c r="Q414" s="1">
        <f t="shared" si="566"/>
        <v>2090.8042036939401</v>
      </c>
      <c r="R414" s="1">
        <f t="shared" si="566"/>
        <v>691.86533676265299</v>
      </c>
      <c r="S414" s="1">
        <f t="shared" si="566"/>
        <v>1241.4149959432768</v>
      </c>
      <c r="T414" s="1">
        <f t="shared" si="566"/>
        <v>1506.4450616977044</v>
      </c>
      <c r="U414" s="1">
        <f t="shared" si="566"/>
        <v>690.12013424065526</v>
      </c>
      <c r="V414" s="1">
        <f t="shared" ref="V414:AF424" si="567">$E414*V$431</f>
        <v>288.00140141343337</v>
      </c>
      <c r="W414" s="1">
        <f t="shared" si="567"/>
        <v>1574.00933076362</v>
      </c>
      <c r="X414" s="1">
        <f t="shared" si="567"/>
        <v>1085.1291011285066</v>
      </c>
      <c r="Y414" s="1">
        <f t="shared" si="567"/>
        <v>624.02596188046198</v>
      </c>
      <c r="Z414" s="1">
        <f t="shared" si="567"/>
        <v>917.55527078968146</v>
      </c>
      <c r="AA414" s="1">
        <f t="shared" si="567"/>
        <v>801.31446635651639</v>
      </c>
      <c r="AB414" s="1">
        <f t="shared" si="567"/>
        <v>426.31944760270886</v>
      </c>
      <c r="AC414" s="1">
        <f t="shared" si="567"/>
        <v>2090.8042036939401</v>
      </c>
      <c r="AD414" s="1">
        <f t="shared" si="567"/>
        <v>691.86533676265299</v>
      </c>
      <c r="AE414" s="1">
        <f t="shared" si="567"/>
        <v>1241.4149959432768</v>
      </c>
      <c r="AF414" s="1">
        <f t="shared" si="567"/>
        <v>1506.4450616977044</v>
      </c>
      <c r="AH414" s="15">
        <f t="shared" ref="AH414:AH430" si="568">SUM(F414:Q414)</f>
        <v>9263.3630456292576</v>
      </c>
      <c r="AI414" s="15">
        <f t="shared" ref="AI414:AI430" si="569">SUM(U414:AF414)</f>
        <v>11937.004712273159</v>
      </c>
      <c r="AJ414" s="15">
        <f t="shared" ref="AJ414:AJ430" si="570">AI414-AH414</f>
        <v>2673.6416666439018</v>
      </c>
      <c r="AN414" s="15">
        <f t="shared" ref="AN414:AN430" si="571">AJ414</f>
        <v>2673.6416666439018</v>
      </c>
    </row>
    <row r="415" spans="1:40">
      <c r="A415" s="76" t="s">
        <v>249</v>
      </c>
      <c r="B415" s="5" t="str">
        <f t="shared" ref="B415:B430" si="572">RIGHT(A415,10)</f>
        <v>8740-05111</v>
      </c>
      <c r="C415" s="5" t="str">
        <f t="shared" ref="C415:C430" si="573">LEFT(B415,4)</f>
        <v>8740</v>
      </c>
      <c r="D415" s="1">
        <f>SUM($F415:K415)</f>
        <v>1124.0600000000002</v>
      </c>
      <c r="E415" s="2">
        <f t="shared" si="565"/>
        <v>0.30707071810828318</v>
      </c>
      <c r="F415" s="22">
        <f>'Div 9 history '!B410</f>
        <v>232.58</v>
      </c>
      <c r="G415" s="22">
        <f>'Div 9 history '!C410</f>
        <v>261.81</v>
      </c>
      <c r="H415" s="22">
        <f>'Div 9 history '!D410</f>
        <v>108.95</v>
      </c>
      <c r="I415" s="22">
        <f>'Div 9 history '!E410</f>
        <v>336.29</v>
      </c>
      <c r="J415" s="22">
        <f>'Div 9 history '!F410</f>
        <v>108.5</v>
      </c>
      <c r="K415" s="22">
        <f>'Div 9 history '!G410</f>
        <v>75.930000000000007</v>
      </c>
      <c r="L415" s="1">
        <f t="shared" si="566"/>
        <v>271.14344408961404</v>
      </c>
      <c r="M415" s="1">
        <f t="shared" si="566"/>
        <v>284.91249508958947</v>
      </c>
      <c r="N415" s="1">
        <f t="shared" si="566"/>
        <v>443.29957148984198</v>
      </c>
      <c r="O415" s="1">
        <f t="shared" si="566"/>
        <v>286.21447493436858</v>
      </c>
      <c r="P415" s="1">
        <f t="shared" si="566"/>
        <v>152.27329840271653</v>
      </c>
      <c r="Q415" s="1">
        <f t="shared" si="566"/>
        <v>746.79598643934469</v>
      </c>
      <c r="R415" s="1">
        <f t="shared" si="566"/>
        <v>247.12130181200305</v>
      </c>
      <c r="S415" s="1">
        <f t="shared" si="566"/>
        <v>443.41011694836089</v>
      </c>
      <c r="T415" s="1">
        <f t="shared" si="566"/>
        <v>538.07387792678242</v>
      </c>
      <c r="U415" s="1">
        <f t="shared" si="566"/>
        <v>246.49794825424325</v>
      </c>
      <c r="V415" s="1">
        <f t="shared" si="567"/>
        <v>102.86869056627486</v>
      </c>
      <c r="W415" s="1">
        <f t="shared" si="567"/>
        <v>562.20656566291234</v>
      </c>
      <c r="X415" s="1">
        <f t="shared" si="567"/>
        <v>387.58773110345612</v>
      </c>
      <c r="Y415" s="1">
        <f t="shared" si="567"/>
        <v>222.89035144607843</v>
      </c>
      <c r="Z415" s="1">
        <f t="shared" si="567"/>
        <v>327.73350672978955</v>
      </c>
      <c r="AA415" s="1">
        <f t="shared" si="567"/>
        <v>286.21447493436858</v>
      </c>
      <c r="AB415" s="1">
        <f t="shared" si="567"/>
        <v>152.27329840271653</v>
      </c>
      <c r="AC415" s="1">
        <f t="shared" si="567"/>
        <v>746.79598643934469</v>
      </c>
      <c r="AD415" s="1">
        <f t="shared" si="567"/>
        <v>247.12130181200305</v>
      </c>
      <c r="AE415" s="1">
        <f t="shared" si="567"/>
        <v>443.41011694836089</v>
      </c>
      <c r="AF415" s="1">
        <f t="shared" si="567"/>
        <v>538.07387792678242</v>
      </c>
      <c r="AH415" s="15">
        <f t="shared" si="568"/>
        <v>3308.6992704454751</v>
      </c>
      <c r="AI415" s="15">
        <f t="shared" si="569"/>
        <v>4263.6738502263306</v>
      </c>
      <c r="AJ415" s="15">
        <f t="shared" si="570"/>
        <v>954.97457978085549</v>
      </c>
      <c r="AN415" s="15">
        <f t="shared" si="571"/>
        <v>954.97457978085549</v>
      </c>
    </row>
    <row r="416" spans="1:40">
      <c r="A416" s="76" t="s">
        <v>250</v>
      </c>
      <c r="B416" s="5" t="str">
        <f t="shared" si="572"/>
        <v>8780-05111</v>
      </c>
      <c r="C416" s="5" t="str">
        <f t="shared" si="573"/>
        <v>8780</v>
      </c>
      <c r="D416" s="1">
        <f>SUM($F416:K416)</f>
        <v>70.399999999999991</v>
      </c>
      <c r="E416" s="2">
        <f t="shared" si="565"/>
        <v>1.9231872457718565E-2</v>
      </c>
      <c r="F416" s="22">
        <f>'Div 9 history '!B411</f>
        <v>0</v>
      </c>
      <c r="G416" s="22">
        <f>'Div 9 history '!C411</f>
        <v>12.17</v>
      </c>
      <c r="H416" s="22">
        <f>'Div 9 history '!D411</f>
        <v>0</v>
      </c>
      <c r="I416" s="22">
        <f>'Div 9 history '!E411</f>
        <v>0</v>
      </c>
      <c r="J416" s="22">
        <f>'Div 9 history '!F411</f>
        <v>58.23</v>
      </c>
      <c r="K416" s="22">
        <f>'Div 9 history '!G411</f>
        <v>0</v>
      </c>
      <c r="L416" s="1">
        <f t="shared" si="566"/>
        <v>16.981743380165494</v>
      </c>
      <c r="M416" s="1">
        <f t="shared" si="566"/>
        <v>17.844100541169595</v>
      </c>
      <c r="N416" s="1">
        <f t="shared" si="566"/>
        <v>27.76390035486083</v>
      </c>
      <c r="O416" s="1">
        <f t="shared" si="566"/>
        <v>17.925643680390319</v>
      </c>
      <c r="P416" s="1">
        <f t="shared" si="566"/>
        <v>9.5368932330580591</v>
      </c>
      <c r="Q416" s="1">
        <f t="shared" si="566"/>
        <v>46.771913817171551</v>
      </c>
      <c r="R416" s="1">
        <f t="shared" si="566"/>
        <v>15.477233997798169</v>
      </c>
      <c r="S416" s="1">
        <f t="shared" si="566"/>
        <v>27.770823828945609</v>
      </c>
      <c r="T416" s="1">
        <f t="shared" si="566"/>
        <v>33.699625470211089</v>
      </c>
      <c r="U416" s="1">
        <f t="shared" si="566"/>
        <v>15.438193296709001</v>
      </c>
      <c r="V416" s="1">
        <f t="shared" si="567"/>
        <v>6.4426772733357192</v>
      </c>
      <c r="W416" s="1">
        <f t="shared" si="567"/>
        <v>35.211058326663185</v>
      </c>
      <c r="X416" s="1">
        <f t="shared" si="567"/>
        <v>24.274661734856952</v>
      </c>
      <c r="Y416" s="1">
        <f t="shared" si="567"/>
        <v>13.959646942159598</v>
      </c>
      <c r="Z416" s="1">
        <f t="shared" si="567"/>
        <v>20.525985155398448</v>
      </c>
      <c r="AA416" s="1">
        <f t="shared" si="567"/>
        <v>17.925643680390319</v>
      </c>
      <c r="AB416" s="1">
        <f t="shared" si="567"/>
        <v>9.5368932330580591</v>
      </c>
      <c r="AC416" s="1">
        <f t="shared" si="567"/>
        <v>46.771913817171551</v>
      </c>
      <c r="AD416" s="1">
        <f t="shared" si="567"/>
        <v>15.477233997798169</v>
      </c>
      <c r="AE416" s="1">
        <f t="shared" si="567"/>
        <v>27.770823828945609</v>
      </c>
      <c r="AF416" s="1">
        <f t="shared" si="567"/>
        <v>33.699625470211089</v>
      </c>
      <c r="AH416" s="15">
        <f t="shared" si="568"/>
        <v>207.22419500681588</v>
      </c>
      <c r="AI416" s="15">
        <f t="shared" si="569"/>
        <v>267.03435675669766</v>
      </c>
      <c r="AJ416" s="15">
        <f t="shared" si="570"/>
        <v>59.810161749881786</v>
      </c>
      <c r="AN416" s="15">
        <f t="shared" si="571"/>
        <v>59.810161749881786</v>
      </c>
    </row>
    <row r="417" spans="1:40">
      <c r="A417" s="76" t="s">
        <v>524</v>
      </c>
      <c r="B417" s="5" t="str">
        <f t="shared" si="572"/>
        <v>8800-05111</v>
      </c>
      <c r="C417" s="5" t="str">
        <f t="shared" si="573"/>
        <v>8800</v>
      </c>
      <c r="D417" s="1">
        <f>SUM($F417:K417)</f>
        <v>496.01</v>
      </c>
      <c r="E417" s="2">
        <f t="shared" si="565"/>
        <v>0.13550001502490036</v>
      </c>
      <c r="F417" s="22">
        <f>'Div 9 history '!B412</f>
        <v>0</v>
      </c>
      <c r="G417" s="22">
        <f>'Div 9 history '!C412</f>
        <v>70.12</v>
      </c>
      <c r="H417" s="22">
        <f>'Div 9 history '!D412</f>
        <v>0</v>
      </c>
      <c r="I417" s="22">
        <f>'Div 9 history '!E412</f>
        <v>191.93</v>
      </c>
      <c r="J417" s="22">
        <f>'Div 9 history '!F412</f>
        <v>175.12</v>
      </c>
      <c r="K417" s="22">
        <f>'Div 9 history '!G412</f>
        <v>58.84</v>
      </c>
      <c r="L417" s="1">
        <f t="shared" si="566"/>
        <v>119.64651326698701</v>
      </c>
      <c r="M417" s="1">
        <f t="shared" si="566"/>
        <v>125.72233394070355</v>
      </c>
      <c r="N417" s="1">
        <f t="shared" si="566"/>
        <v>195.61324169054717</v>
      </c>
      <c r="O417" s="1">
        <f t="shared" si="566"/>
        <v>126.29685400440913</v>
      </c>
      <c r="P417" s="1">
        <f t="shared" si="566"/>
        <v>67.193102450697836</v>
      </c>
      <c r="Q417" s="1">
        <f t="shared" si="566"/>
        <v>329.53603654055769</v>
      </c>
      <c r="R417" s="1">
        <f t="shared" si="566"/>
        <v>109.04634709158906</v>
      </c>
      <c r="S417" s="1">
        <f t="shared" si="566"/>
        <v>195.66202169595613</v>
      </c>
      <c r="T417" s="1">
        <f t="shared" si="566"/>
        <v>237.43396632783239</v>
      </c>
      <c r="U417" s="1">
        <f t="shared" si="566"/>
        <v>108.77128206108851</v>
      </c>
      <c r="V417" s="1">
        <f t="shared" si="567"/>
        <v>45.392505033341621</v>
      </c>
      <c r="W417" s="1">
        <f t="shared" si="567"/>
        <v>248.08291250863931</v>
      </c>
      <c r="X417" s="1">
        <f t="shared" si="567"/>
        <v>171.02947396457949</v>
      </c>
      <c r="Y417" s="1">
        <f t="shared" si="567"/>
        <v>98.354040905974173</v>
      </c>
      <c r="Z417" s="1">
        <f t="shared" si="567"/>
        <v>144.61781103592591</v>
      </c>
      <c r="AA417" s="1">
        <f t="shared" si="567"/>
        <v>126.29685400440913</v>
      </c>
      <c r="AB417" s="1">
        <f t="shared" si="567"/>
        <v>67.193102450697836</v>
      </c>
      <c r="AC417" s="1">
        <f t="shared" si="567"/>
        <v>329.53603654055769</v>
      </c>
      <c r="AD417" s="1">
        <f t="shared" si="567"/>
        <v>109.04634709158906</v>
      </c>
      <c r="AE417" s="1">
        <f t="shared" si="567"/>
        <v>195.66202169595613</v>
      </c>
      <c r="AF417" s="1">
        <f t="shared" si="567"/>
        <v>237.43396632783239</v>
      </c>
      <c r="AH417" s="15">
        <f t="shared" si="568"/>
        <v>1460.0180818939023</v>
      </c>
      <c r="AI417" s="15">
        <f t="shared" si="569"/>
        <v>1881.4163536205913</v>
      </c>
      <c r="AJ417" s="15">
        <f t="shared" si="570"/>
        <v>421.39827172668902</v>
      </c>
      <c r="AN417" s="15">
        <f t="shared" si="571"/>
        <v>421.39827172668902</v>
      </c>
    </row>
    <row r="418" spans="1:40">
      <c r="A418" s="76" t="s">
        <v>1207</v>
      </c>
      <c r="B418" s="5" t="str">
        <f t="shared" ref="B418:B427" si="574">RIGHT(A418,10)</f>
        <v>8760-05111</v>
      </c>
      <c r="C418" s="5" t="str">
        <f t="shared" ref="C418:C427" si="575">LEFT(B418,4)</f>
        <v>8760</v>
      </c>
      <c r="D418" s="1">
        <f>SUM($F418:K418)</f>
        <v>183.04</v>
      </c>
      <c r="E418" s="2">
        <f t="shared" si="565"/>
        <v>5.0002868390068268E-2</v>
      </c>
      <c r="F418" s="22">
        <f>'Div 9 history '!B413</f>
        <v>0</v>
      </c>
      <c r="G418" s="22">
        <f>'Div 9 history '!C413</f>
        <v>11.76</v>
      </c>
      <c r="H418" s="22">
        <f>'Div 9 history '!D413</f>
        <v>97.98</v>
      </c>
      <c r="I418" s="22">
        <f>'Div 9 history '!E413</f>
        <v>24.15</v>
      </c>
      <c r="J418" s="22">
        <f>'Div 9 history '!F413</f>
        <v>33.299999999999997</v>
      </c>
      <c r="K418" s="22">
        <f>'Div 9 history '!G413</f>
        <v>15.85</v>
      </c>
      <c r="L418" s="1">
        <f t="shared" si="566"/>
        <v>44.152532788430278</v>
      </c>
      <c r="M418" s="1">
        <f t="shared" si="566"/>
        <v>46.394661407040942</v>
      </c>
      <c r="N418" s="1">
        <f t="shared" si="566"/>
        <v>72.18614092263816</v>
      </c>
      <c r="O418" s="1">
        <f t="shared" si="566"/>
        <v>46.606673569014831</v>
      </c>
      <c r="P418" s="1">
        <f t="shared" si="566"/>
        <v>24.795922405950954</v>
      </c>
      <c r="Q418" s="1">
        <f t="shared" si="566"/>
        <v>121.60697592464602</v>
      </c>
      <c r="R418" s="1">
        <f t="shared" si="566"/>
        <v>40.240808394275241</v>
      </c>
      <c r="S418" s="1">
        <f t="shared" si="566"/>
        <v>72.204141955258578</v>
      </c>
      <c r="T418" s="1">
        <f t="shared" si="566"/>
        <v>87.619026222548825</v>
      </c>
      <c r="U418" s="1">
        <f t="shared" si="566"/>
        <v>40.139302571443402</v>
      </c>
      <c r="V418" s="1">
        <f t="shared" si="567"/>
        <v>16.75096091067287</v>
      </c>
      <c r="W418" s="1">
        <f t="shared" si="567"/>
        <v>91.548751649324288</v>
      </c>
      <c r="X418" s="1">
        <f t="shared" si="567"/>
        <v>63.114120510628069</v>
      </c>
      <c r="Y418" s="1">
        <f t="shared" si="567"/>
        <v>36.295082049614955</v>
      </c>
      <c r="Z418" s="1">
        <f t="shared" si="567"/>
        <v>53.36756140403596</v>
      </c>
      <c r="AA418" s="1">
        <f t="shared" si="567"/>
        <v>46.606673569014831</v>
      </c>
      <c r="AB418" s="1">
        <f t="shared" si="567"/>
        <v>24.795922405950954</v>
      </c>
      <c r="AC418" s="1">
        <f t="shared" si="567"/>
        <v>121.60697592464602</v>
      </c>
      <c r="AD418" s="1">
        <f t="shared" si="567"/>
        <v>40.240808394275241</v>
      </c>
      <c r="AE418" s="1">
        <f t="shared" si="567"/>
        <v>72.204141955258578</v>
      </c>
      <c r="AF418" s="1">
        <f t="shared" si="567"/>
        <v>87.619026222548825</v>
      </c>
      <c r="AH418" s="15">
        <f t="shared" ref="AH418:AH427" si="576">SUM(F418:Q418)</f>
        <v>538.78290701772119</v>
      </c>
      <c r="AI418" s="15">
        <f t="shared" ref="AI418:AI427" si="577">SUM(U418:AF418)</f>
        <v>694.28932756741392</v>
      </c>
      <c r="AJ418" s="15">
        <f t="shared" ref="AJ418:AJ427" si="578">AI418-AH418</f>
        <v>155.50642054969273</v>
      </c>
      <c r="AN418" s="15">
        <f t="shared" ref="AN418:AN427" si="579">AJ418</f>
        <v>155.50642054969273</v>
      </c>
    </row>
    <row r="419" spans="1:40">
      <c r="A419" s="76" t="s">
        <v>1206</v>
      </c>
      <c r="B419" s="5" t="str">
        <f t="shared" si="574"/>
        <v>8630-05111</v>
      </c>
      <c r="C419" s="5" t="str">
        <f t="shared" si="575"/>
        <v>8630</v>
      </c>
      <c r="D419" s="1">
        <f>SUM($F419:K419)</f>
        <v>286.85000000000002</v>
      </c>
      <c r="E419" s="2">
        <f t="shared" si="565"/>
        <v>7.8361684865008108E-2</v>
      </c>
      <c r="F419" s="22">
        <f>'Div 9 history '!B414</f>
        <v>0</v>
      </c>
      <c r="G419" s="22">
        <f>'Div 9 history '!C414</f>
        <v>286.85000000000002</v>
      </c>
      <c r="H419" s="22">
        <f>'Div 9 history '!D414</f>
        <v>0</v>
      </c>
      <c r="I419" s="22">
        <f>'Div 9 history '!E414</f>
        <v>0</v>
      </c>
      <c r="J419" s="22">
        <f>'Div 9 history '!F414</f>
        <v>0</v>
      </c>
      <c r="K419" s="22">
        <f>'Div 9 history '!G414</f>
        <v>0</v>
      </c>
      <c r="L419" s="1">
        <f t="shared" si="566"/>
        <v>69.193367735802155</v>
      </c>
      <c r="M419" s="1">
        <f t="shared" si="566"/>
        <v>72.707105685149131</v>
      </c>
      <c r="N419" s="1">
        <f t="shared" si="566"/>
        <v>113.12606273852032</v>
      </c>
      <c r="O419" s="1">
        <f t="shared" si="566"/>
        <v>73.039359228976764</v>
      </c>
      <c r="P419" s="1">
        <f t="shared" si="566"/>
        <v>38.858775907708868</v>
      </c>
      <c r="Q419" s="1">
        <f t="shared" si="566"/>
        <v>190.57561759169971</v>
      </c>
      <c r="R419" s="1">
        <f t="shared" si="566"/>
        <v>63.063133128812574</v>
      </c>
      <c r="S419" s="1">
        <f t="shared" si="566"/>
        <v>113.15427294507171</v>
      </c>
      <c r="T419" s="1">
        <f t="shared" si="566"/>
        <v>137.3116131552564</v>
      </c>
      <c r="U419" s="1">
        <f t="shared" si="566"/>
        <v>62.904058908536612</v>
      </c>
      <c r="V419" s="1">
        <f t="shared" si="567"/>
        <v>26.251164429777717</v>
      </c>
      <c r="W419" s="1">
        <f t="shared" si="567"/>
        <v>143.47005796879739</v>
      </c>
      <c r="X419" s="1">
        <f t="shared" si="567"/>
        <v>98.908902253461889</v>
      </c>
      <c r="Y419" s="1">
        <f t="shared" si="567"/>
        <v>56.879612576114788</v>
      </c>
      <c r="Z419" s="1">
        <f t="shared" si="567"/>
        <v>83.634642639574494</v>
      </c>
      <c r="AA419" s="1">
        <f t="shared" si="567"/>
        <v>73.039359228976764</v>
      </c>
      <c r="AB419" s="1">
        <f t="shared" si="567"/>
        <v>38.858775907708868</v>
      </c>
      <c r="AC419" s="1">
        <f t="shared" si="567"/>
        <v>190.57561759169971</v>
      </c>
      <c r="AD419" s="1">
        <f t="shared" si="567"/>
        <v>63.063133128812574</v>
      </c>
      <c r="AE419" s="1">
        <f t="shared" si="567"/>
        <v>113.15427294507171</v>
      </c>
      <c r="AF419" s="1">
        <f t="shared" si="567"/>
        <v>137.3116131552564</v>
      </c>
      <c r="AH419" s="15">
        <f t="shared" si="576"/>
        <v>844.350288887857</v>
      </c>
      <c r="AI419" s="15">
        <f t="shared" si="577"/>
        <v>1088.0512107337888</v>
      </c>
      <c r="AJ419" s="15">
        <f t="shared" si="578"/>
        <v>243.70092184593182</v>
      </c>
      <c r="AN419" s="15">
        <f t="shared" si="579"/>
        <v>243.70092184593182</v>
      </c>
    </row>
    <row r="420" spans="1:40">
      <c r="A420" s="76" t="s">
        <v>939</v>
      </c>
      <c r="B420" s="5" t="str">
        <f t="shared" si="574"/>
        <v>8560-05111</v>
      </c>
      <c r="C420" s="5" t="str">
        <f t="shared" si="575"/>
        <v>8560</v>
      </c>
      <c r="D420" s="1">
        <f>SUM($F420:K420)</f>
        <v>191.22</v>
      </c>
      <c r="E420" s="2">
        <f t="shared" si="565"/>
        <v>5.2237480843252047E-2</v>
      </c>
      <c r="F420" s="22">
        <f>'Div 9 history '!B415</f>
        <v>0</v>
      </c>
      <c r="G420" s="22">
        <f>'Div 9 history '!C415</f>
        <v>0</v>
      </c>
      <c r="H420" s="22">
        <f>'Div 9 history '!D415</f>
        <v>65.47</v>
      </c>
      <c r="I420" s="22">
        <f>'Div 9 history '!E415</f>
        <v>125.75</v>
      </c>
      <c r="J420" s="22">
        <f>'Div 9 history '!F415</f>
        <v>0</v>
      </c>
      <c r="K420" s="22">
        <f>'Div 9 history '!G415</f>
        <v>0</v>
      </c>
      <c r="L420" s="1">
        <f t="shared" si="566"/>
        <v>46.125695584591561</v>
      </c>
      <c r="M420" s="1">
        <f t="shared" si="566"/>
        <v>48.468024225602981</v>
      </c>
      <c r="N420" s="1">
        <f t="shared" si="566"/>
        <v>75.412116844552386</v>
      </c>
      <c r="O420" s="1">
        <f t="shared" si="566"/>
        <v>48.689511144378372</v>
      </c>
      <c r="P420" s="1">
        <f t="shared" si="566"/>
        <v>25.904044375360257</v>
      </c>
      <c r="Q420" s="1">
        <f t="shared" si="566"/>
        <v>127.04155341078898</v>
      </c>
      <c r="R420" s="1">
        <f t="shared" si="566"/>
        <v>42.039157458223947</v>
      </c>
      <c r="S420" s="1">
        <f t="shared" si="566"/>
        <v>75.430922337655957</v>
      </c>
      <c r="T420" s="1">
        <f t="shared" si="566"/>
        <v>91.534692932013698</v>
      </c>
      <c r="U420" s="1">
        <f t="shared" si="566"/>
        <v>41.933115372112148</v>
      </c>
      <c r="V420" s="1">
        <f t="shared" si="567"/>
        <v>17.499556082489438</v>
      </c>
      <c r="W420" s="1">
        <f t="shared" si="567"/>
        <v>95.640036551484869</v>
      </c>
      <c r="X420" s="1">
        <f t="shared" si="567"/>
        <v>65.934670695161174</v>
      </c>
      <c r="Y420" s="1">
        <f t="shared" si="567"/>
        <v>37.917097844882932</v>
      </c>
      <c r="Z420" s="1">
        <f t="shared" si="567"/>
        <v>55.752540929194474</v>
      </c>
      <c r="AA420" s="1">
        <f t="shared" si="567"/>
        <v>48.689511144378372</v>
      </c>
      <c r="AB420" s="1">
        <f t="shared" si="567"/>
        <v>25.904044375360257</v>
      </c>
      <c r="AC420" s="1">
        <f t="shared" si="567"/>
        <v>127.04155341078898</v>
      </c>
      <c r="AD420" s="1">
        <f t="shared" si="567"/>
        <v>42.039157458223947</v>
      </c>
      <c r="AE420" s="1">
        <f t="shared" si="567"/>
        <v>75.430922337655957</v>
      </c>
      <c r="AF420" s="1">
        <f t="shared" si="567"/>
        <v>91.534692932013698</v>
      </c>
      <c r="AH420" s="15">
        <f t="shared" si="576"/>
        <v>562.86094558527452</v>
      </c>
      <c r="AI420" s="15">
        <f t="shared" si="577"/>
        <v>725.31689913374635</v>
      </c>
      <c r="AJ420" s="15">
        <f t="shared" si="578"/>
        <v>162.45595354847183</v>
      </c>
      <c r="AN420" s="15">
        <f t="shared" si="579"/>
        <v>162.45595354847183</v>
      </c>
    </row>
    <row r="421" spans="1:40">
      <c r="A421" s="76" t="s">
        <v>940</v>
      </c>
      <c r="B421" s="5" t="str">
        <f t="shared" ref="B421:B424" si="580">RIGHT(A421,10)</f>
        <v>8750-05111</v>
      </c>
      <c r="C421" s="5" t="str">
        <f t="shared" ref="C421:C424" si="581">LEFT(B421,4)</f>
        <v>8750</v>
      </c>
      <c r="D421" s="1">
        <f>SUM($F421:K421)</f>
        <v>45.749999999999993</v>
      </c>
      <c r="E421" s="2">
        <f t="shared" ref="E421:E424" si="582">D421/$D$431</f>
        <v>1.2497985297452049E-2</v>
      </c>
      <c r="F421" s="22">
        <f>'Div 9 history '!B416</f>
        <v>12.27</v>
      </c>
      <c r="G421" s="22">
        <f>'Div 9 history '!C416</f>
        <v>23.61</v>
      </c>
      <c r="H421" s="22">
        <f>'Div 9 history '!D416</f>
        <v>9.8699999999999992</v>
      </c>
      <c r="I421" s="22">
        <f>'Div 9 history '!E416</f>
        <v>0</v>
      </c>
      <c r="J421" s="22">
        <f>'Div 9 history '!F416</f>
        <v>0</v>
      </c>
      <c r="K421" s="22">
        <f>'Div 9 history '!G416</f>
        <v>0</v>
      </c>
      <c r="L421" s="1">
        <f t="shared" si="566"/>
        <v>11.035721017650159</v>
      </c>
      <c r="M421" s="1">
        <f t="shared" si="566"/>
        <v>11.59613067838791</v>
      </c>
      <c r="N421" s="1">
        <f t="shared" si="566"/>
        <v>18.042591494813678</v>
      </c>
      <c r="O421" s="1">
        <f t="shared" si="566"/>
        <v>11.649122136049106</v>
      </c>
      <c r="P421" s="1">
        <f t="shared" si="566"/>
        <v>6.1976259291534959</v>
      </c>
      <c r="Q421" s="1">
        <f t="shared" si="566"/>
        <v>30.395100243403384</v>
      </c>
      <c r="R421" s="1">
        <f t="shared" si="566"/>
        <v>10.058003627830486</v>
      </c>
      <c r="S421" s="1">
        <f t="shared" si="566"/>
        <v>18.047090769520757</v>
      </c>
      <c r="T421" s="1">
        <f t="shared" si="566"/>
        <v>21.899969677019275</v>
      </c>
      <c r="U421" s="1">
        <f t="shared" si="566"/>
        <v>10.032632717676657</v>
      </c>
      <c r="V421" s="1">
        <f t="shared" si="567"/>
        <v>4.1868250746464364</v>
      </c>
      <c r="W421" s="1">
        <f t="shared" si="567"/>
        <v>22.882186341546031</v>
      </c>
      <c r="X421" s="1">
        <f t="shared" si="567"/>
        <v>15.775082022296951</v>
      </c>
      <c r="Y421" s="1">
        <f t="shared" si="567"/>
        <v>9.0717876080085436</v>
      </c>
      <c r="Z421" s="1">
        <f t="shared" si="567"/>
        <v>13.338974728117597</v>
      </c>
      <c r="AA421" s="1">
        <f t="shared" si="567"/>
        <v>11.649122136049106</v>
      </c>
      <c r="AB421" s="1">
        <f t="shared" si="567"/>
        <v>6.1976259291534959</v>
      </c>
      <c r="AC421" s="1">
        <f t="shared" si="567"/>
        <v>30.395100243403384</v>
      </c>
      <c r="AD421" s="1">
        <f t="shared" si="567"/>
        <v>10.058003627830486</v>
      </c>
      <c r="AE421" s="1">
        <f t="shared" si="567"/>
        <v>18.047090769520757</v>
      </c>
      <c r="AF421" s="1">
        <f t="shared" si="567"/>
        <v>21.899969677019275</v>
      </c>
      <c r="AH421" s="15">
        <f t="shared" ref="AH421:AH425" si="583">SUM(F421:Q421)</f>
        <v>134.66629149945774</v>
      </c>
      <c r="AI421" s="15">
        <f t="shared" ref="AI421:AI425" si="584">SUM(U421:AF421)</f>
        <v>173.53440087526872</v>
      </c>
      <c r="AJ421" s="15">
        <f t="shared" ref="AJ421:AJ425" si="585">AI421-AH421</f>
        <v>38.868109375810974</v>
      </c>
      <c r="AN421" s="15">
        <f t="shared" ref="AN421:AN425" si="586">AJ421</f>
        <v>38.868109375810974</v>
      </c>
    </row>
    <row r="422" spans="1:40">
      <c r="A422" s="76" t="s">
        <v>941</v>
      </c>
      <c r="B422" s="5" t="str">
        <f t="shared" si="580"/>
        <v>9020-05111</v>
      </c>
      <c r="C422" s="5" t="str">
        <f t="shared" si="581"/>
        <v>9020</v>
      </c>
      <c r="D422" s="1">
        <f>SUM($F422:K422)</f>
        <v>0</v>
      </c>
      <c r="E422" s="2">
        <f t="shared" si="582"/>
        <v>0</v>
      </c>
      <c r="F422" s="22">
        <f>'Div 9 history '!B417</f>
        <v>0</v>
      </c>
      <c r="G422" s="22">
        <f>'Div 9 history '!C417</f>
        <v>0</v>
      </c>
      <c r="H422" s="22">
        <f>'Div 9 history '!D417</f>
        <v>0</v>
      </c>
      <c r="I422" s="22">
        <f>'Div 9 history '!E417</f>
        <v>0</v>
      </c>
      <c r="J422" s="22">
        <f>'Div 9 history '!F417</f>
        <v>0</v>
      </c>
      <c r="K422" s="22">
        <f>'Div 9 history '!G417</f>
        <v>0</v>
      </c>
      <c r="L422" s="1">
        <f t="shared" si="566"/>
        <v>0</v>
      </c>
      <c r="M422" s="1">
        <f t="shared" si="566"/>
        <v>0</v>
      </c>
      <c r="N422" s="1">
        <f t="shared" si="566"/>
        <v>0</v>
      </c>
      <c r="O422" s="1">
        <f t="shared" si="566"/>
        <v>0</v>
      </c>
      <c r="P422" s="1">
        <f t="shared" si="566"/>
        <v>0</v>
      </c>
      <c r="Q422" s="1">
        <f t="shared" si="566"/>
        <v>0</v>
      </c>
      <c r="R422" s="1">
        <f t="shared" si="566"/>
        <v>0</v>
      </c>
      <c r="S422" s="1">
        <f t="shared" si="566"/>
        <v>0</v>
      </c>
      <c r="T422" s="1">
        <f t="shared" si="566"/>
        <v>0</v>
      </c>
      <c r="U422" s="1">
        <f t="shared" si="566"/>
        <v>0</v>
      </c>
      <c r="V422" s="1">
        <f t="shared" si="567"/>
        <v>0</v>
      </c>
      <c r="W422" s="1">
        <f t="shared" si="567"/>
        <v>0</v>
      </c>
      <c r="X422" s="1">
        <f t="shared" si="567"/>
        <v>0</v>
      </c>
      <c r="Y422" s="1">
        <f t="shared" si="567"/>
        <v>0</v>
      </c>
      <c r="Z422" s="1">
        <f t="shared" si="567"/>
        <v>0</v>
      </c>
      <c r="AA422" s="1">
        <f t="shared" si="567"/>
        <v>0</v>
      </c>
      <c r="AB422" s="1">
        <f t="shared" si="567"/>
        <v>0</v>
      </c>
      <c r="AC422" s="1">
        <f t="shared" si="567"/>
        <v>0</v>
      </c>
      <c r="AD422" s="1">
        <f t="shared" si="567"/>
        <v>0</v>
      </c>
      <c r="AE422" s="1">
        <f t="shared" si="567"/>
        <v>0</v>
      </c>
      <c r="AF422" s="1">
        <f t="shared" si="567"/>
        <v>0</v>
      </c>
      <c r="AH422" s="15">
        <f t="shared" si="583"/>
        <v>0</v>
      </c>
      <c r="AI422" s="15">
        <f t="shared" si="584"/>
        <v>0</v>
      </c>
      <c r="AJ422" s="15">
        <f t="shared" si="585"/>
        <v>0</v>
      </c>
      <c r="AN422" s="15">
        <f t="shared" si="586"/>
        <v>0</v>
      </c>
    </row>
    <row r="423" spans="1:40">
      <c r="A423" s="76" t="s">
        <v>944</v>
      </c>
      <c r="B423" s="5" t="str">
        <f t="shared" si="580"/>
        <v>9260-05111</v>
      </c>
      <c r="C423" s="5" t="str">
        <f t="shared" si="581"/>
        <v>9260</v>
      </c>
      <c r="D423" s="1">
        <f>SUM($F423:K423)</f>
        <v>0</v>
      </c>
      <c r="E423" s="2">
        <f t="shared" si="582"/>
        <v>0</v>
      </c>
      <c r="F423" s="22">
        <f>'Div 9 history '!B418</f>
        <v>0</v>
      </c>
      <c r="G423" s="22">
        <f>'Div 9 history '!C418</f>
        <v>0</v>
      </c>
      <c r="H423" s="22">
        <f>'Div 9 history '!D418</f>
        <v>0</v>
      </c>
      <c r="I423" s="22">
        <f>'Div 9 history '!E418</f>
        <v>0</v>
      </c>
      <c r="J423" s="22">
        <f>'Div 9 history '!F418</f>
        <v>0</v>
      </c>
      <c r="K423" s="22">
        <f>'Div 9 history '!G418</f>
        <v>0</v>
      </c>
      <c r="L423" s="1">
        <f t="shared" si="566"/>
        <v>0</v>
      </c>
      <c r="M423" s="1">
        <f t="shared" si="566"/>
        <v>0</v>
      </c>
      <c r="N423" s="1">
        <f t="shared" si="566"/>
        <v>0</v>
      </c>
      <c r="O423" s="1">
        <f t="shared" si="566"/>
        <v>0</v>
      </c>
      <c r="P423" s="1">
        <f t="shared" si="566"/>
        <v>0</v>
      </c>
      <c r="Q423" s="1">
        <f t="shared" si="566"/>
        <v>0</v>
      </c>
      <c r="R423" s="1">
        <f t="shared" si="566"/>
        <v>0</v>
      </c>
      <c r="S423" s="1">
        <f t="shared" si="566"/>
        <v>0</v>
      </c>
      <c r="T423" s="1">
        <f t="shared" si="566"/>
        <v>0</v>
      </c>
      <c r="U423" s="1">
        <f t="shared" si="566"/>
        <v>0</v>
      </c>
      <c r="V423" s="1">
        <f t="shared" si="567"/>
        <v>0</v>
      </c>
      <c r="W423" s="1">
        <f t="shared" si="567"/>
        <v>0</v>
      </c>
      <c r="X423" s="1">
        <f t="shared" si="567"/>
        <v>0</v>
      </c>
      <c r="Y423" s="1">
        <f t="shared" si="567"/>
        <v>0</v>
      </c>
      <c r="Z423" s="1">
        <f t="shared" si="567"/>
        <v>0</v>
      </c>
      <c r="AA423" s="1">
        <f t="shared" si="567"/>
        <v>0</v>
      </c>
      <c r="AB423" s="1">
        <f t="shared" si="567"/>
        <v>0</v>
      </c>
      <c r="AC423" s="1">
        <f t="shared" si="567"/>
        <v>0</v>
      </c>
      <c r="AD423" s="1">
        <f t="shared" si="567"/>
        <v>0</v>
      </c>
      <c r="AE423" s="1">
        <f t="shared" si="567"/>
        <v>0</v>
      </c>
      <c r="AF423" s="1">
        <f t="shared" si="567"/>
        <v>0</v>
      </c>
      <c r="AH423" s="15">
        <f t="shared" si="583"/>
        <v>0</v>
      </c>
      <c r="AI423" s="15">
        <f t="shared" si="584"/>
        <v>0</v>
      </c>
      <c r="AJ423" s="15">
        <f t="shared" si="585"/>
        <v>0</v>
      </c>
      <c r="AN423" s="15">
        <f t="shared" si="586"/>
        <v>0</v>
      </c>
    </row>
    <row r="424" spans="1:40">
      <c r="A424" s="76" t="s">
        <v>942</v>
      </c>
      <c r="B424" s="5" t="str">
        <f t="shared" si="580"/>
        <v>9110-05111</v>
      </c>
      <c r="C424" s="5" t="str">
        <f t="shared" si="581"/>
        <v>9110</v>
      </c>
      <c r="D424" s="1">
        <f>SUM($F424:K424)</f>
        <v>241.47</v>
      </c>
      <c r="E424" s="2">
        <f t="shared" si="582"/>
        <v>6.5964776169961672E-2</v>
      </c>
      <c r="F424" s="22">
        <f>'Div 9 history '!B419</f>
        <v>85.94</v>
      </c>
      <c r="G424" s="22">
        <f>'Div 9 history '!C419</f>
        <v>0</v>
      </c>
      <c r="H424" s="22">
        <f>'Div 9 history '!D419</f>
        <v>117.66</v>
      </c>
      <c r="I424" s="22">
        <f>'Div 9 history '!E419</f>
        <v>0</v>
      </c>
      <c r="J424" s="22">
        <f>'Div 9 history '!F419</f>
        <v>0</v>
      </c>
      <c r="K424" s="22">
        <f>'Div 9 history '!G419</f>
        <v>37.869999999999997</v>
      </c>
      <c r="L424" s="1">
        <f t="shared" si="566"/>
        <v>58.246897358076154</v>
      </c>
      <c r="M424" s="1">
        <f t="shared" si="566"/>
        <v>61.204757921537244</v>
      </c>
      <c r="N424" s="1">
        <f t="shared" si="566"/>
        <v>95.229389470003468</v>
      </c>
      <c r="O424" s="1">
        <f t="shared" si="566"/>
        <v>61.484448572497875</v>
      </c>
      <c r="P424" s="1">
        <f t="shared" si="566"/>
        <v>32.711272854922292</v>
      </c>
      <c r="Q424" s="1">
        <f t="shared" si="566"/>
        <v>160.4263356453468</v>
      </c>
      <c r="R424" s="1">
        <f t="shared" si="566"/>
        <v>53.086472918300053</v>
      </c>
      <c r="S424" s="1">
        <f t="shared" si="566"/>
        <v>95.253136789424659</v>
      </c>
      <c r="T424" s="1">
        <f t="shared" si="566"/>
        <v>115.58875798710044</v>
      </c>
      <c r="U424" s="1">
        <f t="shared" si="566"/>
        <v>52.952564422675032</v>
      </c>
      <c r="V424" s="1">
        <f t="shared" si="567"/>
        <v>22.09820001693716</v>
      </c>
      <c r="W424" s="1">
        <f t="shared" si="567"/>
        <v>120.77292974629772</v>
      </c>
      <c r="X424" s="1">
        <f t="shared" si="567"/>
        <v>83.261400129487328</v>
      </c>
      <c r="Y424" s="1">
        <f t="shared" si="567"/>
        <v>47.881192430728383</v>
      </c>
      <c r="Z424" s="1">
        <f t="shared" si="567"/>
        <v>70.403545958438386</v>
      </c>
      <c r="AA424" s="1">
        <f t="shared" si="567"/>
        <v>61.484448572497875</v>
      </c>
      <c r="AB424" s="1">
        <f t="shared" si="567"/>
        <v>32.711272854922292</v>
      </c>
      <c r="AC424" s="1">
        <f t="shared" si="567"/>
        <v>160.4263356453468</v>
      </c>
      <c r="AD424" s="1">
        <f t="shared" si="567"/>
        <v>53.086472918300053</v>
      </c>
      <c r="AE424" s="1">
        <f t="shared" si="567"/>
        <v>95.253136789424659</v>
      </c>
      <c r="AF424" s="1">
        <f t="shared" si="567"/>
        <v>115.58875798710044</v>
      </c>
      <c r="AH424" s="15">
        <f t="shared" si="583"/>
        <v>710.77310182238375</v>
      </c>
      <c r="AI424" s="15">
        <f t="shared" si="584"/>
        <v>915.92025747215598</v>
      </c>
      <c r="AJ424" s="15">
        <f t="shared" si="585"/>
        <v>205.14715564977223</v>
      </c>
      <c r="AN424" s="15">
        <f t="shared" si="586"/>
        <v>205.14715564977223</v>
      </c>
    </row>
    <row r="425" spans="1:40">
      <c r="A425" s="76" t="s">
        <v>943</v>
      </c>
      <c r="B425" s="5" t="str">
        <f t="shared" si="574"/>
        <v>9120-05111</v>
      </c>
      <c r="C425" s="5" t="str">
        <f t="shared" si="575"/>
        <v>9120</v>
      </c>
      <c r="D425" s="1">
        <f>SUM($F425:K425)</f>
        <v>660.11</v>
      </c>
      <c r="E425" s="2">
        <f t="shared" ref="E425:E430" si="587">D425/$D$431</f>
        <v>0.18032885409182675</v>
      </c>
      <c r="F425" s="22">
        <f>'Div 9 history '!B420</f>
        <v>0</v>
      </c>
      <c r="G425" s="22">
        <f>'Div 9 history '!C420</f>
        <v>0</v>
      </c>
      <c r="H425" s="22">
        <f>'Div 9 history '!D420</f>
        <v>423.45</v>
      </c>
      <c r="I425" s="22">
        <f>'Div 9 history '!E420</f>
        <v>119</v>
      </c>
      <c r="J425" s="22">
        <f>'Div 9 history '!F420</f>
        <v>0</v>
      </c>
      <c r="K425" s="22">
        <f>'Div 9 history '!G420</f>
        <v>117.66</v>
      </c>
      <c r="L425" s="1">
        <f t="shared" ref="L425:U427" si="588">$E425*L$431</f>
        <v>159.23037816308303</v>
      </c>
      <c r="M425" s="1">
        <f t="shared" si="588"/>
        <v>167.31632398056053</v>
      </c>
      <c r="N425" s="1">
        <f t="shared" si="588"/>
        <v>260.32994692112482</v>
      </c>
      <c r="O425" s="1">
        <f t="shared" si="588"/>
        <v>168.08091832190988</v>
      </c>
      <c r="P425" s="1">
        <f t="shared" si="588"/>
        <v>89.42327545559597</v>
      </c>
      <c r="Q425" s="1">
        <f t="shared" si="588"/>
        <v>438.55977315132264</v>
      </c>
      <c r="R425" s="1">
        <f t="shared" si="588"/>
        <v>145.12325190747941</v>
      </c>
      <c r="S425" s="1">
        <f t="shared" si="588"/>
        <v>260.39486530859784</v>
      </c>
      <c r="T425" s="1">
        <f t="shared" si="588"/>
        <v>315.9866444480262</v>
      </c>
      <c r="U425" s="1">
        <f t="shared" si="588"/>
        <v>144.757184333673</v>
      </c>
      <c r="V425" s="1">
        <f t="shared" ref="V425:AF427" si="589">$E425*V$431</f>
        <v>60.410166120761964</v>
      </c>
      <c r="W425" s="1">
        <f t="shared" si="589"/>
        <v>330.15868909110281</v>
      </c>
      <c r="X425" s="1">
        <f t="shared" si="589"/>
        <v>227.61288292324465</v>
      </c>
      <c r="Y425" s="1">
        <f t="shared" si="589"/>
        <v>130.89350203109336</v>
      </c>
      <c r="Z425" s="1">
        <f t="shared" si="589"/>
        <v>192.46318268366576</v>
      </c>
      <c r="AA425" s="1">
        <f t="shared" si="589"/>
        <v>168.08091832190988</v>
      </c>
      <c r="AB425" s="1">
        <f t="shared" si="589"/>
        <v>89.42327545559597</v>
      </c>
      <c r="AC425" s="1">
        <f t="shared" si="589"/>
        <v>438.55977315132264</v>
      </c>
      <c r="AD425" s="1">
        <f t="shared" si="589"/>
        <v>145.12325190747941</v>
      </c>
      <c r="AE425" s="1">
        <f t="shared" si="589"/>
        <v>260.39486530859784</v>
      </c>
      <c r="AF425" s="1">
        <f t="shared" si="589"/>
        <v>315.9866444480262</v>
      </c>
      <c r="AH425" s="15">
        <f t="shared" si="583"/>
        <v>1943.0506159935967</v>
      </c>
      <c r="AI425" s="15">
        <f t="shared" si="584"/>
        <v>2503.8643357764736</v>
      </c>
      <c r="AJ425" s="15">
        <f t="shared" si="585"/>
        <v>560.81371978287689</v>
      </c>
      <c r="AN425" s="15">
        <f t="shared" si="586"/>
        <v>560.81371978287689</v>
      </c>
    </row>
    <row r="426" spans="1:40">
      <c r="A426" s="76" t="s">
        <v>1208</v>
      </c>
      <c r="B426" s="5" t="str">
        <f t="shared" si="574"/>
        <v>9280-05111</v>
      </c>
      <c r="C426" s="5" t="str">
        <f t="shared" si="575"/>
        <v>9280</v>
      </c>
      <c r="D426" s="1">
        <f>SUM($F426:K426)</f>
        <v>-4815.1500000000005</v>
      </c>
      <c r="E426" s="2">
        <f t="shared" si="587"/>
        <v>-1.3154027083065847</v>
      </c>
      <c r="F426" s="22">
        <f>'Div 9 history '!B421</f>
        <v>0</v>
      </c>
      <c r="G426" s="22">
        <f>'Div 9 history '!C421</f>
        <v>0</v>
      </c>
      <c r="H426" s="22">
        <f>'Div 9 history '!D421</f>
        <v>1034.22</v>
      </c>
      <c r="I426" s="22">
        <f>'Div 9 history '!E421</f>
        <v>96.31</v>
      </c>
      <c r="J426" s="22">
        <f>'Div 9 history '!F421</f>
        <v>-5945.68</v>
      </c>
      <c r="K426" s="22">
        <f>'Div 9 history '!G421</f>
        <v>0</v>
      </c>
      <c r="L426" s="1">
        <f t="shared" si="588"/>
        <v>-1161.5005914347144</v>
      </c>
      <c r="M426" s="1">
        <f t="shared" si="588"/>
        <v>-1220.4832488751815</v>
      </c>
      <c r="N426" s="1">
        <f t="shared" si="588"/>
        <v>-1898.9679658197181</v>
      </c>
      <c r="O426" s="1">
        <f t="shared" si="588"/>
        <v>-1226.0605563584015</v>
      </c>
      <c r="P426" s="1">
        <f t="shared" si="588"/>
        <v>-652.29504902215228</v>
      </c>
      <c r="Q426" s="1">
        <f t="shared" si="588"/>
        <v>-3199.0593866016138</v>
      </c>
      <c r="R426" s="1">
        <f t="shared" si="588"/>
        <v>-1058.5966375638902</v>
      </c>
      <c r="S426" s="1">
        <f t="shared" si="588"/>
        <v>-1899.4415107947082</v>
      </c>
      <c r="T426" s="1">
        <f t="shared" si="588"/>
        <v>-2304.9538577114622</v>
      </c>
      <c r="U426" s="1">
        <f t="shared" si="588"/>
        <v>-1055.9263700660279</v>
      </c>
      <c r="V426" s="1">
        <f t="shared" si="589"/>
        <v>-440.65990728270589</v>
      </c>
      <c r="W426" s="1">
        <f t="shared" si="589"/>
        <v>-2408.3313565572766</v>
      </c>
      <c r="X426" s="1">
        <f t="shared" si="589"/>
        <v>-1660.3144524516542</v>
      </c>
      <c r="Y426" s="1">
        <f t="shared" si="589"/>
        <v>-954.7982098514176</v>
      </c>
      <c r="Z426" s="1">
        <f t="shared" si="589"/>
        <v>-1403.9161565485347</v>
      </c>
      <c r="AA426" s="1">
        <f t="shared" si="589"/>
        <v>-1226.0605563584015</v>
      </c>
      <c r="AB426" s="1">
        <f t="shared" si="589"/>
        <v>-652.29504902215228</v>
      </c>
      <c r="AC426" s="1">
        <f t="shared" si="589"/>
        <v>-3199.0593866016138</v>
      </c>
      <c r="AD426" s="1">
        <f t="shared" si="589"/>
        <v>-1058.5966375638902</v>
      </c>
      <c r="AE426" s="1">
        <f t="shared" si="589"/>
        <v>-1899.4415107947082</v>
      </c>
      <c r="AF426" s="1">
        <f t="shared" si="589"/>
        <v>-2304.9538577114622</v>
      </c>
      <c r="AH426" s="15">
        <f t="shared" si="576"/>
        <v>-14173.516798111781</v>
      </c>
      <c r="AI426" s="15">
        <f t="shared" si="577"/>
        <v>-18264.353450809846</v>
      </c>
      <c r="AJ426" s="15">
        <f t="shared" si="578"/>
        <v>-4090.8366526980644</v>
      </c>
      <c r="AN426" s="15">
        <f t="shared" si="579"/>
        <v>-4090.8366526980644</v>
      </c>
    </row>
    <row r="427" spans="1:40">
      <c r="A427" s="76" t="s">
        <v>1209</v>
      </c>
      <c r="B427" s="5" t="str">
        <f t="shared" si="574"/>
        <v>8810-05111</v>
      </c>
      <c r="C427" s="5" t="str">
        <f t="shared" si="575"/>
        <v>8810</v>
      </c>
      <c r="D427" s="1">
        <f>SUM($F427:K427)</f>
        <v>1389</v>
      </c>
      <c r="E427" s="2">
        <f t="shared" si="587"/>
        <v>0.37944702903083932</v>
      </c>
      <c r="F427" s="22">
        <f>'Div 9 history '!B422</f>
        <v>0</v>
      </c>
      <c r="G427" s="22">
        <f>'Div 9 history '!C422</f>
        <v>0</v>
      </c>
      <c r="H427" s="22">
        <f>'Div 9 history '!D422</f>
        <v>0</v>
      </c>
      <c r="I427" s="22">
        <f>'Div 9 history '!E422</f>
        <v>0</v>
      </c>
      <c r="J427" s="22">
        <f>'Div 9 history '!F422</f>
        <v>1389</v>
      </c>
      <c r="K427" s="22">
        <f>'Div 9 history '!G422</f>
        <v>0</v>
      </c>
      <c r="L427" s="1">
        <f t="shared" si="588"/>
        <v>335.0517266342311</v>
      </c>
      <c r="M427" s="1">
        <f t="shared" si="588"/>
        <v>352.06613141597398</v>
      </c>
      <c r="N427" s="1">
        <f t="shared" si="588"/>
        <v>547.78490899008091</v>
      </c>
      <c r="O427" s="1">
        <f t="shared" si="588"/>
        <v>353.67498681906471</v>
      </c>
      <c r="P427" s="1">
        <f t="shared" si="588"/>
        <v>188.1639872261029</v>
      </c>
      <c r="Q427" s="1">
        <f t="shared" si="588"/>
        <v>922.8151746030012</v>
      </c>
      <c r="R427" s="1">
        <f t="shared" si="588"/>
        <v>305.36758555314856</v>
      </c>
      <c r="S427" s="1">
        <f t="shared" si="588"/>
        <v>547.921509920532</v>
      </c>
      <c r="T427" s="1">
        <f t="shared" si="588"/>
        <v>664.89744003015915</v>
      </c>
      <c r="U427" s="1">
        <f t="shared" si="588"/>
        <v>304.59730808421597</v>
      </c>
      <c r="V427" s="1">
        <f t="shared" si="589"/>
        <v>127.11475472533117</v>
      </c>
      <c r="W427" s="1">
        <f t="shared" si="589"/>
        <v>694.71818204169278</v>
      </c>
      <c r="X427" s="1">
        <f t="shared" si="589"/>
        <v>478.94183451301569</v>
      </c>
      <c r="Y427" s="1">
        <f t="shared" si="589"/>
        <v>275.42542049232503</v>
      </c>
      <c r="Z427" s="1">
        <f t="shared" si="589"/>
        <v>404.98001961432448</v>
      </c>
      <c r="AA427" s="1">
        <f t="shared" si="589"/>
        <v>353.67498681906471</v>
      </c>
      <c r="AB427" s="1">
        <f t="shared" si="589"/>
        <v>188.1639872261029</v>
      </c>
      <c r="AC427" s="1">
        <f t="shared" si="589"/>
        <v>922.8151746030012</v>
      </c>
      <c r="AD427" s="1">
        <f t="shared" si="589"/>
        <v>305.36758555314856</v>
      </c>
      <c r="AE427" s="1">
        <f t="shared" si="589"/>
        <v>547.921509920532</v>
      </c>
      <c r="AF427" s="1">
        <f t="shared" si="589"/>
        <v>664.89744003015915</v>
      </c>
      <c r="AH427" s="15">
        <f t="shared" si="576"/>
        <v>4088.5569156884549</v>
      </c>
      <c r="AI427" s="15">
        <f t="shared" si="577"/>
        <v>5268.6182036229138</v>
      </c>
      <c r="AJ427" s="15">
        <f t="shared" si="578"/>
        <v>1180.061287934459</v>
      </c>
      <c r="AN427" s="15">
        <f t="shared" si="579"/>
        <v>1180.061287934459</v>
      </c>
    </row>
    <row r="428" spans="1:40">
      <c r="A428" s="76" t="s">
        <v>251</v>
      </c>
      <c r="B428" s="5" t="str">
        <f t="shared" si="572"/>
        <v>8850-05111</v>
      </c>
      <c r="C428" s="5" t="str">
        <f t="shared" si="573"/>
        <v>8850</v>
      </c>
      <c r="D428" s="1">
        <f>SUM($F428:K428)</f>
        <v>418.65999999999997</v>
      </c>
      <c r="E428" s="2">
        <f t="shared" si="587"/>
        <v>0.11436954152199509</v>
      </c>
      <c r="F428" s="22">
        <f>'Div 9 history '!B423</f>
        <v>37.75</v>
      </c>
      <c r="G428" s="22">
        <f>'Div 9 history '!C423</f>
        <v>168.29</v>
      </c>
      <c r="H428" s="22">
        <f>'Div 9 history '!D423</f>
        <v>0</v>
      </c>
      <c r="I428" s="22">
        <f>'Div 9 history '!E423</f>
        <v>20.89</v>
      </c>
      <c r="J428" s="22">
        <f>'Div 9 history '!F423</f>
        <v>183.35</v>
      </c>
      <c r="K428" s="22">
        <f>'Div 9 history '!G423</f>
        <v>8.3800000000000008</v>
      </c>
      <c r="L428" s="1">
        <f t="shared" ref="L428:U430" si="590">$E428*L$431</f>
        <v>100.98830516392167</v>
      </c>
      <c r="M428" s="1">
        <f t="shared" si="590"/>
        <v>106.11663540576792</v>
      </c>
      <c r="N428" s="1">
        <f t="shared" si="590"/>
        <v>165.10844492281299</v>
      </c>
      <c r="O428" s="1">
        <f t="shared" si="590"/>
        <v>106.60156226182119</v>
      </c>
      <c r="P428" s="1">
        <f t="shared" si="590"/>
        <v>56.714711945342145</v>
      </c>
      <c r="Q428" s="1">
        <f t="shared" si="590"/>
        <v>278.14672498149207</v>
      </c>
      <c r="R428" s="1">
        <f t="shared" si="590"/>
        <v>92.041175930655982</v>
      </c>
      <c r="S428" s="1">
        <f t="shared" si="590"/>
        <v>165.14961795776091</v>
      </c>
      <c r="T428" s="1">
        <f t="shared" si="590"/>
        <v>200.40746021816156</v>
      </c>
      <c r="U428" s="1">
        <f t="shared" si="590"/>
        <v>91.809005761366336</v>
      </c>
      <c r="V428" s="1">
        <f t="shared" ref="V428:AF430" si="591">$E428*V$431</f>
        <v>38.313796409868353</v>
      </c>
      <c r="W428" s="1">
        <f t="shared" si="591"/>
        <v>209.39576248637513</v>
      </c>
      <c r="X428" s="1">
        <f t="shared" si="591"/>
        <v>144.35837900447743</v>
      </c>
      <c r="Y428" s="1">
        <f t="shared" si="591"/>
        <v>83.016275409155355</v>
      </c>
      <c r="Z428" s="1">
        <f t="shared" si="591"/>
        <v>122.06546797101014</v>
      </c>
      <c r="AA428" s="1">
        <f t="shared" si="591"/>
        <v>106.60156226182119</v>
      </c>
      <c r="AB428" s="1">
        <f t="shared" si="591"/>
        <v>56.714711945342145</v>
      </c>
      <c r="AC428" s="1">
        <f t="shared" si="591"/>
        <v>278.14672498149207</v>
      </c>
      <c r="AD428" s="1">
        <f t="shared" si="591"/>
        <v>92.041175930655982</v>
      </c>
      <c r="AE428" s="1">
        <f t="shared" si="591"/>
        <v>165.14961795776091</v>
      </c>
      <c r="AF428" s="1">
        <f t="shared" si="591"/>
        <v>200.40746021816156</v>
      </c>
      <c r="AH428" s="15">
        <f t="shared" si="568"/>
        <v>1232.3363846811581</v>
      </c>
      <c r="AI428" s="15">
        <f t="shared" si="569"/>
        <v>1588.0199403374866</v>
      </c>
      <c r="AJ428" s="15">
        <f t="shared" si="570"/>
        <v>355.68355565632851</v>
      </c>
      <c r="AN428" s="15">
        <f t="shared" si="571"/>
        <v>355.68355565632851</v>
      </c>
    </row>
    <row r="429" spans="1:40">
      <c r="A429" s="76" t="s">
        <v>252</v>
      </c>
      <c r="B429" s="5" t="str">
        <f t="shared" si="572"/>
        <v>9030-05111</v>
      </c>
      <c r="C429" s="5" t="str">
        <f t="shared" si="573"/>
        <v>9030</v>
      </c>
      <c r="D429" s="1">
        <f>SUM($F429:K429)</f>
        <v>222.14</v>
      </c>
      <c r="E429" s="2">
        <f t="shared" si="587"/>
        <v>6.0684206644284117E-2</v>
      </c>
      <c r="F429" s="22">
        <f>'Div 9 history '!B424</f>
        <v>20.149999999999999</v>
      </c>
      <c r="G429" s="22">
        <f>'Div 9 history '!C424</f>
        <v>81.55</v>
      </c>
      <c r="H429" s="22">
        <f>'Div 9 history '!D424</f>
        <v>35.69</v>
      </c>
      <c r="I429" s="22">
        <f>'Div 9 history '!E424</f>
        <v>14.94</v>
      </c>
      <c r="J429" s="22">
        <f>'Div 9 history '!F424</f>
        <v>69.81</v>
      </c>
      <c r="K429" s="22">
        <f>'Div 9 history '!G424</f>
        <v>0</v>
      </c>
      <c r="L429" s="1">
        <f t="shared" si="590"/>
        <v>53.584154466902874</v>
      </c>
      <c r="M429" s="1">
        <f t="shared" si="590"/>
        <v>56.30523429283258</v>
      </c>
      <c r="N429" s="1">
        <f t="shared" si="590"/>
        <v>87.606148079954323</v>
      </c>
      <c r="O429" s="1">
        <f t="shared" si="590"/>
        <v>56.562535329004341</v>
      </c>
      <c r="P429" s="1">
        <f t="shared" si="590"/>
        <v>30.092691232834049</v>
      </c>
      <c r="Q429" s="1">
        <f t="shared" si="590"/>
        <v>147.58399055889896</v>
      </c>
      <c r="R429" s="1">
        <f t="shared" si="590"/>
        <v>48.836828981120526</v>
      </c>
      <c r="S429" s="1">
        <f t="shared" si="590"/>
        <v>87.62799439434626</v>
      </c>
      <c r="T429" s="1">
        <f t="shared" si="590"/>
        <v>106.33572161864618</v>
      </c>
      <c r="U429" s="1">
        <f t="shared" si="590"/>
        <v>48.71364004163263</v>
      </c>
      <c r="V429" s="1">
        <f t="shared" si="591"/>
        <v>20.329209225835179</v>
      </c>
      <c r="W429" s="1">
        <f t="shared" si="591"/>
        <v>111.10489341882045</v>
      </c>
      <c r="X429" s="1">
        <f t="shared" si="591"/>
        <v>76.596212468481852</v>
      </c>
      <c r="Y429" s="1">
        <f t="shared" si="591"/>
        <v>44.048238234820069</v>
      </c>
      <c r="Z429" s="1">
        <f t="shared" si="591"/>
        <v>64.767646909377987</v>
      </c>
      <c r="AA429" s="1">
        <f t="shared" si="591"/>
        <v>56.562535329004341</v>
      </c>
      <c r="AB429" s="1">
        <f t="shared" si="591"/>
        <v>30.092691232834049</v>
      </c>
      <c r="AC429" s="1">
        <f t="shared" si="591"/>
        <v>147.58399055889896</v>
      </c>
      <c r="AD429" s="1">
        <f t="shared" si="591"/>
        <v>48.836828981120526</v>
      </c>
      <c r="AE429" s="1">
        <f t="shared" si="591"/>
        <v>87.62799439434626</v>
      </c>
      <c r="AF429" s="1">
        <f t="shared" si="591"/>
        <v>106.33572161864618</v>
      </c>
      <c r="AH429" s="15">
        <f t="shared" si="568"/>
        <v>653.87475396042714</v>
      </c>
      <c r="AI429" s="15">
        <f t="shared" si="569"/>
        <v>842.59960241381862</v>
      </c>
      <c r="AJ429" s="15">
        <f t="shared" si="570"/>
        <v>188.72484845339147</v>
      </c>
      <c r="AN429" s="15">
        <f t="shared" si="571"/>
        <v>188.72484845339147</v>
      </c>
    </row>
    <row r="430" spans="1:40">
      <c r="A430" s="76" t="s">
        <v>253</v>
      </c>
      <c r="B430" s="5" t="str">
        <f t="shared" si="572"/>
        <v>9210-05111</v>
      </c>
      <c r="C430" s="5" t="str">
        <f t="shared" si="573"/>
        <v>9210</v>
      </c>
      <c r="D430" s="1">
        <f>SUM($F430:K430)</f>
        <v>0</v>
      </c>
      <c r="E430" s="2">
        <f t="shared" si="587"/>
        <v>0</v>
      </c>
      <c r="F430" s="22">
        <f>'Div 9 history '!B425</f>
        <v>0</v>
      </c>
      <c r="G430" s="22">
        <f>'Div 9 history '!C425</f>
        <v>0</v>
      </c>
      <c r="H430" s="22">
        <f>'Div 9 history '!D425</f>
        <v>0</v>
      </c>
      <c r="I430" s="22">
        <f>'Div 9 history '!E425</f>
        <v>0</v>
      </c>
      <c r="J430" s="22">
        <f>'Div 9 history '!F425</f>
        <v>0</v>
      </c>
      <c r="K430" s="22">
        <f>'Div 9 history '!G425</f>
        <v>0</v>
      </c>
      <c r="L430" s="1">
        <f t="shared" si="590"/>
        <v>0</v>
      </c>
      <c r="M430" s="1">
        <f t="shared" si="590"/>
        <v>0</v>
      </c>
      <c r="N430" s="1">
        <f t="shared" si="590"/>
        <v>0</v>
      </c>
      <c r="O430" s="1">
        <f t="shared" si="590"/>
        <v>0</v>
      </c>
      <c r="P430" s="1">
        <f t="shared" si="590"/>
        <v>0</v>
      </c>
      <c r="Q430" s="1">
        <f t="shared" si="590"/>
        <v>0</v>
      </c>
      <c r="R430" s="1">
        <f t="shared" si="590"/>
        <v>0</v>
      </c>
      <c r="S430" s="1">
        <f t="shared" si="590"/>
        <v>0</v>
      </c>
      <c r="T430" s="1">
        <f t="shared" si="590"/>
        <v>0</v>
      </c>
      <c r="U430" s="1">
        <f t="shared" si="590"/>
        <v>0</v>
      </c>
      <c r="V430" s="1">
        <f t="shared" si="591"/>
        <v>0</v>
      </c>
      <c r="W430" s="1">
        <f t="shared" si="591"/>
        <v>0</v>
      </c>
      <c r="X430" s="1">
        <f t="shared" si="591"/>
        <v>0</v>
      </c>
      <c r="Y430" s="1">
        <f t="shared" si="591"/>
        <v>0</v>
      </c>
      <c r="Z430" s="1">
        <f t="shared" si="591"/>
        <v>0</v>
      </c>
      <c r="AA430" s="1">
        <f t="shared" si="591"/>
        <v>0</v>
      </c>
      <c r="AB430" s="1">
        <f t="shared" si="591"/>
        <v>0</v>
      </c>
      <c r="AC430" s="1">
        <f t="shared" si="591"/>
        <v>0</v>
      </c>
      <c r="AD430" s="1">
        <f t="shared" si="591"/>
        <v>0</v>
      </c>
      <c r="AE430" s="1">
        <f t="shared" si="591"/>
        <v>0</v>
      </c>
      <c r="AF430" s="1">
        <f t="shared" si="591"/>
        <v>0</v>
      </c>
      <c r="AH430" s="15">
        <f t="shared" si="568"/>
        <v>0</v>
      </c>
      <c r="AI430" s="15">
        <f t="shared" si="569"/>
        <v>0</v>
      </c>
      <c r="AJ430" s="15">
        <f t="shared" si="570"/>
        <v>0</v>
      </c>
      <c r="AN430" s="15">
        <f t="shared" si="571"/>
        <v>0</v>
      </c>
    </row>
    <row r="431" spans="1:40">
      <c r="A431" s="9" t="s">
        <v>26</v>
      </c>
      <c r="B431" s="5"/>
      <c r="C431" s="5"/>
      <c r="D431" s="31">
        <f t="shared" ref="D431:K431" si="592">SUM(D414:D430)</f>
        <v>3660.5899999999997</v>
      </c>
      <c r="E431" s="32">
        <f t="shared" si="592"/>
        <v>0.99999999999999989</v>
      </c>
      <c r="F431" s="31">
        <f t="shared" si="592"/>
        <v>623.11</v>
      </c>
      <c r="G431" s="31">
        <f t="shared" si="592"/>
        <v>1772.02</v>
      </c>
      <c r="H431" s="31">
        <f t="shared" si="592"/>
        <v>2809.7400000000002</v>
      </c>
      <c r="I431" s="31">
        <f t="shared" si="592"/>
        <v>1131.2700000000002</v>
      </c>
      <c r="J431" s="31">
        <f t="shared" si="592"/>
        <v>-3713</v>
      </c>
      <c r="K431" s="31">
        <f t="shared" si="592"/>
        <v>1037.45</v>
      </c>
      <c r="L431" s="31">
        <f>'Div 9 history '!H426</f>
        <v>883</v>
      </c>
      <c r="M431" s="31">
        <f>'Div 9 history '!I426</f>
        <v>927.84</v>
      </c>
      <c r="N431" s="31">
        <f>'Div 9 history '!J426</f>
        <v>1443.64</v>
      </c>
      <c r="O431" s="31">
        <f>'Div 009 FY19 Budget'!C34</f>
        <v>932.08</v>
      </c>
      <c r="P431" s="31">
        <f>'Div 009 FY19 Budget'!D34</f>
        <v>495.89</v>
      </c>
      <c r="Q431" s="31">
        <f>'Div 009 FY19 Budget'!E34</f>
        <v>2432</v>
      </c>
      <c r="R431" s="31">
        <f>'Div 009 FY19 Budget'!F34</f>
        <v>804.77</v>
      </c>
      <c r="S431" s="31">
        <f>'Div 009 FY19 Budget'!G34</f>
        <v>1444</v>
      </c>
      <c r="T431" s="31">
        <f>'Div 009 FY19 Budget'!H34</f>
        <v>1752.28</v>
      </c>
      <c r="U431" s="31">
        <f>'Div 009 FY19 Budget'!I34</f>
        <v>802.74</v>
      </c>
      <c r="V431" s="31">
        <f>'Div 009 FY19 Budget'!J34</f>
        <v>335</v>
      </c>
      <c r="W431" s="31">
        <f>'Div 009 FY19 Budget'!K34</f>
        <v>1830.87</v>
      </c>
      <c r="X431" s="31">
        <f>'Div 009 FY19 Budget'!L34</f>
        <v>1262.21</v>
      </c>
      <c r="Y431" s="31">
        <f>'Div 009 FY19 Budget'!M34</f>
        <v>725.86</v>
      </c>
      <c r="Z431" s="31">
        <f>'Div 009 FY19 Budget'!N34</f>
        <v>1067.29</v>
      </c>
      <c r="AA431" s="37">
        <f t="shared" ref="AA431" si="593">O431*(1+AA$3)</f>
        <v>932.08</v>
      </c>
      <c r="AB431" s="37">
        <f t="shared" ref="AB431" si="594">P431*(1+AB$3)</f>
        <v>495.89</v>
      </c>
      <c r="AC431" s="37">
        <f t="shared" ref="AC431" si="595">Q431*(1+AC$3)</f>
        <v>2432</v>
      </c>
      <c r="AD431" s="37">
        <f t="shared" ref="AD431" si="596">R431*(1+AD$3)</f>
        <v>804.77</v>
      </c>
      <c r="AE431" s="37">
        <f t="shared" ref="AE431" si="597">S431*(1+AE$3)</f>
        <v>1444</v>
      </c>
      <c r="AF431" s="37">
        <f t="shared" ref="AF431" si="598">T431*(1+AF$3)</f>
        <v>1752.28</v>
      </c>
      <c r="AH431" s="15">
        <f>SUM(F431:Q431)</f>
        <v>10775.04</v>
      </c>
      <c r="AI431" s="15">
        <f>SUM(U431:AF431)</f>
        <v>13884.99</v>
      </c>
      <c r="AJ431" s="15">
        <f t="shared" ref="AJ431" si="599">AI431-AH431</f>
        <v>3109.9499999999989</v>
      </c>
    </row>
    <row r="432" spans="1:40">
      <c r="B432" s="5"/>
      <c r="C432" s="5"/>
      <c r="F432" s="1">
        <f>F431-'Div 9 history '!B426</f>
        <v>0</v>
      </c>
      <c r="G432" s="1">
        <f>G431-'Div 9 history '!C426</f>
        <v>0</v>
      </c>
      <c r="H432" s="1">
        <f>H431-'Div 9 history '!D426</f>
        <v>0</v>
      </c>
      <c r="I432" s="1">
        <f>I431-'Div 9 history '!E426</f>
        <v>0</v>
      </c>
      <c r="J432" s="1">
        <f>J431-'Div 9 history '!F426</f>
        <v>0</v>
      </c>
      <c r="K432" s="1">
        <f>K431-'Div 9 history '!G426</f>
        <v>0</v>
      </c>
      <c r="L432" s="1">
        <f>L431-'Div 9 history '!H426</f>
        <v>0</v>
      </c>
      <c r="M432" s="1">
        <f>M431-'Div 9 history '!I426</f>
        <v>0</v>
      </c>
      <c r="N432" s="1">
        <f>N431-'Div 9 history '!J426</f>
        <v>0</v>
      </c>
      <c r="O432" s="1">
        <f t="shared" ref="O432:AF432" si="600">O431-SUM(O414:O430)</f>
        <v>0</v>
      </c>
      <c r="P432" s="1">
        <f t="shared" si="600"/>
        <v>0</v>
      </c>
      <c r="Q432" s="1">
        <f t="shared" si="600"/>
        <v>0</v>
      </c>
      <c r="R432" s="1">
        <f t="shared" si="600"/>
        <v>0</v>
      </c>
      <c r="S432" s="1">
        <f t="shared" si="600"/>
        <v>0</v>
      </c>
      <c r="T432" s="1">
        <f t="shared" si="600"/>
        <v>0</v>
      </c>
      <c r="U432" s="1">
        <f t="shared" si="600"/>
        <v>0</v>
      </c>
      <c r="V432" s="1">
        <f t="shared" si="600"/>
        <v>0</v>
      </c>
      <c r="W432" s="1">
        <f t="shared" si="600"/>
        <v>0</v>
      </c>
      <c r="X432" s="1">
        <f t="shared" si="600"/>
        <v>0</v>
      </c>
      <c r="Y432" s="1">
        <f t="shared" si="600"/>
        <v>0</v>
      </c>
      <c r="Z432" s="1">
        <f t="shared" si="600"/>
        <v>0</v>
      </c>
      <c r="AA432" s="1">
        <f t="shared" si="600"/>
        <v>0</v>
      </c>
      <c r="AB432" s="1">
        <f t="shared" si="600"/>
        <v>0</v>
      </c>
      <c r="AC432" s="1">
        <f t="shared" si="600"/>
        <v>0</v>
      </c>
      <c r="AD432" s="1">
        <f t="shared" si="600"/>
        <v>0</v>
      </c>
      <c r="AE432" s="1">
        <f t="shared" si="600"/>
        <v>0</v>
      </c>
      <c r="AF432" s="1">
        <f t="shared" si="600"/>
        <v>0</v>
      </c>
    </row>
    <row r="433" spans="1:40">
      <c r="A433" s="76" t="s">
        <v>254</v>
      </c>
      <c r="B433" s="5" t="str">
        <f t="shared" si="471"/>
        <v>9020-05411</v>
      </c>
      <c r="C433" s="5" t="str">
        <f t="shared" ref="C433:C489" si="601">LEFT(B433,4)</f>
        <v>9020</v>
      </c>
      <c r="D433" s="1">
        <f>SUM($F433:K433)</f>
        <v>86.289999999999992</v>
      </c>
      <c r="E433" s="2">
        <f t="shared" ref="E433:E463" si="602">D433/$D$490</f>
        <v>3.3524090549776812E-4</v>
      </c>
      <c r="F433" s="22">
        <f>'Div 9 history '!B428</f>
        <v>0</v>
      </c>
      <c r="G433" s="22">
        <f>'Div 9 history '!C428</f>
        <v>0</v>
      </c>
      <c r="H433" s="22">
        <f>'Div 9 history '!D428</f>
        <v>0</v>
      </c>
      <c r="I433" s="22">
        <f>'Div 9 history '!E428</f>
        <v>50.56</v>
      </c>
      <c r="J433" s="22">
        <f>'Div 9 history '!F428</f>
        <v>0</v>
      </c>
      <c r="K433" s="22">
        <f>'Div 9 history '!G428</f>
        <v>35.729999999999997</v>
      </c>
      <c r="L433" s="1">
        <f t="shared" ref="L433:U442" si="603">$E433*L$490</f>
        <v>8.8984032793079635</v>
      </c>
      <c r="M433" s="1">
        <f t="shared" si="603"/>
        <v>13.85069926963792</v>
      </c>
      <c r="N433" s="1">
        <f t="shared" si="603"/>
        <v>14.192970176923975</v>
      </c>
      <c r="O433" s="1">
        <f t="shared" si="603"/>
        <v>14.295213188674035</v>
      </c>
      <c r="P433" s="1">
        <f t="shared" si="603"/>
        <v>17.692067242511261</v>
      </c>
      <c r="Q433" s="1">
        <f t="shared" si="603"/>
        <v>15.237713325660872</v>
      </c>
      <c r="R433" s="1">
        <f t="shared" si="603"/>
        <v>14.973362093274668</v>
      </c>
      <c r="S433" s="1">
        <f t="shared" si="603"/>
        <v>15.11904635908912</v>
      </c>
      <c r="T433" s="1">
        <f t="shared" si="603"/>
        <v>17.320179846193998</v>
      </c>
      <c r="U433" s="1">
        <f t="shared" si="603"/>
        <v>18.979605499314495</v>
      </c>
      <c r="V433" s="1">
        <f t="shared" ref="V433:AF442" si="604">$E433*V$490</f>
        <v>14.017533951228405</v>
      </c>
      <c r="W433" s="1">
        <f t="shared" si="604"/>
        <v>14.51637510053633</v>
      </c>
      <c r="X433" s="1">
        <f t="shared" si="604"/>
        <v>12.331058949834645</v>
      </c>
      <c r="Y433" s="1">
        <f t="shared" si="604"/>
        <v>14.538725946946771</v>
      </c>
      <c r="Z433" s="1">
        <f t="shared" si="604"/>
        <v>18.601299245379668</v>
      </c>
      <c r="AA433" s="1">
        <f t="shared" si="604"/>
        <v>14.295213188674035</v>
      </c>
      <c r="AB433" s="1">
        <f t="shared" si="604"/>
        <v>17.692067242511261</v>
      </c>
      <c r="AC433" s="1">
        <f t="shared" si="604"/>
        <v>15.237713325660872</v>
      </c>
      <c r="AD433" s="1">
        <f t="shared" si="604"/>
        <v>14.973362093274668</v>
      </c>
      <c r="AE433" s="1">
        <f t="shared" si="604"/>
        <v>15.11904635908912</v>
      </c>
      <c r="AF433" s="1">
        <f t="shared" si="604"/>
        <v>17.320179846193998</v>
      </c>
      <c r="AH433" s="15">
        <f t="shared" ref="AH433:AH489" si="605">SUM(F433:Q433)</f>
        <v>170.45706648271602</v>
      </c>
      <c r="AI433" s="15">
        <f t="shared" ref="AI433:AI489" si="606">SUM(U433:AF433)</f>
        <v>187.62218074864427</v>
      </c>
      <c r="AJ433" s="15">
        <f t="shared" ref="AJ433:AJ489" si="607">AI433-AH433</f>
        <v>17.165114265928253</v>
      </c>
      <c r="AN433" s="15">
        <f t="shared" ref="AN433:AN489" si="608">AJ433</f>
        <v>17.165114265928253</v>
      </c>
    </row>
    <row r="434" spans="1:40">
      <c r="A434" s="76" t="s">
        <v>255</v>
      </c>
      <c r="B434" s="5" t="str">
        <f t="shared" si="471"/>
        <v>9030-05411</v>
      </c>
      <c r="C434" s="5" t="str">
        <f t="shared" si="601"/>
        <v>9030</v>
      </c>
      <c r="D434" s="1">
        <f>SUM($F434:K434)</f>
        <v>1401.49</v>
      </c>
      <c r="E434" s="2">
        <f t="shared" si="602"/>
        <v>5.4448577662077544E-3</v>
      </c>
      <c r="F434" s="22">
        <f>'Div 9 history '!B429</f>
        <v>0</v>
      </c>
      <c r="G434" s="22">
        <f>'Div 9 history '!C429</f>
        <v>701.17</v>
      </c>
      <c r="H434" s="22">
        <f>'Div 9 history '!D429</f>
        <v>50</v>
      </c>
      <c r="I434" s="22">
        <f>'Div 9 history '!E429</f>
        <v>50</v>
      </c>
      <c r="J434" s="22">
        <f>'Div 9 history '!F429</f>
        <v>600.32000000000005</v>
      </c>
      <c r="K434" s="22">
        <f>'Div 9 history '!G429</f>
        <v>0</v>
      </c>
      <c r="L434" s="1">
        <f t="shared" si="603"/>
        <v>144.52454759435994</v>
      </c>
      <c r="M434" s="1">
        <f t="shared" si="603"/>
        <v>224.95789221699908</v>
      </c>
      <c r="N434" s="1">
        <f t="shared" si="603"/>
        <v>230.51692865056418</v>
      </c>
      <c r="O434" s="1">
        <f t="shared" si="603"/>
        <v>232.17752151807599</v>
      </c>
      <c r="P434" s="1">
        <f t="shared" si="603"/>
        <v>287.34795827682365</v>
      </c>
      <c r="Q434" s="1">
        <f t="shared" si="603"/>
        <v>247.48525725785674</v>
      </c>
      <c r="R434" s="1">
        <f t="shared" si="603"/>
        <v>243.19176312554777</v>
      </c>
      <c r="S434" s="1">
        <f t="shared" si="603"/>
        <v>245.55791264109183</v>
      </c>
      <c r="T434" s="1">
        <f t="shared" si="603"/>
        <v>281.30790187324641</v>
      </c>
      <c r="U434" s="1">
        <f t="shared" si="603"/>
        <v>308.25967448411495</v>
      </c>
      <c r="V434" s="1">
        <f t="shared" si="604"/>
        <v>227.66755889798472</v>
      </c>
      <c r="W434" s="1">
        <f t="shared" si="604"/>
        <v>235.76955081296398</v>
      </c>
      <c r="X434" s="1">
        <f t="shared" si="604"/>
        <v>200.27646085993464</v>
      </c>
      <c r="Y434" s="1">
        <f t="shared" si="604"/>
        <v>236.13256492509484</v>
      </c>
      <c r="Z434" s="1">
        <f t="shared" si="604"/>
        <v>302.11536538888811</v>
      </c>
      <c r="AA434" s="1">
        <f t="shared" si="604"/>
        <v>232.17752151807599</v>
      </c>
      <c r="AB434" s="1">
        <f t="shared" si="604"/>
        <v>287.34795827682365</v>
      </c>
      <c r="AC434" s="1">
        <f t="shared" si="604"/>
        <v>247.48525725785674</v>
      </c>
      <c r="AD434" s="1">
        <f t="shared" si="604"/>
        <v>243.19176312554777</v>
      </c>
      <c r="AE434" s="1">
        <f t="shared" si="604"/>
        <v>245.55791264109183</v>
      </c>
      <c r="AF434" s="1">
        <f t="shared" si="604"/>
        <v>281.30790187324641</v>
      </c>
      <c r="AH434" s="15">
        <f t="shared" si="605"/>
        <v>2768.5001055146795</v>
      </c>
      <c r="AI434" s="15">
        <f t="shared" si="606"/>
        <v>3047.2894900616234</v>
      </c>
      <c r="AJ434" s="15">
        <f t="shared" si="607"/>
        <v>278.78938454694389</v>
      </c>
      <c r="AN434" s="15">
        <f t="shared" si="608"/>
        <v>278.78938454694389</v>
      </c>
    </row>
    <row r="435" spans="1:40">
      <c r="A435" s="76" t="s">
        <v>256</v>
      </c>
      <c r="B435" s="5" t="str">
        <f t="shared" ref="B435:B459" si="609">RIGHT(A435,10)</f>
        <v>9090-05411</v>
      </c>
      <c r="C435" s="5" t="str">
        <f t="shared" ref="C435:C459" si="610">LEFT(B435,4)</f>
        <v>9090</v>
      </c>
      <c r="D435" s="1">
        <f>SUM($F435:K435)</f>
        <v>1681.48</v>
      </c>
      <c r="E435" s="2">
        <f t="shared" si="602"/>
        <v>6.5326327242599047E-3</v>
      </c>
      <c r="F435" s="22">
        <f>'Div 9 history '!B430</f>
        <v>407.68</v>
      </c>
      <c r="G435" s="22">
        <f>'Div 9 history '!C430</f>
        <v>0</v>
      </c>
      <c r="H435" s="22">
        <f>'Div 9 history '!D430</f>
        <v>130.56</v>
      </c>
      <c r="I435" s="22">
        <f>'Div 9 history '!E430</f>
        <v>75.3</v>
      </c>
      <c r="J435" s="22">
        <f>'Div 9 history '!F430</f>
        <v>348.84</v>
      </c>
      <c r="K435" s="22">
        <f>'Div 9 history '!G430</f>
        <v>719.1</v>
      </c>
      <c r="L435" s="1">
        <f t="shared" si="603"/>
        <v>173.39769551617519</v>
      </c>
      <c r="M435" s="1">
        <f t="shared" si="603"/>
        <v>269.90003254039601</v>
      </c>
      <c r="N435" s="1">
        <f t="shared" si="603"/>
        <v>276.56965457288356</v>
      </c>
      <c r="O435" s="1">
        <f t="shared" si="603"/>
        <v>278.56200107186947</v>
      </c>
      <c r="P435" s="1">
        <f t="shared" si="603"/>
        <v>344.75440059030984</v>
      </c>
      <c r="Q435" s="1">
        <f t="shared" si="603"/>
        <v>296.92791983813009</v>
      </c>
      <c r="R435" s="1">
        <f t="shared" si="603"/>
        <v>291.77667044384623</v>
      </c>
      <c r="S435" s="1">
        <f t="shared" si="603"/>
        <v>294.61552986303366</v>
      </c>
      <c r="T435" s="1">
        <f t="shared" si="603"/>
        <v>337.50766030569343</v>
      </c>
      <c r="U435" s="1">
        <f t="shared" si="603"/>
        <v>369.84386435261723</v>
      </c>
      <c r="V435" s="1">
        <f t="shared" si="604"/>
        <v>273.15103706468352</v>
      </c>
      <c r="W435" s="1">
        <f t="shared" si="604"/>
        <v>282.87164681944404</v>
      </c>
      <c r="X435" s="1">
        <f t="shared" si="604"/>
        <v>240.28773905398032</v>
      </c>
      <c r="Y435" s="1">
        <f t="shared" si="604"/>
        <v>283.30718397580318</v>
      </c>
      <c r="Z435" s="1">
        <f t="shared" si="604"/>
        <v>362.47204374922939</v>
      </c>
      <c r="AA435" s="1">
        <f t="shared" si="604"/>
        <v>278.56200107186947</v>
      </c>
      <c r="AB435" s="1">
        <f t="shared" si="604"/>
        <v>344.75440059030984</v>
      </c>
      <c r="AC435" s="1">
        <f t="shared" si="604"/>
        <v>296.92791983813009</v>
      </c>
      <c r="AD435" s="1">
        <f t="shared" si="604"/>
        <v>291.77667044384623</v>
      </c>
      <c r="AE435" s="1">
        <f t="shared" si="604"/>
        <v>294.61552986303366</v>
      </c>
      <c r="AF435" s="1">
        <f t="shared" si="604"/>
        <v>337.50766030569343</v>
      </c>
      <c r="AH435" s="15">
        <f t="shared" si="605"/>
        <v>3321.5917041297644</v>
      </c>
      <c r="AI435" s="15">
        <f t="shared" si="606"/>
        <v>3656.0776971286405</v>
      </c>
      <c r="AJ435" s="15">
        <f t="shared" si="607"/>
        <v>334.4859929988761</v>
      </c>
      <c r="AN435" s="15">
        <f t="shared" si="608"/>
        <v>334.4859929988761</v>
      </c>
    </row>
    <row r="436" spans="1:40">
      <c r="A436" s="76" t="s">
        <v>257</v>
      </c>
      <c r="B436" s="5" t="str">
        <f t="shared" si="609"/>
        <v>9110-05411</v>
      </c>
      <c r="C436" s="5" t="str">
        <f t="shared" si="610"/>
        <v>9110</v>
      </c>
      <c r="D436" s="1">
        <f>SUM($F436:K436)</f>
        <v>5706.6800000000012</v>
      </c>
      <c r="E436" s="2">
        <f t="shared" si="602"/>
        <v>2.2170733231962034E-2</v>
      </c>
      <c r="F436" s="22">
        <f>'Div 9 history '!B431</f>
        <v>182.56</v>
      </c>
      <c r="G436" s="22">
        <f>'Div 9 history '!C431</f>
        <v>791.28</v>
      </c>
      <c r="H436" s="22">
        <f>'Div 9 history '!D431</f>
        <v>2832.71</v>
      </c>
      <c r="I436" s="22">
        <f>'Div 9 history '!E431</f>
        <v>614.48</v>
      </c>
      <c r="J436" s="22">
        <f>'Div 9 history '!F431</f>
        <v>907.05</v>
      </c>
      <c r="K436" s="22">
        <f>'Div 9 history '!G431</f>
        <v>378.6</v>
      </c>
      <c r="L436" s="1">
        <f t="shared" si="603"/>
        <v>588.48464510327017</v>
      </c>
      <c r="M436" s="1">
        <f t="shared" si="603"/>
        <v>915.9984761624446</v>
      </c>
      <c r="N436" s="1">
        <f t="shared" si="603"/>
        <v>938.6341296702808</v>
      </c>
      <c r="O436" s="1">
        <f t="shared" si="603"/>
        <v>945.39584192307757</v>
      </c>
      <c r="P436" s="1">
        <f t="shared" si="603"/>
        <v>1170.0424880228786</v>
      </c>
      <c r="Q436" s="1">
        <f t="shared" si="603"/>
        <v>1007.7268962948477</v>
      </c>
      <c r="R436" s="1">
        <f t="shared" si="603"/>
        <v>990.24436192430994</v>
      </c>
      <c r="S436" s="1">
        <f t="shared" si="603"/>
        <v>999.8790065649174</v>
      </c>
      <c r="T436" s="1">
        <f t="shared" si="603"/>
        <v>1145.4481854754711</v>
      </c>
      <c r="U436" s="1">
        <f t="shared" si="603"/>
        <v>1255.1922020028749</v>
      </c>
      <c r="V436" s="1">
        <f t="shared" si="604"/>
        <v>927.03187679680309</v>
      </c>
      <c r="W436" s="1">
        <f t="shared" si="604"/>
        <v>960.02210521182849</v>
      </c>
      <c r="X436" s="1">
        <f t="shared" si="604"/>
        <v>815.49898583662525</v>
      </c>
      <c r="Y436" s="1">
        <f t="shared" si="604"/>
        <v>961.50025016713664</v>
      </c>
      <c r="Z436" s="1">
        <f t="shared" si="604"/>
        <v>1230.1733964262751</v>
      </c>
      <c r="AA436" s="1">
        <f t="shared" si="604"/>
        <v>945.39584192307757</v>
      </c>
      <c r="AB436" s="1">
        <f t="shared" si="604"/>
        <v>1170.0424880228786</v>
      </c>
      <c r="AC436" s="1">
        <f t="shared" si="604"/>
        <v>1007.7268962948477</v>
      </c>
      <c r="AD436" s="1">
        <f t="shared" si="604"/>
        <v>990.24436192430994</v>
      </c>
      <c r="AE436" s="1">
        <f t="shared" si="604"/>
        <v>999.8790065649174</v>
      </c>
      <c r="AF436" s="1">
        <f t="shared" si="604"/>
        <v>1145.4481854754711</v>
      </c>
      <c r="AH436" s="15">
        <f t="shared" si="605"/>
        <v>11272.962477176799</v>
      </c>
      <c r="AI436" s="15">
        <f t="shared" si="606"/>
        <v>12408.155596647044</v>
      </c>
      <c r="AJ436" s="15">
        <f t="shared" si="607"/>
        <v>1135.1931194702447</v>
      </c>
      <c r="AN436" s="15">
        <f t="shared" si="608"/>
        <v>1135.1931194702447</v>
      </c>
    </row>
    <row r="437" spans="1:40">
      <c r="A437" s="76" t="s">
        <v>258</v>
      </c>
      <c r="B437" s="5" t="str">
        <f t="shared" ref="B437" si="611">RIGHT(A437,10)</f>
        <v>9210-05411</v>
      </c>
      <c r="C437" s="5" t="str">
        <f t="shared" ref="C437" si="612">LEFT(B437,4)</f>
        <v>9210</v>
      </c>
      <c r="D437" s="1">
        <f>SUM($F437:K437)</f>
        <v>303.32</v>
      </c>
      <c r="E437" s="2">
        <f t="shared" si="602"/>
        <v>1.1784131585998729E-3</v>
      </c>
      <c r="F437" s="22">
        <f>'Div 9 history '!B432</f>
        <v>0</v>
      </c>
      <c r="G437" s="22">
        <f>'Div 9 history '!C432</f>
        <v>54.93</v>
      </c>
      <c r="H437" s="22">
        <f>'Div 9 history '!D432</f>
        <v>51.25</v>
      </c>
      <c r="I437" s="22">
        <f>'Div 9 history '!E432</f>
        <v>14.38</v>
      </c>
      <c r="J437" s="22">
        <f>'Div 9 history '!F432</f>
        <v>0</v>
      </c>
      <c r="K437" s="22">
        <f>'Div 9 history '!G432</f>
        <v>182.76</v>
      </c>
      <c r="L437" s="1">
        <f t="shared" si="603"/>
        <v>31.278985776795594</v>
      </c>
      <c r="M437" s="1">
        <f t="shared" si="603"/>
        <v>48.686917400238428</v>
      </c>
      <c r="N437" s="1">
        <f t="shared" si="603"/>
        <v>49.890041882774135</v>
      </c>
      <c r="O437" s="1">
        <f t="shared" si="603"/>
        <v>50.249438688012617</v>
      </c>
      <c r="P437" s="1">
        <f t="shared" si="603"/>
        <v>62.18979993044983</v>
      </c>
      <c r="Q437" s="1">
        <f t="shared" si="603"/>
        <v>53.562442993851619</v>
      </c>
      <c r="R437" s="1">
        <f t="shared" si="603"/>
        <v>52.633215785514807</v>
      </c>
      <c r="S437" s="1">
        <f t="shared" si="603"/>
        <v>53.145313960353604</v>
      </c>
      <c r="T437" s="1">
        <f t="shared" si="603"/>
        <v>60.882569833672086</v>
      </c>
      <c r="U437" s="1">
        <f t="shared" si="603"/>
        <v>66.715655812400897</v>
      </c>
      <c r="V437" s="1">
        <f t="shared" si="604"/>
        <v>49.273361896935917</v>
      </c>
      <c r="W437" s="1">
        <f t="shared" si="604"/>
        <v>51.026850104237795</v>
      </c>
      <c r="X437" s="1">
        <f t="shared" si="604"/>
        <v>43.345194120568372</v>
      </c>
      <c r="Y437" s="1">
        <f t="shared" si="604"/>
        <v>51.105416087934813</v>
      </c>
      <c r="Z437" s="1">
        <f t="shared" si="604"/>
        <v>65.385862638875437</v>
      </c>
      <c r="AA437" s="1">
        <f t="shared" si="604"/>
        <v>50.249438688012617</v>
      </c>
      <c r="AB437" s="1">
        <f t="shared" si="604"/>
        <v>62.18979993044983</v>
      </c>
      <c r="AC437" s="1">
        <f t="shared" si="604"/>
        <v>53.562442993851619</v>
      </c>
      <c r="AD437" s="1">
        <f t="shared" si="604"/>
        <v>52.633215785514807</v>
      </c>
      <c r="AE437" s="1">
        <f t="shared" si="604"/>
        <v>53.145313960353604</v>
      </c>
      <c r="AF437" s="1">
        <f t="shared" si="604"/>
        <v>60.882569833672086</v>
      </c>
      <c r="AH437" s="15">
        <f t="shared" si="605"/>
        <v>599.17762667212219</v>
      </c>
      <c r="AI437" s="15">
        <f t="shared" si="606"/>
        <v>659.51512185280785</v>
      </c>
      <c r="AJ437" s="15">
        <f t="shared" si="607"/>
        <v>60.337495180685664</v>
      </c>
      <c r="AN437" s="15">
        <f t="shared" si="608"/>
        <v>60.337495180685664</v>
      </c>
    </row>
    <row r="438" spans="1:40">
      <c r="A438" s="76" t="s">
        <v>945</v>
      </c>
      <c r="B438" s="5" t="str">
        <f t="shared" ref="B438:B449" si="613">RIGHT(A438,10)</f>
        <v>8711-05411</v>
      </c>
      <c r="C438" s="5" t="str">
        <f t="shared" ref="C438:C449" si="614">LEFT(B438,4)</f>
        <v>8711</v>
      </c>
      <c r="D438" s="1">
        <f>SUM($F438:K438)</f>
        <v>0</v>
      </c>
      <c r="E438" s="2">
        <f t="shared" si="602"/>
        <v>0</v>
      </c>
      <c r="F438" s="22">
        <f>'Div 9 history '!B433</f>
        <v>0</v>
      </c>
      <c r="G438" s="22">
        <f>'Div 9 history '!C433</f>
        <v>0</v>
      </c>
      <c r="H438" s="22">
        <f>'Div 9 history '!D433</f>
        <v>0</v>
      </c>
      <c r="I438" s="22">
        <f>'Div 9 history '!E433</f>
        <v>0</v>
      </c>
      <c r="J438" s="22">
        <f>'Div 9 history '!F433</f>
        <v>0</v>
      </c>
      <c r="K438" s="22">
        <f>'Div 9 history '!G433</f>
        <v>0</v>
      </c>
      <c r="L438" s="1">
        <f t="shared" si="603"/>
        <v>0</v>
      </c>
      <c r="M438" s="1">
        <f t="shared" si="603"/>
        <v>0</v>
      </c>
      <c r="N438" s="1">
        <f t="shared" si="603"/>
        <v>0</v>
      </c>
      <c r="O438" s="1">
        <f t="shared" si="603"/>
        <v>0</v>
      </c>
      <c r="P438" s="1">
        <f t="shared" si="603"/>
        <v>0</v>
      </c>
      <c r="Q438" s="1">
        <f t="shared" si="603"/>
        <v>0</v>
      </c>
      <c r="R438" s="1">
        <f t="shared" si="603"/>
        <v>0</v>
      </c>
      <c r="S438" s="1">
        <f t="shared" si="603"/>
        <v>0</v>
      </c>
      <c r="T438" s="1">
        <f t="shared" si="603"/>
        <v>0</v>
      </c>
      <c r="U438" s="1">
        <f t="shared" si="603"/>
        <v>0</v>
      </c>
      <c r="V438" s="1">
        <f t="shared" si="604"/>
        <v>0</v>
      </c>
      <c r="W438" s="1">
        <f t="shared" si="604"/>
        <v>0</v>
      </c>
      <c r="X438" s="1">
        <f t="shared" si="604"/>
        <v>0</v>
      </c>
      <c r="Y438" s="1">
        <f t="shared" si="604"/>
        <v>0</v>
      </c>
      <c r="Z438" s="1">
        <f t="shared" si="604"/>
        <v>0</v>
      </c>
      <c r="AA438" s="1">
        <f t="shared" si="604"/>
        <v>0</v>
      </c>
      <c r="AB438" s="1">
        <f t="shared" si="604"/>
        <v>0</v>
      </c>
      <c r="AC438" s="1">
        <f t="shared" si="604"/>
        <v>0</v>
      </c>
      <c r="AD438" s="1">
        <f t="shared" si="604"/>
        <v>0</v>
      </c>
      <c r="AE438" s="1">
        <f t="shared" si="604"/>
        <v>0</v>
      </c>
      <c r="AF438" s="1">
        <f t="shared" si="604"/>
        <v>0</v>
      </c>
      <c r="AH438" s="15">
        <f t="shared" ref="AH438" si="615">SUM(F438:Q438)</f>
        <v>0</v>
      </c>
      <c r="AI438" s="15">
        <f t="shared" ref="AI438" si="616">SUM(U438:AF438)</f>
        <v>0</v>
      </c>
      <c r="AJ438" s="15">
        <f t="shared" ref="AJ438" si="617">AI438-AH438</f>
        <v>0</v>
      </c>
      <c r="AN438" s="15">
        <f t="shared" ref="AN438" si="618">AJ438</f>
        <v>0</v>
      </c>
    </row>
    <row r="439" spans="1:40">
      <c r="A439" s="76" t="s">
        <v>526</v>
      </c>
      <c r="B439" s="5" t="str">
        <f t="shared" si="613"/>
        <v>9260-05411</v>
      </c>
      <c r="C439" s="5" t="str">
        <f t="shared" si="614"/>
        <v>9260</v>
      </c>
      <c r="D439" s="1">
        <f>SUM($F439:K439)</f>
        <v>3188.24</v>
      </c>
      <c r="E439" s="2">
        <f t="shared" si="602"/>
        <v>1.2386469631987534E-2</v>
      </c>
      <c r="F439" s="22">
        <f>'Div 9 history '!B434</f>
        <v>0</v>
      </c>
      <c r="G439" s="22">
        <f>'Div 9 history '!C434</f>
        <v>0</v>
      </c>
      <c r="H439" s="22">
        <f>'Div 9 history '!D434</f>
        <v>0</v>
      </c>
      <c r="I439" s="22">
        <f>'Div 9 history '!E434</f>
        <v>0</v>
      </c>
      <c r="J439" s="22">
        <f>'Div 9 history '!F434</f>
        <v>2059.5</v>
      </c>
      <c r="K439" s="22">
        <f>'Div 9 history '!G434</f>
        <v>1128.74</v>
      </c>
      <c r="L439" s="1">
        <f t="shared" si="603"/>
        <v>328.77790324743103</v>
      </c>
      <c r="M439" s="1">
        <f t="shared" si="603"/>
        <v>511.75516791552212</v>
      </c>
      <c r="N439" s="1">
        <f t="shared" si="603"/>
        <v>524.40138181569239</v>
      </c>
      <c r="O439" s="1">
        <f t="shared" si="603"/>
        <v>528.17905315399366</v>
      </c>
      <c r="P439" s="1">
        <f t="shared" si="603"/>
        <v>653.68590178774025</v>
      </c>
      <c r="Q439" s="1">
        <f t="shared" si="603"/>
        <v>563.00251632176412</v>
      </c>
      <c r="R439" s="1">
        <f t="shared" si="603"/>
        <v>553.23527593304004</v>
      </c>
      <c r="S439" s="1">
        <f t="shared" si="603"/>
        <v>558.61801325648742</v>
      </c>
      <c r="T439" s="1">
        <f t="shared" si="603"/>
        <v>639.94541885304852</v>
      </c>
      <c r="U439" s="1">
        <f t="shared" si="603"/>
        <v>701.25782173061134</v>
      </c>
      <c r="V439" s="1">
        <f t="shared" si="604"/>
        <v>517.91937008534535</v>
      </c>
      <c r="W439" s="1">
        <f t="shared" si="604"/>
        <v>536.35053598949992</v>
      </c>
      <c r="X439" s="1">
        <f t="shared" si="604"/>
        <v>455.60754880311521</v>
      </c>
      <c r="Y439" s="1">
        <f t="shared" si="604"/>
        <v>537.17635430633413</v>
      </c>
      <c r="Z439" s="1">
        <f t="shared" si="604"/>
        <v>687.28017506187598</v>
      </c>
      <c r="AA439" s="1">
        <f t="shared" si="604"/>
        <v>528.17905315399366</v>
      </c>
      <c r="AB439" s="1">
        <f t="shared" si="604"/>
        <v>653.68590178774025</v>
      </c>
      <c r="AC439" s="1">
        <f t="shared" si="604"/>
        <v>563.00251632176412</v>
      </c>
      <c r="AD439" s="1">
        <f t="shared" si="604"/>
        <v>553.23527593304004</v>
      </c>
      <c r="AE439" s="1">
        <f t="shared" si="604"/>
        <v>558.61801325648742</v>
      </c>
      <c r="AF439" s="1">
        <f t="shared" si="604"/>
        <v>639.94541885304852</v>
      </c>
      <c r="AH439" s="15">
        <f t="shared" si="605"/>
        <v>6298.041924242144</v>
      </c>
      <c r="AI439" s="15">
        <f t="shared" si="606"/>
        <v>6932.2579852828549</v>
      </c>
      <c r="AJ439" s="15">
        <f t="shared" si="607"/>
        <v>634.21606104071088</v>
      </c>
      <c r="AN439" s="15">
        <f t="shared" si="608"/>
        <v>634.21606104071088</v>
      </c>
    </row>
    <row r="440" spans="1:40">
      <c r="A440" s="76" t="s">
        <v>527</v>
      </c>
      <c r="B440" s="5" t="str">
        <f t="shared" si="613"/>
        <v>8410-05411</v>
      </c>
      <c r="C440" s="5" t="str">
        <f t="shared" si="614"/>
        <v>8410</v>
      </c>
      <c r="D440" s="1">
        <f>SUM($F440:K440)</f>
        <v>348.27</v>
      </c>
      <c r="E440" s="2">
        <f t="shared" si="602"/>
        <v>1.353046125364558E-3</v>
      </c>
      <c r="F440" s="22">
        <f>'Div 9 history '!B435</f>
        <v>0</v>
      </c>
      <c r="G440" s="22">
        <f>'Div 9 history '!C435</f>
        <v>43.95</v>
      </c>
      <c r="H440" s="22">
        <f>'Div 9 history '!D435</f>
        <v>0</v>
      </c>
      <c r="I440" s="22">
        <f>'Div 9 history '!E435</f>
        <v>0</v>
      </c>
      <c r="J440" s="22">
        <f>'Div 9 history '!F435</f>
        <v>304.32</v>
      </c>
      <c r="K440" s="22">
        <f>'Div 9 history '!G435</f>
        <v>0</v>
      </c>
      <c r="L440" s="1">
        <f t="shared" si="603"/>
        <v>35.914322749850328</v>
      </c>
      <c r="M440" s="1">
        <f t="shared" si="603"/>
        <v>55.90199367987946</v>
      </c>
      <c r="N440" s="1">
        <f t="shared" si="603"/>
        <v>57.283413182492907</v>
      </c>
      <c r="O440" s="1">
        <f t="shared" si="603"/>
        <v>57.696070196077258</v>
      </c>
      <c r="P440" s="1">
        <f t="shared" si="603"/>
        <v>71.405913298753006</v>
      </c>
      <c r="Q440" s="1">
        <f t="shared" si="603"/>
        <v>61.500039632957609</v>
      </c>
      <c r="R440" s="1">
        <f t="shared" si="603"/>
        <v>60.433107152911909</v>
      </c>
      <c r="S440" s="1">
        <f t="shared" si="603"/>
        <v>61.021094860122474</v>
      </c>
      <c r="T440" s="1">
        <f t="shared" si="603"/>
        <v>69.904960424544967</v>
      </c>
      <c r="U440" s="1">
        <f t="shared" si="603"/>
        <v>76.602470822184031</v>
      </c>
      <c r="V440" s="1">
        <f t="shared" si="604"/>
        <v>56.575345337748487</v>
      </c>
      <c r="W440" s="1">
        <f t="shared" si="604"/>
        <v>58.588688796659959</v>
      </c>
      <c r="X440" s="1">
        <f t="shared" si="604"/>
        <v>49.76866265452442</v>
      </c>
      <c r="Y440" s="1">
        <f t="shared" si="604"/>
        <v>58.678897734884139</v>
      </c>
      <c r="Z440" s="1">
        <f t="shared" si="604"/>
        <v>75.075611173813627</v>
      </c>
      <c r="AA440" s="1">
        <f t="shared" si="604"/>
        <v>57.696070196077258</v>
      </c>
      <c r="AB440" s="1">
        <f t="shared" si="604"/>
        <v>71.405913298753006</v>
      </c>
      <c r="AC440" s="1">
        <f t="shared" si="604"/>
        <v>61.500039632957609</v>
      </c>
      <c r="AD440" s="1">
        <f t="shared" si="604"/>
        <v>60.433107152911909</v>
      </c>
      <c r="AE440" s="1">
        <f t="shared" si="604"/>
        <v>61.021094860122474</v>
      </c>
      <c r="AF440" s="1">
        <f t="shared" si="604"/>
        <v>69.904960424544967</v>
      </c>
      <c r="AH440" s="15">
        <f t="shared" si="605"/>
        <v>687.97175274001063</v>
      </c>
      <c r="AI440" s="15">
        <f t="shared" si="606"/>
        <v>757.25086208518189</v>
      </c>
      <c r="AJ440" s="15">
        <f t="shared" si="607"/>
        <v>69.279109345171264</v>
      </c>
      <c r="AN440" s="15">
        <f t="shared" si="608"/>
        <v>69.279109345171264</v>
      </c>
    </row>
    <row r="441" spans="1:40">
      <c r="A441" s="76" t="s">
        <v>259</v>
      </c>
      <c r="B441" s="5" t="str">
        <f t="shared" si="613"/>
        <v>8560-05411</v>
      </c>
      <c r="C441" s="5" t="str">
        <f t="shared" si="614"/>
        <v>8560</v>
      </c>
      <c r="D441" s="1">
        <f>SUM($F441:K441)</f>
        <v>0</v>
      </c>
      <c r="E441" s="2">
        <f t="shared" si="602"/>
        <v>0</v>
      </c>
      <c r="F441" s="22">
        <f>'Div 9 history '!B436</f>
        <v>0</v>
      </c>
      <c r="G441" s="22">
        <f>'Div 9 history '!C436</f>
        <v>0</v>
      </c>
      <c r="H441" s="22">
        <f>'Div 9 history '!D436</f>
        <v>0</v>
      </c>
      <c r="I441" s="22">
        <f>'Div 9 history '!E436</f>
        <v>0</v>
      </c>
      <c r="J441" s="22">
        <f>'Div 9 history '!F436</f>
        <v>0</v>
      </c>
      <c r="K441" s="22">
        <f>'Div 9 history '!G436</f>
        <v>0</v>
      </c>
      <c r="L441" s="1">
        <f t="shared" si="603"/>
        <v>0</v>
      </c>
      <c r="M441" s="1">
        <f t="shared" si="603"/>
        <v>0</v>
      </c>
      <c r="N441" s="1">
        <f t="shared" si="603"/>
        <v>0</v>
      </c>
      <c r="O441" s="1">
        <f t="shared" si="603"/>
        <v>0</v>
      </c>
      <c r="P441" s="1">
        <f t="shared" si="603"/>
        <v>0</v>
      </c>
      <c r="Q441" s="1">
        <f t="shared" si="603"/>
        <v>0</v>
      </c>
      <c r="R441" s="1">
        <f t="shared" si="603"/>
        <v>0</v>
      </c>
      <c r="S441" s="1">
        <f t="shared" si="603"/>
        <v>0</v>
      </c>
      <c r="T441" s="1">
        <f t="shared" si="603"/>
        <v>0</v>
      </c>
      <c r="U441" s="1">
        <f t="shared" si="603"/>
        <v>0</v>
      </c>
      <c r="V441" s="1">
        <f t="shared" si="604"/>
        <v>0</v>
      </c>
      <c r="W441" s="1">
        <f t="shared" si="604"/>
        <v>0</v>
      </c>
      <c r="X441" s="1">
        <f t="shared" si="604"/>
        <v>0</v>
      </c>
      <c r="Y441" s="1">
        <f t="shared" si="604"/>
        <v>0</v>
      </c>
      <c r="Z441" s="1">
        <f t="shared" si="604"/>
        <v>0</v>
      </c>
      <c r="AA441" s="1">
        <f t="shared" si="604"/>
        <v>0</v>
      </c>
      <c r="AB441" s="1">
        <f t="shared" si="604"/>
        <v>0</v>
      </c>
      <c r="AC441" s="1">
        <f t="shared" si="604"/>
        <v>0</v>
      </c>
      <c r="AD441" s="1">
        <f t="shared" si="604"/>
        <v>0</v>
      </c>
      <c r="AE441" s="1">
        <f t="shared" si="604"/>
        <v>0</v>
      </c>
      <c r="AF441" s="1">
        <f t="shared" si="604"/>
        <v>0</v>
      </c>
      <c r="AH441" s="15">
        <f t="shared" si="605"/>
        <v>0</v>
      </c>
      <c r="AI441" s="15">
        <f t="shared" si="606"/>
        <v>0</v>
      </c>
      <c r="AJ441" s="15">
        <f t="shared" si="607"/>
        <v>0</v>
      </c>
      <c r="AN441" s="15">
        <f t="shared" si="608"/>
        <v>0</v>
      </c>
    </row>
    <row r="442" spans="1:40">
      <c r="A442" s="76" t="s">
        <v>260</v>
      </c>
      <c r="B442" s="5" t="str">
        <f t="shared" si="613"/>
        <v>8700-05411</v>
      </c>
      <c r="C442" s="5" t="str">
        <f t="shared" si="614"/>
        <v>8700</v>
      </c>
      <c r="D442" s="1">
        <f>SUM($F442:K442)</f>
        <v>55430.520000000004</v>
      </c>
      <c r="E442" s="2">
        <f t="shared" si="602"/>
        <v>0.21535030382445416</v>
      </c>
      <c r="F442" s="22">
        <f>'Div 9 history '!B437</f>
        <v>7821.39</v>
      </c>
      <c r="G442" s="22">
        <f>'Div 9 history '!C437</f>
        <v>9246.6200000000008</v>
      </c>
      <c r="H442" s="22">
        <f>'Div 9 history '!D437</f>
        <v>8352.16</v>
      </c>
      <c r="I442" s="22">
        <f>'Div 9 history '!E437</f>
        <v>10974.37</v>
      </c>
      <c r="J442" s="22">
        <f>'Div 9 history '!F437</f>
        <v>8960.86</v>
      </c>
      <c r="K442" s="22">
        <f>'Div 9 history '!G437</f>
        <v>10075.120000000001</v>
      </c>
      <c r="L442" s="1">
        <f t="shared" si="603"/>
        <v>5716.1098730066724</v>
      </c>
      <c r="M442" s="1">
        <f t="shared" si="603"/>
        <v>8897.3399337078481</v>
      </c>
      <c r="N442" s="1">
        <f t="shared" si="603"/>
        <v>9117.2061334035006</v>
      </c>
      <c r="O442" s="1">
        <f t="shared" si="603"/>
        <v>9182.8844658600083</v>
      </c>
      <c r="P442" s="1">
        <f t="shared" si="603"/>
        <v>11364.937850589471</v>
      </c>
      <c r="Q442" s="1">
        <f t="shared" si="603"/>
        <v>9788.3227865605713</v>
      </c>
      <c r="R442" s="1">
        <f t="shared" si="603"/>
        <v>9618.5102210975019</v>
      </c>
      <c r="S442" s="1">
        <f t="shared" si="603"/>
        <v>9712.0941196942495</v>
      </c>
      <c r="T442" s="1">
        <f t="shared" si="603"/>
        <v>11126.046765187781</v>
      </c>
      <c r="U442" s="1">
        <f t="shared" si="603"/>
        <v>12192.019958533578</v>
      </c>
      <c r="V442" s="1">
        <f t="shared" si="604"/>
        <v>9004.5103260429405</v>
      </c>
      <c r="W442" s="1">
        <f t="shared" si="604"/>
        <v>9324.9533009361585</v>
      </c>
      <c r="X442" s="1">
        <f t="shared" si="604"/>
        <v>7921.1613134776735</v>
      </c>
      <c r="Y442" s="1">
        <f t="shared" si="604"/>
        <v>9339.3109210424391</v>
      </c>
      <c r="Z442" s="1">
        <f t="shared" si="604"/>
        <v>11949.00556086456</v>
      </c>
      <c r="AA442" s="1">
        <f t="shared" si="604"/>
        <v>9182.8844658600083</v>
      </c>
      <c r="AB442" s="1">
        <f t="shared" si="604"/>
        <v>11364.937850589471</v>
      </c>
      <c r="AC442" s="1">
        <f t="shared" si="604"/>
        <v>9788.3227865605713</v>
      </c>
      <c r="AD442" s="1">
        <f t="shared" si="604"/>
        <v>9618.5102210975019</v>
      </c>
      <c r="AE442" s="1">
        <f t="shared" si="604"/>
        <v>9712.0941196942495</v>
      </c>
      <c r="AF442" s="1">
        <f t="shared" si="604"/>
        <v>11126.046765187781</v>
      </c>
      <c r="AH442" s="15">
        <f t="shared" si="605"/>
        <v>109497.32104312807</v>
      </c>
      <c r="AI442" s="15">
        <f t="shared" si="606"/>
        <v>120523.75758988694</v>
      </c>
      <c r="AJ442" s="15">
        <f t="shared" si="607"/>
        <v>11026.436546758865</v>
      </c>
      <c r="AN442" s="15">
        <f t="shared" si="608"/>
        <v>11026.436546758865</v>
      </c>
    </row>
    <row r="443" spans="1:40">
      <c r="A443" s="76" t="s">
        <v>261</v>
      </c>
      <c r="B443" s="5" t="str">
        <f t="shared" si="613"/>
        <v>8740-05411</v>
      </c>
      <c r="C443" s="5" t="str">
        <f t="shared" si="614"/>
        <v>8740</v>
      </c>
      <c r="D443" s="1">
        <f>SUM($F443:K443)</f>
        <v>7039.6299999999992</v>
      </c>
      <c r="E443" s="2">
        <f t="shared" si="602"/>
        <v>2.7349309718035154E-2</v>
      </c>
      <c r="F443" s="22">
        <f>'Div 9 history '!B438</f>
        <v>1180.18</v>
      </c>
      <c r="G443" s="22">
        <f>'Div 9 history '!C438</f>
        <v>779.53</v>
      </c>
      <c r="H443" s="22">
        <f>'Div 9 history '!D438</f>
        <v>1824.1</v>
      </c>
      <c r="I443" s="22">
        <f>'Div 9 history '!E438</f>
        <v>479.02</v>
      </c>
      <c r="J443" s="22">
        <f>'Div 9 history '!F438</f>
        <v>1630.49</v>
      </c>
      <c r="K443" s="22">
        <f>'Div 9 history '!G438</f>
        <v>1146.31</v>
      </c>
      <c r="L443" s="1">
        <f t="shared" ref="L443:U448" si="619">$E443*L$490</f>
        <v>725.94120613181974</v>
      </c>
      <c r="M443" s="1">
        <f t="shared" si="619"/>
        <v>1129.9547815450364</v>
      </c>
      <c r="N443" s="1">
        <f t="shared" si="619"/>
        <v>1157.8776062878585</v>
      </c>
      <c r="O443" s="1">
        <f t="shared" si="619"/>
        <v>1166.2186999581111</v>
      </c>
      <c r="P443" s="1">
        <f t="shared" si="619"/>
        <v>1443.3376674284336</v>
      </c>
      <c r="Q443" s="1">
        <f t="shared" si="619"/>
        <v>1243.1088638164567</v>
      </c>
      <c r="R443" s="1">
        <f t="shared" si="619"/>
        <v>1221.5428090471567</v>
      </c>
      <c r="S443" s="1">
        <f t="shared" si="619"/>
        <v>1233.4278864391533</v>
      </c>
      <c r="T443" s="1">
        <f t="shared" si="619"/>
        <v>1412.9986980028123</v>
      </c>
      <c r="U443" s="1">
        <f t="shared" si="619"/>
        <v>1548.3764081717384</v>
      </c>
      <c r="V443" s="1">
        <f t="shared" ref="V443:AF448" si="620">$E443*V$490</f>
        <v>1143.5653323570057</v>
      </c>
      <c r="W443" s="1">
        <f t="shared" si="620"/>
        <v>1184.2613240119197</v>
      </c>
      <c r="X443" s="1">
        <f t="shared" si="620"/>
        <v>1005.9809075793773</v>
      </c>
      <c r="Y443" s="1">
        <f t="shared" si="620"/>
        <v>1186.0847298401309</v>
      </c>
      <c r="Z443" s="1">
        <f t="shared" si="620"/>
        <v>1517.5137815129456</v>
      </c>
      <c r="AA443" s="1">
        <f t="shared" si="620"/>
        <v>1166.2186999581111</v>
      </c>
      <c r="AB443" s="1">
        <f t="shared" si="620"/>
        <v>1443.3376674284336</v>
      </c>
      <c r="AC443" s="1">
        <f t="shared" si="620"/>
        <v>1243.1088638164567</v>
      </c>
      <c r="AD443" s="1">
        <f t="shared" si="620"/>
        <v>1221.5428090471567</v>
      </c>
      <c r="AE443" s="1">
        <f t="shared" si="620"/>
        <v>1233.4278864391533</v>
      </c>
      <c r="AF443" s="1">
        <f t="shared" si="620"/>
        <v>1412.9986980028123</v>
      </c>
      <c r="AH443" s="15">
        <f t="shared" si="605"/>
        <v>13906.068825167717</v>
      </c>
      <c r="AI443" s="15">
        <f t="shared" si="606"/>
        <v>15306.41710816524</v>
      </c>
      <c r="AJ443" s="15">
        <f t="shared" si="607"/>
        <v>1400.3482829975237</v>
      </c>
      <c r="AN443" s="15">
        <f t="shared" si="608"/>
        <v>1400.3482829975237</v>
      </c>
    </row>
    <row r="444" spans="1:40">
      <c r="A444" s="76" t="s">
        <v>262</v>
      </c>
      <c r="B444" s="5" t="str">
        <f t="shared" si="613"/>
        <v>8750-05411</v>
      </c>
      <c r="C444" s="5" t="str">
        <f t="shared" si="614"/>
        <v>8750</v>
      </c>
      <c r="D444" s="1">
        <f>SUM($F444:K444)</f>
        <v>3144.5</v>
      </c>
      <c r="E444" s="2">
        <f t="shared" si="602"/>
        <v>1.2216537574895492E-2</v>
      </c>
      <c r="F444" s="22">
        <f>'Div 9 history '!B439</f>
        <v>358.32</v>
      </c>
      <c r="G444" s="22">
        <f>'Div 9 history '!C439</f>
        <v>223.95</v>
      </c>
      <c r="H444" s="22">
        <f>'Div 9 history '!D439</f>
        <v>1129.47</v>
      </c>
      <c r="I444" s="22">
        <f>'Div 9 history '!E439</f>
        <v>392.34</v>
      </c>
      <c r="J444" s="22">
        <f>'Div 9 history '!F439</f>
        <v>550.80999999999995</v>
      </c>
      <c r="K444" s="22">
        <f>'Div 9 history '!G439</f>
        <v>489.61</v>
      </c>
      <c r="L444" s="1">
        <f t="shared" si="619"/>
        <v>324.2673439770993</v>
      </c>
      <c r="M444" s="1">
        <f t="shared" si="619"/>
        <v>504.73431282160669</v>
      </c>
      <c r="N444" s="1">
        <f t="shared" si="619"/>
        <v>517.20703118944766</v>
      </c>
      <c r="O444" s="1">
        <f t="shared" si="619"/>
        <v>520.93287602022838</v>
      </c>
      <c r="P444" s="1">
        <f t="shared" si="619"/>
        <v>644.71787511967398</v>
      </c>
      <c r="Q444" s="1">
        <f t="shared" si="619"/>
        <v>555.27859024847169</v>
      </c>
      <c r="R444" s="1">
        <f t="shared" si="619"/>
        <v>545.64534827097225</v>
      </c>
      <c r="S444" s="1">
        <f t="shared" si="619"/>
        <v>550.95423891709061</v>
      </c>
      <c r="T444" s="1">
        <f t="shared" si="619"/>
        <v>631.16590017797012</v>
      </c>
      <c r="U444" s="1">
        <f t="shared" si="619"/>
        <v>691.63714790351651</v>
      </c>
      <c r="V444" s="1">
        <f t="shared" si="620"/>
        <v>510.81394726663257</v>
      </c>
      <c r="W444" s="1">
        <f t="shared" si="620"/>
        <v>528.99225291037772</v>
      </c>
      <c r="X444" s="1">
        <f t="shared" si="620"/>
        <v>449.35699232535694</v>
      </c>
      <c r="Y444" s="1">
        <f t="shared" si="620"/>
        <v>529.80674168703354</v>
      </c>
      <c r="Z444" s="1">
        <f t="shared" si="620"/>
        <v>677.85126291686606</v>
      </c>
      <c r="AA444" s="1">
        <f t="shared" si="620"/>
        <v>520.93287602022838</v>
      </c>
      <c r="AB444" s="1">
        <f t="shared" si="620"/>
        <v>644.71787511967398</v>
      </c>
      <c r="AC444" s="1">
        <f t="shared" si="620"/>
        <v>555.27859024847169</v>
      </c>
      <c r="AD444" s="1">
        <f t="shared" si="620"/>
        <v>545.64534827097225</v>
      </c>
      <c r="AE444" s="1">
        <f t="shared" si="620"/>
        <v>550.95423891709061</v>
      </c>
      <c r="AF444" s="1">
        <f t="shared" si="620"/>
        <v>631.16590017797012</v>
      </c>
      <c r="AH444" s="15">
        <f t="shared" si="605"/>
        <v>6211.6380293765278</v>
      </c>
      <c r="AI444" s="15">
        <f t="shared" si="606"/>
        <v>6837.1531737641908</v>
      </c>
      <c r="AJ444" s="15">
        <f t="shared" si="607"/>
        <v>625.51514438766299</v>
      </c>
      <c r="AN444" s="15">
        <f t="shared" si="608"/>
        <v>625.51514438766299</v>
      </c>
    </row>
    <row r="445" spans="1:40">
      <c r="A445" s="76" t="s">
        <v>263</v>
      </c>
      <c r="B445" s="5" t="str">
        <f t="shared" si="613"/>
        <v>8780-05411</v>
      </c>
      <c r="C445" s="5" t="str">
        <f t="shared" si="614"/>
        <v>8780</v>
      </c>
      <c r="D445" s="1">
        <f>SUM($F445:K445)</f>
        <v>3787.0400000000004</v>
      </c>
      <c r="E445" s="2">
        <f t="shared" si="602"/>
        <v>1.4712837162548013E-2</v>
      </c>
      <c r="F445" s="22">
        <f>'Div 9 history '!B440</f>
        <v>559.01</v>
      </c>
      <c r="G445" s="22">
        <f>'Div 9 history '!C440</f>
        <v>617.70000000000005</v>
      </c>
      <c r="H445" s="22">
        <f>'Div 9 history '!D440</f>
        <v>1543.14</v>
      </c>
      <c r="I445" s="22">
        <f>'Div 9 history '!E440</f>
        <v>496.58</v>
      </c>
      <c r="J445" s="22">
        <f>'Div 9 history '!F440</f>
        <v>203.54</v>
      </c>
      <c r="K445" s="22">
        <f>'Div 9 history '!G440</f>
        <v>367.07</v>
      </c>
      <c r="L445" s="1">
        <f t="shared" si="619"/>
        <v>390.52739778503229</v>
      </c>
      <c r="M445" s="1">
        <f t="shared" si="619"/>
        <v>607.87057784319848</v>
      </c>
      <c r="N445" s="1">
        <f t="shared" si="619"/>
        <v>622.89194320104502</v>
      </c>
      <c r="O445" s="1">
        <f t="shared" si="619"/>
        <v>627.37911871637652</v>
      </c>
      <c r="P445" s="1">
        <f t="shared" si="619"/>
        <v>776.45806385536969</v>
      </c>
      <c r="Q445" s="1">
        <f t="shared" si="619"/>
        <v>668.7429583127913</v>
      </c>
      <c r="R445" s="1">
        <f t="shared" si="619"/>
        <v>657.14128151251487</v>
      </c>
      <c r="S445" s="1">
        <f t="shared" si="619"/>
        <v>663.53497883561101</v>
      </c>
      <c r="T445" s="1">
        <f t="shared" si="619"/>
        <v>760.13690908251863</v>
      </c>
      <c r="U445" s="1">
        <f t="shared" si="619"/>
        <v>832.96471445270583</v>
      </c>
      <c r="V445" s="1">
        <f t="shared" si="620"/>
        <v>615.19251100544705</v>
      </c>
      <c r="W445" s="1">
        <f t="shared" si="620"/>
        <v>637.08533040601583</v>
      </c>
      <c r="X445" s="1">
        <f t="shared" si="620"/>
        <v>541.1775812421115</v>
      </c>
      <c r="Y445" s="1">
        <f t="shared" si="620"/>
        <v>638.06624997248014</v>
      </c>
      <c r="Z445" s="1">
        <f t="shared" si="620"/>
        <v>816.3618529867033</v>
      </c>
      <c r="AA445" s="1">
        <f t="shared" si="620"/>
        <v>627.37911871637652</v>
      </c>
      <c r="AB445" s="1">
        <f t="shared" si="620"/>
        <v>776.45806385536969</v>
      </c>
      <c r="AC445" s="1">
        <f t="shared" si="620"/>
        <v>668.7429583127913</v>
      </c>
      <c r="AD445" s="1">
        <f t="shared" si="620"/>
        <v>657.14128151251487</v>
      </c>
      <c r="AE445" s="1">
        <f t="shared" si="620"/>
        <v>663.53497883561101</v>
      </c>
      <c r="AF445" s="1">
        <f t="shared" si="620"/>
        <v>760.13690908251863</v>
      </c>
      <c r="AH445" s="15">
        <f t="shared" si="605"/>
        <v>7480.9100597138149</v>
      </c>
      <c r="AI445" s="15">
        <f t="shared" si="606"/>
        <v>8234.241550380646</v>
      </c>
      <c r="AJ445" s="15">
        <f t="shared" si="607"/>
        <v>753.33149066683109</v>
      </c>
      <c r="AN445" s="15">
        <f t="shared" si="608"/>
        <v>753.33149066683109</v>
      </c>
    </row>
    <row r="446" spans="1:40">
      <c r="A446" s="76" t="s">
        <v>264</v>
      </c>
      <c r="B446" s="5" t="str">
        <f t="shared" si="613"/>
        <v>8800-05411</v>
      </c>
      <c r="C446" s="5" t="str">
        <f t="shared" si="614"/>
        <v>8800</v>
      </c>
      <c r="D446" s="1">
        <f>SUM($F446:K446)</f>
        <v>74</v>
      </c>
      <c r="E446" s="2">
        <f t="shared" si="602"/>
        <v>2.8749364940126138E-4</v>
      </c>
      <c r="F446" s="22">
        <f>'Div 9 history '!B441</f>
        <v>0</v>
      </c>
      <c r="G446" s="22">
        <f>'Div 9 history '!C441</f>
        <v>0</v>
      </c>
      <c r="H446" s="22">
        <f>'Div 9 history '!D441</f>
        <v>74</v>
      </c>
      <c r="I446" s="22">
        <f>'Div 9 history '!E441</f>
        <v>0</v>
      </c>
      <c r="J446" s="22">
        <f>'Div 9 history '!F441</f>
        <v>0</v>
      </c>
      <c r="K446" s="22">
        <f>'Div 9 history '!G441</f>
        <v>0</v>
      </c>
      <c r="L446" s="1">
        <f t="shared" si="619"/>
        <v>7.6310330590889954</v>
      </c>
      <c r="M446" s="1">
        <f t="shared" si="619"/>
        <v>11.87798987082172</v>
      </c>
      <c r="N446" s="1">
        <f t="shared" si="619"/>
        <v>12.171512262050923</v>
      </c>
      <c r="O446" s="1">
        <f t="shared" si="619"/>
        <v>12.259193138971824</v>
      </c>
      <c r="P446" s="1">
        <f t="shared" si="619"/>
        <v>15.172244477295555</v>
      </c>
      <c r="Q446" s="1">
        <f t="shared" si="619"/>
        <v>13.067456091075497</v>
      </c>
      <c r="R446" s="1">
        <f t="shared" si="619"/>
        <v>12.840755532533613</v>
      </c>
      <c r="S446" s="1">
        <f t="shared" si="619"/>
        <v>12.965690469029958</v>
      </c>
      <c r="T446" s="1">
        <f t="shared" si="619"/>
        <v>14.853323775853008</v>
      </c>
      <c r="U446" s="1">
        <f t="shared" si="619"/>
        <v>16.276402908208052</v>
      </c>
      <c r="V446" s="1">
        <f t="shared" si="620"/>
        <v>12.021062839157517</v>
      </c>
      <c r="W446" s="1">
        <f t="shared" si="620"/>
        <v>12.44885568941579</v>
      </c>
      <c r="X446" s="1">
        <f t="shared" si="620"/>
        <v>10.574786907958789</v>
      </c>
      <c r="Y446" s="1">
        <f t="shared" si="620"/>
        <v>12.468023178515022</v>
      </c>
      <c r="Z446" s="1">
        <f t="shared" si="620"/>
        <v>15.951977565860419</v>
      </c>
      <c r="AA446" s="1">
        <f t="shared" si="620"/>
        <v>12.259193138971824</v>
      </c>
      <c r="AB446" s="1">
        <f t="shared" si="620"/>
        <v>15.172244477295555</v>
      </c>
      <c r="AC446" s="1">
        <f t="shared" si="620"/>
        <v>13.067456091075497</v>
      </c>
      <c r="AD446" s="1">
        <f t="shared" si="620"/>
        <v>12.840755532533613</v>
      </c>
      <c r="AE446" s="1">
        <f t="shared" si="620"/>
        <v>12.965690469029958</v>
      </c>
      <c r="AF446" s="1">
        <f t="shared" si="620"/>
        <v>14.853323775853008</v>
      </c>
      <c r="AH446" s="15">
        <f t="shared" si="605"/>
        <v>146.1794288993045</v>
      </c>
      <c r="AI446" s="15">
        <f t="shared" si="606"/>
        <v>160.89977257387503</v>
      </c>
      <c r="AJ446" s="15">
        <f t="shared" si="607"/>
        <v>14.720343674570529</v>
      </c>
      <c r="AN446" s="15">
        <f t="shared" si="608"/>
        <v>14.720343674570529</v>
      </c>
    </row>
    <row r="447" spans="1:40">
      <c r="A447" s="76" t="s">
        <v>1212</v>
      </c>
      <c r="B447" s="5" t="str">
        <f t="shared" si="613"/>
        <v>8160-05411</v>
      </c>
      <c r="C447" s="5" t="str">
        <f t="shared" si="614"/>
        <v>8160</v>
      </c>
      <c r="D447" s="1">
        <f>SUM($F447:K447)</f>
        <v>111.11</v>
      </c>
      <c r="E447" s="2">
        <f t="shared" si="602"/>
        <v>4.3166782952667771E-4</v>
      </c>
      <c r="F447" s="22">
        <f>'Div 9 history '!B442</f>
        <v>56.66</v>
      </c>
      <c r="G447" s="22">
        <f>'Div 9 history '!C442</f>
        <v>0</v>
      </c>
      <c r="H447" s="22">
        <f>'Div 9 history '!D442</f>
        <v>0</v>
      </c>
      <c r="I447" s="22">
        <f>'Div 9 history '!E442</f>
        <v>0</v>
      </c>
      <c r="J447" s="22">
        <f>'Div 9 history '!F442</f>
        <v>0</v>
      </c>
      <c r="K447" s="22">
        <f>'Div 9 history '!G442</f>
        <v>54.45</v>
      </c>
      <c r="L447" s="1">
        <f t="shared" si="619"/>
        <v>11.45789301615376</v>
      </c>
      <c r="M447" s="1">
        <f t="shared" si="619"/>
        <v>17.834641277662179</v>
      </c>
      <c r="N447" s="1">
        <f t="shared" si="619"/>
        <v>18.275361181574027</v>
      </c>
      <c r="O447" s="1">
        <f t="shared" si="619"/>
        <v>18.407012833394045</v>
      </c>
      <c r="P447" s="1">
        <f t="shared" si="619"/>
        <v>22.780920052328501</v>
      </c>
      <c r="Q447" s="1">
        <f t="shared" si="619"/>
        <v>19.620608733505385</v>
      </c>
      <c r="R447" s="1">
        <f t="shared" si="619"/>
        <v>19.280220908375806</v>
      </c>
      <c r="S447" s="1">
        <f t="shared" si="619"/>
        <v>19.467809027215115</v>
      </c>
      <c r="T447" s="1">
        <f t="shared" si="619"/>
        <v>22.302064928851728</v>
      </c>
      <c r="U447" s="1">
        <f t="shared" si="619"/>
        <v>24.438799015283738</v>
      </c>
      <c r="V447" s="1">
        <f t="shared" si="620"/>
        <v>18.049463406199887</v>
      </c>
      <c r="W447" s="1">
        <f t="shared" si="620"/>
        <v>18.691788589878222</v>
      </c>
      <c r="X447" s="1">
        <f t="shared" si="620"/>
        <v>15.877899639774338</v>
      </c>
      <c r="Y447" s="1">
        <f t="shared" si="620"/>
        <v>18.720568315740593</v>
      </c>
      <c r="Z447" s="1">
        <f t="shared" si="620"/>
        <v>23.951678747875015</v>
      </c>
      <c r="AA447" s="1">
        <f t="shared" si="620"/>
        <v>18.407012833394045</v>
      </c>
      <c r="AB447" s="1">
        <f t="shared" si="620"/>
        <v>22.780920052328501</v>
      </c>
      <c r="AC447" s="1">
        <f t="shared" si="620"/>
        <v>19.620608733505385</v>
      </c>
      <c r="AD447" s="1">
        <f t="shared" si="620"/>
        <v>19.280220908375806</v>
      </c>
      <c r="AE447" s="1">
        <f t="shared" si="620"/>
        <v>19.467809027215115</v>
      </c>
      <c r="AF447" s="1">
        <f t="shared" si="620"/>
        <v>22.302064928851728</v>
      </c>
      <c r="AH447" s="15">
        <f t="shared" si="605"/>
        <v>219.48643709461788</v>
      </c>
      <c r="AI447" s="15">
        <f t="shared" si="606"/>
        <v>241.58883419842238</v>
      </c>
      <c r="AJ447" s="15">
        <f t="shared" si="607"/>
        <v>22.102397103804492</v>
      </c>
      <c r="AN447" s="15">
        <f t="shared" si="608"/>
        <v>22.102397103804492</v>
      </c>
    </row>
    <row r="448" spans="1:40">
      <c r="A448" s="76" t="s">
        <v>1218</v>
      </c>
      <c r="B448" s="5" t="str">
        <f t="shared" si="613"/>
        <v>9280-05411</v>
      </c>
      <c r="C448" s="5" t="str">
        <f t="shared" si="614"/>
        <v>9280</v>
      </c>
      <c r="D448" s="1">
        <f>SUM($F448:K448)</f>
        <v>122.71000000000012</v>
      </c>
      <c r="E448" s="2">
        <f t="shared" si="602"/>
        <v>4.7673440159498403E-4</v>
      </c>
      <c r="F448" s="22">
        <f>'Div 9 history '!B443</f>
        <v>0</v>
      </c>
      <c r="G448" s="22">
        <f>'Div 9 history '!C443</f>
        <v>0</v>
      </c>
      <c r="H448" s="22">
        <f>'Div 9 history '!D443</f>
        <v>1877.64</v>
      </c>
      <c r="I448" s="22">
        <f>'Div 9 history '!E443</f>
        <v>222.15</v>
      </c>
      <c r="J448" s="22">
        <f>'Div 9 history '!F443</f>
        <v>-2126.16</v>
      </c>
      <c r="K448" s="22">
        <f>'Div 9 history '!G443</f>
        <v>149.08000000000001</v>
      </c>
      <c r="L448" s="1">
        <f t="shared" si="619"/>
        <v>12.654109009200155</v>
      </c>
      <c r="M448" s="1">
        <f t="shared" si="619"/>
        <v>19.69659644660182</v>
      </c>
      <c r="N448" s="1">
        <f t="shared" si="619"/>
        <v>20.183327968598249</v>
      </c>
      <c r="O448" s="1">
        <f t="shared" si="619"/>
        <v>20.328724190313974</v>
      </c>
      <c r="P448" s="1">
        <f t="shared" si="619"/>
        <v>25.159271889309991</v>
      </c>
      <c r="Q448" s="1">
        <f t="shared" si="619"/>
        <v>21.669020769403726</v>
      </c>
      <c r="R448" s="1">
        <f t="shared" si="619"/>
        <v>21.293096099962181</v>
      </c>
      <c r="S448" s="1">
        <f t="shared" si="619"/>
        <v>21.500268614252267</v>
      </c>
      <c r="T448" s="1">
        <f t="shared" si="619"/>
        <v>24.630423791012493</v>
      </c>
      <c r="U448" s="1">
        <f t="shared" si="619"/>
        <v>26.990235146840703</v>
      </c>
      <c r="V448" s="1">
        <f t="shared" si="620"/>
        <v>19.93384622963541</v>
      </c>
      <c r="W448" s="1">
        <f t="shared" si="620"/>
        <v>20.643230833083958</v>
      </c>
      <c r="X448" s="1">
        <f t="shared" si="620"/>
        <v>17.535568938859786</v>
      </c>
      <c r="Y448" s="1">
        <f t="shared" si="620"/>
        <v>20.675015192372701</v>
      </c>
      <c r="Z448" s="1">
        <f t="shared" si="620"/>
        <v>26.452259014955864</v>
      </c>
      <c r="AA448" s="1">
        <f t="shared" si="620"/>
        <v>20.328724190313974</v>
      </c>
      <c r="AB448" s="1">
        <f t="shared" si="620"/>
        <v>25.159271889309991</v>
      </c>
      <c r="AC448" s="1">
        <f t="shared" si="620"/>
        <v>21.669020769403726</v>
      </c>
      <c r="AD448" s="1">
        <f t="shared" si="620"/>
        <v>21.293096099962181</v>
      </c>
      <c r="AE448" s="1">
        <f t="shared" si="620"/>
        <v>21.500268614252267</v>
      </c>
      <c r="AF448" s="1">
        <f t="shared" si="620"/>
        <v>24.630423791012493</v>
      </c>
      <c r="AH448" s="15">
        <f t="shared" ref="AH448:AH449" si="621">SUM(F448:Q448)</f>
        <v>242.40105027342804</v>
      </c>
      <c r="AI448" s="15">
        <f t="shared" ref="AI448:AI449" si="622">SUM(U448:AF448)</f>
        <v>266.81096071000303</v>
      </c>
      <c r="AJ448" s="15">
        <f t="shared" ref="AJ448:AJ449" si="623">AI448-AH448</f>
        <v>24.409910436574989</v>
      </c>
      <c r="AN448" s="15">
        <f t="shared" ref="AN448:AN449" si="624">AJ448</f>
        <v>24.409910436574989</v>
      </c>
    </row>
    <row r="449" spans="1:40">
      <c r="A449" s="76" t="s">
        <v>265</v>
      </c>
      <c r="B449" s="5" t="str">
        <f t="shared" si="613"/>
        <v>8700-05412</v>
      </c>
      <c r="C449" s="5" t="str">
        <f t="shared" si="614"/>
        <v>8700</v>
      </c>
      <c r="D449" s="1">
        <f>SUM($F449:K449)</f>
        <v>279.23</v>
      </c>
      <c r="E449" s="2">
        <f t="shared" si="602"/>
        <v>1.0848223205718137E-3</v>
      </c>
      <c r="F449" s="22">
        <f>'Div 9 history '!B444</f>
        <v>12.49</v>
      </c>
      <c r="G449" s="22">
        <f>'Div 9 history '!C444</f>
        <v>104</v>
      </c>
      <c r="H449" s="22">
        <f>'Div 9 history '!D444</f>
        <v>68.819999999999993</v>
      </c>
      <c r="I449" s="22">
        <f>'Div 9 history '!E444</f>
        <v>53.17</v>
      </c>
      <c r="J449" s="22">
        <f>'Div 9 history '!F444</f>
        <v>0</v>
      </c>
      <c r="K449" s="22">
        <f>'Div 9 history '!G444</f>
        <v>40.75</v>
      </c>
      <c r="L449" s="1">
        <f t="shared" ref="L449:AF449" si="625">$E449*L$490</f>
        <v>28.794775149857031</v>
      </c>
      <c r="M449" s="1">
        <f t="shared" si="625"/>
        <v>44.820150157156064</v>
      </c>
      <c r="N449" s="1">
        <f t="shared" si="625"/>
        <v>45.927721201790263</v>
      </c>
      <c r="O449" s="1">
        <f t="shared" si="625"/>
        <v>46.258574326960847</v>
      </c>
      <c r="P449" s="1">
        <f t="shared" si="625"/>
        <v>57.250619262097807</v>
      </c>
      <c r="Q449" s="1">
        <f t="shared" si="625"/>
        <v>49.308456274473123</v>
      </c>
      <c r="R449" s="1">
        <f t="shared" si="625"/>
        <v>48.453029288504879</v>
      </c>
      <c r="S449" s="1">
        <f t="shared" si="625"/>
        <v>48.924456076584256</v>
      </c>
      <c r="T449" s="1">
        <f t="shared" si="625"/>
        <v>56.047210782857235</v>
      </c>
      <c r="U449" s="1">
        <f t="shared" si="625"/>
        <v>61.417026811607222</v>
      </c>
      <c r="V449" s="1">
        <f t="shared" si="625"/>
        <v>45.360018602404779</v>
      </c>
      <c r="W449" s="1">
        <f t="shared" si="625"/>
        <v>46.974242893994202</v>
      </c>
      <c r="X449" s="1">
        <f t="shared" si="625"/>
        <v>39.902672274450438</v>
      </c>
      <c r="Y449" s="1">
        <f t="shared" si="625"/>
        <v>47.046569082929047</v>
      </c>
      <c r="Z449" s="1">
        <f t="shared" si="625"/>
        <v>60.192847239394659</v>
      </c>
      <c r="AA449" s="1">
        <f t="shared" si="625"/>
        <v>46.258574326960847</v>
      </c>
      <c r="AB449" s="1">
        <f t="shared" si="625"/>
        <v>57.250619262097807</v>
      </c>
      <c r="AC449" s="1">
        <f t="shared" si="625"/>
        <v>49.308456274473123</v>
      </c>
      <c r="AD449" s="1">
        <f t="shared" si="625"/>
        <v>48.453029288504879</v>
      </c>
      <c r="AE449" s="1">
        <f t="shared" si="625"/>
        <v>48.924456076584256</v>
      </c>
      <c r="AF449" s="1">
        <f t="shared" si="625"/>
        <v>56.047210782857235</v>
      </c>
      <c r="AH449" s="15">
        <f t="shared" si="621"/>
        <v>551.59029637233516</v>
      </c>
      <c r="AI449" s="15">
        <f t="shared" si="622"/>
        <v>607.1357229162586</v>
      </c>
      <c r="AJ449" s="15">
        <f t="shared" si="623"/>
        <v>55.54542654392344</v>
      </c>
      <c r="AN449" s="15">
        <f t="shared" si="624"/>
        <v>55.54542654392344</v>
      </c>
    </row>
    <row r="450" spans="1:40">
      <c r="A450" s="76" t="s">
        <v>947</v>
      </c>
      <c r="B450" s="5" t="str">
        <f t="shared" si="609"/>
        <v>9110-05412</v>
      </c>
      <c r="C450" s="5" t="str">
        <f t="shared" si="610"/>
        <v>9110</v>
      </c>
      <c r="D450" s="1">
        <f>SUM($F450:K450)</f>
        <v>0</v>
      </c>
      <c r="E450" s="2">
        <f t="shared" si="602"/>
        <v>0</v>
      </c>
      <c r="F450" s="22">
        <f>'Div 9 history '!B445</f>
        <v>0</v>
      </c>
      <c r="G450" s="22">
        <f>'Div 9 history '!C445</f>
        <v>0</v>
      </c>
      <c r="H450" s="22">
        <f>'Div 9 history '!D445</f>
        <v>0</v>
      </c>
      <c r="I450" s="22">
        <f>'Div 9 history '!E445</f>
        <v>0</v>
      </c>
      <c r="J450" s="22">
        <f>'Div 9 history '!F445</f>
        <v>0</v>
      </c>
      <c r="K450" s="22">
        <f>'Div 9 history '!G445</f>
        <v>0</v>
      </c>
      <c r="L450" s="1">
        <f t="shared" ref="L450:U465" si="626">$E450*L$490</f>
        <v>0</v>
      </c>
      <c r="M450" s="1">
        <f t="shared" si="626"/>
        <v>0</v>
      </c>
      <c r="N450" s="1">
        <f t="shared" si="626"/>
        <v>0</v>
      </c>
      <c r="O450" s="1">
        <f t="shared" si="626"/>
        <v>0</v>
      </c>
      <c r="P450" s="1">
        <f t="shared" si="626"/>
        <v>0</v>
      </c>
      <c r="Q450" s="1">
        <f t="shared" si="626"/>
        <v>0</v>
      </c>
      <c r="R450" s="1">
        <f t="shared" si="626"/>
        <v>0</v>
      </c>
      <c r="S450" s="1">
        <f t="shared" si="626"/>
        <v>0</v>
      </c>
      <c r="T450" s="1">
        <f t="shared" si="626"/>
        <v>0</v>
      </c>
      <c r="U450" s="1">
        <f t="shared" si="626"/>
        <v>0</v>
      </c>
      <c r="V450" s="1">
        <f t="shared" ref="V450:AF465" si="627">$E450*V$490</f>
        <v>0</v>
      </c>
      <c r="W450" s="1">
        <f t="shared" si="627"/>
        <v>0</v>
      </c>
      <c r="X450" s="1">
        <f t="shared" si="627"/>
        <v>0</v>
      </c>
      <c r="Y450" s="1">
        <f t="shared" si="627"/>
        <v>0</v>
      </c>
      <c r="Z450" s="1">
        <f t="shared" si="627"/>
        <v>0</v>
      </c>
      <c r="AA450" s="1">
        <f t="shared" si="627"/>
        <v>0</v>
      </c>
      <c r="AB450" s="1">
        <f t="shared" si="627"/>
        <v>0</v>
      </c>
      <c r="AC450" s="1">
        <f t="shared" si="627"/>
        <v>0</v>
      </c>
      <c r="AD450" s="1">
        <f t="shared" si="627"/>
        <v>0</v>
      </c>
      <c r="AE450" s="1">
        <f t="shared" si="627"/>
        <v>0</v>
      </c>
      <c r="AF450" s="1">
        <f t="shared" si="627"/>
        <v>0</v>
      </c>
      <c r="AH450" s="15">
        <f t="shared" si="605"/>
        <v>0</v>
      </c>
      <c r="AI450" s="15">
        <f t="shared" si="606"/>
        <v>0</v>
      </c>
      <c r="AJ450" s="15">
        <f t="shared" si="607"/>
        <v>0</v>
      </c>
      <c r="AN450" s="15">
        <f t="shared" si="608"/>
        <v>0</v>
      </c>
    </row>
    <row r="451" spans="1:40">
      <c r="A451" s="76" t="s">
        <v>946</v>
      </c>
      <c r="B451" s="5" t="str">
        <f t="shared" si="609"/>
        <v>9030-05412</v>
      </c>
      <c r="C451" s="5" t="str">
        <f t="shared" si="610"/>
        <v>9030</v>
      </c>
      <c r="D451" s="1">
        <f>SUM($F451:K451)</f>
        <v>0</v>
      </c>
      <c r="E451" s="2">
        <f t="shared" si="602"/>
        <v>0</v>
      </c>
      <c r="F451" s="22">
        <f>'Div 9 history '!B446</f>
        <v>0</v>
      </c>
      <c r="G451" s="22">
        <f>'Div 9 history '!C446</f>
        <v>0</v>
      </c>
      <c r="H451" s="22">
        <f>'Div 9 history '!D446</f>
        <v>0</v>
      </c>
      <c r="I451" s="22">
        <f>'Div 9 history '!E446</f>
        <v>0</v>
      </c>
      <c r="J451" s="22">
        <f>'Div 9 history '!F446</f>
        <v>0</v>
      </c>
      <c r="K451" s="22">
        <f>'Div 9 history '!G446</f>
        <v>0</v>
      </c>
      <c r="L451" s="1">
        <f t="shared" si="626"/>
        <v>0</v>
      </c>
      <c r="M451" s="1">
        <f t="shared" si="626"/>
        <v>0</v>
      </c>
      <c r="N451" s="1">
        <f t="shared" si="626"/>
        <v>0</v>
      </c>
      <c r="O451" s="1">
        <f t="shared" si="626"/>
        <v>0</v>
      </c>
      <c r="P451" s="1">
        <f t="shared" si="626"/>
        <v>0</v>
      </c>
      <c r="Q451" s="1">
        <f t="shared" si="626"/>
        <v>0</v>
      </c>
      <c r="R451" s="1">
        <f t="shared" si="626"/>
        <v>0</v>
      </c>
      <c r="S451" s="1">
        <f t="shared" si="626"/>
        <v>0</v>
      </c>
      <c r="T451" s="1">
        <f t="shared" si="626"/>
        <v>0</v>
      </c>
      <c r="U451" s="1">
        <f t="shared" si="626"/>
        <v>0</v>
      </c>
      <c r="V451" s="1">
        <f t="shared" si="627"/>
        <v>0</v>
      </c>
      <c r="W451" s="1">
        <f t="shared" si="627"/>
        <v>0</v>
      </c>
      <c r="X451" s="1">
        <f t="shared" si="627"/>
        <v>0</v>
      </c>
      <c r="Y451" s="1">
        <f t="shared" si="627"/>
        <v>0</v>
      </c>
      <c r="Z451" s="1">
        <f t="shared" si="627"/>
        <v>0</v>
      </c>
      <c r="AA451" s="1">
        <f t="shared" si="627"/>
        <v>0</v>
      </c>
      <c r="AB451" s="1">
        <f t="shared" si="627"/>
        <v>0</v>
      </c>
      <c r="AC451" s="1">
        <f t="shared" si="627"/>
        <v>0</v>
      </c>
      <c r="AD451" s="1">
        <f t="shared" si="627"/>
        <v>0</v>
      </c>
      <c r="AE451" s="1">
        <f t="shared" si="627"/>
        <v>0</v>
      </c>
      <c r="AF451" s="1">
        <f t="shared" si="627"/>
        <v>0</v>
      </c>
      <c r="AH451" s="15">
        <f t="shared" si="605"/>
        <v>0</v>
      </c>
      <c r="AI451" s="15">
        <f t="shared" si="606"/>
        <v>0</v>
      </c>
      <c r="AJ451" s="15">
        <f t="shared" si="607"/>
        <v>0</v>
      </c>
      <c r="AN451" s="15">
        <f t="shared" si="608"/>
        <v>0</v>
      </c>
    </row>
    <row r="452" spans="1:40">
      <c r="A452" s="76" t="s">
        <v>737</v>
      </c>
      <c r="B452" s="5" t="str">
        <f t="shared" si="609"/>
        <v>8780-05412</v>
      </c>
      <c r="C452" s="5" t="str">
        <f t="shared" si="610"/>
        <v>8780</v>
      </c>
      <c r="D452" s="1">
        <f>SUM($F452:K452)</f>
        <v>0</v>
      </c>
      <c r="E452" s="2">
        <f t="shared" si="602"/>
        <v>0</v>
      </c>
      <c r="F452" s="22">
        <f>'Div 9 history '!B447</f>
        <v>0</v>
      </c>
      <c r="G452" s="22">
        <f>'Div 9 history '!C447</f>
        <v>0</v>
      </c>
      <c r="H452" s="22">
        <f>'Div 9 history '!D447</f>
        <v>0</v>
      </c>
      <c r="I452" s="22">
        <f>'Div 9 history '!E447</f>
        <v>0</v>
      </c>
      <c r="J452" s="22">
        <f>'Div 9 history '!F447</f>
        <v>0</v>
      </c>
      <c r="K452" s="22">
        <f>'Div 9 history '!G447</f>
        <v>0</v>
      </c>
      <c r="L452" s="1">
        <f t="shared" si="626"/>
        <v>0</v>
      </c>
      <c r="M452" s="1">
        <f t="shared" si="626"/>
        <v>0</v>
      </c>
      <c r="N452" s="1">
        <f t="shared" si="626"/>
        <v>0</v>
      </c>
      <c r="O452" s="1">
        <f t="shared" si="626"/>
        <v>0</v>
      </c>
      <c r="P452" s="1">
        <f t="shared" si="626"/>
        <v>0</v>
      </c>
      <c r="Q452" s="1">
        <f t="shared" si="626"/>
        <v>0</v>
      </c>
      <c r="R452" s="1">
        <f t="shared" si="626"/>
        <v>0</v>
      </c>
      <c r="S452" s="1">
        <f t="shared" si="626"/>
        <v>0</v>
      </c>
      <c r="T452" s="1">
        <f t="shared" si="626"/>
        <v>0</v>
      </c>
      <c r="U452" s="1">
        <f t="shared" si="626"/>
        <v>0</v>
      </c>
      <c r="V452" s="1">
        <f t="shared" si="627"/>
        <v>0</v>
      </c>
      <c r="W452" s="1">
        <f t="shared" si="627"/>
        <v>0</v>
      </c>
      <c r="X452" s="1">
        <f t="shared" si="627"/>
        <v>0</v>
      </c>
      <c r="Y452" s="1">
        <f t="shared" si="627"/>
        <v>0</v>
      </c>
      <c r="Z452" s="1">
        <f t="shared" si="627"/>
        <v>0</v>
      </c>
      <c r="AA452" s="1">
        <f t="shared" si="627"/>
        <v>0</v>
      </c>
      <c r="AB452" s="1">
        <f t="shared" si="627"/>
        <v>0</v>
      </c>
      <c r="AC452" s="1">
        <f t="shared" si="627"/>
        <v>0</v>
      </c>
      <c r="AD452" s="1">
        <f t="shared" si="627"/>
        <v>0</v>
      </c>
      <c r="AE452" s="1">
        <f t="shared" si="627"/>
        <v>0</v>
      </c>
      <c r="AF452" s="1">
        <f t="shared" si="627"/>
        <v>0</v>
      </c>
      <c r="AH452" s="15">
        <f t="shared" si="605"/>
        <v>0</v>
      </c>
      <c r="AI452" s="15">
        <f t="shared" si="606"/>
        <v>0</v>
      </c>
      <c r="AJ452" s="15">
        <f t="shared" si="607"/>
        <v>0</v>
      </c>
      <c r="AN452" s="15">
        <f t="shared" si="608"/>
        <v>0</v>
      </c>
    </row>
    <row r="453" spans="1:40">
      <c r="A453" s="76" t="s">
        <v>528</v>
      </c>
      <c r="B453" s="5" t="str">
        <f t="shared" si="609"/>
        <v>9090-05412</v>
      </c>
      <c r="C453" s="5" t="str">
        <f t="shared" si="610"/>
        <v>9090</v>
      </c>
      <c r="D453" s="1">
        <f>SUM($F453:K453)</f>
        <v>24.99</v>
      </c>
      <c r="E453" s="2">
        <f t="shared" si="602"/>
        <v>9.7087382412669199E-5</v>
      </c>
      <c r="F453" s="22">
        <f>'Div 9 history '!B448</f>
        <v>0</v>
      </c>
      <c r="G453" s="22">
        <f>'Div 9 history '!C448</f>
        <v>0</v>
      </c>
      <c r="H453" s="22">
        <f>'Div 9 history '!D448</f>
        <v>0</v>
      </c>
      <c r="I453" s="22">
        <f>'Div 9 history '!E448</f>
        <v>0</v>
      </c>
      <c r="J453" s="22">
        <f>'Div 9 history '!F448</f>
        <v>0</v>
      </c>
      <c r="K453" s="22">
        <f>'Div 9 history '!G448</f>
        <v>24.99</v>
      </c>
      <c r="L453" s="1">
        <f t="shared" si="626"/>
        <v>2.5770204884680266</v>
      </c>
      <c r="M453" s="1">
        <f t="shared" si="626"/>
        <v>4.0112292820518203</v>
      </c>
      <c r="N453" s="1">
        <f t="shared" si="626"/>
        <v>4.1103525868736828</v>
      </c>
      <c r="O453" s="1">
        <f t="shared" si="626"/>
        <v>4.1399626559852143</v>
      </c>
      <c r="P453" s="1">
        <f t="shared" si="626"/>
        <v>5.1237079660488627</v>
      </c>
      <c r="Q453" s="1">
        <f t="shared" si="626"/>
        <v>4.4129152394050895</v>
      </c>
      <c r="R453" s="1">
        <f t="shared" si="626"/>
        <v>4.336357848081283</v>
      </c>
      <c r="S453" s="1">
        <f t="shared" si="626"/>
        <v>4.3785487137980894</v>
      </c>
      <c r="T453" s="1">
        <f t="shared" si="626"/>
        <v>5.0160075832238737</v>
      </c>
      <c r="U453" s="1">
        <f t="shared" si="626"/>
        <v>5.4965852523799894</v>
      </c>
      <c r="V453" s="1">
        <f t="shared" si="627"/>
        <v>4.0595454101425172</v>
      </c>
      <c r="W453" s="1">
        <f t="shared" si="627"/>
        <v>4.2040122118716283</v>
      </c>
      <c r="X453" s="1">
        <f t="shared" si="627"/>
        <v>3.571134119322839</v>
      </c>
      <c r="Y453" s="1">
        <f t="shared" si="627"/>
        <v>4.2104851247444639</v>
      </c>
      <c r="Z453" s="1">
        <f t="shared" si="627"/>
        <v>5.3870259374439433</v>
      </c>
      <c r="AA453" s="1">
        <f t="shared" si="627"/>
        <v>4.1399626559852143</v>
      </c>
      <c r="AB453" s="1">
        <f t="shared" si="627"/>
        <v>5.1237079660488627</v>
      </c>
      <c r="AC453" s="1">
        <f t="shared" si="627"/>
        <v>4.4129152394050895</v>
      </c>
      <c r="AD453" s="1">
        <f t="shared" si="627"/>
        <v>4.336357848081283</v>
      </c>
      <c r="AE453" s="1">
        <f t="shared" si="627"/>
        <v>4.3785487137980894</v>
      </c>
      <c r="AF453" s="1">
        <f t="shared" si="627"/>
        <v>5.0160075832238737</v>
      </c>
      <c r="AH453" s="15">
        <f t="shared" si="605"/>
        <v>49.365188218832692</v>
      </c>
      <c r="AI453" s="15">
        <f t="shared" si="606"/>
        <v>54.336288062447792</v>
      </c>
      <c r="AJ453" s="15">
        <f t="shared" si="607"/>
        <v>4.9710998436151002</v>
      </c>
      <c r="AN453" s="15">
        <f t="shared" si="608"/>
        <v>4.9710998436151002</v>
      </c>
    </row>
    <row r="454" spans="1:40">
      <c r="A454" s="76" t="s">
        <v>1211</v>
      </c>
      <c r="B454" s="5" t="str">
        <f t="shared" si="609"/>
        <v>8750-05413</v>
      </c>
      <c r="C454" s="5" t="str">
        <f t="shared" si="610"/>
        <v>8750</v>
      </c>
      <c r="D454" s="1">
        <f>SUM($F454:K454)</f>
        <v>1030.8</v>
      </c>
      <c r="E454" s="2">
        <f t="shared" si="602"/>
        <v>4.0047088351732457E-3</v>
      </c>
      <c r="F454" s="22">
        <f>'Div 9 history '!B449</f>
        <v>160.08000000000001</v>
      </c>
      <c r="G454" s="22">
        <f>'Div 9 history '!C449</f>
        <v>0</v>
      </c>
      <c r="H454" s="22">
        <f>'Div 9 history '!D449</f>
        <v>197.29</v>
      </c>
      <c r="I454" s="22">
        <f>'Div 9 history '!E449</f>
        <v>0</v>
      </c>
      <c r="J454" s="22">
        <f>'Div 9 history '!F449</f>
        <v>0</v>
      </c>
      <c r="K454" s="22">
        <f>'Div 9 history '!G449</f>
        <v>673.43</v>
      </c>
      <c r="L454" s="1">
        <f t="shared" si="626"/>
        <v>106.29822807174237</v>
      </c>
      <c r="M454" s="1">
        <f t="shared" si="626"/>
        <v>165.45718863301389</v>
      </c>
      <c r="N454" s="1">
        <f t="shared" si="626"/>
        <v>169.54587621246068</v>
      </c>
      <c r="O454" s="1">
        <f t="shared" si="626"/>
        <v>170.76724713043453</v>
      </c>
      <c r="P454" s="1">
        <f t="shared" si="626"/>
        <v>211.34526496211157</v>
      </c>
      <c r="Q454" s="1">
        <f t="shared" si="626"/>
        <v>182.02613160379218</v>
      </c>
      <c r="R454" s="1">
        <f t="shared" si="626"/>
        <v>178.86825409372497</v>
      </c>
      <c r="S454" s="1">
        <f t="shared" si="626"/>
        <v>180.60856399291998</v>
      </c>
      <c r="T454" s="1">
        <f t="shared" si="626"/>
        <v>206.90278578580106</v>
      </c>
      <c r="U454" s="1">
        <f t="shared" si="626"/>
        <v>226.72589348352511</v>
      </c>
      <c r="V454" s="1">
        <f t="shared" si="627"/>
        <v>167.4501564135617</v>
      </c>
      <c r="W454" s="1">
        <f t="shared" si="627"/>
        <v>173.40919519797018</v>
      </c>
      <c r="X454" s="1">
        <f t="shared" si="627"/>
        <v>147.30392357735025</v>
      </c>
      <c r="Y454" s="1">
        <f t="shared" si="627"/>
        <v>173.67619314072002</v>
      </c>
      <c r="Z454" s="1">
        <f t="shared" si="627"/>
        <v>222.20673614714755</v>
      </c>
      <c r="AA454" s="1">
        <f t="shared" si="627"/>
        <v>170.76724713043453</v>
      </c>
      <c r="AB454" s="1">
        <f t="shared" si="627"/>
        <v>211.34526496211157</v>
      </c>
      <c r="AC454" s="1">
        <f t="shared" si="627"/>
        <v>182.02613160379218</v>
      </c>
      <c r="AD454" s="1">
        <f t="shared" si="627"/>
        <v>178.86825409372497</v>
      </c>
      <c r="AE454" s="1">
        <f t="shared" si="627"/>
        <v>180.60856399291998</v>
      </c>
      <c r="AF454" s="1">
        <f t="shared" si="627"/>
        <v>206.90278578580106</v>
      </c>
      <c r="AH454" s="15">
        <f t="shared" si="605"/>
        <v>2036.2399366135551</v>
      </c>
      <c r="AI454" s="15">
        <f t="shared" si="606"/>
        <v>2241.2903455290589</v>
      </c>
      <c r="AJ454" s="15">
        <f t="shared" si="607"/>
        <v>205.05040891550379</v>
      </c>
      <c r="AN454" s="15">
        <f t="shared" si="608"/>
        <v>205.05040891550379</v>
      </c>
    </row>
    <row r="455" spans="1:40">
      <c r="A455" s="76" t="s">
        <v>1213</v>
      </c>
      <c r="B455" s="5" t="str">
        <f t="shared" si="609"/>
        <v>9280-05413</v>
      </c>
      <c r="C455" s="5" t="str">
        <f t="shared" si="610"/>
        <v>9280</v>
      </c>
      <c r="D455" s="1">
        <f>SUM($F455:K455)</f>
        <v>485</v>
      </c>
      <c r="E455" s="2">
        <f t="shared" si="602"/>
        <v>1.8842489183731319E-3</v>
      </c>
      <c r="F455" s="22">
        <f>'Div 9 history '!B450</f>
        <v>0</v>
      </c>
      <c r="G455" s="22">
        <f>'Div 9 history '!C450</f>
        <v>1175.51</v>
      </c>
      <c r="H455" s="22">
        <f>'Div 9 history '!D450</f>
        <v>7931.65</v>
      </c>
      <c r="I455" s="22">
        <f>'Div 9 history '!E450</f>
        <v>1964.2</v>
      </c>
      <c r="J455" s="22">
        <f>'Div 9 history '!F450</f>
        <v>-11071.36</v>
      </c>
      <c r="K455" s="22">
        <f>'Div 9 history '!G450</f>
        <v>485</v>
      </c>
      <c r="L455" s="1">
        <f t="shared" si="626"/>
        <v>50.014203157542738</v>
      </c>
      <c r="M455" s="1">
        <f t="shared" si="626"/>
        <v>77.848987666872077</v>
      </c>
      <c r="N455" s="1">
        <f t="shared" si="626"/>
        <v>79.772749285063483</v>
      </c>
      <c r="O455" s="1">
        <f t="shared" si="626"/>
        <v>80.34741449190993</v>
      </c>
      <c r="P455" s="1">
        <f t="shared" si="626"/>
        <v>99.439710425518157</v>
      </c>
      <c r="Q455" s="1">
        <f t="shared" si="626"/>
        <v>85.644813569886708</v>
      </c>
      <c r="R455" s="1">
        <f t="shared" si="626"/>
        <v>84.159005855118949</v>
      </c>
      <c r="S455" s="1">
        <f t="shared" si="626"/>
        <v>84.977836182155798</v>
      </c>
      <c r="T455" s="1">
        <f t="shared" si="626"/>
        <v>97.349486909306876</v>
      </c>
      <c r="U455" s="1">
        <f t="shared" si="626"/>
        <v>106.67642446595818</v>
      </c>
      <c r="V455" s="1">
        <f t="shared" si="627"/>
        <v>78.786695635018859</v>
      </c>
      <c r="W455" s="1">
        <f t="shared" si="627"/>
        <v>81.590473099549428</v>
      </c>
      <c r="X455" s="1">
        <f t="shared" si="627"/>
        <v>69.307725004865034</v>
      </c>
      <c r="Y455" s="1">
        <f t="shared" si="627"/>
        <v>81.716097859186291</v>
      </c>
      <c r="Z455" s="1">
        <f t="shared" si="627"/>
        <v>104.55012323570681</v>
      </c>
      <c r="AA455" s="1">
        <f t="shared" si="627"/>
        <v>80.34741449190993</v>
      </c>
      <c r="AB455" s="1">
        <f t="shared" si="627"/>
        <v>99.439710425518157</v>
      </c>
      <c r="AC455" s="1">
        <f t="shared" si="627"/>
        <v>85.644813569886708</v>
      </c>
      <c r="AD455" s="1">
        <f t="shared" si="627"/>
        <v>84.159005855118949</v>
      </c>
      <c r="AE455" s="1">
        <f t="shared" si="627"/>
        <v>84.977836182155798</v>
      </c>
      <c r="AF455" s="1">
        <f t="shared" si="627"/>
        <v>97.349486909306876</v>
      </c>
      <c r="AH455" s="15">
        <f t="shared" si="605"/>
        <v>958.06787859679298</v>
      </c>
      <c r="AI455" s="15">
        <f t="shared" si="606"/>
        <v>1054.545806734181</v>
      </c>
      <c r="AJ455" s="15">
        <f t="shared" si="607"/>
        <v>96.477928137388062</v>
      </c>
      <c r="AN455" s="15">
        <f t="shared" si="608"/>
        <v>96.477928137388062</v>
      </c>
    </row>
    <row r="456" spans="1:40">
      <c r="A456" s="76" t="s">
        <v>1214</v>
      </c>
      <c r="B456" s="5" t="str">
        <f t="shared" si="609"/>
        <v>8160-05413</v>
      </c>
      <c r="C456" s="5" t="str">
        <f t="shared" si="610"/>
        <v>8160</v>
      </c>
      <c r="D456" s="1">
        <f>SUM($F456:K456)</f>
        <v>412.96</v>
      </c>
      <c r="E456" s="2">
        <f t="shared" si="602"/>
        <v>1.6043699656316877E-3</v>
      </c>
      <c r="F456" s="22">
        <f>'Div 9 history '!B451</f>
        <v>0</v>
      </c>
      <c r="G456" s="22">
        <f>'Div 9 history '!C451</f>
        <v>0</v>
      </c>
      <c r="H456" s="22">
        <f>'Div 9 history '!D451</f>
        <v>412.96</v>
      </c>
      <c r="I456" s="22">
        <f>'Div 9 history '!E451</f>
        <v>0</v>
      </c>
      <c r="J456" s="22">
        <f>'Div 9 history '!F451</f>
        <v>0</v>
      </c>
      <c r="K456" s="22">
        <f>'Div 9 history '!G451</f>
        <v>0</v>
      </c>
      <c r="L456" s="1">
        <f t="shared" si="626"/>
        <v>42.585289352451234</v>
      </c>
      <c r="M456" s="1">
        <f t="shared" si="626"/>
        <v>66.285604014250495</v>
      </c>
      <c r="N456" s="1">
        <f t="shared" si="626"/>
        <v>67.923617618061471</v>
      </c>
      <c r="O456" s="1">
        <f t="shared" si="626"/>
        <v>68.4129243063487</v>
      </c>
      <c r="P456" s="1">
        <f t="shared" si="626"/>
        <v>84.66932539654016</v>
      </c>
      <c r="Q456" s="1">
        <f t="shared" si="626"/>
        <v>72.923468477980222</v>
      </c>
      <c r="R456" s="1">
        <f t="shared" si="626"/>
        <v>71.658356820474069</v>
      </c>
      <c r="S456" s="1">
        <f t="shared" si="626"/>
        <v>72.355561298521764</v>
      </c>
      <c r="T456" s="1">
        <f t="shared" si="626"/>
        <v>82.889575492922404</v>
      </c>
      <c r="U456" s="1">
        <f t="shared" si="626"/>
        <v>90.831126283426983</v>
      </c>
      <c r="V456" s="1">
        <f t="shared" si="627"/>
        <v>67.084028514303881</v>
      </c>
      <c r="W456" s="1">
        <f t="shared" si="627"/>
        <v>69.471343858123561</v>
      </c>
      <c r="X456" s="1">
        <f t="shared" si="627"/>
        <v>59.013027047441369</v>
      </c>
      <c r="Y456" s="1">
        <f t="shared" si="627"/>
        <v>69.578308808102207</v>
      </c>
      <c r="Z456" s="1">
        <f t="shared" si="627"/>
        <v>89.020657508077278</v>
      </c>
      <c r="AA456" s="1">
        <f t="shared" si="627"/>
        <v>68.4129243063487</v>
      </c>
      <c r="AB456" s="1">
        <f t="shared" si="627"/>
        <v>84.66932539654016</v>
      </c>
      <c r="AC456" s="1">
        <f t="shared" si="627"/>
        <v>72.923468477980222</v>
      </c>
      <c r="AD456" s="1">
        <f t="shared" si="627"/>
        <v>71.658356820474069</v>
      </c>
      <c r="AE456" s="1">
        <f t="shared" si="627"/>
        <v>72.355561298521764</v>
      </c>
      <c r="AF456" s="1">
        <f t="shared" si="627"/>
        <v>82.889575492922404</v>
      </c>
      <c r="AH456" s="15">
        <f t="shared" si="605"/>
        <v>815.76022916563227</v>
      </c>
      <c r="AI456" s="15">
        <f t="shared" si="606"/>
        <v>897.90770381226253</v>
      </c>
      <c r="AJ456" s="15">
        <f t="shared" si="607"/>
        <v>82.147474646630258</v>
      </c>
      <c r="AN456" s="15">
        <f t="shared" si="608"/>
        <v>82.147474646630258</v>
      </c>
    </row>
    <row r="457" spans="1:40">
      <c r="A457" s="76" t="s">
        <v>1215</v>
      </c>
      <c r="B457" s="5" t="str">
        <f t="shared" si="609"/>
        <v>8410-05413</v>
      </c>
      <c r="C457" s="5" t="str">
        <f t="shared" si="610"/>
        <v>8410</v>
      </c>
      <c r="D457" s="1">
        <f>SUM($F457:K457)</f>
        <v>459.96</v>
      </c>
      <c r="E457" s="2">
        <f t="shared" si="602"/>
        <v>1.7869672834946509E-3</v>
      </c>
      <c r="F457" s="22">
        <f>'Div 9 history '!B452</f>
        <v>0</v>
      </c>
      <c r="G457" s="22">
        <f>'Div 9 history '!C452</f>
        <v>459.96</v>
      </c>
      <c r="H457" s="22">
        <f>'Div 9 history '!D452</f>
        <v>0</v>
      </c>
      <c r="I457" s="22">
        <f>'Div 9 history '!E452</f>
        <v>0</v>
      </c>
      <c r="J457" s="22">
        <f>'Div 9 history '!F452</f>
        <v>0</v>
      </c>
      <c r="K457" s="22">
        <f>'Div 9 history '!G452</f>
        <v>0</v>
      </c>
      <c r="L457" s="1">
        <f t="shared" si="626"/>
        <v>47.432026565656408</v>
      </c>
      <c r="M457" s="1">
        <f t="shared" si="626"/>
        <v>73.829732715988612</v>
      </c>
      <c r="N457" s="1">
        <f t="shared" si="626"/>
        <v>75.654172703418141</v>
      </c>
      <c r="O457" s="1">
        <f t="shared" si="626"/>
        <v>76.199168597317296</v>
      </c>
      <c r="P457" s="1">
        <f t="shared" si="626"/>
        <v>94.305750942930572</v>
      </c>
      <c r="Q457" s="1">
        <f t="shared" si="626"/>
        <v>81.223068968257905</v>
      </c>
      <c r="R457" s="1">
        <f t="shared" si="626"/>
        <v>79.813971820867025</v>
      </c>
      <c r="S457" s="1">
        <f t="shared" si="626"/>
        <v>80.590526866689444</v>
      </c>
      <c r="T457" s="1">
        <f t="shared" si="626"/>
        <v>92.32344329650472</v>
      </c>
      <c r="U457" s="1">
        <f t="shared" si="626"/>
        <v>101.16884164404561</v>
      </c>
      <c r="V457" s="1">
        <f t="shared" si="627"/>
        <v>74.719027885120141</v>
      </c>
      <c r="W457" s="1">
        <f t="shared" si="627"/>
        <v>77.378049498698459</v>
      </c>
      <c r="X457" s="1">
        <f t="shared" si="627"/>
        <v>65.729445759253025</v>
      </c>
      <c r="Y457" s="1">
        <f t="shared" si="627"/>
        <v>77.49718839445633</v>
      </c>
      <c r="Z457" s="1">
        <f t="shared" si="627"/>
        <v>99.152318935042672</v>
      </c>
      <c r="AA457" s="1">
        <f t="shared" si="627"/>
        <v>76.199168597317296</v>
      </c>
      <c r="AB457" s="1">
        <f t="shared" si="627"/>
        <v>94.305750942930572</v>
      </c>
      <c r="AC457" s="1">
        <f t="shared" si="627"/>
        <v>81.223068968257905</v>
      </c>
      <c r="AD457" s="1">
        <f t="shared" si="627"/>
        <v>79.813971820867025</v>
      </c>
      <c r="AE457" s="1">
        <f t="shared" si="627"/>
        <v>80.590526866689444</v>
      </c>
      <c r="AF457" s="1">
        <f t="shared" si="627"/>
        <v>92.32344329650472</v>
      </c>
      <c r="AH457" s="15">
        <f t="shared" si="605"/>
        <v>908.60392049356892</v>
      </c>
      <c r="AI457" s="15">
        <f t="shared" si="606"/>
        <v>1000.1008026091831</v>
      </c>
      <c r="AJ457" s="15">
        <f t="shared" si="607"/>
        <v>91.496882115614198</v>
      </c>
      <c r="AN457" s="15">
        <f t="shared" si="608"/>
        <v>91.496882115614198</v>
      </c>
    </row>
    <row r="458" spans="1:40">
      <c r="A458" s="76" t="s">
        <v>269</v>
      </c>
      <c r="B458" s="5" t="str">
        <f t="shared" si="609"/>
        <v>8700-05413</v>
      </c>
      <c r="C458" s="5" t="str">
        <f t="shared" si="610"/>
        <v>8700</v>
      </c>
      <c r="D458" s="1">
        <f>SUM($F458:K458)</f>
        <v>19102.080000000002</v>
      </c>
      <c r="E458" s="2">
        <f t="shared" si="602"/>
        <v>7.4212522842633064E-2</v>
      </c>
      <c r="F458" s="22">
        <f>'Div 9 history '!B453</f>
        <v>1437.54</v>
      </c>
      <c r="G458" s="22">
        <f>'Div 9 history '!C453</f>
        <v>2741.4</v>
      </c>
      <c r="H458" s="22">
        <f>'Div 9 history '!D453</f>
        <v>2110.98</v>
      </c>
      <c r="I458" s="22">
        <f>'Div 9 history '!E453</f>
        <v>3813.55</v>
      </c>
      <c r="J458" s="22">
        <f>'Div 9 history '!F453</f>
        <v>4642.24</v>
      </c>
      <c r="K458" s="22">
        <f>'Div 9 history '!G453</f>
        <v>4356.37</v>
      </c>
      <c r="L458" s="1">
        <f t="shared" si="626"/>
        <v>1969.8459996940908</v>
      </c>
      <c r="M458" s="1">
        <f t="shared" si="626"/>
        <v>3066.1393615084612</v>
      </c>
      <c r="N458" s="1">
        <f t="shared" si="626"/>
        <v>3141.9081209551041</v>
      </c>
      <c r="O458" s="1">
        <f t="shared" si="626"/>
        <v>3164.5417307579851</v>
      </c>
      <c r="P458" s="1">
        <f t="shared" si="626"/>
        <v>3916.5057808764577</v>
      </c>
      <c r="Q458" s="1">
        <f t="shared" si="626"/>
        <v>3373.183670921776</v>
      </c>
      <c r="R458" s="1">
        <f t="shared" si="626"/>
        <v>3314.6640465256714</v>
      </c>
      <c r="S458" s="1">
        <f t="shared" si="626"/>
        <v>3346.9142783060511</v>
      </c>
      <c r="T458" s="1">
        <f t="shared" si="626"/>
        <v>3834.1807977330573</v>
      </c>
      <c r="U458" s="1">
        <f t="shared" si="626"/>
        <v>4201.5290603354442</v>
      </c>
      <c r="V458" s="1">
        <f t="shared" si="627"/>
        <v>3103.0716761974868</v>
      </c>
      <c r="W458" s="1">
        <f t="shared" si="627"/>
        <v>3213.5005038875074</v>
      </c>
      <c r="X458" s="1">
        <f t="shared" si="627"/>
        <v>2729.7354797132625</v>
      </c>
      <c r="Y458" s="1">
        <f t="shared" si="627"/>
        <v>3218.4483269979487</v>
      </c>
      <c r="Z458" s="1">
        <f t="shared" si="627"/>
        <v>4117.7831300171756</v>
      </c>
      <c r="AA458" s="1">
        <f t="shared" si="627"/>
        <v>3164.5417307579851</v>
      </c>
      <c r="AB458" s="1">
        <f t="shared" si="627"/>
        <v>3916.5057808764577</v>
      </c>
      <c r="AC458" s="1">
        <f t="shared" si="627"/>
        <v>3373.183670921776</v>
      </c>
      <c r="AD458" s="1">
        <f t="shared" si="627"/>
        <v>3314.6640465256714</v>
      </c>
      <c r="AE458" s="1">
        <f t="shared" si="627"/>
        <v>3346.9142783060511</v>
      </c>
      <c r="AF458" s="1">
        <f t="shared" si="627"/>
        <v>3834.1807977330573</v>
      </c>
      <c r="AH458" s="15">
        <f t="shared" si="605"/>
        <v>37734.204664713878</v>
      </c>
      <c r="AI458" s="15">
        <f t="shared" si="606"/>
        <v>41534.058482269829</v>
      </c>
      <c r="AJ458" s="15">
        <f t="shared" si="607"/>
        <v>3799.8538175559515</v>
      </c>
      <c r="AN458" s="15">
        <f t="shared" si="608"/>
        <v>3799.8538175559515</v>
      </c>
    </row>
    <row r="459" spans="1:40">
      <c r="A459" s="76" t="s">
        <v>270</v>
      </c>
      <c r="B459" s="5" t="str">
        <f t="shared" si="609"/>
        <v>8740-05413</v>
      </c>
      <c r="C459" s="5" t="str">
        <f t="shared" si="610"/>
        <v>8740</v>
      </c>
      <c r="D459" s="1">
        <f>SUM($F459:K459)</f>
        <v>17579.280000000002</v>
      </c>
      <c r="E459" s="2">
        <f t="shared" si="602"/>
        <v>6.8296369743873056E-2</v>
      </c>
      <c r="F459" s="22">
        <f>'Div 9 history '!B454</f>
        <v>5721.22</v>
      </c>
      <c r="G459" s="22">
        <f>'Div 9 history '!C454</f>
        <v>2279.87</v>
      </c>
      <c r="H459" s="22">
        <f>'Div 9 history '!D454</f>
        <v>1701.49</v>
      </c>
      <c r="I459" s="22">
        <f>'Div 9 history '!E454</f>
        <v>5220.1000000000004</v>
      </c>
      <c r="J459" s="22">
        <f>'Div 9 history '!F454</f>
        <v>1774.52</v>
      </c>
      <c r="K459" s="22">
        <f>'Div 9 history '!G454</f>
        <v>882.08</v>
      </c>
      <c r="L459" s="1">
        <f t="shared" si="626"/>
        <v>1812.8117139862431</v>
      </c>
      <c r="M459" s="1">
        <f t="shared" si="626"/>
        <v>2821.7095915721466</v>
      </c>
      <c r="N459" s="1">
        <f t="shared" si="626"/>
        <v>2891.438136189548</v>
      </c>
      <c r="O459" s="1">
        <f t="shared" si="626"/>
        <v>2912.2674157306028</v>
      </c>
      <c r="P459" s="1">
        <f t="shared" si="626"/>
        <v>3604.285593173408</v>
      </c>
      <c r="Q459" s="1">
        <f t="shared" si="626"/>
        <v>3104.2766150367793</v>
      </c>
      <c r="R459" s="1">
        <f t="shared" si="626"/>
        <v>3050.4221205129393</v>
      </c>
      <c r="S459" s="1">
        <f t="shared" si="626"/>
        <v>3080.1013938974183</v>
      </c>
      <c r="T459" s="1">
        <f t="shared" si="626"/>
        <v>3528.5234808969903</v>
      </c>
      <c r="U459" s="1">
        <f t="shared" si="626"/>
        <v>3866.587082651401</v>
      </c>
      <c r="V459" s="1">
        <f t="shared" si="627"/>
        <v>2855.6976965830399</v>
      </c>
      <c r="W459" s="1">
        <f t="shared" si="627"/>
        <v>2957.3232411328809</v>
      </c>
      <c r="X459" s="1">
        <f t="shared" si="627"/>
        <v>2512.1235134505646</v>
      </c>
      <c r="Y459" s="1">
        <f t="shared" si="627"/>
        <v>2961.8766284000749</v>
      </c>
      <c r="Z459" s="1">
        <f t="shared" si="627"/>
        <v>3789.5172997834966</v>
      </c>
      <c r="AA459" s="1">
        <f t="shared" si="627"/>
        <v>2912.2674157306028</v>
      </c>
      <c r="AB459" s="1">
        <f t="shared" si="627"/>
        <v>3604.285593173408</v>
      </c>
      <c r="AC459" s="1">
        <f t="shared" si="627"/>
        <v>3104.2766150367793</v>
      </c>
      <c r="AD459" s="1">
        <f t="shared" si="627"/>
        <v>3050.4221205129393</v>
      </c>
      <c r="AE459" s="1">
        <f t="shared" si="627"/>
        <v>3080.1013938974183</v>
      </c>
      <c r="AF459" s="1">
        <f t="shared" si="627"/>
        <v>3528.5234808969903</v>
      </c>
      <c r="AH459" s="15">
        <f t="shared" si="605"/>
        <v>34726.069065688731</v>
      </c>
      <c r="AI459" s="15">
        <f t="shared" si="606"/>
        <v>38223.0020812496</v>
      </c>
      <c r="AJ459" s="15">
        <f t="shared" si="607"/>
        <v>3496.9330155608695</v>
      </c>
      <c r="AN459" s="15">
        <f t="shared" si="608"/>
        <v>3496.9330155608695</v>
      </c>
    </row>
    <row r="460" spans="1:40">
      <c r="A460" s="76" t="s">
        <v>271</v>
      </c>
      <c r="B460" s="5" t="str">
        <f t="shared" si="471"/>
        <v>8780-05413</v>
      </c>
      <c r="C460" s="5" t="str">
        <f t="shared" si="601"/>
        <v>8780</v>
      </c>
      <c r="D460" s="1">
        <f>SUM($F460:K460)</f>
        <v>11978.970000000001</v>
      </c>
      <c r="E460" s="2">
        <f t="shared" si="602"/>
        <v>4.6538889207678756E-2</v>
      </c>
      <c r="F460" s="22">
        <f>'Div 9 history '!B455</f>
        <v>310.60000000000002</v>
      </c>
      <c r="G460" s="22">
        <f>'Div 9 history '!C455</f>
        <v>2087.7800000000002</v>
      </c>
      <c r="H460" s="22">
        <f>'Div 9 history '!D455</f>
        <v>631.92999999999995</v>
      </c>
      <c r="I460" s="22">
        <f>'Div 9 history '!E455</f>
        <v>1237.3399999999999</v>
      </c>
      <c r="J460" s="22">
        <f>'Div 9 history '!F455</f>
        <v>3477.68</v>
      </c>
      <c r="K460" s="22">
        <f>'Div 9 history '!G455</f>
        <v>4233.6400000000003</v>
      </c>
      <c r="L460" s="1">
        <f t="shared" si="626"/>
        <v>1235.2961632950717</v>
      </c>
      <c r="M460" s="1">
        <f t="shared" si="626"/>
        <v>1922.784923282125</v>
      </c>
      <c r="N460" s="1">
        <f t="shared" si="626"/>
        <v>1970.2997329964885</v>
      </c>
      <c r="O460" s="1">
        <f t="shared" si="626"/>
        <v>1984.4933356209367</v>
      </c>
      <c r="P460" s="1">
        <f t="shared" si="626"/>
        <v>2456.0521814349881</v>
      </c>
      <c r="Q460" s="1">
        <f t="shared" si="626"/>
        <v>2115.3333039366303</v>
      </c>
      <c r="R460" s="1">
        <f t="shared" si="626"/>
        <v>2078.6354770480293</v>
      </c>
      <c r="S460" s="1">
        <f t="shared" si="626"/>
        <v>2098.8596913215647</v>
      </c>
      <c r="T460" s="1">
        <f t="shared" si="626"/>
        <v>2404.4259447463501</v>
      </c>
      <c r="U460" s="1">
        <f t="shared" si="626"/>
        <v>2634.7911100721217</v>
      </c>
      <c r="V460" s="1">
        <f t="shared" si="627"/>
        <v>1945.9452853835503</v>
      </c>
      <c r="W460" s="1">
        <f t="shared" si="627"/>
        <v>2015.1955248356899</v>
      </c>
      <c r="X460" s="1">
        <f t="shared" si="627"/>
        <v>1711.8250692815013</v>
      </c>
      <c r="Y460" s="1">
        <f t="shared" si="627"/>
        <v>2018.2983191180551</v>
      </c>
      <c r="Z460" s="1">
        <f t="shared" si="627"/>
        <v>2582.2737932718242</v>
      </c>
      <c r="AA460" s="1">
        <f t="shared" si="627"/>
        <v>1984.4933356209367</v>
      </c>
      <c r="AB460" s="1">
        <f t="shared" si="627"/>
        <v>2456.0521814349881</v>
      </c>
      <c r="AC460" s="1">
        <f t="shared" si="627"/>
        <v>2115.3333039366303</v>
      </c>
      <c r="AD460" s="1">
        <f t="shared" si="627"/>
        <v>2078.6354770480293</v>
      </c>
      <c r="AE460" s="1">
        <f t="shared" si="627"/>
        <v>2098.8596913215647</v>
      </c>
      <c r="AF460" s="1">
        <f t="shared" si="627"/>
        <v>2404.4259447463501</v>
      </c>
      <c r="AH460" s="15">
        <f t="shared" si="605"/>
        <v>23663.229640566242</v>
      </c>
      <c r="AI460" s="15">
        <f t="shared" si="606"/>
        <v>26046.129036071245</v>
      </c>
      <c r="AJ460" s="15">
        <f t="shared" si="607"/>
        <v>2382.8993955050028</v>
      </c>
      <c r="AN460" s="15">
        <f t="shared" si="608"/>
        <v>2382.8993955050028</v>
      </c>
    </row>
    <row r="461" spans="1:40">
      <c r="A461" s="76" t="s">
        <v>351</v>
      </c>
      <c r="B461" s="5" t="str">
        <f t="shared" si="471"/>
        <v>8800-05413</v>
      </c>
      <c r="C461" s="5" t="str">
        <f t="shared" si="601"/>
        <v>8800</v>
      </c>
      <c r="D461" s="1">
        <f>SUM($F461:K461)</f>
        <v>0</v>
      </c>
      <c r="E461" s="2">
        <f t="shared" si="602"/>
        <v>0</v>
      </c>
      <c r="F461" s="22">
        <f>'Div 9 history '!B456</f>
        <v>0</v>
      </c>
      <c r="G461" s="22">
        <f>'Div 9 history '!C456</f>
        <v>0</v>
      </c>
      <c r="H461" s="22">
        <f>'Div 9 history '!D456</f>
        <v>0</v>
      </c>
      <c r="I461" s="22">
        <f>'Div 9 history '!E456</f>
        <v>0</v>
      </c>
      <c r="J461" s="22">
        <f>'Div 9 history '!F456</f>
        <v>0</v>
      </c>
      <c r="K461" s="22">
        <f>'Div 9 history '!G456</f>
        <v>0</v>
      </c>
      <c r="L461" s="1">
        <f t="shared" si="626"/>
        <v>0</v>
      </c>
      <c r="M461" s="1">
        <f t="shared" si="626"/>
        <v>0</v>
      </c>
      <c r="N461" s="1">
        <f t="shared" si="626"/>
        <v>0</v>
      </c>
      <c r="O461" s="1">
        <f t="shared" si="626"/>
        <v>0</v>
      </c>
      <c r="P461" s="1">
        <f t="shared" si="626"/>
        <v>0</v>
      </c>
      <c r="Q461" s="1">
        <f t="shared" si="626"/>
        <v>0</v>
      </c>
      <c r="R461" s="1">
        <f t="shared" si="626"/>
        <v>0</v>
      </c>
      <c r="S461" s="1">
        <f t="shared" si="626"/>
        <v>0</v>
      </c>
      <c r="T461" s="1">
        <f t="shared" si="626"/>
        <v>0</v>
      </c>
      <c r="U461" s="1">
        <f t="shared" si="626"/>
        <v>0</v>
      </c>
      <c r="V461" s="1">
        <f t="shared" si="627"/>
        <v>0</v>
      </c>
      <c r="W461" s="1">
        <f t="shared" si="627"/>
        <v>0</v>
      </c>
      <c r="X461" s="1">
        <f t="shared" si="627"/>
        <v>0</v>
      </c>
      <c r="Y461" s="1">
        <f t="shared" si="627"/>
        <v>0</v>
      </c>
      <c r="Z461" s="1">
        <f t="shared" si="627"/>
        <v>0</v>
      </c>
      <c r="AA461" s="1">
        <f t="shared" si="627"/>
        <v>0</v>
      </c>
      <c r="AB461" s="1">
        <f t="shared" si="627"/>
        <v>0</v>
      </c>
      <c r="AC461" s="1">
        <f t="shared" si="627"/>
        <v>0</v>
      </c>
      <c r="AD461" s="1">
        <f t="shared" si="627"/>
        <v>0</v>
      </c>
      <c r="AE461" s="1">
        <f t="shared" si="627"/>
        <v>0</v>
      </c>
      <c r="AF461" s="1">
        <f t="shared" si="627"/>
        <v>0</v>
      </c>
      <c r="AH461" s="15">
        <f t="shared" si="605"/>
        <v>0</v>
      </c>
      <c r="AI461" s="15">
        <f t="shared" si="606"/>
        <v>0</v>
      </c>
      <c r="AJ461" s="15">
        <f t="shared" si="607"/>
        <v>0</v>
      </c>
      <c r="AN461" s="15">
        <f t="shared" si="608"/>
        <v>0</v>
      </c>
    </row>
    <row r="462" spans="1:40">
      <c r="A462" s="76" t="s">
        <v>272</v>
      </c>
      <c r="B462" s="5" t="str">
        <f t="shared" si="471"/>
        <v>9020-05413</v>
      </c>
      <c r="C462" s="5" t="str">
        <f t="shared" si="601"/>
        <v>9020</v>
      </c>
      <c r="D462" s="1">
        <f>SUM($F462:K462)</f>
        <v>124.06</v>
      </c>
      <c r="E462" s="2">
        <f t="shared" si="602"/>
        <v>4.8197921817189846E-4</v>
      </c>
      <c r="F462" s="22">
        <f>'Div 9 history '!B457</f>
        <v>0</v>
      </c>
      <c r="G462" s="22">
        <f>'Div 9 history '!C457</f>
        <v>0</v>
      </c>
      <c r="H462" s="22">
        <f>'Div 9 history '!D457</f>
        <v>0</v>
      </c>
      <c r="I462" s="22">
        <f>'Div 9 history '!E457</f>
        <v>0</v>
      </c>
      <c r="J462" s="22">
        <f>'Div 9 history '!F457</f>
        <v>0</v>
      </c>
      <c r="K462" s="22">
        <f>'Div 9 history '!G457</f>
        <v>124.06</v>
      </c>
      <c r="L462" s="1">
        <f t="shared" si="626"/>
        <v>12.793323801494335</v>
      </c>
      <c r="M462" s="1">
        <f t="shared" si="626"/>
        <v>19.913289505055982</v>
      </c>
      <c r="N462" s="1">
        <f t="shared" si="626"/>
        <v>20.405375827432941</v>
      </c>
      <c r="O462" s="1">
        <f t="shared" si="626"/>
        <v>20.552371632714117</v>
      </c>
      <c r="P462" s="1">
        <f t="shared" si="626"/>
        <v>25.436062835855225</v>
      </c>
      <c r="Q462" s="1">
        <f t="shared" si="626"/>
        <v>21.907413549443596</v>
      </c>
      <c r="R462" s="1">
        <f t="shared" si="626"/>
        <v>21.527353126569192</v>
      </c>
      <c r="S462" s="1">
        <f t="shared" si="626"/>
        <v>21.736804859295358</v>
      </c>
      <c r="T462" s="1">
        <f t="shared" si="626"/>
        <v>24.901396589626003</v>
      </c>
      <c r="U462" s="1">
        <f t="shared" si="626"/>
        <v>27.28716952422015</v>
      </c>
      <c r="V462" s="1">
        <f t="shared" si="627"/>
        <v>20.153149403052453</v>
      </c>
      <c r="W462" s="1">
        <f t="shared" si="627"/>
        <v>20.870338335525982</v>
      </c>
      <c r="X462" s="1">
        <f t="shared" si="627"/>
        <v>17.728487348667127</v>
      </c>
      <c r="Y462" s="1">
        <f t="shared" si="627"/>
        <v>20.902472371980725</v>
      </c>
      <c r="Z462" s="1">
        <f t="shared" si="627"/>
        <v>26.743274821900592</v>
      </c>
      <c r="AA462" s="1">
        <f t="shared" si="627"/>
        <v>20.552371632714117</v>
      </c>
      <c r="AB462" s="1">
        <f t="shared" si="627"/>
        <v>25.436062835855225</v>
      </c>
      <c r="AC462" s="1">
        <f t="shared" si="627"/>
        <v>21.907413549443596</v>
      </c>
      <c r="AD462" s="1">
        <f t="shared" si="627"/>
        <v>21.527353126569192</v>
      </c>
      <c r="AE462" s="1">
        <f t="shared" si="627"/>
        <v>21.736804859295358</v>
      </c>
      <c r="AF462" s="1">
        <f t="shared" si="627"/>
        <v>24.901396589626003</v>
      </c>
      <c r="AH462" s="15">
        <f t="shared" si="605"/>
        <v>245.0678371519962</v>
      </c>
      <c r="AI462" s="15">
        <f t="shared" si="606"/>
        <v>269.74629439885047</v>
      </c>
      <c r="AJ462" s="15">
        <f t="shared" si="607"/>
        <v>24.678457246854265</v>
      </c>
      <c r="AN462" s="15">
        <f t="shared" si="608"/>
        <v>24.678457246854265</v>
      </c>
    </row>
    <row r="463" spans="1:40">
      <c r="A463" s="76" t="s">
        <v>273</v>
      </c>
      <c r="B463" s="5" t="str">
        <f t="shared" si="471"/>
        <v>9030-05413</v>
      </c>
      <c r="C463" s="5" t="str">
        <f t="shared" si="601"/>
        <v>9030</v>
      </c>
      <c r="D463" s="1">
        <f>SUM($F463:K463)</f>
        <v>842.25</v>
      </c>
      <c r="E463" s="2">
        <f t="shared" si="602"/>
        <v>3.2721827865974645E-3</v>
      </c>
      <c r="F463" s="22">
        <f>'Div 9 history '!B458</f>
        <v>0</v>
      </c>
      <c r="G463" s="22">
        <f>'Div 9 history '!C458</f>
        <v>0</v>
      </c>
      <c r="H463" s="22">
        <f>'Div 9 history '!D458</f>
        <v>0</v>
      </c>
      <c r="I463" s="22">
        <f>'Div 9 history '!E458</f>
        <v>0</v>
      </c>
      <c r="J463" s="22">
        <f>'Div 9 history '!F458</f>
        <v>137.88999999999999</v>
      </c>
      <c r="K463" s="22">
        <f>'Div 9 history '!G458</f>
        <v>704.36</v>
      </c>
      <c r="L463" s="1">
        <f t="shared" si="626"/>
        <v>86.854562081320353</v>
      </c>
      <c r="M463" s="1">
        <f t="shared" si="626"/>
        <v>135.1923914689134</v>
      </c>
      <c r="N463" s="1">
        <f t="shared" si="626"/>
        <v>138.53319192854579</v>
      </c>
      <c r="O463" s="1">
        <f t="shared" si="626"/>
        <v>139.53115434187862</v>
      </c>
      <c r="P463" s="1">
        <f t="shared" si="626"/>
        <v>172.68679609462404</v>
      </c>
      <c r="Q463" s="1">
        <f t="shared" si="626"/>
        <v>148.73060665822075</v>
      </c>
      <c r="R463" s="1">
        <f t="shared" si="626"/>
        <v>146.15035604427615</v>
      </c>
      <c r="S463" s="1">
        <f t="shared" si="626"/>
        <v>147.5723351018984</v>
      </c>
      <c r="T463" s="1">
        <f t="shared" si="626"/>
        <v>169.05691824611074</v>
      </c>
      <c r="U463" s="1">
        <f t="shared" si="626"/>
        <v>185.25405877619232</v>
      </c>
      <c r="V463" s="1">
        <f t="shared" si="627"/>
        <v>136.82081319297862</v>
      </c>
      <c r="W463" s="1">
        <f t="shared" si="627"/>
        <v>141.68984735689793</v>
      </c>
      <c r="X463" s="1">
        <f t="shared" si="627"/>
        <v>120.35965234092282</v>
      </c>
      <c r="Y463" s="1">
        <f t="shared" si="627"/>
        <v>141.90800705546317</v>
      </c>
      <c r="Z463" s="1">
        <f t="shared" si="627"/>
        <v>181.56152844386401</v>
      </c>
      <c r="AA463" s="1">
        <f t="shared" si="627"/>
        <v>139.53115434187862</v>
      </c>
      <c r="AB463" s="1">
        <f t="shared" si="627"/>
        <v>172.68679609462404</v>
      </c>
      <c r="AC463" s="1">
        <f t="shared" si="627"/>
        <v>148.73060665822075</v>
      </c>
      <c r="AD463" s="1">
        <f t="shared" si="627"/>
        <v>146.15035604427615</v>
      </c>
      <c r="AE463" s="1">
        <f t="shared" si="627"/>
        <v>147.5723351018984</v>
      </c>
      <c r="AF463" s="1">
        <f t="shared" si="627"/>
        <v>169.05691824611074</v>
      </c>
      <c r="AH463" s="15">
        <f t="shared" si="605"/>
        <v>1663.7787025735031</v>
      </c>
      <c r="AI463" s="15">
        <f t="shared" si="606"/>
        <v>1831.3220736533276</v>
      </c>
      <c r="AJ463" s="15">
        <f t="shared" si="607"/>
        <v>167.54337107982451</v>
      </c>
      <c r="AN463" s="15">
        <f t="shared" si="608"/>
        <v>167.54337107982451</v>
      </c>
    </row>
    <row r="464" spans="1:40">
      <c r="A464" s="76" t="s">
        <v>274</v>
      </c>
      <c r="B464" s="5" t="str">
        <f t="shared" ref="B464:B473" si="628">RIGHT(A464,10)</f>
        <v>9090-05413</v>
      </c>
      <c r="C464" s="5" t="str">
        <f t="shared" ref="C464:C473" si="629">LEFT(B464,4)</f>
        <v>9090</v>
      </c>
      <c r="D464" s="1">
        <f>SUM($F464:K464)</f>
        <v>5621</v>
      </c>
      <c r="E464" s="2">
        <f t="shared" ref="E464:E473" si="630">D464/$D$490</f>
        <v>2.1837862206547164E-2</v>
      </c>
      <c r="F464" s="22">
        <f>'Div 9 history '!B459</f>
        <v>1457.91</v>
      </c>
      <c r="G464" s="22">
        <f>'Div 9 history '!C459</f>
        <v>0</v>
      </c>
      <c r="H464" s="22">
        <f>'Div 9 history '!D459</f>
        <v>1461.49</v>
      </c>
      <c r="I464" s="22">
        <f>'Div 9 history '!E459</f>
        <v>602.22</v>
      </c>
      <c r="J464" s="22">
        <f>'Div 9 history '!F459</f>
        <v>1235.53</v>
      </c>
      <c r="K464" s="22">
        <f>'Div 9 history '!G459</f>
        <v>863.85</v>
      </c>
      <c r="L464" s="1">
        <f t="shared" si="626"/>
        <v>579.64914628566544</v>
      </c>
      <c r="M464" s="1">
        <f t="shared" si="626"/>
        <v>902.2456900525525</v>
      </c>
      <c r="N464" s="1">
        <f t="shared" si="626"/>
        <v>924.54149222957085</v>
      </c>
      <c r="O464" s="1">
        <f t="shared" si="626"/>
        <v>931.20168424541384</v>
      </c>
      <c r="P464" s="1">
        <f t="shared" si="626"/>
        <v>1152.4754892821393</v>
      </c>
      <c r="Q464" s="1">
        <f t="shared" si="626"/>
        <v>992.59690118831577</v>
      </c>
      <c r="R464" s="1">
        <f t="shared" si="626"/>
        <v>975.37684930231671</v>
      </c>
      <c r="S464" s="1">
        <f t="shared" si="626"/>
        <v>984.86683954618093</v>
      </c>
      <c r="T464" s="1">
        <f t="shared" si="626"/>
        <v>1128.2504451901318</v>
      </c>
      <c r="U464" s="1">
        <f t="shared" si="626"/>
        <v>1236.3467668518576</v>
      </c>
      <c r="V464" s="1">
        <f t="shared" si="627"/>
        <v>913.11343539059999</v>
      </c>
      <c r="W464" s="1">
        <f t="shared" si="627"/>
        <v>945.60834905683987</v>
      </c>
      <c r="X464" s="1">
        <f t="shared" si="627"/>
        <v>803.25509742751831</v>
      </c>
      <c r="Y464" s="1">
        <f t="shared" si="627"/>
        <v>947.06430116801266</v>
      </c>
      <c r="Z464" s="1">
        <f t="shared" si="627"/>
        <v>1211.7035932121812</v>
      </c>
      <c r="AA464" s="1">
        <f t="shared" si="627"/>
        <v>931.20168424541384</v>
      </c>
      <c r="AB464" s="1">
        <f t="shared" si="627"/>
        <v>1152.4754892821393</v>
      </c>
      <c r="AC464" s="1">
        <f t="shared" si="627"/>
        <v>992.59690118831577</v>
      </c>
      <c r="AD464" s="1">
        <f t="shared" si="627"/>
        <v>975.37684930231671</v>
      </c>
      <c r="AE464" s="1">
        <f t="shared" si="627"/>
        <v>984.86683954618093</v>
      </c>
      <c r="AF464" s="1">
        <f t="shared" si="627"/>
        <v>1128.2504451901318</v>
      </c>
      <c r="AH464" s="15">
        <f t="shared" ref="AH464:AH474" si="631">SUM(F464:Q464)</f>
        <v>11103.710403283656</v>
      </c>
      <c r="AI464" s="15">
        <f t="shared" ref="AI464:AI474" si="632">SUM(U464:AF464)</f>
        <v>12221.859751861508</v>
      </c>
      <c r="AJ464" s="15">
        <f t="shared" ref="AJ464:AJ474" si="633">AI464-AH464</f>
        <v>1118.1493485778519</v>
      </c>
      <c r="AN464" s="15">
        <f t="shared" ref="AN464:AN474" si="634">AJ464</f>
        <v>1118.1493485778519</v>
      </c>
    </row>
    <row r="465" spans="1:40">
      <c r="A465" s="76" t="s">
        <v>275</v>
      </c>
      <c r="B465" s="5" t="str">
        <f t="shared" si="628"/>
        <v>9110-05413</v>
      </c>
      <c r="C465" s="5" t="str">
        <f t="shared" si="629"/>
        <v>9110</v>
      </c>
      <c r="D465" s="1">
        <f>SUM($F465:K465)</f>
        <v>18939.55</v>
      </c>
      <c r="E465" s="2">
        <f t="shared" si="630"/>
        <v>7.3581085777265673E-2</v>
      </c>
      <c r="F465" s="22">
        <f>'Div 9 history '!B460</f>
        <v>1115.8399999999999</v>
      </c>
      <c r="G465" s="22">
        <f>'Div 9 history '!C460</f>
        <v>4082.16</v>
      </c>
      <c r="H465" s="22">
        <f>'Div 9 history '!D460</f>
        <v>2930.91</v>
      </c>
      <c r="I465" s="22">
        <f>'Div 9 history '!E460</f>
        <v>3799.86</v>
      </c>
      <c r="J465" s="22">
        <f>'Div 9 history '!F460</f>
        <v>2899.46</v>
      </c>
      <c r="K465" s="22">
        <f>'Div 9 history '!G460</f>
        <v>4111.32</v>
      </c>
      <c r="L465" s="1">
        <f t="shared" si="626"/>
        <v>1953.0855699225538</v>
      </c>
      <c r="M465" s="1">
        <f t="shared" si="626"/>
        <v>3040.0511224043444</v>
      </c>
      <c r="N465" s="1">
        <f t="shared" si="626"/>
        <v>3115.1752035503591</v>
      </c>
      <c r="O465" s="1">
        <f t="shared" si="626"/>
        <v>3137.6162353407271</v>
      </c>
      <c r="P465" s="1">
        <f t="shared" si="626"/>
        <v>3883.1822012157163</v>
      </c>
      <c r="Q465" s="1">
        <f t="shared" si="626"/>
        <v>3344.4829460774181</v>
      </c>
      <c r="R465" s="1">
        <f t="shared" si="626"/>
        <v>3286.4612357594187</v>
      </c>
      <c r="S465" s="1">
        <f t="shared" si="626"/>
        <v>3318.4370665231936</v>
      </c>
      <c r="T465" s="1">
        <f t="shared" si="626"/>
        <v>3801.5576799859032</v>
      </c>
      <c r="U465" s="1">
        <f t="shared" si="626"/>
        <v>4165.7803608128625</v>
      </c>
      <c r="V465" s="1">
        <f t="shared" si="627"/>
        <v>3076.6691985860234</v>
      </c>
      <c r="W465" s="1">
        <f t="shared" si="627"/>
        <v>3186.1584428712813</v>
      </c>
      <c r="X465" s="1">
        <f t="shared" si="627"/>
        <v>2706.5095321977146</v>
      </c>
      <c r="Y465" s="1">
        <f t="shared" si="627"/>
        <v>3191.0641674411372</v>
      </c>
      <c r="Z465" s="1">
        <f t="shared" si="627"/>
        <v>4082.7469825336716</v>
      </c>
      <c r="AA465" s="1">
        <f t="shared" si="627"/>
        <v>3137.6162353407271</v>
      </c>
      <c r="AB465" s="1">
        <f t="shared" si="627"/>
        <v>3883.1822012157163</v>
      </c>
      <c r="AC465" s="1">
        <f t="shared" si="627"/>
        <v>3344.4829460774181</v>
      </c>
      <c r="AD465" s="1">
        <f t="shared" si="627"/>
        <v>3286.4612357594187</v>
      </c>
      <c r="AE465" s="1">
        <f t="shared" si="627"/>
        <v>3318.4370665231936</v>
      </c>
      <c r="AF465" s="1">
        <f t="shared" si="627"/>
        <v>3801.5576799859032</v>
      </c>
      <c r="AH465" s="15">
        <f t="shared" si="631"/>
        <v>37413.143278511117</v>
      </c>
      <c r="AI465" s="15">
        <f t="shared" si="632"/>
        <v>41180.666049345062</v>
      </c>
      <c r="AJ465" s="15">
        <f t="shared" si="633"/>
        <v>3767.5227708339444</v>
      </c>
      <c r="AN465" s="15">
        <f t="shared" si="634"/>
        <v>3767.5227708339444</v>
      </c>
    </row>
    <row r="466" spans="1:40">
      <c r="A466" s="76" t="s">
        <v>268</v>
      </c>
      <c r="B466" s="5" t="str">
        <f t="shared" si="628"/>
        <v>9210-05413</v>
      </c>
      <c r="C466" s="5" t="str">
        <f t="shared" si="629"/>
        <v>9210</v>
      </c>
      <c r="D466" s="1">
        <f>SUM($F466:K466)</f>
        <v>4941.79</v>
      </c>
      <c r="E466" s="2">
        <f t="shared" si="630"/>
        <v>1.9199097860468368E-2</v>
      </c>
      <c r="F466" s="22">
        <f>'Div 9 history '!B461</f>
        <v>0</v>
      </c>
      <c r="G466" s="22">
        <f>'Div 9 history '!C461</f>
        <v>524.5</v>
      </c>
      <c r="H466" s="22">
        <f>'Div 9 history '!D461</f>
        <v>2419.0700000000002</v>
      </c>
      <c r="I466" s="22">
        <f>'Div 9 history '!E461</f>
        <v>250.17</v>
      </c>
      <c r="J466" s="22">
        <f>'Div 9 history '!F461</f>
        <v>0</v>
      </c>
      <c r="K466" s="22">
        <f>'Div 9 history '!G461</f>
        <v>1748.05</v>
      </c>
      <c r="L466" s="1">
        <f t="shared" ref="L466:AA473" si="635">$E466*L$490</f>
        <v>509.60760623074867</v>
      </c>
      <c r="M466" s="1">
        <f t="shared" si="635"/>
        <v>793.2233995098386</v>
      </c>
      <c r="N466" s="1">
        <f t="shared" si="635"/>
        <v>812.82510245244089</v>
      </c>
      <c r="O466" s="1">
        <f t="shared" si="635"/>
        <v>818.68051435458869</v>
      </c>
      <c r="P466" s="1">
        <f t="shared" si="635"/>
        <v>1013.2168383169512</v>
      </c>
      <c r="Q466" s="1">
        <f t="shared" si="635"/>
        <v>872.65707886913481</v>
      </c>
      <c r="R466" s="1">
        <f t="shared" si="635"/>
        <v>857.51780112323354</v>
      </c>
      <c r="S466" s="1">
        <f t="shared" si="635"/>
        <v>865.86107436415602</v>
      </c>
      <c r="T466" s="1">
        <f t="shared" si="635"/>
        <v>991.91901219287342</v>
      </c>
      <c r="U466" s="1">
        <f t="shared" si="635"/>
        <v>1086.9535828074793</v>
      </c>
      <c r="V466" s="1">
        <f t="shared" si="635"/>
        <v>802.7779476745975</v>
      </c>
      <c r="W466" s="1">
        <f t="shared" si="635"/>
        <v>831.34635888375738</v>
      </c>
      <c r="X466" s="1">
        <f t="shared" si="635"/>
        <v>706.19427289029261</v>
      </c>
      <c r="Y466" s="1">
        <f t="shared" si="635"/>
        <v>832.62638193721273</v>
      </c>
      <c r="Z466" s="1">
        <f t="shared" si="635"/>
        <v>1065.2881515566669</v>
      </c>
      <c r="AA466" s="1">
        <f t="shared" si="635"/>
        <v>818.68051435458869</v>
      </c>
      <c r="AB466" s="1">
        <f t="shared" ref="V466:AF473" si="636">$E466*AB$490</f>
        <v>1013.2168383169512</v>
      </c>
      <c r="AC466" s="1">
        <f t="shared" si="636"/>
        <v>872.65707886913481</v>
      </c>
      <c r="AD466" s="1">
        <f t="shared" si="636"/>
        <v>857.51780112323354</v>
      </c>
      <c r="AE466" s="1">
        <f t="shared" si="636"/>
        <v>865.86107436415602</v>
      </c>
      <c r="AF466" s="1">
        <f t="shared" si="636"/>
        <v>991.91901219287342</v>
      </c>
      <c r="AH466" s="15">
        <f t="shared" si="631"/>
        <v>9762.0005397337027</v>
      </c>
      <c r="AI466" s="15">
        <f t="shared" si="632"/>
        <v>10745.039014970946</v>
      </c>
      <c r="AJ466" s="15">
        <f t="shared" si="633"/>
        <v>983.03847523724289</v>
      </c>
      <c r="AN466" s="15">
        <f t="shared" si="634"/>
        <v>983.03847523724289</v>
      </c>
    </row>
    <row r="467" spans="1:40">
      <c r="A467" s="76" t="s">
        <v>276</v>
      </c>
      <c r="B467" s="5" t="str">
        <f t="shared" si="628"/>
        <v>9090-05414</v>
      </c>
      <c r="C467" s="5" t="str">
        <f t="shared" si="629"/>
        <v>9090</v>
      </c>
      <c r="D467" s="1">
        <f>SUM($F467:K467)</f>
        <v>3559.63</v>
      </c>
      <c r="E467" s="2">
        <f t="shared" si="630"/>
        <v>1.3829338097543406E-2</v>
      </c>
      <c r="F467" s="22">
        <f>'Div 9 history '!B462</f>
        <v>422.38</v>
      </c>
      <c r="G467" s="22">
        <f>'Div 9 history '!C462</f>
        <v>0</v>
      </c>
      <c r="H467" s="22">
        <f>'Div 9 history '!D462</f>
        <v>753.5</v>
      </c>
      <c r="I467" s="22">
        <f>'Div 9 history '!E462</f>
        <v>797.83</v>
      </c>
      <c r="J467" s="22">
        <f>'Div 9 history '!F462</f>
        <v>937.88</v>
      </c>
      <c r="K467" s="22">
        <f>'Div 9 history '!G462</f>
        <v>648.04</v>
      </c>
      <c r="L467" s="1">
        <f t="shared" si="635"/>
        <v>367.07640821790488</v>
      </c>
      <c r="M467" s="1">
        <f t="shared" si="635"/>
        <v>571.36823086315019</v>
      </c>
      <c r="N467" s="1">
        <f t="shared" si="635"/>
        <v>585.48757018059905</v>
      </c>
      <c r="O467" s="1">
        <f t="shared" si="635"/>
        <v>589.70529288213879</v>
      </c>
      <c r="P467" s="1">
        <f t="shared" si="635"/>
        <v>729.83211633399424</v>
      </c>
      <c r="Q467" s="1">
        <f t="shared" si="635"/>
        <v>628.58525304696047</v>
      </c>
      <c r="R467" s="1">
        <f t="shared" si="635"/>
        <v>617.68025157125169</v>
      </c>
      <c r="S467" s="1">
        <f t="shared" si="635"/>
        <v>623.69001032801498</v>
      </c>
      <c r="T467" s="1">
        <f t="shared" si="635"/>
        <v>714.49103935458982</v>
      </c>
      <c r="U467" s="1">
        <f t="shared" si="635"/>
        <v>782.94556870465715</v>
      </c>
      <c r="V467" s="1">
        <f t="shared" si="636"/>
        <v>578.25048532635503</v>
      </c>
      <c r="W467" s="1">
        <f t="shared" si="636"/>
        <v>598.82865105020437</v>
      </c>
      <c r="X467" s="1">
        <f t="shared" si="636"/>
        <v>508.6801178537479</v>
      </c>
      <c r="Y467" s="1">
        <f t="shared" si="636"/>
        <v>599.7506668505057</v>
      </c>
      <c r="Z467" s="1">
        <f t="shared" si="636"/>
        <v>767.33970138869893</v>
      </c>
      <c r="AA467" s="1">
        <f t="shared" si="636"/>
        <v>589.70529288213879</v>
      </c>
      <c r="AB467" s="1">
        <f t="shared" si="636"/>
        <v>729.83211633399424</v>
      </c>
      <c r="AC467" s="1">
        <f t="shared" si="636"/>
        <v>628.58525304696047</v>
      </c>
      <c r="AD467" s="1">
        <f t="shared" si="636"/>
        <v>617.68025157125169</v>
      </c>
      <c r="AE467" s="1">
        <f t="shared" si="636"/>
        <v>623.69001032801498</v>
      </c>
      <c r="AF467" s="1">
        <f t="shared" si="636"/>
        <v>714.49103935458982</v>
      </c>
      <c r="AH467" s="15">
        <f t="shared" si="631"/>
        <v>7031.684871524747</v>
      </c>
      <c r="AI467" s="15">
        <f t="shared" si="632"/>
        <v>7739.7791546911185</v>
      </c>
      <c r="AJ467" s="15">
        <f t="shared" si="633"/>
        <v>708.0942831663715</v>
      </c>
      <c r="AN467" s="15">
        <f t="shared" si="634"/>
        <v>708.0942831663715</v>
      </c>
    </row>
    <row r="468" spans="1:40">
      <c r="A468" s="76" t="s">
        <v>277</v>
      </c>
      <c r="B468" s="5" t="str">
        <f t="shared" si="628"/>
        <v>9110-05414</v>
      </c>
      <c r="C468" s="5" t="str">
        <f t="shared" si="629"/>
        <v>9110</v>
      </c>
      <c r="D468" s="1">
        <f>SUM($F468:K468)</f>
        <v>7438.29</v>
      </c>
      <c r="E468" s="2">
        <f t="shared" si="630"/>
        <v>2.8898123478444709E-2</v>
      </c>
      <c r="F468" s="22">
        <f>'Div 9 history '!B463</f>
        <v>780.81</v>
      </c>
      <c r="G468" s="22">
        <f>'Div 9 history '!C463</f>
        <v>1114.3399999999999</v>
      </c>
      <c r="H468" s="22">
        <f>'Div 9 history '!D463</f>
        <v>1785.8</v>
      </c>
      <c r="I468" s="22">
        <f>'Div 9 history '!E463</f>
        <v>1363.55</v>
      </c>
      <c r="J468" s="22">
        <f>'Div 9 history '!F463</f>
        <v>1235.8699999999999</v>
      </c>
      <c r="K468" s="22">
        <f>'Div 9 history '!G463</f>
        <v>1157.92</v>
      </c>
      <c r="L468" s="1">
        <f t="shared" si="635"/>
        <v>767.05184990663622</v>
      </c>
      <c r="M468" s="1">
        <f t="shared" si="635"/>
        <v>1193.945044273439</v>
      </c>
      <c r="N468" s="1">
        <f t="shared" si="635"/>
        <v>1223.4491614012265</v>
      </c>
      <c r="O468" s="1">
        <f t="shared" si="635"/>
        <v>1232.2626180227396</v>
      </c>
      <c r="P468" s="1">
        <f t="shared" si="635"/>
        <v>1525.0750590949019</v>
      </c>
      <c r="Q468" s="1">
        <f t="shared" si="635"/>
        <v>1313.5071346984589</v>
      </c>
      <c r="R468" s="1">
        <f t="shared" si="635"/>
        <v>1290.7197766228305</v>
      </c>
      <c r="S468" s="1">
        <f t="shared" si="635"/>
        <v>1303.277915660552</v>
      </c>
      <c r="T468" s="1">
        <f t="shared" si="635"/>
        <v>1493.017969036347</v>
      </c>
      <c r="U468" s="1">
        <f t="shared" si="635"/>
        <v>1636.0622295688497</v>
      </c>
      <c r="V468" s="1">
        <f t="shared" si="636"/>
        <v>1208.32637170104</v>
      </c>
      <c r="W468" s="1">
        <f t="shared" si="636"/>
        <v>1251.3270106219536</v>
      </c>
      <c r="X468" s="1">
        <f t="shared" si="636"/>
        <v>1062.9504285081186</v>
      </c>
      <c r="Y468" s="1">
        <f t="shared" si="636"/>
        <v>1253.2536774123851</v>
      </c>
      <c r="Z468" s="1">
        <f t="shared" si="636"/>
        <v>1603.4518271400527</v>
      </c>
      <c r="AA468" s="1">
        <f t="shared" si="636"/>
        <v>1232.2626180227396</v>
      </c>
      <c r="AB468" s="1">
        <f t="shared" si="636"/>
        <v>1525.0750590949019</v>
      </c>
      <c r="AC468" s="1">
        <f t="shared" si="636"/>
        <v>1313.5071346984589</v>
      </c>
      <c r="AD468" s="1">
        <f t="shared" si="636"/>
        <v>1290.7197766228305</v>
      </c>
      <c r="AE468" s="1">
        <f t="shared" si="636"/>
        <v>1303.277915660552</v>
      </c>
      <c r="AF468" s="1">
        <f t="shared" si="636"/>
        <v>1493.017969036347</v>
      </c>
      <c r="AH468" s="15">
        <f t="shared" si="631"/>
        <v>14693.580867397402</v>
      </c>
      <c r="AI468" s="15">
        <f t="shared" si="632"/>
        <v>16173.232018088229</v>
      </c>
      <c r="AJ468" s="15">
        <f t="shared" si="633"/>
        <v>1479.6511506908264</v>
      </c>
      <c r="AN468" s="15">
        <f t="shared" si="634"/>
        <v>1479.6511506908264</v>
      </c>
    </row>
    <row r="469" spans="1:40">
      <c r="A469" s="76" t="s">
        <v>278</v>
      </c>
      <c r="B469" s="5" t="str">
        <f t="shared" si="628"/>
        <v>9210-05414</v>
      </c>
      <c r="C469" s="5" t="str">
        <f t="shared" si="629"/>
        <v>9210</v>
      </c>
      <c r="D469" s="1">
        <f>SUM($F469:K469)</f>
        <v>422.6</v>
      </c>
      <c r="E469" s="2">
        <f t="shared" si="630"/>
        <v>1.6418218410401764E-3</v>
      </c>
      <c r="F469" s="22">
        <f>'Div 9 history '!B464</f>
        <v>0</v>
      </c>
      <c r="G469" s="22">
        <f>'Div 9 history '!C464</f>
        <v>128.22</v>
      </c>
      <c r="H469" s="22">
        <f>'Div 9 history '!D464</f>
        <v>0</v>
      </c>
      <c r="I469" s="22">
        <f>'Div 9 history '!E464</f>
        <v>0</v>
      </c>
      <c r="J469" s="22">
        <f>'Div 9 history '!F464</f>
        <v>0</v>
      </c>
      <c r="K469" s="22">
        <f>'Div 9 history '!G464</f>
        <v>294.38</v>
      </c>
      <c r="L469" s="1">
        <f t="shared" si="635"/>
        <v>43.579386091500126</v>
      </c>
      <c r="M469" s="1">
        <f t="shared" si="635"/>
        <v>67.832952964989985</v>
      </c>
      <c r="N469" s="1">
        <f t="shared" si="635"/>
        <v>69.509203810036766</v>
      </c>
      <c r="O469" s="1">
        <f t="shared" si="635"/>
        <v>70.009932709858006</v>
      </c>
      <c r="P469" s="1">
        <f t="shared" si="635"/>
        <v>86.645817785204073</v>
      </c>
      <c r="Q469" s="1">
        <f t="shared" si="635"/>
        <v>74.625769514709532</v>
      </c>
      <c r="R469" s="1">
        <f t="shared" si="635"/>
        <v>73.331125514171688</v>
      </c>
      <c r="S469" s="1">
        <f t="shared" si="635"/>
        <v>74.044605300162971</v>
      </c>
      <c r="T469" s="1">
        <f t="shared" si="635"/>
        <v>84.824521995614617</v>
      </c>
      <c r="U469" s="1">
        <f t="shared" si="635"/>
        <v>92.951457689307063</v>
      </c>
      <c r="V469" s="1">
        <f t="shared" si="636"/>
        <v>68.650015619296838</v>
      </c>
      <c r="W469" s="1">
        <f t="shared" si="636"/>
        <v>71.093059653339353</v>
      </c>
      <c r="X469" s="1">
        <f t="shared" si="636"/>
        <v>60.39060739599168</v>
      </c>
      <c r="Y469" s="1">
        <f t="shared" si="636"/>
        <v>71.202521557303356</v>
      </c>
      <c r="Z469" s="1">
        <f t="shared" si="636"/>
        <v>91.09872593692721</v>
      </c>
      <c r="AA469" s="1">
        <f t="shared" si="636"/>
        <v>70.009932709858006</v>
      </c>
      <c r="AB469" s="1">
        <f t="shared" si="636"/>
        <v>86.645817785204073</v>
      </c>
      <c r="AC469" s="1">
        <f t="shared" si="636"/>
        <v>74.625769514709532</v>
      </c>
      <c r="AD469" s="1">
        <f t="shared" si="636"/>
        <v>73.331125514171688</v>
      </c>
      <c r="AE469" s="1">
        <f t="shared" si="636"/>
        <v>74.044605300162971</v>
      </c>
      <c r="AF469" s="1">
        <f t="shared" si="636"/>
        <v>84.824521995614617</v>
      </c>
      <c r="AH469" s="15">
        <f t="shared" si="631"/>
        <v>834.80306287629844</v>
      </c>
      <c r="AI469" s="15">
        <f t="shared" si="632"/>
        <v>918.86816067188647</v>
      </c>
      <c r="AJ469" s="15">
        <f t="shared" si="633"/>
        <v>84.065097795588031</v>
      </c>
      <c r="AN469" s="15">
        <f t="shared" si="634"/>
        <v>84.065097795588031</v>
      </c>
    </row>
    <row r="470" spans="1:40">
      <c r="A470" s="76" t="s">
        <v>529</v>
      </c>
      <c r="B470" s="5" t="str">
        <f t="shared" si="628"/>
        <v>9260-05414</v>
      </c>
      <c r="C470" s="5" t="str">
        <f t="shared" si="629"/>
        <v>9260</v>
      </c>
      <c r="D470" s="1">
        <f>SUM($F470:K470)</f>
        <v>0</v>
      </c>
      <c r="E470" s="2">
        <f t="shared" si="630"/>
        <v>0</v>
      </c>
      <c r="F470" s="22">
        <f>'Div 9 history '!B465</f>
        <v>0</v>
      </c>
      <c r="G470" s="22">
        <f>'Div 9 history '!C465</f>
        <v>0</v>
      </c>
      <c r="H470" s="22">
        <f>'Div 9 history '!D465</f>
        <v>0</v>
      </c>
      <c r="I470" s="22">
        <f>'Div 9 history '!E465</f>
        <v>0</v>
      </c>
      <c r="J470" s="22">
        <f>'Div 9 history '!F465</f>
        <v>0</v>
      </c>
      <c r="K470" s="22">
        <f>'Div 9 history '!G465</f>
        <v>0</v>
      </c>
      <c r="L470" s="1">
        <f t="shared" si="635"/>
        <v>0</v>
      </c>
      <c r="M470" s="1">
        <f t="shared" si="635"/>
        <v>0</v>
      </c>
      <c r="N470" s="1">
        <f t="shared" si="635"/>
        <v>0</v>
      </c>
      <c r="O470" s="1">
        <f t="shared" si="635"/>
        <v>0</v>
      </c>
      <c r="P470" s="1">
        <f t="shared" si="635"/>
        <v>0</v>
      </c>
      <c r="Q470" s="1">
        <f t="shared" si="635"/>
        <v>0</v>
      </c>
      <c r="R470" s="1">
        <f t="shared" si="635"/>
        <v>0</v>
      </c>
      <c r="S470" s="1">
        <f t="shared" si="635"/>
        <v>0</v>
      </c>
      <c r="T470" s="1">
        <f t="shared" si="635"/>
        <v>0</v>
      </c>
      <c r="U470" s="1">
        <f t="shared" si="635"/>
        <v>0</v>
      </c>
      <c r="V470" s="1">
        <f t="shared" si="636"/>
        <v>0</v>
      </c>
      <c r="W470" s="1">
        <f t="shared" si="636"/>
        <v>0</v>
      </c>
      <c r="X470" s="1">
        <f t="shared" si="636"/>
        <v>0</v>
      </c>
      <c r="Y470" s="1">
        <f t="shared" si="636"/>
        <v>0</v>
      </c>
      <c r="Z470" s="1">
        <f t="shared" si="636"/>
        <v>0</v>
      </c>
      <c r="AA470" s="1">
        <f t="shared" si="636"/>
        <v>0</v>
      </c>
      <c r="AB470" s="1">
        <f t="shared" si="636"/>
        <v>0</v>
      </c>
      <c r="AC470" s="1">
        <f t="shared" si="636"/>
        <v>0</v>
      </c>
      <c r="AD470" s="1">
        <f t="shared" si="636"/>
        <v>0</v>
      </c>
      <c r="AE470" s="1">
        <f t="shared" si="636"/>
        <v>0</v>
      </c>
      <c r="AF470" s="1">
        <f t="shared" si="636"/>
        <v>0</v>
      </c>
      <c r="AH470" s="15">
        <f t="shared" si="631"/>
        <v>0</v>
      </c>
      <c r="AI470" s="15">
        <f t="shared" si="632"/>
        <v>0</v>
      </c>
      <c r="AJ470" s="15">
        <f t="shared" si="633"/>
        <v>0</v>
      </c>
      <c r="AN470" s="15">
        <f t="shared" si="634"/>
        <v>0</v>
      </c>
    </row>
    <row r="471" spans="1:40">
      <c r="A471" s="76" t="s">
        <v>530</v>
      </c>
      <c r="B471" s="5" t="str">
        <f t="shared" si="628"/>
        <v>8410-05414</v>
      </c>
      <c r="C471" s="5" t="str">
        <f t="shared" si="629"/>
        <v>8410</v>
      </c>
      <c r="D471" s="1">
        <f>SUM($F471:K471)</f>
        <v>597.35</v>
      </c>
      <c r="E471" s="2">
        <f t="shared" si="630"/>
        <v>2.320734209051939E-3</v>
      </c>
      <c r="F471" s="22">
        <f>'Div 9 history '!B466</f>
        <v>0</v>
      </c>
      <c r="G471" s="22">
        <f>'Div 9 history '!C466</f>
        <v>0</v>
      </c>
      <c r="H471" s="22">
        <f>'Div 9 history '!D466</f>
        <v>597.35</v>
      </c>
      <c r="I471" s="22">
        <f>'Div 9 history '!E466</f>
        <v>0</v>
      </c>
      <c r="J471" s="22">
        <f>'Div 9 history '!F466</f>
        <v>0</v>
      </c>
      <c r="K471" s="22">
        <f>'Div 9 history '!G466</f>
        <v>0</v>
      </c>
      <c r="L471" s="1">
        <f t="shared" si="635"/>
        <v>61.59996753847043</v>
      </c>
      <c r="M471" s="1">
        <f t="shared" si="635"/>
        <v>95.882665531558843</v>
      </c>
      <c r="N471" s="1">
        <f t="shared" si="635"/>
        <v>98.252065536974584</v>
      </c>
      <c r="O471" s="1">
        <f t="shared" si="635"/>
        <v>98.959851642767831</v>
      </c>
      <c r="P471" s="1">
        <f t="shared" si="635"/>
        <v>122.47486808800676</v>
      </c>
      <c r="Q471" s="1">
        <f t="shared" si="635"/>
        <v>105.48439048653985</v>
      </c>
      <c r="R471" s="1">
        <f t="shared" si="635"/>
        <v>103.6543961805264</v>
      </c>
      <c r="S471" s="1">
        <f t="shared" si="635"/>
        <v>104.66290813074386</v>
      </c>
      <c r="T471" s="1">
        <f t="shared" si="635"/>
        <v>119.90044537169993</v>
      </c>
      <c r="U471" s="1">
        <f t="shared" si="635"/>
        <v>131.38796320564975</v>
      </c>
      <c r="V471" s="1">
        <f t="shared" si="636"/>
        <v>97.037593067172196</v>
      </c>
      <c r="W471" s="1">
        <f t="shared" si="636"/>
        <v>100.49086413611516</v>
      </c>
      <c r="X471" s="1">
        <f t="shared" si="636"/>
        <v>85.362823776610583</v>
      </c>
      <c r="Y471" s="1">
        <f t="shared" si="636"/>
        <v>100.64558980656687</v>
      </c>
      <c r="Z471" s="1">
        <f t="shared" si="636"/>
        <v>128.7691053914422</v>
      </c>
      <c r="AA471" s="1">
        <f t="shared" si="636"/>
        <v>98.959851642767831</v>
      </c>
      <c r="AB471" s="1">
        <f t="shared" si="636"/>
        <v>122.47486808800676</v>
      </c>
      <c r="AC471" s="1">
        <f t="shared" si="636"/>
        <v>105.48439048653985</v>
      </c>
      <c r="AD471" s="1">
        <f t="shared" si="636"/>
        <v>103.6543961805264</v>
      </c>
      <c r="AE471" s="1">
        <f t="shared" si="636"/>
        <v>104.66290813074386</v>
      </c>
      <c r="AF471" s="1">
        <f t="shared" si="636"/>
        <v>119.90044537169993</v>
      </c>
      <c r="AH471" s="15">
        <f t="shared" si="631"/>
        <v>1180.0038088243184</v>
      </c>
      <c r="AI471" s="15">
        <f t="shared" si="632"/>
        <v>1298.8307992838415</v>
      </c>
      <c r="AJ471" s="15">
        <f t="shared" si="633"/>
        <v>118.82699045952313</v>
      </c>
      <c r="AN471" s="15">
        <f t="shared" si="634"/>
        <v>118.82699045952313</v>
      </c>
    </row>
    <row r="472" spans="1:40">
      <c r="A472" s="76" t="s">
        <v>279</v>
      </c>
      <c r="B472" s="5" t="str">
        <f t="shared" si="628"/>
        <v>8560-05414</v>
      </c>
      <c r="C472" s="5" t="str">
        <f t="shared" si="629"/>
        <v>8560</v>
      </c>
      <c r="D472" s="1">
        <f>SUM($F472:K472)</f>
        <v>0</v>
      </c>
      <c r="E472" s="2">
        <f t="shared" si="630"/>
        <v>0</v>
      </c>
      <c r="F472" s="22">
        <f>'Div 9 history '!B467</f>
        <v>0</v>
      </c>
      <c r="G472" s="22">
        <f>'Div 9 history '!C467</f>
        <v>0</v>
      </c>
      <c r="H472" s="22">
        <f>'Div 9 history '!D467</f>
        <v>0</v>
      </c>
      <c r="I472" s="22">
        <f>'Div 9 history '!E467</f>
        <v>0</v>
      </c>
      <c r="J472" s="22">
        <f>'Div 9 history '!F467</f>
        <v>0</v>
      </c>
      <c r="K472" s="22">
        <f>'Div 9 history '!G467</f>
        <v>0</v>
      </c>
      <c r="L472" s="1">
        <f t="shared" si="635"/>
        <v>0</v>
      </c>
      <c r="M472" s="1">
        <f t="shared" si="635"/>
        <v>0</v>
      </c>
      <c r="N472" s="1">
        <f t="shared" si="635"/>
        <v>0</v>
      </c>
      <c r="O472" s="1">
        <f t="shared" si="635"/>
        <v>0</v>
      </c>
      <c r="P472" s="1">
        <f t="shared" si="635"/>
        <v>0</v>
      </c>
      <c r="Q472" s="1">
        <f t="shared" si="635"/>
        <v>0</v>
      </c>
      <c r="R472" s="1">
        <f t="shared" si="635"/>
        <v>0</v>
      </c>
      <c r="S472" s="1">
        <f t="shared" si="635"/>
        <v>0</v>
      </c>
      <c r="T472" s="1">
        <f t="shared" si="635"/>
        <v>0</v>
      </c>
      <c r="U472" s="1">
        <f t="shared" si="635"/>
        <v>0</v>
      </c>
      <c r="V472" s="1">
        <f t="shared" si="636"/>
        <v>0</v>
      </c>
      <c r="W472" s="1">
        <f t="shared" si="636"/>
        <v>0</v>
      </c>
      <c r="X472" s="1">
        <f t="shared" si="636"/>
        <v>0</v>
      </c>
      <c r="Y472" s="1">
        <f t="shared" si="636"/>
        <v>0</v>
      </c>
      <c r="Z472" s="1">
        <f t="shared" si="636"/>
        <v>0</v>
      </c>
      <c r="AA472" s="1">
        <f t="shared" si="636"/>
        <v>0</v>
      </c>
      <c r="AB472" s="1">
        <f t="shared" si="636"/>
        <v>0</v>
      </c>
      <c r="AC472" s="1">
        <f t="shared" si="636"/>
        <v>0</v>
      </c>
      <c r="AD472" s="1">
        <f t="shared" si="636"/>
        <v>0</v>
      </c>
      <c r="AE472" s="1">
        <f t="shared" si="636"/>
        <v>0</v>
      </c>
      <c r="AF472" s="1">
        <f t="shared" si="636"/>
        <v>0</v>
      </c>
      <c r="AH472" s="15">
        <f t="shared" si="631"/>
        <v>0</v>
      </c>
      <c r="AI472" s="15">
        <f t="shared" si="632"/>
        <v>0</v>
      </c>
      <c r="AJ472" s="15">
        <f t="shared" si="633"/>
        <v>0</v>
      </c>
      <c r="AN472" s="15">
        <f t="shared" si="634"/>
        <v>0</v>
      </c>
    </row>
    <row r="473" spans="1:40">
      <c r="A473" s="76" t="s">
        <v>280</v>
      </c>
      <c r="B473" s="5" t="str">
        <f t="shared" si="628"/>
        <v>8700-05414</v>
      </c>
      <c r="C473" s="5" t="str">
        <f t="shared" si="629"/>
        <v>8700</v>
      </c>
      <c r="D473" s="1">
        <f>SUM($F473:K473)</f>
        <v>26008.54</v>
      </c>
      <c r="E473" s="2">
        <f t="shared" si="630"/>
        <v>0.10104446054322544</v>
      </c>
      <c r="F473" s="22">
        <f>'Div 9 history '!B468</f>
        <v>2909.24</v>
      </c>
      <c r="G473" s="22">
        <f>'Div 9 history '!C468</f>
        <v>2658.47</v>
      </c>
      <c r="H473" s="22">
        <f>'Div 9 history '!D468</f>
        <v>3238.96</v>
      </c>
      <c r="I473" s="22">
        <f>'Div 9 history '!E468</f>
        <v>3513.16</v>
      </c>
      <c r="J473" s="22">
        <f>'Div 9 history '!F468</f>
        <v>6588.42</v>
      </c>
      <c r="K473" s="22">
        <f>'Div 9 history '!G468</f>
        <v>7100.29</v>
      </c>
      <c r="L473" s="1">
        <f t="shared" si="635"/>
        <v>2682.0544399816013</v>
      </c>
      <c r="M473" s="1">
        <f t="shared" si="635"/>
        <v>4174.7185766873181</v>
      </c>
      <c r="N473" s="1">
        <f t="shared" si="635"/>
        <v>4277.8819395681339</v>
      </c>
      <c r="O473" s="1">
        <f t="shared" si="635"/>
        <v>4308.6988530091112</v>
      </c>
      <c r="P473" s="1">
        <f t="shared" si="635"/>
        <v>5332.5395591556826</v>
      </c>
      <c r="Q473" s="1">
        <f t="shared" si="635"/>
        <v>4592.776411391631</v>
      </c>
      <c r="R473" s="1">
        <f t="shared" si="635"/>
        <v>4513.0987013259701</v>
      </c>
      <c r="S473" s="1">
        <f t="shared" si="635"/>
        <v>4557.009178261952</v>
      </c>
      <c r="T473" s="1">
        <f t="shared" si="635"/>
        <v>5220.4495345570813</v>
      </c>
      <c r="U473" s="1">
        <f t="shared" si="635"/>
        <v>5720.6145418141277</v>
      </c>
      <c r="V473" s="1">
        <f t="shared" si="636"/>
        <v>4225.0039688478628</v>
      </c>
      <c r="W473" s="1">
        <f t="shared" si="636"/>
        <v>4375.3589344918664</v>
      </c>
      <c r="X473" s="1">
        <f t="shared" si="636"/>
        <v>3716.6860579340873</v>
      </c>
      <c r="Y473" s="1">
        <f t="shared" si="636"/>
        <v>4382.0956697207439</v>
      </c>
      <c r="Z473" s="1">
        <f t="shared" si="636"/>
        <v>5606.5898189295049</v>
      </c>
      <c r="AA473" s="1">
        <f t="shared" si="636"/>
        <v>4308.6988530091112</v>
      </c>
      <c r="AB473" s="1">
        <f t="shared" si="636"/>
        <v>5332.5395591556826</v>
      </c>
      <c r="AC473" s="1">
        <f t="shared" si="636"/>
        <v>4592.776411391631</v>
      </c>
      <c r="AD473" s="1">
        <f t="shared" si="636"/>
        <v>4513.0987013259701</v>
      </c>
      <c r="AE473" s="1">
        <f t="shared" si="636"/>
        <v>4557.009178261952</v>
      </c>
      <c r="AF473" s="1">
        <f t="shared" si="636"/>
        <v>5220.4495345570813</v>
      </c>
      <c r="AH473" s="15">
        <f t="shared" si="631"/>
        <v>51377.209779793484</v>
      </c>
      <c r="AI473" s="15">
        <f t="shared" si="632"/>
        <v>56550.921229439627</v>
      </c>
      <c r="AJ473" s="15">
        <f t="shared" si="633"/>
        <v>5173.7114496461436</v>
      </c>
      <c r="AN473" s="15">
        <f t="shared" si="634"/>
        <v>5173.7114496461436</v>
      </c>
    </row>
    <row r="474" spans="1:40">
      <c r="A474" s="76" t="s">
        <v>281</v>
      </c>
      <c r="B474" s="5" t="str">
        <f t="shared" si="471"/>
        <v>8740-05414</v>
      </c>
      <c r="C474" s="5" t="str">
        <f t="shared" si="601"/>
        <v>8740</v>
      </c>
      <c r="D474" s="1">
        <f>SUM($F474:K474)</f>
        <v>19514.63</v>
      </c>
      <c r="E474" s="2">
        <f t="shared" ref="E474:E489" si="637">D474/$D$490</f>
        <v>7.5815299938045103E-2</v>
      </c>
      <c r="F474" s="22">
        <f>'Div 9 history '!B469</f>
        <v>5697.4</v>
      </c>
      <c r="G474" s="22">
        <f>'Div 9 history '!C469</f>
        <v>6352.54</v>
      </c>
      <c r="H474" s="22">
        <f>'Div 9 history '!D469</f>
        <v>132.27000000000001</v>
      </c>
      <c r="I474" s="22">
        <f>'Div 9 history '!E469</f>
        <v>5991.65</v>
      </c>
      <c r="J474" s="22">
        <f>'Div 9 history '!F469</f>
        <v>1340.77</v>
      </c>
      <c r="K474" s="22">
        <f>'Div 9 history '!G469</f>
        <v>0</v>
      </c>
      <c r="L474" s="1">
        <f t="shared" ref="L474:U484" si="638">$E474*L$490</f>
        <v>2012.3890089985121</v>
      </c>
      <c r="M474" s="1">
        <f t="shared" si="638"/>
        <v>3132.359155038293</v>
      </c>
      <c r="N474" s="1">
        <f t="shared" si="638"/>
        <v>3209.7643018160384</v>
      </c>
      <c r="O474" s="1">
        <f t="shared" si="638"/>
        <v>3232.8867325077535</v>
      </c>
      <c r="P474" s="1">
        <f t="shared" si="638"/>
        <v>4001.0910438373808</v>
      </c>
      <c r="Q474" s="1">
        <f t="shared" si="638"/>
        <v>3446.0347386295221</v>
      </c>
      <c r="R474" s="1">
        <f t="shared" si="638"/>
        <v>3386.2512586195467</v>
      </c>
      <c r="S474" s="1">
        <f t="shared" si="638"/>
        <v>3419.1980026708934</v>
      </c>
      <c r="T474" s="1">
        <f t="shared" si="638"/>
        <v>3916.9880777834378</v>
      </c>
      <c r="U474" s="1">
        <f t="shared" si="638"/>
        <v>4292.2700065487043</v>
      </c>
      <c r="V474" s="1">
        <f t="shared" ref="V474:AF484" si="639">$E474*V$490</f>
        <v>3170.0891015257898</v>
      </c>
      <c r="W474" s="1">
        <f t="shared" si="639"/>
        <v>3282.9028743560007</v>
      </c>
      <c r="X474" s="1">
        <f t="shared" si="639"/>
        <v>2788.6899167251327</v>
      </c>
      <c r="Y474" s="1">
        <f t="shared" si="639"/>
        <v>3287.9575562181703</v>
      </c>
      <c r="Z474" s="1">
        <f t="shared" si="639"/>
        <v>4206.7154049468481</v>
      </c>
      <c r="AA474" s="1">
        <f t="shared" si="639"/>
        <v>3232.8867325077535</v>
      </c>
      <c r="AB474" s="1">
        <f t="shared" si="639"/>
        <v>4001.0910438373808</v>
      </c>
      <c r="AC474" s="1">
        <f t="shared" si="639"/>
        <v>3446.0347386295221</v>
      </c>
      <c r="AD474" s="1">
        <f t="shared" si="639"/>
        <v>3386.2512586195467</v>
      </c>
      <c r="AE474" s="1">
        <f t="shared" si="639"/>
        <v>3419.1980026708934</v>
      </c>
      <c r="AF474" s="1">
        <f t="shared" si="639"/>
        <v>3916.9880777834378</v>
      </c>
      <c r="AH474" s="15">
        <f t="shared" si="631"/>
        <v>38549.154980827501</v>
      </c>
      <c r="AI474" s="15">
        <f t="shared" si="632"/>
        <v>42431.074714369177</v>
      </c>
      <c r="AJ474" s="15">
        <f t="shared" si="633"/>
        <v>3881.9197335416757</v>
      </c>
      <c r="AN474" s="15">
        <f t="shared" si="634"/>
        <v>3881.9197335416757</v>
      </c>
    </row>
    <row r="475" spans="1:40">
      <c r="A475" s="76" t="s">
        <v>1210</v>
      </c>
      <c r="B475" s="5" t="str">
        <f t="shared" si="471"/>
        <v>8160-05414</v>
      </c>
      <c r="C475" s="5" t="str">
        <f t="shared" si="601"/>
        <v>8160</v>
      </c>
      <c r="D475" s="1">
        <f>SUM($F475:K475)</f>
        <v>1052.8900000000001</v>
      </c>
      <c r="E475" s="2">
        <f t="shared" si="637"/>
        <v>4.0905295745688394E-3</v>
      </c>
      <c r="F475" s="22">
        <f>'Div 9 history '!B470</f>
        <v>303.45</v>
      </c>
      <c r="G475" s="22">
        <f>'Div 9 history '!C470</f>
        <v>0</v>
      </c>
      <c r="H475" s="22">
        <f>'Div 9 history '!D470</f>
        <v>628.28</v>
      </c>
      <c r="I475" s="22">
        <f>'Div 9 history '!E470</f>
        <v>0</v>
      </c>
      <c r="J475" s="22">
        <f>'Div 9 history '!F470</f>
        <v>0</v>
      </c>
      <c r="K475" s="22">
        <f>'Div 9 history '!G470</f>
        <v>121.16</v>
      </c>
      <c r="L475" s="1">
        <f t="shared" si="638"/>
        <v>108.57619456194882</v>
      </c>
      <c r="M475" s="1">
        <f t="shared" si="638"/>
        <v>169.00292912283084</v>
      </c>
      <c r="N475" s="1">
        <f t="shared" si="638"/>
        <v>173.17923710257836</v>
      </c>
      <c r="O475" s="1">
        <f t="shared" si="638"/>
        <v>174.4267819471898</v>
      </c>
      <c r="P475" s="1">
        <f t="shared" si="638"/>
        <v>215.87438496891511</v>
      </c>
      <c r="Q475" s="1">
        <f t="shared" si="638"/>
        <v>185.92694383422273</v>
      </c>
      <c r="R475" s="1">
        <f t="shared" si="638"/>
        <v>182.70139314390971</v>
      </c>
      <c r="S475" s="1">
        <f t="shared" si="638"/>
        <v>184.47899780995883</v>
      </c>
      <c r="T475" s="1">
        <f t="shared" si="638"/>
        <v>211.33670365348482</v>
      </c>
      <c r="U475" s="1">
        <f t="shared" si="638"/>
        <v>231.58461970301593</v>
      </c>
      <c r="V475" s="1">
        <f t="shared" si="639"/>
        <v>171.03860611784538</v>
      </c>
      <c r="W475" s="1">
        <f t="shared" si="639"/>
        <v>177.12534684904043</v>
      </c>
      <c r="X475" s="1">
        <f t="shared" si="639"/>
        <v>150.46064037190175</v>
      </c>
      <c r="Y475" s="1">
        <f t="shared" si="639"/>
        <v>177.39806654630652</v>
      </c>
      <c r="Z475" s="1">
        <f t="shared" si="639"/>
        <v>226.96861701782134</v>
      </c>
      <c r="AA475" s="1">
        <f t="shared" si="639"/>
        <v>174.4267819471898</v>
      </c>
      <c r="AB475" s="1">
        <f t="shared" si="639"/>
        <v>215.87438496891511</v>
      </c>
      <c r="AC475" s="1">
        <f t="shared" si="639"/>
        <v>185.92694383422273</v>
      </c>
      <c r="AD475" s="1">
        <f t="shared" si="639"/>
        <v>182.70139314390971</v>
      </c>
      <c r="AE475" s="1">
        <f t="shared" si="639"/>
        <v>184.47899780995883</v>
      </c>
      <c r="AF475" s="1">
        <f t="shared" si="639"/>
        <v>211.33670365348482</v>
      </c>
      <c r="AH475" s="15">
        <f t="shared" si="605"/>
        <v>2079.8764715376856</v>
      </c>
      <c r="AI475" s="15">
        <f t="shared" si="606"/>
        <v>2289.3211019636119</v>
      </c>
      <c r="AJ475" s="15">
        <f t="shared" si="607"/>
        <v>209.44463042592633</v>
      </c>
      <c r="AN475" s="15">
        <f t="shared" si="608"/>
        <v>209.44463042592633</v>
      </c>
    </row>
    <row r="476" spans="1:40">
      <c r="A476" s="76" t="s">
        <v>948</v>
      </c>
      <c r="B476" s="5" t="str">
        <f t="shared" si="471"/>
        <v>8800-05414</v>
      </c>
      <c r="C476" s="5" t="str">
        <f t="shared" si="601"/>
        <v>8800</v>
      </c>
      <c r="D476" s="1">
        <f>SUM($F476:K476)</f>
        <v>530.37</v>
      </c>
      <c r="E476" s="2">
        <f t="shared" si="637"/>
        <v>2.0605136058506352E-3</v>
      </c>
      <c r="F476" s="22">
        <f>'Div 9 history '!B471</f>
        <v>403.34</v>
      </c>
      <c r="G476" s="22">
        <f>'Div 9 history '!C471</f>
        <v>0</v>
      </c>
      <c r="H476" s="22">
        <f>'Div 9 history '!D471</f>
        <v>127.03</v>
      </c>
      <c r="I476" s="22">
        <f>'Div 9 history '!E471</f>
        <v>0</v>
      </c>
      <c r="J476" s="22">
        <f>'Div 9 history '!F471</f>
        <v>0</v>
      </c>
      <c r="K476" s="22">
        <f>'Div 9 history '!G471</f>
        <v>0</v>
      </c>
      <c r="L476" s="1">
        <f t="shared" si="638"/>
        <v>54.692851399311223</v>
      </c>
      <c r="M476" s="1">
        <f t="shared" si="638"/>
        <v>85.131479564698864</v>
      </c>
      <c r="N476" s="1">
        <f t="shared" si="638"/>
        <v>87.235202140864175</v>
      </c>
      <c r="O476" s="1">
        <f t="shared" si="638"/>
        <v>87.863625204276843</v>
      </c>
      <c r="P476" s="1">
        <f t="shared" si="638"/>
        <v>108.74193653274654</v>
      </c>
      <c r="Q476" s="1">
        <f t="shared" si="638"/>
        <v>93.656576851671787</v>
      </c>
      <c r="R476" s="1">
        <f t="shared" si="638"/>
        <v>92.031777186349373</v>
      </c>
      <c r="S476" s="1">
        <f t="shared" si="638"/>
        <v>92.927206135938093</v>
      </c>
      <c r="T476" s="1">
        <f t="shared" si="638"/>
        <v>106.4561801486373</v>
      </c>
      <c r="U476" s="1">
        <f t="shared" si="638"/>
        <v>116.65561905981494</v>
      </c>
      <c r="V476" s="1">
        <f t="shared" si="639"/>
        <v>86.156906729783415</v>
      </c>
      <c r="W476" s="1">
        <f t="shared" si="639"/>
        <v>89.222967459398006</v>
      </c>
      <c r="X476" s="1">
        <f t="shared" si="639"/>
        <v>75.791212599650038</v>
      </c>
      <c r="Y476" s="1">
        <f t="shared" si="639"/>
        <v>89.360343962013673</v>
      </c>
      <c r="Z476" s="1">
        <f t="shared" si="639"/>
        <v>114.33041002169448</v>
      </c>
      <c r="AA476" s="1">
        <f t="shared" si="639"/>
        <v>87.863625204276843</v>
      </c>
      <c r="AB476" s="1">
        <f t="shared" si="639"/>
        <v>108.74193653274654</v>
      </c>
      <c r="AC476" s="1">
        <f t="shared" si="639"/>
        <v>93.656576851671787</v>
      </c>
      <c r="AD476" s="1">
        <f t="shared" si="639"/>
        <v>92.031777186349373</v>
      </c>
      <c r="AE476" s="1">
        <f t="shared" si="639"/>
        <v>92.927206135938093</v>
      </c>
      <c r="AF476" s="1">
        <f t="shared" si="639"/>
        <v>106.4561801486373</v>
      </c>
      <c r="AH476" s="15">
        <f t="shared" si="605"/>
        <v>1047.6916716935696</v>
      </c>
      <c r="AI476" s="15">
        <f t="shared" si="606"/>
        <v>1153.1947618919742</v>
      </c>
      <c r="AJ476" s="15">
        <f t="shared" si="607"/>
        <v>105.50309019840461</v>
      </c>
      <c r="AN476" s="15">
        <f t="shared" si="608"/>
        <v>105.50309019840461</v>
      </c>
    </row>
    <row r="477" spans="1:40">
      <c r="A477" s="76" t="s">
        <v>738</v>
      </c>
      <c r="B477" s="5" t="str">
        <f t="shared" si="471"/>
        <v>8750-05414</v>
      </c>
      <c r="C477" s="5" t="str">
        <f t="shared" si="601"/>
        <v>8750</v>
      </c>
      <c r="D477" s="1">
        <f>SUM($F477:K477)</f>
        <v>5363.83</v>
      </c>
      <c r="E477" s="2">
        <f t="shared" si="637"/>
        <v>2.0838744073891455E-2</v>
      </c>
      <c r="F477" s="22">
        <f>'Div 9 history '!B472</f>
        <v>0</v>
      </c>
      <c r="G477" s="22">
        <f>'Div 9 history '!C472</f>
        <v>708.85</v>
      </c>
      <c r="H477" s="22">
        <f>'Div 9 history '!D472</f>
        <v>2924.15</v>
      </c>
      <c r="I477" s="22">
        <f>'Div 9 history '!E472</f>
        <v>1023.71</v>
      </c>
      <c r="J477" s="22">
        <f>'Div 9 history '!F472</f>
        <v>0</v>
      </c>
      <c r="K477" s="22">
        <f>'Div 9 history '!G472</f>
        <v>707.12</v>
      </c>
      <c r="L477" s="1">
        <f t="shared" si="638"/>
        <v>553.12924396396386</v>
      </c>
      <c r="M477" s="1">
        <f t="shared" si="638"/>
        <v>860.96646498391431</v>
      </c>
      <c r="N477" s="1">
        <f t="shared" si="638"/>
        <v>882.24219752103511</v>
      </c>
      <c r="O477" s="1">
        <f t="shared" si="638"/>
        <v>888.59767479204368</v>
      </c>
      <c r="P477" s="1">
        <f t="shared" si="638"/>
        <v>1099.7478391169218</v>
      </c>
      <c r="Q477" s="1">
        <f t="shared" si="638"/>
        <v>947.18395952693891</v>
      </c>
      <c r="R477" s="1">
        <f t="shared" si="638"/>
        <v>930.75175335229414</v>
      </c>
      <c r="S477" s="1">
        <f t="shared" si="638"/>
        <v>939.80756092563445</v>
      </c>
      <c r="T477" s="1">
        <f t="shared" si="638"/>
        <v>1076.6311306572113</v>
      </c>
      <c r="U477" s="1">
        <f t="shared" si="638"/>
        <v>1179.7818677180214</v>
      </c>
      <c r="V477" s="1">
        <f t="shared" si="639"/>
        <v>871.33699308862504</v>
      </c>
      <c r="W477" s="1">
        <f t="shared" si="639"/>
        <v>902.34521098052824</v>
      </c>
      <c r="X477" s="1">
        <f t="shared" si="639"/>
        <v>766.50485487184574</v>
      </c>
      <c r="Y477" s="1">
        <f t="shared" si="639"/>
        <v>903.73455088667868</v>
      </c>
      <c r="Z477" s="1">
        <f t="shared" si="639"/>
        <v>1156.2661598255281</v>
      </c>
      <c r="AA477" s="1">
        <f t="shared" si="639"/>
        <v>888.59767479204368</v>
      </c>
      <c r="AB477" s="1">
        <f t="shared" si="639"/>
        <v>1099.7478391169218</v>
      </c>
      <c r="AC477" s="1">
        <f t="shared" si="639"/>
        <v>947.18395952693891</v>
      </c>
      <c r="AD477" s="1">
        <f t="shared" si="639"/>
        <v>930.75175335229414</v>
      </c>
      <c r="AE477" s="1">
        <f t="shared" si="639"/>
        <v>939.80756092563445</v>
      </c>
      <c r="AF477" s="1">
        <f t="shared" si="639"/>
        <v>1076.6311306572113</v>
      </c>
      <c r="AH477" s="15">
        <f t="shared" si="605"/>
        <v>10595.697379904819</v>
      </c>
      <c r="AI477" s="15">
        <f t="shared" si="606"/>
        <v>11662.68955574227</v>
      </c>
      <c r="AJ477" s="15">
        <f t="shared" si="607"/>
        <v>1066.9921758374512</v>
      </c>
      <c r="AN477" s="15">
        <f t="shared" si="608"/>
        <v>1066.9921758374512</v>
      </c>
    </row>
    <row r="478" spans="1:40">
      <c r="A478" s="76" t="s">
        <v>282</v>
      </c>
      <c r="B478" s="5" t="str">
        <f t="shared" si="471"/>
        <v>8780-05414</v>
      </c>
      <c r="C478" s="5" t="str">
        <f t="shared" si="601"/>
        <v>8780</v>
      </c>
      <c r="D478" s="1">
        <f>SUM($F478:K478)</f>
        <v>4580.0200000000004</v>
      </c>
      <c r="E478" s="2">
        <f t="shared" si="637"/>
        <v>1.7793603569334664E-2</v>
      </c>
      <c r="F478" s="22">
        <f>'Div 9 history '!B473</f>
        <v>0</v>
      </c>
      <c r="G478" s="22">
        <f>'Div 9 history '!C473</f>
        <v>537.88</v>
      </c>
      <c r="H478" s="22">
        <f>'Div 9 history '!D473</f>
        <v>0</v>
      </c>
      <c r="I478" s="22">
        <f>'Div 9 history '!E473</f>
        <v>606.80999999999995</v>
      </c>
      <c r="J478" s="22">
        <f>'Div 9 history '!F473</f>
        <v>3435.33</v>
      </c>
      <c r="K478" s="22">
        <f>'Div 9 history '!G473</f>
        <v>0</v>
      </c>
      <c r="L478" s="1">
        <f t="shared" si="638"/>
        <v>472.30113555795651</v>
      </c>
      <c r="M478" s="1">
        <f t="shared" si="638"/>
        <v>735.15447524541753</v>
      </c>
      <c r="N478" s="1">
        <f t="shared" si="638"/>
        <v>753.32121068160097</v>
      </c>
      <c r="O478" s="1">
        <f t="shared" si="638"/>
        <v>758.74796973450998</v>
      </c>
      <c r="P478" s="1">
        <f t="shared" si="638"/>
        <v>939.04301555274583</v>
      </c>
      <c r="Q478" s="1">
        <f t="shared" si="638"/>
        <v>808.77311143577833</v>
      </c>
      <c r="R478" s="1">
        <f t="shared" si="638"/>
        <v>794.74212370425141</v>
      </c>
      <c r="S478" s="1">
        <f t="shared" si="638"/>
        <v>802.47461705360251</v>
      </c>
      <c r="T478" s="1">
        <f t="shared" si="638"/>
        <v>919.30432378219325</v>
      </c>
      <c r="U478" s="1">
        <f t="shared" si="638"/>
        <v>1007.3817682115007</v>
      </c>
      <c r="V478" s="1">
        <f t="shared" si="639"/>
        <v>744.00957060267854</v>
      </c>
      <c r="W478" s="1">
        <f t="shared" si="639"/>
        <v>770.48659506267711</v>
      </c>
      <c r="X478" s="1">
        <f t="shared" si="639"/>
        <v>654.49642613769481</v>
      </c>
      <c r="Y478" s="1">
        <f t="shared" si="639"/>
        <v>771.6729124062482</v>
      </c>
      <c r="Z478" s="1">
        <f t="shared" si="639"/>
        <v>987.30238231340593</v>
      </c>
      <c r="AA478" s="1">
        <f t="shared" si="639"/>
        <v>758.74796973450998</v>
      </c>
      <c r="AB478" s="1">
        <f t="shared" si="639"/>
        <v>939.04301555274583</v>
      </c>
      <c r="AC478" s="1">
        <f t="shared" si="639"/>
        <v>808.77311143577833</v>
      </c>
      <c r="AD478" s="1">
        <f t="shared" si="639"/>
        <v>794.74212370425141</v>
      </c>
      <c r="AE478" s="1">
        <f t="shared" si="639"/>
        <v>802.47461705360251</v>
      </c>
      <c r="AF478" s="1">
        <f t="shared" si="639"/>
        <v>919.30432378219325</v>
      </c>
      <c r="AH478" s="15">
        <f t="shared" si="605"/>
        <v>9047.360918208009</v>
      </c>
      <c r="AI478" s="15">
        <f t="shared" si="606"/>
        <v>9958.4348159972851</v>
      </c>
      <c r="AJ478" s="15">
        <f t="shared" si="607"/>
        <v>911.07389778927609</v>
      </c>
      <c r="AN478" s="15">
        <f t="shared" si="608"/>
        <v>911.07389778927609</v>
      </c>
    </row>
    <row r="479" spans="1:40">
      <c r="A479" s="76" t="s">
        <v>283</v>
      </c>
      <c r="B479" s="5" t="str">
        <f t="shared" ref="B479:B484" si="640">RIGHT(A479,10)</f>
        <v>9020-05414</v>
      </c>
      <c r="C479" s="5" t="str">
        <f t="shared" ref="C479:C484" si="641">LEFT(B479,4)</f>
        <v>9020</v>
      </c>
      <c r="D479" s="1">
        <f>SUM($F479:K479)</f>
        <v>1674.19</v>
      </c>
      <c r="E479" s="2">
        <f t="shared" si="637"/>
        <v>6.5043107147445649E-3</v>
      </c>
      <c r="F479" s="22">
        <f>'Div 9 history '!B474</f>
        <v>0</v>
      </c>
      <c r="G479" s="22">
        <f>'Div 9 history '!C474</f>
        <v>0</v>
      </c>
      <c r="H479" s="22">
        <f>'Div 9 history '!D474</f>
        <v>0</v>
      </c>
      <c r="I479" s="22">
        <f>'Div 9 history '!E474</f>
        <v>598.42999999999995</v>
      </c>
      <c r="J479" s="22">
        <f>'Div 9 history '!F474</f>
        <v>0</v>
      </c>
      <c r="K479" s="22">
        <f>'Div 9 history '!G474</f>
        <v>1075.76</v>
      </c>
      <c r="L479" s="1">
        <f t="shared" si="638"/>
        <v>172.64593563778658</v>
      </c>
      <c r="M479" s="1">
        <f t="shared" si="638"/>
        <v>268.72989002474344</v>
      </c>
      <c r="N479" s="1">
        <f t="shared" si="638"/>
        <v>275.37059613517619</v>
      </c>
      <c r="O479" s="1">
        <f t="shared" si="638"/>
        <v>277.35430488290865</v>
      </c>
      <c r="P479" s="1">
        <f t="shared" si="638"/>
        <v>343.25972947896548</v>
      </c>
      <c r="Q479" s="1">
        <f t="shared" si="638"/>
        <v>295.64059882591471</v>
      </c>
      <c r="R479" s="1">
        <f t="shared" si="638"/>
        <v>290.51168250016826</v>
      </c>
      <c r="S479" s="1">
        <f t="shared" si="638"/>
        <v>293.33823413980087</v>
      </c>
      <c r="T479" s="1">
        <f t="shared" si="638"/>
        <v>336.0444071931804</v>
      </c>
      <c r="U479" s="1">
        <f t="shared" si="638"/>
        <v>368.24041871476811</v>
      </c>
      <c r="V479" s="1">
        <f t="shared" si="639"/>
        <v>271.96679992823141</v>
      </c>
      <c r="W479" s="1">
        <f t="shared" si="639"/>
        <v>281.64526630625704</v>
      </c>
      <c r="X479" s="1">
        <f t="shared" si="639"/>
        <v>239.24597964102063</v>
      </c>
      <c r="Y479" s="1">
        <f t="shared" si="639"/>
        <v>282.07891520591977</v>
      </c>
      <c r="Z479" s="1">
        <f t="shared" si="639"/>
        <v>360.90055839172777</v>
      </c>
      <c r="AA479" s="1">
        <f t="shared" si="639"/>
        <v>277.35430488290865</v>
      </c>
      <c r="AB479" s="1">
        <f t="shared" si="639"/>
        <v>343.25972947896548</v>
      </c>
      <c r="AC479" s="1">
        <f t="shared" si="639"/>
        <v>295.64059882591471</v>
      </c>
      <c r="AD479" s="1">
        <f t="shared" si="639"/>
        <v>290.51168250016826</v>
      </c>
      <c r="AE479" s="1">
        <f t="shared" si="639"/>
        <v>293.33823413980087</v>
      </c>
      <c r="AF479" s="1">
        <f t="shared" si="639"/>
        <v>336.0444071931804</v>
      </c>
      <c r="AH479" s="15">
        <f t="shared" ref="AH479" si="642">SUM(F479:Q479)</f>
        <v>3307.1910549854956</v>
      </c>
      <c r="AI479" s="15">
        <f t="shared" ref="AI479" si="643">SUM(U479:AF479)</f>
        <v>3640.2268952088634</v>
      </c>
      <c r="AJ479" s="15">
        <f t="shared" ref="AJ479" si="644">AI479-AH479</f>
        <v>333.03584022336781</v>
      </c>
      <c r="AN479" s="15">
        <f t="shared" ref="AN479" si="645">AJ479</f>
        <v>333.03584022336781</v>
      </c>
    </row>
    <row r="480" spans="1:40">
      <c r="A480" s="76" t="s">
        <v>353</v>
      </c>
      <c r="B480" s="5" t="str">
        <f t="shared" si="640"/>
        <v>9030-05414</v>
      </c>
      <c r="C480" s="5" t="str">
        <f t="shared" si="641"/>
        <v>9030</v>
      </c>
      <c r="D480" s="1">
        <f>SUM($F480:K480)</f>
        <v>0</v>
      </c>
      <c r="E480" s="2">
        <f t="shared" si="637"/>
        <v>0</v>
      </c>
      <c r="F480" s="22">
        <f>'Div 9 history '!B475</f>
        <v>0</v>
      </c>
      <c r="G480" s="22">
        <f>'Div 9 history '!C475</f>
        <v>0</v>
      </c>
      <c r="H480" s="22">
        <f>'Div 9 history '!D475</f>
        <v>0</v>
      </c>
      <c r="I480" s="22">
        <f>'Div 9 history '!E475</f>
        <v>0</v>
      </c>
      <c r="J480" s="22">
        <f>'Div 9 history '!F475</f>
        <v>0</v>
      </c>
      <c r="K480" s="22">
        <f>'Div 9 history '!G475</f>
        <v>0</v>
      </c>
      <c r="L480" s="1">
        <f t="shared" si="638"/>
        <v>0</v>
      </c>
      <c r="M480" s="1">
        <f t="shared" si="638"/>
        <v>0</v>
      </c>
      <c r="N480" s="1">
        <f t="shared" si="638"/>
        <v>0</v>
      </c>
      <c r="O480" s="1">
        <f t="shared" si="638"/>
        <v>0</v>
      </c>
      <c r="P480" s="1">
        <f t="shared" si="638"/>
        <v>0</v>
      </c>
      <c r="Q480" s="1">
        <f t="shared" si="638"/>
        <v>0</v>
      </c>
      <c r="R480" s="1">
        <f t="shared" si="638"/>
        <v>0</v>
      </c>
      <c r="S480" s="1">
        <f t="shared" si="638"/>
        <v>0</v>
      </c>
      <c r="T480" s="1">
        <f t="shared" si="638"/>
        <v>0</v>
      </c>
      <c r="U480" s="1">
        <f t="shared" si="638"/>
        <v>0</v>
      </c>
      <c r="V480" s="1">
        <f t="shared" si="639"/>
        <v>0</v>
      </c>
      <c r="W480" s="1">
        <f t="shared" si="639"/>
        <v>0</v>
      </c>
      <c r="X480" s="1">
        <f t="shared" si="639"/>
        <v>0</v>
      </c>
      <c r="Y480" s="1">
        <f t="shared" si="639"/>
        <v>0</v>
      </c>
      <c r="Z480" s="1">
        <f t="shared" si="639"/>
        <v>0</v>
      </c>
      <c r="AA480" s="1">
        <f t="shared" si="639"/>
        <v>0</v>
      </c>
      <c r="AB480" s="1">
        <f t="shared" si="639"/>
        <v>0</v>
      </c>
      <c r="AC480" s="1">
        <f t="shared" si="639"/>
        <v>0</v>
      </c>
      <c r="AD480" s="1">
        <f t="shared" si="639"/>
        <v>0</v>
      </c>
      <c r="AE480" s="1">
        <f t="shared" si="639"/>
        <v>0</v>
      </c>
      <c r="AF480" s="1">
        <f t="shared" si="639"/>
        <v>0</v>
      </c>
      <c r="AH480" s="15">
        <f t="shared" si="605"/>
        <v>0</v>
      </c>
      <c r="AI480" s="15">
        <f t="shared" si="606"/>
        <v>0</v>
      </c>
      <c r="AJ480" s="15">
        <f t="shared" si="607"/>
        <v>0</v>
      </c>
      <c r="AN480" s="15">
        <f t="shared" si="608"/>
        <v>0</v>
      </c>
    </row>
    <row r="481" spans="1:40">
      <c r="A481" s="76" t="s">
        <v>1217</v>
      </c>
      <c r="B481" s="5" t="str">
        <f t="shared" si="640"/>
        <v>9280-05414</v>
      </c>
      <c r="C481" s="5" t="str">
        <f t="shared" si="641"/>
        <v>9280</v>
      </c>
      <c r="D481" s="1">
        <f>SUM($F481:K481)</f>
        <v>492.25</v>
      </c>
      <c r="E481" s="2">
        <f t="shared" si="637"/>
        <v>1.912415525915823E-3</v>
      </c>
      <c r="F481" s="22">
        <f>'Div 9 history '!B476</f>
        <v>0</v>
      </c>
      <c r="G481" s="22">
        <f>'Div 9 history '!C476</f>
        <v>0</v>
      </c>
      <c r="H481" s="22">
        <f>'Div 9 history '!D476</f>
        <v>8407.82</v>
      </c>
      <c r="I481" s="22">
        <f>'Div 9 history '!E476</f>
        <v>1129.95</v>
      </c>
      <c r="J481" s="22">
        <f>'Div 9 history '!F476</f>
        <v>-9537.77</v>
      </c>
      <c r="K481" s="22">
        <f>'Div 9 history '!G476</f>
        <v>492.25</v>
      </c>
      <c r="L481" s="1">
        <f t="shared" si="638"/>
        <v>50.761838153196727</v>
      </c>
      <c r="M481" s="1">
        <f t="shared" si="638"/>
        <v>79.012709647459346</v>
      </c>
      <c r="N481" s="1">
        <f t="shared" si="638"/>
        <v>80.965228526953609</v>
      </c>
      <c r="O481" s="1">
        <f t="shared" si="638"/>
        <v>81.548484089984868</v>
      </c>
      <c r="P481" s="1">
        <f t="shared" si="638"/>
        <v>100.92618032363157</v>
      </c>
      <c r="Q481" s="1">
        <f t="shared" si="638"/>
        <v>86.925071092323151</v>
      </c>
      <c r="R481" s="1">
        <f t="shared" si="638"/>
        <v>85.417052849860426</v>
      </c>
      <c r="S481" s="1">
        <f t="shared" si="638"/>
        <v>86.248123424054</v>
      </c>
      <c r="T481" s="1">
        <f t="shared" si="638"/>
        <v>98.804711198157335</v>
      </c>
      <c r="U481" s="1">
        <f t="shared" si="638"/>
        <v>108.27107204818127</v>
      </c>
      <c r="V481" s="1">
        <f t="shared" si="639"/>
        <v>79.964434899666045</v>
      </c>
      <c r="W481" s="1">
        <f t="shared" si="639"/>
        <v>82.810124501553005</v>
      </c>
      <c r="X481" s="1">
        <f t="shared" si="639"/>
        <v>70.34376831679343</v>
      </c>
      <c r="Y481" s="1">
        <f t="shared" si="639"/>
        <v>82.937627157081337</v>
      </c>
      <c r="Z481" s="1">
        <f t="shared" si="639"/>
        <v>106.11298590263232</v>
      </c>
      <c r="AA481" s="1">
        <f t="shared" si="639"/>
        <v>81.548484089984868</v>
      </c>
      <c r="AB481" s="1">
        <f t="shared" si="639"/>
        <v>100.92618032363157</v>
      </c>
      <c r="AC481" s="1">
        <f t="shared" si="639"/>
        <v>86.925071092323151</v>
      </c>
      <c r="AD481" s="1">
        <f t="shared" si="639"/>
        <v>85.417052849860426</v>
      </c>
      <c r="AE481" s="1">
        <f t="shared" si="639"/>
        <v>86.248123424054</v>
      </c>
      <c r="AF481" s="1">
        <f t="shared" si="639"/>
        <v>98.804711198157335</v>
      </c>
      <c r="AH481" s="15">
        <f t="shared" si="605"/>
        <v>972.38951183354936</v>
      </c>
      <c r="AI481" s="15">
        <f t="shared" si="606"/>
        <v>1070.3096358039188</v>
      </c>
      <c r="AJ481" s="15">
        <f t="shared" si="607"/>
        <v>97.920123970369445</v>
      </c>
      <c r="AN481" s="15">
        <f t="shared" si="608"/>
        <v>97.920123970369445</v>
      </c>
    </row>
    <row r="482" spans="1:40">
      <c r="A482" s="76" t="s">
        <v>1219</v>
      </c>
      <c r="B482" s="5" t="str">
        <f t="shared" si="640"/>
        <v>8410-05419</v>
      </c>
      <c r="C482" s="5" t="str">
        <f t="shared" si="641"/>
        <v>8410</v>
      </c>
      <c r="D482" s="1">
        <f>SUM($F482:K482)</f>
        <v>80</v>
      </c>
      <c r="E482" s="2">
        <f t="shared" si="637"/>
        <v>3.1080394529866092E-4</v>
      </c>
      <c r="F482" s="22">
        <f>'Div 9 history '!B477</f>
        <v>0</v>
      </c>
      <c r="G482" s="22">
        <f>'Div 9 history '!C477</f>
        <v>0</v>
      </c>
      <c r="H482" s="22">
        <f>'Div 9 history '!D477</f>
        <v>0</v>
      </c>
      <c r="I482" s="22">
        <f>'Div 9 history '!E477</f>
        <v>0</v>
      </c>
      <c r="J482" s="22">
        <f>'Div 9 history '!F477</f>
        <v>0</v>
      </c>
      <c r="K482" s="22">
        <f>'Div 9 history '!G477</f>
        <v>80</v>
      </c>
      <c r="L482" s="1">
        <f t="shared" si="638"/>
        <v>8.2497654692853999</v>
      </c>
      <c r="M482" s="1">
        <f t="shared" si="638"/>
        <v>12.841070130618075</v>
      </c>
      <c r="N482" s="1">
        <f t="shared" si="638"/>
        <v>13.158391634649647</v>
      </c>
      <c r="O482" s="1">
        <f t="shared" si="638"/>
        <v>13.253181771861431</v>
      </c>
      <c r="P482" s="1">
        <f t="shared" si="638"/>
        <v>16.40242646194114</v>
      </c>
      <c r="Q482" s="1">
        <f t="shared" si="638"/>
        <v>14.126979557919455</v>
      </c>
      <c r="R482" s="1">
        <f t="shared" si="638"/>
        <v>13.881897873009311</v>
      </c>
      <c r="S482" s="1">
        <f t="shared" si="638"/>
        <v>14.016962669221575</v>
      </c>
      <c r="T482" s="1">
        <f t="shared" si="638"/>
        <v>16.057647325246496</v>
      </c>
      <c r="U482" s="1">
        <f t="shared" si="638"/>
        <v>17.596111252116813</v>
      </c>
      <c r="V482" s="1">
        <f t="shared" si="639"/>
        <v>12.995743609900018</v>
      </c>
      <c r="W482" s="1">
        <f t="shared" si="639"/>
        <v>13.458222366935987</v>
      </c>
      <c r="X482" s="1">
        <f t="shared" si="639"/>
        <v>11.432202062658149</v>
      </c>
      <c r="Y482" s="1">
        <f t="shared" si="639"/>
        <v>13.478943976772994</v>
      </c>
      <c r="Z482" s="1">
        <f t="shared" si="639"/>
        <v>17.245381152281535</v>
      </c>
      <c r="AA482" s="1">
        <f t="shared" si="639"/>
        <v>13.253181771861431</v>
      </c>
      <c r="AB482" s="1">
        <f t="shared" si="639"/>
        <v>16.40242646194114</v>
      </c>
      <c r="AC482" s="1">
        <f t="shared" si="639"/>
        <v>14.126979557919455</v>
      </c>
      <c r="AD482" s="1">
        <f t="shared" si="639"/>
        <v>13.881897873009311</v>
      </c>
      <c r="AE482" s="1">
        <f t="shared" si="639"/>
        <v>14.016962669221575</v>
      </c>
      <c r="AF482" s="1">
        <f t="shared" si="639"/>
        <v>16.057647325246496</v>
      </c>
      <c r="AH482" s="15">
        <f t="shared" si="605"/>
        <v>158.03181502627513</v>
      </c>
      <c r="AI482" s="15">
        <f t="shared" si="606"/>
        <v>173.94570007986493</v>
      </c>
      <c r="AJ482" s="15">
        <f t="shared" si="607"/>
        <v>15.913885053589809</v>
      </c>
      <c r="AN482" s="15">
        <f t="shared" si="608"/>
        <v>15.913885053589809</v>
      </c>
    </row>
    <row r="483" spans="1:40">
      <c r="A483" s="76" t="s">
        <v>1216</v>
      </c>
      <c r="B483" s="5" t="str">
        <f t="shared" si="640"/>
        <v>9280-05419</v>
      </c>
      <c r="C483" s="5" t="str">
        <f t="shared" si="641"/>
        <v>9280</v>
      </c>
      <c r="D483" s="1">
        <f>SUM($F483:K483)</f>
        <v>0</v>
      </c>
      <c r="E483" s="2">
        <f t="shared" si="637"/>
        <v>0</v>
      </c>
      <c r="F483" s="22">
        <f>'Div 9 history '!B478</f>
        <v>0</v>
      </c>
      <c r="G483" s="22">
        <f>'Div 9 history '!C478</f>
        <v>0</v>
      </c>
      <c r="H483" s="22">
        <f>'Div 9 history '!D478</f>
        <v>1815.73</v>
      </c>
      <c r="I483" s="22">
        <f>'Div 9 history '!E478</f>
        <v>-737.72</v>
      </c>
      <c r="J483" s="22">
        <f>'Div 9 history '!F478</f>
        <v>-1078.01</v>
      </c>
      <c r="K483" s="22">
        <f>'Div 9 history '!G478</f>
        <v>0</v>
      </c>
      <c r="L483" s="1">
        <f t="shared" si="638"/>
        <v>0</v>
      </c>
      <c r="M483" s="1">
        <f t="shared" si="638"/>
        <v>0</v>
      </c>
      <c r="N483" s="1">
        <f t="shared" si="638"/>
        <v>0</v>
      </c>
      <c r="O483" s="1">
        <f t="shared" si="638"/>
        <v>0</v>
      </c>
      <c r="P483" s="1">
        <f t="shared" si="638"/>
        <v>0</v>
      </c>
      <c r="Q483" s="1">
        <f t="shared" si="638"/>
        <v>0</v>
      </c>
      <c r="R483" s="1">
        <f t="shared" si="638"/>
        <v>0</v>
      </c>
      <c r="S483" s="1">
        <f t="shared" si="638"/>
        <v>0</v>
      </c>
      <c r="T483" s="1">
        <f t="shared" si="638"/>
        <v>0</v>
      </c>
      <c r="U483" s="1">
        <f t="shared" si="638"/>
        <v>0</v>
      </c>
      <c r="V483" s="1">
        <f t="shared" si="639"/>
        <v>0</v>
      </c>
      <c r="W483" s="1">
        <f t="shared" si="639"/>
        <v>0</v>
      </c>
      <c r="X483" s="1">
        <f t="shared" si="639"/>
        <v>0</v>
      </c>
      <c r="Y483" s="1">
        <f t="shared" si="639"/>
        <v>0</v>
      </c>
      <c r="Z483" s="1">
        <f t="shared" si="639"/>
        <v>0</v>
      </c>
      <c r="AA483" s="1">
        <f t="shared" si="639"/>
        <v>0</v>
      </c>
      <c r="AB483" s="1">
        <f t="shared" si="639"/>
        <v>0</v>
      </c>
      <c r="AC483" s="1">
        <f t="shared" si="639"/>
        <v>0</v>
      </c>
      <c r="AD483" s="1">
        <f t="shared" si="639"/>
        <v>0</v>
      </c>
      <c r="AE483" s="1">
        <f t="shared" si="639"/>
        <v>0</v>
      </c>
      <c r="AF483" s="1">
        <f t="shared" si="639"/>
        <v>0</v>
      </c>
      <c r="AH483" s="15">
        <f t="shared" si="605"/>
        <v>0</v>
      </c>
      <c r="AI483" s="15">
        <f t="shared" si="606"/>
        <v>0</v>
      </c>
      <c r="AJ483" s="15">
        <f t="shared" si="607"/>
        <v>0</v>
      </c>
      <c r="AN483" s="15">
        <f t="shared" si="608"/>
        <v>0</v>
      </c>
    </row>
    <row r="484" spans="1:40">
      <c r="A484" s="76" t="s">
        <v>949</v>
      </c>
      <c r="B484" s="5" t="str">
        <f t="shared" si="640"/>
        <v>9030-05419</v>
      </c>
      <c r="C484" s="5" t="str">
        <f t="shared" si="641"/>
        <v>9030</v>
      </c>
      <c r="D484" s="1">
        <f>SUM($F484:K484)</f>
        <v>0</v>
      </c>
      <c r="E484" s="2">
        <f t="shared" si="637"/>
        <v>0</v>
      </c>
      <c r="F484" s="22">
        <f>'Div 9 history '!B479</f>
        <v>0</v>
      </c>
      <c r="G484" s="22">
        <f>'Div 9 history '!C479</f>
        <v>0</v>
      </c>
      <c r="H484" s="22">
        <f>'Div 9 history '!D479</f>
        <v>0</v>
      </c>
      <c r="I484" s="22">
        <f>'Div 9 history '!E479</f>
        <v>0</v>
      </c>
      <c r="J484" s="22">
        <f>'Div 9 history '!F479</f>
        <v>0</v>
      </c>
      <c r="K484" s="22">
        <f>'Div 9 history '!G479</f>
        <v>0</v>
      </c>
      <c r="L484" s="1">
        <f t="shared" si="638"/>
        <v>0</v>
      </c>
      <c r="M484" s="1">
        <f t="shared" si="638"/>
        <v>0</v>
      </c>
      <c r="N484" s="1">
        <f t="shared" si="638"/>
        <v>0</v>
      </c>
      <c r="O484" s="1">
        <f t="shared" si="638"/>
        <v>0</v>
      </c>
      <c r="P484" s="1">
        <f t="shared" si="638"/>
        <v>0</v>
      </c>
      <c r="Q484" s="1">
        <f t="shared" si="638"/>
        <v>0</v>
      </c>
      <c r="R484" s="1">
        <f t="shared" si="638"/>
        <v>0</v>
      </c>
      <c r="S484" s="1">
        <f t="shared" si="638"/>
        <v>0</v>
      </c>
      <c r="T484" s="1">
        <f t="shared" si="638"/>
        <v>0</v>
      </c>
      <c r="U484" s="1">
        <f t="shared" si="638"/>
        <v>0</v>
      </c>
      <c r="V484" s="1">
        <f t="shared" si="639"/>
        <v>0</v>
      </c>
      <c r="W484" s="1">
        <f t="shared" si="639"/>
        <v>0</v>
      </c>
      <c r="X484" s="1">
        <f t="shared" si="639"/>
        <v>0</v>
      </c>
      <c r="Y484" s="1">
        <f t="shared" si="639"/>
        <v>0</v>
      </c>
      <c r="Z484" s="1">
        <f t="shared" si="639"/>
        <v>0</v>
      </c>
      <c r="AA484" s="1">
        <f t="shared" si="639"/>
        <v>0</v>
      </c>
      <c r="AB484" s="1">
        <f t="shared" si="639"/>
        <v>0</v>
      </c>
      <c r="AC484" s="1">
        <f t="shared" si="639"/>
        <v>0</v>
      </c>
      <c r="AD484" s="1">
        <f t="shared" si="639"/>
        <v>0</v>
      </c>
      <c r="AE484" s="1">
        <f t="shared" si="639"/>
        <v>0</v>
      </c>
      <c r="AF484" s="1">
        <f t="shared" si="639"/>
        <v>0</v>
      </c>
      <c r="AH484" s="15">
        <f t="shared" ref="AH484" si="646">SUM(F484:Q484)</f>
        <v>0</v>
      </c>
      <c r="AI484" s="15">
        <f t="shared" ref="AI484" si="647">SUM(U484:AF484)</f>
        <v>0</v>
      </c>
      <c r="AJ484" s="15">
        <f t="shared" ref="AJ484" si="648">AI484-AH484</f>
        <v>0</v>
      </c>
      <c r="AN484" s="15">
        <f t="shared" ref="AN484" si="649">AJ484</f>
        <v>0</v>
      </c>
    </row>
    <row r="485" spans="1:40">
      <c r="A485" s="76" t="s">
        <v>739</v>
      </c>
      <c r="B485" s="5" t="str">
        <f t="shared" si="471"/>
        <v>9260-05419</v>
      </c>
      <c r="C485" s="5" t="str">
        <f t="shared" si="601"/>
        <v>9260</v>
      </c>
      <c r="D485" s="1">
        <f>SUM($F485:K485)</f>
        <v>0</v>
      </c>
      <c r="E485" s="2">
        <f t="shared" si="637"/>
        <v>0</v>
      </c>
      <c r="F485" s="22">
        <f>'Div 9 history '!B480</f>
        <v>0</v>
      </c>
      <c r="G485" s="22">
        <f>'Div 9 history '!C480</f>
        <v>0</v>
      </c>
      <c r="H485" s="22">
        <f>'Div 9 history '!D480</f>
        <v>0</v>
      </c>
      <c r="I485" s="22">
        <f>'Div 9 history '!E480</f>
        <v>0</v>
      </c>
      <c r="J485" s="22">
        <f>'Div 9 history '!F480</f>
        <v>0</v>
      </c>
      <c r="K485" s="22">
        <f>'Div 9 history '!G480</f>
        <v>0</v>
      </c>
      <c r="L485" s="1">
        <f t="shared" ref="L485:U489" si="650">$E485*L$490</f>
        <v>0</v>
      </c>
      <c r="M485" s="1">
        <f t="shared" si="650"/>
        <v>0</v>
      </c>
      <c r="N485" s="1">
        <f t="shared" si="650"/>
        <v>0</v>
      </c>
      <c r="O485" s="1">
        <f t="shared" si="650"/>
        <v>0</v>
      </c>
      <c r="P485" s="1">
        <f t="shared" si="650"/>
        <v>0</v>
      </c>
      <c r="Q485" s="1">
        <f t="shared" si="650"/>
        <v>0</v>
      </c>
      <c r="R485" s="1">
        <f t="shared" si="650"/>
        <v>0</v>
      </c>
      <c r="S485" s="1">
        <f t="shared" si="650"/>
        <v>0</v>
      </c>
      <c r="T485" s="1">
        <f t="shared" si="650"/>
        <v>0</v>
      </c>
      <c r="U485" s="1">
        <f t="shared" si="650"/>
        <v>0</v>
      </c>
      <c r="V485" s="1">
        <f t="shared" ref="V485:AF489" si="651">$E485*V$490</f>
        <v>0</v>
      </c>
      <c r="W485" s="1">
        <f t="shared" si="651"/>
        <v>0</v>
      </c>
      <c r="X485" s="1">
        <f t="shared" si="651"/>
        <v>0</v>
      </c>
      <c r="Y485" s="1">
        <f t="shared" si="651"/>
        <v>0</v>
      </c>
      <c r="Z485" s="1">
        <f t="shared" si="651"/>
        <v>0</v>
      </c>
      <c r="AA485" s="1">
        <f t="shared" si="651"/>
        <v>0</v>
      </c>
      <c r="AB485" s="1">
        <f t="shared" si="651"/>
        <v>0</v>
      </c>
      <c r="AC485" s="1">
        <f t="shared" si="651"/>
        <v>0</v>
      </c>
      <c r="AD485" s="1">
        <f t="shared" si="651"/>
        <v>0</v>
      </c>
      <c r="AE485" s="1">
        <f t="shared" si="651"/>
        <v>0</v>
      </c>
      <c r="AF485" s="1">
        <f t="shared" si="651"/>
        <v>0</v>
      </c>
      <c r="AH485" s="15">
        <f t="shared" si="605"/>
        <v>0</v>
      </c>
      <c r="AI485" s="15">
        <f t="shared" si="606"/>
        <v>0</v>
      </c>
      <c r="AJ485" s="15">
        <f t="shared" si="607"/>
        <v>0</v>
      </c>
      <c r="AN485" s="15">
        <f t="shared" si="608"/>
        <v>0</v>
      </c>
    </row>
    <row r="486" spans="1:40">
      <c r="A486" s="76" t="s">
        <v>285</v>
      </c>
      <c r="B486" s="5" t="str">
        <f t="shared" si="471"/>
        <v>8700-05419</v>
      </c>
      <c r="C486" s="5" t="str">
        <f t="shared" si="601"/>
        <v>8700</v>
      </c>
      <c r="D486" s="1">
        <f>SUM($F486:K486)</f>
        <v>20301.22</v>
      </c>
      <c r="E486" s="2">
        <f t="shared" si="637"/>
        <v>7.8871240879701016E-2</v>
      </c>
      <c r="F486" s="22">
        <f>'Div 9 history '!B481</f>
        <v>18957.330000000002</v>
      </c>
      <c r="G486" s="22">
        <f>'Div 9 history '!C481</f>
        <v>770</v>
      </c>
      <c r="H486" s="22">
        <f>'Div 9 history '!D481</f>
        <v>322.89</v>
      </c>
      <c r="I486" s="22">
        <f>'Div 9 history '!E481</f>
        <v>195</v>
      </c>
      <c r="J486" s="22">
        <f>'Div 9 history '!F481</f>
        <v>4</v>
      </c>
      <c r="K486" s="22">
        <f>'Div 9 history '!G481</f>
        <v>52</v>
      </c>
      <c r="L486" s="1">
        <f t="shared" si="650"/>
        <v>2093.5037967545768</v>
      </c>
      <c r="M486" s="1">
        <f t="shared" si="650"/>
        <v>3258.6173719638282</v>
      </c>
      <c r="N486" s="1">
        <f t="shared" si="650"/>
        <v>3339.1425427647764</v>
      </c>
      <c r="O486" s="1">
        <f t="shared" si="650"/>
        <v>3363.1969856318592</v>
      </c>
      <c r="P486" s="1">
        <f t="shared" si="650"/>
        <v>4162.3658517211088</v>
      </c>
      <c r="Q486" s="1">
        <f t="shared" si="650"/>
        <v>3584.93649926032</v>
      </c>
      <c r="R486" s="1">
        <f t="shared" si="650"/>
        <v>3522.7432842186763</v>
      </c>
      <c r="S486" s="1">
        <f t="shared" si="650"/>
        <v>3557.0180359956803</v>
      </c>
      <c r="T486" s="1">
        <f t="shared" si="650"/>
        <v>4074.8728879030082</v>
      </c>
      <c r="U486" s="1">
        <f t="shared" si="650"/>
        <v>4465.2815709212364</v>
      </c>
      <c r="V486" s="1">
        <f t="shared" si="651"/>
        <v>3297.8681261021802</v>
      </c>
      <c r="W486" s="1">
        <f t="shared" si="651"/>
        <v>3415.2291635011024</v>
      </c>
      <c r="X486" s="1">
        <f t="shared" si="651"/>
        <v>2901.0956144809611</v>
      </c>
      <c r="Y486" s="1">
        <f t="shared" si="651"/>
        <v>3420.4875880017935</v>
      </c>
      <c r="Z486" s="1">
        <f t="shared" si="651"/>
        <v>4376.2784594540117</v>
      </c>
      <c r="AA486" s="1">
        <f t="shared" si="651"/>
        <v>3363.1969856318592</v>
      </c>
      <c r="AB486" s="1">
        <f t="shared" si="651"/>
        <v>4162.3658517211088</v>
      </c>
      <c r="AC486" s="1">
        <f t="shared" si="651"/>
        <v>3584.93649926032</v>
      </c>
      <c r="AD486" s="1">
        <f t="shared" si="651"/>
        <v>3522.7432842186763</v>
      </c>
      <c r="AE486" s="1">
        <f t="shared" si="651"/>
        <v>3557.0180359956803</v>
      </c>
      <c r="AF486" s="1">
        <f t="shared" si="651"/>
        <v>4074.8728879030082</v>
      </c>
      <c r="AH486" s="15">
        <f t="shared" si="605"/>
        <v>40102.983048096474</v>
      </c>
      <c r="AI486" s="15">
        <f t="shared" si="606"/>
        <v>44141.374067191944</v>
      </c>
      <c r="AJ486" s="15">
        <f t="shared" si="607"/>
        <v>4038.3910190954703</v>
      </c>
      <c r="AN486" s="15">
        <f t="shared" si="608"/>
        <v>4038.3910190954703</v>
      </c>
    </row>
    <row r="487" spans="1:40">
      <c r="A487" s="76" t="s">
        <v>286</v>
      </c>
      <c r="B487" s="5" t="str">
        <f t="shared" si="471"/>
        <v>8740-05419</v>
      </c>
      <c r="C487" s="5" t="str">
        <f t="shared" si="601"/>
        <v>8740</v>
      </c>
      <c r="D487" s="1">
        <f>SUM($F487:K487)</f>
        <v>513.98</v>
      </c>
      <c r="E487" s="2">
        <f t="shared" si="637"/>
        <v>1.9968376475575718E-3</v>
      </c>
      <c r="F487" s="22">
        <f>'Div 9 history '!B482</f>
        <v>0</v>
      </c>
      <c r="G487" s="22">
        <f>'Div 9 history '!C482</f>
        <v>177</v>
      </c>
      <c r="H487" s="22">
        <f>'Div 9 history '!D482</f>
        <v>0</v>
      </c>
      <c r="I487" s="22">
        <f>'Div 9 history '!E482</f>
        <v>26.98</v>
      </c>
      <c r="J487" s="22">
        <f>'Div 9 history '!F482</f>
        <v>260</v>
      </c>
      <c r="K487" s="22">
        <f>'Div 9 history '!G482</f>
        <v>50</v>
      </c>
      <c r="L487" s="1">
        <f t="shared" si="650"/>
        <v>53.002680698791373</v>
      </c>
      <c r="M487" s="1">
        <f t="shared" si="650"/>
        <v>82.500665321688473</v>
      </c>
      <c r="N487" s="1">
        <f t="shared" si="650"/>
        <v>84.539376654715312</v>
      </c>
      <c r="O487" s="1">
        <f t="shared" si="650"/>
        <v>85.14837958876673</v>
      </c>
      <c r="P487" s="1">
        <f t="shared" si="650"/>
        <v>105.38148941135634</v>
      </c>
      <c r="Q487" s="1">
        <f t="shared" si="650"/>
        <v>90.762311914743023</v>
      </c>
      <c r="R487" s="1">
        <f t="shared" si="650"/>
        <v>89.187723359616569</v>
      </c>
      <c r="S487" s="1">
        <f t="shared" si="650"/>
        <v>90.055480909081311</v>
      </c>
      <c r="T487" s="1">
        <f t="shared" si="650"/>
        <v>103.16636965287742</v>
      </c>
      <c r="U487" s="1">
        <f t="shared" si="650"/>
        <v>113.0506157670375</v>
      </c>
      <c r="V487" s="1">
        <f t="shared" si="651"/>
        <v>83.494403757705129</v>
      </c>
      <c r="W487" s="1">
        <f t="shared" si="651"/>
        <v>86.46571415197198</v>
      </c>
      <c r="X487" s="1">
        <f t="shared" si="651"/>
        <v>73.449040202062946</v>
      </c>
      <c r="Y487" s="1">
        <f t="shared" si="651"/>
        <v>86.598845314772305</v>
      </c>
      <c r="Z487" s="1">
        <f t="shared" si="651"/>
        <v>110.79726255812078</v>
      </c>
      <c r="AA487" s="1">
        <f t="shared" si="651"/>
        <v>85.14837958876673</v>
      </c>
      <c r="AB487" s="1">
        <f t="shared" si="651"/>
        <v>105.38148941135634</v>
      </c>
      <c r="AC487" s="1">
        <f t="shared" si="651"/>
        <v>90.762311914743023</v>
      </c>
      <c r="AD487" s="1">
        <f t="shared" si="651"/>
        <v>89.187723359616569</v>
      </c>
      <c r="AE487" s="1">
        <f t="shared" si="651"/>
        <v>90.055480909081311</v>
      </c>
      <c r="AF487" s="1">
        <f t="shared" si="651"/>
        <v>103.16636965287742</v>
      </c>
      <c r="AH487" s="15">
        <f t="shared" si="605"/>
        <v>1015.3149035900611</v>
      </c>
      <c r="AI487" s="15">
        <f t="shared" si="606"/>
        <v>1117.557636588112</v>
      </c>
      <c r="AJ487" s="15">
        <f t="shared" si="607"/>
        <v>102.24273299805088</v>
      </c>
      <c r="AN487" s="15">
        <f t="shared" si="608"/>
        <v>102.24273299805088</v>
      </c>
    </row>
    <row r="488" spans="1:40">
      <c r="A488" s="76" t="s">
        <v>531</v>
      </c>
      <c r="B488" s="5" t="str">
        <f t="shared" si="471"/>
        <v>8780-05419</v>
      </c>
      <c r="C488" s="5" t="str">
        <f t="shared" si="601"/>
        <v>8780</v>
      </c>
      <c r="D488" s="1">
        <f>SUM($F488:K488)</f>
        <v>0</v>
      </c>
      <c r="E488" s="2">
        <f t="shared" si="637"/>
        <v>0</v>
      </c>
      <c r="F488" s="22">
        <f>'Div 9 history '!B483</f>
        <v>0</v>
      </c>
      <c r="G488" s="22">
        <f>'Div 9 history '!C483</f>
        <v>0</v>
      </c>
      <c r="H488" s="22">
        <f>'Div 9 history '!D483</f>
        <v>0</v>
      </c>
      <c r="I488" s="22">
        <f>'Div 9 history '!E483</f>
        <v>0</v>
      </c>
      <c r="J488" s="22">
        <f>'Div 9 history '!F483</f>
        <v>0</v>
      </c>
      <c r="K488" s="22">
        <f>'Div 9 history '!G483</f>
        <v>0</v>
      </c>
      <c r="L488" s="1">
        <f t="shared" si="650"/>
        <v>0</v>
      </c>
      <c r="M488" s="1">
        <f t="shared" si="650"/>
        <v>0</v>
      </c>
      <c r="N488" s="1">
        <f t="shared" si="650"/>
        <v>0</v>
      </c>
      <c r="O488" s="1">
        <f t="shared" si="650"/>
        <v>0</v>
      </c>
      <c r="P488" s="1">
        <f t="shared" si="650"/>
        <v>0</v>
      </c>
      <c r="Q488" s="1">
        <f t="shared" si="650"/>
        <v>0</v>
      </c>
      <c r="R488" s="1">
        <f t="shared" si="650"/>
        <v>0</v>
      </c>
      <c r="S488" s="1">
        <f t="shared" si="650"/>
        <v>0</v>
      </c>
      <c r="T488" s="1">
        <f t="shared" si="650"/>
        <v>0</v>
      </c>
      <c r="U488" s="1">
        <f t="shared" si="650"/>
        <v>0</v>
      </c>
      <c r="V488" s="1">
        <f t="shared" si="651"/>
        <v>0</v>
      </c>
      <c r="W488" s="1">
        <f t="shared" si="651"/>
        <v>0</v>
      </c>
      <c r="X488" s="1">
        <f t="shared" si="651"/>
        <v>0</v>
      </c>
      <c r="Y488" s="1">
        <f t="shared" si="651"/>
        <v>0</v>
      </c>
      <c r="Z488" s="1">
        <f t="shared" si="651"/>
        <v>0</v>
      </c>
      <c r="AA488" s="1">
        <f t="shared" si="651"/>
        <v>0</v>
      </c>
      <c r="AB488" s="1">
        <f t="shared" si="651"/>
        <v>0</v>
      </c>
      <c r="AC488" s="1">
        <f t="shared" si="651"/>
        <v>0</v>
      </c>
      <c r="AD488" s="1">
        <f t="shared" si="651"/>
        <v>0</v>
      </c>
      <c r="AE488" s="1">
        <f t="shared" si="651"/>
        <v>0</v>
      </c>
      <c r="AF488" s="1">
        <f t="shared" si="651"/>
        <v>0</v>
      </c>
      <c r="AH488" s="15">
        <f t="shared" si="605"/>
        <v>0</v>
      </c>
      <c r="AI488" s="15">
        <f t="shared" si="606"/>
        <v>0</v>
      </c>
      <c r="AJ488" s="15">
        <f t="shared" si="607"/>
        <v>0</v>
      </c>
      <c r="AN488" s="15">
        <f t="shared" si="608"/>
        <v>0</v>
      </c>
    </row>
    <row r="489" spans="1:40">
      <c r="A489" s="76" t="s">
        <v>532</v>
      </c>
      <c r="B489" s="5" t="str">
        <f t="shared" si="471"/>
        <v>9090-05419</v>
      </c>
      <c r="C489" s="5" t="str">
        <f t="shared" si="601"/>
        <v>9090</v>
      </c>
      <c r="D489" s="1">
        <f>SUM($F489:K489)</f>
        <v>1020</v>
      </c>
      <c r="E489" s="2">
        <f t="shared" si="637"/>
        <v>3.9627503025579268E-3</v>
      </c>
      <c r="F489" s="22">
        <f>'Div 9 history '!B484</f>
        <v>0</v>
      </c>
      <c r="G489" s="22">
        <f>'Div 9 history '!C484</f>
        <v>0</v>
      </c>
      <c r="H489" s="22">
        <f>'Div 9 history '!D484</f>
        <v>0</v>
      </c>
      <c r="I489" s="22">
        <f>'Div 9 history '!E484</f>
        <v>1020</v>
      </c>
      <c r="J489" s="22">
        <f>'Div 9 history '!F484</f>
        <v>0</v>
      </c>
      <c r="K489" s="22">
        <f>'Div 9 history '!G484</f>
        <v>0</v>
      </c>
      <c r="L489" s="1">
        <f t="shared" si="650"/>
        <v>105.18450973338885</v>
      </c>
      <c r="M489" s="1">
        <f t="shared" si="650"/>
        <v>163.72364416538045</v>
      </c>
      <c r="N489" s="1">
        <f t="shared" si="650"/>
        <v>167.76949334178298</v>
      </c>
      <c r="O489" s="1">
        <f t="shared" si="650"/>
        <v>168.97806759123324</v>
      </c>
      <c r="P489" s="1">
        <f t="shared" si="650"/>
        <v>209.13093738974953</v>
      </c>
      <c r="Q489" s="1">
        <f t="shared" si="650"/>
        <v>180.11898936347305</v>
      </c>
      <c r="R489" s="1">
        <f t="shared" si="650"/>
        <v>176.99419788086871</v>
      </c>
      <c r="S489" s="1">
        <f t="shared" si="650"/>
        <v>178.71627403257509</v>
      </c>
      <c r="T489" s="1">
        <f t="shared" si="650"/>
        <v>204.73500339689281</v>
      </c>
      <c r="U489" s="1">
        <f t="shared" si="650"/>
        <v>224.35041846448937</v>
      </c>
      <c r="V489" s="1">
        <f t="shared" si="651"/>
        <v>165.69573102622522</v>
      </c>
      <c r="W489" s="1">
        <f t="shared" si="651"/>
        <v>171.59233517843384</v>
      </c>
      <c r="X489" s="1">
        <f t="shared" si="651"/>
        <v>145.76057629889141</v>
      </c>
      <c r="Y489" s="1">
        <f t="shared" si="651"/>
        <v>171.85653570385568</v>
      </c>
      <c r="Z489" s="1">
        <f t="shared" si="651"/>
        <v>219.87860969158956</v>
      </c>
      <c r="AA489" s="1">
        <f t="shared" si="651"/>
        <v>168.97806759123324</v>
      </c>
      <c r="AB489" s="1">
        <f t="shared" si="651"/>
        <v>209.13093738974953</v>
      </c>
      <c r="AC489" s="1">
        <f t="shared" si="651"/>
        <v>180.11898936347305</v>
      </c>
      <c r="AD489" s="1">
        <f t="shared" si="651"/>
        <v>176.99419788086871</v>
      </c>
      <c r="AE489" s="1">
        <f t="shared" si="651"/>
        <v>178.71627403257509</v>
      </c>
      <c r="AF489" s="1">
        <f t="shared" si="651"/>
        <v>204.73500339689281</v>
      </c>
      <c r="AH489" s="15">
        <f t="shared" si="605"/>
        <v>2014.905641585008</v>
      </c>
      <c r="AI489" s="15">
        <f t="shared" si="606"/>
        <v>2217.8076760182776</v>
      </c>
      <c r="AJ489" s="15">
        <f t="shared" si="607"/>
        <v>202.90203443326959</v>
      </c>
      <c r="AN489" s="15">
        <f t="shared" si="608"/>
        <v>202.90203443326959</v>
      </c>
    </row>
    <row r="490" spans="1:40">
      <c r="A490" s="9" t="s">
        <v>34</v>
      </c>
      <c r="B490" s="5"/>
      <c r="C490" s="5"/>
      <c r="D490" s="31">
        <f t="shared" ref="D490:K490" si="652">SUM(D433:D489)</f>
        <v>257396.99000000008</v>
      </c>
      <c r="E490" s="32">
        <f t="shared" si="652"/>
        <v>0.99999999999999978</v>
      </c>
      <c r="F490" s="31">
        <f t="shared" si="652"/>
        <v>50255.430000000008</v>
      </c>
      <c r="G490" s="31">
        <f t="shared" si="652"/>
        <v>38361.61</v>
      </c>
      <c r="H490" s="31">
        <f t="shared" si="652"/>
        <v>58465.4</v>
      </c>
      <c r="I490" s="31">
        <f t="shared" si="652"/>
        <v>45839.14</v>
      </c>
      <c r="J490" s="31">
        <f t="shared" si="652"/>
        <v>19722.019999999997</v>
      </c>
      <c r="K490" s="31">
        <f t="shared" si="652"/>
        <v>44753.390000000007</v>
      </c>
      <c r="L490" s="31">
        <f>'Div 9 history '!H485</f>
        <v>26543.31</v>
      </c>
      <c r="M490" s="31">
        <f>'Div 9 history '!I485</f>
        <v>41315.660000000003</v>
      </c>
      <c r="N490" s="31">
        <f>'Div 9 history '!J485</f>
        <v>42336.63</v>
      </c>
      <c r="O490" s="31">
        <f>'Div 009 FY19 Budget'!C75</f>
        <v>42641.613700000002</v>
      </c>
      <c r="P490" s="31">
        <f>'Div 009 FY19 Budget'!D75</f>
        <v>52774.19</v>
      </c>
      <c r="Q490" s="31">
        <f>'Div 009 FY19 Budget'!E75</f>
        <v>45453.025199999996</v>
      </c>
      <c r="R490" s="31">
        <f>'Div 009 FY19 Budget'!F75</f>
        <v>44664.484100000001</v>
      </c>
      <c r="S490" s="31">
        <f>'Div 009 FY19 Budget'!G75</f>
        <v>45099.05</v>
      </c>
      <c r="T490" s="31">
        <f>'Div 009 FY19 Budget'!H75</f>
        <v>51664.876100000001</v>
      </c>
      <c r="U490" s="31">
        <f>'Div 009 FY19 Budget'!I75</f>
        <v>56614.825900000003</v>
      </c>
      <c r="V490" s="31">
        <f>'Div 009 FY19 Budget'!J75</f>
        <v>41813.316099999996</v>
      </c>
      <c r="W490" s="31">
        <f>'Div 009 FY19 Budget'!K75</f>
        <v>43301.324099999998</v>
      </c>
      <c r="X490" s="31">
        <f>'Div 009 FY19 Budget'!L75</f>
        <v>36782.68</v>
      </c>
      <c r="Y490" s="31">
        <f>'Div 009 FY19 Budget'!M75</f>
        <v>43367.9951</v>
      </c>
      <c r="Z490" s="31">
        <f>'Div 009 FY19 Budget'!N75</f>
        <v>55486.364999999998</v>
      </c>
      <c r="AA490" s="37">
        <f t="shared" ref="AA490" si="653">O490*(1+AA$3)</f>
        <v>42641.613700000002</v>
      </c>
      <c r="AB490" s="37">
        <f t="shared" ref="AB490" si="654">P490*(1+AB$3)</f>
        <v>52774.19</v>
      </c>
      <c r="AC490" s="37">
        <f t="shared" ref="AC490" si="655">Q490*(1+AC$3)</f>
        <v>45453.025199999996</v>
      </c>
      <c r="AD490" s="37">
        <f t="shared" ref="AD490" si="656">R490*(1+AD$3)</f>
        <v>44664.484100000001</v>
      </c>
      <c r="AE490" s="37">
        <f t="shared" ref="AE490" si="657">S490*(1+AE$3)</f>
        <v>45099.05</v>
      </c>
      <c r="AF490" s="37">
        <f t="shared" ref="AF490" si="658">T490*(1+AF$3)</f>
        <v>51664.876100000001</v>
      </c>
      <c r="AH490" s="15">
        <f>SUM(F490:Q490)</f>
        <v>508461.41890000005</v>
      </c>
      <c r="AI490" s="15">
        <f>SUM(U490:AF490)</f>
        <v>559663.74529999995</v>
      </c>
      <c r="AJ490" s="15">
        <f t="shared" ref="AJ490" si="659">AI490-AH490</f>
        <v>51202.326399999904</v>
      </c>
    </row>
    <row r="491" spans="1:40">
      <c r="B491" s="5"/>
      <c r="C491" s="5"/>
      <c r="F491" s="1">
        <f>F490-'Div 9 history '!B485</f>
        <v>0</v>
      </c>
      <c r="G491" s="1">
        <f>G490-'Div 9 history '!C485</f>
        <v>0</v>
      </c>
      <c r="H491" s="1">
        <f>H490-'Div 9 history '!D485</f>
        <v>0</v>
      </c>
      <c r="I491" s="1">
        <f>I490-'Div 9 history '!E485</f>
        <v>0</v>
      </c>
      <c r="J491" s="1">
        <f>J490-'Div 9 history '!F485</f>
        <v>0</v>
      </c>
      <c r="K491" s="1">
        <f>K490-'Div 9 history '!G485</f>
        <v>0</v>
      </c>
      <c r="L491" s="1">
        <f>L490-'Div 9 history '!H485</f>
        <v>0</v>
      </c>
      <c r="M491" s="1">
        <f>M490-'Div 9 history '!I485</f>
        <v>0</v>
      </c>
      <c r="N491" s="1">
        <f>N490-'Div 9 history '!J485</f>
        <v>0</v>
      </c>
      <c r="O491" s="1">
        <f t="shared" ref="O491:AF491" si="660">O490-SUM(O433:O489)</f>
        <v>0</v>
      </c>
      <c r="P491" s="1">
        <f t="shared" si="660"/>
        <v>0</v>
      </c>
      <c r="Q491" s="1">
        <f t="shared" si="660"/>
        <v>0</v>
      </c>
      <c r="R491" s="1">
        <f t="shared" si="660"/>
        <v>0</v>
      </c>
      <c r="S491" s="1">
        <f t="shared" si="660"/>
        <v>0</v>
      </c>
      <c r="T491" s="1">
        <f t="shared" si="660"/>
        <v>0</v>
      </c>
      <c r="U491" s="1">
        <f t="shared" si="660"/>
        <v>0</v>
      </c>
      <c r="V491" s="1">
        <f t="shared" si="660"/>
        <v>0</v>
      </c>
      <c r="W491" s="1">
        <f t="shared" si="660"/>
        <v>0</v>
      </c>
      <c r="X491" s="1">
        <f t="shared" si="660"/>
        <v>0</v>
      </c>
      <c r="Y491" s="1">
        <f t="shared" si="660"/>
        <v>0</v>
      </c>
      <c r="Z491" s="1">
        <f t="shared" si="660"/>
        <v>0</v>
      </c>
      <c r="AA491" s="1">
        <f t="shared" si="660"/>
        <v>0</v>
      </c>
      <c r="AB491" s="1">
        <f t="shared" si="660"/>
        <v>0</v>
      </c>
      <c r="AC491" s="1">
        <f t="shared" si="660"/>
        <v>0</v>
      </c>
      <c r="AD491" s="1">
        <f t="shared" si="660"/>
        <v>0</v>
      </c>
      <c r="AE491" s="1">
        <f t="shared" si="660"/>
        <v>0</v>
      </c>
      <c r="AF491" s="1">
        <f t="shared" si="660"/>
        <v>0</v>
      </c>
    </row>
    <row r="492" spans="1:40">
      <c r="A492" s="76" t="s">
        <v>287</v>
      </c>
      <c r="B492" s="5" t="str">
        <f t="shared" si="471"/>
        <v>8700-05420</v>
      </c>
      <c r="C492" s="5" t="str">
        <f t="shared" ref="C492" si="661">LEFT(B492,4)</f>
        <v>8700</v>
      </c>
      <c r="D492" s="1">
        <f>SUM($F492:K492)</f>
        <v>4641.24</v>
      </c>
      <c r="E492" s="2">
        <f>D492/$D$517</f>
        <v>0.26486938408640193</v>
      </c>
      <c r="F492" s="22">
        <f>'Div 9 history '!B487</f>
        <v>2189</v>
      </c>
      <c r="G492" s="22">
        <f>'Div 9 history '!C487</f>
        <v>0</v>
      </c>
      <c r="H492" s="22">
        <f>'Div 9 history '!D487</f>
        <v>0</v>
      </c>
      <c r="I492" s="22">
        <f>'Div 9 history '!E487</f>
        <v>0</v>
      </c>
      <c r="J492" s="22">
        <f>'Div 9 history '!F487</f>
        <v>1250</v>
      </c>
      <c r="K492" s="22">
        <f>'Div 9 history '!G487</f>
        <v>1202.24</v>
      </c>
      <c r="L492" s="1">
        <f t="shared" ref="L492:U506" si="662">$E492*L$517</f>
        <v>67.660884164871362</v>
      </c>
      <c r="M492" s="1">
        <f t="shared" si="662"/>
        <v>667.78869115863654</v>
      </c>
      <c r="N492" s="1">
        <f t="shared" si="662"/>
        <v>136.6726021885834</v>
      </c>
      <c r="O492" s="1">
        <f t="shared" si="662"/>
        <v>0</v>
      </c>
      <c r="P492" s="1">
        <f t="shared" si="662"/>
        <v>39.730407612960292</v>
      </c>
      <c r="Q492" s="1">
        <f t="shared" si="662"/>
        <v>39.730407612960292</v>
      </c>
      <c r="R492" s="1">
        <f t="shared" si="662"/>
        <v>1031.9311204006219</v>
      </c>
      <c r="S492" s="1">
        <f t="shared" si="662"/>
        <v>39.730407612960292</v>
      </c>
      <c r="T492" s="1">
        <f t="shared" si="662"/>
        <v>84.758202907648609</v>
      </c>
      <c r="U492" s="1">
        <f t="shared" si="662"/>
        <v>1333.6173488750337</v>
      </c>
      <c r="V492" s="1">
        <f t="shared" ref="V492:AF506" si="663">$E492*V$517</f>
        <v>1290.0463351928206</v>
      </c>
      <c r="W492" s="1">
        <f t="shared" si="663"/>
        <v>184.34909132413574</v>
      </c>
      <c r="X492" s="1">
        <f t="shared" si="663"/>
        <v>51.649529896848378</v>
      </c>
      <c r="Y492" s="1">
        <f t="shared" si="663"/>
        <v>446.30491218558723</v>
      </c>
      <c r="Z492" s="1">
        <f t="shared" si="663"/>
        <v>784.34446362585766</v>
      </c>
      <c r="AA492" s="1">
        <f t="shared" si="663"/>
        <v>0</v>
      </c>
      <c r="AB492" s="1">
        <f t="shared" si="663"/>
        <v>39.730407612960292</v>
      </c>
      <c r="AC492" s="1">
        <f t="shared" si="663"/>
        <v>39.730407612960292</v>
      </c>
      <c r="AD492" s="1">
        <f t="shared" si="663"/>
        <v>1031.9311204006219</v>
      </c>
      <c r="AE492" s="1">
        <f t="shared" si="663"/>
        <v>39.730407612960292</v>
      </c>
      <c r="AF492" s="1">
        <f t="shared" si="663"/>
        <v>84.758202907648609</v>
      </c>
      <c r="AH492" s="15">
        <f t="shared" ref="AH492:AH516" si="664">SUM(F492:Q492)</f>
        <v>5592.8229927380116</v>
      </c>
      <c r="AI492" s="15">
        <f t="shared" ref="AI492:AI516" si="665">SUM(U492:AF492)</f>
        <v>5326.1922272474339</v>
      </c>
      <c r="AJ492" s="15">
        <f t="shared" ref="AJ492:AJ516" si="666">AI492-AH492</f>
        <v>-266.63076549057769</v>
      </c>
      <c r="AN492" s="15">
        <f t="shared" ref="AN492:AN516" si="667">AJ492</f>
        <v>-266.63076549057769</v>
      </c>
    </row>
    <row r="493" spans="1:40">
      <c r="A493" s="76" t="s">
        <v>1294</v>
      </c>
      <c r="B493" s="5" t="str">
        <f t="shared" ref="B493:B516" si="668">RIGHT(A493,10)</f>
        <v>8740-05420</v>
      </c>
      <c r="C493" s="5" t="str">
        <f t="shared" ref="C493:C516" si="669">LEFT(B493,4)</f>
        <v>8740</v>
      </c>
      <c r="D493" s="1">
        <f>SUM($F493:K493)</f>
        <v>1057</v>
      </c>
      <c r="E493" s="2">
        <f>D493/$D$517</f>
        <v>6.0321581943473486E-2</v>
      </c>
      <c r="F493" s="22">
        <f>'Div 9 history '!B488</f>
        <v>1007</v>
      </c>
      <c r="G493" s="22">
        <f>'Div 9 history '!C488</f>
        <v>50</v>
      </c>
      <c r="H493" s="22">
        <f>'Div 9 history '!D488</f>
        <v>0</v>
      </c>
      <c r="I493" s="22">
        <f>'Div 9 history '!E488</f>
        <v>0</v>
      </c>
      <c r="J493" s="22">
        <f>'Div 9 history '!F488</f>
        <v>0</v>
      </c>
      <c r="K493" s="22">
        <f>'Div 9 history '!G488</f>
        <v>0</v>
      </c>
      <c r="L493" s="1">
        <f t="shared" si="662"/>
        <v>15.409148107460302</v>
      </c>
      <c r="M493" s="1">
        <f t="shared" si="662"/>
        <v>152.08277239588534</v>
      </c>
      <c r="N493" s="1">
        <f t="shared" si="662"/>
        <v>31.125936282832321</v>
      </c>
      <c r="O493" s="1">
        <f t="shared" si="662"/>
        <v>0</v>
      </c>
      <c r="P493" s="1">
        <f t="shared" si="662"/>
        <v>9.0482372915210227</v>
      </c>
      <c r="Q493" s="1">
        <f t="shared" si="662"/>
        <v>9.0482372915210227</v>
      </c>
      <c r="R493" s="1">
        <f t="shared" si="662"/>
        <v>235.01288325177271</v>
      </c>
      <c r="S493" s="1">
        <f t="shared" si="662"/>
        <v>9.0482372915210227</v>
      </c>
      <c r="T493" s="1">
        <f t="shared" si="662"/>
        <v>19.302906221911517</v>
      </c>
      <c r="U493" s="1">
        <f t="shared" si="662"/>
        <v>303.71916508538902</v>
      </c>
      <c r="V493" s="1">
        <f t="shared" si="663"/>
        <v>293.79626485568764</v>
      </c>
      <c r="W493" s="1">
        <f t="shared" si="663"/>
        <v>41.983821032657545</v>
      </c>
      <c r="X493" s="1">
        <f t="shared" si="663"/>
        <v>11.762708478977331</v>
      </c>
      <c r="Y493" s="1">
        <f t="shared" si="663"/>
        <v>101.64186557475283</v>
      </c>
      <c r="Z493" s="1">
        <f t="shared" si="663"/>
        <v>178.62728453011087</v>
      </c>
      <c r="AA493" s="1">
        <f t="shared" si="663"/>
        <v>0</v>
      </c>
      <c r="AB493" s="1">
        <f t="shared" si="663"/>
        <v>9.0482372915210227</v>
      </c>
      <c r="AC493" s="1">
        <f t="shared" si="663"/>
        <v>9.0482372915210227</v>
      </c>
      <c r="AD493" s="1">
        <f t="shared" si="663"/>
        <v>235.01288325177271</v>
      </c>
      <c r="AE493" s="1">
        <f t="shared" si="663"/>
        <v>9.0482372915210227</v>
      </c>
      <c r="AF493" s="1">
        <f t="shared" si="663"/>
        <v>19.302906221911517</v>
      </c>
      <c r="AH493" s="15">
        <f t="shared" ref="AH493:AH515" si="670">SUM(F493:Q493)</f>
        <v>1273.71433136922</v>
      </c>
      <c r="AI493" s="15">
        <f t="shared" ref="AI493:AI515" si="671">SUM(U493:AF493)</f>
        <v>1212.9916109058224</v>
      </c>
      <c r="AJ493" s="15">
        <f t="shared" ref="AJ493:AJ515" si="672">AI493-AH493</f>
        <v>-60.722720463397536</v>
      </c>
      <c r="AN493" s="15">
        <f t="shared" ref="AN493:AN515" si="673">AJ493</f>
        <v>-60.722720463397536</v>
      </c>
    </row>
    <row r="494" spans="1:40">
      <c r="A494" s="76" t="s">
        <v>1295</v>
      </c>
      <c r="B494" s="5" t="str">
        <f t="shared" si="668"/>
        <v>8160-05420</v>
      </c>
      <c r="C494" s="5" t="str">
        <f t="shared" si="669"/>
        <v>8160</v>
      </c>
      <c r="D494" s="1">
        <f>SUM($F494:K494)</f>
        <v>1378</v>
      </c>
      <c r="E494" s="2">
        <f>D494/$D$517</f>
        <v>7.8640624331226552E-2</v>
      </c>
      <c r="F494" s="22">
        <f>'Div 9 history '!B489</f>
        <v>0</v>
      </c>
      <c r="G494" s="22">
        <f>'Div 9 history '!C489</f>
        <v>0</v>
      </c>
      <c r="H494" s="22">
        <f>'Div 9 history '!D489</f>
        <v>1378</v>
      </c>
      <c r="I494" s="22">
        <f>'Div 9 history '!E489</f>
        <v>0</v>
      </c>
      <c r="J494" s="22">
        <f>'Div 9 history '!F489</f>
        <v>0</v>
      </c>
      <c r="K494" s="22">
        <f>'Div 9 history '!G489</f>
        <v>0</v>
      </c>
      <c r="L494" s="1">
        <f t="shared" si="662"/>
        <v>20.088747485411822</v>
      </c>
      <c r="M494" s="1">
        <f t="shared" si="662"/>
        <v>198.26874206388837</v>
      </c>
      <c r="N494" s="1">
        <f t="shared" si="662"/>
        <v>40.578562154912902</v>
      </c>
      <c r="O494" s="1">
        <f t="shared" si="662"/>
        <v>0</v>
      </c>
      <c r="P494" s="1">
        <f t="shared" si="662"/>
        <v>11.796093649683982</v>
      </c>
      <c r="Q494" s="1">
        <f t="shared" si="662"/>
        <v>11.796093649683982</v>
      </c>
      <c r="R494" s="1">
        <f t="shared" si="662"/>
        <v>306.38387239445865</v>
      </c>
      <c r="S494" s="1">
        <f t="shared" si="662"/>
        <v>11.796093649683982</v>
      </c>
      <c r="T494" s="1">
        <f t="shared" si="662"/>
        <v>25.164999785992496</v>
      </c>
      <c r="U494" s="1">
        <f t="shared" si="662"/>
        <v>395.95554350772568</v>
      </c>
      <c r="V494" s="1">
        <f t="shared" si="663"/>
        <v>383.01916080523893</v>
      </c>
      <c r="W494" s="1">
        <f t="shared" si="663"/>
        <v>54.733874534533683</v>
      </c>
      <c r="X494" s="1">
        <f t="shared" si="663"/>
        <v>15.334921744589177</v>
      </c>
      <c r="Y494" s="1">
        <f t="shared" si="663"/>
        <v>132.50945199811673</v>
      </c>
      <c r="Z494" s="1">
        <f t="shared" si="663"/>
        <v>232.87454880084462</v>
      </c>
      <c r="AA494" s="1">
        <f t="shared" si="663"/>
        <v>0</v>
      </c>
      <c r="AB494" s="1">
        <f t="shared" si="663"/>
        <v>11.796093649683982</v>
      </c>
      <c r="AC494" s="1">
        <f t="shared" si="663"/>
        <v>11.796093649683982</v>
      </c>
      <c r="AD494" s="1">
        <f t="shared" si="663"/>
        <v>306.38387239445865</v>
      </c>
      <c r="AE494" s="1">
        <f t="shared" si="663"/>
        <v>11.796093649683982</v>
      </c>
      <c r="AF494" s="1">
        <f t="shared" si="663"/>
        <v>25.164999785992496</v>
      </c>
      <c r="AH494" s="15">
        <f t="shared" si="670"/>
        <v>1660.5282390035813</v>
      </c>
      <c r="AI494" s="15">
        <f t="shared" si="671"/>
        <v>1581.3646545205522</v>
      </c>
      <c r="AJ494" s="15">
        <f t="shared" si="672"/>
        <v>-79.163584483029126</v>
      </c>
      <c r="AN494" s="15">
        <f t="shared" si="673"/>
        <v>-79.163584483029126</v>
      </c>
    </row>
    <row r="495" spans="1:40">
      <c r="A495" s="76" t="s">
        <v>1299</v>
      </c>
      <c r="B495" s="5" t="str">
        <f t="shared" si="668"/>
        <v>8560-05420</v>
      </c>
      <c r="C495" s="5" t="str">
        <f t="shared" si="669"/>
        <v>8560</v>
      </c>
      <c r="D495" s="1">
        <f>SUM($F495:K495)</f>
        <v>85</v>
      </c>
      <c r="E495" s="2">
        <f>D495/$D$517</f>
        <v>4.8508367693427118E-3</v>
      </c>
      <c r="F495" s="22">
        <f>'Div 9 history '!B490</f>
        <v>0</v>
      </c>
      <c r="G495" s="22">
        <f>'Div 9 history '!C490</f>
        <v>0</v>
      </c>
      <c r="H495" s="22">
        <f>'Div 9 history '!D490</f>
        <v>85</v>
      </c>
      <c r="I495" s="22">
        <f>'Div 9 history '!E490</f>
        <v>0</v>
      </c>
      <c r="J495" s="22">
        <f>'Div 9 history '!F490</f>
        <v>0</v>
      </c>
      <c r="K495" s="22">
        <f>'Div 9 history '!G490</f>
        <v>0</v>
      </c>
      <c r="L495" s="1">
        <f t="shared" si="662"/>
        <v>1.2391462527285957</v>
      </c>
      <c r="M495" s="1">
        <f t="shared" si="662"/>
        <v>12.229929662866844</v>
      </c>
      <c r="N495" s="1">
        <f t="shared" si="662"/>
        <v>2.5030317729808393</v>
      </c>
      <c r="O495" s="1">
        <f t="shared" si="662"/>
        <v>0</v>
      </c>
      <c r="P495" s="1">
        <f t="shared" si="662"/>
        <v>0.72762551540140674</v>
      </c>
      <c r="Q495" s="1">
        <f t="shared" si="662"/>
        <v>0.72762551540140674</v>
      </c>
      <c r="R495" s="1">
        <f t="shared" si="662"/>
        <v>18.898860053359204</v>
      </c>
      <c r="S495" s="1">
        <f t="shared" si="662"/>
        <v>0.72762551540140674</v>
      </c>
      <c r="T495" s="1">
        <f t="shared" si="662"/>
        <v>1.5522677661896678</v>
      </c>
      <c r="U495" s="1">
        <f t="shared" si="662"/>
        <v>24.423963133640555</v>
      </c>
      <c r="V495" s="1">
        <f t="shared" si="663"/>
        <v>23.626000485083679</v>
      </c>
      <c r="W495" s="1">
        <f t="shared" si="663"/>
        <v>3.3761823914625273</v>
      </c>
      <c r="X495" s="1">
        <f t="shared" si="663"/>
        <v>0.94591317002182884</v>
      </c>
      <c r="Y495" s="1">
        <f t="shared" si="663"/>
        <v>8.173659956342469</v>
      </c>
      <c r="Z495" s="1">
        <f t="shared" si="663"/>
        <v>14.364540383216106</v>
      </c>
      <c r="AA495" s="1">
        <f t="shared" si="663"/>
        <v>0</v>
      </c>
      <c r="AB495" s="1">
        <f t="shared" si="663"/>
        <v>0.72762551540140674</v>
      </c>
      <c r="AC495" s="1">
        <f t="shared" si="663"/>
        <v>0.72762551540140674</v>
      </c>
      <c r="AD495" s="1">
        <f t="shared" si="663"/>
        <v>18.898860053359204</v>
      </c>
      <c r="AE495" s="1">
        <f t="shared" si="663"/>
        <v>0.72762551540140674</v>
      </c>
      <c r="AF495" s="1">
        <f t="shared" si="663"/>
        <v>1.5522677661896678</v>
      </c>
      <c r="AH495" s="15">
        <f t="shared" si="670"/>
        <v>102.42735871937911</v>
      </c>
      <c r="AI495" s="15">
        <f t="shared" si="671"/>
        <v>97.54426388552028</v>
      </c>
      <c r="AJ495" s="15">
        <f t="shared" si="672"/>
        <v>-4.8830948338588342</v>
      </c>
      <c r="AN495" s="15">
        <f t="shared" si="673"/>
        <v>-4.8830948338588342</v>
      </c>
    </row>
    <row r="496" spans="1:40">
      <c r="A496" s="76" t="s">
        <v>740</v>
      </c>
      <c r="B496" s="5" t="str">
        <f t="shared" si="668"/>
        <v>9110-05420</v>
      </c>
      <c r="C496" s="5" t="str">
        <f t="shared" si="669"/>
        <v>9110</v>
      </c>
      <c r="D496" s="1">
        <f>SUM($F496:K496)</f>
        <v>892.5</v>
      </c>
      <c r="E496" s="2">
        <f>D496/$D$517</f>
        <v>5.0933786078098474E-2</v>
      </c>
      <c r="F496" s="22">
        <f>'Div 9 history '!B491</f>
        <v>0</v>
      </c>
      <c r="G496" s="22">
        <f>'Div 9 history '!C491</f>
        <v>0</v>
      </c>
      <c r="H496" s="22">
        <f>'Div 9 history '!D491</f>
        <v>892.5</v>
      </c>
      <c r="I496" s="22">
        <f>'Div 9 history '!E491</f>
        <v>0</v>
      </c>
      <c r="J496" s="22">
        <f>'Div 9 history '!F491</f>
        <v>0</v>
      </c>
      <c r="K496" s="22">
        <f>'Div 9 history '!G491</f>
        <v>0</v>
      </c>
      <c r="L496" s="1">
        <f t="shared" si="662"/>
        <v>13.011035653650255</v>
      </c>
      <c r="M496" s="1">
        <f t="shared" si="662"/>
        <v>128.41426146010187</v>
      </c>
      <c r="N496" s="1">
        <f t="shared" si="662"/>
        <v>26.281833616298812</v>
      </c>
      <c r="O496" s="1">
        <f t="shared" si="662"/>
        <v>0</v>
      </c>
      <c r="P496" s="1">
        <f t="shared" si="662"/>
        <v>7.6400679117147714</v>
      </c>
      <c r="Q496" s="1">
        <f t="shared" si="662"/>
        <v>7.6400679117147714</v>
      </c>
      <c r="R496" s="1">
        <f t="shared" si="662"/>
        <v>198.43803056027164</v>
      </c>
      <c r="S496" s="1">
        <f t="shared" si="662"/>
        <v>7.6400679117147714</v>
      </c>
      <c r="T496" s="1">
        <f t="shared" si="662"/>
        <v>16.298811544991512</v>
      </c>
      <c r="U496" s="1">
        <f t="shared" si="662"/>
        <v>256.45161290322579</v>
      </c>
      <c r="V496" s="1">
        <f t="shared" si="663"/>
        <v>248.07300509337861</v>
      </c>
      <c r="W496" s="1">
        <f t="shared" si="663"/>
        <v>35.449915110356535</v>
      </c>
      <c r="X496" s="1">
        <f t="shared" si="663"/>
        <v>9.9320882852292023</v>
      </c>
      <c r="Y496" s="1">
        <f t="shared" si="663"/>
        <v>85.823429541595928</v>
      </c>
      <c r="Z496" s="1">
        <f t="shared" si="663"/>
        <v>150.82767402376911</v>
      </c>
      <c r="AA496" s="1">
        <f t="shared" si="663"/>
        <v>0</v>
      </c>
      <c r="AB496" s="1">
        <f t="shared" si="663"/>
        <v>7.6400679117147714</v>
      </c>
      <c r="AC496" s="1">
        <f t="shared" si="663"/>
        <v>7.6400679117147714</v>
      </c>
      <c r="AD496" s="1">
        <f t="shared" si="663"/>
        <v>198.43803056027164</v>
      </c>
      <c r="AE496" s="1">
        <f t="shared" si="663"/>
        <v>7.6400679117147714</v>
      </c>
      <c r="AF496" s="1">
        <f t="shared" si="663"/>
        <v>16.298811544991512</v>
      </c>
      <c r="AH496" s="15">
        <f t="shared" si="670"/>
        <v>1075.4872665534806</v>
      </c>
      <c r="AI496" s="15">
        <f t="shared" si="671"/>
        <v>1024.2147707979627</v>
      </c>
      <c r="AJ496" s="15">
        <f t="shared" si="672"/>
        <v>-51.272495755517866</v>
      </c>
      <c r="AN496" s="15">
        <f t="shared" si="673"/>
        <v>-51.272495755517866</v>
      </c>
    </row>
    <row r="497" spans="1:40">
      <c r="A497" s="76" t="s">
        <v>1300</v>
      </c>
      <c r="B497" s="5" t="str">
        <f t="shared" ref="B497:B506" si="674">RIGHT(A497,10)</f>
        <v>9250-05420</v>
      </c>
      <c r="C497" s="5" t="str">
        <f t="shared" ref="C497:C506" si="675">LEFT(B497,4)</f>
        <v>9250</v>
      </c>
      <c r="D497" s="1">
        <f>SUM($F497:K497)</f>
        <v>0</v>
      </c>
      <c r="E497" s="2">
        <f t="shared" ref="E497:E506" si="676">D497/$D$517</f>
        <v>0</v>
      </c>
      <c r="F497" s="22">
        <f>'Div 9 history '!B492</f>
        <v>0</v>
      </c>
      <c r="G497" s="22">
        <f>'Div 9 history '!C492</f>
        <v>0</v>
      </c>
      <c r="H497" s="22">
        <f>'Div 9 history '!D492</f>
        <v>0</v>
      </c>
      <c r="I497" s="22">
        <f>'Div 9 history '!E492</f>
        <v>0</v>
      </c>
      <c r="J497" s="22">
        <f>'Div 9 history '!F492</f>
        <v>0</v>
      </c>
      <c r="K497" s="22">
        <f>'Div 9 history '!G492</f>
        <v>0</v>
      </c>
      <c r="L497" s="1">
        <f t="shared" si="662"/>
        <v>0</v>
      </c>
      <c r="M497" s="1">
        <f t="shared" si="662"/>
        <v>0</v>
      </c>
      <c r="N497" s="1">
        <f t="shared" si="662"/>
        <v>0</v>
      </c>
      <c r="O497" s="1">
        <f t="shared" si="662"/>
        <v>0</v>
      </c>
      <c r="P497" s="1">
        <f t="shared" si="662"/>
        <v>0</v>
      </c>
      <c r="Q497" s="1">
        <f t="shared" si="662"/>
        <v>0</v>
      </c>
      <c r="R497" s="1">
        <f t="shared" si="662"/>
        <v>0</v>
      </c>
      <c r="S497" s="1">
        <f t="shared" si="662"/>
        <v>0</v>
      </c>
      <c r="T497" s="1">
        <f t="shared" si="662"/>
        <v>0</v>
      </c>
      <c r="U497" s="1">
        <f t="shared" si="662"/>
        <v>0</v>
      </c>
      <c r="V497" s="1">
        <f t="shared" si="663"/>
        <v>0</v>
      </c>
      <c r="W497" s="1">
        <f t="shared" si="663"/>
        <v>0</v>
      </c>
      <c r="X497" s="1">
        <f t="shared" si="663"/>
        <v>0</v>
      </c>
      <c r="Y497" s="1">
        <f t="shared" si="663"/>
        <v>0</v>
      </c>
      <c r="Z497" s="1">
        <f t="shared" si="663"/>
        <v>0</v>
      </c>
      <c r="AA497" s="1">
        <f t="shared" si="663"/>
        <v>0</v>
      </c>
      <c r="AB497" s="1">
        <f t="shared" si="663"/>
        <v>0</v>
      </c>
      <c r="AC497" s="1">
        <f t="shared" si="663"/>
        <v>0</v>
      </c>
      <c r="AD497" s="1">
        <f t="shared" si="663"/>
        <v>0</v>
      </c>
      <c r="AE497" s="1">
        <f t="shared" si="663"/>
        <v>0</v>
      </c>
      <c r="AF497" s="1">
        <f t="shared" si="663"/>
        <v>0</v>
      </c>
      <c r="AH497" s="15">
        <f t="shared" ref="AH497:AH507" si="677">SUM(F497:Q497)</f>
        <v>0</v>
      </c>
      <c r="AI497" s="15">
        <f t="shared" ref="AI497:AI507" si="678">SUM(U497:AF497)</f>
        <v>0</v>
      </c>
      <c r="AJ497" s="15">
        <f t="shared" ref="AJ497:AJ507" si="679">AI497-AH497</f>
        <v>0</v>
      </c>
      <c r="AN497" s="15">
        <f t="shared" ref="AN497:AN507" si="680">AJ497</f>
        <v>0</v>
      </c>
    </row>
    <row r="498" spans="1:40">
      <c r="A498" s="76" t="s">
        <v>391</v>
      </c>
      <c r="B498" s="5" t="str">
        <f t="shared" si="674"/>
        <v>9210-05420</v>
      </c>
      <c r="C498" s="5" t="str">
        <f t="shared" si="675"/>
        <v>9210</v>
      </c>
      <c r="D498" s="1">
        <f>SUM($F498:K498)</f>
        <v>0</v>
      </c>
      <c r="E498" s="2">
        <f t="shared" si="676"/>
        <v>0</v>
      </c>
      <c r="F498" s="22">
        <f>'Div 9 history '!B493</f>
        <v>0</v>
      </c>
      <c r="G498" s="22">
        <f>'Div 9 history '!C493</f>
        <v>0</v>
      </c>
      <c r="H498" s="22">
        <f>'Div 9 history '!D493</f>
        <v>0</v>
      </c>
      <c r="I498" s="22">
        <f>'Div 9 history '!E493</f>
        <v>0</v>
      </c>
      <c r="J498" s="22">
        <f>'Div 9 history '!F493</f>
        <v>0</v>
      </c>
      <c r="K498" s="22">
        <f>'Div 9 history '!G493</f>
        <v>0</v>
      </c>
      <c r="L498" s="1">
        <f t="shared" si="662"/>
        <v>0</v>
      </c>
      <c r="M498" s="1">
        <f t="shared" si="662"/>
        <v>0</v>
      </c>
      <c r="N498" s="1">
        <f t="shared" si="662"/>
        <v>0</v>
      </c>
      <c r="O498" s="1">
        <f t="shared" si="662"/>
        <v>0</v>
      </c>
      <c r="P498" s="1">
        <f t="shared" si="662"/>
        <v>0</v>
      </c>
      <c r="Q498" s="1">
        <f t="shared" si="662"/>
        <v>0</v>
      </c>
      <c r="R498" s="1">
        <f t="shared" si="662"/>
        <v>0</v>
      </c>
      <c r="S498" s="1">
        <f t="shared" si="662"/>
        <v>0</v>
      </c>
      <c r="T498" s="1">
        <f t="shared" si="662"/>
        <v>0</v>
      </c>
      <c r="U498" s="1">
        <f t="shared" si="662"/>
        <v>0</v>
      </c>
      <c r="V498" s="1">
        <f t="shared" si="663"/>
        <v>0</v>
      </c>
      <c r="W498" s="1">
        <f t="shared" si="663"/>
        <v>0</v>
      </c>
      <c r="X498" s="1">
        <f t="shared" si="663"/>
        <v>0</v>
      </c>
      <c r="Y498" s="1">
        <f t="shared" si="663"/>
        <v>0</v>
      </c>
      <c r="Z498" s="1">
        <f t="shared" si="663"/>
        <v>0</v>
      </c>
      <c r="AA498" s="1">
        <f t="shared" si="663"/>
        <v>0</v>
      </c>
      <c r="AB498" s="1">
        <f t="shared" si="663"/>
        <v>0</v>
      </c>
      <c r="AC498" s="1">
        <f t="shared" si="663"/>
        <v>0</v>
      </c>
      <c r="AD498" s="1">
        <f t="shared" si="663"/>
        <v>0</v>
      </c>
      <c r="AE498" s="1">
        <f t="shared" si="663"/>
        <v>0</v>
      </c>
      <c r="AF498" s="1">
        <f t="shared" si="663"/>
        <v>0</v>
      </c>
      <c r="AH498" s="15">
        <f t="shared" si="677"/>
        <v>0</v>
      </c>
      <c r="AI498" s="15">
        <f t="shared" si="678"/>
        <v>0</v>
      </c>
      <c r="AJ498" s="15">
        <f t="shared" si="679"/>
        <v>0</v>
      </c>
      <c r="AN498" s="15">
        <f t="shared" si="680"/>
        <v>0</v>
      </c>
    </row>
    <row r="499" spans="1:40">
      <c r="A499" s="76" t="s">
        <v>952</v>
      </c>
      <c r="B499" s="5" t="str">
        <f t="shared" si="674"/>
        <v>8700-05421</v>
      </c>
      <c r="C499" s="5" t="str">
        <f t="shared" si="675"/>
        <v>8700</v>
      </c>
      <c r="D499" s="1">
        <f>SUM($F499:K499)</f>
        <v>1803</v>
      </c>
      <c r="E499" s="2">
        <f t="shared" si="676"/>
        <v>0.10289480817794011</v>
      </c>
      <c r="F499" s="22">
        <f>'Div 9 history '!B494</f>
        <v>0</v>
      </c>
      <c r="G499" s="22">
        <f>'Div 9 history '!C494</f>
        <v>0</v>
      </c>
      <c r="H499" s="22">
        <f>'Div 9 history '!D494</f>
        <v>1803</v>
      </c>
      <c r="I499" s="22">
        <f>'Div 9 history '!E494</f>
        <v>0</v>
      </c>
      <c r="J499" s="22">
        <f>'Div 9 history '!F494</f>
        <v>0</v>
      </c>
      <c r="K499" s="22">
        <f>'Div 9 history '!G494</f>
        <v>0</v>
      </c>
      <c r="L499" s="1">
        <f t="shared" si="662"/>
        <v>26.284478749054799</v>
      </c>
      <c r="M499" s="1">
        <f t="shared" si="662"/>
        <v>259.41839037822257</v>
      </c>
      <c r="N499" s="1">
        <f t="shared" si="662"/>
        <v>53.093721019817096</v>
      </c>
      <c r="O499" s="1">
        <f t="shared" si="662"/>
        <v>0</v>
      </c>
      <c r="P499" s="1">
        <f t="shared" si="662"/>
        <v>15.434221226691017</v>
      </c>
      <c r="Q499" s="1">
        <f t="shared" si="662"/>
        <v>15.434221226691017</v>
      </c>
      <c r="R499" s="1">
        <f t="shared" si="662"/>
        <v>400.87817266125467</v>
      </c>
      <c r="S499" s="1">
        <f t="shared" si="662"/>
        <v>15.434221226691017</v>
      </c>
      <c r="T499" s="1">
        <f t="shared" si="662"/>
        <v>32.926338616940839</v>
      </c>
      <c r="U499" s="1">
        <f t="shared" si="662"/>
        <v>518.0753591759285</v>
      </c>
      <c r="V499" s="1">
        <f t="shared" si="663"/>
        <v>501.14916323065734</v>
      </c>
      <c r="W499" s="1">
        <f t="shared" si="663"/>
        <v>71.614786491846317</v>
      </c>
      <c r="X499" s="1">
        <f t="shared" si="663"/>
        <v>20.064487594698321</v>
      </c>
      <c r="Y499" s="1">
        <f t="shared" si="663"/>
        <v>173.37775177982908</v>
      </c>
      <c r="Z499" s="1">
        <f t="shared" si="663"/>
        <v>304.69725071692517</v>
      </c>
      <c r="AA499" s="1">
        <f t="shared" si="663"/>
        <v>0</v>
      </c>
      <c r="AB499" s="1">
        <f t="shared" si="663"/>
        <v>15.434221226691017</v>
      </c>
      <c r="AC499" s="1">
        <f t="shared" si="663"/>
        <v>15.434221226691017</v>
      </c>
      <c r="AD499" s="1">
        <f t="shared" si="663"/>
        <v>400.87817266125467</v>
      </c>
      <c r="AE499" s="1">
        <f t="shared" si="663"/>
        <v>15.434221226691017</v>
      </c>
      <c r="AF499" s="1">
        <f t="shared" si="663"/>
        <v>32.926338616940839</v>
      </c>
      <c r="AH499" s="15">
        <f t="shared" si="677"/>
        <v>2172.6650326004769</v>
      </c>
      <c r="AI499" s="15">
        <f t="shared" si="678"/>
        <v>2069.0859739481534</v>
      </c>
      <c r="AJ499" s="15">
        <f t="shared" si="679"/>
        <v>-103.57905865232351</v>
      </c>
      <c r="AN499" s="15">
        <f t="shared" si="680"/>
        <v>-103.57905865232351</v>
      </c>
    </row>
    <row r="500" spans="1:40">
      <c r="A500" s="76" t="s">
        <v>955</v>
      </c>
      <c r="B500" s="5" t="str">
        <f t="shared" si="674"/>
        <v>8740-05427</v>
      </c>
      <c r="C500" s="5" t="str">
        <f t="shared" si="675"/>
        <v>8740</v>
      </c>
      <c r="D500" s="1">
        <f>SUM($F500:K500)</f>
        <v>81.11</v>
      </c>
      <c r="E500" s="2">
        <f t="shared" si="676"/>
        <v>4.6288396513104397E-3</v>
      </c>
      <c r="F500" s="22">
        <f>'Div 9 history '!B495</f>
        <v>0</v>
      </c>
      <c r="G500" s="22">
        <f>'Div 9 history '!C495</f>
        <v>81.11</v>
      </c>
      <c r="H500" s="22">
        <f>'Div 9 history '!D495</f>
        <v>0</v>
      </c>
      <c r="I500" s="22">
        <f>'Div 9 history '!E495</f>
        <v>0</v>
      </c>
      <c r="J500" s="22">
        <f>'Div 9 history '!F495</f>
        <v>0</v>
      </c>
      <c r="K500" s="22">
        <f>'Div 9 history '!G495</f>
        <v>0</v>
      </c>
      <c r="L500" s="1">
        <f t="shared" si="662"/>
        <v>1.1824370889272517</v>
      </c>
      <c r="M500" s="1">
        <f t="shared" si="662"/>
        <v>11.670230528883879</v>
      </c>
      <c r="N500" s="1">
        <f t="shared" si="662"/>
        <v>2.3884812600761869</v>
      </c>
      <c r="O500" s="1">
        <f t="shared" si="662"/>
        <v>0</v>
      </c>
      <c r="P500" s="1">
        <f t="shared" si="662"/>
        <v>0.69432594769656597</v>
      </c>
      <c r="Q500" s="1">
        <f t="shared" si="662"/>
        <v>0.69432594769656597</v>
      </c>
      <c r="R500" s="1">
        <f t="shared" si="662"/>
        <v>18.033959281505474</v>
      </c>
      <c r="S500" s="1">
        <f t="shared" si="662"/>
        <v>0.69432594769656597</v>
      </c>
      <c r="T500" s="1">
        <f t="shared" si="662"/>
        <v>1.4812286884193406</v>
      </c>
      <c r="U500" s="1">
        <f t="shared" si="662"/>
        <v>23.306207644348063</v>
      </c>
      <c r="V500" s="1">
        <f t="shared" si="663"/>
        <v>22.544763521707495</v>
      </c>
      <c r="W500" s="1">
        <f t="shared" si="663"/>
        <v>3.2216723973120658</v>
      </c>
      <c r="X500" s="1">
        <f t="shared" si="663"/>
        <v>0.90262373200553569</v>
      </c>
      <c r="Y500" s="1">
        <f t="shared" si="663"/>
        <v>7.7995948124580909</v>
      </c>
      <c r="Z500" s="1">
        <f t="shared" si="663"/>
        <v>13.70715141744304</v>
      </c>
      <c r="AA500" s="1">
        <f t="shared" si="663"/>
        <v>0</v>
      </c>
      <c r="AB500" s="1">
        <f t="shared" si="663"/>
        <v>0.69432594769656597</v>
      </c>
      <c r="AC500" s="1">
        <f t="shared" si="663"/>
        <v>0.69432594769656597</v>
      </c>
      <c r="AD500" s="1">
        <f t="shared" si="663"/>
        <v>18.033959281505474</v>
      </c>
      <c r="AE500" s="1">
        <f t="shared" si="663"/>
        <v>0.69432594769656597</v>
      </c>
      <c r="AF500" s="1">
        <f t="shared" si="663"/>
        <v>1.4812286884193406</v>
      </c>
      <c r="AH500" s="15">
        <f t="shared" si="677"/>
        <v>97.739800773280464</v>
      </c>
      <c r="AI500" s="15">
        <f t="shared" si="678"/>
        <v>93.080179338288801</v>
      </c>
      <c r="AJ500" s="15">
        <f t="shared" si="679"/>
        <v>-4.6596214349916636</v>
      </c>
      <c r="AN500" s="15">
        <f t="shared" si="680"/>
        <v>-4.6596214349916636</v>
      </c>
    </row>
    <row r="501" spans="1:40">
      <c r="A501" s="76" t="s">
        <v>953</v>
      </c>
      <c r="B501" s="5" t="str">
        <f t="shared" si="674"/>
        <v>8800-05421</v>
      </c>
      <c r="C501" s="5" t="str">
        <f t="shared" si="675"/>
        <v>8800</v>
      </c>
      <c r="D501" s="1">
        <f>SUM($F501:K501)</f>
        <v>150</v>
      </c>
      <c r="E501" s="2">
        <f t="shared" si="676"/>
        <v>8.5603001811930205E-3</v>
      </c>
      <c r="F501" s="22">
        <f>'Div 9 history '!B496</f>
        <v>0</v>
      </c>
      <c r="G501" s="22">
        <f>'Div 9 history '!C496</f>
        <v>0</v>
      </c>
      <c r="H501" s="22">
        <f>'Div 9 history '!D496</f>
        <v>0</v>
      </c>
      <c r="I501" s="22">
        <f>'Div 9 history '!E496</f>
        <v>0</v>
      </c>
      <c r="J501" s="22">
        <f>'Div 9 history '!F496</f>
        <v>150</v>
      </c>
      <c r="K501" s="22">
        <f>'Div 9 history '!G496</f>
        <v>0</v>
      </c>
      <c r="L501" s="1">
        <f t="shared" si="662"/>
        <v>2.1867286812857571</v>
      </c>
      <c r="M501" s="1">
        <f t="shared" si="662"/>
        <v>21.582228816823843</v>
      </c>
      <c r="N501" s="1">
        <f t="shared" si="662"/>
        <v>4.4171148934955982</v>
      </c>
      <c r="O501" s="1">
        <f t="shared" si="662"/>
        <v>0</v>
      </c>
      <c r="P501" s="1">
        <f t="shared" si="662"/>
        <v>1.284045027178953</v>
      </c>
      <c r="Q501" s="1">
        <f t="shared" si="662"/>
        <v>1.284045027178953</v>
      </c>
      <c r="R501" s="1">
        <f t="shared" si="662"/>
        <v>33.350929505928008</v>
      </c>
      <c r="S501" s="1">
        <f t="shared" si="662"/>
        <v>1.284045027178953</v>
      </c>
      <c r="T501" s="1">
        <f t="shared" si="662"/>
        <v>2.7392960579817665</v>
      </c>
      <c r="U501" s="1">
        <f t="shared" si="662"/>
        <v>43.101111412306857</v>
      </c>
      <c r="V501" s="1">
        <f t="shared" si="663"/>
        <v>41.692942032500603</v>
      </c>
      <c r="W501" s="1">
        <f t="shared" si="663"/>
        <v>5.9579689261103423</v>
      </c>
      <c r="X501" s="1">
        <f t="shared" si="663"/>
        <v>1.669258535332639</v>
      </c>
      <c r="Y501" s="1">
        <f t="shared" si="663"/>
        <v>14.424105805310239</v>
      </c>
      <c r="Z501" s="1">
        <f t="shared" si="663"/>
        <v>25.349188911557832</v>
      </c>
      <c r="AA501" s="1">
        <f t="shared" si="663"/>
        <v>0</v>
      </c>
      <c r="AB501" s="1">
        <f t="shared" si="663"/>
        <v>1.284045027178953</v>
      </c>
      <c r="AC501" s="1">
        <f t="shared" si="663"/>
        <v>1.284045027178953</v>
      </c>
      <c r="AD501" s="1">
        <f t="shared" si="663"/>
        <v>33.350929505928008</v>
      </c>
      <c r="AE501" s="1">
        <f t="shared" si="663"/>
        <v>1.284045027178953</v>
      </c>
      <c r="AF501" s="1">
        <f t="shared" si="663"/>
        <v>2.7392960579817665</v>
      </c>
      <c r="AH501" s="15">
        <f t="shared" si="677"/>
        <v>180.75416244596315</v>
      </c>
      <c r="AI501" s="15">
        <f t="shared" si="678"/>
        <v>172.13693626856517</v>
      </c>
      <c r="AJ501" s="15">
        <f t="shared" si="679"/>
        <v>-8.6172261773979812</v>
      </c>
      <c r="AN501" s="15">
        <f t="shared" si="680"/>
        <v>-8.6172261773979812</v>
      </c>
    </row>
    <row r="502" spans="1:40">
      <c r="A502" s="76" t="s">
        <v>954</v>
      </c>
      <c r="B502" s="5" t="str">
        <f t="shared" si="674"/>
        <v>9090-05421</v>
      </c>
      <c r="C502" s="5" t="str">
        <f t="shared" si="675"/>
        <v>9090</v>
      </c>
      <c r="D502" s="1">
        <f>SUM($F502:K502)</f>
        <v>0</v>
      </c>
      <c r="E502" s="2">
        <f t="shared" si="676"/>
        <v>0</v>
      </c>
      <c r="F502" s="22">
        <f>'Div 9 history '!B497</f>
        <v>0</v>
      </c>
      <c r="G502" s="22">
        <f>'Div 9 history '!C497</f>
        <v>0</v>
      </c>
      <c r="H502" s="22">
        <f>'Div 9 history '!D497</f>
        <v>0</v>
      </c>
      <c r="I502" s="22">
        <f>'Div 9 history '!E497</f>
        <v>0</v>
      </c>
      <c r="J502" s="22">
        <f>'Div 9 history '!F497</f>
        <v>0</v>
      </c>
      <c r="K502" s="22">
        <f>'Div 9 history '!G497</f>
        <v>0</v>
      </c>
      <c r="L502" s="1">
        <f t="shared" si="662"/>
        <v>0</v>
      </c>
      <c r="M502" s="1">
        <f t="shared" si="662"/>
        <v>0</v>
      </c>
      <c r="N502" s="1">
        <f t="shared" si="662"/>
        <v>0</v>
      </c>
      <c r="O502" s="1">
        <f t="shared" si="662"/>
        <v>0</v>
      </c>
      <c r="P502" s="1">
        <f t="shared" si="662"/>
        <v>0</v>
      </c>
      <c r="Q502" s="1">
        <f t="shared" si="662"/>
        <v>0</v>
      </c>
      <c r="R502" s="1">
        <f t="shared" si="662"/>
        <v>0</v>
      </c>
      <c r="S502" s="1">
        <f t="shared" si="662"/>
        <v>0</v>
      </c>
      <c r="T502" s="1">
        <f t="shared" si="662"/>
        <v>0</v>
      </c>
      <c r="U502" s="1">
        <f t="shared" si="662"/>
        <v>0</v>
      </c>
      <c r="V502" s="1">
        <f t="shared" si="663"/>
        <v>0</v>
      </c>
      <c r="W502" s="1">
        <f t="shared" si="663"/>
        <v>0</v>
      </c>
      <c r="X502" s="1">
        <f t="shared" si="663"/>
        <v>0</v>
      </c>
      <c r="Y502" s="1">
        <f t="shared" si="663"/>
        <v>0</v>
      </c>
      <c r="Z502" s="1">
        <f t="shared" si="663"/>
        <v>0</v>
      </c>
      <c r="AA502" s="1">
        <f t="shared" si="663"/>
        <v>0</v>
      </c>
      <c r="AB502" s="1">
        <f t="shared" si="663"/>
        <v>0</v>
      </c>
      <c r="AC502" s="1">
        <f t="shared" si="663"/>
        <v>0</v>
      </c>
      <c r="AD502" s="1">
        <f t="shared" si="663"/>
        <v>0</v>
      </c>
      <c r="AE502" s="1">
        <f t="shared" si="663"/>
        <v>0</v>
      </c>
      <c r="AF502" s="1">
        <f t="shared" si="663"/>
        <v>0</v>
      </c>
      <c r="AH502" s="15">
        <f t="shared" si="677"/>
        <v>0</v>
      </c>
      <c r="AI502" s="15">
        <f t="shared" si="678"/>
        <v>0</v>
      </c>
      <c r="AJ502" s="15">
        <f t="shared" si="679"/>
        <v>0</v>
      </c>
      <c r="AN502" s="15">
        <f t="shared" si="680"/>
        <v>0</v>
      </c>
    </row>
    <row r="503" spans="1:40">
      <c r="A503" s="76" t="s">
        <v>958</v>
      </c>
      <c r="B503" s="5" t="str">
        <f t="shared" si="674"/>
        <v>9250-05426</v>
      </c>
      <c r="C503" s="5" t="str">
        <f t="shared" si="675"/>
        <v>9250</v>
      </c>
      <c r="D503" s="1">
        <f>SUM($F503:K503)</f>
        <v>0</v>
      </c>
      <c r="E503" s="2">
        <f t="shared" si="676"/>
        <v>0</v>
      </c>
      <c r="F503" s="22">
        <f>'Div 9 history '!B498</f>
        <v>0</v>
      </c>
      <c r="G503" s="22">
        <f>'Div 9 history '!C498</f>
        <v>0</v>
      </c>
      <c r="H503" s="22">
        <f>'Div 9 history '!D498</f>
        <v>0</v>
      </c>
      <c r="I503" s="22">
        <f>'Div 9 history '!E498</f>
        <v>0</v>
      </c>
      <c r="J503" s="22">
        <f>'Div 9 history '!F498</f>
        <v>0</v>
      </c>
      <c r="K503" s="22">
        <f>'Div 9 history '!G498</f>
        <v>0</v>
      </c>
      <c r="L503" s="1">
        <f t="shared" si="662"/>
        <v>0</v>
      </c>
      <c r="M503" s="1">
        <f t="shared" si="662"/>
        <v>0</v>
      </c>
      <c r="N503" s="1">
        <f t="shared" si="662"/>
        <v>0</v>
      </c>
      <c r="O503" s="1">
        <f t="shared" si="662"/>
        <v>0</v>
      </c>
      <c r="P503" s="1">
        <f t="shared" si="662"/>
        <v>0</v>
      </c>
      <c r="Q503" s="1">
        <f t="shared" si="662"/>
        <v>0</v>
      </c>
      <c r="R503" s="1">
        <f t="shared" si="662"/>
        <v>0</v>
      </c>
      <c r="S503" s="1">
        <f t="shared" si="662"/>
        <v>0</v>
      </c>
      <c r="T503" s="1">
        <f t="shared" si="662"/>
        <v>0</v>
      </c>
      <c r="U503" s="1">
        <f t="shared" si="662"/>
        <v>0</v>
      </c>
      <c r="V503" s="1">
        <f t="shared" si="663"/>
        <v>0</v>
      </c>
      <c r="W503" s="1">
        <f t="shared" si="663"/>
        <v>0</v>
      </c>
      <c r="X503" s="1">
        <f t="shared" si="663"/>
        <v>0</v>
      </c>
      <c r="Y503" s="1">
        <f t="shared" si="663"/>
        <v>0</v>
      </c>
      <c r="Z503" s="1">
        <f t="shared" si="663"/>
        <v>0</v>
      </c>
      <c r="AA503" s="1">
        <f t="shared" si="663"/>
        <v>0</v>
      </c>
      <c r="AB503" s="1">
        <f t="shared" si="663"/>
        <v>0</v>
      </c>
      <c r="AC503" s="1">
        <f t="shared" si="663"/>
        <v>0</v>
      </c>
      <c r="AD503" s="1">
        <f t="shared" si="663"/>
        <v>0</v>
      </c>
      <c r="AE503" s="1">
        <f t="shared" si="663"/>
        <v>0</v>
      </c>
      <c r="AF503" s="1">
        <f t="shared" si="663"/>
        <v>0</v>
      </c>
      <c r="AH503" s="15">
        <f t="shared" si="677"/>
        <v>0</v>
      </c>
      <c r="AI503" s="15">
        <f t="shared" si="678"/>
        <v>0</v>
      </c>
      <c r="AJ503" s="15">
        <f t="shared" si="679"/>
        <v>0</v>
      </c>
      <c r="AN503" s="15">
        <f t="shared" si="680"/>
        <v>0</v>
      </c>
    </row>
    <row r="504" spans="1:40">
      <c r="A504" s="76" t="s">
        <v>1221</v>
      </c>
      <c r="B504" s="5" t="str">
        <f t="shared" si="674"/>
        <v>8410-05426</v>
      </c>
      <c r="C504" s="5" t="str">
        <f t="shared" si="675"/>
        <v>8410</v>
      </c>
      <c r="D504" s="1">
        <f>SUM($F504:K504)</f>
        <v>25</v>
      </c>
      <c r="E504" s="2">
        <f t="shared" si="676"/>
        <v>1.4267166968655034E-3</v>
      </c>
      <c r="F504" s="22">
        <f>'Div 9 history '!B499</f>
        <v>0</v>
      </c>
      <c r="G504" s="22">
        <f>'Div 9 history '!C499</f>
        <v>0</v>
      </c>
      <c r="H504" s="22">
        <f>'Div 9 history '!D499</f>
        <v>0</v>
      </c>
      <c r="I504" s="22">
        <f>'Div 9 history '!E499</f>
        <v>25</v>
      </c>
      <c r="J504" s="22">
        <f>'Div 9 history '!F499</f>
        <v>0</v>
      </c>
      <c r="K504" s="22">
        <f>'Div 9 history '!G499</f>
        <v>0</v>
      </c>
      <c r="L504" s="1">
        <f t="shared" si="662"/>
        <v>0.36445478021429284</v>
      </c>
      <c r="M504" s="1">
        <f t="shared" si="662"/>
        <v>3.5970381361373072</v>
      </c>
      <c r="N504" s="1">
        <f t="shared" si="662"/>
        <v>0.73618581558259977</v>
      </c>
      <c r="O504" s="1">
        <f t="shared" si="662"/>
        <v>0</v>
      </c>
      <c r="P504" s="1">
        <f t="shared" si="662"/>
        <v>0.2140075045298255</v>
      </c>
      <c r="Q504" s="1">
        <f t="shared" si="662"/>
        <v>0.2140075045298255</v>
      </c>
      <c r="R504" s="1">
        <f t="shared" si="662"/>
        <v>5.5584882509880016</v>
      </c>
      <c r="S504" s="1">
        <f t="shared" si="662"/>
        <v>0.2140075045298255</v>
      </c>
      <c r="T504" s="1">
        <f t="shared" si="662"/>
        <v>0.45654934299696109</v>
      </c>
      <c r="U504" s="1">
        <f t="shared" si="662"/>
        <v>7.18351856871781</v>
      </c>
      <c r="V504" s="1">
        <f t="shared" si="663"/>
        <v>6.9488236720834342</v>
      </c>
      <c r="W504" s="1">
        <f t="shared" si="663"/>
        <v>0.99299482101839043</v>
      </c>
      <c r="X504" s="1">
        <f t="shared" si="663"/>
        <v>0.27820975588877317</v>
      </c>
      <c r="Y504" s="1">
        <f t="shared" si="663"/>
        <v>2.4040176342183734</v>
      </c>
      <c r="Z504" s="1">
        <f t="shared" si="663"/>
        <v>4.2248648185929722</v>
      </c>
      <c r="AA504" s="1">
        <f t="shared" si="663"/>
        <v>0</v>
      </c>
      <c r="AB504" s="1">
        <f t="shared" si="663"/>
        <v>0.2140075045298255</v>
      </c>
      <c r="AC504" s="1">
        <f t="shared" si="663"/>
        <v>0.2140075045298255</v>
      </c>
      <c r="AD504" s="1">
        <f t="shared" si="663"/>
        <v>5.5584882509880016</v>
      </c>
      <c r="AE504" s="1">
        <f t="shared" si="663"/>
        <v>0.2140075045298255</v>
      </c>
      <c r="AF504" s="1">
        <f t="shared" si="663"/>
        <v>0.45654934299696109</v>
      </c>
      <c r="AH504" s="15">
        <f t="shared" si="677"/>
        <v>30.125693740993849</v>
      </c>
      <c r="AI504" s="15">
        <f t="shared" si="678"/>
        <v>28.689489378094191</v>
      </c>
      <c r="AJ504" s="15">
        <f t="shared" si="679"/>
        <v>-1.4362043628996588</v>
      </c>
      <c r="AN504" s="15">
        <f t="shared" si="680"/>
        <v>-1.4362043628996588</v>
      </c>
    </row>
    <row r="505" spans="1:40">
      <c r="A505" s="76" t="s">
        <v>1220</v>
      </c>
      <c r="B505" s="5" t="str">
        <f t="shared" si="674"/>
        <v>8700-05426</v>
      </c>
      <c r="C505" s="5" t="str">
        <f t="shared" si="675"/>
        <v>8700</v>
      </c>
      <c r="D505" s="1">
        <f>SUM($F505:K505)</f>
        <v>975</v>
      </c>
      <c r="E505" s="2">
        <f t="shared" si="676"/>
        <v>5.5641951177754632E-2</v>
      </c>
      <c r="F505" s="22">
        <f>'Div 9 history '!B500</f>
        <v>175</v>
      </c>
      <c r="G505" s="22">
        <f>'Div 9 history '!C500</f>
        <v>0</v>
      </c>
      <c r="H505" s="22">
        <f>'Div 9 history '!D500</f>
        <v>425</v>
      </c>
      <c r="I505" s="22">
        <f>'Div 9 history '!E500</f>
        <v>0</v>
      </c>
      <c r="J505" s="22">
        <f>'Div 9 history '!F500</f>
        <v>375</v>
      </c>
      <c r="K505" s="22">
        <f>'Div 9 history '!G500</f>
        <v>0</v>
      </c>
      <c r="L505" s="1">
        <f t="shared" si="662"/>
        <v>14.21373642835742</v>
      </c>
      <c r="M505" s="1">
        <f t="shared" si="662"/>
        <v>140.28448730935497</v>
      </c>
      <c r="N505" s="1">
        <f t="shared" si="662"/>
        <v>28.711246807721391</v>
      </c>
      <c r="O505" s="1">
        <f t="shared" si="662"/>
        <v>0</v>
      </c>
      <c r="P505" s="1">
        <f t="shared" si="662"/>
        <v>8.3462926766631949</v>
      </c>
      <c r="Q505" s="1">
        <f t="shared" si="662"/>
        <v>8.3462926766631949</v>
      </c>
      <c r="R505" s="1">
        <f t="shared" si="662"/>
        <v>216.78104178853204</v>
      </c>
      <c r="S505" s="1">
        <f t="shared" si="662"/>
        <v>8.3462926766631949</v>
      </c>
      <c r="T505" s="1">
        <f t="shared" si="662"/>
        <v>17.805424376881483</v>
      </c>
      <c r="U505" s="1">
        <f t="shared" si="662"/>
        <v>280.15722417999456</v>
      </c>
      <c r="V505" s="1">
        <f t="shared" si="663"/>
        <v>271.00412321125395</v>
      </c>
      <c r="W505" s="1">
        <f t="shared" si="663"/>
        <v>38.726798019717222</v>
      </c>
      <c r="X505" s="1">
        <f t="shared" si="663"/>
        <v>10.850180479662153</v>
      </c>
      <c r="Y505" s="1">
        <f t="shared" si="663"/>
        <v>93.756687734516561</v>
      </c>
      <c r="Z505" s="1">
        <f t="shared" si="663"/>
        <v>164.76972792512589</v>
      </c>
      <c r="AA505" s="1">
        <f t="shared" si="663"/>
        <v>0</v>
      </c>
      <c r="AB505" s="1">
        <f t="shared" si="663"/>
        <v>8.3462926766631949</v>
      </c>
      <c r="AC505" s="1">
        <f t="shared" si="663"/>
        <v>8.3462926766631949</v>
      </c>
      <c r="AD505" s="1">
        <f t="shared" si="663"/>
        <v>216.78104178853204</v>
      </c>
      <c r="AE505" s="1">
        <f t="shared" si="663"/>
        <v>8.3462926766631949</v>
      </c>
      <c r="AF505" s="1">
        <f t="shared" si="663"/>
        <v>17.805424376881483</v>
      </c>
      <c r="AH505" s="15">
        <f t="shared" si="677"/>
        <v>1174.90205589876</v>
      </c>
      <c r="AI505" s="15">
        <f t="shared" si="678"/>
        <v>1118.8900857456733</v>
      </c>
      <c r="AJ505" s="15">
        <f t="shared" si="679"/>
        <v>-56.011970153086622</v>
      </c>
      <c r="AN505" s="15">
        <f t="shared" si="680"/>
        <v>-56.011970153086622</v>
      </c>
    </row>
    <row r="506" spans="1:40">
      <c r="A506" s="76" t="s">
        <v>1224</v>
      </c>
      <c r="B506" s="5" t="str">
        <f t="shared" si="674"/>
        <v>8700-05429</v>
      </c>
      <c r="C506" s="5" t="str">
        <f t="shared" si="675"/>
        <v>8700</v>
      </c>
      <c r="D506" s="1">
        <f>SUM($F506:K506)</f>
        <v>461.81</v>
      </c>
      <c r="E506" s="2">
        <f t="shared" si="676"/>
        <v>2.6354881511178326E-2</v>
      </c>
      <c r="F506" s="22">
        <f>'Div 9 history '!B501</f>
        <v>0</v>
      </c>
      <c r="G506" s="22">
        <f>'Div 9 history '!C501</f>
        <v>0</v>
      </c>
      <c r="H506" s="22">
        <f>'Div 9 history '!D501</f>
        <v>0</v>
      </c>
      <c r="I506" s="22">
        <f>'Div 9 history '!E501</f>
        <v>461.81</v>
      </c>
      <c r="J506" s="22">
        <f>'Div 9 history '!F501</f>
        <v>0</v>
      </c>
      <c r="K506" s="22">
        <f>'Div 9 history '!G501</f>
        <v>0</v>
      </c>
      <c r="L506" s="1">
        <f t="shared" si="662"/>
        <v>6.7323544820305026</v>
      </c>
      <c r="M506" s="1">
        <f t="shared" si="662"/>
        <v>66.445927265982789</v>
      </c>
      <c r="N506" s="1">
        <f t="shared" si="662"/>
        <v>13.599118859768016</v>
      </c>
      <c r="O506" s="1">
        <f t="shared" si="662"/>
        <v>0</v>
      </c>
      <c r="P506" s="1">
        <f t="shared" si="662"/>
        <v>3.9532322266767488</v>
      </c>
      <c r="Q506" s="1">
        <f t="shared" si="662"/>
        <v>3.9532322266767488</v>
      </c>
      <c r="R506" s="1">
        <f t="shared" si="662"/>
        <v>102.67861836755075</v>
      </c>
      <c r="S506" s="1">
        <f t="shared" si="662"/>
        <v>3.9532322266767488</v>
      </c>
      <c r="T506" s="1">
        <f t="shared" si="662"/>
        <v>8.4335620835770637</v>
      </c>
      <c r="U506" s="1">
        <f t="shared" si="662"/>
        <v>132.69682840878286</v>
      </c>
      <c r="V506" s="1">
        <f t="shared" si="663"/>
        <v>128.36145040019403</v>
      </c>
      <c r="W506" s="1">
        <f t="shared" si="663"/>
        <v>18.342997531780114</v>
      </c>
      <c r="X506" s="1">
        <f t="shared" si="663"/>
        <v>5.1392018946797737</v>
      </c>
      <c r="Y506" s="1">
        <f t="shared" si="663"/>
        <v>44.407975346335476</v>
      </c>
      <c r="Z506" s="1">
        <f t="shared" si="663"/>
        <v>78.043392874976817</v>
      </c>
      <c r="AA506" s="1">
        <f t="shared" si="663"/>
        <v>0</v>
      </c>
      <c r="AB506" s="1">
        <f t="shared" si="663"/>
        <v>3.9532322266767488</v>
      </c>
      <c r="AC506" s="1">
        <f t="shared" si="663"/>
        <v>3.9532322266767488</v>
      </c>
      <c r="AD506" s="1">
        <f t="shared" si="663"/>
        <v>102.67861836755075</v>
      </c>
      <c r="AE506" s="1">
        <f t="shared" si="663"/>
        <v>3.9532322266767488</v>
      </c>
      <c r="AF506" s="1">
        <f t="shared" si="663"/>
        <v>8.4335620835770637</v>
      </c>
      <c r="AH506" s="15">
        <f t="shared" si="677"/>
        <v>556.4938650611349</v>
      </c>
      <c r="AI506" s="15">
        <f t="shared" si="678"/>
        <v>529.963723587907</v>
      </c>
      <c r="AJ506" s="15">
        <f t="shared" si="679"/>
        <v>-26.5301414732279</v>
      </c>
      <c r="AN506" s="15">
        <f t="shared" si="680"/>
        <v>-26.5301414732279</v>
      </c>
    </row>
    <row r="507" spans="1:40">
      <c r="A507" s="76" t="s">
        <v>1225</v>
      </c>
      <c r="B507" s="5" t="str">
        <f t="shared" si="668"/>
        <v>8740-05429</v>
      </c>
      <c r="C507" s="5" t="str">
        <f t="shared" si="669"/>
        <v>8740</v>
      </c>
      <c r="D507" s="1">
        <f>SUM($F507:K507)</f>
        <v>2082.5</v>
      </c>
      <c r="E507" s="2">
        <f t="shared" ref="E507:E516" si="681">D507/$D$517</f>
        <v>0.11884550084889643</v>
      </c>
      <c r="F507" s="22">
        <f>'Div 9 history '!B502</f>
        <v>0</v>
      </c>
      <c r="G507" s="22">
        <f>'Div 9 history '!C502</f>
        <v>0</v>
      </c>
      <c r="H507" s="22">
        <f>'Div 9 history '!D502</f>
        <v>0</v>
      </c>
      <c r="I507" s="22">
        <f>'Div 9 history '!E502</f>
        <v>1732.5</v>
      </c>
      <c r="J507" s="22">
        <f>'Div 9 history '!F502</f>
        <v>0</v>
      </c>
      <c r="K507" s="22">
        <f>'Div 9 history '!G502</f>
        <v>350</v>
      </c>
      <c r="L507" s="1">
        <f t="shared" ref="L507:U513" si="682">$E507*L$517</f>
        <v>30.359083191850591</v>
      </c>
      <c r="M507" s="1">
        <f t="shared" si="682"/>
        <v>299.63327674023765</v>
      </c>
      <c r="N507" s="1">
        <f t="shared" si="682"/>
        <v>61.324278438030561</v>
      </c>
      <c r="O507" s="1">
        <f t="shared" si="682"/>
        <v>0</v>
      </c>
      <c r="P507" s="1">
        <f t="shared" si="682"/>
        <v>17.826825127334466</v>
      </c>
      <c r="Q507" s="1">
        <f t="shared" si="682"/>
        <v>17.826825127334466</v>
      </c>
      <c r="R507" s="1">
        <f t="shared" si="682"/>
        <v>463.02207130730051</v>
      </c>
      <c r="S507" s="1">
        <f t="shared" si="682"/>
        <v>17.826825127334466</v>
      </c>
      <c r="T507" s="1">
        <f t="shared" si="682"/>
        <v>38.030560271646856</v>
      </c>
      <c r="U507" s="1">
        <f t="shared" si="682"/>
        <v>598.38709677419354</v>
      </c>
      <c r="V507" s="1">
        <f t="shared" ref="V507:AF513" si="683">$E507*V$517</f>
        <v>578.83701188455007</v>
      </c>
      <c r="W507" s="1">
        <f t="shared" si="683"/>
        <v>82.716468590831923</v>
      </c>
      <c r="X507" s="1">
        <f t="shared" si="683"/>
        <v>23.174872665534803</v>
      </c>
      <c r="Y507" s="1">
        <f t="shared" si="683"/>
        <v>200.25466893039049</v>
      </c>
      <c r="Z507" s="1">
        <f t="shared" si="683"/>
        <v>351.93123938879455</v>
      </c>
      <c r="AA507" s="1">
        <f t="shared" si="683"/>
        <v>0</v>
      </c>
      <c r="AB507" s="1">
        <f t="shared" si="683"/>
        <v>17.826825127334466</v>
      </c>
      <c r="AC507" s="1">
        <f t="shared" si="683"/>
        <v>17.826825127334466</v>
      </c>
      <c r="AD507" s="1">
        <f t="shared" si="683"/>
        <v>463.02207130730051</v>
      </c>
      <c r="AE507" s="1">
        <f t="shared" si="683"/>
        <v>17.826825127334466</v>
      </c>
      <c r="AF507" s="1">
        <f t="shared" si="683"/>
        <v>38.030560271646856</v>
      </c>
      <c r="AH507" s="15">
        <f t="shared" si="677"/>
        <v>2509.4702886247874</v>
      </c>
      <c r="AI507" s="15">
        <f t="shared" si="678"/>
        <v>2389.8344651952457</v>
      </c>
      <c r="AJ507" s="15">
        <f t="shared" si="679"/>
        <v>-119.63582342954169</v>
      </c>
      <c r="AN507" s="15">
        <f t="shared" si="680"/>
        <v>-119.63582342954169</v>
      </c>
    </row>
    <row r="508" spans="1:40">
      <c r="A508" s="76" t="s">
        <v>1296</v>
      </c>
      <c r="B508" s="5" t="str">
        <f t="shared" si="668"/>
        <v>9110-05421</v>
      </c>
      <c r="C508" s="5" t="str">
        <f t="shared" si="669"/>
        <v>9110</v>
      </c>
      <c r="D508" s="1">
        <f>SUM($F508:K508)</f>
        <v>42.99</v>
      </c>
      <c r="E508" s="2">
        <f t="shared" si="681"/>
        <v>2.4533820319299197E-3</v>
      </c>
      <c r="F508" s="22">
        <f>'Div 9 history '!B503</f>
        <v>0</v>
      </c>
      <c r="G508" s="22">
        <f>'Div 9 history '!C503</f>
        <v>0</v>
      </c>
      <c r="H508" s="22">
        <f>'Div 9 history '!D503</f>
        <v>0</v>
      </c>
      <c r="I508" s="22">
        <f>'Div 9 history '!E503</f>
        <v>42.99</v>
      </c>
      <c r="J508" s="22">
        <f>'Div 9 history '!F503</f>
        <v>0</v>
      </c>
      <c r="K508" s="22">
        <f>'Div 9 history '!G503</f>
        <v>0</v>
      </c>
      <c r="L508" s="1">
        <f t="shared" si="682"/>
        <v>0.62671644005649796</v>
      </c>
      <c r="M508" s="1">
        <f t="shared" si="682"/>
        <v>6.1854667789017128</v>
      </c>
      <c r="N508" s="1">
        <f t="shared" si="682"/>
        <v>1.2659451284758385</v>
      </c>
      <c r="O508" s="1">
        <f t="shared" si="682"/>
        <v>0</v>
      </c>
      <c r="P508" s="1">
        <f t="shared" si="682"/>
        <v>0.36800730478948795</v>
      </c>
      <c r="Q508" s="1">
        <f t="shared" si="682"/>
        <v>0.36800730478948795</v>
      </c>
      <c r="R508" s="1">
        <f t="shared" si="682"/>
        <v>9.5583763963989679</v>
      </c>
      <c r="S508" s="1">
        <f t="shared" si="682"/>
        <v>0.36800730478948795</v>
      </c>
      <c r="T508" s="1">
        <f t="shared" si="682"/>
        <v>0.78508225021757427</v>
      </c>
      <c r="U508" s="1">
        <f t="shared" si="682"/>
        <v>12.352778530767146</v>
      </c>
      <c r="V508" s="1">
        <f t="shared" si="683"/>
        <v>11.949197186514674</v>
      </c>
      <c r="W508" s="1">
        <f t="shared" si="683"/>
        <v>1.707553894223224</v>
      </c>
      <c r="X508" s="1">
        <f t="shared" si="683"/>
        <v>0.47840949622633433</v>
      </c>
      <c r="Y508" s="1">
        <f t="shared" si="683"/>
        <v>4.1339487238019146</v>
      </c>
      <c r="Z508" s="1">
        <f t="shared" si="683"/>
        <v>7.2650775420524747</v>
      </c>
      <c r="AA508" s="1">
        <f t="shared" si="683"/>
        <v>0</v>
      </c>
      <c r="AB508" s="1">
        <f t="shared" si="683"/>
        <v>0.36800730478948795</v>
      </c>
      <c r="AC508" s="1">
        <f t="shared" si="683"/>
        <v>0.36800730478948795</v>
      </c>
      <c r="AD508" s="1">
        <f t="shared" si="683"/>
        <v>9.5583763963989679</v>
      </c>
      <c r="AE508" s="1">
        <f t="shared" si="683"/>
        <v>0.36800730478948795</v>
      </c>
      <c r="AF508" s="1">
        <f t="shared" si="683"/>
        <v>0.78508225021757427</v>
      </c>
      <c r="AH508" s="15">
        <f t="shared" si="670"/>
        <v>51.804142957013028</v>
      </c>
      <c r="AI508" s="15">
        <f t="shared" si="671"/>
        <v>49.334445934570773</v>
      </c>
      <c r="AJ508" s="15">
        <f t="shared" si="672"/>
        <v>-2.4696970224422543</v>
      </c>
      <c r="AN508" s="15">
        <f t="shared" si="673"/>
        <v>-2.4696970224422543</v>
      </c>
    </row>
    <row r="509" spans="1:40">
      <c r="A509" s="76" t="s">
        <v>1297</v>
      </c>
      <c r="B509" s="5" t="str">
        <f t="shared" si="668"/>
        <v>8740-05422</v>
      </c>
      <c r="C509" s="5" t="str">
        <f t="shared" si="669"/>
        <v>8740</v>
      </c>
      <c r="D509" s="1">
        <f>SUM($F509:K509)</f>
        <v>334.24</v>
      </c>
      <c r="E509" s="2">
        <f t="shared" si="681"/>
        <v>1.9074631550413036E-2</v>
      </c>
      <c r="F509" s="22">
        <f>'Div 9 history '!B504</f>
        <v>0</v>
      </c>
      <c r="G509" s="22">
        <f>'Div 9 history '!C504</f>
        <v>0</v>
      </c>
      <c r="H509" s="22">
        <f>'Div 9 history '!D504</f>
        <v>0</v>
      </c>
      <c r="I509" s="22">
        <f>'Div 9 history '!E504</f>
        <v>0</v>
      </c>
      <c r="J509" s="22">
        <f>'Div 9 history '!F504</f>
        <v>334.24</v>
      </c>
      <c r="K509" s="22">
        <f>'Div 9 history '!G504</f>
        <v>0</v>
      </c>
      <c r="L509" s="1">
        <f t="shared" si="682"/>
        <v>4.8726146295530102</v>
      </c>
      <c r="M509" s="1">
        <f t="shared" si="682"/>
        <v>48.090961064901343</v>
      </c>
      <c r="N509" s="1">
        <f t="shared" si="682"/>
        <v>9.842509880013127</v>
      </c>
      <c r="O509" s="1">
        <f t="shared" si="682"/>
        <v>0</v>
      </c>
      <c r="P509" s="1">
        <f t="shared" si="682"/>
        <v>2.8611947325619553</v>
      </c>
      <c r="Q509" s="1">
        <f t="shared" si="682"/>
        <v>2.8611947325619553</v>
      </c>
      <c r="R509" s="1">
        <f t="shared" si="682"/>
        <v>74.314764520409184</v>
      </c>
      <c r="S509" s="1">
        <f t="shared" si="682"/>
        <v>2.8611947325619553</v>
      </c>
      <c r="T509" s="1">
        <f t="shared" si="682"/>
        <v>6.1038820961321711</v>
      </c>
      <c r="U509" s="1">
        <f t="shared" si="682"/>
        <v>96.040769856329632</v>
      </c>
      <c r="V509" s="1">
        <f t="shared" si="683"/>
        <v>92.902992966286689</v>
      </c>
      <c r="W509" s="1">
        <f t="shared" si="683"/>
        <v>13.275943559087473</v>
      </c>
      <c r="X509" s="1">
        <f t="shared" si="683"/>
        <v>3.7195531523305418</v>
      </c>
      <c r="Y509" s="1">
        <f t="shared" si="683"/>
        <v>32.140754162445965</v>
      </c>
      <c r="Z509" s="1">
        <f t="shared" si="683"/>
        <v>56.484752678660605</v>
      </c>
      <c r="AA509" s="1">
        <f t="shared" si="683"/>
        <v>0</v>
      </c>
      <c r="AB509" s="1">
        <f t="shared" si="683"/>
        <v>2.8611947325619553</v>
      </c>
      <c r="AC509" s="1">
        <f t="shared" si="683"/>
        <v>2.8611947325619553</v>
      </c>
      <c r="AD509" s="1">
        <f t="shared" si="683"/>
        <v>74.314764520409184</v>
      </c>
      <c r="AE509" s="1">
        <f t="shared" si="683"/>
        <v>2.8611947325619553</v>
      </c>
      <c r="AF509" s="1">
        <f t="shared" si="683"/>
        <v>6.1038820961321711</v>
      </c>
      <c r="AH509" s="15">
        <f t="shared" si="670"/>
        <v>402.76847503959146</v>
      </c>
      <c r="AI509" s="15">
        <f t="shared" si="671"/>
        <v>383.56699718936812</v>
      </c>
      <c r="AJ509" s="15">
        <f t="shared" si="672"/>
        <v>-19.201477850223341</v>
      </c>
      <c r="AN509" s="15">
        <f t="shared" si="673"/>
        <v>-19.201477850223341</v>
      </c>
    </row>
    <row r="510" spans="1:40">
      <c r="A510" s="76" t="s">
        <v>1298</v>
      </c>
      <c r="B510" s="5" t="str">
        <f t="shared" si="668"/>
        <v>9090-05420</v>
      </c>
      <c r="C510" s="5" t="str">
        <f t="shared" si="669"/>
        <v>9090</v>
      </c>
      <c r="D510" s="1">
        <f>SUM($F510:K510)</f>
        <v>350</v>
      </c>
      <c r="E510" s="2">
        <f t="shared" si="681"/>
        <v>1.9974033756117046E-2</v>
      </c>
      <c r="F510" s="22">
        <f>'Div 9 history '!B505</f>
        <v>0</v>
      </c>
      <c r="G510" s="22">
        <f>'Div 9 history '!C505</f>
        <v>0</v>
      </c>
      <c r="H510" s="22">
        <f>'Div 9 history '!D505</f>
        <v>0</v>
      </c>
      <c r="I510" s="22">
        <f>'Div 9 history '!E505</f>
        <v>0</v>
      </c>
      <c r="J510" s="22">
        <f>'Div 9 history '!F505</f>
        <v>350</v>
      </c>
      <c r="K510" s="22">
        <f>'Div 9 history '!G505</f>
        <v>0</v>
      </c>
      <c r="L510" s="1">
        <f t="shared" si="682"/>
        <v>5.1023669230000994</v>
      </c>
      <c r="M510" s="1">
        <f t="shared" si="682"/>
        <v>50.358533905922293</v>
      </c>
      <c r="N510" s="1">
        <f t="shared" si="682"/>
        <v>10.306601418156395</v>
      </c>
      <c r="O510" s="1">
        <f t="shared" si="682"/>
        <v>0</v>
      </c>
      <c r="P510" s="1">
        <f t="shared" si="682"/>
        <v>2.996105063417557</v>
      </c>
      <c r="Q510" s="1">
        <f t="shared" si="682"/>
        <v>2.996105063417557</v>
      </c>
      <c r="R510" s="1">
        <f t="shared" si="682"/>
        <v>77.818835513832013</v>
      </c>
      <c r="S510" s="1">
        <f t="shared" si="682"/>
        <v>2.996105063417557</v>
      </c>
      <c r="T510" s="1">
        <f t="shared" si="682"/>
        <v>6.3916908019574548</v>
      </c>
      <c r="U510" s="1">
        <f t="shared" si="682"/>
        <v>100.56925996204933</v>
      </c>
      <c r="V510" s="1">
        <f t="shared" si="683"/>
        <v>97.283531409168077</v>
      </c>
      <c r="W510" s="1">
        <f t="shared" si="683"/>
        <v>13.901927494257464</v>
      </c>
      <c r="X510" s="1">
        <f t="shared" si="683"/>
        <v>3.8949365824428241</v>
      </c>
      <c r="Y510" s="1">
        <f t="shared" si="683"/>
        <v>33.656246879057221</v>
      </c>
      <c r="Z510" s="1">
        <f t="shared" si="683"/>
        <v>59.148107460301603</v>
      </c>
      <c r="AA510" s="1">
        <f t="shared" si="683"/>
        <v>0</v>
      </c>
      <c r="AB510" s="1">
        <f t="shared" si="683"/>
        <v>2.996105063417557</v>
      </c>
      <c r="AC510" s="1">
        <f t="shared" si="683"/>
        <v>2.996105063417557</v>
      </c>
      <c r="AD510" s="1">
        <f t="shared" si="683"/>
        <v>77.818835513832013</v>
      </c>
      <c r="AE510" s="1">
        <f t="shared" si="683"/>
        <v>2.996105063417557</v>
      </c>
      <c r="AF510" s="1">
        <f t="shared" si="683"/>
        <v>6.3916908019574548</v>
      </c>
      <c r="AH510" s="15">
        <f t="shared" si="670"/>
        <v>421.75971237391383</v>
      </c>
      <c r="AI510" s="15">
        <f t="shared" si="671"/>
        <v>401.65285129331858</v>
      </c>
      <c r="AJ510" s="15">
        <f t="shared" si="672"/>
        <v>-20.106861080595252</v>
      </c>
      <c r="AN510" s="15">
        <f t="shared" si="673"/>
        <v>-20.106861080595252</v>
      </c>
    </row>
    <row r="511" spans="1:40">
      <c r="A511" s="76" t="s">
        <v>289</v>
      </c>
      <c r="B511" s="5" t="str">
        <f t="shared" si="668"/>
        <v>8740-05421</v>
      </c>
      <c r="C511" s="5" t="str">
        <f t="shared" si="669"/>
        <v>8740</v>
      </c>
      <c r="D511" s="1">
        <f>SUM($F511:K511)</f>
        <v>190.36</v>
      </c>
      <c r="E511" s="2">
        <f t="shared" si="681"/>
        <v>1.086359161661269E-2</v>
      </c>
      <c r="F511" s="22">
        <f>'Div 9 history '!B506</f>
        <v>190.36</v>
      </c>
      <c r="G511" s="22">
        <f>'Div 9 history '!C506</f>
        <v>0</v>
      </c>
      <c r="H511" s="22">
        <f>'Div 9 history '!D506</f>
        <v>0</v>
      </c>
      <c r="I511" s="22">
        <f>'Div 9 history '!E506</f>
        <v>0</v>
      </c>
      <c r="J511" s="22">
        <f>'Div 9 history '!F506</f>
        <v>0</v>
      </c>
      <c r="K511" s="22">
        <f>'Div 9 history '!G506</f>
        <v>0</v>
      </c>
      <c r="L511" s="1">
        <f t="shared" si="682"/>
        <v>2.7751044784637116</v>
      </c>
      <c r="M511" s="1">
        <f t="shared" si="682"/>
        <v>27.389287183803912</v>
      </c>
      <c r="N511" s="1">
        <f t="shared" si="682"/>
        <v>5.6056132741721481</v>
      </c>
      <c r="O511" s="1">
        <f t="shared" si="682"/>
        <v>0</v>
      </c>
      <c r="P511" s="1">
        <f t="shared" si="682"/>
        <v>1.6295387424919034</v>
      </c>
      <c r="Q511" s="1">
        <f t="shared" si="682"/>
        <v>1.6295387424919034</v>
      </c>
      <c r="R511" s="1">
        <f t="shared" si="682"/>
        <v>42.324552938323045</v>
      </c>
      <c r="S511" s="1">
        <f t="shared" si="682"/>
        <v>1.6295387424919034</v>
      </c>
      <c r="T511" s="1">
        <f t="shared" si="682"/>
        <v>3.4763493173160609</v>
      </c>
      <c r="U511" s="1">
        <f t="shared" si="682"/>
        <v>54.698183789644894</v>
      </c>
      <c r="V511" s="1">
        <f t="shared" si="683"/>
        <v>52.911122968712107</v>
      </c>
      <c r="W511" s="1">
        <f t="shared" si="683"/>
        <v>7.5610597651624323</v>
      </c>
      <c r="X511" s="1">
        <f t="shared" si="683"/>
        <v>2.1184003652394745</v>
      </c>
      <c r="Y511" s="1">
        <f t="shared" si="683"/>
        <v>18.305151873992383</v>
      </c>
      <c r="Z511" s="1">
        <f t="shared" si="683"/>
        <v>32.169810674694332</v>
      </c>
      <c r="AA511" s="1">
        <f t="shared" si="683"/>
        <v>0</v>
      </c>
      <c r="AB511" s="1">
        <f t="shared" si="683"/>
        <v>1.6295387424919034</v>
      </c>
      <c r="AC511" s="1">
        <f t="shared" si="683"/>
        <v>1.6295387424919034</v>
      </c>
      <c r="AD511" s="1">
        <f t="shared" si="683"/>
        <v>42.324552938323045</v>
      </c>
      <c r="AE511" s="1">
        <f t="shared" si="683"/>
        <v>1.6295387424919034</v>
      </c>
      <c r="AF511" s="1">
        <f t="shared" si="683"/>
        <v>3.4763493173160609</v>
      </c>
      <c r="AH511" s="15">
        <f t="shared" si="670"/>
        <v>229.38908242142361</v>
      </c>
      <c r="AI511" s="15">
        <f t="shared" si="671"/>
        <v>218.45324792056047</v>
      </c>
      <c r="AJ511" s="15">
        <f t="shared" si="672"/>
        <v>-10.935834500863137</v>
      </c>
      <c r="AN511" s="15">
        <f t="shared" si="673"/>
        <v>-10.935834500863137</v>
      </c>
    </row>
    <row r="512" spans="1:40">
      <c r="A512" s="76" t="s">
        <v>742</v>
      </c>
      <c r="B512" s="5" t="str">
        <f t="shared" si="668"/>
        <v>8700-05422</v>
      </c>
      <c r="C512" s="5" t="str">
        <f t="shared" si="669"/>
        <v>8700</v>
      </c>
      <c r="D512" s="1">
        <f>SUM($F512:K512)</f>
        <v>2973</v>
      </c>
      <c r="E512" s="2">
        <f t="shared" si="681"/>
        <v>0.16966514959124568</v>
      </c>
      <c r="F512" s="22">
        <f>'Div 9 history '!B507</f>
        <v>0</v>
      </c>
      <c r="G512" s="22">
        <f>'Div 9 history '!C507</f>
        <v>0</v>
      </c>
      <c r="H512" s="22">
        <f>'Div 9 history '!D507</f>
        <v>0</v>
      </c>
      <c r="I512" s="22">
        <f>'Div 9 history '!E507</f>
        <v>0</v>
      </c>
      <c r="J512" s="22">
        <f>'Div 9 history '!F507</f>
        <v>2973</v>
      </c>
      <c r="K512" s="22">
        <f>'Div 9 history '!G507</f>
        <v>0</v>
      </c>
      <c r="L512" s="1">
        <f t="shared" si="682"/>
        <v>43.340962463083706</v>
      </c>
      <c r="M512" s="1">
        <f t="shared" si="682"/>
        <v>427.75977514944856</v>
      </c>
      <c r="N512" s="1">
        <f t="shared" si="682"/>
        <v>87.547217189082772</v>
      </c>
      <c r="O512" s="1">
        <f t="shared" si="682"/>
        <v>0</v>
      </c>
      <c r="P512" s="1">
        <f t="shared" si="682"/>
        <v>25.449772438686853</v>
      </c>
      <c r="Q512" s="1">
        <f t="shared" si="682"/>
        <v>25.449772438686853</v>
      </c>
      <c r="R512" s="1">
        <f t="shared" si="682"/>
        <v>661.01542280749311</v>
      </c>
      <c r="S512" s="1">
        <f t="shared" si="682"/>
        <v>25.449772438686853</v>
      </c>
      <c r="T512" s="1">
        <f t="shared" si="682"/>
        <v>54.292847869198617</v>
      </c>
      <c r="U512" s="1">
        <f t="shared" si="682"/>
        <v>854.26402819192197</v>
      </c>
      <c r="V512" s="1">
        <f t="shared" si="683"/>
        <v>826.35411108416213</v>
      </c>
      <c r="W512" s="1">
        <f t="shared" si="683"/>
        <v>118.08694411550699</v>
      </c>
      <c r="X512" s="1">
        <f t="shared" si="683"/>
        <v>33.084704170292909</v>
      </c>
      <c r="Y512" s="1">
        <f t="shared" si="683"/>
        <v>285.88577706124897</v>
      </c>
      <c r="Z512" s="1">
        <f t="shared" si="683"/>
        <v>502.42092422707628</v>
      </c>
      <c r="AA512" s="1">
        <f t="shared" si="683"/>
        <v>0</v>
      </c>
      <c r="AB512" s="1">
        <f t="shared" si="683"/>
        <v>25.449772438686853</v>
      </c>
      <c r="AC512" s="1">
        <f t="shared" si="683"/>
        <v>25.449772438686853</v>
      </c>
      <c r="AD512" s="1">
        <f t="shared" si="683"/>
        <v>661.01542280749311</v>
      </c>
      <c r="AE512" s="1">
        <f t="shared" si="683"/>
        <v>25.449772438686853</v>
      </c>
      <c r="AF512" s="1">
        <f t="shared" si="683"/>
        <v>54.292847869198617</v>
      </c>
      <c r="AH512" s="15">
        <f t="shared" si="670"/>
        <v>3582.547499678989</v>
      </c>
      <c r="AI512" s="15">
        <f t="shared" si="671"/>
        <v>3411.7540768429621</v>
      </c>
      <c r="AJ512" s="15">
        <f t="shared" si="672"/>
        <v>-170.79342283602682</v>
      </c>
      <c r="AN512" s="15">
        <f t="shared" si="673"/>
        <v>-170.79342283602682</v>
      </c>
    </row>
    <row r="513" spans="1:40">
      <c r="A513" s="76" t="s">
        <v>746</v>
      </c>
      <c r="B513" s="5" t="str">
        <f t="shared" si="668"/>
        <v>9260-05427</v>
      </c>
      <c r="C513" s="5" t="str">
        <f t="shared" si="669"/>
        <v>9260</v>
      </c>
      <c r="D513" s="1">
        <f>SUM($F513:K513)</f>
        <v>0</v>
      </c>
      <c r="E513" s="2">
        <f t="shared" si="681"/>
        <v>0</v>
      </c>
      <c r="F513" s="22">
        <f>'Div 9 history '!B508</f>
        <v>0</v>
      </c>
      <c r="G513" s="22">
        <f>'Div 9 history '!C508</f>
        <v>0</v>
      </c>
      <c r="H513" s="22">
        <f>'Div 9 history '!D508</f>
        <v>0</v>
      </c>
      <c r="I513" s="22">
        <f>'Div 9 history '!E508</f>
        <v>0</v>
      </c>
      <c r="J513" s="22">
        <f>'Div 9 history '!F508</f>
        <v>0</v>
      </c>
      <c r="K513" s="22">
        <f>'Div 9 history '!G508</f>
        <v>0</v>
      </c>
      <c r="L513" s="1">
        <f t="shared" si="682"/>
        <v>0</v>
      </c>
      <c r="M513" s="1">
        <f t="shared" si="682"/>
        <v>0</v>
      </c>
      <c r="N513" s="1">
        <f t="shared" si="682"/>
        <v>0</v>
      </c>
      <c r="O513" s="1">
        <f t="shared" si="682"/>
        <v>0</v>
      </c>
      <c r="P513" s="1">
        <f t="shared" si="682"/>
        <v>0</v>
      </c>
      <c r="Q513" s="1">
        <f t="shared" si="682"/>
        <v>0</v>
      </c>
      <c r="R513" s="1">
        <f t="shared" si="682"/>
        <v>0</v>
      </c>
      <c r="S513" s="1">
        <f t="shared" si="682"/>
        <v>0</v>
      </c>
      <c r="T513" s="1">
        <f t="shared" si="682"/>
        <v>0</v>
      </c>
      <c r="U513" s="1">
        <f t="shared" si="682"/>
        <v>0</v>
      </c>
      <c r="V513" s="1">
        <f t="shared" si="683"/>
        <v>0</v>
      </c>
      <c r="W513" s="1">
        <f t="shared" si="683"/>
        <v>0</v>
      </c>
      <c r="X513" s="1">
        <f t="shared" si="683"/>
        <v>0</v>
      </c>
      <c r="Y513" s="1">
        <f t="shared" si="683"/>
        <v>0</v>
      </c>
      <c r="Z513" s="1">
        <f t="shared" si="683"/>
        <v>0</v>
      </c>
      <c r="AA513" s="1">
        <f t="shared" si="683"/>
        <v>0</v>
      </c>
      <c r="AB513" s="1">
        <f t="shared" si="683"/>
        <v>0</v>
      </c>
      <c r="AC513" s="1">
        <f t="shared" si="683"/>
        <v>0</v>
      </c>
      <c r="AD513" s="1">
        <f t="shared" si="683"/>
        <v>0</v>
      </c>
      <c r="AE513" s="1">
        <f t="shared" si="683"/>
        <v>0</v>
      </c>
      <c r="AF513" s="1">
        <f t="shared" si="683"/>
        <v>0</v>
      </c>
      <c r="AH513" s="15">
        <f t="shared" si="670"/>
        <v>0</v>
      </c>
      <c r="AI513" s="15">
        <f t="shared" si="671"/>
        <v>0</v>
      </c>
      <c r="AJ513" s="15">
        <f t="shared" si="672"/>
        <v>0</v>
      </c>
      <c r="AN513" s="15">
        <f t="shared" si="673"/>
        <v>0</v>
      </c>
    </row>
    <row r="514" spans="1:40">
      <c r="A514" s="76" t="s">
        <v>956</v>
      </c>
      <c r="B514" s="5" t="str">
        <f t="shared" si="668"/>
        <v>8410-05424</v>
      </c>
      <c r="C514" s="5" t="str">
        <f t="shared" si="669"/>
        <v>8410</v>
      </c>
      <c r="D514" s="1">
        <f>SUM($F514:K514)</f>
        <v>0</v>
      </c>
      <c r="E514" s="2">
        <f t="shared" si="681"/>
        <v>0</v>
      </c>
      <c r="F514" s="22">
        <f>'Div 9 history '!B509</f>
        <v>0</v>
      </c>
      <c r="G514" s="22">
        <f>'Div 9 history '!C509</f>
        <v>0</v>
      </c>
      <c r="H514" s="22">
        <f>'Div 9 history '!D509</f>
        <v>0</v>
      </c>
      <c r="I514" s="22">
        <f>'Div 9 history '!E509</f>
        <v>0</v>
      </c>
      <c r="J514" s="22">
        <f>'Div 9 history '!F509</f>
        <v>0</v>
      </c>
      <c r="K514" s="22">
        <f>'Div 9 history '!G509</f>
        <v>0</v>
      </c>
      <c r="L514" s="1">
        <f>$E514*L$517</f>
        <v>0</v>
      </c>
      <c r="M514" s="1">
        <f>$E514*M$517</f>
        <v>0</v>
      </c>
      <c r="N514" s="1">
        <f>$E514*N$517</f>
        <v>0</v>
      </c>
      <c r="O514" s="1">
        <f t="shared" ref="O514:AD514" si="684">$E514*O$517</f>
        <v>0</v>
      </c>
      <c r="P514" s="1">
        <f t="shared" si="684"/>
        <v>0</v>
      </c>
      <c r="Q514" s="1">
        <f t="shared" si="684"/>
        <v>0</v>
      </c>
      <c r="R514" s="1">
        <f t="shared" si="684"/>
        <v>0</v>
      </c>
      <c r="S514" s="1">
        <f t="shared" si="684"/>
        <v>0</v>
      </c>
      <c r="T514" s="1">
        <f t="shared" si="684"/>
        <v>0</v>
      </c>
      <c r="U514" s="1">
        <f t="shared" si="684"/>
        <v>0</v>
      </c>
      <c r="V514" s="1">
        <f t="shared" si="684"/>
        <v>0</v>
      </c>
      <c r="W514" s="1">
        <f t="shared" si="684"/>
        <v>0</v>
      </c>
      <c r="X514" s="1">
        <f t="shared" si="684"/>
        <v>0</v>
      </c>
      <c r="Y514" s="1">
        <f t="shared" si="684"/>
        <v>0</v>
      </c>
      <c r="Z514" s="1">
        <f t="shared" si="684"/>
        <v>0</v>
      </c>
      <c r="AA514" s="1">
        <f t="shared" si="684"/>
        <v>0</v>
      </c>
      <c r="AB514" s="1">
        <f t="shared" si="684"/>
        <v>0</v>
      </c>
      <c r="AC514" s="1">
        <f t="shared" si="684"/>
        <v>0</v>
      </c>
      <c r="AD514" s="1">
        <f t="shared" si="684"/>
        <v>0</v>
      </c>
      <c r="AE514" s="1">
        <f t="shared" ref="AE514:AF514" si="685">$E514*AE$517</f>
        <v>0</v>
      </c>
      <c r="AF514" s="1">
        <f t="shared" si="685"/>
        <v>0</v>
      </c>
      <c r="AH514" s="15">
        <f t="shared" si="670"/>
        <v>0</v>
      </c>
      <c r="AI514" s="15">
        <f t="shared" si="671"/>
        <v>0</v>
      </c>
      <c r="AJ514" s="15">
        <f t="shared" si="672"/>
        <v>0</v>
      </c>
      <c r="AN514" s="15">
        <f t="shared" si="673"/>
        <v>0</v>
      </c>
    </row>
    <row r="515" spans="1:40">
      <c r="A515" s="76" t="s">
        <v>957</v>
      </c>
      <c r="B515" s="5" t="str">
        <f t="shared" si="668"/>
        <v>8700-05424</v>
      </c>
      <c r="C515" s="5" t="str">
        <f t="shared" si="669"/>
        <v>8700</v>
      </c>
      <c r="D515" s="1">
        <f>SUM($F515:K515)</f>
        <v>0</v>
      </c>
      <c r="E515" s="2">
        <f t="shared" si="681"/>
        <v>0</v>
      </c>
      <c r="F515" s="22">
        <f>'Div 9 history '!B510</f>
        <v>0</v>
      </c>
      <c r="G515" s="22">
        <f>'Div 9 history '!C510</f>
        <v>0</v>
      </c>
      <c r="H515" s="22">
        <f>'Div 9 history '!D510</f>
        <v>0</v>
      </c>
      <c r="I515" s="22">
        <f>'Div 9 history '!E510</f>
        <v>0</v>
      </c>
      <c r="J515" s="22">
        <f>'Div 9 history '!F510</f>
        <v>0</v>
      </c>
      <c r="K515" s="22">
        <f>'Div 9 history '!G510</f>
        <v>0</v>
      </c>
      <c r="L515" s="1">
        <f t="shared" ref="L515:AF515" si="686">$E515*L$517</f>
        <v>0</v>
      </c>
      <c r="M515" s="1">
        <f t="shared" si="686"/>
        <v>0</v>
      </c>
      <c r="N515" s="1">
        <f t="shared" si="686"/>
        <v>0</v>
      </c>
      <c r="O515" s="1">
        <f t="shared" si="686"/>
        <v>0</v>
      </c>
      <c r="P515" s="1">
        <f t="shared" si="686"/>
        <v>0</v>
      </c>
      <c r="Q515" s="1">
        <f t="shared" si="686"/>
        <v>0</v>
      </c>
      <c r="R515" s="1">
        <f t="shared" si="686"/>
        <v>0</v>
      </c>
      <c r="S515" s="1">
        <f t="shared" si="686"/>
        <v>0</v>
      </c>
      <c r="T515" s="1">
        <f t="shared" si="686"/>
        <v>0</v>
      </c>
      <c r="U515" s="1">
        <f t="shared" si="686"/>
        <v>0</v>
      </c>
      <c r="V515" s="1">
        <f t="shared" si="686"/>
        <v>0</v>
      </c>
      <c r="W515" s="1">
        <f t="shared" si="686"/>
        <v>0</v>
      </c>
      <c r="X515" s="1">
        <f t="shared" si="686"/>
        <v>0</v>
      </c>
      <c r="Y515" s="1">
        <f t="shared" si="686"/>
        <v>0</v>
      </c>
      <c r="Z515" s="1">
        <f t="shared" si="686"/>
        <v>0</v>
      </c>
      <c r="AA515" s="1">
        <f t="shared" si="686"/>
        <v>0</v>
      </c>
      <c r="AB515" s="1">
        <f t="shared" si="686"/>
        <v>0</v>
      </c>
      <c r="AC515" s="1">
        <f t="shared" si="686"/>
        <v>0</v>
      </c>
      <c r="AD515" s="1">
        <f t="shared" si="686"/>
        <v>0</v>
      </c>
      <c r="AE515" s="1">
        <f t="shared" si="686"/>
        <v>0</v>
      </c>
      <c r="AF515" s="1">
        <f t="shared" si="686"/>
        <v>0</v>
      </c>
      <c r="AH515" s="15">
        <f t="shared" si="670"/>
        <v>0</v>
      </c>
      <c r="AI515" s="15">
        <f t="shared" si="671"/>
        <v>0</v>
      </c>
      <c r="AJ515" s="15">
        <f t="shared" si="672"/>
        <v>0</v>
      </c>
      <c r="AN515" s="15">
        <f t="shared" si="673"/>
        <v>0</v>
      </c>
    </row>
    <row r="516" spans="1:40">
      <c r="A516" s="108" t="s">
        <v>793</v>
      </c>
      <c r="B516" s="5" t="str">
        <f t="shared" si="668"/>
        <v>9090-05424</v>
      </c>
      <c r="C516" s="5" t="str">
        <f t="shared" si="669"/>
        <v>9090</v>
      </c>
      <c r="D516" s="1">
        <f>SUM($F516:K516)</f>
        <v>0</v>
      </c>
      <c r="E516" s="2">
        <f t="shared" si="681"/>
        <v>0</v>
      </c>
      <c r="F516" s="22">
        <f>'Div 9 history '!B511</f>
        <v>0</v>
      </c>
      <c r="G516" s="22">
        <f>'Div 9 history '!C511</f>
        <v>0</v>
      </c>
      <c r="H516" s="22">
        <f>'Div 9 history '!D511</f>
        <v>0</v>
      </c>
      <c r="I516" s="22">
        <f>'Div 9 history '!E511</f>
        <v>0</v>
      </c>
      <c r="J516" s="22">
        <f>'Div 9 history '!F511</f>
        <v>0</v>
      </c>
      <c r="K516" s="22">
        <f>'Div 9 history '!G511</f>
        <v>0</v>
      </c>
      <c r="L516" s="1">
        <f t="shared" ref="L516:AF516" si="687">$E516*L$517</f>
        <v>0</v>
      </c>
      <c r="M516" s="1">
        <f t="shared" si="687"/>
        <v>0</v>
      </c>
      <c r="N516" s="1">
        <f t="shared" si="687"/>
        <v>0</v>
      </c>
      <c r="O516" s="1">
        <f t="shared" si="687"/>
        <v>0</v>
      </c>
      <c r="P516" s="1">
        <f t="shared" si="687"/>
        <v>0</v>
      </c>
      <c r="Q516" s="1">
        <f t="shared" si="687"/>
        <v>0</v>
      </c>
      <c r="R516" s="1">
        <f t="shared" si="687"/>
        <v>0</v>
      </c>
      <c r="S516" s="1">
        <f t="shared" si="687"/>
        <v>0</v>
      </c>
      <c r="T516" s="1">
        <f t="shared" si="687"/>
        <v>0</v>
      </c>
      <c r="U516" s="1">
        <f t="shared" si="687"/>
        <v>0</v>
      </c>
      <c r="V516" s="1">
        <f t="shared" si="687"/>
        <v>0</v>
      </c>
      <c r="W516" s="1">
        <f t="shared" si="687"/>
        <v>0</v>
      </c>
      <c r="X516" s="1">
        <f t="shared" si="687"/>
        <v>0</v>
      </c>
      <c r="Y516" s="1">
        <f t="shared" si="687"/>
        <v>0</v>
      </c>
      <c r="Z516" s="1">
        <f t="shared" si="687"/>
        <v>0</v>
      </c>
      <c r="AA516" s="1">
        <f t="shared" si="687"/>
        <v>0</v>
      </c>
      <c r="AB516" s="1">
        <f t="shared" si="687"/>
        <v>0</v>
      </c>
      <c r="AC516" s="1">
        <f t="shared" si="687"/>
        <v>0</v>
      </c>
      <c r="AD516" s="1">
        <f t="shared" si="687"/>
        <v>0</v>
      </c>
      <c r="AE516" s="1">
        <f t="shared" si="687"/>
        <v>0</v>
      </c>
      <c r="AF516" s="1">
        <f t="shared" si="687"/>
        <v>0</v>
      </c>
      <c r="AH516" s="15">
        <f t="shared" si="664"/>
        <v>0</v>
      </c>
      <c r="AI516" s="15">
        <f t="shared" si="665"/>
        <v>0</v>
      </c>
      <c r="AJ516" s="15">
        <f t="shared" si="666"/>
        <v>0</v>
      </c>
      <c r="AN516" s="15">
        <f t="shared" si="667"/>
        <v>0</v>
      </c>
    </row>
    <row r="517" spans="1:40">
      <c r="A517" s="9" t="s">
        <v>36</v>
      </c>
      <c r="B517" s="5"/>
      <c r="C517" s="5"/>
      <c r="D517" s="31">
        <f t="shared" ref="D517:K517" si="688">SUM(D492:D516)</f>
        <v>17522.75</v>
      </c>
      <c r="E517" s="32">
        <f t="shared" si="688"/>
        <v>0.99999999999999989</v>
      </c>
      <c r="F517" s="31">
        <f t="shared" si="688"/>
        <v>3561.36</v>
      </c>
      <c r="G517" s="31">
        <f t="shared" si="688"/>
        <v>131.11000000000001</v>
      </c>
      <c r="H517" s="31">
        <f t="shared" si="688"/>
        <v>4583.5</v>
      </c>
      <c r="I517" s="31">
        <f t="shared" si="688"/>
        <v>2262.2999999999997</v>
      </c>
      <c r="J517" s="31">
        <f t="shared" si="688"/>
        <v>5432.24</v>
      </c>
      <c r="K517" s="31">
        <f t="shared" si="688"/>
        <v>1552.24</v>
      </c>
      <c r="L517" s="31">
        <f>'Div 9 history '!H512</f>
        <v>255.45</v>
      </c>
      <c r="M517" s="31">
        <f>'Div 9 history '!I512</f>
        <v>2521.1999999999998</v>
      </c>
      <c r="N517" s="31">
        <f>'Div 9 history '!J512</f>
        <v>516</v>
      </c>
      <c r="O517" s="31">
        <f>'Div 009 FY19 Budget'!C87</f>
        <v>0</v>
      </c>
      <c r="P517" s="31">
        <f>'Div 009 FY19 Budget'!D87</f>
        <v>150</v>
      </c>
      <c r="Q517" s="31">
        <f>'Div 009 FY19 Budget'!E87</f>
        <v>150</v>
      </c>
      <c r="R517" s="31">
        <f>'Div 009 FY19 Budget'!F87</f>
        <v>3896</v>
      </c>
      <c r="S517" s="31">
        <f>'Div 009 FY19 Budget'!G87</f>
        <v>150</v>
      </c>
      <c r="T517" s="31">
        <f>'Div 009 FY19 Budget'!H87</f>
        <v>320</v>
      </c>
      <c r="U517" s="31">
        <f>'Div 009 FY19 Budget'!I87</f>
        <v>5035</v>
      </c>
      <c r="V517" s="31">
        <f>'Div 009 FY19 Budget'!J87</f>
        <v>4870.5</v>
      </c>
      <c r="W517" s="31">
        <f>'Div 009 FY19 Budget'!K87</f>
        <v>696</v>
      </c>
      <c r="X517" s="31">
        <f>'Div 009 FY19 Budget'!L87</f>
        <v>195</v>
      </c>
      <c r="Y517" s="31">
        <f>'Div 009 FY19 Budget'!M87</f>
        <v>1685</v>
      </c>
      <c r="Z517" s="31">
        <f>'Div 009 FY19 Budget'!N87</f>
        <v>2961.25</v>
      </c>
      <c r="AA517" s="37">
        <f t="shared" ref="AA517" si="689">O517*(1+AA$3)</f>
        <v>0</v>
      </c>
      <c r="AB517" s="37">
        <f t="shared" ref="AB517" si="690">P517*(1+AB$3)</f>
        <v>150</v>
      </c>
      <c r="AC517" s="37">
        <f t="shared" ref="AC517" si="691">Q517*(1+AC$3)</f>
        <v>150</v>
      </c>
      <c r="AD517" s="37">
        <f t="shared" ref="AD517" si="692">R517*(1+AD$3)</f>
        <v>3896</v>
      </c>
      <c r="AE517" s="37">
        <f t="shared" ref="AE517" si="693">S517*(1+AE$3)</f>
        <v>150</v>
      </c>
      <c r="AF517" s="37">
        <f t="shared" ref="AF517" si="694">T517*(1+AF$3)</f>
        <v>320</v>
      </c>
      <c r="AH517" s="15">
        <f>SUM(F517:Q517)</f>
        <v>21115.4</v>
      </c>
      <c r="AI517" s="15">
        <f>SUM(U517:AF517)</f>
        <v>20108.75</v>
      </c>
      <c r="AJ517" s="15">
        <f t="shared" ref="AJ517" si="695">AI517-AH517</f>
        <v>-1006.6500000000015</v>
      </c>
    </row>
    <row r="518" spans="1:40">
      <c r="B518" s="5"/>
      <c r="C518" s="5"/>
      <c r="F518" s="1">
        <f>F517-'Div 9 history '!B512</f>
        <v>0</v>
      </c>
      <c r="G518" s="1">
        <f>G517-'Div 9 history '!C512</f>
        <v>0</v>
      </c>
      <c r="H518" s="1">
        <f>H517-'Div 9 history '!D512</f>
        <v>0</v>
      </c>
      <c r="I518" s="1">
        <f>I517-'Div 9 history '!E512</f>
        <v>0</v>
      </c>
      <c r="J518" s="1">
        <f>J517-'Div 9 history '!F512</f>
        <v>0</v>
      </c>
      <c r="K518" s="1">
        <f>K517-'Div 9 history '!G512</f>
        <v>0</v>
      </c>
      <c r="L518" s="1">
        <f>L517-'Div 9 history '!H512</f>
        <v>0</v>
      </c>
      <c r="M518" s="1">
        <f>M517-'Div 9 history '!I512</f>
        <v>0</v>
      </c>
      <c r="N518" s="1">
        <f>N517-'Div 9 history '!J512</f>
        <v>0</v>
      </c>
      <c r="O518" s="1">
        <f t="shared" ref="O518:AF518" si="696">O517-SUM(O492:O516)</f>
        <v>0</v>
      </c>
      <c r="P518" s="1">
        <f t="shared" si="696"/>
        <v>0</v>
      </c>
      <c r="Q518" s="1">
        <f t="shared" si="696"/>
        <v>0</v>
      </c>
      <c r="R518" s="1">
        <f t="shared" si="696"/>
        <v>0</v>
      </c>
      <c r="S518" s="1">
        <f t="shared" si="696"/>
        <v>0</v>
      </c>
      <c r="T518" s="1">
        <f t="shared" si="696"/>
        <v>0</v>
      </c>
      <c r="U518" s="1">
        <f t="shared" si="696"/>
        <v>0</v>
      </c>
      <c r="V518" s="1">
        <f t="shared" si="696"/>
        <v>0</v>
      </c>
      <c r="W518" s="1">
        <f t="shared" si="696"/>
        <v>0</v>
      </c>
      <c r="X518" s="1">
        <f t="shared" si="696"/>
        <v>0</v>
      </c>
      <c r="Y518" s="1">
        <f t="shared" si="696"/>
        <v>0</v>
      </c>
      <c r="Z518" s="1">
        <f t="shared" si="696"/>
        <v>0</v>
      </c>
      <c r="AA518" s="1">
        <f t="shared" si="696"/>
        <v>0</v>
      </c>
      <c r="AB518" s="1">
        <f t="shared" si="696"/>
        <v>0</v>
      </c>
      <c r="AC518" s="1">
        <f t="shared" si="696"/>
        <v>0</v>
      </c>
      <c r="AD518" s="1">
        <f t="shared" si="696"/>
        <v>0</v>
      </c>
      <c r="AE518" s="1">
        <f t="shared" si="696"/>
        <v>0</v>
      </c>
      <c r="AF518" s="1">
        <f t="shared" si="696"/>
        <v>0</v>
      </c>
    </row>
    <row r="519" spans="1:40">
      <c r="A519" s="76" t="s">
        <v>292</v>
      </c>
      <c r="B519" s="5" t="str">
        <f t="shared" ref="B519:B556" si="697">RIGHT(A519,10)</f>
        <v>9250-05418</v>
      </c>
      <c r="C519" s="5" t="str">
        <f t="shared" ref="C519:C548" si="698">LEFT(B519,4)</f>
        <v>9250</v>
      </c>
      <c r="D519" s="1">
        <f>SUM($F519:K519)</f>
        <v>40108.949999999997</v>
      </c>
      <c r="E519" s="2">
        <f t="shared" ref="E519:E528" si="699">D519/$D$549</f>
        <v>1.7721938292636758E-2</v>
      </c>
      <c r="F519" s="22">
        <f>'Div 9 history '!B514</f>
        <v>911.48</v>
      </c>
      <c r="G519" s="22">
        <f>'Div 9 history '!C514</f>
        <v>2850.58</v>
      </c>
      <c r="H519" s="22">
        <f>'Div 9 history '!D514</f>
        <v>6061.97</v>
      </c>
      <c r="I519" s="22">
        <f>'Div 9 history '!E514</f>
        <v>3618.68</v>
      </c>
      <c r="J519" s="22">
        <f>'Div 9 history '!F514</f>
        <v>25331.43</v>
      </c>
      <c r="K519" s="22">
        <f>'Div 9 history '!G514</f>
        <v>1334.81</v>
      </c>
      <c r="L519" s="1">
        <f t="shared" ref="L519:U533" si="700">$E519*L$549</f>
        <v>7776.1915814877902</v>
      </c>
      <c r="M519" s="1">
        <f t="shared" si="700"/>
        <v>4441.2063458262346</v>
      </c>
      <c r="N519" s="1">
        <f t="shared" si="700"/>
        <v>4550.5620471323109</v>
      </c>
      <c r="O519" s="1">
        <f t="shared" si="700"/>
        <v>4602.5874552810901</v>
      </c>
      <c r="P519" s="1">
        <f t="shared" si="700"/>
        <v>4521.3357353776264</v>
      </c>
      <c r="Q519" s="1">
        <f t="shared" si="700"/>
        <v>3578.1507864849514</v>
      </c>
      <c r="R519" s="1">
        <f t="shared" si="700"/>
        <v>4077.8782557259128</v>
      </c>
      <c r="S519" s="1">
        <f t="shared" si="700"/>
        <v>3765.1044756766987</v>
      </c>
      <c r="T519" s="1">
        <f t="shared" si="700"/>
        <v>6162.5346678023843</v>
      </c>
      <c r="U519" s="1">
        <f t="shared" si="700"/>
        <v>7079.760521484005</v>
      </c>
      <c r="V519" s="1">
        <f t="shared" ref="V519:AF533" si="701">$E519*V$549</f>
        <v>5389.0805195911407</v>
      </c>
      <c r="W519" s="1">
        <f t="shared" si="701"/>
        <v>7186.2193947567666</v>
      </c>
      <c r="X519" s="1">
        <f t="shared" si="701"/>
        <v>6412.1568524039367</v>
      </c>
      <c r="Y519" s="1">
        <f t="shared" si="701"/>
        <v>7156.5929216354343</v>
      </c>
      <c r="Z519" s="1">
        <f t="shared" si="701"/>
        <v>5739.6573206511448</v>
      </c>
      <c r="AA519" s="1">
        <f t="shared" si="701"/>
        <v>4602.5874552810901</v>
      </c>
      <c r="AB519" s="1">
        <f t="shared" si="701"/>
        <v>4521.3357353776264</v>
      </c>
      <c r="AC519" s="1">
        <f t="shared" si="701"/>
        <v>3578.1507864849514</v>
      </c>
      <c r="AD519" s="1">
        <f t="shared" si="701"/>
        <v>4077.8782557259128</v>
      </c>
      <c r="AE519" s="1">
        <f t="shared" si="701"/>
        <v>3765.1044756766987</v>
      </c>
      <c r="AF519" s="1">
        <f t="shared" si="701"/>
        <v>6162.5346678023843</v>
      </c>
      <c r="AH519" s="15">
        <f t="shared" ref="AH519:AH546" si="702">SUM(F519:Q519)</f>
        <v>69578.983951590009</v>
      </c>
      <c r="AI519" s="15">
        <f t="shared" ref="AI519:AI546" si="703">SUM(U519:AF519)</f>
        <v>65671.058906871083</v>
      </c>
      <c r="AJ519" s="15">
        <f t="shared" ref="AJ519:AJ546" si="704">AI519-AH519</f>
        <v>-3907.9250447189261</v>
      </c>
      <c r="AN519" s="15">
        <f t="shared" ref="AN519:AN548" si="705">AJ519</f>
        <v>-3907.9250447189261</v>
      </c>
    </row>
    <row r="520" spans="1:40">
      <c r="A520" s="76" t="s">
        <v>293</v>
      </c>
      <c r="B520" s="5" t="str">
        <f t="shared" si="697"/>
        <v>8160-06111</v>
      </c>
      <c r="C520" s="5" t="str">
        <f t="shared" si="698"/>
        <v>8160</v>
      </c>
      <c r="D520" s="1">
        <f>SUM($F520:K520)</f>
        <v>163278.54999999999</v>
      </c>
      <c r="E520" s="2">
        <f t="shared" si="699"/>
        <v>7.2143807993258494E-2</v>
      </c>
      <c r="F520" s="22">
        <f>'Div 9 history '!B515</f>
        <v>10306.5</v>
      </c>
      <c r="G520" s="22">
        <f>'Div 9 history '!C515</f>
        <v>6592.2</v>
      </c>
      <c r="H520" s="22">
        <f>'Div 9 history '!D515</f>
        <v>0</v>
      </c>
      <c r="I520" s="22">
        <f>'Div 9 history '!E515</f>
        <v>0</v>
      </c>
      <c r="J520" s="22">
        <f>'Div 9 history '!F515</f>
        <v>30690.35</v>
      </c>
      <c r="K520" s="22">
        <f>'Div 9 history '!G515</f>
        <v>115689.5</v>
      </c>
      <c r="L520" s="1">
        <f t="shared" si="700"/>
        <v>31655.9093655539</v>
      </c>
      <c r="M520" s="1">
        <f t="shared" si="700"/>
        <v>18079.599002150546</v>
      </c>
      <c r="N520" s="1">
        <f t="shared" si="700"/>
        <v>18524.772469506068</v>
      </c>
      <c r="O520" s="1">
        <f t="shared" si="700"/>
        <v>18736.561439441477</v>
      </c>
      <c r="P520" s="1">
        <f t="shared" si="700"/>
        <v>18405.795787115905</v>
      </c>
      <c r="Q520" s="1">
        <f t="shared" si="700"/>
        <v>14566.207095888136</v>
      </c>
      <c r="R520" s="1">
        <f t="shared" si="700"/>
        <v>16600.535508195957</v>
      </c>
      <c r="S520" s="1">
        <f t="shared" si="700"/>
        <v>15327.272326675256</v>
      </c>
      <c r="T520" s="1">
        <f t="shared" si="700"/>
        <v>25086.912643774143</v>
      </c>
      <c r="U520" s="1">
        <f t="shared" si="700"/>
        <v>28820.825085053388</v>
      </c>
      <c r="V520" s="1">
        <f t="shared" si="701"/>
        <v>21938.276944973328</v>
      </c>
      <c r="W520" s="1">
        <f t="shared" si="701"/>
        <v>29254.205925554328</v>
      </c>
      <c r="X520" s="1">
        <f t="shared" si="701"/>
        <v>26103.093529825106</v>
      </c>
      <c r="Y520" s="1">
        <f t="shared" si="701"/>
        <v>29133.60023597968</v>
      </c>
      <c r="Z520" s="1">
        <f t="shared" si="701"/>
        <v>23365.431526200609</v>
      </c>
      <c r="AA520" s="1">
        <f t="shared" si="701"/>
        <v>18736.561439441477</v>
      </c>
      <c r="AB520" s="1">
        <f t="shared" si="701"/>
        <v>18405.795787115905</v>
      </c>
      <c r="AC520" s="1">
        <f t="shared" si="701"/>
        <v>14566.207095888136</v>
      </c>
      <c r="AD520" s="1">
        <f t="shared" si="701"/>
        <v>16600.535508195957</v>
      </c>
      <c r="AE520" s="1">
        <f t="shared" si="701"/>
        <v>15327.272326675256</v>
      </c>
      <c r="AF520" s="1">
        <f t="shared" si="701"/>
        <v>25086.912643774143</v>
      </c>
      <c r="AH520" s="15">
        <f t="shared" si="702"/>
        <v>283247.39515965607</v>
      </c>
      <c r="AI520" s="15">
        <f t="shared" si="703"/>
        <v>267338.71804867731</v>
      </c>
      <c r="AJ520" s="15">
        <f t="shared" si="704"/>
        <v>-15908.677110978751</v>
      </c>
      <c r="AN520" s="15">
        <f t="shared" si="705"/>
        <v>-15908.677110978751</v>
      </c>
    </row>
    <row r="521" spans="1:40">
      <c r="A521" s="76" t="s">
        <v>1229</v>
      </c>
      <c r="B521" s="5" t="str">
        <f t="shared" ref="B521:B527" si="706">RIGHT(A521,10)</f>
        <v>8200-06111</v>
      </c>
      <c r="C521" s="5" t="str">
        <f t="shared" ref="C521:C527" si="707">LEFT(B521,4)</f>
        <v>8200</v>
      </c>
      <c r="D521" s="1">
        <f>SUM($F521:K521)</f>
        <v>1465</v>
      </c>
      <c r="E521" s="2">
        <f t="shared" si="699"/>
        <v>6.4730289869749391E-4</v>
      </c>
      <c r="F521" s="22">
        <f>'Div 9 history '!B516</f>
        <v>0</v>
      </c>
      <c r="G521" s="22">
        <f>'Div 9 history '!C516</f>
        <v>1465</v>
      </c>
      <c r="H521" s="22">
        <f>'Div 9 history '!D516</f>
        <v>0</v>
      </c>
      <c r="I521" s="22">
        <f>'Div 9 history '!E516</f>
        <v>0</v>
      </c>
      <c r="J521" s="22">
        <f>'Div 9 history '!F516</f>
        <v>0</v>
      </c>
      <c r="K521" s="22">
        <f>'Div 9 history '!G516</f>
        <v>0</v>
      </c>
      <c r="L521" s="1">
        <f t="shared" si="700"/>
        <v>284.02939161657463</v>
      </c>
      <c r="M521" s="1">
        <f t="shared" si="700"/>
        <v>162.21734292808546</v>
      </c>
      <c r="N521" s="1">
        <f t="shared" si="700"/>
        <v>166.21161608690417</v>
      </c>
      <c r="O521" s="1">
        <f t="shared" si="700"/>
        <v>168.11187084146547</v>
      </c>
      <c r="P521" s="1">
        <f t="shared" si="700"/>
        <v>165.14411003848821</v>
      </c>
      <c r="Q521" s="1">
        <f t="shared" si="700"/>
        <v>130.6937953299813</v>
      </c>
      <c r="R521" s="1">
        <f t="shared" si="700"/>
        <v>148.94659782014892</v>
      </c>
      <c r="S521" s="1">
        <f t="shared" si="700"/>
        <v>137.5223748531528</v>
      </c>
      <c r="T521" s="1">
        <f t="shared" si="700"/>
        <v>225.0897440179933</v>
      </c>
      <c r="U521" s="1">
        <f t="shared" si="700"/>
        <v>258.5918894404881</v>
      </c>
      <c r="V521" s="1">
        <f t="shared" si="701"/>
        <v>196.83893398358771</v>
      </c>
      <c r="W521" s="1">
        <f t="shared" si="701"/>
        <v>262.48035446748571</v>
      </c>
      <c r="X521" s="1">
        <f t="shared" si="701"/>
        <v>234.20732252456784</v>
      </c>
      <c r="Y521" s="1">
        <f t="shared" si="701"/>
        <v>261.39823231961719</v>
      </c>
      <c r="Z521" s="1">
        <f t="shared" si="701"/>
        <v>209.64393170985343</v>
      </c>
      <c r="AA521" s="1">
        <f t="shared" si="701"/>
        <v>168.11187084146547</v>
      </c>
      <c r="AB521" s="1">
        <f t="shared" si="701"/>
        <v>165.14411003848821</v>
      </c>
      <c r="AC521" s="1">
        <f t="shared" si="701"/>
        <v>130.6937953299813</v>
      </c>
      <c r="AD521" s="1">
        <f t="shared" si="701"/>
        <v>148.94659782014892</v>
      </c>
      <c r="AE521" s="1">
        <f t="shared" si="701"/>
        <v>137.5223748531528</v>
      </c>
      <c r="AF521" s="1">
        <f t="shared" si="701"/>
        <v>225.0897440179933</v>
      </c>
      <c r="AH521" s="15">
        <f t="shared" si="702"/>
        <v>2541.4081268414993</v>
      </c>
      <c r="AI521" s="15">
        <f t="shared" si="703"/>
        <v>2398.6691573468297</v>
      </c>
      <c r="AJ521" s="15">
        <f t="shared" si="704"/>
        <v>-142.73896949466962</v>
      </c>
      <c r="AN521" s="15">
        <f t="shared" si="705"/>
        <v>-142.73896949466962</v>
      </c>
    </row>
    <row r="522" spans="1:40">
      <c r="A522" s="76" t="s">
        <v>294</v>
      </c>
      <c r="B522" s="5" t="str">
        <f t="shared" si="706"/>
        <v>8180-06111</v>
      </c>
      <c r="C522" s="5" t="str">
        <f t="shared" si="707"/>
        <v>8180</v>
      </c>
      <c r="D522" s="1">
        <f>SUM($F522:K522)</f>
        <v>360</v>
      </c>
      <c r="E522" s="2">
        <f t="shared" si="699"/>
        <v>1.5906419353658554E-4</v>
      </c>
      <c r="F522" s="22">
        <f>'Div 9 history '!B517</f>
        <v>0</v>
      </c>
      <c r="G522" s="22">
        <f>'Div 9 history '!C517</f>
        <v>0</v>
      </c>
      <c r="H522" s="22">
        <f>'Div 9 history '!D517</f>
        <v>300</v>
      </c>
      <c r="I522" s="22">
        <f>'Div 9 history '!E517</f>
        <v>60</v>
      </c>
      <c r="J522" s="22">
        <f>'Div 9 history '!F517</f>
        <v>0</v>
      </c>
      <c r="K522" s="22">
        <f>'Div 9 history '!G517</f>
        <v>0</v>
      </c>
      <c r="L522" s="1">
        <f t="shared" si="700"/>
        <v>69.795618417724839</v>
      </c>
      <c r="M522" s="1">
        <f t="shared" si="700"/>
        <v>39.862282221236022</v>
      </c>
      <c r="N522" s="1">
        <f t="shared" si="700"/>
        <v>40.84381009644062</v>
      </c>
      <c r="O522" s="1">
        <f t="shared" si="700"/>
        <v>41.310766896196291</v>
      </c>
      <c r="P522" s="1">
        <f t="shared" si="700"/>
        <v>40.581487791027826</v>
      </c>
      <c r="Q522" s="1">
        <f t="shared" si="700"/>
        <v>32.115881446275267</v>
      </c>
      <c r="R522" s="1">
        <f t="shared" si="700"/>
        <v>36.601211751026355</v>
      </c>
      <c r="S522" s="1">
        <f t="shared" si="700"/>
        <v>33.793894161866902</v>
      </c>
      <c r="T522" s="1">
        <f t="shared" si="700"/>
        <v>55.312155526605864</v>
      </c>
      <c r="U522" s="1">
        <f t="shared" si="700"/>
        <v>63.544764640666024</v>
      </c>
      <c r="V522" s="1">
        <f t="shared" si="701"/>
        <v>48.369976951598346</v>
      </c>
      <c r="W522" s="1">
        <f t="shared" si="701"/>
        <v>64.500291882795139</v>
      </c>
      <c r="X522" s="1">
        <f t="shared" si="701"/>
        <v>57.552652634023502</v>
      </c>
      <c r="Y522" s="1">
        <f t="shared" si="701"/>
        <v>64.234377907892281</v>
      </c>
      <c r="Z522" s="1">
        <f t="shared" si="701"/>
        <v>51.516597553274572</v>
      </c>
      <c r="AA522" s="1">
        <f t="shared" si="701"/>
        <v>41.310766896196291</v>
      </c>
      <c r="AB522" s="1">
        <f t="shared" si="701"/>
        <v>40.581487791027826</v>
      </c>
      <c r="AC522" s="1">
        <f t="shared" si="701"/>
        <v>32.115881446275267</v>
      </c>
      <c r="AD522" s="1">
        <f t="shared" si="701"/>
        <v>36.601211751026355</v>
      </c>
      <c r="AE522" s="1">
        <f t="shared" si="701"/>
        <v>33.793894161866902</v>
      </c>
      <c r="AF522" s="1">
        <f t="shared" si="701"/>
        <v>55.312155526605864</v>
      </c>
      <c r="AH522" s="15">
        <f t="shared" si="702"/>
        <v>624.50984686890081</v>
      </c>
      <c r="AI522" s="15">
        <f t="shared" si="703"/>
        <v>589.43405914324831</v>
      </c>
      <c r="AJ522" s="15">
        <f t="shared" si="704"/>
        <v>-35.075787725652503</v>
      </c>
      <c r="AN522" s="15">
        <f t="shared" si="705"/>
        <v>-35.075787725652503</v>
      </c>
    </row>
    <row r="523" spans="1:40">
      <c r="A523" s="76" t="s">
        <v>295</v>
      </c>
      <c r="B523" s="5" t="str">
        <f t="shared" si="706"/>
        <v>8210-06111</v>
      </c>
      <c r="C523" s="5" t="str">
        <f t="shared" si="707"/>
        <v>8210</v>
      </c>
      <c r="D523" s="1">
        <f>SUM($F523:K523)</f>
        <v>390</v>
      </c>
      <c r="E523" s="2">
        <f t="shared" si="699"/>
        <v>1.7231954299796768E-4</v>
      </c>
      <c r="F523" s="22">
        <f>'Div 9 history '!B518</f>
        <v>390</v>
      </c>
      <c r="G523" s="22">
        <f>'Div 9 history '!C518</f>
        <v>0</v>
      </c>
      <c r="H523" s="22">
        <f>'Div 9 history '!D518</f>
        <v>0</v>
      </c>
      <c r="I523" s="22">
        <f>'Div 9 history '!E518</f>
        <v>0</v>
      </c>
      <c r="J523" s="22">
        <f>'Div 9 history '!F518</f>
        <v>0</v>
      </c>
      <c r="K523" s="22">
        <f>'Div 9 history '!G518</f>
        <v>0</v>
      </c>
      <c r="L523" s="1">
        <f t="shared" si="700"/>
        <v>75.611919952535246</v>
      </c>
      <c r="M523" s="1">
        <f t="shared" si="700"/>
        <v>43.184139073005689</v>
      </c>
      <c r="N523" s="1">
        <f t="shared" si="700"/>
        <v>44.247460937810672</v>
      </c>
      <c r="O523" s="1">
        <f t="shared" si="700"/>
        <v>44.753330804212652</v>
      </c>
      <c r="P523" s="1">
        <f t="shared" si="700"/>
        <v>43.963278440280142</v>
      </c>
      <c r="Q523" s="1">
        <f t="shared" si="700"/>
        <v>34.792204900131544</v>
      </c>
      <c r="R523" s="1">
        <f t="shared" si="700"/>
        <v>39.651312730278555</v>
      </c>
      <c r="S523" s="1">
        <f t="shared" si="700"/>
        <v>36.610052008689145</v>
      </c>
      <c r="T523" s="1">
        <f t="shared" si="700"/>
        <v>59.921501820489688</v>
      </c>
      <c r="U523" s="1">
        <f t="shared" si="700"/>
        <v>68.840161694054871</v>
      </c>
      <c r="V523" s="1">
        <f t="shared" si="701"/>
        <v>52.400808364231544</v>
      </c>
      <c r="W523" s="1">
        <f t="shared" si="701"/>
        <v>69.87531620636139</v>
      </c>
      <c r="X523" s="1">
        <f t="shared" si="701"/>
        <v>62.34870702019213</v>
      </c>
      <c r="Y523" s="1">
        <f t="shared" si="701"/>
        <v>69.587242733549971</v>
      </c>
      <c r="Z523" s="1">
        <f t="shared" si="701"/>
        <v>55.809647349380782</v>
      </c>
      <c r="AA523" s="1">
        <f t="shared" si="701"/>
        <v>44.753330804212652</v>
      </c>
      <c r="AB523" s="1">
        <f t="shared" si="701"/>
        <v>43.963278440280142</v>
      </c>
      <c r="AC523" s="1">
        <f t="shared" si="701"/>
        <v>34.792204900131544</v>
      </c>
      <c r="AD523" s="1">
        <f t="shared" si="701"/>
        <v>39.651312730278555</v>
      </c>
      <c r="AE523" s="1">
        <f t="shared" si="701"/>
        <v>36.610052008689145</v>
      </c>
      <c r="AF523" s="1">
        <f t="shared" si="701"/>
        <v>59.921501820489688</v>
      </c>
      <c r="AH523" s="15">
        <f t="shared" si="702"/>
        <v>676.55233410797598</v>
      </c>
      <c r="AI523" s="15">
        <f t="shared" si="703"/>
        <v>638.55356407185241</v>
      </c>
      <c r="AJ523" s="15">
        <f t="shared" si="704"/>
        <v>-37.998770036123574</v>
      </c>
      <c r="AN523" s="15">
        <f t="shared" si="705"/>
        <v>-37.998770036123574</v>
      </c>
    </row>
    <row r="524" spans="1:40">
      <c r="A524" s="76" t="s">
        <v>296</v>
      </c>
      <c r="B524" s="5" t="str">
        <f t="shared" si="706"/>
        <v>8310-06111</v>
      </c>
      <c r="C524" s="5" t="str">
        <f t="shared" si="707"/>
        <v>8310</v>
      </c>
      <c r="D524" s="1">
        <f>SUM($F524:K524)</f>
        <v>7676</v>
      </c>
      <c r="E524" s="2">
        <f t="shared" si="699"/>
        <v>3.3916020821856407E-3</v>
      </c>
      <c r="F524" s="22">
        <f>'Div 9 history '!B519</f>
        <v>375</v>
      </c>
      <c r="G524" s="22">
        <f>'Div 9 history '!C519</f>
        <v>1020</v>
      </c>
      <c r="H524" s="22">
        <f>'Div 9 history '!D519</f>
        <v>798</v>
      </c>
      <c r="I524" s="22">
        <f>'Div 9 history '!E519</f>
        <v>88</v>
      </c>
      <c r="J524" s="22">
        <f>'Div 9 history '!F519</f>
        <v>2405</v>
      </c>
      <c r="K524" s="22">
        <f>'Div 9 history '!G519</f>
        <v>2990</v>
      </c>
      <c r="L524" s="1">
        <f t="shared" si="700"/>
        <v>1488.1976860401551</v>
      </c>
      <c r="M524" s="1">
        <f t="shared" si="700"/>
        <v>849.95243980613247</v>
      </c>
      <c r="N524" s="1">
        <f t="shared" si="700"/>
        <v>870.88079527855052</v>
      </c>
      <c r="O524" s="1">
        <f t="shared" si="700"/>
        <v>880.83735193111886</v>
      </c>
      <c r="P524" s="1">
        <f t="shared" si="700"/>
        <v>865.28750078869325</v>
      </c>
      <c r="Q524" s="1">
        <f t="shared" si="700"/>
        <v>684.78196106002497</v>
      </c>
      <c r="R524" s="1">
        <f t="shared" si="700"/>
        <v>780.41917055799536</v>
      </c>
      <c r="S524" s="1">
        <f t="shared" si="700"/>
        <v>720.56092107358427</v>
      </c>
      <c r="T524" s="1">
        <f t="shared" si="700"/>
        <v>1179.3780717284073</v>
      </c>
      <c r="U524" s="1">
        <f t="shared" si="700"/>
        <v>1354.9155927270901</v>
      </c>
      <c r="V524" s="1">
        <f t="shared" si="701"/>
        <v>1031.355397445747</v>
      </c>
      <c r="W524" s="1">
        <f t="shared" si="701"/>
        <v>1375.2895569231541</v>
      </c>
      <c r="X524" s="1">
        <f t="shared" si="701"/>
        <v>1227.1504489410122</v>
      </c>
      <c r="Y524" s="1">
        <f t="shared" si="701"/>
        <v>1369.6196800582811</v>
      </c>
      <c r="Z524" s="1">
        <f t="shared" si="701"/>
        <v>1098.44834116371</v>
      </c>
      <c r="AA524" s="1">
        <f t="shared" si="701"/>
        <v>880.83735193111886</v>
      </c>
      <c r="AB524" s="1">
        <f t="shared" si="701"/>
        <v>865.28750078869325</v>
      </c>
      <c r="AC524" s="1">
        <f t="shared" si="701"/>
        <v>684.78196106002497</v>
      </c>
      <c r="AD524" s="1">
        <f t="shared" si="701"/>
        <v>780.41917055799536</v>
      </c>
      <c r="AE524" s="1">
        <f t="shared" si="701"/>
        <v>720.56092107358427</v>
      </c>
      <c r="AF524" s="1">
        <f t="shared" si="701"/>
        <v>1179.3780717284073</v>
      </c>
      <c r="AH524" s="15">
        <f t="shared" si="702"/>
        <v>13315.937734904675</v>
      </c>
      <c r="AI524" s="15">
        <f t="shared" si="703"/>
        <v>12568.04399439882</v>
      </c>
      <c r="AJ524" s="15">
        <f t="shared" si="704"/>
        <v>-747.89374050585502</v>
      </c>
      <c r="AN524" s="15">
        <f t="shared" si="705"/>
        <v>-747.89374050585502</v>
      </c>
    </row>
    <row r="525" spans="1:40">
      <c r="A525" s="76" t="s">
        <v>297</v>
      </c>
      <c r="B525" s="5" t="str">
        <f t="shared" si="706"/>
        <v>8560-06111</v>
      </c>
      <c r="C525" s="5" t="str">
        <f t="shared" si="707"/>
        <v>8560</v>
      </c>
      <c r="D525" s="1">
        <f>SUM($F525:K525)</f>
        <v>70217.08</v>
      </c>
      <c r="E525" s="2">
        <f t="shared" si="699"/>
        <v>3.1025064451927528E-2</v>
      </c>
      <c r="F525" s="22">
        <f>'Div 9 history '!B520</f>
        <v>1991.04</v>
      </c>
      <c r="G525" s="22">
        <f>'Div 9 history '!C520</f>
        <v>995.52</v>
      </c>
      <c r="H525" s="22">
        <f>'Div 9 history '!D520</f>
        <v>18775</v>
      </c>
      <c r="I525" s="22">
        <f>'Div 9 history '!E520</f>
        <v>0</v>
      </c>
      <c r="J525" s="22">
        <f>'Div 9 history '!F520</f>
        <v>24400</v>
      </c>
      <c r="K525" s="22">
        <f>'Div 9 history '!G520</f>
        <v>24055.52</v>
      </c>
      <c r="L525" s="1">
        <f t="shared" si="700"/>
        <v>13613.457005796829</v>
      </c>
      <c r="M525" s="1">
        <f t="shared" si="700"/>
        <v>7775.0362769752983</v>
      </c>
      <c r="N525" s="1">
        <f t="shared" si="700"/>
        <v>7966.4807806849403</v>
      </c>
      <c r="O525" s="1">
        <f t="shared" si="700"/>
        <v>8057.5595111432413</v>
      </c>
      <c r="P525" s="1">
        <f t="shared" si="700"/>
        <v>7915.3154853934002</v>
      </c>
      <c r="Q525" s="1">
        <f t="shared" si="700"/>
        <v>6264.1206021767402</v>
      </c>
      <c r="R525" s="1">
        <f t="shared" si="700"/>
        <v>7138.9728156076608</v>
      </c>
      <c r="S525" s="1">
        <f t="shared" si="700"/>
        <v>6591.4126940981696</v>
      </c>
      <c r="T525" s="1">
        <f t="shared" si="700"/>
        <v>10788.494582178128</v>
      </c>
      <c r="U525" s="1">
        <f t="shared" si="700"/>
        <v>12394.243950985605</v>
      </c>
      <c r="V525" s="1">
        <f t="shared" si="701"/>
        <v>9434.4403922459369</v>
      </c>
      <c r="W525" s="1">
        <f t="shared" si="701"/>
        <v>12580.617097659935</v>
      </c>
      <c r="X525" s="1">
        <f t="shared" si="701"/>
        <v>11225.497817265108</v>
      </c>
      <c r="Y525" s="1">
        <f t="shared" si="701"/>
        <v>12528.75125641307</v>
      </c>
      <c r="Z525" s="1">
        <f t="shared" si="701"/>
        <v>10048.180699239125</v>
      </c>
      <c r="AA525" s="1">
        <f t="shared" si="701"/>
        <v>8057.5595111432413</v>
      </c>
      <c r="AB525" s="1">
        <f t="shared" si="701"/>
        <v>7915.3154853934002</v>
      </c>
      <c r="AC525" s="1">
        <f t="shared" si="701"/>
        <v>6264.1206021767402</v>
      </c>
      <c r="AD525" s="1">
        <f t="shared" si="701"/>
        <v>7138.9728156076608</v>
      </c>
      <c r="AE525" s="1">
        <f t="shared" si="701"/>
        <v>6591.4126940981696</v>
      </c>
      <c r="AF525" s="1">
        <f t="shared" si="701"/>
        <v>10788.494582178128</v>
      </c>
      <c r="AH525" s="15">
        <f t="shared" si="702"/>
        <v>121809.04966217045</v>
      </c>
      <c r="AI525" s="15">
        <f t="shared" si="703"/>
        <v>114967.6069044061</v>
      </c>
      <c r="AJ525" s="15">
        <f t="shared" si="704"/>
        <v>-6841.442757764351</v>
      </c>
      <c r="AN525" s="15">
        <f t="shared" si="705"/>
        <v>-6841.442757764351</v>
      </c>
    </row>
    <row r="526" spans="1:40">
      <c r="A526" s="76" t="s">
        <v>298</v>
      </c>
      <c r="B526" s="5" t="str">
        <f t="shared" si="706"/>
        <v>8700-06111</v>
      </c>
      <c r="C526" s="5" t="str">
        <f t="shared" si="707"/>
        <v>8700</v>
      </c>
      <c r="D526" s="1">
        <f>SUM($F526:K526)</f>
        <v>174812.13</v>
      </c>
      <c r="E526" s="2">
        <f t="shared" si="699"/>
        <v>7.7239862441285431E-2</v>
      </c>
      <c r="F526" s="22">
        <f>'Div 9 history '!B521</f>
        <v>12324.1</v>
      </c>
      <c r="G526" s="22">
        <f>'Div 9 history '!C521</f>
        <v>0</v>
      </c>
      <c r="H526" s="22">
        <f>'Div 9 history '!D521</f>
        <v>21139.02</v>
      </c>
      <c r="I526" s="22">
        <f>'Div 9 history '!E521</f>
        <v>23860.62</v>
      </c>
      <c r="J526" s="22">
        <f>'Div 9 history '!F521</f>
        <v>55409.61</v>
      </c>
      <c r="K526" s="22">
        <f>'Div 9 history '!G521</f>
        <v>62078.78</v>
      </c>
      <c r="L526" s="1">
        <f t="shared" si="700"/>
        <v>33892.002000749191</v>
      </c>
      <c r="M526" s="1">
        <f t="shared" si="700"/>
        <v>19356.695727098337</v>
      </c>
      <c r="N526" s="1">
        <f t="shared" si="700"/>
        <v>19833.315111873031</v>
      </c>
      <c r="O526" s="1">
        <f t="shared" si="700"/>
        <v>20060.064314048788</v>
      </c>
      <c r="P526" s="1">
        <f t="shared" si="700"/>
        <v>19705.93422032936</v>
      </c>
      <c r="Q526" s="1">
        <f t="shared" si="700"/>
        <v>15595.126784585726</v>
      </c>
      <c r="R526" s="1">
        <f t="shared" si="700"/>
        <v>17773.154963272078</v>
      </c>
      <c r="S526" s="1">
        <f t="shared" si="700"/>
        <v>16409.951720640329</v>
      </c>
      <c r="T526" s="1">
        <f t="shared" si="700"/>
        <v>26858.988118047899</v>
      </c>
      <c r="U526" s="1">
        <f t="shared" si="700"/>
        <v>30856.654603287541</v>
      </c>
      <c r="V526" s="1">
        <f t="shared" si="701"/>
        <v>23487.940830443931</v>
      </c>
      <c r="W526" s="1">
        <f t="shared" si="701"/>
        <v>31320.648360147581</v>
      </c>
      <c r="X526" s="1">
        <f t="shared" si="701"/>
        <v>27946.949428066</v>
      </c>
      <c r="Y526" s="1">
        <f t="shared" si="701"/>
        <v>31191.523392509986</v>
      </c>
      <c r="Z526" s="1">
        <f t="shared" si="701"/>
        <v>25015.905968446437</v>
      </c>
      <c r="AA526" s="1">
        <f t="shared" si="701"/>
        <v>20060.064314048788</v>
      </c>
      <c r="AB526" s="1">
        <f t="shared" si="701"/>
        <v>19705.93422032936</v>
      </c>
      <c r="AC526" s="1">
        <f t="shared" si="701"/>
        <v>15595.126784585726</v>
      </c>
      <c r="AD526" s="1">
        <f t="shared" si="701"/>
        <v>17773.154963272078</v>
      </c>
      <c r="AE526" s="1">
        <f t="shared" si="701"/>
        <v>16409.951720640329</v>
      </c>
      <c r="AF526" s="1">
        <f t="shared" si="701"/>
        <v>26858.988118047899</v>
      </c>
      <c r="AH526" s="15">
        <f t="shared" si="702"/>
        <v>303255.26815868437</v>
      </c>
      <c r="AI526" s="15">
        <f t="shared" si="703"/>
        <v>286222.84270382568</v>
      </c>
      <c r="AJ526" s="15">
        <f t="shared" si="704"/>
        <v>-17032.425454858691</v>
      </c>
      <c r="AN526" s="15">
        <f t="shared" si="705"/>
        <v>-17032.425454858691</v>
      </c>
    </row>
    <row r="527" spans="1:40">
      <c r="A527" s="76" t="s">
        <v>299</v>
      </c>
      <c r="B527" s="5" t="str">
        <f t="shared" si="706"/>
        <v>8740-06111</v>
      </c>
      <c r="C527" s="5" t="str">
        <f t="shared" si="707"/>
        <v>8740</v>
      </c>
      <c r="D527" s="1">
        <f>SUM($F527:K527)</f>
        <v>739586.60000000009</v>
      </c>
      <c r="E527" s="2">
        <f t="shared" si="699"/>
        <v>0.32678262799851471</v>
      </c>
      <c r="F527" s="22">
        <f>'Div 9 history '!B522</f>
        <v>89263</v>
      </c>
      <c r="G527" s="22">
        <f>'Div 9 history '!C522</f>
        <v>93044.71</v>
      </c>
      <c r="H527" s="22">
        <f>'Div 9 history '!D522</f>
        <v>107108.84</v>
      </c>
      <c r="I527" s="22">
        <f>'Div 9 history '!E522</f>
        <v>93974.5</v>
      </c>
      <c r="J527" s="22">
        <f>'Div 9 history '!F522</f>
        <v>104031.9</v>
      </c>
      <c r="K527" s="22">
        <f>'Div 9 history '!G522</f>
        <v>252163.65</v>
      </c>
      <c r="L527" s="1">
        <f t="shared" si="700"/>
        <v>143388.62255684027</v>
      </c>
      <c r="M527" s="1">
        <f t="shared" si="700"/>
        <v>81893.360489567785</v>
      </c>
      <c r="N527" s="1">
        <f t="shared" si="700"/>
        <v>83909.818445200537</v>
      </c>
      <c r="O527" s="1">
        <f t="shared" si="700"/>
        <v>84869.13786708437</v>
      </c>
      <c r="P527" s="1">
        <f t="shared" si="700"/>
        <v>83370.901606410509</v>
      </c>
      <c r="Q527" s="1">
        <f t="shared" si="700"/>
        <v>65979.098791260592</v>
      </c>
      <c r="R527" s="1">
        <f t="shared" si="700"/>
        <v>75193.793763393434</v>
      </c>
      <c r="S527" s="1">
        <f t="shared" si="700"/>
        <v>69426.420233152763</v>
      </c>
      <c r="T527" s="1">
        <f t="shared" si="700"/>
        <v>113633.69179053791</v>
      </c>
      <c r="U527" s="1">
        <f t="shared" si="700"/>
        <v>130546.8234121956</v>
      </c>
      <c r="V527" s="1">
        <f t="shared" si="701"/>
        <v>99371.62998808609</v>
      </c>
      <c r="W527" s="1">
        <f t="shared" si="701"/>
        <v>132509.86547945571</v>
      </c>
      <c r="X527" s="1">
        <f t="shared" si="701"/>
        <v>118236.5852293847</v>
      </c>
      <c r="Y527" s="1">
        <f t="shared" si="701"/>
        <v>131963.56988892547</v>
      </c>
      <c r="Z527" s="1">
        <f t="shared" si="701"/>
        <v>105836.07007776295</v>
      </c>
      <c r="AA527" s="1">
        <f t="shared" si="701"/>
        <v>84869.13786708437</v>
      </c>
      <c r="AB527" s="1">
        <f t="shared" si="701"/>
        <v>83370.901606410509</v>
      </c>
      <c r="AC527" s="1">
        <f t="shared" si="701"/>
        <v>65979.098791260592</v>
      </c>
      <c r="AD527" s="1">
        <f t="shared" si="701"/>
        <v>75193.793763393434</v>
      </c>
      <c r="AE527" s="1">
        <f t="shared" si="701"/>
        <v>69426.420233152763</v>
      </c>
      <c r="AF527" s="1">
        <f t="shared" si="701"/>
        <v>113633.69179053791</v>
      </c>
      <c r="AH527" s="15">
        <f t="shared" si="702"/>
        <v>1282997.5397563642</v>
      </c>
      <c r="AI527" s="15">
        <f t="shared" si="703"/>
        <v>1210937.5881276501</v>
      </c>
      <c r="AJ527" s="15">
        <f t="shared" si="704"/>
        <v>-72059.951628714101</v>
      </c>
      <c r="AN527" s="15">
        <f t="shared" si="705"/>
        <v>-72059.951628714101</v>
      </c>
    </row>
    <row r="528" spans="1:40">
      <c r="A528" s="76" t="s">
        <v>533</v>
      </c>
      <c r="B528" s="5" t="str">
        <f t="shared" si="697"/>
        <v>8750-06111</v>
      </c>
      <c r="C528" s="5" t="str">
        <f t="shared" si="698"/>
        <v>8750</v>
      </c>
      <c r="D528" s="1">
        <f>SUM($F528:K528)</f>
        <v>30279.13</v>
      </c>
      <c r="E528" s="2">
        <f t="shared" si="699"/>
        <v>1.3378681651220648E-2</v>
      </c>
      <c r="F528" s="22">
        <f>'Div 9 history '!B523</f>
        <v>1950</v>
      </c>
      <c r="G528" s="22">
        <f>'Div 9 history '!C523</f>
        <v>0</v>
      </c>
      <c r="H528" s="22">
        <f>'Div 9 history '!D523</f>
        <v>0</v>
      </c>
      <c r="I528" s="22">
        <f>'Div 9 history '!E523</f>
        <v>0</v>
      </c>
      <c r="J528" s="22">
        <f>'Div 9 history '!F523</f>
        <v>17029.13</v>
      </c>
      <c r="K528" s="22">
        <f>'Div 9 history '!G523</f>
        <v>11300</v>
      </c>
      <c r="L528" s="1">
        <f t="shared" si="700"/>
        <v>5870.4183430574567</v>
      </c>
      <c r="M528" s="1">
        <f t="shared" si="700"/>
        <v>3352.7645152041505</v>
      </c>
      <c r="N528" s="1">
        <f t="shared" si="700"/>
        <v>3435.3195433484389</v>
      </c>
      <c r="O528" s="1">
        <f t="shared" si="700"/>
        <v>3474.5946701378448</v>
      </c>
      <c r="P528" s="1">
        <f t="shared" si="700"/>
        <v>3413.2559567165117</v>
      </c>
      <c r="Q528" s="1">
        <f t="shared" si="700"/>
        <v>2701.2248593787695</v>
      </c>
      <c r="R528" s="1">
        <f t="shared" si="700"/>
        <v>3078.4801354634851</v>
      </c>
      <c r="S528" s="1">
        <f t="shared" si="700"/>
        <v>2842.3603181483581</v>
      </c>
      <c r="T528" s="1">
        <f t="shared" si="700"/>
        <v>4652.2331882508815</v>
      </c>
      <c r="U528" s="1">
        <f t="shared" si="700"/>
        <v>5344.6671927059169</v>
      </c>
      <c r="V528" s="1">
        <f t="shared" si="701"/>
        <v>4068.335611706806</v>
      </c>
      <c r="W528" s="1">
        <f t="shared" si="701"/>
        <v>5425.0353415474965</v>
      </c>
      <c r="X528" s="1">
        <f t="shared" si="701"/>
        <v>4840.678474862334</v>
      </c>
      <c r="Y528" s="1">
        <f t="shared" si="701"/>
        <v>5402.6696642838842</v>
      </c>
      <c r="Z528" s="1">
        <f t="shared" si="701"/>
        <v>4332.9937624257855</v>
      </c>
      <c r="AA528" s="1">
        <f t="shared" si="701"/>
        <v>3474.5946701378448</v>
      </c>
      <c r="AB528" s="1">
        <f t="shared" si="701"/>
        <v>3413.2559567165117</v>
      </c>
      <c r="AC528" s="1">
        <f t="shared" si="701"/>
        <v>2701.2248593787695</v>
      </c>
      <c r="AD528" s="1">
        <f t="shared" si="701"/>
        <v>3078.4801354634851</v>
      </c>
      <c r="AE528" s="1">
        <f t="shared" si="701"/>
        <v>2842.3603181483581</v>
      </c>
      <c r="AF528" s="1">
        <f t="shared" si="701"/>
        <v>4652.2331882508815</v>
      </c>
      <c r="AH528" s="15">
        <f t="shared" si="702"/>
        <v>52526.707887843164</v>
      </c>
      <c r="AI528" s="15">
        <f t="shared" si="703"/>
        <v>49576.529175628064</v>
      </c>
      <c r="AJ528" s="15">
        <f t="shared" si="704"/>
        <v>-2950.1787122150999</v>
      </c>
      <c r="AN528" s="15">
        <f t="shared" si="705"/>
        <v>-2950.1787122150999</v>
      </c>
    </row>
    <row r="529" spans="1:40">
      <c r="A529" s="76" t="s">
        <v>749</v>
      </c>
      <c r="B529" s="5" t="str">
        <f t="shared" ref="B529:B533" si="708">RIGHT(A529,10)</f>
        <v>8760-06111</v>
      </c>
      <c r="C529" s="5" t="str">
        <f t="shared" ref="C529:C533" si="709">LEFT(B529,4)</f>
        <v>8760</v>
      </c>
      <c r="D529" s="1">
        <f>SUM($F529:K529)</f>
        <v>0</v>
      </c>
      <c r="E529" s="2">
        <f t="shared" ref="E529:E533" si="710">D529/$D$549</f>
        <v>0</v>
      </c>
      <c r="F529" s="22">
        <f>'Div 9 history '!B524</f>
        <v>0</v>
      </c>
      <c r="G529" s="22">
        <f>'Div 9 history '!C524</f>
        <v>0</v>
      </c>
      <c r="H529" s="22">
        <f>'Div 9 history '!D524</f>
        <v>0</v>
      </c>
      <c r="I529" s="22">
        <f>'Div 9 history '!E524</f>
        <v>0</v>
      </c>
      <c r="J529" s="22">
        <f>'Div 9 history '!F524</f>
        <v>0</v>
      </c>
      <c r="K529" s="22">
        <f>'Div 9 history '!G524</f>
        <v>0</v>
      </c>
      <c r="L529" s="1">
        <f t="shared" si="700"/>
        <v>0</v>
      </c>
      <c r="M529" s="1">
        <f t="shared" si="700"/>
        <v>0</v>
      </c>
      <c r="N529" s="1">
        <f t="shared" si="700"/>
        <v>0</v>
      </c>
      <c r="O529" s="1">
        <f t="shared" si="700"/>
        <v>0</v>
      </c>
      <c r="P529" s="1">
        <f t="shared" si="700"/>
        <v>0</v>
      </c>
      <c r="Q529" s="1">
        <f t="shared" si="700"/>
        <v>0</v>
      </c>
      <c r="R529" s="1">
        <f t="shared" si="700"/>
        <v>0</v>
      </c>
      <c r="S529" s="1">
        <f t="shared" si="700"/>
        <v>0</v>
      </c>
      <c r="T529" s="1">
        <f t="shared" si="700"/>
        <v>0</v>
      </c>
      <c r="U529" s="1">
        <f t="shared" si="700"/>
        <v>0</v>
      </c>
      <c r="V529" s="1">
        <f t="shared" si="701"/>
        <v>0</v>
      </c>
      <c r="W529" s="1">
        <f t="shared" si="701"/>
        <v>0</v>
      </c>
      <c r="X529" s="1">
        <f t="shared" si="701"/>
        <v>0</v>
      </c>
      <c r="Y529" s="1">
        <f t="shared" si="701"/>
        <v>0</v>
      </c>
      <c r="Z529" s="1">
        <f t="shared" si="701"/>
        <v>0</v>
      </c>
      <c r="AA529" s="1">
        <f t="shared" si="701"/>
        <v>0</v>
      </c>
      <c r="AB529" s="1">
        <f t="shared" si="701"/>
        <v>0</v>
      </c>
      <c r="AC529" s="1">
        <f t="shared" si="701"/>
        <v>0</v>
      </c>
      <c r="AD529" s="1">
        <f t="shared" si="701"/>
        <v>0</v>
      </c>
      <c r="AE529" s="1">
        <f t="shared" si="701"/>
        <v>0</v>
      </c>
      <c r="AF529" s="1">
        <f t="shared" si="701"/>
        <v>0</v>
      </c>
      <c r="AH529" s="15">
        <f t="shared" ref="AH529" si="711">SUM(F529:Q529)</f>
        <v>0</v>
      </c>
      <c r="AI529" s="15">
        <f t="shared" ref="AI529" si="712">SUM(U529:AF529)</f>
        <v>0</v>
      </c>
      <c r="AJ529" s="15">
        <f t="shared" ref="AJ529" si="713">AI529-AH529</f>
        <v>0</v>
      </c>
      <c r="AN529" s="15">
        <f t="shared" ref="AN529" si="714">AJ529</f>
        <v>0</v>
      </c>
    </row>
    <row r="530" spans="1:40">
      <c r="A530" s="76" t="s">
        <v>960</v>
      </c>
      <c r="B530" s="5" t="str">
        <f t="shared" si="708"/>
        <v>8340-06111</v>
      </c>
      <c r="C530" s="5" t="str">
        <f t="shared" si="709"/>
        <v>8340</v>
      </c>
      <c r="D530" s="1">
        <f>SUM($F530:K530)</f>
        <v>0</v>
      </c>
      <c r="E530" s="2">
        <f t="shared" si="710"/>
        <v>0</v>
      </c>
      <c r="F530" s="22">
        <f>'Div 9 history '!B525</f>
        <v>0</v>
      </c>
      <c r="G530" s="22">
        <f>'Div 9 history '!C525</f>
        <v>0</v>
      </c>
      <c r="H530" s="22">
        <f>'Div 9 history '!D525</f>
        <v>0</v>
      </c>
      <c r="I530" s="22">
        <f>'Div 9 history '!E525</f>
        <v>0</v>
      </c>
      <c r="J530" s="22">
        <f>'Div 9 history '!F525</f>
        <v>0</v>
      </c>
      <c r="K530" s="22">
        <f>'Div 9 history '!G525</f>
        <v>0</v>
      </c>
      <c r="L530" s="1">
        <f t="shared" si="700"/>
        <v>0</v>
      </c>
      <c r="M530" s="1">
        <f t="shared" si="700"/>
        <v>0</v>
      </c>
      <c r="N530" s="1">
        <f t="shared" si="700"/>
        <v>0</v>
      </c>
      <c r="O530" s="1">
        <f t="shared" si="700"/>
        <v>0</v>
      </c>
      <c r="P530" s="1">
        <f t="shared" si="700"/>
        <v>0</v>
      </c>
      <c r="Q530" s="1">
        <f t="shared" si="700"/>
        <v>0</v>
      </c>
      <c r="R530" s="1">
        <f t="shared" si="700"/>
        <v>0</v>
      </c>
      <c r="S530" s="1">
        <f t="shared" si="700"/>
        <v>0</v>
      </c>
      <c r="T530" s="1">
        <f t="shared" si="700"/>
        <v>0</v>
      </c>
      <c r="U530" s="1">
        <f t="shared" si="700"/>
        <v>0</v>
      </c>
      <c r="V530" s="1">
        <f t="shared" si="701"/>
        <v>0</v>
      </c>
      <c r="W530" s="1">
        <f t="shared" si="701"/>
        <v>0</v>
      </c>
      <c r="X530" s="1">
        <f t="shared" si="701"/>
        <v>0</v>
      </c>
      <c r="Y530" s="1">
        <f t="shared" si="701"/>
        <v>0</v>
      </c>
      <c r="Z530" s="1">
        <f t="shared" si="701"/>
        <v>0</v>
      </c>
      <c r="AA530" s="1">
        <f t="shared" si="701"/>
        <v>0</v>
      </c>
      <c r="AB530" s="1">
        <f t="shared" si="701"/>
        <v>0</v>
      </c>
      <c r="AC530" s="1">
        <f t="shared" si="701"/>
        <v>0</v>
      </c>
      <c r="AD530" s="1">
        <f t="shared" si="701"/>
        <v>0</v>
      </c>
      <c r="AE530" s="1">
        <f t="shared" si="701"/>
        <v>0</v>
      </c>
      <c r="AF530" s="1">
        <f t="shared" si="701"/>
        <v>0</v>
      </c>
      <c r="AH530" s="15">
        <f t="shared" ref="AH530" si="715">SUM(F530:Q530)</f>
        <v>0</v>
      </c>
      <c r="AI530" s="15">
        <f t="shared" ref="AI530" si="716">SUM(U530:AF530)</f>
        <v>0</v>
      </c>
      <c r="AJ530" s="15">
        <f t="shared" ref="AJ530" si="717">AI530-AH530</f>
        <v>0</v>
      </c>
      <c r="AN530" s="15">
        <f t="shared" ref="AN530" si="718">AJ530</f>
        <v>0</v>
      </c>
    </row>
    <row r="531" spans="1:40">
      <c r="A531" s="76" t="s">
        <v>961</v>
      </c>
      <c r="B531" s="5" t="str">
        <f t="shared" si="708"/>
        <v>8630-06111</v>
      </c>
      <c r="C531" s="5" t="str">
        <f t="shared" si="709"/>
        <v>8630</v>
      </c>
      <c r="D531" s="1">
        <f>SUM($F531:K531)</f>
        <v>0</v>
      </c>
      <c r="E531" s="2">
        <f t="shared" si="710"/>
        <v>0</v>
      </c>
      <c r="F531" s="22">
        <f>'Div 9 history '!B526</f>
        <v>0</v>
      </c>
      <c r="G531" s="22">
        <f>'Div 9 history '!C526</f>
        <v>0</v>
      </c>
      <c r="H531" s="22">
        <f>'Div 9 history '!D526</f>
        <v>0</v>
      </c>
      <c r="I531" s="22">
        <f>'Div 9 history '!E526</f>
        <v>0</v>
      </c>
      <c r="J531" s="22">
        <f>'Div 9 history '!F526</f>
        <v>0</v>
      </c>
      <c r="K531" s="22">
        <f>'Div 9 history '!G526</f>
        <v>0</v>
      </c>
      <c r="L531" s="1">
        <f t="shared" si="700"/>
        <v>0</v>
      </c>
      <c r="M531" s="1">
        <f t="shared" si="700"/>
        <v>0</v>
      </c>
      <c r="N531" s="1">
        <f t="shared" si="700"/>
        <v>0</v>
      </c>
      <c r="O531" s="1">
        <f t="shared" si="700"/>
        <v>0</v>
      </c>
      <c r="P531" s="1">
        <f t="shared" si="700"/>
        <v>0</v>
      </c>
      <c r="Q531" s="1">
        <f t="shared" si="700"/>
        <v>0</v>
      </c>
      <c r="R531" s="1">
        <f t="shared" si="700"/>
        <v>0</v>
      </c>
      <c r="S531" s="1">
        <f t="shared" si="700"/>
        <v>0</v>
      </c>
      <c r="T531" s="1">
        <f t="shared" si="700"/>
        <v>0</v>
      </c>
      <c r="U531" s="1">
        <f t="shared" si="700"/>
        <v>0</v>
      </c>
      <c r="V531" s="1">
        <f t="shared" si="701"/>
        <v>0</v>
      </c>
      <c r="W531" s="1">
        <f t="shared" si="701"/>
        <v>0</v>
      </c>
      <c r="X531" s="1">
        <f t="shared" si="701"/>
        <v>0</v>
      </c>
      <c r="Y531" s="1">
        <f t="shared" si="701"/>
        <v>0</v>
      </c>
      <c r="Z531" s="1">
        <f t="shared" si="701"/>
        <v>0</v>
      </c>
      <c r="AA531" s="1">
        <f t="shared" si="701"/>
        <v>0</v>
      </c>
      <c r="AB531" s="1">
        <f t="shared" si="701"/>
        <v>0</v>
      </c>
      <c r="AC531" s="1">
        <f t="shared" si="701"/>
        <v>0</v>
      </c>
      <c r="AD531" s="1">
        <f t="shared" si="701"/>
        <v>0</v>
      </c>
      <c r="AE531" s="1">
        <f t="shared" si="701"/>
        <v>0</v>
      </c>
      <c r="AF531" s="1">
        <f t="shared" si="701"/>
        <v>0</v>
      </c>
      <c r="AH531" s="15"/>
      <c r="AI531" s="15"/>
      <c r="AJ531" s="15"/>
      <c r="AN531" s="15"/>
    </row>
    <row r="532" spans="1:40">
      <c r="A532" s="76" t="s">
        <v>534</v>
      </c>
      <c r="B532" s="5" t="str">
        <f t="shared" si="708"/>
        <v>8770-06111</v>
      </c>
      <c r="C532" s="5" t="str">
        <f t="shared" si="709"/>
        <v>8770</v>
      </c>
      <c r="D532" s="1">
        <f>SUM($F532:K532)</f>
        <v>12300</v>
      </c>
      <c r="E532" s="2">
        <f t="shared" si="710"/>
        <v>5.4346932791666733E-3</v>
      </c>
      <c r="F532" s="22">
        <f>'Div 9 history '!B527</f>
        <v>0</v>
      </c>
      <c r="G532" s="22">
        <f>'Div 9 history '!C527</f>
        <v>0</v>
      </c>
      <c r="H532" s="22">
        <f>'Div 9 history '!D527</f>
        <v>0</v>
      </c>
      <c r="I532" s="22">
        <f>'Div 9 history '!E527</f>
        <v>0</v>
      </c>
      <c r="J532" s="22">
        <f>'Div 9 history '!F527</f>
        <v>4800</v>
      </c>
      <c r="K532" s="22">
        <f>'Div 9 history '!G527</f>
        <v>7500</v>
      </c>
      <c r="L532" s="1">
        <f t="shared" si="700"/>
        <v>2384.6836292722655</v>
      </c>
      <c r="M532" s="1">
        <f t="shared" si="700"/>
        <v>1361.9613092255643</v>
      </c>
      <c r="N532" s="1">
        <f t="shared" si="700"/>
        <v>1395.4968449617213</v>
      </c>
      <c r="O532" s="1">
        <f t="shared" si="700"/>
        <v>1411.4512022867068</v>
      </c>
      <c r="P532" s="1">
        <f t="shared" si="700"/>
        <v>1386.5341661934508</v>
      </c>
      <c r="Q532" s="1">
        <f t="shared" si="700"/>
        <v>1097.2926160810719</v>
      </c>
      <c r="R532" s="1">
        <f t="shared" si="700"/>
        <v>1250.5414014934006</v>
      </c>
      <c r="S532" s="1">
        <f t="shared" si="700"/>
        <v>1154.6247171971193</v>
      </c>
      <c r="T532" s="1">
        <f t="shared" si="700"/>
        <v>1889.8319804923672</v>
      </c>
      <c r="U532" s="1">
        <f t="shared" si="700"/>
        <v>2171.1127918894226</v>
      </c>
      <c r="V532" s="1">
        <f t="shared" si="701"/>
        <v>1652.6408791796105</v>
      </c>
      <c r="W532" s="1">
        <f t="shared" si="701"/>
        <v>2203.7599726621675</v>
      </c>
      <c r="X532" s="1">
        <f t="shared" si="701"/>
        <v>1966.3822983291366</v>
      </c>
      <c r="Y532" s="1">
        <f t="shared" si="701"/>
        <v>2194.6745785196531</v>
      </c>
      <c r="Z532" s="1">
        <f t="shared" si="701"/>
        <v>1760.150416403548</v>
      </c>
      <c r="AA532" s="1">
        <f t="shared" si="701"/>
        <v>1411.4512022867068</v>
      </c>
      <c r="AB532" s="1">
        <f t="shared" si="701"/>
        <v>1386.5341661934508</v>
      </c>
      <c r="AC532" s="1">
        <f t="shared" si="701"/>
        <v>1097.2926160810719</v>
      </c>
      <c r="AD532" s="1">
        <f t="shared" si="701"/>
        <v>1250.5414014934006</v>
      </c>
      <c r="AE532" s="1">
        <f t="shared" si="701"/>
        <v>1154.6247171971193</v>
      </c>
      <c r="AF532" s="1">
        <f t="shared" si="701"/>
        <v>1889.8319804923672</v>
      </c>
      <c r="AH532" s="15">
        <f t="shared" ref="AH532" si="719">SUM(F532:Q532)</f>
        <v>21337.41976802078</v>
      </c>
      <c r="AI532" s="15">
        <f t="shared" ref="AI532" si="720">SUM(U532:AF532)</f>
        <v>20138.997020727653</v>
      </c>
      <c r="AJ532" s="15">
        <f t="shared" ref="AJ532" si="721">AI532-AH532</f>
        <v>-1198.422747293127</v>
      </c>
      <c r="AN532" s="15">
        <f t="shared" ref="AN532" si="722">AJ532</f>
        <v>-1198.422747293127</v>
      </c>
    </row>
    <row r="533" spans="1:40">
      <c r="A533" s="76" t="s">
        <v>750</v>
      </c>
      <c r="B533" s="5" t="str">
        <f t="shared" si="708"/>
        <v>8810-06111</v>
      </c>
      <c r="C533" s="5" t="str">
        <f t="shared" si="709"/>
        <v>8810</v>
      </c>
      <c r="D533" s="1">
        <f>SUM($F533:K533)</f>
        <v>0</v>
      </c>
      <c r="E533" s="2">
        <f t="shared" si="710"/>
        <v>0</v>
      </c>
      <c r="F533" s="22">
        <f>'Div 9 history '!B528</f>
        <v>0</v>
      </c>
      <c r="G533" s="22">
        <f>'Div 9 history '!C528</f>
        <v>0</v>
      </c>
      <c r="H533" s="22">
        <f>'Div 9 history '!D528</f>
        <v>0</v>
      </c>
      <c r="I533" s="22">
        <f>'Div 9 history '!E528</f>
        <v>0</v>
      </c>
      <c r="J533" s="22">
        <f>'Div 9 history '!F528</f>
        <v>0</v>
      </c>
      <c r="K533" s="22">
        <f>'Div 9 history '!G528</f>
        <v>0</v>
      </c>
      <c r="L533" s="1">
        <f t="shared" si="700"/>
        <v>0</v>
      </c>
      <c r="M533" s="1">
        <f t="shared" si="700"/>
        <v>0</v>
      </c>
      <c r="N533" s="1">
        <f t="shared" si="700"/>
        <v>0</v>
      </c>
      <c r="O533" s="1">
        <f t="shared" si="700"/>
        <v>0</v>
      </c>
      <c r="P533" s="1">
        <f t="shared" si="700"/>
        <v>0</v>
      </c>
      <c r="Q533" s="1">
        <f t="shared" si="700"/>
        <v>0</v>
      </c>
      <c r="R533" s="1">
        <f t="shared" si="700"/>
        <v>0</v>
      </c>
      <c r="S533" s="1">
        <f t="shared" si="700"/>
        <v>0</v>
      </c>
      <c r="T533" s="1">
        <f t="shared" si="700"/>
        <v>0</v>
      </c>
      <c r="U533" s="1">
        <f t="shared" si="700"/>
        <v>0</v>
      </c>
      <c r="V533" s="1">
        <f t="shared" si="701"/>
        <v>0</v>
      </c>
      <c r="W533" s="1">
        <f t="shared" si="701"/>
        <v>0</v>
      </c>
      <c r="X533" s="1">
        <f t="shared" si="701"/>
        <v>0</v>
      </c>
      <c r="Y533" s="1">
        <f t="shared" si="701"/>
        <v>0</v>
      </c>
      <c r="Z533" s="1">
        <f t="shared" si="701"/>
        <v>0</v>
      </c>
      <c r="AA533" s="1">
        <f t="shared" si="701"/>
        <v>0</v>
      </c>
      <c r="AB533" s="1">
        <f t="shared" si="701"/>
        <v>0</v>
      </c>
      <c r="AC533" s="1">
        <f t="shared" si="701"/>
        <v>0</v>
      </c>
      <c r="AD533" s="1">
        <f t="shared" si="701"/>
        <v>0</v>
      </c>
      <c r="AE533" s="1">
        <f t="shared" si="701"/>
        <v>0</v>
      </c>
      <c r="AF533" s="1">
        <f t="shared" si="701"/>
        <v>0</v>
      </c>
      <c r="AH533" s="15">
        <f t="shared" ref="AH533" si="723">SUM(F533:Q533)</f>
        <v>0</v>
      </c>
      <c r="AI533" s="15">
        <f t="shared" ref="AI533" si="724">SUM(U533:AF533)</f>
        <v>0</v>
      </c>
      <c r="AJ533" s="15">
        <f t="shared" ref="AJ533" si="725">AI533-AH533</f>
        <v>0</v>
      </c>
      <c r="AN533" s="15">
        <f t="shared" ref="AN533" si="726">AJ533</f>
        <v>0</v>
      </c>
    </row>
    <row r="534" spans="1:40">
      <c r="A534" s="76" t="s">
        <v>535</v>
      </c>
      <c r="B534" s="5" t="str">
        <f t="shared" ref="B534:B545" si="727">RIGHT(A534,10)</f>
        <v>8870-06111</v>
      </c>
      <c r="C534" s="5" t="str">
        <f t="shared" ref="C534:C545" si="728">LEFT(B534,4)</f>
        <v>8870</v>
      </c>
      <c r="D534" s="1">
        <f>SUM($F534:K534)</f>
        <v>3910</v>
      </c>
      <c r="E534" s="2">
        <f t="shared" ref="E534:E546" si="729">D534/$D$549</f>
        <v>1.7276138798001375E-3</v>
      </c>
      <c r="F534" s="22">
        <f>'Div 9 history '!B529</f>
        <v>0</v>
      </c>
      <c r="G534" s="22">
        <f>'Div 9 history '!C529</f>
        <v>0</v>
      </c>
      <c r="H534" s="22">
        <f>'Div 9 history '!D529</f>
        <v>2800</v>
      </c>
      <c r="I534" s="22">
        <f>'Div 9 history '!E529</f>
        <v>0</v>
      </c>
      <c r="J534" s="22">
        <f>'Div 9 history '!F529</f>
        <v>0</v>
      </c>
      <c r="K534" s="22">
        <f>'Div 9 history '!G529</f>
        <v>1110</v>
      </c>
      <c r="L534" s="1">
        <f t="shared" ref="L534:U539" si="730">$E534*L$549</f>
        <v>758.05796670362258</v>
      </c>
      <c r="M534" s="1">
        <f t="shared" si="730"/>
        <v>432.94867634731344</v>
      </c>
      <c r="N534" s="1">
        <f t="shared" si="730"/>
        <v>443.60915965856339</v>
      </c>
      <c r="O534" s="1">
        <f t="shared" si="730"/>
        <v>448.68082934479867</v>
      </c>
      <c r="P534" s="1">
        <f t="shared" si="730"/>
        <v>440.76004795255221</v>
      </c>
      <c r="Q534" s="1">
        <f t="shared" si="730"/>
        <v>348.81415681926751</v>
      </c>
      <c r="R534" s="1">
        <f t="shared" si="730"/>
        <v>397.52982762920294</v>
      </c>
      <c r="S534" s="1">
        <f t="shared" si="730"/>
        <v>367.0392393691655</v>
      </c>
      <c r="T534" s="1">
        <f t="shared" si="730"/>
        <v>600.75146696952481</v>
      </c>
      <c r="U534" s="1">
        <f t="shared" si="730"/>
        <v>690.16674929167823</v>
      </c>
      <c r="V534" s="1">
        <f t="shared" ref="V534:AF539" si="731">$E534*V$549</f>
        <v>525.35169411319316</v>
      </c>
      <c r="W534" s="1">
        <f t="shared" si="731"/>
        <v>700.54483683813601</v>
      </c>
      <c r="X534" s="1">
        <f t="shared" si="731"/>
        <v>625.0857549973108</v>
      </c>
      <c r="Y534" s="1">
        <f t="shared" si="731"/>
        <v>697.65671561071895</v>
      </c>
      <c r="Z534" s="1">
        <f t="shared" si="731"/>
        <v>559.52749009250988</v>
      </c>
      <c r="AA534" s="1">
        <f t="shared" si="731"/>
        <v>448.68082934479867</v>
      </c>
      <c r="AB534" s="1">
        <f t="shared" si="731"/>
        <v>440.76004795255221</v>
      </c>
      <c r="AC534" s="1">
        <f t="shared" si="731"/>
        <v>348.81415681926751</v>
      </c>
      <c r="AD534" s="1">
        <f t="shared" si="731"/>
        <v>397.52982762920294</v>
      </c>
      <c r="AE534" s="1">
        <f t="shared" si="731"/>
        <v>367.0392393691655</v>
      </c>
      <c r="AF534" s="1">
        <f t="shared" si="731"/>
        <v>600.75146696952481</v>
      </c>
      <c r="AH534" s="15">
        <f t="shared" ref="AH534:AH535" si="732">SUM(F534:Q534)</f>
        <v>6782.8708368261177</v>
      </c>
      <c r="AI534" s="15">
        <f t="shared" ref="AI534:AI535" si="733">SUM(U534:AF534)</f>
        <v>6401.9088090280584</v>
      </c>
      <c r="AJ534" s="15">
        <f t="shared" ref="AJ534:AJ535" si="734">AI534-AH534</f>
        <v>-380.96202779805935</v>
      </c>
      <c r="AN534" s="15">
        <f t="shared" ref="AN534:AN535" si="735">AJ534</f>
        <v>-380.96202779805935</v>
      </c>
    </row>
    <row r="535" spans="1:40">
      <c r="A535" s="76" t="s">
        <v>751</v>
      </c>
      <c r="B535" s="5" t="str">
        <f t="shared" si="727"/>
        <v>8910-06111</v>
      </c>
      <c r="C535" s="5" t="str">
        <f t="shared" si="728"/>
        <v>8910</v>
      </c>
      <c r="D535" s="1">
        <f>SUM($F535:K535)</f>
        <v>0</v>
      </c>
      <c r="E535" s="2">
        <f t="shared" si="729"/>
        <v>0</v>
      </c>
      <c r="F535" s="22">
        <f>'Div 9 history '!B530</f>
        <v>0</v>
      </c>
      <c r="G535" s="22">
        <f>'Div 9 history '!C530</f>
        <v>0</v>
      </c>
      <c r="H535" s="22">
        <f>'Div 9 history '!D530</f>
        <v>0</v>
      </c>
      <c r="I535" s="22">
        <f>'Div 9 history '!E530</f>
        <v>0</v>
      </c>
      <c r="J535" s="22">
        <f>'Div 9 history '!F530</f>
        <v>0</v>
      </c>
      <c r="K535" s="22">
        <f>'Div 9 history '!G530</f>
        <v>0</v>
      </c>
      <c r="L535" s="1">
        <f t="shared" si="730"/>
        <v>0</v>
      </c>
      <c r="M535" s="1">
        <f t="shared" si="730"/>
        <v>0</v>
      </c>
      <c r="N535" s="1">
        <f t="shared" si="730"/>
        <v>0</v>
      </c>
      <c r="O535" s="1">
        <f t="shared" si="730"/>
        <v>0</v>
      </c>
      <c r="P535" s="1">
        <f t="shared" si="730"/>
        <v>0</v>
      </c>
      <c r="Q535" s="1">
        <f t="shared" si="730"/>
        <v>0</v>
      </c>
      <c r="R535" s="1">
        <f t="shared" si="730"/>
        <v>0</v>
      </c>
      <c r="S535" s="1">
        <f t="shared" si="730"/>
        <v>0</v>
      </c>
      <c r="T535" s="1">
        <f t="shared" si="730"/>
        <v>0</v>
      </c>
      <c r="U535" s="1">
        <f t="shared" si="730"/>
        <v>0</v>
      </c>
      <c r="V535" s="1">
        <f t="shared" si="731"/>
        <v>0</v>
      </c>
      <c r="W535" s="1">
        <f t="shared" si="731"/>
        <v>0</v>
      </c>
      <c r="X535" s="1">
        <f t="shared" si="731"/>
        <v>0</v>
      </c>
      <c r="Y535" s="1">
        <f t="shared" si="731"/>
        <v>0</v>
      </c>
      <c r="Z535" s="1">
        <f t="shared" si="731"/>
        <v>0</v>
      </c>
      <c r="AA535" s="1">
        <f t="shared" si="731"/>
        <v>0</v>
      </c>
      <c r="AB535" s="1">
        <f t="shared" si="731"/>
        <v>0</v>
      </c>
      <c r="AC535" s="1">
        <f t="shared" si="731"/>
        <v>0</v>
      </c>
      <c r="AD535" s="1">
        <f t="shared" si="731"/>
        <v>0</v>
      </c>
      <c r="AE535" s="1">
        <f t="shared" si="731"/>
        <v>0</v>
      </c>
      <c r="AF535" s="1">
        <f t="shared" si="731"/>
        <v>0</v>
      </c>
      <c r="AH535" s="15">
        <f t="shared" si="732"/>
        <v>0</v>
      </c>
      <c r="AI535" s="15">
        <f t="shared" si="733"/>
        <v>0</v>
      </c>
      <c r="AJ535" s="15">
        <f t="shared" si="734"/>
        <v>0</v>
      </c>
      <c r="AN535" s="15">
        <f t="shared" si="735"/>
        <v>0</v>
      </c>
    </row>
    <row r="536" spans="1:40">
      <c r="A536" s="76" t="s">
        <v>752</v>
      </c>
      <c r="B536" s="5" t="str">
        <f t="shared" si="727"/>
        <v>8940-06111</v>
      </c>
      <c r="C536" s="5" t="str">
        <f t="shared" si="728"/>
        <v>8940</v>
      </c>
      <c r="D536" s="1">
        <f>SUM($F536:K536)</f>
        <v>0</v>
      </c>
      <c r="E536" s="2">
        <f t="shared" si="729"/>
        <v>0</v>
      </c>
      <c r="F536" s="22">
        <f>'Div 9 history '!B531</f>
        <v>0</v>
      </c>
      <c r="G536" s="22">
        <f>'Div 9 history '!C531</f>
        <v>0</v>
      </c>
      <c r="H536" s="22">
        <f>'Div 9 history '!D531</f>
        <v>0</v>
      </c>
      <c r="I536" s="22">
        <f>'Div 9 history '!E531</f>
        <v>0</v>
      </c>
      <c r="J536" s="22">
        <f>'Div 9 history '!F531</f>
        <v>0</v>
      </c>
      <c r="K536" s="22">
        <f>'Div 9 history '!G531</f>
        <v>0</v>
      </c>
      <c r="L536" s="1">
        <f t="shared" si="730"/>
        <v>0</v>
      </c>
      <c r="M536" s="1">
        <f t="shared" si="730"/>
        <v>0</v>
      </c>
      <c r="N536" s="1">
        <f t="shared" si="730"/>
        <v>0</v>
      </c>
      <c r="O536" s="1">
        <f t="shared" si="730"/>
        <v>0</v>
      </c>
      <c r="P536" s="1">
        <f t="shared" si="730"/>
        <v>0</v>
      </c>
      <c r="Q536" s="1">
        <f t="shared" si="730"/>
        <v>0</v>
      </c>
      <c r="R536" s="1">
        <f t="shared" si="730"/>
        <v>0</v>
      </c>
      <c r="S536" s="1">
        <f t="shared" si="730"/>
        <v>0</v>
      </c>
      <c r="T536" s="1">
        <f t="shared" si="730"/>
        <v>0</v>
      </c>
      <c r="U536" s="1">
        <f t="shared" si="730"/>
        <v>0</v>
      </c>
      <c r="V536" s="1">
        <f t="shared" si="731"/>
        <v>0</v>
      </c>
      <c r="W536" s="1">
        <f t="shared" si="731"/>
        <v>0</v>
      </c>
      <c r="X536" s="1">
        <f t="shared" si="731"/>
        <v>0</v>
      </c>
      <c r="Y536" s="1">
        <f t="shared" si="731"/>
        <v>0</v>
      </c>
      <c r="Z536" s="1">
        <f t="shared" si="731"/>
        <v>0</v>
      </c>
      <c r="AA536" s="1">
        <f t="shared" si="731"/>
        <v>0</v>
      </c>
      <c r="AB536" s="1">
        <f t="shared" si="731"/>
        <v>0</v>
      </c>
      <c r="AC536" s="1">
        <f t="shared" si="731"/>
        <v>0</v>
      </c>
      <c r="AD536" s="1">
        <f t="shared" si="731"/>
        <v>0</v>
      </c>
      <c r="AE536" s="1">
        <f t="shared" si="731"/>
        <v>0</v>
      </c>
      <c r="AF536" s="1">
        <f t="shared" si="731"/>
        <v>0</v>
      </c>
      <c r="AH536" s="15">
        <f t="shared" si="702"/>
        <v>0</v>
      </c>
      <c r="AI536" s="15">
        <f t="shared" si="703"/>
        <v>0</v>
      </c>
      <c r="AJ536" s="15">
        <f t="shared" si="704"/>
        <v>0</v>
      </c>
      <c r="AN536" s="15">
        <f t="shared" si="705"/>
        <v>0</v>
      </c>
    </row>
    <row r="537" spans="1:40">
      <c r="A537" s="76" t="s">
        <v>300</v>
      </c>
      <c r="B537" s="5" t="str">
        <f t="shared" si="727"/>
        <v>9020-06111</v>
      </c>
      <c r="C537" s="5" t="str">
        <f t="shared" si="728"/>
        <v>9020</v>
      </c>
      <c r="D537" s="1">
        <f>SUM($F537:K537)</f>
        <v>316683.00000000006</v>
      </c>
      <c r="E537" s="2">
        <f t="shared" si="729"/>
        <v>0.13992479444929593</v>
      </c>
      <c r="F537" s="22">
        <f>'Div 9 history '!B532</f>
        <v>49148.84</v>
      </c>
      <c r="G537" s="22">
        <f>'Div 9 history '!C532</f>
        <v>41237.75</v>
      </c>
      <c r="H537" s="22">
        <f>'Div 9 history '!D532</f>
        <v>50121.279999999999</v>
      </c>
      <c r="I537" s="22">
        <f>'Div 9 history '!E532</f>
        <v>58440.23</v>
      </c>
      <c r="J537" s="22">
        <f>'Div 9 history '!F532</f>
        <v>74582.070000000007</v>
      </c>
      <c r="K537" s="22">
        <f>'Div 9 history '!G532</f>
        <v>43152.83</v>
      </c>
      <c r="L537" s="1">
        <f t="shared" si="730"/>
        <v>61397.460631612106</v>
      </c>
      <c r="M537" s="1">
        <f t="shared" si="730"/>
        <v>35065.853112965808</v>
      </c>
      <c r="N537" s="1">
        <f t="shared" si="730"/>
        <v>35929.278646586412</v>
      </c>
      <c r="O537" s="1">
        <f t="shared" si="730"/>
        <v>36340.048869411483</v>
      </c>
      <c r="P537" s="1">
        <f t="shared" si="730"/>
        <v>35698.520272572408</v>
      </c>
      <c r="Q537" s="1">
        <f t="shared" si="730"/>
        <v>28251.538011252207</v>
      </c>
      <c r="R537" s="1">
        <f t="shared" si="730"/>
        <v>32197.17094708412</v>
      </c>
      <c r="S537" s="1">
        <f t="shared" si="730"/>
        <v>29727.643846840274</v>
      </c>
      <c r="T537" s="1">
        <f t="shared" si="730"/>
        <v>48656.720412867027</v>
      </c>
      <c r="U537" s="1">
        <f t="shared" si="730"/>
        <v>55898.740835277902</v>
      </c>
      <c r="V537" s="1">
        <f t="shared" si="731"/>
        <v>42549.85947489729</v>
      </c>
      <c r="W537" s="1">
        <f t="shared" si="731"/>
        <v>56739.29426199782</v>
      </c>
      <c r="X537" s="1">
        <f t="shared" si="731"/>
        <v>50627.629705834639</v>
      </c>
      <c r="Y537" s="1">
        <f t="shared" si="731"/>
        <v>56505.376386125157</v>
      </c>
      <c r="Z537" s="1">
        <f t="shared" si="731"/>
        <v>45317.86295267682</v>
      </c>
      <c r="AA537" s="1">
        <f t="shared" si="731"/>
        <v>36340.048869411483</v>
      </c>
      <c r="AB537" s="1">
        <f t="shared" si="731"/>
        <v>35698.520272572408</v>
      </c>
      <c r="AC537" s="1">
        <f t="shared" si="731"/>
        <v>28251.538011252207</v>
      </c>
      <c r="AD537" s="1">
        <f t="shared" si="731"/>
        <v>32197.17094708412</v>
      </c>
      <c r="AE537" s="1">
        <f t="shared" si="731"/>
        <v>29727.643846840274</v>
      </c>
      <c r="AF537" s="1">
        <f t="shared" si="731"/>
        <v>48656.720412867027</v>
      </c>
      <c r="AG537" s="40"/>
      <c r="AH537" s="15">
        <f t="shared" si="702"/>
        <v>549365.69954440044</v>
      </c>
      <c r="AI537" s="15">
        <f t="shared" si="703"/>
        <v>518510.40597683709</v>
      </c>
      <c r="AJ537" s="15">
        <f t="shared" si="704"/>
        <v>-30855.293567563349</v>
      </c>
      <c r="AN537" s="15">
        <f t="shared" si="705"/>
        <v>-30855.293567563349</v>
      </c>
    </row>
    <row r="538" spans="1:40">
      <c r="A538" s="76" t="s">
        <v>1230</v>
      </c>
      <c r="B538" s="5" t="str">
        <f t="shared" si="727"/>
        <v>9280-06111</v>
      </c>
      <c r="C538" s="5" t="str">
        <f t="shared" si="728"/>
        <v>9280</v>
      </c>
      <c r="D538" s="1">
        <f>SUM($F538:K538)</f>
        <v>3963.62</v>
      </c>
      <c r="E538" s="2">
        <f t="shared" si="729"/>
        <v>1.7513056077374477E-3</v>
      </c>
      <c r="F538" s="22">
        <f>'Div 9 history '!B533</f>
        <v>0</v>
      </c>
      <c r="G538" s="22">
        <f>'Div 9 history '!C533</f>
        <v>4574.7</v>
      </c>
      <c r="H538" s="22">
        <f>'Div 9 history '!D533</f>
        <v>0</v>
      </c>
      <c r="I538" s="22">
        <f>'Div 9 history '!E533</f>
        <v>18488.95</v>
      </c>
      <c r="J538" s="22">
        <f>'Div 9 history '!F533</f>
        <v>-21486.83</v>
      </c>
      <c r="K538" s="22">
        <f>'Div 9 history '!G533</f>
        <v>2386.8000000000002</v>
      </c>
      <c r="L538" s="1">
        <f t="shared" si="730"/>
        <v>768.45363631350699</v>
      </c>
      <c r="M538" s="1">
        <f t="shared" si="730"/>
        <v>438.8859418270431</v>
      </c>
      <c r="N538" s="1">
        <f t="shared" si="730"/>
        <v>449.69261826237209</v>
      </c>
      <c r="O538" s="1">
        <f t="shared" si="730"/>
        <v>454.83383856972654</v>
      </c>
      <c r="P538" s="1">
        <f t="shared" si="730"/>
        <v>446.80443510631579</v>
      </c>
      <c r="Q538" s="1">
        <f t="shared" si="730"/>
        <v>353.59763893912663</v>
      </c>
      <c r="R538" s="1">
        <f t="shared" si="730"/>
        <v>402.98137477945301</v>
      </c>
      <c r="S538" s="1">
        <f t="shared" si="730"/>
        <v>372.07265216071914</v>
      </c>
      <c r="T538" s="1">
        <f t="shared" si="730"/>
        <v>608.98990524545979</v>
      </c>
      <c r="U538" s="1">
        <f t="shared" si="730"/>
        <v>699.6313889584352</v>
      </c>
      <c r="V538" s="1">
        <f t="shared" si="731"/>
        <v>532.55613345803954</v>
      </c>
      <c r="W538" s="1">
        <f t="shared" si="731"/>
        <v>710.15179697912345</v>
      </c>
      <c r="X538" s="1">
        <f t="shared" si="731"/>
        <v>633.65790287018956</v>
      </c>
      <c r="Y538" s="1">
        <f t="shared" si="731"/>
        <v>707.22406934244441</v>
      </c>
      <c r="Z538" s="1">
        <f t="shared" si="731"/>
        <v>567.20060109475037</v>
      </c>
      <c r="AA538" s="1">
        <f t="shared" si="731"/>
        <v>454.83383856972654</v>
      </c>
      <c r="AB538" s="1">
        <f t="shared" si="731"/>
        <v>446.80443510631579</v>
      </c>
      <c r="AC538" s="1">
        <f t="shared" si="731"/>
        <v>353.59763893912663</v>
      </c>
      <c r="AD538" s="1">
        <f t="shared" si="731"/>
        <v>402.98137477945301</v>
      </c>
      <c r="AE538" s="1">
        <f t="shared" si="731"/>
        <v>372.07265216071914</v>
      </c>
      <c r="AF538" s="1">
        <f t="shared" si="731"/>
        <v>608.98990524545979</v>
      </c>
      <c r="AH538" s="15">
        <f t="shared" si="702"/>
        <v>6875.8881090180894</v>
      </c>
      <c r="AI538" s="15">
        <f t="shared" si="703"/>
        <v>6489.7017375037831</v>
      </c>
      <c r="AJ538" s="15">
        <f t="shared" si="704"/>
        <v>-386.1863715143063</v>
      </c>
      <c r="AN538" s="15">
        <f t="shared" si="705"/>
        <v>-386.1863715143063</v>
      </c>
    </row>
    <row r="539" spans="1:40">
      <c r="A539" s="76" t="s">
        <v>1231</v>
      </c>
      <c r="B539" s="5" t="str">
        <f t="shared" si="727"/>
        <v>8780-06111</v>
      </c>
      <c r="C539" s="5" t="str">
        <f t="shared" si="728"/>
        <v>8780</v>
      </c>
      <c r="D539" s="1">
        <f>SUM($F539:K539)</f>
        <v>6502.32</v>
      </c>
      <c r="E539" s="2">
        <f t="shared" si="729"/>
        <v>2.8730174636578082E-3</v>
      </c>
      <c r="F539" s="22">
        <f>'Div 9 history '!B534</f>
        <v>0</v>
      </c>
      <c r="G539" s="22">
        <f>'Div 9 history '!C534</f>
        <v>0</v>
      </c>
      <c r="H539" s="22">
        <f>'Div 9 history '!D534</f>
        <v>6502.32</v>
      </c>
      <c r="I539" s="22">
        <f>'Div 9 history '!E534</f>
        <v>0</v>
      </c>
      <c r="J539" s="22">
        <f>'Div 9 history '!F534</f>
        <v>0</v>
      </c>
      <c r="K539" s="22">
        <f>'Div 9 history '!G534</f>
        <v>0</v>
      </c>
      <c r="L539" s="1">
        <f t="shared" si="730"/>
        <v>1260.6484598609459</v>
      </c>
      <c r="M539" s="1">
        <f t="shared" si="730"/>
        <v>719.99254147996498</v>
      </c>
      <c r="N539" s="1">
        <f t="shared" si="730"/>
        <v>737.72089796191051</v>
      </c>
      <c r="O539" s="1">
        <f t="shared" si="730"/>
        <v>746.15507167909755</v>
      </c>
      <c r="P539" s="1">
        <f t="shared" si="730"/>
        <v>732.98283248154451</v>
      </c>
      <c r="Q539" s="1">
        <f t="shared" si="730"/>
        <v>580.07705068262396</v>
      </c>
      <c r="R539" s="1">
        <f t="shared" si="730"/>
        <v>661.09108664703808</v>
      </c>
      <c r="S539" s="1">
        <f t="shared" si="730"/>
        <v>610.38531635163997</v>
      </c>
      <c r="T539" s="1">
        <f t="shared" si="730"/>
        <v>999.04815312155517</v>
      </c>
      <c r="U539" s="1">
        <f t="shared" si="730"/>
        <v>1147.7455389397098</v>
      </c>
      <c r="V539" s="1">
        <f t="shared" si="731"/>
        <v>873.65852369976938</v>
      </c>
      <c r="W539" s="1">
        <f t="shared" si="731"/>
        <v>1165.0042719870457</v>
      </c>
      <c r="X539" s="1">
        <f t="shared" si="731"/>
        <v>1039.5160118757326</v>
      </c>
      <c r="Y539" s="1">
        <f t="shared" si="731"/>
        <v>1160.2013337723504</v>
      </c>
      <c r="Z539" s="1">
        <f t="shared" si="731"/>
        <v>930.49278500724529</v>
      </c>
      <c r="AA539" s="1">
        <f t="shared" si="731"/>
        <v>746.15507167909755</v>
      </c>
      <c r="AB539" s="1">
        <f t="shared" si="731"/>
        <v>732.98283248154451</v>
      </c>
      <c r="AC539" s="1">
        <f t="shared" si="731"/>
        <v>580.07705068262396</v>
      </c>
      <c r="AD539" s="1">
        <f t="shared" si="731"/>
        <v>661.09108664703808</v>
      </c>
      <c r="AE539" s="1">
        <f t="shared" si="731"/>
        <v>610.38531635163997</v>
      </c>
      <c r="AF539" s="1">
        <f t="shared" si="731"/>
        <v>999.04815312155517</v>
      </c>
      <c r="AH539" s="15">
        <f t="shared" si="702"/>
        <v>11279.896854146087</v>
      </c>
      <c r="AI539" s="15">
        <f t="shared" si="703"/>
        <v>10646.357976245354</v>
      </c>
      <c r="AJ539" s="15">
        <f t="shared" si="704"/>
        <v>-633.5388779007335</v>
      </c>
      <c r="AN539" s="15">
        <f t="shared" si="705"/>
        <v>-633.5388779007335</v>
      </c>
    </row>
    <row r="540" spans="1:40">
      <c r="A540" s="76" t="s">
        <v>1232</v>
      </c>
      <c r="B540" s="5" t="str">
        <f t="shared" si="727"/>
        <v>9030-06111</v>
      </c>
      <c r="C540" s="5" t="str">
        <f t="shared" si="728"/>
        <v>9030</v>
      </c>
      <c r="D540" s="1">
        <f>SUM($F540:K540)</f>
        <v>99.45</v>
      </c>
      <c r="E540" s="2">
        <f t="shared" si="729"/>
        <v>4.3941483464481758E-5</v>
      </c>
      <c r="F540" s="22">
        <f>'Div 9 history '!B535</f>
        <v>0</v>
      </c>
      <c r="G540" s="22">
        <f>'Div 9 history '!C535</f>
        <v>0</v>
      </c>
      <c r="H540" s="22">
        <f>'Div 9 history '!D535</f>
        <v>0</v>
      </c>
      <c r="I540" s="22">
        <f>'Div 9 history '!E535</f>
        <v>0</v>
      </c>
      <c r="J540" s="22">
        <f>'Div 9 history '!F535</f>
        <v>99.45</v>
      </c>
      <c r="K540" s="22">
        <f>'Div 9 history '!G535</f>
        <v>0</v>
      </c>
      <c r="L540" s="1">
        <f t="shared" ref="L540:AA545" si="736">$E540*L$549</f>
        <v>19.281039587896487</v>
      </c>
      <c r="M540" s="1">
        <f t="shared" si="736"/>
        <v>11.011955463616451</v>
      </c>
      <c r="N540" s="1">
        <f t="shared" si="736"/>
        <v>11.283102539141721</v>
      </c>
      <c r="O540" s="1">
        <f t="shared" si="736"/>
        <v>11.412099355074227</v>
      </c>
      <c r="P540" s="1">
        <f t="shared" si="736"/>
        <v>11.210636002271436</v>
      </c>
      <c r="Q540" s="1">
        <f t="shared" si="736"/>
        <v>8.8720122495335438</v>
      </c>
      <c r="R540" s="1">
        <f t="shared" si="736"/>
        <v>10.111084746221032</v>
      </c>
      <c r="S540" s="1">
        <f t="shared" si="736"/>
        <v>9.3355632622157323</v>
      </c>
      <c r="T540" s="1">
        <f t="shared" si="736"/>
        <v>15.279982964224871</v>
      </c>
      <c r="U540" s="1">
        <f t="shared" si="736"/>
        <v>17.55424123198399</v>
      </c>
      <c r="V540" s="1">
        <f t="shared" si="736"/>
        <v>13.362206132879045</v>
      </c>
      <c r="W540" s="1">
        <f t="shared" si="736"/>
        <v>17.818205632622156</v>
      </c>
      <c r="X540" s="1">
        <f t="shared" si="736"/>
        <v>15.898920290148993</v>
      </c>
      <c r="Y540" s="1">
        <f t="shared" si="736"/>
        <v>17.744746897055244</v>
      </c>
      <c r="Z540" s="1">
        <f t="shared" si="736"/>
        <v>14.2314600740921</v>
      </c>
      <c r="AA540" s="1">
        <f t="shared" si="736"/>
        <v>11.412099355074227</v>
      </c>
      <c r="AB540" s="1">
        <f t="shared" ref="V540:AF545" si="737">$E540*AB$549</f>
        <v>11.210636002271436</v>
      </c>
      <c r="AC540" s="1">
        <f t="shared" si="737"/>
        <v>8.8720122495335438</v>
      </c>
      <c r="AD540" s="1">
        <f t="shared" si="737"/>
        <v>10.111084746221032</v>
      </c>
      <c r="AE540" s="1">
        <f t="shared" si="737"/>
        <v>9.3355632622157323</v>
      </c>
      <c r="AF540" s="1">
        <f t="shared" si="737"/>
        <v>15.279982964224871</v>
      </c>
      <c r="AH540" s="15">
        <f t="shared" si="702"/>
        <v>172.52084519753384</v>
      </c>
      <c r="AI540" s="15">
        <f t="shared" si="703"/>
        <v>162.83115883832241</v>
      </c>
      <c r="AJ540" s="15">
        <f t="shared" si="704"/>
        <v>-9.6896863592114357</v>
      </c>
      <c r="AN540" s="15">
        <f t="shared" si="705"/>
        <v>-9.6896863592114357</v>
      </c>
    </row>
    <row r="541" spans="1:40">
      <c r="A541" s="76" t="s">
        <v>1233</v>
      </c>
      <c r="B541" s="5" t="str">
        <f t="shared" si="727"/>
        <v>8700-06121</v>
      </c>
      <c r="C541" s="5" t="str">
        <f t="shared" si="728"/>
        <v>8700</v>
      </c>
      <c r="D541" s="1">
        <f>SUM($F541:K541)</f>
        <v>39</v>
      </c>
      <c r="E541" s="2">
        <f t="shared" si="729"/>
        <v>1.7231954299796769E-5</v>
      </c>
      <c r="F541" s="22">
        <f>'Div 9 history '!B536</f>
        <v>0</v>
      </c>
      <c r="G541" s="22">
        <f>'Div 9 history '!C536</f>
        <v>0</v>
      </c>
      <c r="H541" s="22">
        <f>'Div 9 history '!D536</f>
        <v>0</v>
      </c>
      <c r="I541" s="22">
        <f>'Div 9 history '!E536</f>
        <v>39</v>
      </c>
      <c r="J541" s="22">
        <f>'Div 9 history '!F536</f>
        <v>0</v>
      </c>
      <c r="K541" s="22">
        <f>'Div 9 history '!G536</f>
        <v>0</v>
      </c>
      <c r="L541" s="1">
        <f t="shared" si="736"/>
        <v>7.5611919952535249</v>
      </c>
      <c r="M541" s="1">
        <f t="shared" si="736"/>
        <v>4.3184139073005694</v>
      </c>
      <c r="N541" s="1">
        <f t="shared" si="736"/>
        <v>4.4247460937810672</v>
      </c>
      <c r="O541" s="1">
        <f t="shared" si="736"/>
        <v>4.4753330804212661</v>
      </c>
      <c r="P541" s="1">
        <f t="shared" si="736"/>
        <v>4.3963278440280149</v>
      </c>
      <c r="Q541" s="1">
        <f t="shared" si="736"/>
        <v>3.4792204900131547</v>
      </c>
      <c r="R541" s="1">
        <f t="shared" si="736"/>
        <v>3.9651312730278558</v>
      </c>
      <c r="S541" s="1">
        <f t="shared" si="736"/>
        <v>3.6610052008689147</v>
      </c>
      <c r="T541" s="1">
        <f t="shared" si="736"/>
        <v>5.9921501820489693</v>
      </c>
      <c r="U541" s="1">
        <f t="shared" si="736"/>
        <v>6.8840161694054869</v>
      </c>
      <c r="V541" s="1">
        <f t="shared" si="737"/>
        <v>5.2400808364231546</v>
      </c>
      <c r="W541" s="1">
        <f t="shared" si="737"/>
        <v>6.9875316206361404</v>
      </c>
      <c r="X541" s="1">
        <f t="shared" si="737"/>
        <v>6.2348707020192133</v>
      </c>
      <c r="Y541" s="1">
        <f t="shared" si="737"/>
        <v>6.9587242733549983</v>
      </c>
      <c r="Z541" s="1">
        <f t="shared" si="737"/>
        <v>5.5809647349380791</v>
      </c>
      <c r="AA541" s="1">
        <f t="shared" si="737"/>
        <v>4.4753330804212661</v>
      </c>
      <c r="AB541" s="1">
        <f t="shared" si="737"/>
        <v>4.3963278440280149</v>
      </c>
      <c r="AC541" s="1">
        <f t="shared" si="737"/>
        <v>3.4792204900131547</v>
      </c>
      <c r="AD541" s="1">
        <f t="shared" si="737"/>
        <v>3.9651312730278558</v>
      </c>
      <c r="AE541" s="1">
        <f t="shared" si="737"/>
        <v>3.6610052008689147</v>
      </c>
      <c r="AF541" s="1">
        <f t="shared" si="737"/>
        <v>5.9921501820489693</v>
      </c>
      <c r="AH541" s="15">
        <f t="shared" si="702"/>
        <v>67.655233410797592</v>
      </c>
      <c r="AI541" s="15">
        <f t="shared" si="703"/>
        <v>63.855356407185241</v>
      </c>
      <c r="AJ541" s="15">
        <f t="shared" si="704"/>
        <v>-3.7998770036123517</v>
      </c>
      <c r="AN541" s="15">
        <f t="shared" si="705"/>
        <v>-3.7998770036123517</v>
      </c>
    </row>
    <row r="542" spans="1:40">
      <c r="A542" s="76" t="s">
        <v>394</v>
      </c>
      <c r="B542" s="5" t="str">
        <f t="shared" si="727"/>
        <v>9210-06111</v>
      </c>
      <c r="C542" s="5" t="str">
        <f t="shared" si="728"/>
        <v>9210</v>
      </c>
      <c r="D542" s="1">
        <f>SUM($F542:K542)</f>
        <v>0</v>
      </c>
      <c r="E542" s="2">
        <f t="shared" si="729"/>
        <v>0</v>
      </c>
      <c r="F542" s="22">
        <f>'Div 9 history '!B537</f>
        <v>0</v>
      </c>
      <c r="G542" s="22">
        <f>'Div 9 history '!C537</f>
        <v>0</v>
      </c>
      <c r="H542" s="22">
        <f>'Div 9 history '!D537</f>
        <v>0</v>
      </c>
      <c r="I542" s="22">
        <f>'Div 9 history '!E537</f>
        <v>0</v>
      </c>
      <c r="J542" s="22">
        <f>'Div 9 history '!F537</f>
        <v>0</v>
      </c>
      <c r="K542" s="22">
        <f>'Div 9 history '!G537</f>
        <v>0</v>
      </c>
      <c r="L542" s="1">
        <f t="shared" si="736"/>
        <v>0</v>
      </c>
      <c r="M542" s="1">
        <f t="shared" si="736"/>
        <v>0</v>
      </c>
      <c r="N542" s="1">
        <f t="shared" si="736"/>
        <v>0</v>
      </c>
      <c r="O542" s="1">
        <f t="shared" si="736"/>
        <v>0</v>
      </c>
      <c r="P542" s="1">
        <f t="shared" si="736"/>
        <v>0</v>
      </c>
      <c r="Q542" s="1">
        <f t="shared" si="736"/>
        <v>0</v>
      </c>
      <c r="R542" s="1">
        <f t="shared" si="736"/>
        <v>0</v>
      </c>
      <c r="S542" s="1">
        <f t="shared" si="736"/>
        <v>0</v>
      </c>
      <c r="T542" s="1">
        <f t="shared" si="736"/>
        <v>0</v>
      </c>
      <c r="U542" s="1">
        <f t="shared" si="736"/>
        <v>0</v>
      </c>
      <c r="V542" s="1">
        <f t="shared" si="737"/>
        <v>0</v>
      </c>
      <c r="W542" s="1">
        <f t="shared" si="737"/>
        <v>0</v>
      </c>
      <c r="X542" s="1">
        <f t="shared" si="737"/>
        <v>0</v>
      </c>
      <c r="Y542" s="1">
        <f t="shared" si="737"/>
        <v>0</v>
      </c>
      <c r="Z542" s="1">
        <f t="shared" si="737"/>
        <v>0</v>
      </c>
      <c r="AA542" s="1">
        <f t="shared" si="737"/>
        <v>0</v>
      </c>
      <c r="AB542" s="1">
        <f t="shared" si="737"/>
        <v>0</v>
      </c>
      <c r="AC542" s="1">
        <f t="shared" si="737"/>
        <v>0</v>
      </c>
      <c r="AD542" s="1">
        <f t="shared" si="737"/>
        <v>0</v>
      </c>
      <c r="AE542" s="1">
        <f t="shared" si="737"/>
        <v>0</v>
      </c>
      <c r="AF542" s="1">
        <f t="shared" si="737"/>
        <v>0</v>
      </c>
      <c r="AH542" s="15">
        <f t="shared" si="702"/>
        <v>0</v>
      </c>
      <c r="AI542" s="15">
        <f t="shared" si="703"/>
        <v>0</v>
      </c>
      <c r="AJ542" s="15">
        <f t="shared" si="704"/>
        <v>0</v>
      </c>
      <c r="AN542" s="15">
        <f t="shared" si="705"/>
        <v>0</v>
      </c>
    </row>
    <row r="543" spans="1:40">
      <c r="A543" s="76" t="s">
        <v>354</v>
      </c>
      <c r="B543" s="5" t="str">
        <f t="shared" si="727"/>
        <v>9230-06111</v>
      </c>
      <c r="C543" s="5" t="str">
        <f t="shared" si="728"/>
        <v>9230</v>
      </c>
      <c r="D543" s="1">
        <f>SUM($F543:K543)</f>
        <v>-12943.29</v>
      </c>
      <c r="E543" s="2">
        <f t="shared" si="729"/>
        <v>-5.7189277376670901E-3</v>
      </c>
      <c r="F543" s="22">
        <f>'Div 9 history '!B538</f>
        <v>0</v>
      </c>
      <c r="G543" s="22">
        <f>'Div 9 history '!C538</f>
        <v>0</v>
      </c>
      <c r="H543" s="22">
        <f>'Div 9 history '!D538</f>
        <v>0</v>
      </c>
      <c r="I543" s="22">
        <f>'Div 9 history '!E538</f>
        <v>0</v>
      </c>
      <c r="J543" s="22">
        <f>'Div 9 history '!F538</f>
        <v>256.70999999999998</v>
      </c>
      <c r="K543" s="22">
        <f>'Div 9 history '!G538</f>
        <v>-13200</v>
      </c>
      <c r="L543" s="1">
        <f t="shared" si="736"/>
        <v>-2509.4025830832047</v>
      </c>
      <c r="M543" s="1">
        <f t="shared" si="736"/>
        <v>-1433.191885698061</v>
      </c>
      <c r="N543" s="1">
        <f t="shared" si="736"/>
        <v>-1468.4813299532193</v>
      </c>
      <c r="O543" s="1">
        <f t="shared" si="736"/>
        <v>-1485.2701001663015</v>
      </c>
      <c r="P543" s="1">
        <f t="shared" si="736"/>
        <v>-1459.0499030853682</v>
      </c>
      <c r="Q543" s="1">
        <f t="shared" si="736"/>
        <v>-1154.681019902112</v>
      </c>
      <c r="R543" s="1">
        <f t="shared" si="736"/>
        <v>-1315.9447167915055</v>
      </c>
      <c r="S543" s="1">
        <f t="shared" si="736"/>
        <v>-1215.0115899065286</v>
      </c>
      <c r="T543" s="1">
        <f t="shared" si="736"/>
        <v>-1988.6701930721181</v>
      </c>
      <c r="U543" s="1">
        <f t="shared" si="736"/>
        <v>-2284.6619909052397</v>
      </c>
      <c r="V543" s="1">
        <f t="shared" si="737"/>
        <v>-1739.073997160704</v>
      </c>
      <c r="W543" s="1">
        <f t="shared" si="737"/>
        <v>-2319.0166192323986</v>
      </c>
      <c r="X543" s="1">
        <f t="shared" si="737"/>
        <v>-2069.2240925317506</v>
      </c>
      <c r="Y543" s="1">
        <f t="shared" si="737"/>
        <v>-2309.4560589762309</v>
      </c>
      <c r="Z543" s="1">
        <f t="shared" si="737"/>
        <v>-1852.2062831814535</v>
      </c>
      <c r="AA543" s="1">
        <f t="shared" si="737"/>
        <v>-1485.2701001663015</v>
      </c>
      <c r="AB543" s="1">
        <f t="shared" si="737"/>
        <v>-1459.0499030853682</v>
      </c>
      <c r="AC543" s="1">
        <f t="shared" si="737"/>
        <v>-1154.681019902112</v>
      </c>
      <c r="AD543" s="1">
        <f t="shared" si="737"/>
        <v>-1315.9447167915055</v>
      </c>
      <c r="AE543" s="1">
        <f t="shared" si="737"/>
        <v>-1215.0115899065286</v>
      </c>
      <c r="AF543" s="1">
        <f t="shared" si="737"/>
        <v>-1988.6701930721181</v>
      </c>
      <c r="AH543" s="15">
        <f t="shared" si="702"/>
        <v>-22453.366821888267</v>
      </c>
      <c r="AI543" s="15">
        <f t="shared" si="703"/>
        <v>-21192.266564911708</v>
      </c>
      <c r="AJ543" s="15">
        <f t="shared" si="704"/>
        <v>1261.1002569765587</v>
      </c>
      <c r="AN543" s="15">
        <f t="shared" si="705"/>
        <v>1261.1002569765587</v>
      </c>
    </row>
    <row r="544" spans="1:40">
      <c r="A544" s="76" t="s">
        <v>301</v>
      </c>
      <c r="B544" s="5" t="str">
        <f t="shared" si="727"/>
        <v>9030-06112</v>
      </c>
      <c r="C544" s="5" t="str">
        <f t="shared" si="728"/>
        <v>9030</v>
      </c>
      <c r="D544" s="1">
        <f>SUM($F544:K544)</f>
        <v>170.91</v>
      </c>
      <c r="E544" s="2">
        <f t="shared" si="729"/>
        <v>7.5515725881493989E-5</v>
      </c>
      <c r="F544" s="22">
        <f>'Div 9 history '!B539</f>
        <v>0</v>
      </c>
      <c r="G544" s="22">
        <f>'Div 9 history '!C539</f>
        <v>170.91</v>
      </c>
      <c r="H544" s="22">
        <f>'Div 9 history '!D539</f>
        <v>0</v>
      </c>
      <c r="I544" s="22">
        <f>'Div 9 history '!E539</f>
        <v>0</v>
      </c>
      <c r="J544" s="22">
        <f>'Div 9 history '!F539</f>
        <v>0</v>
      </c>
      <c r="K544" s="22">
        <f>'Div 9 history '!G539</f>
        <v>0</v>
      </c>
      <c r="L544" s="1">
        <f t="shared" si="736"/>
        <v>33.135469843814867</v>
      </c>
      <c r="M544" s="1">
        <f t="shared" si="736"/>
        <v>18.924618484531802</v>
      </c>
      <c r="N544" s="1">
        <f t="shared" si="736"/>
        <v>19.390598843285183</v>
      </c>
      <c r="O544" s="1">
        <f t="shared" si="736"/>
        <v>19.61228658396919</v>
      </c>
      <c r="P544" s="1">
        <f t="shared" si="736"/>
        <v>19.26606132879046</v>
      </c>
      <c r="Q544" s="1">
        <f t="shared" si="736"/>
        <v>15.247014716619185</v>
      </c>
      <c r="R544" s="1">
        <f t="shared" si="736"/>
        <v>17.376425278799765</v>
      </c>
      <c r="S544" s="1">
        <f t="shared" si="736"/>
        <v>16.043651253346312</v>
      </c>
      <c r="T544" s="1">
        <f t="shared" si="736"/>
        <v>26.259445836256134</v>
      </c>
      <c r="U544" s="1">
        <f t="shared" si="736"/>
        <v>30.167877013156197</v>
      </c>
      <c r="V544" s="1">
        <f t="shared" si="737"/>
        <v>22.963646557771316</v>
      </c>
      <c r="W544" s="1">
        <f t="shared" si="737"/>
        <v>30.621513571356989</v>
      </c>
      <c r="X544" s="1">
        <f t="shared" si="737"/>
        <v>27.32312183800266</v>
      </c>
      <c r="Y544" s="1">
        <f t="shared" si="737"/>
        <v>30.495270911771861</v>
      </c>
      <c r="Z544" s="1">
        <f t="shared" si="737"/>
        <v>24.457504688417103</v>
      </c>
      <c r="AA544" s="1">
        <f t="shared" si="737"/>
        <v>19.61228658396919</v>
      </c>
      <c r="AB544" s="1">
        <f t="shared" si="737"/>
        <v>19.26606132879046</v>
      </c>
      <c r="AC544" s="1">
        <f t="shared" si="737"/>
        <v>15.247014716619185</v>
      </c>
      <c r="AD544" s="1">
        <f t="shared" si="737"/>
        <v>17.376425278799765</v>
      </c>
      <c r="AE544" s="1">
        <f t="shared" si="737"/>
        <v>16.043651253346312</v>
      </c>
      <c r="AF544" s="1">
        <f t="shared" si="737"/>
        <v>26.259445836256134</v>
      </c>
      <c r="AH544" s="15">
        <f t="shared" si="702"/>
        <v>296.48604980101061</v>
      </c>
      <c r="AI544" s="15">
        <f t="shared" si="703"/>
        <v>279.83381957825719</v>
      </c>
      <c r="AJ544" s="15">
        <f t="shared" si="704"/>
        <v>-16.652230222753417</v>
      </c>
      <c r="AN544" s="15">
        <f t="shared" si="705"/>
        <v>-16.652230222753417</v>
      </c>
    </row>
    <row r="545" spans="1:41">
      <c r="A545" s="76" t="s">
        <v>959</v>
      </c>
      <c r="B545" s="5" t="str">
        <f t="shared" si="727"/>
        <v>9030-06116</v>
      </c>
      <c r="C545" s="5" t="str">
        <f t="shared" si="728"/>
        <v>9030</v>
      </c>
      <c r="D545" s="1">
        <f>SUM($F545:K545)</f>
        <v>483923.79999999993</v>
      </c>
      <c r="E545" s="2">
        <f t="shared" si="729"/>
        <v>0.21381930272266642</v>
      </c>
      <c r="F545" s="22">
        <f>'Div 9 history '!B540</f>
        <v>75226.7</v>
      </c>
      <c r="G545" s="22">
        <f>'Div 9 history '!C540</f>
        <v>79631.34</v>
      </c>
      <c r="H545" s="22">
        <f>'Div 9 history '!D540</f>
        <v>79882.95</v>
      </c>
      <c r="I545" s="22">
        <f>'Div 9 history '!E540</f>
        <v>75365.22</v>
      </c>
      <c r="J545" s="22">
        <f>'Div 9 history '!F540</f>
        <v>73752.3</v>
      </c>
      <c r="K545" s="22">
        <f>'Div 9 history '!G540</f>
        <v>100065.29</v>
      </c>
      <c r="L545" s="1">
        <f t="shared" si="736"/>
        <v>93821.558022376077</v>
      </c>
      <c r="M545" s="1">
        <f t="shared" si="736"/>
        <v>53584.186358813815</v>
      </c>
      <c r="N545" s="1">
        <f t="shared" si="736"/>
        <v>54903.588300966418</v>
      </c>
      <c r="O545" s="1">
        <f t="shared" si="736"/>
        <v>55531.28693700421</v>
      </c>
      <c r="P545" s="1">
        <f t="shared" si="736"/>
        <v>54550.966059688304</v>
      </c>
      <c r="Q545" s="1">
        <f t="shared" si="736"/>
        <v>43171.220527308396</v>
      </c>
      <c r="R545" s="1">
        <f t="shared" si="736"/>
        <v>49200.548542114797</v>
      </c>
      <c r="S545" s="1">
        <f t="shared" si="736"/>
        <v>45426.860221134571</v>
      </c>
      <c r="T545" s="1">
        <f t="shared" si="736"/>
        <v>74352.412468405862</v>
      </c>
      <c r="U545" s="1">
        <f t="shared" si="736"/>
        <v>85418.955486157603</v>
      </c>
      <c r="V545" s="1">
        <f t="shared" si="737"/>
        <v>65020.50847869413</v>
      </c>
      <c r="W545" s="1">
        <f t="shared" si="737"/>
        <v>86703.40652508715</v>
      </c>
      <c r="X545" s="1">
        <f t="shared" si="737"/>
        <v>77364.162118712949</v>
      </c>
      <c r="Y545" s="1">
        <f t="shared" si="737"/>
        <v>86345.956243953566</v>
      </c>
      <c r="Z545" s="1">
        <f t="shared" si="737"/>
        <v>69250.299030698137</v>
      </c>
      <c r="AA545" s="1">
        <f t="shared" si="737"/>
        <v>55531.28693700421</v>
      </c>
      <c r="AB545" s="1">
        <f t="shared" si="737"/>
        <v>54550.966059688304</v>
      </c>
      <c r="AC545" s="1">
        <f t="shared" si="737"/>
        <v>43171.220527308396</v>
      </c>
      <c r="AD545" s="1">
        <f t="shared" si="737"/>
        <v>49200.548542114797</v>
      </c>
      <c r="AE545" s="1">
        <f t="shared" si="737"/>
        <v>45426.860221134571</v>
      </c>
      <c r="AF545" s="1">
        <f t="shared" si="737"/>
        <v>74352.412468405862</v>
      </c>
      <c r="AH545" s="15">
        <f t="shared" ref="AH545" si="738">SUM(F545:Q545)</f>
        <v>839486.60620615713</v>
      </c>
      <c r="AI545" s="15">
        <f t="shared" ref="AI545" si="739">SUM(U545:AF545)</f>
        <v>792336.58263895975</v>
      </c>
      <c r="AJ545" s="15">
        <f t="shared" ref="AJ545" si="740">AI545-AH545</f>
        <v>-47150.023567197379</v>
      </c>
      <c r="AN545" s="15">
        <f t="shared" ref="AN545" si="741">AJ545</f>
        <v>-47150.023567197379</v>
      </c>
    </row>
    <row r="546" spans="1:41">
      <c r="A546" s="76" t="s">
        <v>754</v>
      </c>
      <c r="B546" s="5" t="str">
        <f t="shared" si="697"/>
        <v>8780-06116</v>
      </c>
      <c r="C546" s="5" t="str">
        <f t="shared" si="698"/>
        <v>8780</v>
      </c>
      <c r="D546" s="1">
        <f>SUM($F546:K546)</f>
        <v>0</v>
      </c>
      <c r="E546" s="2">
        <f t="shared" si="729"/>
        <v>0</v>
      </c>
      <c r="F546" s="22">
        <f>'Div 9 history '!B541</f>
        <v>0</v>
      </c>
      <c r="G546" s="22">
        <f>'Div 9 history '!C541</f>
        <v>0</v>
      </c>
      <c r="H546" s="22">
        <f>'Div 9 history '!D541</f>
        <v>0</v>
      </c>
      <c r="I546" s="22">
        <f>'Div 9 history '!E541</f>
        <v>0</v>
      </c>
      <c r="J546" s="22">
        <f>'Div 9 history '!F541</f>
        <v>0</v>
      </c>
      <c r="K546" s="22">
        <f>'Div 9 history '!G541</f>
        <v>0</v>
      </c>
      <c r="L546" s="1">
        <f t="shared" ref="L546:AE548" si="742">$E546*L$549</f>
        <v>0</v>
      </c>
      <c r="M546" s="1">
        <f t="shared" si="742"/>
        <v>0</v>
      </c>
      <c r="N546" s="1">
        <f t="shared" si="742"/>
        <v>0</v>
      </c>
      <c r="O546" s="1">
        <f t="shared" si="742"/>
        <v>0</v>
      </c>
      <c r="P546" s="1">
        <f t="shared" si="742"/>
        <v>0</v>
      </c>
      <c r="Q546" s="1">
        <f t="shared" si="742"/>
        <v>0</v>
      </c>
      <c r="R546" s="1">
        <f t="shared" si="742"/>
        <v>0</v>
      </c>
      <c r="S546" s="1">
        <f t="shared" si="742"/>
        <v>0</v>
      </c>
      <c r="T546" s="1">
        <f t="shared" si="742"/>
        <v>0</v>
      </c>
      <c r="U546" s="1">
        <f t="shared" si="742"/>
        <v>0</v>
      </c>
      <c r="V546" s="1">
        <f t="shared" si="742"/>
        <v>0</v>
      </c>
      <c r="W546" s="1">
        <f t="shared" si="742"/>
        <v>0</v>
      </c>
      <c r="X546" s="1">
        <f t="shared" si="742"/>
        <v>0</v>
      </c>
      <c r="Y546" s="1">
        <f t="shared" si="742"/>
        <v>0</v>
      </c>
      <c r="Z546" s="1">
        <f t="shared" si="742"/>
        <v>0</v>
      </c>
      <c r="AA546" s="1">
        <f t="shared" si="742"/>
        <v>0</v>
      </c>
      <c r="AB546" s="1">
        <f t="shared" si="742"/>
        <v>0</v>
      </c>
      <c r="AC546" s="1">
        <f t="shared" si="742"/>
        <v>0</v>
      </c>
      <c r="AD546" s="1">
        <f t="shared" si="742"/>
        <v>0</v>
      </c>
      <c r="AE546" s="1">
        <f t="shared" si="742"/>
        <v>0</v>
      </c>
      <c r="AF546" s="1">
        <f t="shared" ref="AF546:AF548" si="743">$E546*AF$549</f>
        <v>0</v>
      </c>
      <c r="AH546" s="15">
        <f t="shared" si="702"/>
        <v>0</v>
      </c>
      <c r="AI546" s="15">
        <f t="shared" si="703"/>
        <v>0</v>
      </c>
      <c r="AJ546" s="15">
        <f t="shared" si="704"/>
        <v>0</v>
      </c>
      <c r="AN546" s="15">
        <f t="shared" si="705"/>
        <v>0</v>
      </c>
    </row>
    <row r="547" spans="1:41">
      <c r="A547" s="76" t="s">
        <v>536</v>
      </c>
      <c r="B547" s="5" t="str">
        <f t="shared" si="697"/>
        <v>9280-06121</v>
      </c>
      <c r="C547" s="5" t="str">
        <f t="shared" si="698"/>
        <v>9280</v>
      </c>
      <c r="D547" s="1">
        <f>SUM($F547:K547)</f>
        <v>0</v>
      </c>
      <c r="E547" s="2">
        <f t="shared" ref="E547:E548" si="744">D547/$D$549</f>
        <v>0</v>
      </c>
      <c r="F547" s="22">
        <f>'Div 9 history '!B542</f>
        <v>0</v>
      </c>
      <c r="G547" s="22">
        <f>'Div 9 history '!C542</f>
        <v>0</v>
      </c>
      <c r="H547" s="22">
        <f>'Div 9 history '!D542</f>
        <v>0</v>
      </c>
      <c r="I547" s="22">
        <f>'Div 9 history '!E542</f>
        <v>0</v>
      </c>
      <c r="J547" s="22">
        <f>'Div 9 history '!F542</f>
        <v>0</v>
      </c>
      <c r="K547" s="22">
        <f>'Div 9 history '!G542</f>
        <v>0</v>
      </c>
      <c r="L547" s="1">
        <f t="shared" si="742"/>
        <v>0</v>
      </c>
      <c r="M547" s="1">
        <f t="shared" si="742"/>
        <v>0</v>
      </c>
      <c r="N547" s="1">
        <f t="shared" si="742"/>
        <v>0</v>
      </c>
      <c r="O547" s="1">
        <f t="shared" si="742"/>
        <v>0</v>
      </c>
      <c r="P547" s="1">
        <f t="shared" si="742"/>
        <v>0</v>
      </c>
      <c r="Q547" s="1">
        <f t="shared" si="742"/>
        <v>0</v>
      </c>
      <c r="R547" s="1">
        <f t="shared" si="742"/>
        <v>0</v>
      </c>
      <c r="S547" s="1">
        <f t="shared" si="742"/>
        <v>0</v>
      </c>
      <c r="T547" s="1">
        <f t="shared" si="742"/>
        <v>0</v>
      </c>
      <c r="U547" s="1">
        <f t="shared" si="742"/>
        <v>0</v>
      </c>
      <c r="V547" s="1">
        <f t="shared" si="742"/>
        <v>0</v>
      </c>
      <c r="W547" s="1">
        <f t="shared" si="742"/>
        <v>0</v>
      </c>
      <c r="X547" s="1">
        <f t="shared" si="742"/>
        <v>0</v>
      </c>
      <c r="Y547" s="1">
        <f t="shared" si="742"/>
        <v>0</v>
      </c>
      <c r="Z547" s="1">
        <f t="shared" si="742"/>
        <v>0</v>
      </c>
      <c r="AA547" s="1">
        <f t="shared" si="742"/>
        <v>0</v>
      </c>
      <c r="AB547" s="1">
        <f t="shared" si="742"/>
        <v>0</v>
      </c>
      <c r="AC547" s="1">
        <f t="shared" si="742"/>
        <v>0</v>
      </c>
      <c r="AD547" s="1">
        <f t="shared" si="742"/>
        <v>0</v>
      </c>
      <c r="AE547" s="1">
        <f t="shared" si="742"/>
        <v>0</v>
      </c>
      <c r="AF547" s="1">
        <f t="shared" si="743"/>
        <v>0</v>
      </c>
      <c r="AH547" s="15">
        <f t="shared" ref="AH547:AH548" si="745">SUM(F547:Q547)</f>
        <v>0</v>
      </c>
      <c r="AI547" s="15">
        <f t="shared" ref="AI547:AI548" si="746">SUM(U547:AF547)</f>
        <v>0</v>
      </c>
      <c r="AJ547" s="15">
        <f t="shared" ref="AJ547:AJ548" si="747">AI547-AH547</f>
        <v>0</v>
      </c>
      <c r="AN547" s="15">
        <f t="shared" si="705"/>
        <v>0</v>
      </c>
    </row>
    <row r="548" spans="1:41">
      <c r="A548" s="76" t="s">
        <v>302</v>
      </c>
      <c r="B548" s="5" t="str">
        <f t="shared" si="697"/>
        <v>9230-06121</v>
      </c>
      <c r="C548" s="5" t="str">
        <f t="shared" si="698"/>
        <v>9230</v>
      </c>
      <c r="D548" s="1">
        <f>SUM($F548:K548)</f>
        <v>220414.94999999998</v>
      </c>
      <c r="E548" s="2">
        <f t="shared" si="744"/>
        <v>9.7389239625435622E-2</v>
      </c>
      <c r="F548" s="22">
        <f>'Div 9 history '!B543</f>
        <v>160</v>
      </c>
      <c r="G548" s="22">
        <f>'Div 9 history '!C543</f>
        <v>0</v>
      </c>
      <c r="H548" s="22">
        <f>'Div 9 history '!D543</f>
        <v>15003.95</v>
      </c>
      <c r="I548" s="22">
        <f>'Div 9 history '!E543</f>
        <v>6064.95</v>
      </c>
      <c r="J548" s="22">
        <f>'Div 9 history '!F543</f>
        <v>0</v>
      </c>
      <c r="K548" s="22">
        <f>'Div 9 history '!G543</f>
        <v>199186.05</v>
      </c>
      <c r="L548" s="1">
        <f t="shared" si="742"/>
        <v>42733.327066005273</v>
      </c>
      <c r="M548" s="1">
        <f t="shared" si="742"/>
        <v>24406.230396332296</v>
      </c>
      <c r="N548" s="1">
        <f t="shared" si="742"/>
        <v>25007.184333934594</v>
      </c>
      <c r="O548" s="1">
        <f t="shared" si="742"/>
        <v>25293.085055241005</v>
      </c>
      <c r="P548" s="1">
        <f t="shared" si="742"/>
        <v>24846.57389551391</v>
      </c>
      <c r="Q548" s="1">
        <f t="shared" si="742"/>
        <v>19663.390008851919</v>
      </c>
      <c r="R548" s="1">
        <f t="shared" si="742"/>
        <v>22409.595161227462</v>
      </c>
      <c r="S548" s="1">
        <f t="shared" si="742"/>
        <v>20690.776366647737</v>
      </c>
      <c r="T548" s="1">
        <f t="shared" si="742"/>
        <v>33865.627763302931</v>
      </c>
      <c r="U548" s="1">
        <f t="shared" si="742"/>
        <v>38906.155891761584</v>
      </c>
      <c r="V548" s="1">
        <f t="shared" si="742"/>
        <v>29615.183475799171</v>
      </c>
      <c r="W548" s="1">
        <f t="shared" si="742"/>
        <v>39491.190584254706</v>
      </c>
      <c r="X548" s="1">
        <f t="shared" si="742"/>
        <v>35237.402924154609</v>
      </c>
      <c r="Y548" s="1">
        <f t="shared" si="742"/>
        <v>39328.381096803285</v>
      </c>
      <c r="Z548" s="1">
        <f t="shared" si="742"/>
        <v>31541.74520520871</v>
      </c>
      <c r="AA548" s="1">
        <f t="shared" si="742"/>
        <v>25293.085055241005</v>
      </c>
      <c r="AB548" s="1">
        <f t="shared" si="742"/>
        <v>24846.57389551391</v>
      </c>
      <c r="AC548" s="1">
        <f t="shared" si="742"/>
        <v>19663.390008851919</v>
      </c>
      <c r="AD548" s="1">
        <f t="shared" si="742"/>
        <v>22409.595161227462</v>
      </c>
      <c r="AE548" s="1">
        <f t="shared" si="742"/>
        <v>20690.776366647737</v>
      </c>
      <c r="AF548" s="1">
        <f t="shared" si="743"/>
        <v>33865.627763302931</v>
      </c>
      <c r="AH548" s="15">
        <f t="shared" si="745"/>
        <v>382364.74075587903</v>
      </c>
      <c r="AI548" s="15">
        <f t="shared" si="746"/>
        <v>360889.10742876708</v>
      </c>
      <c r="AJ548" s="15">
        <f t="shared" si="747"/>
        <v>-21475.633327111951</v>
      </c>
      <c r="AN548" s="15">
        <f t="shared" si="705"/>
        <v>-21475.633327111951</v>
      </c>
    </row>
    <row r="549" spans="1:41">
      <c r="A549" s="9" t="s">
        <v>37</v>
      </c>
      <c r="B549" s="5"/>
      <c r="C549" s="5"/>
      <c r="D549" s="31">
        <f>SUM(D519:D548)</f>
        <v>2263237.2000000002</v>
      </c>
      <c r="E549" s="32">
        <f t="shared" ref="E549:K549" si="748">SUM(E519:E548)</f>
        <v>0.99999999999999978</v>
      </c>
      <c r="F549" s="31">
        <f t="shared" si="748"/>
        <v>242046.65999999997</v>
      </c>
      <c r="G549" s="31">
        <f t="shared" si="748"/>
        <v>231582.71000000002</v>
      </c>
      <c r="H549" s="31">
        <f t="shared" si="748"/>
        <v>308493.33</v>
      </c>
      <c r="I549" s="31">
        <f t="shared" si="748"/>
        <v>280000.15000000002</v>
      </c>
      <c r="J549" s="31">
        <f t="shared" si="748"/>
        <v>391301.12000000005</v>
      </c>
      <c r="K549" s="31">
        <f t="shared" si="748"/>
        <v>809813.23</v>
      </c>
      <c r="L549" s="31">
        <f>'Div 9 history '!H544</f>
        <v>438789</v>
      </c>
      <c r="M549" s="31">
        <f>'Div 9 history '!I544</f>
        <v>250605</v>
      </c>
      <c r="N549" s="31">
        <f>'Div 9 history '!J544</f>
        <v>256775.64</v>
      </c>
      <c r="O549" s="31">
        <f>'Div 009 FY19 Budget'!C90</f>
        <v>259711.29</v>
      </c>
      <c r="P549" s="31">
        <f>'Div 009 FY19 Budget'!D90</f>
        <v>255126.48</v>
      </c>
      <c r="Q549" s="31">
        <f>'Div 009 FY19 Budget'!E90</f>
        <v>201905.16</v>
      </c>
      <c r="R549" s="31">
        <f>'Div 009 FY19 Budget'!F90</f>
        <v>230103.4</v>
      </c>
      <c r="S549" s="31">
        <f>'Div 009 FY19 Budget'!G90</f>
        <v>212454.44</v>
      </c>
      <c r="T549" s="31">
        <f>'Div 009 FY19 Budget'!H90</f>
        <v>347734.8</v>
      </c>
      <c r="U549" s="31">
        <f>'Div 009 FY19 Budget'!I90</f>
        <v>399491.32</v>
      </c>
      <c r="V549" s="31">
        <f>'Div 009 FY19 Budget'!J90</f>
        <v>304090.92</v>
      </c>
      <c r="W549" s="31">
        <f>'Div 009 FY19 Budget'!K90</f>
        <v>405498.5</v>
      </c>
      <c r="X549" s="31">
        <f>'Div 009 FY19 Budget'!L90</f>
        <v>361820.29</v>
      </c>
      <c r="Y549" s="31">
        <f>'Div 009 FY19 Budget'!M90</f>
        <v>403826.76</v>
      </c>
      <c r="Z549" s="31">
        <f>'Div 009 FY19 Budget'!N90</f>
        <v>323873</v>
      </c>
      <c r="AA549" s="37">
        <f t="shared" ref="AA549" si="749">O549*(1+AA$3)</f>
        <v>259711.29</v>
      </c>
      <c r="AB549" s="37">
        <f t="shared" ref="AB549" si="750">P549*(1+AB$3)</f>
        <v>255126.48</v>
      </c>
      <c r="AC549" s="37">
        <f t="shared" ref="AC549" si="751">Q549*(1+AC$3)</f>
        <v>201905.16</v>
      </c>
      <c r="AD549" s="37">
        <f t="shared" ref="AD549" si="752">R549*(1+AD$3)</f>
        <v>230103.4</v>
      </c>
      <c r="AE549" s="37">
        <f t="shared" ref="AE549" si="753">S549*(1+AE$3)</f>
        <v>212454.44</v>
      </c>
      <c r="AF549" s="37">
        <f t="shared" ref="AF549" si="754">T549*(1+AF$3)</f>
        <v>347734.8</v>
      </c>
      <c r="AH549" s="15">
        <f>SUM(F549:Q549)</f>
        <v>3926149.7700000005</v>
      </c>
      <c r="AI549" s="15">
        <f>SUM(U549:AF549)</f>
        <v>3705636.36</v>
      </c>
      <c r="AJ549" s="15">
        <f t="shared" ref="AJ549" si="755">AI549-AH549</f>
        <v>-220513.41000000061</v>
      </c>
    </row>
    <row r="550" spans="1:41">
      <c r="A550" s="9"/>
      <c r="B550" s="5"/>
      <c r="C550" s="5"/>
      <c r="D550" s="45"/>
      <c r="E550" s="46"/>
      <c r="F550" s="1">
        <f>F549-'Div 9 history '!B544</f>
        <v>0</v>
      </c>
      <c r="G550" s="1">
        <f>G549-'Div 9 history '!C544</f>
        <v>0</v>
      </c>
      <c r="H550" s="1">
        <f>H549-'Div 9 history '!D544</f>
        <v>0</v>
      </c>
      <c r="I550" s="1">
        <f>I549-'Div 9 history '!E544</f>
        <v>0</v>
      </c>
      <c r="J550" s="1">
        <f>J549-'Div 9 history '!F544</f>
        <v>0</v>
      </c>
      <c r="K550" s="1">
        <f>K549-'Div 9 history '!G544</f>
        <v>0</v>
      </c>
      <c r="L550" s="1">
        <f>L549-'Div 9 history '!H544</f>
        <v>0</v>
      </c>
      <c r="M550" s="1">
        <f>M549-'Div 9 history '!I544</f>
        <v>0</v>
      </c>
      <c r="N550" s="1">
        <f>N549-'Div 9 history '!J544</f>
        <v>0</v>
      </c>
      <c r="O550" s="1">
        <f t="shared" ref="O550:AF550" si="756">O549-SUM(O519:O548)</f>
        <v>0</v>
      </c>
      <c r="P550" s="1">
        <f t="shared" si="756"/>
        <v>0</v>
      </c>
      <c r="Q550" s="1">
        <f t="shared" si="756"/>
        <v>0</v>
      </c>
      <c r="R550" s="1">
        <f t="shared" si="756"/>
        <v>0</v>
      </c>
      <c r="S550" s="1">
        <f t="shared" si="756"/>
        <v>0</v>
      </c>
      <c r="T550" s="1">
        <f t="shared" si="756"/>
        <v>0</v>
      </c>
      <c r="U550" s="1">
        <f t="shared" si="756"/>
        <v>0</v>
      </c>
      <c r="V550" s="1">
        <f t="shared" si="756"/>
        <v>0</v>
      </c>
      <c r="W550" s="1">
        <f t="shared" si="756"/>
        <v>0</v>
      </c>
      <c r="X550" s="1">
        <f t="shared" si="756"/>
        <v>0</v>
      </c>
      <c r="Y550" s="1">
        <f t="shared" si="756"/>
        <v>0</v>
      </c>
      <c r="Z550" s="1">
        <f t="shared" si="756"/>
        <v>0</v>
      </c>
      <c r="AA550" s="1">
        <f t="shared" si="756"/>
        <v>0</v>
      </c>
      <c r="AB550" s="1">
        <f t="shared" si="756"/>
        <v>0</v>
      </c>
      <c r="AC550" s="1">
        <f t="shared" si="756"/>
        <v>0</v>
      </c>
      <c r="AD550" s="1">
        <f t="shared" si="756"/>
        <v>0</v>
      </c>
      <c r="AE550" s="1">
        <f t="shared" si="756"/>
        <v>0</v>
      </c>
      <c r="AF550" s="1">
        <f t="shared" si="756"/>
        <v>0</v>
      </c>
      <c r="AG550" s="47"/>
    </row>
    <row r="551" spans="1:41">
      <c r="A551" s="53" t="s">
        <v>303</v>
      </c>
      <c r="B551" s="53" t="str">
        <f t="shared" ref="B551" si="757">RIGHT(A551,10)</f>
        <v>9040-09927</v>
      </c>
      <c r="C551" s="53" t="str">
        <f t="shared" ref="C551" si="758">LEFT(B551,4)</f>
        <v>9040</v>
      </c>
      <c r="D551" s="1">
        <f>SUM($F551:K551)</f>
        <v>351199</v>
      </c>
      <c r="E551" s="2">
        <f>D551/$D$552</f>
        <v>1</v>
      </c>
      <c r="F551" s="22">
        <f>'Div 9 history '!B546</f>
        <v>47272</v>
      </c>
      <c r="G551" s="22">
        <f>'Div 9 history '!C546</f>
        <v>43913</v>
      </c>
      <c r="H551" s="22">
        <f>'Div 9 history '!D546</f>
        <v>37532</v>
      </c>
      <c r="I551" s="22">
        <f>'Div 9 history '!E546</f>
        <v>54899</v>
      </c>
      <c r="J551" s="22">
        <f>'Div 9 history '!F546</f>
        <v>22112</v>
      </c>
      <c r="K551" s="22">
        <f>'Div 9 history '!G546</f>
        <v>145471</v>
      </c>
      <c r="L551" s="1">
        <f t="shared" ref="L551:T551" si="759">$E551*L$552</f>
        <v>27627.48</v>
      </c>
      <c r="M551" s="1">
        <f t="shared" si="759"/>
        <v>28037.360000000001</v>
      </c>
      <c r="N551" s="1">
        <f t="shared" si="759"/>
        <v>28524.54</v>
      </c>
      <c r="O551" s="1">
        <f t="shared" si="759"/>
        <v>27631.938900000001</v>
      </c>
      <c r="P551" s="1">
        <f t="shared" si="759"/>
        <v>37759.1276</v>
      </c>
      <c r="Q551" s="1">
        <f t="shared" si="759"/>
        <v>48564.006300000001</v>
      </c>
      <c r="R551" s="1">
        <f t="shared" si="759"/>
        <v>55974.976300000002</v>
      </c>
      <c r="S551" s="1">
        <f t="shared" si="759"/>
        <v>50182.079599999997</v>
      </c>
      <c r="T551" s="1">
        <f t="shared" si="759"/>
        <v>40209.606299999999</v>
      </c>
      <c r="U551" s="50">
        <f>$E551*U$552</f>
        <v>22446.144671567305</v>
      </c>
      <c r="V551" s="50">
        <f t="shared" ref="V551:AF551" si="760">$E551*V$552</f>
        <v>10897.304399513381</v>
      </c>
      <c r="W551" s="50">
        <f t="shared" si="760"/>
        <v>20881.730796149128</v>
      </c>
      <c r="X551" s="50">
        <f t="shared" si="760"/>
        <v>20241.315176979591</v>
      </c>
      <c r="Y551" s="50">
        <f t="shared" si="760"/>
        <v>20816.930032673255</v>
      </c>
      <c r="Z551" s="50">
        <f t="shared" si="760"/>
        <v>20056.097031136065</v>
      </c>
      <c r="AA551" s="50">
        <f t="shared" si="760"/>
        <v>28171.769013900826</v>
      </c>
      <c r="AB551" s="50">
        <f t="shared" si="760"/>
        <v>39072.93150881098</v>
      </c>
      <c r="AC551" s="50">
        <f t="shared" si="760"/>
        <v>52614.781445328168</v>
      </c>
      <c r="AD551" s="50">
        <f t="shared" si="760"/>
        <v>41448.822759268696</v>
      </c>
      <c r="AE551" s="50">
        <f t="shared" si="760"/>
        <v>20234.089506611788</v>
      </c>
      <c r="AF551" s="50">
        <f t="shared" si="760"/>
        <v>44168.570429893996</v>
      </c>
      <c r="AG551" s="47"/>
      <c r="AH551" s="15">
        <f>SUM(F551:Q551)</f>
        <v>549343.45279999997</v>
      </c>
      <c r="AI551" s="15">
        <f>SUM(U551:AF551)</f>
        <v>341050.48677183327</v>
      </c>
      <c r="AJ551" s="15">
        <f t="shared" ref="AJ551" si="761">AI551-AH551</f>
        <v>-208292.9660281667</v>
      </c>
      <c r="AO551" s="15">
        <f>AJ551</f>
        <v>-208292.9660281667</v>
      </c>
    </row>
    <row r="552" spans="1:41">
      <c r="A552" s="9" t="s">
        <v>38</v>
      </c>
      <c r="B552" s="5"/>
      <c r="C552" s="5"/>
      <c r="D552" s="31">
        <f>SUM(D551)</f>
        <v>351199</v>
      </c>
      <c r="E552" s="36">
        <f>SUM(E551)</f>
        <v>1</v>
      </c>
      <c r="F552" s="31">
        <f>SUM(F551)</f>
        <v>47272</v>
      </c>
      <c r="G552" s="31">
        <f t="shared" ref="G552:K552" si="762">SUM(G551)</f>
        <v>43913</v>
      </c>
      <c r="H552" s="31">
        <f t="shared" si="762"/>
        <v>37532</v>
      </c>
      <c r="I552" s="31">
        <f t="shared" si="762"/>
        <v>54899</v>
      </c>
      <c r="J552" s="31">
        <f t="shared" si="762"/>
        <v>22112</v>
      </c>
      <c r="K552" s="31">
        <f t="shared" si="762"/>
        <v>145471</v>
      </c>
      <c r="L552" s="31">
        <f>'Div 9 history '!H547</f>
        <v>27627.48</v>
      </c>
      <c r="M552" s="31">
        <f>'Div 9 history '!I547</f>
        <v>28037.360000000001</v>
      </c>
      <c r="N552" s="31">
        <f>'Div 9 history '!J547</f>
        <v>28524.54</v>
      </c>
      <c r="O552" s="31">
        <f>'Div 009 FY19 Budget'!C92</f>
        <v>27631.938900000001</v>
      </c>
      <c r="P552" s="31">
        <f>'Div 009 FY19 Budget'!D92</f>
        <v>37759.1276</v>
      </c>
      <c r="Q552" s="31">
        <f>'Div 009 FY19 Budget'!E92</f>
        <v>48564.006300000001</v>
      </c>
      <c r="R552" s="31">
        <f>'Div 009 FY19 Budget'!F92</f>
        <v>55974.976300000002</v>
      </c>
      <c r="S552" s="31">
        <f>'Div 009 FY19 Budget'!G92</f>
        <v>50182.079599999997</v>
      </c>
      <c r="T552" s="31">
        <f>'Div 009 FY19 Budget'!H92</f>
        <v>40209.606299999999</v>
      </c>
      <c r="U552" s="204">
        <f>'[21]C.2.2-F 09'!D94</f>
        <v>22446.144671567305</v>
      </c>
      <c r="V552" s="204">
        <f>'[21]C.2.2-F 09'!E94</f>
        <v>10897.304399513381</v>
      </c>
      <c r="W552" s="204">
        <f>'[21]C.2.2-F 09'!F94</f>
        <v>20881.730796149128</v>
      </c>
      <c r="X552" s="204">
        <f>'[21]C.2.2-F 09'!G94</f>
        <v>20241.315176979591</v>
      </c>
      <c r="Y552" s="204">
        <f>'[21]C.2.2-F 09'!H94</f>
        <v>20816.930032673255</v>
      </c>
      <c r="Z552" s="204">
        <f>'[21]C.2.2-F 09'!I94</f>
        <v>20056.097031136065</v>
      </c>
      <c r="AA552" s="204">
        <f>'[21]C.2.2-F 09'!J94</f>
        <v>28171.769013900826</v>
      </c>
      <c r="AB552" s="204">
        <f>'[21]C.2.2-F 09'!K94</f>
        <v>39072.93150881098</v>
      </c>
      <c r="AC552" s="204">
        <f>'[21]C.2.2-F 09'!L94</f>
        <v>52614.781445328168</v>
      </c>
      <c r="AD552" s="204">
        <f>'[21]C.2.2-F 09'!M94</f>
        <v>41448.822759268696</v>
      </c>
      <c r="AE552" s="204">
        <f>'[21]C.2.2-F 09'!N94</f>
        <v>20234.089506611788</v>
      </c>
      <c r="AF552" s="204">
        <f>'[21]C.2.2-F 09'!O94</f>
        <v>44168.570429893996</v>
      </c>
      <c r="AH552" s="15">
        <f>SUM(F552:Q552)</f>
        <v>549343.45279999997</v>
      </c>
      <c r="AI552" s="15">
        <f>SUM(U552:AF552)</f>
        <v>341050.48677183327</v>
      </c>
      <c r="AJ552" s="15">
        <f t="shared" ref="AJ552" si="763">AI552-AH552</f>
        <v>-208292.9660281667</v>
      </c>
      <c r="AK552" s="72"/>
    </row>
    <row r="553" spans="1:41">
      <c r="A553" s="9"/>
      <c r="B553" s="5"/>
      <c r="C553" s="5"/>
      <c r="F553" s="1">
        <f>F552-'Div 9 history '!B547</f>
        <v>0</v>
      </c>
      <c r="G553" s="1">
        <f>G552-'Div 9 history '!C547</f>
        <v>0</v>
      </c>
      <c r="H553" s="1">
        <f>H552-'Div 9 history '!D547</f>
        <v>0</v>
      </c>
      <c r="I553" s="1">
        <f>I552-'Div 9 history '!E547</f>
        <v>0</v>
      </c>
      <c r="J553" s="1">
        <f>J552-'Div 9 history '!F547</f>
        <v>0</v>
      </c>
      <c r="K553" s="1">
        <f>K552-'Div 9 history '!G547</f>
        <v>0</v>
      </c>
      <c r="L553" s="1">
        <f>L552-'Div 9 history '!H547</f>
        <v>0</v>
      </c>
      <c r="M553" s="1">
        <f>M552-'Div 9 history '!I547</f>
        <v>0</v>
      </c>
      <c r="N553" s="1">
        <f>N552-'Div 9 history '!J547</f>
        <v>0</v>
      </c>
      <c r="O553" s="1">
        <f t="shared" ref="O553:AF553" si="764">O552-SUM(O551)</f>
        <v>0</v>
      </c>
      <c r="P553" s="1">
        <f t="shared" si="764"/>
        <v>0</v>
      </c>
      <c r="Q553" s="1">
        <f t="shared" si="764"/>
        <v>0</v>
      </c>
      <c r="R553" s="1">
        <f t="shared" si="764"/>
        <v>0</v>
      </c>
      <c r="S553" s="1">
        <f t="shared" si="764"/>
        <v>0</v>
      </c>
      <c r="T553" s="1">
        <f t="shared" si="764"/>
        <v>0</v>
      </c>
      <c r="U553" s="1">
        <f t="shared" si="764"/>
        <v>0</v>
      </c>
      <c r="V553" s="1">
        <f t="shared" si="764"/>
        <v>0</v>
      </c>
      <c r="W553" s="1">
        <f t="shared" si="764"/>
        <v>0</v>
      </c>
      <c r="X553" s="1">
        <f t="shared" si="764"/>
        <v>0</v>
      </c>
      <c r="Y553" s="1">
        <f t="shared" si="764"/>
        <v>0</v>
      </c>
      <c r="Z553" s="1">
        <f t="shared" si="764"/>
        <v>0</v>
      </c>
      <c r="AA553" s="1">
        <f t="shared" si="764"/>
        <v>0</v>
      </c>
      <c r="AB553" s="1">
        <f t="shared" si="764"/>
        <v>0</v>
      </c>
      <c r="AC553" s="1">
        <f t="shared" si="764"/>
        <v>0</v>
      </c>
      <c r="AD553" s="1">
        <f t="shared" si="764"/>
        <v>0</v>
      </c>
      <c r="AE553" s="1">
        <f t="shared" si="764"/>
        <v>0</v>
      </c>
      <c r="AF553" s="1">
        <f t="shared" si="764"/>
        <v>0</v>
      </c>
    </row>
    <row r="554" spans="1:41">
      <c r="A554" s="76" t="s">
        <v>962</v>
      </c>
      <c r="B554" s="5" t="str">
        <f t="shared" ref="B554:B555" si="765">RIGHT(A554,10)</f>
        <v>8700-04889</v>
      </c>
      <c r="C554" s="5" t="str">
        <f t="shared" ref="C554:C555" si="766">LEFT(B554,4)</f>
        <v>8700</v>
      </c>
      <c r="D554" s="1">
        <f>SUM($F554:K554)</f>
        <v>0</v>
      </c>
      <c r="E554" s="2">
        <f t="shared" ref="E554:E559" si="767">D554/$D$576</f>
        <v>0</v>
      </c>
      <c r="F554" s="22">
        <f>'Div 9 history '!B549</f>
        <v>0</v>
      </c>
      <c r="G554" s="22">
        <f>'Div 9 history '!C549</f>
        <v>0</v>
      </c>
      <c r="H554" s="22">
        <f>'Div 9 history '!D549</f>
        <v>0</v>
      </c>
      <c r="I554" s="22">
        <f>'Div 9 history '!E549</f>
        <v>0</v>
      </c>
      <c r="J554" s="22">
        <f>'Div 9 history '!F549</f>
        <v>0</v>
      </c>
      <c r="K554" s="22">
        <f>'Div 9 history '!G549</f>
        <v>0</v>
      </c>
      <c r="L554" s="1">
        <f t="shared" ref="L554:U563" si="768">$E554*L$576</f>
        <v>0</v>
      </c>
      <c r="M554" s="1">
        <f t="shared" si="768"/>
        <v>0</v>
      </c>
      <c r="N554" s="1">
        <f t="shared" si="768"/>
        <v>0</v>
      </c>
      <c r="O554" s="1">
        <f t="shared" si="768"/>
        <v>0</v>
      </c>
      <c r="P554" s="1">
        <f t="shared" si="768"/>
        <v>0</v>
      </c>
      <c r="Q554" s="1">
        <f t="shared" si="768"/>
        <v>0</v>
      </c>
      <c r="R554" s="1">
        <f t="shared" si="768"/>
        <v>0</v>
      </c>
      <c r="S554" s="1">
        <f t="shared" si="768"/>
        <v>0</v>
      </c>
      <c r="T554" s="1">
        <f t="shared" si="768"/>
        <v>0</v>
      </c>
      <c r="U554" s="1">
        <f t="shared" si="768"/>
        <v>0</v>
      </c>
      <c r="V554" s="1">
        <f t="shared" ref="V554:AF563" si="769">$E554*V$576</f>
        <v>0</v>
      </c>
      <c r="W554" s="1">
        <f t="shared" si="769"/>
        <v>0</v>
      </c>
      <c r="X554" s="1">
        <f t="shared" si="769"/>
        <v>0</v>
      </c>
      <c r="Y554" s="1">
        <f t="shared" si="769"/>
        <v>0</v>
      </c>
      <c r="Z554" s="1">
        <f t="shared" si="769"/>
        <v>0</v>
      </c>
      <c r="AA554" s="1">
        <f t="shared" si="769"/>
        <v>0</v>
      </c>
      <c r="AB554" s="1">
        <f t="shared" si="769"/>
        <v>0</v>
      </c>
      <c r="AC554" s="1">
        <f t="shared" si="769"/>
        <v>0</v>
      </c>
      <c r="AD554" s="1">
        <f t="shared" si="769"/>
        <v>0</v>
      </c>
      <c r="AE554" s="1">
        <f t="shared" si="769"/>
        <v>0</v>
      </c>
      <c r="AF554" s="1">
        <f t="shared" si="769"/>
        <v>0</v>
      </c>
      <c r="AH554" s="15">
        <f t="shared" ref="AH554:AH555" si="770">SUM(F554:Q554)</f>
        <v>0</v>
      </c>
      <c r="AI554" s="15">
        <f t="shared" ref="AI554:AI555" si="771">SUM(U554:AF554)</f>
        <v>0</v>
      </c>
      <c r="AJ554" s="15">
        <f t="shared" ref="AJ554:AJ555" si="772">AI554-AH554</f>
        <v>0</v>
      </c>
      <c r="AN554" s="15">
        <f t="shared" ref="AN554:AN555" si="773">AJ554</f>
        <v>0</v>
      </c>
    </row>
    <row r="555" spans="1:41">
      <c r="A555" s="76" t="s">
        <v>963</v>
      </c>
      <c r="B555" s="5" t="str">
        <f t="shared" si="765"/>
        <v>9110-07590</v>
      </c>
      <c r="C555" s="5" t="str">
        <f t="shared" si="766"/>
        <v>9110</v>
      </c>
      <c r="D555" s="1">
        <f>SUM($F555:K555)</f>
        <v>0</v>
      </c>
      <c r="E555" s="2">
        <f t="shared" si="767"/>
        <v>0</v>
      </c>
      <c r="F555" s="22">
        <f>'Div 9 history '!B550</f>
        <v>0</v>
      </c>
      <c r="G555" s="22">
        <f>'Div 9 history '!C550</f>
        <v>0</v>
      </c>
      <c r="H555" s="22">
        <f>'Div 9 history '!D550</f>
        <v>0</v>
      </c>
      <c r="I555" s="22">
        <f>'Div 9 history '!E550</f>
        <v>0</v>
      </c>
      <c r="J555" s="22">
        <f>'Div 9 history '!F550</f>
        <v>0</v>
      </c>
      <c r="K555" s="22">
        <f>'Div 9 history '!G550</f>
        <v>0</v>
      </c>
      <c r="L555" s="1">
        <f t="shared" si="768"/>
        <v>0</v>
      </c>
      <c r="M555" s="1">
        <f t="shared" si="768"/>
        <v>0</v>
      </c>
      <c r="N555" s="1">
        <f t="shared" si="768"/>
        <v>0</v>
      </c>
      <c r="O555" s="1">
        <f t="shared" si="768"/>
        <v>0</v>
      </c>
      <c r="P555" s="1">
        <f t="shared" si="768"/>
        <v>0</v>
      </c>
      <c r="Q555" s="1">
        <f t="shared" si="768"/>
        <v>0</v>
      </c>
      <c r="R555" s="1">
        <f t="shared" si="768"/>
        <v>0</v>
      </c>
      <c r="S555" s="1">
        <f t="shared" si="768"/>
        <v>0</v>
      </c>
      <c r="T555" s="1">
        <f t="shared" si="768"/>
        <v>0</v>
      </c>
      <c r="U555" s="1">
        <f t="shared" si="768"/>
        <v>0</v>
      </c>
      <c r="V555" s="1">
        <f t="shared" si="769"/>
        <v>0</v>
      </c>
      <c r="W555" s="1">
        <f t="shared" si="769"/>
        <v>0</v>
      </c>
      <c r="X555" s="1">
        <f t="shared" si="769"/>
        <v>0</v>
      </c>
      <c r="Y555" s="1">
        <f t="shared" si="769"/>
        <v>0</v>
      </c>
      <c r="Z555" s="1">
        <f t="shared" si="769"/>
        <v>0</v>
      </c>
      <c r="AA555" s="1">
        <f t="shared" si="769"/>
        <v>0</v>
      </c>
      <c r="AB555" s="1">
        <f t="shared" si="769"/>
        <v>0</v>
      </c>
      <c r="AC555" s="1">
        <f t="shared" si="769"/>
        <v>0</v>
      </c>
      <c r="AD555" s="1">
        <f t="shared" si="769"/>
        <v>0</v>
      </c>
      <c r="AE555" s="1">
        <f t="shared" si="769"/>
        <v>0</v>
      </c>
      <c r="AF555" s="1">
        <f t="shared" si="769"/>
        <v>0</v>
      </c>
      <c r="AH555" s="15">
        <f t="shared" si="770"/>
        <v>0</v>
      </c>
      <c r="AI555" s="15">
        <f t="shared" si="771"/>
        <v>0</v>
      </c>
      <c r="AJ555" s="15">
        <f t="shared" si="772"/>
        <v>0</v>
      </c>
      <c r="AN555" s="15">
        <f t="shared" si="773"/>
        <v>0</v>
      </c>
    </row>
    <row r="556" spans="1:41">
      <c r="A556" s="76" t="s">
        <v>1234</v>
      </c>
      <c r="B556" s="5" t="str">
        <f t="shared" si="697"/>
        <v>8810-04882</v>
      </c>
      <c r="C556" s="5" t="str">
        <f t="shared" ref="C556" si="774">LEFT(B556,4)</f>
        <v>8810</v>
      </c>
      <c r="D556" s="1">
        <f>SUM($F556:K556)</f>
        <v>400</v>
      </c>
      <c r="E556" s="2">
        <f t="shared" si="767"/>
        <v>-2.9606426963165178E-2</v>
      </c>
      <c r="F556" s="22">
        <f>'Div 9 history '!B551</f>
        <v>0</v>
      </c>
      <c r="G556" s="22">
        <f>'Div 9 history '!C551</f>
        <v>400</v>
      </c>
      <c r="H556" s="22">
        <f>'Div 9 history '!D551</f>
        <v>0</v>
      </c>
      <c r="I556" s="22">
        <f>'Div 9 history '!E551</f>
        <v>0</v>
      </c>
      <c r="J556" s="22">
        <f>'Div 9 history '!F551</f>
        <v>0</v>
      </c>
      <c r="K556" s="22">
        <f>'Div 9 history '!G551</f>
        <v>0</v>
      </c>
      <c r="L556" s="1">
        <f t="shared" si="768"/>
        <v>-18.733466660942767</v>
      </c>
      <c r="M556" s="1">
        <f t="shared" si="768"/>
        <v>-7.1573537183451821</v>
      </c>
      <c r="N556" s="1">
        <f t="shared" si="768"/>
        <v>-14.336912256912738</v>
      </c>
      <c r="O556" s="1">
        <f t="shared" si="768"/>
        <v>-298.78806091226295</v>
      </c>
      <c r="P556" s="1">
        <f t="shared" si="768"/>
        <v>-305.44950697897514</v>
      </c>
      <c r="Q556" s="1">
        <f t="shared" si="768"/>
        <v>-298.78806091226295</v>
      </c>
      <c r="R556" s="1">
        <f t="shared" si="768"/>
        <v>-303.96918563081687</v>
      </c>
      <c r="S556" s="1">
        <f t="shared" si="768"/>
        <v>-387.60734180175848</v>
      </c>
      <c r="T556" s="1">
        <f t="shared" si="768"/>
        <v>-298.78806091226295</v>
      </c>
      <c r="U556" s="1">
        <f t="shared" si="768"/>
        <v>-312.11095304568732</v>
      </c>
      <c r="V556" s="1">
        <f t="shared" si="769"/>
        <v>-298.78806091226295</v>
      </c>
      <c r="W556" s="1">
        <f t="shared" si="769"/>
        <v>-306.92982832713341</v>
      </c>
      <c r="X556" s="1">
        <f t="shared" si="769"/>
        <v>-306.92982832713341</v>
      </c>
      <c r="Y556" s="1">
        <f t="shared" si="769"/>
        <v>-298.78806091226295</v>
      </c>
      <c r="Z556" s="1">
        <f t="shared" si="769"/>
        <v>-299.05451875493145</v>
      </c>
      <c r="AA556" s="1">
        <f t="shared" si="769"/>
        <v>-298.78806091226295</v>
      </c>
      <c r="AB556" s="1">
        <f t="shared" si="769"/>
        <v>-305.44950697897514</v>
      </c>
      <c r="AC556" s="1">
        <f t="shared" si="769"/>
        <v>-298.78806091226295</v>
      </c>
      <c r="AD556" s="1">
        <f t="shared" si="769"/>
        <v>-303.96918563081687</v>
      </c>
      <c r="AE556" s="1">
        <f t="shared" si="769"/>
        <v>-387.60734180175848</v>
      </c>
      <c r="AF556" s="1">
        <f t="shared" si="769"/>
        <v>-298.78806091226295</v>
      </c>
      <c r="AH556" s="15">
        <f t="shared" ref="AH556:AH575" si="775">SUM(F556:Q556)</f>
        <v>-543.25336143970173</v>
      </c>
      <c r="AI556" s="15">
        <f t="shared" ref="AI556:AI575" si="776">SUM(U556:AF556)</f>
        <v>-3715.9914674277511</v>
      </c>
      <c r="AJ556" s="15">
        <f t="shared" ref="AJ556:AJ575" si="777">AI556-AH556</f>
        <v>-3172.7381059880495</v>
      </c>
      <c r="AN556" s="15">
        <f t="shared" ref="AN556:AN575" si="778">AJ556</f>
        <v>-3172.7381059880495</v>
      </c>
    </row>
    <row r="557" spans="1:41">
      <c r="A557" s="76" t="s">
        <v>1235</v>
      </c>
      <c r="B557" s="5" t="str">
        <f t="shared" ref="B557:B572" si="779">RIGHT(A557,10)</f>
        <v>8740-04889</v>
      </c>
      <c r="C557" s="5" t="str">
        <f t="shared" ref="C557:C572" si="780">LEFT(B557,4)</f>
        <v>8740</v>
      </c>
      <c r="D557" s="1">
        <f>SUM($F557:K557)</f>
        <v>1590</v>
      </c>
      <c r="E557" s="2">
        <f t="shared" si="767"/>
        <v>-0.11768554717858158</v>
      </c>
      <c r="F557" s="22">
        <f>'Div 9 history '!B552</f>
        <v>0</v>
      </c>
      <c r="G557" s="22">
        <f>'Div 9 history '!C552</f>
        <v>1590</v>
      </c>
      <c r="H557" s="22">
        <f>'Div 9 history '!D552</f>
        <v>0</v>
      </c>
      <c r="I557" s="22">
        <f>'Div 9 history '!E552</f>
        <v>0</v>
      </c>
      <c r="J557" s="22">
        <f>'Div 9 history '!F552</f>
        <v>0</v>
      </c>
      <c r="K557" s="22">
        <f>'Div 9 history '!G552</f>
        <v>0</v>
      </c>
      <c r="L557" s="1">
        <f t="shared" si="768"/>
        <v>-74.465529977247499</v>
      </c>
      <c r="M557" s="1">
        <f t="shared" si="768"/>
        <v>-28.450481030422097</v>
      </c>
      <c r="N557" s="1">
        <f t="shared" si="768"/>
        <v>-56.98922622122813</v>
      </c>
      <c r="O557" s="1">
        <f t="shared" si="768"/>
        <v>-1187.6825421262454</v>
      </c>
      <c r="P557" s="1">
        <f t="shared" si="768"/>
        <v>-1214.1617902414262</v>
      </c>
      <c r="Q557" s="1">
        <f t="shared" si="768"/>
        <v>-1187.6825421262454</v>
      </c>
      <c r="R557" s="1">
        <f t="shared" si="768"/>
        <v>-1208.2775128824971</v>
      </c>
      <c r="S557" s="1">
        <f t="shared" si="768"/>
        <v>-1540.73918366199</v>
      </c>
      <c r="T557" s="1">
        <f t="shared" si="768"/>
        <v>-1187.6825421262454</v>
      </c>
      <c r="U557" s="1">
        <f t="shared" si="768"/>
        <v>-1240.6410383566069</v>
      </c>
      <c r="V557" s="1">
        <f t="shared" si="769"/>
        <v>-1187.6825421262454</v>
      </c>
      <c r="W557" s="1">
        <f t="shared" si="769"/>
        <v>-1220.0460676003552</v>
      </c>
      <c r="X557" s="1">
        <f t="shared" si="769"/>
        <v>-1220.0460676003552</v>
      </c>
      <c r="Y557" s="1">
        <f t="shared" si="769"/>
        <v>-1187.6825421262454</v>
      </c>
      <c r="Z557" s="1">
        <f t="shared" si="769"/>
        <v>-1188.7417120508526</v>
      </c>
      <c r="AA557" s="1">
        <f t="shared" si="769"/>
        <v>-1187.6825421262454</v>
      </c>
      <c r="AB557" s="1">
        <f t="shared" si="769"/>
        <v>-1214.1617902414262</v>
      </c>
      <c r="AC557" s="1">
        <f t="shared" si="769"/>
        <v>-1187.6825421262454</v>
      </c>
      <c r="AD557" s="1">
        <f t="shared" si="769"/>
        <v>-1208.2775128824971</v>
      </c>
      <c r="AE557" s="1">
        <f t="shared" si="769"/>
        <v>-1540.73918366199</v>
      </c>
      <c r="AF557" s="1">
        <f t="shared" si="769"/>
        <v>-1187.6825421262454</v>
      </c>
      <c r="AH557" s="15">
        <f t="shared" si="775"/>
        <v>-2159.4321117228146</v>
      </c>
      <c r="AI557" s="15">
        <f t="shared" si="776"/>
        <v>-14771.066083025311</v>
      </c>
      <c r="AJ557" s="15">
        <f t="shared" si="777"/>
        <v>-12611.633971302497</v>
      </c>
      <c r="AN557" s="15">
        <f t="shared" si="778"/>
        <v>-12611.633971302497</v>
      </c>
    </row>
    <row r="558" spans="1:41">
      <c r="A558" s="76" t="s">
        <v>1236</v>
      </c>
      <c r="B558" s="5" t="str">
        <f t="shared" si="779"/>
        <v>9250-07590</v>
      </c>
      <c r="C558" s="5" t="str">
        <f t="shared" si="780"/>
        <v>9250</v>
      </c>
      <c r="D558" s="1">
        <f>SUM($F558:K558)</f>
        <v>41.3</v>
      </c>
      <c r="E558" s="2">
        <f t="shared" si="767"/>
        <v>-3.056863583946804E-3</v>
      </c>
      <c r="F558" s="22">
        <f>'Div 9 history '!B553</f>
        <v>0</v>
      </c>
      <c r="G558" s="22">
        <f>'Div 9 history '!C553</f>
        <v>41.3</v>
      </c>
      <c r="H558" s="22">
        <f>'Div 9 history '!D553</f>
        <v>0</v>
      </c>
      <c r="I558" s="22">
        <f>'Div 9 history '!E553</f>
        <v>0</v>
      </c>
      <c r="J558" s="22">
        <f>'Div 9 history '!F553</f>
        <v>0</v>
      </c>
      <c r="K558" s="22">
        <f>'Div 9 history '!G553</f>
        <v>0</v>
      </c>
      <c r="L558" s="1">
        <f t="shared" si="768"/>
        <v>-1.9342304327423403</v>
      </c>
      <c r="M558" s="1">
        <f t="shared" si="768"/>
        <v>-0.73899677141913989</v>
      </c>
      <c r="N558" s="1">
        <f t="shared" si="768"/>
        <v>-1.4802861905262399</v>
      </c>
      <c r="O558" s="1">
        <f t="shared" si="768"/>
        <v>-30.849867289191145</v>
      </c>
      <c r="P558" s="1">
        <f t="shared" si="768"/>
        <v>-31.537661595579177</v>
      </c>
      <c r="Q558" s="1">
        <f t="shared" si="768"/>
        <v>-30.849867289191145</v>
      </c>
      <c r="R558" s="1">
        <f t="shared" si="768"/>
        <v>-31.384818416381837</v>
      </c>
      <c r="S558" s="1">
        <f t="shared" si="768"/>
        <v>-40.02045804103156</v>
      </c>
      <c r="T558" s="1">
        <f t="shared" si="768"/>
        <v>-30.849867289191145</v>
      </c>
      <c r="U558" s="1">
        <f t="shared" si="768"/>
        <v>-32.225455901967209</v>
      </c>
      <c r="V558" s="1">
        <f t="shared" si="769"/>
        <v>-30.849867289191145</v>
      </c>
      <c r="W558" s="1">
        <f t="shared" si="769"/>
        <v>-31.690504774776517</v>
      </c>
      <c r="X558" s="1">
        <f t="shared" si="769"/>
        <v>-31.690504774776517</v>
      </c>
      <c r="Y558" s="1">
        <f t="shared" si="769"/>
        <v>-30.849867289191145</v>
      </c>
      <c r="Z558" s="1">
        <f t="shared" si="769"/>
        <v>-30.877379061446668</v>
      </c>
      <c r="AA558" s="1">
        <f t="shared" si="769"/>
        <v>-30.849867289191145</v>
      </c>
      <c r="AB558" s="1">
        <f t="shared" si="769"/>
        <v>-31.537661595579177</v>
      </c>
      <c r="AC558" s="1">
        <f t="shared" si="769"/>
        <v>-30.849867289191145</v>
      </c>
      <c r="AD558" s="1">
        <f t="shared" si="769"/>
        <v>-31.384818416381837</v>
      </c>
      <c r="AE558" s="1">
        <f t="shared" si="769"/>
        <v>-40.02045804103156</v>
      </c>
      <c r="AF558" s="1">
        <f t="shared" si="769"/>
        <v>-30.849867289191145</v>
      </c>
      <c r="AH558" s="15">
        <f t="shared" si="775"/>
        <v>-56.090909568649195</v>
      </c>
      <c r="AI558" s="15">
        <f t="shared" si="776"/>
        <v>-383.67611901191526</v>
      </c>
      <c r="AJ558" s="15">
        <f t="shared" si="777"/>
        <v>-327.58520944326608</v>
      </c>
      <c r="AN558" s="15">
        <f t="shared" si="778"/>
        <v>-327.58520944326608</v>
      </c>
    </row>
    <row r="559" spans="1:41">
      <c r="A559" s="76" t="s">
        <v>1237</v>
      </c>
      <c r="B559" s="5" t="str">
        <f t="shared" si="779"/>
        <v>8560-07590</v>
      </c>
      <c r="C559" s="5" t="str">
        <f t="shared" si="780"/>
        <v>8560</v>
      </c>
      <c r="D559" s="1">
        <f>SUM($F559:K559)</f>
        <v>23.53</v>
      </c>
      <c r="E559" s="2">
        <f t="shared" si="767"/>
        <v>-1.7415980661081916E-3</v>
      </c>
      <c r="F559" s="22">
        <f>'Div 9 history '!B554</f>
        <v>0</v>
      </c>
      <c r="G559" s="22">
        <f>'Div 9 history '!C554</f>
        <v>0</v>
      </c>
      <c r="H559" s="22">
        <f>'Div 9 history '!D554</f>
        <v>0</v>
      </c>
      <c r="I559" s="22">
        <f>'Div 9 history '!E554</f>
        <v>0</v>
      </c>
      <c r="J559" s="22">
        <f>'Div 9 history '!F554</f>
        <v>23.53</v>
      </c>
      <c r="K559" s="22">
        <f>'Div 9 history '!G554</f>
        <v>0</v>
      </c>
      <c r="L559" s="1">
        <f t="shared" si="768"/>
        <v>-1.1019961763299582</v>
      </c>
      <c r="M559" s="1">
        <f t="shared" si="768"/>
        <v>-0.42103133248165531</v>
      </c>
      <c r="N559" s="1">
        <f t="shared" si="768"/>
        <v>-0.84336886351289175</v>
      </c>
      <c r="O559" s="1">
        <f t="shared" si="768"/>
        <v>-17.576207683163869</v>
      </c>
      <c r="P559" s="1">
        <f t="shared" si="768"/>
        <v>-17.968067248038214</v>
      </c>
      <c r="Q559" s="1">
        <f t="shared" si="768"/>
        <v>-17.576207683163869</v>
      </c>
      <c r="R559" s="1">
        <f t="shared" si="768"/>
        <v>-17.880987344732805</v>
      </c>
      <c r="S559" s="1">
        <f t="shared" si="768"/>
        <v>-22.801001881488446</v>
      </c>
      <c r="T559" s="1">
        <f t="shared" si="768"/>
        <v>-17.576207683163869</v>
      </c>
      <c r="U559" s="1">
        <f t="shared" si="768"/>
        <v>-18.359926812912555</v>
      </c>
      <c r="V559" s="1">
        <f t="shared" si="769"/>
        <v>-17.576207683163869</v>
      </c>
      <c r="W559" s="1">
        <f t="shared" si="769"/>
        <v>-18.055147151343622</v>
      </c>
      <c r="X559" s="1">
        <f t="shared" si="769"/>
        <v>-18.055147151343622</v>
      </c>
      <c r="Y559" s="1">
        <f t="shared" si="769"/>
        <v>-17.576207683163869</v>
      </c>
      <c r="Z559" s="1">
        <f t="shared" si="769"/>
        <v>-17.591882065758845</v>
      </c>
      <c r="AA559" s="1">
        <f t="shared" si="769"/>
        <v>-17.576207683163869</v>
      </c>
      <c r="AB559" s="1">
        <f t="shared" si="769"/>
        <v>-17.968067248038214</v>
      </c>
      <c r="AC559" s="1">
        <f t="shared" si="769"/>
        <v>-17.576207683163869</v>
      </c>
      <c r="AD559" s="1">
        <f t="shared" si="769"/>
        <v>-17.880987344732805</v>
      </c>
      <c r="AE559" s="1">
        <f t="shared" si="769"/>
        <v>-22.801001881488446</v>
      </c>
      <c r="AF559" s="1">
        <f t="shared" si="769"/>
        <v>-17.576207683163869</v>
      </c>
      <c r="AH559" s="15">
        <f t="shared" si="775"/>
        <v>-31.956878986690455</v>
      </c>
      <c r="AI559" s="15">
        <f t="shared" si="776"/>
        <v>-218.59319807143743</v>
      </c>
      <c r="AJ559" s="15">
        <f t="shared" si="777"/>
        <v>-186.63631908474696</v>
      </c>
      <c r="AN559" s="15">
        <f t="shared" si="778"/>
        <v>-186.63631908474696</v>
      </c>
    </row>
    <row r="560" spans="1:41">
      <c r="A560" s="76" t="s">
        <v>537</v>
      </c>
      <c r="B560" s="5" t="str">
        <f t="shared" ref="B560:B563" si="781">RIGHT(A560,10)</f>
        <v>8870-07590</v>
      </c>
      <c r="C560" s="5" t="str">
        <f t="shared" ref="C560:C563" si="782">LEFT(B560,4)</f>
        <v>8870</v>
      </c>
      <c r="D560" s="1">
        <f>SUM($F560:K560)</f>
        <v>0</v>
      </c>
      <c r="E560" s="2">
        <f t="shared" ref="E560:E563" si="783">D560/$D$576</f>
        <v>0</v>
      </c>
      <c r="F560" s="22">
        <f>'Div 9 history '!B555</f>
        <v>0</v>
      </c>
      <c r="G560" s="22">
        <f>'Div 9 history '!C555</f>
        <v>0</v>
      </c>
      <c r="H560" s="22">
        <f>'Div 9 history '!D555</f>
        <v>0</v>
      </c>
      <c r="I560" s="22">
        <f>'Div 9 history '!E555</f>
        <v>0</v>
      </c>
      <c r="J560" s="22">
        <f>'Div 9 history '!F555</f>
        <v>0</v>
      </c>
      <c r="K560" s="22">
        <f>'Div 9 history '!G555</f>
        <v>0</v>
      </c>
      <c r="L560" s="1">
        <f t="shared" si="768"/>
        <v>0</v>
      </c>
      <c r="M560" s="1">
        <f t="shared" si="768"/>
        <v>0</v>
      </c>
      <c r="N560" s="1">
        <f t="shared" si="768"/>
        <v>0</v>
      </c>
      <c r="O560" s="1">
        <f t="shared" si="768"/>
        <v>0</v>
      </c>
      <c r="P560" s="1">
        <f t="shared" si="768"/>
        <v>0</v>
      </c>
      <c r="Q560" s="1">
        <f t="shared" si="768"/>
        <v>0</v>
      </c>
      <c r="R560" s="1">
        <f t="shared" si="768"/>
        <v>0</v>
      </c>
      <c r="S560" s="1">
        <f t="shared" si="768"/>
        <v>0</v>
      </c>
      <c r="T560" s="1">
        <f t="shared" si="768"/>
        <v>0</v>
      </c>
      <c r="U560" s="1">
        <f t="shared" si="768"/>
        <v>0</v>
      </c>
      <c r="V560" s="1">
        <f t="shared" si="769"/>
        <v>0</v>
      </c>
      <c r="W560" s="1">
        <f t="shared" si="769"/>
        <v>0</v>
      </c>
      <c r="X560" s="1">
        <f t="shared" si="769"/>
        <v>0</v>
      </c>
      <c r="Y560" s="1">
        <f t="shared" si="769"/>
        <v>0</v>
      </c>
      <c r="Z560" s="1">
        <f t="shared" si="769"/>
        <v>0</v>
      </c>
      <c r="AA560" s="1">
        <f t="shared" si="769"/>
        <v>0</v>
      </c>
      <c r="AB560" s="1">
        <f t="shared" si="769"/>
        <v>0</v>
      </c>
      <c r="AC560" s="1">
        <f t="shared" si="769"/>
        <v>0</v>
      </c>
      <c r="AD560" s="1">
        <f t="shared" si="769"/>
        <v>0</v>
      </c>
      <c r="AE560" s="1">
        <f t="shared" si="769"/>
        <v>0</v>
      </c>
      <c r="AF560" s="1">
        <f t="shared" si="769"/>
        <v>0</v>
      </c>
      <c r="AH560" s="15">
        <f t="shared" ref="AH560:AH564" si="784">SUM(F560:Q560)</f>
        <v>0</v>
      </c>
      <c r="AI560" s="15">
        <f t="shared" ref="AI560:AI564" si="785">SUM(U560:AF560)</f>
        <v>0</v>
      </c>
      <c r="AJ560" s="15">
        <f t="shared" ref="AJ560:AJ564" si="786">AI560-AH560</f>
        <v>0</v>
      </c>
      <c r="AN560" s="15">
        <f t="shared" ref="AN560:AN564" si="787">AJ560</f>
        <v>0</v>
      </c>
    </row>
    <row r="561" spans="1:40">
      <c r="A561" s="76" t="s">
        <v>304</v>
      </c>
      <c r="B561" s="5" t="str">
        <f t="shared" si="781"/>
        <v>9090-07590</v>
      </c>
      <c r="C561" s="5" t="str">
        <f t="shared" si="782"/>
        <v>9090</v>
      </c>
      <c r="D561" s="1">
        <f>SUM($F561:K561)</f>
        <v>0</v>
      </c>
      <c r="E561" s="2">
        <f t="shared" si="783"/>
        <v>0</v>
      </c>
      <c r="F561" s="22">
        <f>'Div 9 history '!B556</f>
        <v>0</v>
      </c>
      <c r="G561" s="22">
        <f>'Div 9 history '!C556</f>
        <v>0</v>
      </c>
      <c r="H561" s="22">
        <f>'Div 9 history '!D556</f>
        <v>0</v>
      </c>
      <c r="I561" s="22">
        <f>'Div 9 history '!E556</f>
        <v>0</v>
      </c>
      <c r="J561" s="22">
        <f>'Div 9 history '!F556</f>
        <v>0</v>
      </c>
      <c r="K561" s="22">
        <f>'Div 9 history '!G556</f>
        <v>0</v>
      </c>
      <c r="L561" s="1">
        <f t="shared" si="768"/>
        <v>0</v>
      </c>
      <c r="M561" s="1">
        <f t="shared" si="768"/>
        <v>0</v>
      </c>
      <c r="N561" s="1">
        <f t="shared" si="768"/>
        <v>0</v>
      </c>
      <c r="O561" s="1">
        <f t="shared" si="768"/>
        <v>0</v>
      </c>
      <c r="P561" s="1">
        <f t="shared" si="768"/>
        <v>0</v>
      </c>
      <c r="Q561" s="1">
        <f t="shared" si="768"/>
        <v>0</v>
      </c>
      <c r="R561" s="1">
        <f t="shared" si="768"/>
        <v>0</v>
      </c>
      <c r="S561" s="1">
        <f t="shared" si="768"/>
        <v>0</v>
      </c>
      <c r="T561" s="1">
        <f t="shared" si="768"/>
        <v>0</v>
      </c>
      <c r="U561" s="1">
        <f t="shared" si="768"/>
        <v>0</v>
      </c>
      <c r="V561" s="1">
        <f t="shared" si="769"/>
        <v>0</v>
      </c>
      <c r="W561" s="1">
        <f t="shared" si="769"/>
        <v>0</v>
      </c>
      <c r="X561" s="1">
        <f t="shared" si="769"/>
        <v>0</v>
      </c>
      <c r="Y561" s="1">
        <f t="shared" si="769"/>
        <v>0</v>
      </c>
      <c r="Z561" s="1">
        <f t="shared" si="769"/>
        <v>0</v>
      </c>
      <c r="AA561" s="1">
        <f t="shared" si="769"/>
        <v>0</v>
      </c>
      <c r="AB561" s="1">
        <f t="shared" si="769"/>
        <v>0</v>
      </c>
      <c r="AC561" s="1">
        <f t="shared" si="769"/>
        <v>0</v>
      </c>
      <c r="AD561" s="1">
        <f t="shared" si="769"/>
        <v>0</v>
      </c>
      <c r="AE561" s="1">
        <f t="shared" si="769"/>
        <v>0</v>
      </c>
      <c r="AF561" s="1">
        <f t="shared" si="769"/>
        <v>0</v>
      </c>
      <c r="AH561" s="15">
        <f t="shared" si="784"/>
        <v>0</v>
      </c>
      <c r="AI561" s="15">
        <f t="shared" si="785"/>
        <v>0</v>
      </c>
      <c r="AJ561" s="15">
        <f t="shared" si="786"/>
        <v>0</v>
      </c>
      <c r="AN561" s="15">
        <f t="shared" si="787"/>
        <v>0</v>
      </c>
    </row>
    <row r="562" spans="1:40">
      <c r="A562" s="76" t="s">
        <v>306</v>
      </c>
      <c r="B562" s="5" t="str">
        <f t="shared" si="781"/>
        <v>9270-07590</v>
      </c>
      <c r="C562" s="5" t="str">
        <f t="shared" si="782"/>
        <v>9270</v>
      </c>
      <c r="D562" s="1">
        <f>SUM($F562:K562)</f>
        <v>0</v>
      </c>
      <c r="E562" s="2">
        <f t="shared" si="783"/>
        <v>0</v>
      </c>
      <c r="F562" s="22">
        <f>'Div 9 history '!B557</f>
        <v>0</v>
      </c>
      <c r="G562" s="22">
        <f>'Div 9 history '!C557</f>
        <v>0</v>
      </c>
      <c r="H562" s="22">
        <f>'Div 9 history '!D557</f>
        <v>0</v>
      </c>
      <c r="I562" s="22">
        <f>'Div 9 history '!E557</f>
        <v>0</v>
      </c>
      <c r="J562" s="22">
        <f>'Div 9 history '!F557</f>
        <v>0</v>
      </c>
      <c r="K562" s="22">
        <f>'Div 9 history '!G557</f>
        <v>0</v>
      </c>
      <c r="L562" s="1">
        <f t="shared" si="768"/>
        <v>0</v>
      </c>
      <c r="M562" s="1">
        <f t="shared" si="768"/>
        <v>0</v>
      </c>
      <c r="N562" s="1">
        <f t="shared" si="768"/>
        <v>0</v>
      </c>
      <c r="O562" s="1">
        <f t="shared" si="768"/>
        <v>0</v>
      </c>
      <c r="P562" s="1">
        <f t="shared" si="768"/>
        <v>0</v>
      </c>
      <c r="Q562" s="1">
        <f t="shared" si="768"/>
        <v>0</v>
      </c>
      <c r="R562" s="1">
        <f t="shared" si="768"/>
        <v>0</v>
      </c>
      <c r="S562" s="1">
        <f t="shared" si="768"/>
        <v>0</v>
      </c>
      <c r="T562" s="1">
        <f t="shared" si="768"/>
        <v>0</v>
      </c>
      <c r="U562" s="1">
        <f t="shared" si="768"/>
        <v>0</v>
      </c>
      <c r="V562" s="1">
        <f t="shared" si="769"/>
        <v>0</v>
      </c>
      <c r="W562" s="1">
        <f t="shared" si="769"/>
        <v>0</v>
      </c>
      <c r="X562" s="1">
        <f t="shared" si="769"/>
        <v>0</v>
      </c>
      <c r="Y562" s="1">
        <f t="shared" si="769"/>
        <v>0</v>
      </c>
      <c r="Z562" s="1">
        <f t="shared" si="769"/>
        <v>0</v>
      </c>
      <c r="AA562" s="1">
        <f t="shared" si="769"/>
        <v>0</v>
      </c>
      <c r="AB562" s="1">
        <f t="shared" si="769"/>
        <v>0</v>
      </c>
      <c r="AC562" s="1">
        <f t="shared" si="769"/>
        <v>0</v>
      </c>
      <c r="AD562" s="1">
        <f t="shared" si="769"/>
        <v>0</v>
      </c>
      <c r="AE562" s="1">
        <f t="shared" si="769"/>
        <v>0</v>
      </c>
      <c r="AF562" s="1">
        <f t="shared" si="769"/>
        <v>0</v>
      </c>
      <c r="AH562" s="15">
        <f t="shared" si="784"/>
        <v>0</v>
      </c>
      <c r="AI562" s="15">
        <f t="shared" si="785"/>
        <v>0</v>
      </c>
      <c r="AJ562" s="15">
        <f t="shared" si="786"/>
        <v>0</v>
      </c>
      <c r="AN562" s="15">
        <f t="shared" si="787"/>
        <v>0</v>
      </c>
    </row>
    <row r="563" spans="1:40">
      <c r="A563" s="76" t="s">
        <v>307</v>
      </c>
      <c r="B563" s="5" t="str">
        <f t="shared" si="781"/>
        <v>9280-07590</v>
      </c>
      <c r="C563" s="5" t="str">
        <f t="shared" si="782"/>
        <v>9280</v>
      </c>
      <c r="D563" s="1">
        <f>SUM($F563:K563)</f>
        <v>-73496.12</v>
      </c>
      <c r="E563" s="2">
        <f t="shared" si="783"/>
        <v>5.4398937721400582</v>
      </c>
      <c r="F563" s="22">
        <f>'Div 9 history '!B558</f>
        <v>-5239.2</v>
      </c>
      <c r="G563" s="22">
        <f>'Div 9 history '!C558</f>
        <v>0</v>
      </c>
      <c r="H563" s="22">
        <f>'Div 9 history '!D558</f>
        <v>1067.6600000000001</v>
      </c>
      <c r="I563" s="22">
        <f>'Div 9 history '!E558</f>
        <v>0</v>
      </c>
      <c r="J563" s="22">
        <f>'Div 9 history '!F558</f>
        <v>-86762.58</v>
      </c>
      <c r="K563" s="22">
        <f>'Div 9 history '!G558</f>
        <v>17438</v>
      </c>
      <c r="L563" s="1">
        <f t="shared" si="768"/>
        <v>3442.0927843216218</v>
      </c>
      <c r="M563" s="1">
        <f t="shared" si="768"/>
        <v>1315.094319414859</v>
      </c>
      <c r="N563" s="1">
        <f t="shared" si="768"/>
        <v>2634.2685591588233</v>
      </c>
      <c r="O563" s="1">
        <f t="shared" si="768"/>
        <v>54899.407948437467</v>
      </c>
      <c r="P563" s="1">
        <f t="shared" si="768"/>
        <v>56123.384047168984</v>
      </c>
      <c r="Q563" s="1">
        <f t="shared" si="768"/>
        <v>54899.407948437467</v>
      </c>
      <c r="R563" s="1">
        <f t="shared" si="768"/>
        <v>55851.389358561981</v>
      </c>
      <c r="S563" s="1">
        <f t="shared" si="768"/>
        <v>71219.089264857641</v>
      </c>
      <c r="T563" s="1">
        <f t="shared" si="768"/>
        <v>54899.407948437467</v>
      </c>
      <c r="U563" s="1">
        <f t="shared" si="768"/>
        <v>57347.360145900493</v>
      </c>
      <c r="V563" s="1">
        <f t="shared" si="769"/>
        <v>54899.407948437467</v>
      </c>
      <c r="W563" s="1">
        <f t="shared" si="769"/>
        <v>56395.378735775987</v>
      </c>
      <c r="X563" s="1">
        <f t="shared" si="769"/>
        <v>56395.378735775987</v>
      </c>
      <c r="Y563" s="1">
        <f t="shared" si="769"/>
        <v>54899.407948437467</v>
      </c>
      <c r="Z563" s="1">
        <f t="shared" si="769"/>
        <v>54948.366992386727</v>
      </c>
      <c r="AA563" s="1">
        <f t="shared" si="769"/>
        <v>54899.407948437467</v>
      </c>
      <c r="AB563" s="1">
        <f t="shared" si="769"/>
        <v>56123.384047168984</v>
      </c>
      <c r="AC563" s="1">
        <f t="shared" si="769"/>
        <v>54899.407948437467</v>
      </c>
      <c r="AD563" s="1">
        <f t="shared" si="769"/>
        <v>55851.389358561981</v>
      </c>
      <c r="AE563" s="1">
        <f t="shared" si="769"/>
        <v>71219.089264857641</v>
      </c>
      <c r="AF563" s="1">
        <f t="shared" si="769"/>
        <v>54899.407948437467</v>
      </c>
      <c r="AH563" s="15">
        <f t="shared" si="784"/>
        <v>99817.535606939229</v>
      </c>
      <c r="AI563" s="15">
        <f t="shared" si="785"/>
        <v>682777.38702261529</v>
      </c>
      <c r="AJ563" s="15">
        <f t="shared" si="786"/>
        <v>582959.85141567606</v>
      </c>
      <c r="AN563" s="15">
        <f t="shared" si="787"/>
        <v>582959.85141567606</v>
      </c>
    </row>
    <row r="564" spans="1:40">
      <c r="A564" s="76" t="s">
        <v>308</v>
      </c>
      <c r="B564" s="5" t="str">
        <f t="shared" si="779"/>
        <v>8140-07590</v>
      </c>
      <c r="C564" s="5" t="str">
        <f t="shared" si="780"/>
        <v>8140</v>
      </c>
      <c r="D564" s="1">
        <f>SUM($F564:K564)</f>
        <v>0</v>
      </c>
      <c r="E564" s="2">
        <f t="shared" ref="E564:E575" si="788">D564/$D$576</f>
        <v>0</v>
      </c>
      <c r="F564" s="22">
        <f>'Div 9 history '!B559</f>
        <v>0</v>
      </c>
      <c r="G564" s="22">
        <f>'Div 9 history '!C559</f>
        <v>0</v>
      </c>
      <c r="H564" s="22">
        <f>'Div 9 history '!D559</f>
        <v>0</v>
      </c>
      <c r="I564" s="22">
        <f>'Div 9 history '!E559</f>
        <v>0</v>
      </c>
      <c r="J564" s="22">
        <f>'Div 9 history '!F559</f>
        <v>0</v>
      </c>
      <c r="K564" s="22">
        <f>'Div 9 history '!G559</f>
        <v>0</v>
      </c>
      <c r="L564" s="1">
        <f t="shared" ref="L564:U572" si="789">$E564*L$576</f>
        <v>0</v>
      </c>
      <c r="M564" s="1">
        <f t="shared" si="789"/>
        <v>0</v>
      </c>
      <c r="N564" s="1">
        <f t="shared" si="789"/>
        <v>0</v>
      </c>
      <c r="O564" s="1">
        <f t="shared" si="789"/>
        <v>0</v>
      </c>
      <c r="P564" s="1">
        <f t="shared" si="789"/>
        <v>0</v>
      </c>
      <c r="Q564" s="1">
        <f t="shared" si="789"/>
        <v>0</v>
      </c>
      <c r="R564" s="1">
        <f t="shared" si="789"/>
        <v>0</v>
      </c>
      <c r="S564" s="1">
        <f t="shared" si="789"/>
        <v>0</v>
      </c>
      <c r="T564" s="1">
        <f t="shared" si="789"/>
        <v>0</v>
      </c>
      <c r="U564" s="1">
        <f t="shared" si="789"/>
        <v>0</v>
      </c>
      <c r="V564" s="1">
        <f t="shared" ref="V564:AF572" si="790">$E564*V$576</f>
        <v>0</v>
      </c>
      <c r="W564" s="1">
        <f t="shared" si="790"/>
        <v>0</v>
      </c>
      <c r="X564" s="1">
        <f t="shared" si="790"/>
        <v>0</v>
      </c>
      <c r="Y564" s="1">
        <f t="shared" si="790"/>
        <v>0</v>
      </c>
      <c r="Z564" s="1">
        <f t="shared" si="790"/>
        <v>0</v>
      </c>
      <c r="AA564" s="1">
        <f t="shared" si="790"/>
        <v>0</v>
      </c>
      <c r="AB564" s="1">
        <f t="shared" si="790"/>
        <v>0</v>
      </c>
      <c r="AC564" s="1">
        <f t="shared" si="790"/>
        <v>0</v>
      </c>
      <c r="AD564" s="1">
        <f t="shared" si="790"/>
        <v>0</v>
      </c>
      <c r="AE564" s="1">
        <f t="shared" si="790"/>
        <v>0</v>
      </c>
      <c r="AF564" s="1">
        <f t="shared" si="790"/>
        <v>0</v>
      </c>
      <c r="AH564" s="15">
        <f t="shared" si="784"/>
        <v>0</v>
      </c>
      <c r="AI564" s="15">
        <f t="shared" si="785"/>
        <v>0</v>
      </c>
      <c r="AJ564" s="15">
        <f t="shared" si="786"/>
        <v>0</v>
      </c>
      <c r="AN564" s="15">
        <f t="shared" si="787"/>
        <v>0</v>
      </c>
    </row>
    <row r="565" spans="1:40">
      <c r="A565" s="76" t="s">
        <v>309</v>
      </c>
      <c r="B565" s="5" t="str">
        <f t="shared" si="779"/>
        <v>8160-07590</v>
      </c>
      <c r="C565" s="5" t="str">
        <f t="shared" si="780"/>
        <v>8160</v>
      </c>
      <c r="D565" s="1">
        <f>SUM($F565:K565)</f>
        <v>1979</v>
      </c>
      <c r="E565" s="2">
        <f t="shared" si="788"/>
        <v>-0.14647779740025971</v>
      </c>
      <c r="F565" s="22">
        <f>'Div 9 history '!B560</f>
        <v>0</v>
      </c>
      <c r="G565" s="22">
        <f>'Div 9 history '!C560</f>
        <v>0</v>
      </c>
      <c r="H565" s="22">
        <f>'Div 9 history '!D560</f>
        <v>0</v>
      </c>
      <c r="I565" s="22">
        <f>'Div 9 history '!E560</f>
        <v>0</v>
      </c>
      <c r="J565" s="22">
        <f>'Div 9 history '!F560</f>
        <v>0</v>
      </c>
      <c r="K565" s="22">
        <f>'Div 9 history '!G560</f>
        <v>1979</v>
      </c>
      <c r="L565" s="1">
        <f t="shared" si="789"/>
        <v>-92.683826305014335</v>
      </c>
      <c r="M565" s="1">
        <f t="shared" si="789"/>
        <v>-35.411007521512786</v>
      </c>
      <c r="N565" s="1">
        <f t="shared" si="789"/>
        <v>-70.931873391075769</v>
      </c>
      <c r="O565" s="1">
        <f t="shared" si="789"/>
        <v>-1478.2539313634209</v>
      </c>
      <c r="P565" s="1">
        <f t="shared" si="789"/>
        <v>-1511.2114357784794</v>
      </c>
      <c r="Q565" s="1">
        <f t="shared" si="789"/>
        <v>-1478.2539313634209</v>
      </c>
      <c r="R565" s="1">
        <f t="shared" si="789"/>
        <v>-1503.8875459084663</v>
      </c>
      <c r="S565" s="1">
        <f t="shared" si="789"/>
        <v>-1917.6873235642001</v>
      </c>
      <c r="T565" s="1">
        <f t="shared" si="789"/>
        <v>-1478.2539313634209</v>
      </c>
      <c r="U565" s="1">
        <f t="shared" si="789"/>
        <v>-1544.1689401935378</v>
      </c>
      <c r="V565" s="1">
        <f t="shared" si="790"/>
        <v>-1478.2539313634209</v>
      </c>
      <c r="W565" s="1">
        <f t="shared" si="790"/>
        <v>-1518.5353256484923</v>
      </c>
      <c r="X565" s="1">
        <f t="shared" si="790"/>
        <v>-1518.5353256484923</v>
      </c>
      <c r="Y565" s="1">
        <f t="shared" si="790"/>
        <v>-1478.2539313634209</v>
      </c>
      <c r="Z565" s="1">
        <f t="shared" si="790"/>
        <v>-1479.5722315400233</v>
      </c>
      <c r="AA565" s="1">
        <f t="shared" si="790"/>
        <v>-1478.2539313634209</v>
      </c>
      <c r="AB565" s="1">
        <f t="shared" si="790"/>
        <v>-1511.2114357784794</v>
      </c>
      <c r="AC565" s="1">
        <f t="shared" si="790"/>
        <v>-1478.2539313634209</v>
      </c>
      <c r="AD565" s="1">
        <f t="shared" si="790"/>
        <v>-1503.8875459084663</v>
      </c>
      <c r="AE565" s="1">
        <f t="shared" si="790"/>
        <v>-1917.6873235642001</v>
      </c>
      <c r="AF565" s="1">
        <f t="shared" si="790"/>
        <v>-1478.2539313634209</v>
      </c>
      <c r="AH565" s="15">
        <f t="shared" si="775"/>
        <v>-2687.7460057229237</v>
      </c>
      <c r="AI565" s="15">
        <f t="shared" si="776"/>
        <v>-18384.867785098799</v>
      </c>
      <c r="AJ565" s="15">
        <f t="shared" si="777"/>
        <v>-15697.121779375875</v>
      </c>
      <c r="AN565" s="15">
        <f t="shared" si="778"/>
        <v>-15697.121779375875</v>
      </c>
    </row>
    <row r="566" spans="1:40">
      <c r="A566" s="76" t="s">
        <v>964</v>
      </c>
      <c r="B566" s="5" t="str">
        <f t="shared" si="779"/>
        <v>8800-07590</v>
      </c>
      <c r="C566" s="5" t="str">
        <f t="shared" si="780"/>
        <v>8800</v>
      </c>
      <c r="D566" s="1">
        <f>SUM($F566:K566)</f>
        <v>265</v>
      </c>
      <c r="E566" s="2">
        <f t="shared" si="788"/>
        <v>-1.961425786309693E-2</v>
      </c>
      <c r="F566" s="22">
        <f>'Div 9 history '!B561</f>
        <v>265</v>
      </c>
      <c r="G566" s="22">
        <f>'Div 9 history '!C561</f>
        <v>0</v>
      </c>
      <c r="H566" s="22">
        <f>'Div 9 history '!D561</f>
        <v>0</v>
      </c>
      <c r="I566" s="22">
        <f>'Div 9 history '!E561</f>
        <v>0</v>
      </c>
      <c r="J566" s="22">
        <f>'Div 9 history '!F561</f>
        <v>0</v>
      </c>
      <c r="K566" s="22">
        <f>'Div 9 history '!G561</f>
        <v>0</v>
      </c>
      <c r="L566" s="1">
        <f t="shared" si="789"/>
        <v>-12.410921662874582</v>
      </c>
      <c r="M566" s="1">
        <f t="shared" si="789"/>
        <v>-4.7417468384036825</v>
      </c>
      <c r="N566" s="1">
        <f t="shared" si="789"/>
        <v>-9.4982043702046877</v>
      </c>
      <c r="O566" s="1">
        <f t="shared" si="789"/>
        <v>-197.94709035437421</v>
      </c>
      <c r="P566" s="1">
        <f t="shared" si="789"/>
        <v>-202.36029837357103</v>
      </c>
      <c r="Q566" s="1">
        <f t="shared" si="789"/>
        <v>-197.94709035437421</v>
      </c>
      <c r="R566" s="1">
        <f t="shared" si="789"/>
        <v>-201.37958548041618</v>
      </c>
      <c r="S566" s="1">
        <f t="shared" si="789"/>
        <v>-256.78986394366501</v>
      </c>
      <c r="T566" s="1">
        <f t="shared" si="789"/>
        <v>-197.94709035437421</v>
      </c>
      <c r="U566" s="1">
        <f t="shared" si="789"/>
        <v>-206.77350639276784</v>
      </c>
      <c r="V566" s="1">
        <f t="shared" si="790"/>
        <v>-197.94709035437421</v>
      </c>
      <c r="W566" s="1">
        <f t="shared" si="790"/>
        <v>-203.34101126672587</v>
      </c>
      <c r="X566" s="1">
        <f t="shared" si="790"/>
        <v>-203.34101126672587</v>
      </c>
      <c r="Y566" s="1">
        <f t="shared" si="790"/>
        <v>-197.94709035437421</v>
      </c>
      <c r="Z566" s="1">
        <f t="shared" si="790"/>
        <v>-198.1236186751421</v>
      </c>
      <c r="AA566" s="1">
        <f t="shared" si="790"/>
        <v>-197.94709035437421</v>
      </c>
      <c r="AB566" s="1">
        <f t="shared" si="790"/>
        <v>-202.36029837357103</v>
      </c>
      <c r="AC566" s="1">
        <f t="shared" si="790"/>
        <v>-197.94709035437421</v>
      </c>
      <c r="AD566" s="1">
        <f t="shared" si="790"/>
        <v>-201.37958548041618</v>
      </c>
      <c r="AE566" s="1">
        <f t="shared" si="790"/>
        <v>-256.78986394366501</v>
      </c>
      <c r="AF566" s="1">
        <f t="shared" si="790"/>
        <v>-197.94709035437421</v>
      </c>
      <c r="AH566" s="15">
        <f t="shared" ref="AH566:AH572" si="791">SUM(F566:Q566)</f>
        <v>-359.90535195380244</v>
      </c>
      <c r="AI566" s="15">
        <f t="shared" ref="AI566:AI572" si="792">SUM(U566:AF566)</f>
        <v>-2461.8443471708852</v>
      </c>
      <c r="AJ566" s="15">
        <f t="shared" ref="AJ566:AJ572" si="793">AI566-AH566</f>
        <v>-2101.9389952170827</v>
      </c>
      <c r="AN566" s="15">
        <f t="shared" ref="AN566:AN572" si="794">AJ566</f>
        <v>-2101.9389952170827</v>
      </c>
    </row>
    <row r="567" spans="1:40">
      <c r="A567" s="76" t="s">
        <v>310</v>
      </c>
      <c r="B567" s="5" t="str">
        <f t="shared" si="779"/>
        <v>8250-07590</v>
      </c>
      <c r="C567" s="5" t="str">
        <f t="shared" si="780"/>
        <v>8250</v>
      </c>
      <c r="D567" s="1">
        <f>SUM($F567:K567)</f>
        <v>-2.2400000000000002</v>
      </c>
      <c r="E567" s="2">
        <f t="shared" si="788"/>
        <v>1.6579599099372501E-4</v>
      </c>
      <c r="F567" s="22">
        <f>'Div 9 history '!B562</f>
        <v>0</v>
      </c>
      <c r="G567" s="22">
        <f>'Div 9 history '!C562</f>
        <v>0</v>
      </c>
      <c r="H567" s="22">
        <f>'Div 9 history '!D562</f>
        <v>0</v>
      </c>
      <c r="I567" s="22">
        <f>'Div 9 history '!E562</f>
        <v>-2.2400000000000002</v>
      </c>
      <c r="J567" s="22">
        <f>'Div 9 history '!F562</f>
        <v>0</v>
      </c>
      <c r="K567" s="22">
        <f>'Div 9 history '!G562</f>
        <v>0</v>
      </c>
      <c r="L567" s="1">
        <f t="shared" si="789"/>
        <v>0.10490741330127951</v>
      </c>
      <c r="M567" s="1">
        <f t="shared" si="789"/>
        <v>4.0081180822733022E-2</v>
      </c>
      <c r="N567" s="1">
        <f t="shared" si="789"/>
        <v>8.0286708638711332E-2</v>
      </c>
      <c r="O567" s="1">
        <f t="shared" si="789"/>
        <v>1.6732131411086728</v>
      </c>
      <c r="P567" s="1">
        <f t="shared" si="789"/>
        <v>1.7105172390822609</v>
      </c>
      <c r="Q567" s="1">
        <f t="shared" si="789"/>
        <v>1.6732131411086728</v>
      </c>
      <c r="R567" s="1">
        <f t="shared" si="789"/>
        <v>1.7022274395325747</v>
      </c>
      <c r="S567" s="1">
        <f t="shared" si="789"/>
        <v>2.1706011140898478</v>
      </c>
      <c r="T567" s="1">
        <f t="shared" si="789"/>
        <v>1.6732131411086728</v>
      </c>
      <c r="U567" s="1">
        <f t="shared" si="789"/>
        <v>1.7478213370558491</v>
      </c>
      <c r="V567" s="1">
        <f t="shared" si="790"/>
        <v>1.6732131411086728</v>
      </c>
      <c r="W567" s="1">
        <f t="shared" si="790"/>
        <v>1.7188070386319472</v>
      </c>
      <c r="X567" s="1">
        <f t="shared" si="790"/>
        <v>1.7188070386319472</v>
      </c>
      <c r="Y567" s="1">
        <f t="shared" si="790"/>
        <v>1.6732131411086728</v>
      </c>
      <c r="Z567" s="1">
        <f t="shared" si="790"/>
        <v>1.6747053050276164</v>
      </c>
      <c r="AA567" s="1">
        <f t="shared" si="790"/>
        <v>1.6732131411086728</v>
      </c>
      <c r="AB567" s="1">
        <f t="shared" si="790"/>
        <v>1.7105172390822609</v>
      </c>
      <c r="AC567" s="1">
        <f t="shared" si="790"/>
        <v>1.6732131411086728</v>
      </c>
      <c r="AD567" s="1">
        <f t="shared" si="790"/>
        <v>1.7022274395325747</v>
      </c>
      <c r="AE567" s="1">
        <f t="shared" si="790"/>
        <v>2.1706011140898478</v>
      </c>
      <c r="AF567" s="1">
        <f t="shared" si="790"/>
        <v>1.6732131411086728</v>
      </c>
      <c r="AH567" s="15">
        <f t="shared" si="791"/>
        <v>3.04221882406233</v>
      </c>
      <c r="AI567" s="15">
        <f t="shared" si="792"/>
        <v>20.809552217595407</v>
      </c>
      <c r="AJ567" s="15">
        <f t="shared" si="793"/>
        <v>17.767333393533075</v>
      </c>
      <c r="AN567" s="15">
        <f t="shared" si="794"/>
        <v>17.767333393533075</v>
      </c>
    </row>
    <row r="568" spans="1:40">
      <c r="A568" s="76" t="s">
        <v>311</v>
      </c>
      <c r="B568" s="5" t="str">
        <f t="shared" si="779"/>
        <v>8700-07590</v>
      </c>
      <c r="C568" s="5" t="str">
        <f t="shared" si="780"/>
        <v>8700</v>
      </c>
      <c r="D568" s="1">
        <f>SUM($F568:K568)</f>
        <v>73758.880000000005</v>
      </c>
      <c r="E568" s="2">
        <f t="shared" si="788"/>
        <v>-5.459342234012162</v>
      </c>
      <c r="F568" s="22">
        <f>'Div 9 history '!B563</f>
        <v>12282.14</v>
      </c>
      <c r="G568" s="22">
        <f>'Div 9 history '!C563</f>
        <v>56</v>
      </c>
      <c r="H568" s="22">
        <f>'Div 9 history '!D563</f>
        <v>493.59</v>
      </c>
      <c r="I568" s="22">
        <f>'Div 9 history '!E563</f>
        <v>3208.99</v>
      </c>
      <c r="J568" s="22">
        <f>'Div 9 history '!F563</f>
        <v>11435.3</v>
      </c>
      <c r="K568" s="22">
        <f>'Div 9 history '!G563</f>
        <v>46282.86</v>
      </c>
      <c r="L568" s="1">
        <f t="shared" si="789"/>
        <v>-3454.3987985711956</v>
      </c>
      <c r="M568" s="1">
        <f t="shared" si="789"/>
        <v>-1319.7959850724401</v>
      </c>
      <c r="N568" s="1">
        <f t="shared" si="789"/>
        <v>-2643.6864768203895</v>
      </c>
      <c r="O568" s="1">
        <f t="shared" si="789"/>
        <v>-55095.681825650739</v>
      </c>
      <c r="P568" s="1">
        <f t="shared" si="789"/>
        <v>-56324.033828303473</v>
      </c>
      <c r="Q568" s="1">
        <f t="shared" si="789"/>
        <v>-55095.681825650739</v>
      </c>
      <c r="R568" s="1">
        <f t="shared" si="789"/>
        <v>-56051.066716602865</v>
      </c>
      <c r="S568" s="1">
        <f t="shared" si="789"/>
        <v>-71473.708527687224</v>
      </c>
      <c r="T568" s="1">
        <f t="shared" si="789"/>
        <v>-55095.681825650739</v>
      </c>
      <c r="U568" s="1">
        <f t="shared" si="789"/>
        <v>-57552.385830956213</v>
      </c>
      <c r="V568" s="1">
        <f t="shared" si="790"/>
        <v>-55095.681825650739</v>
      </c>
      <c r="W568" s="1">
        <f t="shared" si="790"/>
        <v>-56597.000940004087</v>
      </c>
      <c r="X568" s="1">
        <f t="shared" si="790"/>
        <v>-56597.000940004087</v>
      </c>
      <c r="Y568" s="1">
        <f t="shared" si="790"/>
        <v>-55095.681825650739</v>
      </c>
      <c r="Z568" s="1">
        <f t="shared" si="790"/>
        <v>-55144.815905756848</v>
      </c>
      <c r="AA568" s="1">
        <f t="shared" si="790"/>
        <v>-55095.681825650739</v>
      </c>
      <c r="AB568" s="1">
        <f t="shared" si="790"/>
        <v>-56324.033828303473</v>
      </c>
      <c r="AC568" s="1">
        <f t="shared" si="790"/>
        <v>-55095.681825650739</v>
      </c>
      <c r="AD568" s="1">
        <f t="shared" si="790"/>
        <v>-56051.066716602865</v>
      </c>
      <c r="AE568" s="1">
        <f t="shared" si="790"/>
        <v>-71473.708527687224</v>
      </c>
      <c r="AF568" s="1">
        <f t="shared" si="790"/>
        <v>-55095.681825650739</v>
      </c>
      <c r="AH568" s="15">
        <f t="shared" si="791"/>
        <v>-100174.39874006898</v>
      </c>
      <c r="AI568" s="15">
        <f t="shared" si="792"/>
        <v>-685218.42181756848</v>
      </c>
      <c r="AJ568" s="15">
        <f t="shared" si="793"/>
        <v>-585044.02307749947</v>
      </c>
      <c r="AN568" s="15">
        <f t="shared" si="794"/>
        <v>-585044.02307749947</v>
      </c>
    </row>
    <row r="569" spans="1:40">
      <c r="A569" s="76" t="s">
        <v>312</v>
      </c>
      <c r="B569" s="5" t="str">
        <f t="shared" si="779"/>
        <v>8740-07590</v>
      </c>
      <c r="C569" s="5" t="str">
        <f t="shared" si="780"/>
        <v>8740</v>
      </c>
      <c r="D569" s="1">
        <f>SUM($F569:K569)</f>
        <v>880.8</v>
      </c>
      <c r="E569" s="2">
        <f t="shared" si="788"/>
        <v>-6.5193352172889713E-2</v>
      </c>
      <c r="F569" s="22">
        <f>'Div 9 history '!B564</f>
        <v>0</v>
      </c>
      <c r="G569" s="22">
        <f>'Div 9 history '!C564</f>
        <v>0</v>
      </c>
      <c r="H569" s="22">
        <f>'Div 9 history '!D564</f>
        <v>301.94</v>
      </c>
      <c r="I569" s="22">
        <f>'Div 9 history '!E564</f>
        <v>67</v>
      </c>
      <c r="J569" s="22">
        <f>'Div 9 history '!F564</f>
        <v>367.7</v>
      </c>
      <c r="K569" s="22">
        <f>'Div 9 history '!G564</f>
        <v>144.16</v>
      </c>
      <c r="L569" s="1">
        <f t="shared" si="789"/>
        <v>-41.251093587395964</v>
      </c>
      <c r="M569" s="1">
        <f t="shared" si="789"/>
        <v>-15.760492887796088</v>
      </c>
      <c r="N569" s="1">
        <f t="shared" si="789"/>
        <v>-31.569880789721843</v>
      </c>
      <c r="O569" s="1">
        <f t="shared" si="789"/>
        <v>-657.93131012880303</v>
      </c>
      <c r="P569" s="1">
        <f t="shared" si="789"/>
        <v>-672.59981436770317</v>
      </c>
      <c r="Q569" s="1">
        <f t="shared" si="789"/>
        <v>-657.93131012880303</v>
      </c>
      <c r="R569" s="1">
        <f t="shared" si="789"/>
        <v>-669.34014675905871</v>
      </c>
      <c r="S569" s="1">
        <f t="shared" si="789"/>
        <v>-853.51136664747207</v>
      </c>
      <c r="T569" s="1">
        <f t="shared" si="789"/>
        <v>-657.93131012880303</v>
      </c>
      <c r="U569" s="1">
        <f t="shared" si="789"/>
        <v>-687.26831860660332</v>
      </c>
      <c r="V569" s="1">
        <f t="shared" si="790"/>
        <v>-657.93131012880303</v>
      </c>
      <c r="W569" s="1">
        <f t="shared" si="790"/>
        <v>-675.85948197634764</v>
      </c>
      <c r="X569" s="1">
        <f t="shared" si="790"/>
        <v>-675.85948197634764</v>
      </c>
      <c r="Y569" s="1">
        <f t="shared" si="790"/>
        <v>-657.93131012880303</v>
      </c>
      <c r="Z569" s="1">
        <f t="shared" si="790"/>
        <v>-658.51805029835896</v>
      </c>
      <c r="AA569" s="1">
        <f t="shared" si="790"/>
        <v>-657.93131012880303</v>
      </c>
      <c r="AB569" s="1">
        <f t="shared" si="790"/>
        <v>-672.59981436770317</v>
      </c>
      <c r="AC569" s="1">
        <f t="shared" si="790"/>
        <v>-657.93131012880303</v>
      </c>
      <c r="AD569" s="1">
        <f t="shared" si="790"/>
        <v>-669.34014675905871</v>
      </c>
      <c r="AE569" s="1">
        <f t="shared" si="790"/>
        <v>-853.51136664747207</v>
      </c>
      <c r="AF569" s="1">
        <f t="shared" si="790"/>
        <v>-657.93131012880303</v>
      </c>
      <c r="AH569" s="15">
        <f t="shared" si="791"/>
        <v>-1196.2439018902232</v>
      </c>
      <c r="AI569" s="15">
        <f t="shared" si="792"/>
        <v>-8182.613211275906</v>
      </c>
      <c r="AJ569" s="15">
        <f t="shared" si="793"/>
        <v>-6986.3693093856828</v>
      </c>
      <c r="AN569" s="15">
        <f t="shared" si="794"/>
        <v>-6986.3693093856828</v>
      </c>
    </row>
    <row r="570" spans="1:40">
      <c r="A570" s="76" t="s">
        <v>313</v>
      </c>
      <c r="B570" s="5" t="str">
        <f t="shared" si="779"/>
        <v>8750-07590</v>
      </c>
      <c r="C570" s="5" t="str">
        <f t="shared" si="780"/>
        <v>8750</v>
      </c>
      <c r="D570" s="1">
        <f>SUM($F570:K570)</f>
        <v>0</v>
      </c>
      <c r="E570" s="2">
        <f t="shared" si="788"/>
        <v>0</v>
      </c>
      <c r="F570" s="22">
        <f>'Div 9 history '!B565</f>
        <v>0</v>
      </c>
      <c r="G570" s="22">
        <f>'Div 9 history '!C565</f>
        <v>0</v>
      </c>
      <c r="H570" s="22">
        <f>'Div 9 history '!D565</f>
        <v>0</v>
      </c>
      <c r="I570" s="22">
        <f>'Div 9 history '!E565</f>
        <v>0</v>
      </c>
      <c r="J570" s="22">
        <f>'Div 9 history '!F565</f>
        <v>0</v>
      </c>
      <c r="K570" s="22">
        <f>'Div 9 history '!G565</f>
        <v>0</v>
      </c>
      <c r="L570" s="1">
        <f t="shared" si="789"/>
        <v>0</v>
      </c>
      <c r="M570" s="1">
        <f t="shared" si="789"/>
        <v>0</v>
      </c>
      <c r="N570" s="1">
        <f t="shared" si="789"/>
        <v>0</v>
      </c>
      <c r="O570" s="1">
        <f t="shared" si="789"/>
        <v>0</v>
      </c>
      <c r="P570" s="1">
        <f t="shared" si="789"/>
        <v>0</v>
      </c>
      <c r="Q570" s="1">
        <f t="shared" si="789"/>
        <v>0</v>
      </c>
      <c r="R570" s="1">
        <f t="shared" si="789"/>
        <v>0</v>
      </c>
      <c r="S570" s="1">
        <f t="shared" si="789"/>
        <v>0</v>
      </c>
      <c r="T570" s="1">
        <f t="shared" si="789"/>
        <v>0</v>
      </c>
      <c r="U570" s="1">
        <f t="shared" si="789"/>
        <v>0</v>
      </c>
      <c r="V570" s="1">
        <f t="shared" si="790"/>
        <v>0</v>
      </c>
      <c r="W570" s="1">
        <f t="shared" si="790"/>
        <v>0</v>
      </c>
      <c r="X570" s="1">
        <f t="shared" si="790"/>
        <v>0</v>
      </c>
      <c r="Y570" s="1">
        <f t="shared" si="790"/>
        <v>0</v>
      </c>
      <c r="Z570" s="1">
        <f t="shared" si="790"/>
        <v>0</v>
      </c>
      <c r="AA570" s="1">
        <f t="shared" si="790"/>
        <v>0</v>
      </c>
      <c r="AB570" s="1">
        <f t="shared" si="790"/>
        <v>0</v>
      </c>
      <c r="AC570" s="1">
        <f t="shared" si="790"/>
        <v>0</v>
      </c>
      <c r="AD570" s="1">
        <f t="shared" si="790"/>
        <v>0</v>
      </c>
      <c r="AE570" s="1">
        <f t="shared" si="790"/>
        <v>0</v>
      </c>
      <c r="AF570" s="1">
        <f t="shared" si="790"/>
        <v>0</v>
      </c>
      <c r="AH570" s="15">
        <f t="shared" si="791"/>
        <v>0</v>
      </c>
      <c r="AI570" s="15">
        <f t="shared" si="792"/>
        <v>0</v>
      </c>
      <c r="AJ570" s="15">
        <f t="shared" si="793"/>
        <v>0</v>
      </c>
      <c r="AN570" s="15">
        <f t="shared" si="794"/>
        <v>0</v>
      </c>
    </row>
    <row r="571" spans="1:40">
      <c r="A571" s="76" t="s">
        <v>314</v>
      </c>
      <c r="B571" s="5" t="str">
        <f t="shared" si="779"/>
        <v>9210-07592</v>
      </c>
      <c r="C571" s="5" t="str">
        <f t="shared" si="780"/>
        <v>9210</v>
      </c>
      <c r="D571" s="1">
        <f>SUM($F571:K571)</f>
        <v>-215.24</v>
      </c>
      <c r="E571" s="2">
        <f t="shared" si="788"/>
        <v>1.5931218348879183E-2</v>
      </c>
      <c r="F571" s="22">
        <f>'Div 9 history '!B566</f>
        <v>-12.51</v>
      </c>
      <c r="G571" s="22">
        <f>'Div 9 history '!C566</f>
        <v>-10.02</v>
      </c>
      <c r="H571" s="22">
        <f>'Div 9 history '!D566</f>
        <v>-49.99</v>
      </c>
      <c r="I571" s="22">
        <f>'Div 9 history '!E566</f>
        <v>-42.69</v>
      </c>
      <c r="J571" s="22">
        <f>'Div 9 history '!F566</f>
        <v>-50</v>
      </c>
      <c r="K571" s="22">
        <f>'Div 9 history '!G566</f>
        <v>-50.03</v>
      </c>
      <c r="L571" s="1">
        <f t="shared" si="789"/>
        <v>10.080478410253303</v>
      </c>
      <c r="M571" s="1">
        <f t="shared" si="789"/>
        <v>3.8513720358415426</v>
      </c>
      <c r="N571" s="1">
        <f t="shared" si="789"/>
        <v>7.7146924854447443</v>
      </c>
      <c r="O571" s="1">
        <f t="shared" si="789"/>
        <v>160.77785557688873</v>
      </c>
      <c r="P571" s="1">
        <f t="shared" si="789"/>
        <v>164.36237970538653</v>
      </c>
      <c r="Q571" s="1">
        <f t="shared" si="789"/>
        <v>160.77785557688873</v>
      </c>
      <c r="R571" s="1">
        <f t="shared" si="789"/>
        <v>163.56581878794256</v>
      </c>
      <c r="S571" s="1">
        <f t="shared" si="789"/>
        <v>208.57151062352625</v>
      </c>
      <c r="T571" s="1">
        <f t="shared" si="789"/>
        <v>160.77785557688873</v>
      </c>
      <c r="U571" s="1">
        <f t="shared" si="789"/>
        <v>167.94690383388433</v>
      </c>
      <c r="V571" s="1">
        <f t="shared" si="790"/>
        <v>160.77785557688873</v>
      </c>
      <c r="W571" s="1">
        <f t="shared" si="790"/>
        <v>165.1589406228305</v>
      </c>
      <c r="X571" s="1">
        <f t="shared" si="790"/>
        <v>165.1589406228305</v>
      </c>
      <c r="Y571" s="1">
        <f t="shared" si="790"/>
        <v>160.77785557688873</v>
      </c>
      <c r="Z571" s="1">
        <f t="shared" si="790"/>
        <v>160.92123654202862</v>
      </c>
      <c r="AA571" s="1">
        <f t="shared" si="790"/>
        <v>160.77785557688873</v>
      </c>
      <c r="AB571" s="1">
        <f t="shared" si="790"/>
        <v>164.36237970538653</v>
      </c>
      <c r="AC571" s="1">
        <f t="shared" si="790"/>
        <v>160.77785557688873</v>
      </c>
      <c r="AD571" s="1">
        <f t="shared" si="790"/>
        <v>163.56581878794256</v>
      </c>
      <c r="AE571" s="1">
        <f t="shared" si="790"/>
        <v>208.57151062352625</v>
      </c>
      <c r="AF571" s="1">
        <f t="shared" si="790"/>
        <v>160.77785557688873</v>
      </c>
      <c r="AH571" s="15">
        <f t="shared" si="791"/>
        <v>292.32463379070356</v>
      </c>
      <c r="AI571" s="15">
        <f t="shared" si="792"/>
        <v>1999.5750086228727</v>
      </c>
      <c r="AJ571" s="15">
        <f t="shared" si="793"/>
        <v>1707.2503748321692</v>
      </c>
      <c r="AN571" s="15">
        <f t="shared" si="794"/>
        <v>1707.2503748321692</v>
      </c>
    </row>
    <row r="572" spans="1:40">
      <c r="A572" s="76" t="s">
        <v>965</v>
      </c>
      <c r="B572" s="5" t="str">
        <f t="shared" si="779"/>
        <v>8740-09911</v>
      </c>
      <c r="C572" s="5" t="str">
        <f t="shared" si="780"/>
        <v>8740</v>
      </c>
      <c r="D572" s="1">
        <f>SUM($F572:K572)</f>
        <v>277.89999999999998</v>
      </c>
      <c r="E572" s="2">
        <f t="shared" si="788"/>
        <v>-2.0569065132659003E-2</v>
      </c>
      <c r="F572" s="22">
        <f>'Div 9 history '!B567</f>
        <v>0</v>
      </c>
      <c r="G572" s="22">
        <f>'Div 9 history '!C567</f>
        <v>0</v>
      </c>
      <c r="H572" s="22">
        <f>'Div 9 history '!D567</f>
        <v>0</v>
      </c>
      <c r="I572" s="22">
        <f>'Div 9 history '!E567</f>
        <v>0</v>
      </c>
      <c r="J572" s="22">
        <f>'Div 9 history '!F567</f>
        <v>0</v>
      </c>
      <c r="K572" s="22">
        <f>'Div 9 history '!G567</f>
        <v>277.89999999999998</v>
      </c>
      <c r="L572" s="1">
        <f t="shared" si="789"/>
        <v>-13.015075962689984</v>
      </c>
      <c r="M572" s="1">
        <f t="shared" si="789"/>
        <v>-4.972571495820314</v>
      </c>
      <c r="N572" s="1">
        <f t="shared" si="789"/>
        <v>-9.9605697904901227</v>
      </c>
      <c r="O572" s="1">
        <f t="shared" si="789"/>
        <v>-207.58300531879465</v>
      </c>
      <c r="P572" s="1">
        <f t="shared" si="789"/>
        <v>-212.21104497364294</v>
      </c>
      <c r="Q572" s="1">
        <f t="shared" si="789"/>
        <v>-207.58300531879465</v>
      </c>
      <c r="R572" s="1">
        <f t="shared" si="789"/>
        <v>-211.18259171700998</v>
      </c>
      <c r="S572" s="1">
        <f t="shared" si="789"/>
        <v>-269.29020071677166</v>
      </c>
      <c r="T572" s="1">
        <f t="shared" si="789"/>
        <v>-207.58300531879465</v>
      </c>
      <c r="U572" s="1">
        <f t="shared" si="789"/>
        <v>-216.83908462849121</v>
      </c>
      <c r="V572" s="1">
        <f t="shared" si="790"/>
        <v>-207.58300531879465</v>
      </c>
      <c r="W572" s="1">
        <f t="shared" si="790"/>
        <v>-213.23949823027587</v>
      </c>
      <c r="X572" s="1">
        <f t="shared" si="790"/>
        <v>-213.23949823027587</v>
      </c>
      <c r="Y572" s="1">
        <f t="shared" si="790"/>
        <v>-207.58300531879465</v>
      </c>
      <c r="Z572" s="1">
        <f t="shared" si="790"/>
        <v>-207.76812690498858</v>
      </c>
      <c r="AA572" s="1">
        <f t="shared" si="790"/>
        <v>-207.58300531879465</v>
      </c>
      <c r="AB572" s="1">
        <f t="shared" si="790"/>
        <v>-212.21104497364294</v>
      </c>
      <c r="AC572" s="1">
        <f t="shared" si="790"/>
        <v>-207.58300531879465</v>
      </c>
      <c r="AD572" s="1">
        <f t="shared" si="790"/>
        <v>-211.18259171700998</v>
      </c>
      <c r="AE572" s="1">
        <f t="shared" si="790"/>
        <v>-269.29020071677166</v>
      </c>
      <c r="AF572" s="1">
        <f t="shared" si="790"/>
        <v>-207.58300531879465</v>
      </c>
      <c r="AH572" s="15">
        <f t="shared" si="791"/>
        <v>-377.42527286023267</v>
      </c>
      <c r="AI572" s="15">
        <f t="shared" si="792"/>
        <v>-2581.6850719954296</v>
      </c>
      <c r="AJ572" s="15">
        <f t="shared" si="793"/>
        <v>-2204.2597991351968</v>
      </c>
      <c r="AN572" s="15">
        <f t="shared" si="794"/>
        <v>-2204.2597991351968</v>
      </c>
    </row>
    <row r="573" spans="1:40">
      <c r="A573" s="76" t="s">
        <v>315</v>
      </c>
      <c r="B573" s="5" t="str">
        <f t="shared" ref="B573:B575" si="795">RIGHT(A573,10)</f>
        <v>8700-09911</v>
      </c>
      <c r="C573" s="5" t="str">
        <f t="shared" ref="C573:C575" si="796">LEFT(B573,4)</f>
        <v>8700</v>
      </c>
      <c r="D573" s="1">
        <f>SUM($F573:K573)</f>
        <v>-20298.39</v>
      </c>
      <c r="E573" s="2">
        <f t="shared" si="788"/>
        <v>1.5024070025121059</v>
      </c>
      <c r="F573" s="22">
        <f>'Div 9 history '!B568</f>
        <v>-1928.79</v>
      </c>
      <c r="G573" s="22">
        <f>'Div 9 history '!C568</f>
        <v>0</v>
      </c>
      <c r="H573" s="22">
        <f>'Div 9 history '!D568</f>
        <v>0</v>
      </c>
      <c r="I573" s="22">
        <f>'Div 9 history '!E568</f>
        <v>-18369.599999999999</v>
      </c>
      <c r="J573" s="22">
        <f>'Div 9 history '!F568</f>
        <v>0</v>
      </c>
      <c r="K573" s="22">
        <f>'Div 9 history '!G568</f>
        <v>0</v>
      </c>
      <c r="L573" s="1">
        <f t="shared" ref="L573:U575" si="797">$E573*L$576</f>
        <v>950.64803083953507</v>
      </c>
      <c r="M573" s="1">
        <f t="shared" si="797"/>
        <v>363.20689285730163</v>
      </c>
      <c r="N573" s="1">
        <f t="shared" si="797"/>
        <v>727.54059096648723</v>
      </c>
      <c r="O573" s="1">
        <f t="shared" si="797"/>
        <v>15162.291469352172</v>
      </c>
      <c r="P573" s="1">
        <f t="shared" si="797"/>
        <v>15500.333044917397</v>
      </c>
      <c r="Q573" s="1">
        <f t="shared" si="797"/>
        <v>15162.291469352172</v>
      </c>
      <c r="R573" s="1">
        <f t="shared" si="797"/>
        <v>15425.212694791791</v>
      </c>
      <c r="S573" s="1">
        <f t="shared" si="797"/>
        <v>19669.512476888489</v>
      </c>
      <c r="T573" s="1">
        <f t="shared" si="797"/>
        <v>15162.291469352172</v>
      </c>
      <c r="U573" s="1">
        <f t="shared" si="797"/>
        <v>15838.37462048262</v>
      </c>
      <c r="V573" s="1">
        <f t="shared" ref="V573:AF575" si="798">$E573*V$576</f>
        <v>15162.291469352172</v>
      </c>
      <c r="W573" s="1">
        <f t="shared" si="798"/>
        <v>15575.453395043001</v>
      </c>
      <c r="X573" s="1">
        <f t="shared" si="798"/>
        <v>15575.453395043001</v>
      </c>
      <c r="Y573" s="1">
        <f t="shared" si="798"/>
        <v>15162.291469352172</v>
      </c>
      <c r="Z573" s="1">
        <f t="shared" si="798"/>
        <v>15175.813132374782</v>
      </c>
      <c r="AA573" s="1">
        <f t="shared" si="798"/>
        <v>15162.291469352172</v>
      </c>
      <c r="AB573" s="1">
        <f t="shared" si="798"/>
        <v>15500.333044917397</v>
      </c>
      <c r="AC573" s="1">
        <f t="shared" si="798"/>
        <v>15162.291469352172</v>
      </c>
      <c r="AD573" s="1">
        <f t="shared" si="798"/>
        <v>15425.212694791791</v>
      </c>
      <c r="AE573" s="1">
        <f t="shared" si="798"/>
        <v>19669.512476888489</v>
      </c>
      <c r="AF573" s="1">
        <f t="shared" si="798"/>
        <v>15162.291469352172</v>
      </c>
      <c r="AH573" s="15">
        <f t="shared" si="775"/>
        <v>27567.921498285068</v>
      </c>
      <c r="AI573" s="15">
        <f t="shared" si="776"/>
        <v>188571.61010630193</v>
      </c>
      <c r="AJ573" s="15">
        <f t="shared" si="777"/>
        <v>161003.68860801688</v>
      </c>
      <c r="AN573" s="15">
        <f t="shared" si="778"/>
        <v>161003.68860801688</v>
      </c>
    </row>
    <row r="574" spans="1:40">
      <c r="A574" s="76" t="s">
        <v>538</v>
      </c>
      <c r="B574" s="5" t="str">
        <f t="shared" ref="B574" si="799">RIGHT(A574,10)</f>
        <v>8940-09911</v>
      </c>
      <c r="C574" s="5" t="str">
        <f t="shared" ref="C574" si="800">LEFT(B574,4)</f>
        <v>8940</v>
      </c>
      <c r="D574" s="1">
        <f>SUM($F574:K574)</f>
        <v>0</v>
      </c>
      <c r="E574" s="2">
        <f t="shared" si="788"/>
        <v>0</v>
      </c>
      <c r="F574" s="22">
        <f>'Div 9 history '!B569</f>
        <v>0</v>
      </c>
      <c r="G574" s="22">
        <f>'Div 9 history '!C569</f>
        <v>0</v>
      </c>
      <c r="H574" s="22">
        <f>'Div 9 history '!D569</f>
        <v>0</v>
      </c>
      <c r="I574" s="22">
        <f>'Div 9 history '!E569</f>
        <v>0</v>
      </c>
      <c r="J574" s="22">
        <f>'Div 9 history '!F569</f>
        <v>0</v>
      </c>
      <c r="K574" s="22">
        <f>'Div 9 history '!G569</f>
        <v>0</v>
      </c>
      <c r="L574" s="1">
        <f t="shared" si="797"/>
        <v>0</v>
      </c>
      <c r="M574" s="1">
        <f t="shared" si="797"/>
        <v>0</v>
      </c>
      <c r="N574" s="1">
        <f t="shared" si="797"/>
        <v>0</v>
      </c>
      <c r="O574" s="1">
        <f t="shared" si="797"/>
        <v>0</v>
      </c>
      <c r="P574" s="1">
        <f t="shared" si="797"/>
        <v>0</v>
      </c>
      <c r="Q574" s="1">
        <f t="shared" si="797"/>
        <v>0</v>
      </c>
      <c r="R574" s="1">
        <f t="shared" si="797"/>
        <v>0</v>
      </c>
      <c r="S574" s="1">
        <f t="shared" si="797"/>
        <v>0</v>
      </c>
      <c r="T574" s="1">
        <f t="shared" si="797"/>
        <v>0</v>
      </c>
      <c r="U574" s="1">
        <f t="shared" si="797"/>
        <v>0</v>
      </c>
      <c r="V574" s="1">
        <f t="shared" si="798"/>
        <v>0</v>
      </c>
      <c r="W574" s="1">
        <f t="shared" si="798"/>
        <v>0</v>
      </c>
      <c r="X574" s="1">
        <f t="shared" si="798"/>
        <v>0</v>
      </c>
      <c r="Y574" s="1">
        <f t="shared" si="798"/>
        <v>0</v>
      </c>
      <c r="Z574" s="1">
        <f t="shared" si="798"/>
        <v>0</v>
      </c>
      <c r="AA574" s="1">
        <f t="shared" si="798"/>
        <v>0</v>
      </c>
      <c r="AB574" s="1">
        <f t="shared" si="798"/>
        <v>0</v>
      </c>
      <c r="AC574" s="1">
        <f t="shared" si="798"/>
        <v>0</v>
      </c>
      <c r="AD574" s="1">
        <f t="shared" si="798"/>
        <v>0</v>
      </c>
      <c r="AE574" s="1">
        <f t="shared" si="798"/>
        <v>0</v>
      </c>
      <c r="AF574" s="1">
        <f t="shared" si="798"/>
        <v>0</v>
      </c>
      <c r="AH574" s="15">
        <f t="shared" ref="AH574" si="801">SUM(F574:Q574)</f>
        <v>0</v>
      </c>
      <c r="AI574" s="15">
        <f t="shared" ref="AI574" si="802">SUM(U574:AF574)</f>
        <v>0</v>
      </c>
      <c r="AJ574" s="15">
        <f t="shared" ref="AJ574" si="803">AI574-AH574</f>
        <v>0</v>
      </c>
      <c r="AN574" s="15">
        <f t="shared" si="778"/>
        <v>0</v>
      </c>
    </row>
    <row r="575" spans="1:40">
      <c r="A575" s="108" t="s">
        <v>794</v>
      </c>
      <c r="B575" s="5" t="str">
        <f t="shared" si="795"/>
        <v>9302-07590</v>
      </c>
      <c r="C575" s="5" t="str">
        <f t="shared" si="796"/>
        <v>9302</v>
      </c>
      <c r="D575" s="1">
        <f>SUM($F575:K575)</f>
        <v>1285</v>
      </c>
      <c r="E575" s="2">
        <f t="shared" si="788"/>
        <v>-9.5110646619168127E-2</v>
      </c>
      <c r="F575" s="22">
        <f>'Div 9 history '!B570</f>
        <v>215</v>
      </c>
      <c r="G575" s="22">
        <f>'Div 9 history '!C570</f>
        <v>1000</v>
      </c>
      <c r="H575" s="22">
        <f>'Div 9 history '!D570</f>
        <v>0</v>
      </c>
      <c r="I575" s="22">
        <f>'Div 9 history '!E570</f>
        <v>70</v>
      </c>
      <c r="J575" s="22">
        <f>'Div 9 history '!F570</f>
        <v>0</v>
      </c>
      <c r="K575" s="22">
        <f>'Div 9 history '!G570</f>
        <v>0</v>
      </c>
      <c r="L575" s="1">
        <f t="shared" si="797"/>
        <v>-60.181261648278635</v>
      </c>
      <c r="M575" s="1">
        <f t="shared" si="797"/>
        <v>-22.992998820183896</v>
      </c>
      <c r="N575" s="1">
        <f t="shared" si="797"/>
        <v>-46.057330625332163</v>
      </c>
      <c r="O575" s="1">
        <f t="shared" si="797"/>
        <v>-959.85664568064476</v>
      </c>
      <c r="P575" s="1">
        <f t="shared" si="797"/>
        <v>-981.25654116995759</v>
      </c>
      <c r="Q575" s="1">
        <f t="shared" si="797"/>
        <v>-959.85664568064476</v>
      </c>
      <c r="R575" s="1">
        <f t="shared" si="797"/>
        <v>-976.50100883899916</v>
      </c>
      <c r="S575" s="1">
        <f t="shared" si="797"/>
        <v>-1245.188585538149</v>
      </c>
      <c r="T575" s="1">
        <f t="shared" si="797"/>
        <v>-959.85664568064476</v>
      </c>
      <c r="U575" s="1">
        <f t="shared" si="797"/>
        <v>-1002.6564366592704</v>
      </c>
      <c r="V575" s="1">
        <f t="shared" si="798"/>
        <v>-959.85664568064476</v>
      </c>
      <c r="W575" s="1">
        <f t="shared" si="798"/>
        <v>-986.01207350091602</v>
      </c>
      <c r="X575" s="1">
        <f t="shared" si="798"/>
        <v>-986.01207350091602</v>
      </c>
      <c r="Y575" s="1">
        <f t="shared" si="798"/>
        <v>-959.85664568064476</v>
      </c>
      <c r="Z575" s="1">
        <f t="shared" si="798"/>
        <v>-960.71264150021727</v>
      </c>
      <c r="AA575" s="1">
        <f t="shared" si="798"/>
        <v>-959.85664568064476</v>
      </c>
      <c r="AB575" s="1">
        <f t="shared" si="798"/>
        <v>-981.25654116995759</v>
      </c>
      <c r="AC575" s="1">
        <f t="shared" si="798"/>
        <v>-959.85664568064476</v>
      </c>
      <c r="AD575" s="1">
        <f t="shared" si="798"/>
        <v>-976.50100883899916</v>
      </c>
      <c r="AE575" s="1">
        <f t="shared" si="798"/>
        <v>-1245.188585538149</v>
      </c>
      <c r="AF575" s="1">
        <f t="shared" si="798"/>
        <v>-959.85664568064476</v>
      </c>
      <c r="AH575" s="15">
        <f t="shared" si="775"/>
        <v>-1745.201423625042</v>
      </c>
      <c r="AI575" s="15">
        <f t="shared" si="776"/>
        <v>-11937.622589111648</v>
      </c>
      <c r="AJ575" s="15">
        <f t="shared" si="777"/>
        <v>-10192.421165486607</v>
      </c>
      <c r="AN575" s="15">
        <f t="shared" si="778"/>
        <v>-10192.421165486607</v>
      </c>
    </row>
    <row r="576" spans="1:40">
      <c r="A576" s="9" t="s">
        <v>39</v>
      </c>
      <c r="B576" s="9"/>
      <c r="C576" s="9"/>
      <c r="D576" s="31">
        <f>SUM(D554:D575)</f>
        <v>-13510.579999999994</v>
      </c>
      <c r="E576" s="31">
        <f t="shared" ref="E576:K576" si="804">SUM(E554:E575)</f>
        <v>0.99999999999999989</v>
      </c>
      <c r="F576" s="31">
        <f t="shared" si="804"/>
        <v>5581.6399999999994</v>
      </c>
      <c r="G576" s="31">
        <f t="shared" si="804"/>
        <v>3077.28</v>
      </c>
      <c r="H576" s="31">
        <f t="shared" si="804"/>
        <v>1813.2</v>
      </c>
      <c r="I576" s="31">
        <f t="shared" si="804"/>
        <v>-15068.539999999999</v>
      </c>
      <c r="J576" s="31">
        <f t="shared" si="804"/>
        <v>-74986.05</v>
      </c>
      <c r="K576" s="31">
        <f t="shared" si="804"/>
        <v>66071.89</v>
      </c>
      <c r="L576" s="31">
        <f>'Div 9 history '!H571</f>
        <v>632.75</v>
      </c>
      <c r="M576" s="31">
        <f>'Div 9 history '!I571</f>
        <v>241.75</v>
      </c>
      <c r="N576" s="31">
        <f>'Div 9 history '!J571</f>
        <v>484.25</v>
      </c>
      <c r="O576" s="31">
        <f>'Div 009 FY19 Budget'!C94</f>
        <v>10092</v>
      </c>
      <c r="P576" s="31">
        <f>'Div 009 FY19 Budget'!D94</f>
        <v>10317</v>
      </c>
      <c r="Q576" s="31">
        <f>'Div 009 FY19 Budget'!E94</f>
        <v>10092</v>
      </c>
      <c r="R576" s="31">
        <f>'Div 009 FY19 Budget'!F94</f>
        <v>10267</v>
      </c>
      <c r="S576" s="31">
        <f>'Div 009 FY19 Budget'!G94</f>
        <v>13092</v>
      </c>
      <c r="T576" s="31">
        <f>'Div 009 FY19 Budget'!H94</f>
        <v>10092</v>
      </c>
      <c r="U576" s="31">
        <f>'Div 009 FY19 Budget'!I94</f>
        <v>10542</v>
      </c>
      <c r="V576" s="31">
        <f>'Div 009 FY19 Budget'!J94</f>
        <v>10092</v>
      </c>
      <c r="W576" s="31">
        <f>'Div 009 FY19 Budget'!K94</f>
        <v>10367</v>
      </c>
      <c r="X576" s="31">
        <f>'Div 009 FY19 Budget'!L94</f>
        <v>10367</v>
      </c>
      <c r="Y576" s="31">
        <f>'Div 009 FY19 Budget'!M94</f>
        <v>10092</v>
      </c>
      <c r="Z576" s="31">
        <f>'Div 009 FY19 Budget'!N94</f>
        <v>10101</v>
      </c>
      <c r="AA576" s="37">
        <f t="shared" ref="AA576" si="805">O576*(1+AA$3)</f>
        <v>10092</v>
      </c>
      <c r="AB576" s="37">
        <f t="shared" ref="AB576" si="806">P576*(1+AB$3)</f>
        <v>10317</v>
      </c>
      <c r="AC576" s="37">
        <f t="shared" ref="AC576" si="807">Q576*(1+AC$3)</f>
        <v>10092</v>
      </c>
      <c r="AD576" s="37">
        <f t="shared" ref="AD576" si="808">R576*(1+AD$3)</f>
        <v>10267</v>
      </c>
      <c r="AE576" s="37">
        <f t="shared" ref="AE576" si="809">S576*(1+AE$3)</f>
        <v>13092</v>
      </c>
      <c r="AF576" s="37">
        <f t="shared" ref="AF576" si="810">T576*(1+AF$3)</f>
        <v>10092</v>
      </c>
      <c r="AH576" s="15">
        <f>SUM(F576:Q576)</f>
        <v>18349.169999999998</v>
      </c>
      <c r="AI576" s="15">
        <f>SUM(U576:AF576)</f>
        <v>125513</v>
      </c>
      <c r="AJ576" s="15">
        <f t="shared" ref="AJ576" si="811">AI576-AH576</f>
        <v>107163.83</v>
      </c>
    </row>
    <row r="577" spans="1:42">
      <c r="F577" s="1">
        <f>F576-'Div 9 history '!B571</f>
        <v>0</v>
      </c>
      <c r="G577" s="1">
        <f>G576-'Div 9 history '!C571</f>
        <v>0</v>
      </c>
      <c r="H577" s="1">
        <f>H576-'Div 9 history '!D571</f>
        <v>0</v>
      </c>
      <c r="I577" s="1">
        <f>I576-'Div 9 history '!E571</f>
        <v>0</v>
      </c>
      <c r="J577" s="1">
        <f>J576-'Div 9 history '!F571</f>
        <v>0</v>
      </c>
      <c r="K577" s="1">
        <f>K576-'Div 9 history '!G571</f>
        <v>0</v>
      </c>
      <c r="L577" s="1">
        <f>L576-'Div 9 history '!H571</f>
        <v>0</v>
      </c>
      <c r="M577" s="1">
        <f>M576-'Div 9 history '!I571</f>
        <v>0</v>
      </c>
      <c r="N577" s="1">
        <f>N576-'Div 9 history '!J571</f>
        <v>0</v>
      </c>
      <c r="O577" s="1">
        <f>O576-SUM(O554:O575)</f>
        <v>0</v>
      </c>
      <c r="P577" s="1">
        <f t="shared" ref="P577:AF577" si="812">P576-SUM(P554:P575)</f>
        <v>0</v>
      </c>
      <c r="Q577" s="1">
        <f t="shared" si="812"/>
        <v>0</v>
      </c>
      <c r="R577" s="1">
        <f t="shared" si="812"/>
        <v>0</v>
      </c>
      <c r="S577" s="1">
        <f t="shared" si="812"/>
        <v>0</v>
      </c>
      <c r="T577" s="1">
        <f t="shared" si="812"/>
        <v>0</v>
      </c>
      <c r="U577" s="1">
        <f t="shared" si="812"/>
        <v>0</v>
      </c>
      <c r="V577" s="1">
        <f t="shared" si="812"/>
        <v>0</v>
      </c>
      <c r="W577" s="1">
        <f t="shared" si="812"/>
        <v>0</v>
      </c>
      <c r="X577" s="1">
        <f t="shared" si="812"/>
        <v>0</v>
      </c>
      <c r="Y577" s="1">
        <f t="shared" si="812"/>
        <v>0</v>
      </c>
      <c r="Z577" s="1">
        <f t="shared" si="812"/>
        <v>0</v>
      </c>
      <c r="AA577" s="1">
        <f t="shared" si="812"/>
        <v>0</v>
      </c>
      <c r="AB577" s="1">
        <f t="shared" si="812"/>
        <v>0</v>
      </c>
      <c r="AC577" s="1">
        <f t="shared" si="812"/>
        <v>0</v>
      </c>
      <c r="AD577" s="1">
        <f t="shared" si="812"/>
        <v>0</v>
      </c>
      <c r="AE577" s="1">
        <f t="shared" si="812"/>
        <v>0</v>
      </c>
      <c r="AF577" s="1">
        <f t="shared" si="812"/>
        <v>0</v>
      </c>
    </row>
    <row r="578" spans="1:42">
      <c r="A578" s="9" t="s">
        <v>124</v>
      </c>
      <c r="B578" s="9"/>
      <c r="C578" s="9"/>
      <c r="F578" s="50">
        <f t="shared" ref="F578:G578" si="813">F81+F138+F100+F150+F201+F243+F321+F327+F356+F390+F412+F431+F490+F517+F549+F552+F576</f>
        <v>1422291.3</v>
      </c>
      <c r="G578" s="50">
        <f t="shared" si="813"/>
        <v>1161373.82</v>
      </c>
      <c r="H578" s="50">
        <f>H81+H138+H100+H150+H201+H243+H321+H327+H356+H390+H412+H431+H490+H517+H549+H552+H576+H393</f>
        <v>1308387.2099999997</v>
      </c>
      <c r="I578" s="50">
        <f t="shared" ref="I578:K578" si="814">I81+I138+I100+I150+I201+I243+I321+I327+I356+I390+I412+I431+I490+I517+I549+I552+I576+I393</f>
        <v>1295849.9899999998</v>
      </c>
      <c r="J578" s="50">
        <f t="shared" si="814"/>
        <v>1361516.6900000002</v>
      </c>
      <c r="K578" s="50">
        <f t="shared" si="814"/>
        <v>1943285.7999999996</v>
      </c>
      <c r="L578" s="50">
        <f>L81+L138+L100+L150+L201+L243+L321+L327+L356+L390+L412+L431+L490+L517+L549+L552+L576</f>
        <v>1313767.3699999999</v>
      </c>
      <c r="M578" s="16">
        <f t="shared" ref="M578:AF578" si="815">M81+M100+M138+M150+M201+M243+M321+M327+M356+M390+M412+M431+M490+M517+M549+M552+M576</f>
        <v>1146960.99</v>
      </c>
      <c r="N578" s="16">
        <f t="shared" si="815"/>
        <v>1074936.31</v>
      </c>
      <c r="O578" s="16">
        <f t="shared" si="815"/>
        <v>1174001.7989999999</v>
      </c>
      <c r="P578" s="16">
        <f t="shared" si="815"/>
        <v>1196940.9963</v>
      </c>
      <c r="Q578" s="16">
        <f t="shared" si="815"/>
        <v>1101078.9165000001</v>
      </c>
      <c r="R578" s="16">
        <f t="shared" si="815"/>
        <v>1242084.5411999999</v>
      </c>
      <c r="S578" s="16">
        <f t="shared" si="815"/>
        <v>1098482.6885000002</v>
      </c>
      <c r="T578" s="16">
        <f t="shared" si="815"/>
        <v>1250099.4417000001</v>
      </c>
      <c r="U578" s="44">
        <f t="shared" si="815"/>
        <v>1330732.2113715673</v>
      </c>
      <c r="V578" s="44">
        <f t="shared" si="815"/>
        <v>1199354.6621995133</v>
      </c>
      <c r="W578" s="44">
        <f>W81+W100+W138+W150+W201+W243+W321+W327+W356+W390+W412+W431+W490+W517+W549+W552+W576+W393</f>
        <v>1229881.2381961492</v>
      </c>
      <c r="X578" s="44">
        <f t="shared" si="815"/>
        <v>1264798.0708769797</v>
      </c>
      <c r="Y578" s="44">
        <f t="shared" si="815"/>
        <v>1286283.0343326733</v>
      </c>
      <c r="Z578" s="44">
        <f t="shared" si="815"/>
        <v>1182578.8091311362</v>
      </c>
      <c r="AA578" s="44">
        <f t="shared" si="815"/>
        <v>1173617.3613453335</v>
      </c>
      <c r="AB578" s="44">
        <f t="shared" si="815"/>
        <v>1197347.9122007759</v>
      </c>
      <c r="AC578" s="44">
        <f t="shared" si="815"/>
        <v>1104257.1267946758</v>
      </c>
      <c r="AD578" s="44">
        <f t="shared" si="815"/>
        <v>1226600.1866997199</v>
      </c>
      <c r="AE578" s="44">
        <f t="shared" si="815"/>
        <v>1067702.9171454182</v>
      </c>
      <c r="AF578" s="44">
        <f t="shared" si="815"/>
        <v>1253215.4779056623</v>
      </c>
      <c r="AH578" s="15">
        <f>SUM(F578:Q578)</f>
        <v>15500391.191800002</v>
      </c>
      <c r="AI578" s="15">
        <f>SUM(U578:AF578)</f>
        <v>14516369.008199602</v>
      </c>
      <c r="AJ578" s="15">
        <f t="shared" ref="AJ578:AJ579" si="816">AI578-AH578</f>
        <v>-984022.18360039964</v>
      </c>
      <c r="AL578" s="15">
        <f>SUM(AL8:AL576)</f>
        <v>-196877.90637222861</v>
      </c>
      <c r="AM578" s="15">
        <f>SUM(AM8:AM576)</f>
        <v>-102990.28999999979</v>
      </c>
      <c r="AN578" s="15">
        <f>SUM(AN8:AN576)</f>
        <v>-475861.02119999984</v>
      </c>
      <c r="AO578" s="15">
        <f>SUM(AO8:AO576)</f>
        <v>-208292.9660281667</v>
      </c>
      <c r="AP578" s="15">
        <f>SUM(AL578:AO578)</f>
        <v>-984022.18360039499</v>
      </c>
    </row>
    <row r="579" spans="1:42">
      <c r="A579" s="9"/>
      <c r="B579" s="9"/>
      <c r="C579" s="9"/>
      <c r="F579" s="50">
        <f>F578-'Div 9 history '!B579</f>
        <v>0</v>
      </c>
      <c r="G579" s="50">
        <f>G578-'Div 9 history '!C579</f>
        <v>0</v>
      </c>
      <c r="H579" s="50">
        <f>H578-'Div 9 history '!D579</f>
        <v>0</v>
      </c>
      <c r="I579" s="50">
        <f>I578-'Div 9 history '!E579</f>
        <v>0</v>
      </c>
      <c r="J579" s="50">
        <f>J578-'Div 9 history '!F579</f>
        <v>0</v>
      </c>
      <c r="K579" s="50">
        <f>K578-'Div 9 history '!G579</f>
        <v>0</v>
      </c>
      <c r="L579" s="1">
        <f>L578-'Div 9 history '!H579</f>
        <v>0</v>
      </c>
      <c r="M579" s="1">
        <f>M578-'Div 9 history '!I579</f>
        <v>0</v>
      </c>
      <c r="N579" s="1">
        <f>N578-'Div 9 history '!J579</f>
        <v>0</v>
      </c>
      <c r="O579" s="1">
        <f>O578-'Div 009 FY19 Budget'!C95</f>
        <v>0</v>
      </c>
      <c r="P579" s="1">
        <f>P578-'Div 009 FY19 Budget'!D95</f>
        <v>0</v>
      </c>
      <c r="Q579" s="1">
        <f>Q578-'Div 009 FY19 Budget'!E95</f>
        <v>0</v>
      </c>
      <c r="R579" s="1">
        <f>R578-'Div 009 FY19 Budget'!F95</f>
        <v>0</v>
      </c>
      <c r="S579" s="1">
        <f>S578-'Div 009 FY19 Budget'!G95</f>
        <v>0</v>
      </c>
      <c r="T579" s="1">
        <f>T578-'Div 009 FY19 Budget'!H95</f>
        <v>0</v>
      </c>
      <c r="U579" s="1">
        <f>U578-'Div 009 FY19 Budget'!I95</f>
        <v>-12932.769828432705</v>
      </c>
      <c r="V579" s="1">
        <f>V578-'Div 009 FY19 Budget'!J95</f>
        <v>-20537.059100486804</v>
      </c>
      <c r="W579" s="1">
        <f>W578-'Div 009 FY19 Budget'!K95</f>
        <v>-8341.8630038506817</v>
      </c>
      <c r="X579" s="1">
        <f>X578-'Div 009 FY19 Budget'!L95</f>
        <v>-8828.762223020196</v>
      </c>
      <c r="Y579" s="1">
        <f>Y578-'Div 009 FY19 Budget'!M95</f>
        <v>-8210.972067326773</v>
      </c>
      <c r="Z579" s="1">
        <f>Z578-'Div 009 FY19 Budget'!N95</f>
        <v>-9965.6880688639358</v>
      </c>
      <c r="AA579" s="177">
        <f>'[21]C.2.2-F 09'!J$102</f>
        <v>1150349.2560369882</v>
      </c>
      <c r="AB579" s="177">
        <f>'[21]C.2.2-F 09'!K$102</f>
        <v>1177100.9850388966</v>
      </c>
      <c r="AC579" s="177">
        <f>'[21]C.2.2-F 09'!L$102</f>
        <v>1160595.8205116659</v>
      </c>
      <c r="AD579" s="177">
        <f>'[21]C.2.2-F 09'!M$102</f>
        <v>1258872.5589267863</v>
      </c>
      <c r="AE579" s="177">
        <f>'[21]C.2.2-F 09'!N$102</f>
        <v>1168001.163356307</v>
      </c>
      <c r="AF579" s="177">
        <f>'[21]C.2.2-F 09'!O$102</f>
        <v>1301682.621618873</v>
      </c>
      <c r="AH579" s="15">
        <f>SUM(AH8:AH576)</f>
        <v>31000782.383599982</v>
      </c>
      <c r="AI579" s="15">
        <f>SUM(AI8:AI576)</f>
        <v>29032496.016399227</v>
      </c>
      <c r="AJ579" s="15">
        <f t="shared" si="816"/>
        <v>-1968286.3672007546</v>
      </c>
      <c r="AP579" s="15">
        <f>AJ578-AP578</f>
        <v>-4.6566128730773926E-9</v>
      </c>
    </row>
    <row r="580" spans="1:42">
      <c r="F580" s="15">
        <f t="shared" ref="F580:AF580" si="817">F578-F673</f>
        <v>0</v>
      </c>
      <c r="G580" s="19">
        <f t="shared" si="817"/>
        <v>0</v>
      </c>
      <c r="H580" s="19">
        <f t="shared" si="817"/>
        <v>0</v>
      </c>
      <c r="I580" s="19">
        <f t="shared" si="817"/>
        <v>0</v>
      </c>
      <c r="J580" s="19">
        <f t="shared" si="817"/>
        <v>0</v>
      </c>
      <c r="K580" s="19">
        <f t="shared" si="817"/>
        <v>0</v>
      </c>
      <c r="L580" s="19">
        <f t="shared" si="817"/>
        <v>0</v>
      </c>
      <c r="M580" s="19">
        <f t="shared" ref="M580" si="818">M578-M673</f>
        <v>0</v>
      </c>
      <c r="N580" s="19">
        <f t="shared" si="817"/>
        <v>0</v>
      </c>
      <c r="O580" s="19">
        <f t="shared" si="817"/>
        <v>0</v>
      </c>
      <c r="P580" s="19">
        <f t="shared" si="817"/>
        <v>0</v>
      </c>
      <c r="Q580" s="19">
        <f t="shared" si="817"/>
        <v>0</v>
      </c>
      <c r="R580" s="19">
        <f t="shared" si="817"/>
        <v>0</v>
      </c>
      <c r="S580" s="19">
        <f t="shared" si="817"/>
        <v>0</v>
      </c>
      <c r="T580" s="19">
        <f t="shared" si="817"/>
        <v>0</v>
      </c>
      <c r="U580" s="15">
        <f t="shared" si="817"/>
        <v>0</v>
      </c>
      <c r="V580" s="15">
        <f t="shared" si="817"/>
        <v>0</v>
      </c>
      <c r="W580" s="15">
        <f t="shared" si="817"/>
        <v>0</v>
      </c>
      <c r="X580" s="15">
        <f t="shared" si="817"/>
        <v>0</v>
      </c>
      <c r="Y580" s="15">
        <f t="shared" si="817"/>
        <v>0</v>
      </c>
      <c r="Z580" s="15">
        <f t="shared" si="817"/>
        <v>0</v>
      </c>
      <c r="AA580" s="15">
        <f t="shared" si="817"/>
        <v>0</v>
      </c>
      <c r="AB580" s="15">
        <f t="shared" si="817"/>
        <v>0</v>
      </c>
      <c r="AC580" s="15">
        <f t="shared" si="817"/>
        <v>0</v>
      </c>
      <c r="AD580" s="15">
        <f t="shared" si="817"/>
        <v>0</v>
      </c>
      <c r="AE580" s="15">
        <f t="shared" si="817"/>
        <v>0</v>
      </c>
      <c r="AF580" s="15">
        <f t="shared" si="817"/>
        <v>0</v>
      </c>
    </row>
    <row r="581" spans="1:42">
      <c r="F581" s="15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</row>
    <row r="582" spans="1:42">
      <c r="A582" s="74" t="s">
        <v>596</v>
      </c>
      <c r="B582" s="5"/>
      <c r="C582" s="5"/>
      <c r="E582" s="2"/>
      <c r="F582" s="1">
        <f t="shared" ref="F582:AF582" si="819">F124</f>
        <v>0</v>
      </c>
      <c r="G582" s="1">
        <f t="shared" si="819"/>
        <v>0</v>
      </c>
      <c r="H582" s="1">
        <f t="shared" si="819"/>
        <v>0</v>
      </c>
      <c r="I582" s="1">
        <f t="shared" si="819"/>
        <v>0</v>
      </c>
      <c r="J582" s="1">
        <f t="shared" si="819"/>
        <v>0</v>
      </c>
      <c r="K582" s="1">
        <f t="shared" si="819"/>
        <v>0</v>
      </c>
      <c r="L582" s="1">
        <f t="shared" si="819"/>
        <v>0</v>
      </c>
      <c r="M582" s="1">
        <f t="shared" si="819"/>
        <v>0</v>
      </c>
      <c r="N582" s="1">
        <f t="shared" si="819"/>
        <v>0</v>
      </c>
      <c r="O582" s="1">
        <f t="shared" si="819"/>
        <v>0</v>
      </c>
      <c r="P582" s="1">
        <f t="shared" si="819"/>
        <v>0</v>
      </c>
      <c r="Q582" s="1">
        <f t="shared" si="819"/>
        <v>0</v>
      </c>
      <c r="R582" s="1">
        <f t="shared" si="819"/>
        <v>0</v>
      </c>
      <c r="S582" s="1">
        <f t="shared" si="819"/>
        <v>0</v>
      </c>
      <c r="T582" s="1">
        <f t="shared" si="819"/>
        <v>0</v>
      </c>
      <c r="U582" s="1">
        <f t="shared" si="819"/>
        <v>0</v>
      </c>
      <c r="V582" s="1">
        <f t="shared" si="819"/>
        <v>0</v>
      </c>
      <c r="W582" s="1">
        <f t="shared" si="819"/>
        <v>0</v>
      </c>
      <c r="X582" s="1">
        <f t="shared" si="819"/>
        <v>0</v>
      </c>
      <c r="Y582" s="1">
        <f t="shared" si="819"/>
        <v>0</v>
      </c>
      <c r="Z582" s="1">
        <f t="shared" si="819"/>
        <v>0</v>
      </c>
      <c r="AA582" s="1">
        <f t="shared" si="819"/>
        <v>0</v>
      </c>
      <c r="AB582" s="1">
        <f t="shared" si="819"/>
        <v>0</v>
      </c>
      <c r="AC582" s="1">
        <f t="shared" si="819"/>
        <v>0</v>
      </c>
      <c r="AD582" s="1">
        <f t="shared" si="819"/>
        <v>0</v>
      </c>
      <c r="AE582" s="1">
        <f t="shared" si="819"/>
        <v>0</v>
      </c>
      <c r="AF582" s="1">
        <f t="shared" si="819"/>
        <v>0</v>
      </c>
    </row>
    <row r="583" spans="1:42">
      <c r="A583" s="74" t="s">
        <v>597</v>
      </c>
      <c r="B583" s="5"/>
      <c r="C583" s="5"/>
      <c r="E583" s="2"/>
      <c r="F583" s="1">
        <f t="shared" ref="F583:AF583" si="820">F123+F125</f>
        <v>0</v>
      </c>
      <c r="G583" s="1">
        <f t="shared" si="820"/>
        <v>0</v>
      </c>
      <c r="H583" s="1">
        <f t="shared" si="820"/>
        <v>0</v>
      </c>
      <c r="I583" s="1">
        <f t="shared" si="820"/>
        <v>0</v>
      </c>
      <c r="J583" s="1">
        <f t="shared" si="820"/>
        <v>11268.4</v>
      </c>
      <c r="K583" s="1">
        <f t="shared" si="820"/>
        <v>0</v>
      </c>
      <c r="L583" s="1">
        <f t="shared" si="820"/>
        <v>884.13369617289175</v>
      </c>
      <c r="M583" s="1">
        <f t="shared" si="820"/>
        <v>986.13637552292812</v>
      </c>
      <c r="N583" s="1">
        <f t="shared" si="820"/>
        <v>2460.038999729441</v>
      </c>
      <c r="O583" s="1">
        <f t="shared" si="820"/>
        <v>1930.2285737076111</v>
      </c>
      <c r="P583" s="1">
        <f t="shared" si="820"/>
        <v>2081.8860685224108</v>
      </c>
      <c r="Q583" s="1">
        <f t="shared" si="820"/>
        <v>2135.1987100634856</v>
      </c>
      <c r="R583" s="1">
        <f t="shared" si="820"/>
        <v>2115.6741090147884</v>
      </c>
      <c r="S583" s="1">
        <f t="shared" si="820"/>
        <v>1726.3412093970969</v>
      </c>
      <c r="T583" s="1">
        <f t="shared" si="820"/>
        <v>1168.3249186359701</v>
      </c>
      <c r="U583" s="1">
        <f t="shared" si="820"/>
        <v>1137.3826251858843</v>
      </c>
      <c r="V583" s="1">
        <f t="shared" si="820"/>
        <v>1456.168761540526</v>
      </c>
      <c r="W583" s="1">
        <f t="shared" si="820"/>
        <v>1467.9682004963686</v>
      </c>
      <c r="X583" s="1">
        <f t="shared" si="820"/>
        <v>1014.3838853408928</v>
      </c>
      <c r="Y583" s="1">
        <f t="shared" si="820"/>
        <v>1161.1827876444631</v>
      </c>
      <c r="Z583" s="1">
        <f t="shared" si="820"/>
        <v>1429.1411054852024</v>
      </c>
      <c r="AA583" s="1">
        <f t="shared" si="820"/>
        <v>1930.2285737076111</v>
      </c>
      <c r="AB583" s="1">
        <f t="shared" si="820"/>
        <v>2081.8860685224108</v>
      </c>
      <c r="AC583" s="1">
        <f t="shared" si="820"/>
        <v>2135.1987100634856</v>
      </c>
      <c r="AD583" s="1">
        <f t="shared" si="820"/>
        <v>2115.6741090147884</v>
      </c>
      <c r="AE583" s="1">
        <f t="shared" si="820"/>
        <v>1726.3412093970969</v>
      </c>
      <c r="AF583" s="1">
        <f t="shared" si="820"/>
        <v>1168.3249186359701</v>
      </c>
    </row>
    <row r="584" spans="1:42">
      <c r="A584" s="74" t="s">
        <v>598</v>
      </c>
      <c r="B584" s="5"/>
      <c r="C584" s="5"/>
      <c r="E584" s="2"/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</row>
    <row r="585" spans="1:42">
      <c r="A585" s="74" t="s">
        <v>599</v>
      </c>
      <c r="B585" s="5"/>
      <c r="C585" s="5"/>
      <c r="E585" s="2"/>
      <c r="F585" s="1">
        <f>SUM(F582:F584)</f>
        <v>0</v>
      </c>
      <c r="G585" s="1">
        <f t="shared" ref="G585:S585" si="821">SUM(G582:G584)</f>
        <v>0</v>
      </c>
      <c r="H585" s="1">
        <f t="shared" si="821"/>
        <v>0</v>
      </c>
      <c r="I585" s="1">
        <f t="shared" si="821"/>
        <v>0</v>
      </c>
      <c r="J585" s="1">
        <f t="shared" si="821"/>
        <v>11268.4</v>
      </c>
      <c r="K585" s="1">
        <f t="shared" si="821"/>
        <v>0</v>
      </c>
      <c r="L585" s="1">
        <f t="shared" si="821"/>
        <v>884.13369617289175</v>
      </c>
      <c r="M585" s="1">
        <f t="shared" si="821"/>
        <v>986.13637552292812</v>
      </c>
      <c r="N585" s="1">
        <f t="shared" si="821"/>
        <v>2460.038999729441</v>
      </c>
      <c r="O585" s="1">
        <f t="shared" si="821"/>
        <v>1930.2285737076111</v>
      </c>
      <c r="P585" s="1">
        <f t="shared" si="821"/>
        <v>2081.8860685224108</v>
      </c>
      <c r="Q585" s="1">
        <f t="shared" si="821"/>
        <v>2135.1987100634856</v>
      </c>
      <c r="R585" s="1">
        <f t="shared" si="821"/>
        <v>2115.6741090147884</v>
      </c>
      <c r="S585" s="1">
        <f t="shared" si="821"/>
        <v>1726.3412093970969</v>
      </c>
      <c r="T585" s="1">
        <f>SUM(T582:T584)</f>
        <v>1168.3249186359701</v>
      </c>
      <c r="U585" s="1">
        <f t="shared" ref="U585:AB585" si="822">SUM(U582:U584)</f>
        <v>1137.3826251858843</v>
      </c>
      <c r="V585" s="1">
        <f t="shared" si="822"/>
        <v>1456.168761540526</v>
      </c>
      <c r="W585" s="1">
        <f t="shared" si="822"/>
        <v>1467.9682004963686</v>
      </c>
      <c r="X585" s="1">
        <f t="shared" si="822"/>
        <v>1014.3838853408928</v>
      </c>
      <c r="Y585" s="1">
        <f t="shared" si="822"/>
        <v>1161.1827876444631</v>
      </c>
      <c r="Z585" s="1">
        <f t="shared" si="822"/>
        <v>1429.1411054852024</v>
      </c>
      <c r="AA585" s="1">
        <f t="shared" si="822"/>
        <v>1930.2285737076111</v>
      </c>
      <c r="AB585" s="1">
        <f t="shared" si="822"/>
        <v>2081.8860685224108</v>
      </c>
      <c r="AC585" s="1">
        <f>SUM(AC582:AC584)</f>
        <v>2135.1987100634856</v>
      </c>
      <c r="AD585" s="1">
        <f t="shared" ref="AD585:AF585" si="823">SUM(AD582:AD584)</f>
        <v>2115.6741090147884</v>
      </c>
      <c r="AE585" s="1">
        <f t="shared" si="823"/>
        <v>1726.3412093970969</v>
      </c>
      <c r="AF585" s="1">
        <f t="shared" si="823"/>
        <v>1168.3249186359701</v>
      </c>
    </row>
    <row r="586" spans="1:42">
      <c r="A586" s="74" t="s">
        <v>600</v>
      </c>
      <c r="B586" s="5"/>
      <c r="C586" s="5"/>
      <c r="E586" s="2"/>
      <c r="F586" s="1">
        <f>F582+F583</f>
        <v>0</v>
      </c>
      <c r="G586" s="1">
        <f t="shared" ref="G586:S586" si="824">G582+G583</f>
        <v>0</v>
      </c>
      <c r="H586" s="1">
        <f t="shared" si="824"/>
        <v>0</v>
      </c>
      <c r="I586" s="1">
        <f t="shared" si="824"/>
        <v>0</v>
      </c>
      <c r="J586" s="1">
        <f t="shared" si="824"/>
        <v>11268.4</v>
      </c>
      <c r="K586" s="1">
        <f t="shared" si="824"/>
        <v>0</v>
      </c>
      <c r="L586" s="1">
        <f t="shared" si="824"/>
        <v>884.13369617289175</v>
      </c>
      <c r="M586" s="1">
        <f t="shared" si="824"/>
        <v>986.13637552292812</v>
      </c>
      <c r="N586" s="1">
        <f t="shared" si="824"/>
        <v>2460.038999729441</v>
      </c>
      <c r="O586" s="1">
        <f t="shared" si="824"/>
        <v>1930.2285737076111</v>
      </c>
      <c r="P586" s="1">
        <f t="shared" si="824"/>
        <v>2081.8860685224108</v>
      </c>
      <c r="Q586" s="1">
        <f t="shared" si="824"/>
        <v>2135.1987100634856</v>
      </c>
      <c r="R586" s="1">
        <f t="shared" si="824"/>
        <v>2115.6741090147884</v>
      </c>
      <c r="S586" s="1">
        <f t="shared" si="824"/>
        <v>1726.3412093970969</v>
      </c>
      <c r="T586" s="1">
        <f>T582+T583</f>
        <v>1168.3249186359701</v>
      </c>
      <c r="U586" s="1">
        <f t="shared" ref="U586:AB586" si="825">U582+U583</f>
        <v>1137.3826251858843</v>
      </c>
      <c r="V586" s="1">
        <f t="shared" si="825"/>
        <v>1456.168761540526</v>
      </c>
      <c r="W586" s="1">
        <f t="shared" si="825"/>
        <v>1467.9682004963686</v>
      </c>
      <c r="X586" s="1">
        <f t="shared" si="825"/>
        <v>1014.3838853408928</v>
      </c>
      <c r="Y586" s="1">
        <f t="shared" si="825"/>
        <v>1161.1827876444631</v>
      </c>
      <c r="Z586" s="1">
        <f t="shared" si="825"/>
        <v>1429.1411054852024</v>
      </c>
      <c r="AA586" s="1">
        <f t="shared" si="825"/>
        <v>1930.2285737076111</v>
      </c>
      <c r="AB586" s="1">
        <f t="shared" si="825"/>
        <v>2081.8860685224108</v>
      </c>
      <c r="AC586" s="1">
        <f>AC582+AC583</f>
        <v>2135.1987100634856</v>
      </c>
      <c r="AD586" s="1">
        <f t="shared" ref="AD586:AF586" si="826">AD582+AD583</f>
        <v>2115.6741090147884</v>
      </c>
      <c r="AE586" s="1">
        <f t="shared" si="826"/>
        <v>1726.3412093970969</v>
      </c>
      <c r="AF586" s="1">
        <f t="shared" si="826"/>
        <v>1168.3249186359701</v>
      </c>
    </row>
    <row r="587" spans="1:42">
      <c r="A587" s="74" t="s">
        <v>601</v>
      </c>
      <c r="B587" s="5"/>
      <c r="C587" s="5"/>
      <c r="E587" s="2"/>
      <c r="F587" s="2">
        <f>IF(F586=0,0,-F584/F586)</f>
        <v>0</v>
      </c>
      <c r="G587" s="2">
        <f t="shared" ref="G587:AF587" si="827">IF(G586=0,0,-G584/G586)</f>
        <v>0</v>
      </c>
      <c r="H587" s="2">
        <f t="shared" si="827"/>
        <v>0</v>
      </c>
      <c r="I587" s="2">
        <f t="shared" si="827"/>
        <v>0</v>
      </c>
      <c r="J587" s="2">
        <f t="shared" si="827"/>
        <v>0</v>
      </c>
      <c r="K587" s="2">
        <f t="shared" si="827"/>
        <v>0</v>
      </c>
      <c r="L587" s="2">
        <f t="shared" si="827"/>
        <v>0</v>
      </c>
      <c r="M587" s="2">
        <f t="shared" si="827"/>
        <v>0</v>
      </c>
      <c r="N587" s="2">
        <f t="shared" si="827"/>
        <v>0</v>
      </c>
      <c r="O587" s="2">
        <f t="shared" si="827"/>
        <v>0</v>
      </c>
      <c r="P587" s="2">
        <f t="shared" si="827"/>
        <v>0</v>
      </c>
      <c r="Q587" s="2">
        <f t="shared" si="827"/>
        <v>0</v>
      </c>
      <c r="R587" s="2">
        <f t="shared" si="827"/>
        <v>0</v>
      </c>
      <c r="S587" s="2">
        <f t="shared" si="827"/>
        <v>0</v>
      </c>
      <c r="T587" s="2">
        <f t="shared" si="827"/>
        <v>0</v>
      </c>
      <c r="U587" s="2">
        <f t="shared" si="827"/>
        <v>0</v>
      </c>
      <c r="V587" s="2">
        <f t="shared" si="827"/>
        <v>0</v>
      </c>
      <c r="W587" s="2">
        <f t="shared" si="827"/>
        <v>0</v>
      </c>
      <c r="X587" s="2">
        <f t="shared" si="827"/>
        <v>0</v>
      </c>
      <c r="Y587" s="2">
        <f t="shared" si="827"/>
        <v>0</v>
      </c>
      <c r="Z587" s="2">
        <f t="shared" si="827"/>
        <v>0</v>
      </c>
      <c r="AA587" s="2">
        <f t="shared" si="827"/>
        <v>0</v>
      </c>
      <c r="AB587" s="2">
        <f t="shared" si="827"/>
        <v>0</v>
      </c>
      <c r="AC587" s="2">
        <f t="shared" si="827"/>
        <v>0</v>
      </c>
      <c r="AD587" s="2">
        <f t="shared" si="827"/>
        <v>0</v>
      </c>
      <c r="AE587" s="2">
        <f t="shared" si="827"/>
        <v>0</v>
      </c>
      <c r="AF587" s="2">
        <f t="shared" si="827"/>
        <v>0</v>
      </c>
    </row>
    <row r="588" spans="1:42">
      <c r="V588"/>
    </row>
    <row r="589" spans="1:42">
      <c r="A589" s="51" t="s">
        <v>578</v>
      </c>
      <c r="D589" s="20">
        <v>1</v>
      </c>
      <c r="E589" s="20">
        <v>2</v>
      </c>
      <c r="F589" s="20">
        <v>3</v>
      </c>
      <c r="G589" s="20">
        <v>4</v>
      </c>
      <c r="H589" s="20">
        <v>5</v>
      </c>
      <c r="I589" s="20">
        <v>6</v>
      </c>
      <c r="J589" s="20">
        <v>7</v>
      </c>
      <c r="K589" s="20">
        <v>8</v>
      </c>
      <c r="L589" s="20">
        <v>9</v>
      </c>
      <c r="M589" s="20">
        <v>10</v>
      </c>
      <c r="N589" s="20">
        <v>11</v>
      </c>
      <c r="O589" s="20">
        <v>12</v>
      </c>
      <c r="P589" s="20">
        <v>13</v>
      </c>
      <c r="Q589" s="20">
        <v>14</v>
      </c>
      <c r="R589" s="20">
        <v>15</v>
      </c>
      <c r="S589" s="20">
        <v>16</v>
      </c>
      <c r="T589" s="20">
        <v>17</v>
      </c>
      <c r="U589" s="20">
        <v>18</v>
      </c>
      <c r="V589" s="20">
        <v>19</v>
      </c>
      <c r="W589" s="20">
        <v>20</v>
      </c>
      <c r="X589" s="20">
        <v>21</v>
      </c>
      <c r="Y589" s="20">
        <v>22</v>
      </c>
      <c r="Z589" s="20">
        <v>23</v>
      </c>
      <c r="AA589" s="20">
        <v>24</v>
      </c>
      <c r="AB589" s="20">
        <v>25</v>
      </c>
      <c r="AC589" s="20">
        <v>26</v>
      </c>
      <c r="AD589" s="20">
        <v>27</v>
      </c>
      <c r="AE589" s="20">
        <v>28</v>
      </c>
      <c r="AF589" s="20">
        <v>29</v>
      </c>
    </row>
    <row r="590" spans="1:42">
      <c r="A590" s="51"/>
      <c r="D590">
        <v>7560</v>
      </c>
      <c r="E590" s="20"/>
      <c r="F590" s="4">
        <f t="shared" ref="F590:O599" si="828">SUMIF($C$9:$C$578,$D590,F$9:F$578)</f>
        <v>0</v>
      </c>
      <c r="G590" s="4">
        <f t="shared" si="828"/>
        <v>0</v>
      </c>
      <c r="H590" s="4">
        <f t="shared" si="828"/>
        <v>0</v>
      </c>
      <c r="I590" s="4">
        <f t="shared" si="828"/>
        <v>0</v>
      </c>
      <c r="J590" s="4">
        <f t="shared" si="828"/>
        <v>0</v>
      </c>
      <c r="K590" s="4">
        <f t="shared" si="828"/>
        <v>0</v>
      </c>
      <c r="L590" s="4">
        <f t="shared" si="828"/>
        <v>0</v>
      </c>
      <c r="M590" s="4">
        <f t="shared" si="828"/>
        <v>0</v>
      </c>
      <c r="N590" s="4">
        <f t="shared" si="828"/>
        <v>0</v>
      </c>
      <c r="O590" s="4">
        <f t="shared" si="828"/>
        <v>0</v>
      </c>
      <c r="P590" s="4">
        <f t="shared" ref="P590:Y599" si="829">SUMIF($C$9:$C$578,$D590,P$9:P$578)</f>
        <v>0</v>
      </c>
      <c r="Q590" s="4">
        <f t="shared" si="829"/>
        <v>0</v>
      </c>
      <c r="R590" s="4">
        <f t="shared" si="829"/>
        <v>0</v>
      </c>
      <c r="S590" s="4">
        <f t="shared" si="829"/>
        <v>0</v>
      </c>
      <c r="T590" s="4">
        <f t="shared" si="829"/>
        <v>0</v>
      </c>
      <c r="U590" s="4">
        <f t="shared" si="829"/>
        <v>0</v>
      </c>
      <c r="V590" s="4">
        <f t="shared" si="829"/>
        <v>0</v>
      </c>
      <c r="W590" s="4">
        <f t="shared" si="829"/>
        <v>0</v>
      </c>
      <c r="X590" s="4">
        <f t="shared" si="829"/>
        <v>0</v>
      </c>
      <c r="Y590" s="4">
        <f t="shared" si="829"/>
        <v>0</v>
      </c>
      <c r="Z590" s="4">
        <f t="shared" ref="Z590:AF599" si="830">SUMIF($C$9:$C$578,$D590,Z$9:Z$578)</f>
        <v>0</v>
      </c>
      <c r="AA590" s="4">
        <f t="shared" si="830"/>
        <v>0</v>
      </c>
      <c r="AB590" s="4">
        <f t="shared" si="830"/>
        <v>0</v>
      </c>
      <c r="AC590" s="4">
        <f t="shared" si="830"/>
        <v>0</v>
      </c>
      <c r="AD590" s="4">
        <f t="shared" si="830"/>
        <v>0</v>
      </c>
      <c r="AE590" s="4">
        <f t="shared" si="830"/>
        <v>0</v>
      </c>
      <c r="AF590" s="4">
        <f t="shared" si="830"/>
        <v>0</v>
      </c>
    </row>
    <row r="591" spans="1:42">
      <c r="D591">
        <v>7590</v>
      </c>
      <c r="E591" s="2"/>
      <c r="F591" s="4">
        <f t="shared" si="828"/>
        <v>0</v>
      </c>
      <c r="G591" s="4">
        <f t="shared" si="828"/>
        <v>0</v>
      </c>
      <c r="H591" s="4">
        <f t="shared" si="828"/>
        <v>0</v>
      </c>
      <c r="I591" s="4">
        <f t="shared" si="828"/>
        <v>0</v>
      </c>
      <c r="J591" s="4">
        <f t="shared" si="828"/>
        <v>0</v>
      </c>
      <c r="K591" s="4">
        <f t="shared" si="828"/>
        <v>0</v>
      </c>
      <c r="L591" s="4">
        <f t="shared" si="828"/>
        <v>0</v>
      </c>
      <c r="M591" s="4">
        <f t="shared" si="828"/>
        <v>0</v>
      </c>
      <c r="N591" s="4">
        <f t="shared" si="828"/>
        <v>0</v>
      </c>
      <c r="O591" s="4">
        <f t="shared" si="828"/>
        <v>0</v>
      </c>
      <c r="P591" s="4">
        <f t="shared" si="829"/>
        <v>0</v>
      </c>
      <c r="Q591" s="4">
        <f t="shared" si="829"/>
        <v>0</v>
      </c>
      <c r="R591" s="4">
        <f t="shared" si="829"/>
        <v>0</v>
      </c>
      <c r="S591" s="4">
        <f t="shared" si="829"/>
        <v>0</v>
      </c>
      <c r="T591" s="4">
        <f t="shared" si="829"/>
        <v>0</v>
      </c>
      <c r="U591" s="4">
        <f t="shared" si="829"/>
        <v>0</v>
      </c>
      <c r="V591" s="4">
        <f t="shared" si="829"/>
        <v>0</v>
      </c>
      <c r="W591" s="4">
        <f t="shared" si="829"/>
        <v>0</v>
      </c>
      <c r="X591" s="4">
        <f t="shared" si="829"/>
        <v>0</v>
      </c>
      <c r="Y591" s="4">
        <f t="shared" si="829"/>
        <v>0</v>
      </c>
      <c r="Z591" s="4">
        <f t="shared" si="830"/>
        <v>0</v>
      </c>
      <c r="AA591" s="4">
        <f t="shared" si="830"/>
        <v>0</v>
      </c>
      <c r="AB591" s="4">
        <f t="shared" si="830"/>
        <v>0</v>
      </c>
      <c r="AC591" s="4">
        <f t="shared" si="830"/>
        <v>0</v>
      </c>
      <c r="AD591" s="4">
        <f t="shared" si="830"/>
        <v>0</v>
      </c>
      <c r="AE591" s="4">
        <f t="shared" si="830"/>
        <v>0</v>
      </c>
      <c r="AF591" s="4">
        <f t="shared" si="830"/>
        <v>0</v>
      </c>
    </row>
    <row r="592" spans="1:42">
      <c r="D592" s="13">
        <v>8140</v>
      </c>
      <c r="E592" s="2"/>
      <c r="F592" s="4">
        <f t="shared" si="828"/>
        <v>0</v>
      </c>
      <c r="G592" s="4">
        <f t="shared" si="828"/>
        <v>0</v>
      </c>
      <c r="H592" s="4">
        <f t="shared" si="828"/>
        <v>0</v>
      </c>
      <c r="I592" s="4">
        <f t="shared" si="828"/>
        <v>0</v>
      </c>
      <c r="J592" s="4">
        <f t="shared" si="828"/>
        <v>0</v>
      </c>
      <c r="K592" s="4">
        <f t="shared" si="828"/>
        <v>0</v>
      </c>
      <c r="L592" s="4">
        <f t="shared" si="828"/>
        <v>0</v>
      </c>
      <c r="M592" s="4">
        <f t="shared" si="828"/>
        <v>0</v>
      </c>
      <c r="N592" s="4">
        <f t="shared" si="828"/>
        <v>0</v>
      </c>
      <c r="O592" s="4">
        <f t="shared" si="828"/>
        <v>0</v>
      </c>
      <c r="P592" s="4">
        <f t="shared" si="829"/>
        <v>0</v>
      </c>
      <c r="Q592" s="4">
        <f t="shared" si="829"/>
        <v>0</v>
      </c>
      <c r="R592" s="4">
        <f t="shared" si="829"/>
        <v>0</v>
      </c>
      <c r="S592" s="4">
        <f t="shared" si="829"/>
        <v>0</v>
      </c>
      <c r="T592" s="4">
        <f t="shared" si="829"/>
        <v>0</v>
      </c>
      <c r="U592" s="4">
        <f t="shared" si="829"/>
        <v>0</v>
      </c>
      <c r="V592" s="4">
        <f t="shared" si="829"/>
        <v>0</v>
      </c>
      <c r="W592" s="4">
        <f t="shared" si="829"/>
        <v>0</v>
      </c>
      <c r="X592" s="4">
        <f t="shared" si="829"/>
        <v>0</v>
      </c>
      <c r="Y592" s="4">
        <f t="shared" si="829"/>
        <v>0</v>
      </c>
      <c r="Z592" s="4">
        <f t="shared" si="830"/>
        <v>0</v>
      </c>
      <c r="AA592" s="4">
        <f t="shared" si="830"/>
        <v>0</v>
      </c>
      <c r="AB592" s="4">
        <f t="shared" si="830"/>
        <v>0</v>
      </c>
      <c r="AC592" s="4">
        <f t="shared" si="830"/>
        <v>0</v>
      </c>
      <c r="AD592" s="4">
        <f t="shared" si="830"/>
        <v>0</v>
      </c>
      <c r="AE592" s="4">
        <f t="shared" si="830"/>
        <v>0</v>
      </c>
      <c r="AF592" s="4">
        <f t="shared" si="830"/>
        <v>0</v>
      </c>
    </row>
    <row r="593" spans="4:32">
      <c r="D593" s="14">
        <v>8150</v>
      </c>
      <c r="E593" s="2"/>
      <c r="F593" s="4">
        <f t="shared" si="828"/>
        <v>0</v>
      </c>
      <c r="G593" s="4">
        <f t="shared" si="828"/>
        <v>0</v>
      </c>
      <c r="H593" s="4">
        <f t="shared" si="828"/>
        <v>0</v>
      </c>
      <c r="I593" s="4">
        <f t="shared" si="828"/>
        <v>0</v>
      </c>
      <c r="J593" s="4">
        <f t="shared" si="828"/>
        <v>0</v>
      </c>
      <c r="K593" s="4">
        <f t="shared" si="828"/>
        <v>0</v>
      </c>
      <c r="L593" s="4">
        <f t="shared" si="828"/>
        <v>0</v>
      </c>
      <c r="M593" s="4">
        <f t="shared" si="828"/>
        <v>0</v>
      </c>
      <c r="N593" s="4">
        <f t="shared" si="828"/>
        <v>0</v>
      </c>
      <c r="O593" s="4">
        <f t="shared" si="828"/>
        <v>0</v>
      </c>
      <c r="P593" s="4">
        <f t="shared" si="829"/>
        <v>0</v>
      </c>
      <c r="Q593" s="4">
        <f t="shared" si="829"/>
        <v>0</v>
      </c>
      <c r="R593" s="4">
        <f t="shared" si="829"/>
        <v>0</v>
      </c>
      <c r="S593" s="4">
        <f t="shared" si="829"/>
        <v>0</v>
      </c>
      <c r="T593" s="4">
        <f t="shared" si="829"/>
        <v>0</v>
      </c>
      <c r="U593" s="4">
        <f t="shared" si="829"/>
        <v>0</v>
      </c>
      <c r="V593" s="4">
        <f t="shared" si="829"/>
        <v>0</v>
      </c>
      <c r="W593" s="4">
        <f t="shared" si="829"/>
        <v>0</v>
      </c>
      <c r="X593" s="4">
        <f t="shared" si="829"/>
        <v>0</v>
      </c>
      <c r="Y593" s="4">
        <f t="shared" si="829"/>
        <v>0</v>
      </c>
      <c r="Z593" s="4">
        <f t="shared" si="830"/>
        <v>0</v>
      </c>
      <c r="AA593" s="4">
        <f t="shared" si="830"/>
        <v>0</v>
      </c>
      <c r="AB593" s="4">
        <f t="shared" si="830"/>
        <v>0</v>
      </c>
      <c r="AC593" s="4">
        <f t="shared" si="830"/>
        <v>0</v>
      </c>
      <c r="AD593" s="4">
        <f t="shared" si="830"/>
        <v>0</v>
      </c>
      <c r="AE593" s="4">
        <f t="shared" si="830"/>
        <v>0</v>
      </c>
      <c r="AF593" s="4">
        <f t="shared" si="830"/>
        <v>0</v>
      </c>
    </row>
    <row r="594" spans="4:32">
      <c r="D594" s="13">
        <v>8160</v>
      </c>
      <c r="E594" s="2"/>
      <c r="F594" s="4">
        <f t="shared" si="828"/>
        <v>17162.68</v>
      </c>
      <c r="G594" s="4">
        <f t="shared" si="828"/>
        <v>8905.0399999999991</v>
      </c>
      <c r="H594" s="4">
        <f t="shared" si="828"/>
        <v>2878.4</v>
      </c>
      <c r="I594" s="4">
        <f t="shared" si="828"/>
        <v>3990.95</v>
      </c>
      <c r="J594" s="4">
        <f t="shared" si="828"/>
        <v>33606.07</v>
      </c>
      <c r="K594" s="4">
        <f t="shared" si="828"/>
        <v>124066.82</v>
      </c>
      <c r="L594" s="4">
        <f t="shared" si="828"/>
        <v>35129.544427470457</v>
      </c>
      <c r="M594" s="4">
        <f t="shared" si="828"/>
        <v>21842.400920302422</v>
      </c>
      <c r="N594" s="4">
        <f t="shared" si="828"/>
        <v>21657.910322734053</v>
      </c>
      <c r="O594" s="4">
        <f t="shared" si="828"/>
        <v>20740.143820242294</v>
      </c>
      <c r="P594" s="4">
        <f t="shared" si="829"/>
        <v>20422.114539138543</v>
      </c>
      <c r="Q594" s="4">
        <f t="shared" si="829"/>
        <v>16331.63300529869</v>
      </c>
      <c r="R594" s="4">
        <f t="shared" si="829"/>
        <v>19108.482036383299</v>
      </c>
      <c r="S594" s="4">
        <f t="shared" si="829"/>
        <v>16694.332840995285</v>
      </c>
      <c r="T594" s="4">
        <f t="shared" si="829"/>
        <v>27036.818512045898</v>
      </c>
      <c r="U594" s="4">
        <f t="shared" si="829"/>
        <v>31297.547294120872</v>
      </c>
      <c r="V594" s="4">
        <f t="shared" si="829"/>
        <v>24252.737651501931</v>
      </c>
      <c r="W594" s="4">
        <f t="shared" si="829"/>
        <v>30922.964905097553</v>
      </c>
      <c r="X594" s="4">
        <f t="shared" si="829"/>
        <v>28122.398457562198</v>
      </c>
      <c r="Y594" s="4">
        <f t="shared" si="829"/>
        <v>31187.404883221829</v>
      </c>
      <c r="Z594" s="4">
        <f t="shared" si="830"/>
        <v>25334.956942296856</v>
      </c>
      <c r="AA594" s="4">
        <f t="shared" si="830"/>
        <v>20820.802731083695</v>
      </c>
      <c r="AB594" s="4">
        <f t="shared" si="830"/>
        <v>20501.256791369837</v>
      </c>
      <c r="AC594" s="4">
        <f t="shared" si="830"/>
        <v>16407.779944146234</v>
      </c>
      <c r="AD594" s="4">
        <f t="shared" si="830"/>
        <v>19192.102221425623</v>
      </c>
      <c r="AE594" s="4">
        <f t="shared" si="830"/>
        <v>16766.92071177359</v>
      </c>
      <c r="AF594" s="4">
        <f t="shared" si="830"/>
        <v>27110.379093562908</v>
      </c>
    </row>
    <row r="595" spans="4:32">
      <c r="D595" s="13">
        <v>8170</v>
      </c>
      <c r="E595" s="2"/>
      <c r="F595" s="4">
        <f t="shared" si="828"/>
        <v>5748.35</v>
      </c>
      <c r="G595" s="4">
        <f t="shared" si="828"/>
        <v>1963.5899999999997</v>
      </c>
      <c r="H595" s="4">
        <f t="shared" si="828"/>
        <v>613.67999999999995</v>
      </c>
      <c r="I595" s="4">
        <f t="shared" si="828"/>
        <v>812.28</v>
      </c>
      <c r="J595" s="4">
        <f t="shared" si="828"/>
        <v>1432.2800000000002</v>
      </c>
      <c r="K595" s="4">
        <f t="shared" si="828"/>
        <v>1515.31</v>
      </c>
      <c r="L595" s="4">
        <f t="shared" si="828"/>
        <v>1784.1591205616505</v>
      </c>
      <c r="M595" s="4">
        <f t="shared" si="828"/>
        <v>1823.4918859910956</v>
      </c>
      <c r="N595" s="4">
        <f t="shared" si="828"/>
        <v>1606.621874206726</v>
      </c>
      <c r="O595" s="4">
        <f t="shared" si="828"/>
        <v>1817.1736857392029</v>
      </c>
      <c r="P595" s="4">
        <f t="shared" si="829"/>
        <v>1803.8230220036885</v>
      </c>
      <c r="Q595" s="4">
        <f t="shared" si="829"/>
        <v>1718.4069285868406</v>
      </c>
      <c r="R595" s="4">
        <f t="shared" si="829"/>
        <v>1920.7924597850897</v>
      </c>
      <c r="S595" s="4">
        <f t="shared" si="829"/>
        <v>1672.0201643295059</v>
      </c>
      <c r="T595" s="4">
        <f t="shared" si="829"/>
        <v>1709.7601810624133</v>
      </c>
      <c r="U595" s="4">
        <f t="shared" si="829"/>
        <v>1775.2521701084211</v>
      </c>
      <c r="V595" s="4">
        <f t="shared" si="829"/>
        <v>1785.1952874942942</v>
      </c>
      <c r="W595" s="4">
        <f t="shared" si="829"/>
        <v>1617.3640578396405</v>
      </c>
      <c r="X595" s="4">
        <f t="shared" si="829"/>
        <v>1787.3804533793009</v>
      </c>
      <c r="Y595" s="4">
        <f t="shared" si="829"/>
        <v>1729.7950320060654</v>
      </c>
      <c r="Z595" s="4">
        <f t="shared" si="830"/>
        <v>1637.7666815612899</v>
      </c>
      <c r="AA595" s="4">
        <f t="shared" si="830"/>
        <v>1865.0915604048048</v>
      </c>
      <c r="AB595" s="4">
        <f t="shared" si="830"/>
        <v>1850.8398795785372</v>
      </c>
      <c r="AC595" s="4">
        <f t="shared" si="830"/>
        <v>1763.6443293129723</v>
      </c>
      <c r="AD595" s="4">
        <f t="shared" si="830"/>
        <v>1970.4695692894707</v>
      </c>
      <c r="AE595" s="4">
        <f t="shared" si="830"/>
        <v>1715.1431926212838</v>
      </c>
      <c r="AF595" s="4">
        <f t="shared" si="830"/>
        <v>1753.4610776985166</v>
      </c>
    </row>
    <row r="596" spans="4:32">
      <c r="D596" s="13">
        <v>8180</v>
      </c>
      <c r="E596" s="2"/>
      <c r="F596" s="4">
        <f t="shared" si="828"/>
        <v>3767.8399999999997</v>
      </c>
      <c r="G596" s="4">
        <f t="shared" si="828"/>
        <v>2066.5099999999998</v>
      </c>
      <c r="H596" s="4">
        <f t="shared" si="828"/>
        <v>2175.2800000000002</v>
      </c>
      <c r="I596" s="4">
        <f t="shared" si="828"/>
        <v>1614.34</v>
      </c>
      <c r="J596" s="4">
        <f t="shared" si="828"/>
        <v>4831.5599999999995</v>
      </c>
      <c r="K596" s="4">
        <f t="shared" si="828"/>
        <v>1735.18</v>
      </c>
      <c r="L596" s="4">
        <f t="shared" si="828"/>
        <v>2459.9823483355858</v>
      </c>
      <c r="M596" s="4">
        <f t="shared" si="828"/>
        <v>2291.796983595867</v>
      </c>
      <c r="N596" s="4">
        <f t="shared" si="828"/>
        <v>1951.5656251205173</v>
      </c>
      <c r="O596" s="4">
        <f t="shared" si="828"/>
        <v>2066.5995322070444</v>
      </c>
      <c r="P596" s="4">
        <f t="shared" si="829"/>
        <v>2073.1447490603532</v>
      </c>
      <c r="Q596" s="4">
        <f t="shared" si="829"/>
        <v>1826.5187889123015</v>
      </c>
      <c r="R596" s="4">
        <f t="shared" si="829"/>
        <v>2264.8231575405953</v>
      </c>
      <c r="S596" s="4">
        <f t="shared" si="829"/>
        <v>1992.2187849284544</v>
      </c>
      <c r="T596" s="4">
        <f t="shared" si="829"/>
        <v>2108.3325515205993</v>
      </c>
      <c r="U596" s="4">
        <f t="shared" si="829"/>
        <v>2305.1657477309709</v>
      </c>
      <c r="V596" s="4">
        <f t="shared" si="829"/>
        <v>2038.1371877678653</v>
      </c>
      <c r="W596" s="4">
        <f t="shared" si="829"/>
        <v>1907.4263092835197</v>
      </c>
      <c r="X596" s="4">
        <f t="shared" si="829"/>
        <v>2266.2926104410435</v>
      </c>
      <c r="Y596" s="4">
        <f t="shared" si="829"/>
        <v>2137.4053906102877</v>
      </c>
      <c r="Z596" s="4">
        <f t="shared" si="830"/>
        <v>1851.0299761221429</v>
      </c>
      <c r="AA596" s="4">
        <f t="shared" si="830"/>
        <v>2105.270591050054</v>
      </c>
      <c r="AB596" s="4">
        <f t="shared" si="830"/>
        <v>2111.0886620276701</v>
      </c>
      <c r="AC596" s="4">
        <f t="shared" si="830"/>
        <v>1863.0266306643243</v>
      </c>
      <c r="AD596" s="4">
        <f t="shared" si="830"/>
        <v>2304.913967873918</v>
      </c>
      <c r="AE596" s="4">
        <f t="shared" si="830"/>
        <v>2027.0202692638443</v>
      </c>
      <c r="AF596" s="4">
        <f t="shared" si="830"/>
        <v>2143.6003916971636</v>
      </c>
    </row>
    <row r="597" spans="4:32">
      <c r="D597" s="13">
        <v>8190</v>
      </c>
      <c r="E597" s="2"/>
      <c r="F597" s="4">
        <f t="shared" si="828"/>
        <v>94.86</v>
      </c>
      <c r="G597" s="4">
        <f t="shared" si="828"/>
        <v>114.33</v>
      </c>
      <c r="H597" s="4">
        <f t="shared" si="828"/>
        <v>104.41</v>
      </c>
      <c r="I597" s="4">
        <f t="shared" si="828"/>
        <v>0</v>
      </c>
      <c r="J597" s="4">
        <f t="shared" si="828"/>
        <v>100.72</v>
      </c>
      <c r="K597" s="4">
        <f t="shared" si="828"/>
        <v>103.52</v>
      </c>
      <c r="L597" s="4">
        <f t="shared" si="828"/>
        <v>58.463586575521653</v>
      </c>
      <c r="M597" s="4">
        <f t="shared" si="828"/>
        <v>61.306608558284296</v>
      </c>
      <c r="N597" s="4">
        <f t="shared" si="828"/>
        <v>55.319595774215976</v>
      </c>
      <c r="O597" s="4">
        <f t="shared" si="828"/>
        <v>57.920176458071708</v>
      </c>
      <c r="P597" s="4">
        <f t="shared" si="829"/>
        <v>63.95139486456457</v>
      </c>
      <c r="Q597" s="4">
        <f t="shared" si="829"/>
        <v>63.998205734828169</v>
      </c>
      <c r="R597" s="4">
        <f t="shared" si="829"/>
        <v>69.428406003472276</v>
      </c>
      <c r="S597" s="4">
        <f t="shared" si="829"/>
        <v>60.911404999722514</v>
      </c>
      <c r="T597" s="4">
        <f t="shared" si="829"/>
        <v>64.622072035543667</v>
      </c>
      <c r="U597" s="4">
        <f t="shared" si="829"/>
        <v>62.684227392890179</v>
      </c>
      <c r="V597" s="4">
        <f t="shared" si="829"/>
        <v>60.880337070946368</v>
      </c>
      <c r="W597" s="4">
        <f t="shared" si="829"/>
        <v>59.868609273761024</v>
      </c>
      <c r="X597" s="4">
        <f t="shared" si="829"/>
        <v>54.071096923420527</v>
      </c>
      <c r="Y597" s="4">
        <f t="shared" si="829"/>
        <v>60.274930414010413</v>
      </c>
      <c r="Z597" s="4">
        <f t="shared" si="830"/>
        <v>56.704626329946926</v>
      </c>
      <c r="AA597" s="4">
        <f t="shared" si="830"/>
        <v>57.920176458071708</v>
      </c>
      <c r="AB597" s="4">
        <f t="shared" si="830"/>
        <v>63.95139486456457</v>
      </c>
      <c r="AC597" s="4">
        <f t="shared" si="830"/>
        <v>63.998205734828169</v>
      </c>
      <c r="AD597" s="4">
        <f t="shared" si="830"/>
        <v>69.428406003472276</v>
      </c>
      <c r="AE597" s="4">
        <f t="shared" si="830"/>
        <v>60.911404999722514</v>
      </c>
      <c r="AF597" s="4">
        <f t="shared" si="830"/>
        <v>64.622072035543667</v>
      </c>
    </row>
    <row r="598" spans="4:32">
      <c r="D598" s="13">
        <v>8200</v>
      </c>
      <c r="E598" s="2"/>
      <c r="F598" s="4">
        <f t="shared" si="828"/>
        <v>327.27999999999997</v>
      </c>
      <c r="G598" s="4">
        <f t="shared" si="828"/>
        <v>1967.46</v>
      </c>
      <c r="H598" s="4">
        <f t="shared" si="828"/>
        <v>796.03</v>
      </c>
      <c r="I598" s="4">
        <f t="shared" si="828"/>
        <v>-61.56</v>
      </c>
      <c r="J598" s="4">
        <f t="shared" si="828"/>
        <v>574.07999999999993</v>
      </c>
      <c r="K598" s="4">
        <f t="shared" si="828"/>
        <v>278.54000000000002</v>
      </c>
      <c r="L598" s="4">
        <f t="shared" si="828"/>
        <v>618.85284406804203</v>
      </c>
      <c r="M598" s="4">
        <f t="shared" si="828"/>
        <v>494.15694372212988</v>
      </c>
      <c r="N598" s="4">
        <f t="shared" si="828"/>
        <v>455.72779529549655</v>
      </c>
      <c r="O598" s="4">
        <f t="shared" si="828"/>
        <v>480.12769298411501</v>
      </c>
      <c r="P598" s="4">
        <f t="shared" si="829"/>
        <v>485.44594923180341</v>
      </c>
      <c r="Q598" s="4">
        <f t="shared" si="829"/>
        <v>430.91484164235453</v>
      </c>
      <c r="R598" s="4">
        <f t="shared" si="829"/>
        <v>496.0677794234482</v>
      </c>
      <c r="S598" s="4">
        <f t="shared" si="829"/>
        <v>441.5845060908714</v>
      </c>
      <c r="T598" s="4">
        <f t="shared" si="829"/>
        <v>542.60786402030783</v>
      </c>
      <c r="U598" s="4">
        <f t="shared" si="829"/>
        <v>589.20787852063961</v>
      </c>
      <c r="V598" s="4">
        <f t="shared" si="829"/>
        <v>509.00016667418674</v>
      </c>
      <c r="W598" s="4">
        <f t="shared" si="829"/>
        <v>554.58413469028392</v>
      </c>
      <c r="X598" s="4">
        <f t="shared" si="829"/>
        <v>551.14823133689197</v>
      </c>
      <c r="Y598" s="4">
        <f t="shared" si="829"/>
        <v>575.16247045229989</v>
      </c>
      <c r="Z598" s="4">
        <f t="shared" si="830"/>
        <v>495.53817158695074</v>
      </c>
      <c r="AA598" s="4">
        <f t="shared" si="830"/>
        <v>485.23339252117705</v>
      </c>
      <c r="AB598" s="4">
        <f t="shared" si="830"/>
        <v>490.45564445783862</v>
      </c>
      <c r="AC598" s="4">
        <f t="shared" si="830"/>
        <v>435.73493388469899</v>
      </c>
      <c r="AD598" s="4">
        <f t="shared" si="830"/>
        <v>501.36092726794493</v>
      </c>
      <c r="AE598" s="4">
        <f t="shared" si="830"/>
        <v>446.17930974446699</v>
      </c>
      <c r="AF598" s="4">
        <f t="shared" si="830"/>
        <v>547.26424014886595</v>
      </c>
    </row>
    <row r="599" spans="4:32">
      <c r="D599" s="13">
        <v>8210</v>
      </c>
      <c r="E599" s="2"/>
      <c r="F599" s="4">
        <f t="shared" si="828"/>
        <v>16004.169999999998</v>
      </c>
      <c r="G599" s="4">
        <f t="shared" si="828"/>
        <v>8232.48</v>
      </c>
      <c r="H599" s="4">
        <f t="shared" si="828"/>
        <v>979.35999999999956</v>
      </c>
      <c r="I599" s="4">
        <f t="shared" si="828"/>
        <v>-180.34999999999997</v>
      </c>
      <c r="J599" s="4">
        <f t="shared" si="828"/>
        <v>1240.8499999999999</v>
      </c>
      <c r="K599" s="4">
        <f t="shared" si="828"/>
        <v>3290.67</v>
      </c>
      <c r="L599" s="4">
        <f t="shared" si="828"/>
        <v>4437.4388731267536</v>
      </c>
      <c r="M599" s="4">
        <f t="shared" si="828"/>
        <v>4370.2533523907068</v>
      </c>
      <c r="N599" s="4">
        <f t="shared" si="828"/>
        <v>3806.5465159394107</v>
      </c>
      <c r="O599" s="4">
        <f t="shared" si="828"/>
        <v>4212.0966827232978</v>
      </c>
      <c r="P599" s="4">
        <f t="shared" si="829"/>
        <v>4189.4259084446021</v>
      </c>
      <c r="Q599" s="4">
        <f t="shared" si="829"/>
        <v>3885.606924738413</v>
      </c>
      <c r="R599" s="4">
        <f t="shared" si="829"/>
        <v>4495.8513764500967</v>
      </c>
      <c r="S599" s="4">
        <f t="shared" si="829"/>
        <v>3928.278288435175</v>
      </c>
      <c r="T599" s="4">
        <f t="shared" si="829"/>
        <v>4071.5303477413295</v>
      </c>
      <c r="U599" s="4">
        <f t="shared" si="829"/>
        <v>4312.6945463064803</v>
      </c>
      <c r="V599" s="4">
        <f t="shared" si="829"/>
        <v>4143.5531053900004</v>
      </c>
      <c r="W599" s="4">
        <f t="shared" si="829"/>
        <v>3798.444532852277</v>
      </c>
      <c r="X599" s="4">
        <f t="shared" si="829"/>
        <v>4311.5186491823624</v>
      </c>
      <c r="Y599" s="4">
        <f t="shared" si="829"/>
        <v>4130.2255067270862</v>
      </c>
      <c r="Z599" s="4">
        <f t="shared" si="830"/>
        <v>3791.0505359564859</v>
      </c>
      <c r="AA599" s="4">
        <f t="shared" si="830"/>
        <v>4313.4757643561616</v>
      </c>
      <c r="AB599" s="4">
        <f t="shared" si="830"/>
        <v>4288.898722618118</v>
      </c>
      <c r="AC599" s="4">
        <f t="shared" si="830"/>
        <v>3981.3149704954017</v>
      </c>
      <c r="AD599" s="4">
        <f t="shared" si="830"/>
        <v>4600.9524431162399</v>
      </c>
      <c r="AE599" s="4">
        <f t="shared" si="830"/>
        <v>4019.5129902235399</v>
      </c>
      <c r="AF599" s="4">
        <f t="shared" si="830"/>
        <v>4163.9876363506091</v>
      </c>
    </row>
    <row r="600" spans="4:32">
      <c r="D600" s="13">
        <v>8240</v>
      </c>
      <c r="E600" s="2"/>
      <c r="F600" s="4">
        <f t="shared" ref="F600:O613" si="831">SUMIF($C$9:$C$578,$D600,F$9:F$578)</f>
        <v>0</v>
      </c>
      <c r="G600" s="4">
        <f t="shared" si="831"/>
        <v>0</v>
      </c>
      <c r="H600" s="4">
        <f t="shared" si="831"/>
        <v>0</v>
      </c>
      <c r="I600" s="4">
        <f t="shared" si="831"/>
        <v>0</v>
      </c>
      <c r="J600" s="4">
        <f t="shared" si="831"/>
        <v>0</v>
      </c>
      <c r="K600" s="4">
        <f t="shared" si="831"/>
        <v>0</v>
      </c>
      <c r="L600" s="4">
        <f t="shared" si="831"/>
        <v>0</v>
      </c>
      <c r="M600" s="4">
        <f t="shared" si="831"/>
        <v>0</v>
      </c>
      <c r="N600" s="4">
        <f t="shared" si="831"/>
        <v>0</v>
      </c>
      <c r="O600" s="4">
        <f t="shared" si="831"/>
        <v>0</v>
      </c>
      <c r="P600" s="4">
        <f t="shared" ref="P600:Y613" si="832">SUMIF($C$9:$C$578,$D600,P$9:P$578)</f>
        <v>0</v>
      </c>
      <c r="Q600" s="4">
        <f t="shared" si="832"/>
        <v>0</v>
      </c>
      <c r="R600" s="4">
        <f t="shared" si="832"/>
        <v>0</v>
      </c>
      <c r="S600" s="4">
        <f t="shared" si="832"/>
        <v>0</v>
      </c>
      <c r="T600" s="4">
        <f t="shared" si="832"/>
        <v>0</v>
      </c>
      <c r="U600" s="4">
        <f t="shared" si="832"/>
        <v>0</v>
      </c>
      <c r="V600" s="4">
        <f t="shared" si="832"/>
        <v>0</v>
      </c>
      <c r="W600" s="4">
        <f t="shared" si="832"/>
        <v>0</v>
      </c>
      <c r="X600" s="4">
        <f t="shared" si="832"/>
        <v>0</v>
      </c>
      <c r="Y600" s="4">
        <f t="shared" si="832"/>
        <v>0</v>
      </c>
      <c r="Z600" s="4">
        <f t="shared" ref="Z600:AF613" si="833">SUMIF($C$9:$C$578,$D600,Z$9:Z$578)</f>
        <v>0</v>
      </c>
      <c r="AA600" s="4">
        <f t="shared" si="833"/>
        <v>0</v>
      </c>
      <c r="AB600" s="4">
        <f t="shared" si="833"/>
        <v>0</v>
      </c>
      <c r="AC600" s="4">
        <f t="shared" si="833"/>
        <v>0</v>
      </c>
      <c r="AD600" s="4">
        <f t="shared" si="833"/>
        <v>0</v>
      </c>
      <c r="AE600" s="4">
        <f t="shared" si="833"/>
        <v>0</v>
      </c>
      <c r="AF600" s="4">
        <f t="shared" si="833"/>
        <v>0</v>
      </c>
    </row>
    <row r="601" spans="4:32">
      <c r="D601" s="13">
        <v>8250</v>
      </c>
      <c r="E601" s="2"/>
      <c r="F601" s="4">
        <f t="shared" si="831"/>
        <v>2637.08</v>
      </c>
      <c r="G601" s="4">
        <f t="shared" si="831"/>
        <v>772.91000000000008</v>
      </c>
      <c r="H601" s="4">
        <f t="shared" si="831"/>
        <v>854.21</v>
      </c>
      <c r="I601" s="4">
        <f t="shared" si="831"/>
        <v>948.66000000000008</v>
      </c>
      <c r="J601" s="4">
        <f t="shared" si="831"/>
        <v>406.31</v>
      </c>
      <c r="K601" s="4">
        <f t="shared" si="831"/>
        <v>535.35</v>
      </c>
      <c r="L601" s="4">
        <f t="shared" si="831"/>
        <v>695.19657913566471</v>
      </c>
      <c r="M601" s="4">
        <f t="shared" si="831"/>
        <v>728.93332099872475</v>
      </c>
      <c r="N601" s="4">
        <f t="shared" si="831"/>
        <v>657.79207892025227</v>
      </c>
      <c r="O601" s="4">
        <f t="shared" si="831"/>
        <v>690.30411382471289</v>
      </c>
      <c r="P601" s="4">
        <f t="shared" si="832"/>
        <v>762.04843985293314</v>
      </c>
      <c r="Q601" s="4">
        <f t="shared" si="832"/>
        <v>762.56768467664222</v>
      </c>
      <c r="R601" s="4">
        <f t="shared" si="832"/>
        <v>827.15803028585174</v>
      </c>
      <c r="S601" s="4">
        <f t="shared" si="832"/>
        <v>726.36514353277437</v>
      </c>
      <c r="T601" s="4">
        <f t="shared" si="832"/>
        <v>769.98502417454347</v>
      </c>
      <c r="U601" s="4">
        <f t="shared" si="832"/>
        <v>747.01999776886976</v>
      </c>
      <c r="V601" s="4">
        <f t="shared" si="832"/>
        <v>725.4983793409383</v>
      </c>
      <c r="W601" s="4">
        <f t="shared" si="832"/>
        <v>713.51522838947562</v>
      </c>
      <c r="X601" s="4">
        <f t="shared" si="832"/>
        <v>644.58681007864152</v>
      </c>
      <c r="Y601" s="4">
        <f t="shared" si="832"/>
        <v>718.30051226006958</v>
      </c>
      <c r="Z601" s="4">
        <f t="shared" si="833"/>
        <v>675.85355437648593</v>
      </c>
      <c r="AA601" s="4">
        <f t="shared" si="833"/>
        <v>690.30411382471289</v>
      </c>
      <c r="AB601" s="4">
        <f t="shared" si="833"/>
        <v>762.04843985293314</v>
      </c>
      <c r="AC601" s="4">
        <f t="shared" si="833"/>
        <v>762.56768467664222</v>
      </c>
      <c r="AD601" s="4">
        <f t="shared" si="833"/>
        <v>827.15803028585174</v>
      </c>
      <c r="AE601" s="4">
        <f t="shared" si="833"/>
        <v>726.36514353277437</v>
      </c>
      <c r="AF601" s="4">
        <f t="shared" si="833"/>
        <v>769.98502417454347</v>
      </c>
    </row>
    <row r="602" spans="4:32">
      <c r="D602" s="13">
        <v>8310</v>
      </c>
      <c r="E602" s="2"/>
      <c r="F602" s="4">
        <f t="shared" si="831"/>
        <v>459.78</v>
      </c>
      <c r="G602" s="4">
        <f t="shared" si="831"/>
        <v>1020</v>
      </c>
      <c r="H602" s="4">
        <f t="shared" si="831"/>
        <v>824.38</v>
      </c>
      <c r="I602" s="4">
        <f t="shared" si="831"/>
        <v>88</v>
      </c>
      <c r="J602" s="4">
        <f t="shared" si="831"/>
        <v>2405</v>
      </c>
      <c r="K602" s="4">
        <f t="shared" si="831"/>
        <v>3015.25</v>
      </c>
      <c r="L602" s="4">
        <f t="shared" si="831"/>
        <v>1508.8492745276435</v>
      </c>
      <c r="M602" s="4">
        <f t="shared" si="831"/>
        <v>867.31095363900488</v>
      </c>
      <c r="N602" s="4">
        <f t="shared" si="831"/>
        <v>884.75552079906595</v>
      </c>
      <c r="O602" s="4">
        <f t="shared" si="831"/>
        <v>893.69028205847394</v>
      </c>
      <c r="P602" s="4">
        <f t="shared" si="832"/>
        <v>878.68104816800246</v>
      </c>
      <c r="Q602" s="4">
        <f t="shared" si="832"/>
        <v>694.81336498519988</v>
      </c>
      <c r="R602" s="4">
        <f t="shared" si="832"/>
        <v>795.99054663488948</v>
      </c>
      <c r="S602" s="4">
        <f t="shared" si="832"/>
        <v>734.50340055636138</v>
      </c>
      <c r="T602" s="4">
        <f t="shared" si="832"/>
        <v>1194.7072612572363</v>
      </c>
      <c r="U602" s="4">
        <f t="shared" si="832"/>
        <v>1372.8844425593968</v>
      </c>
      <c r="V602" s="4">
        <f t="shared" si="832"/>
        <v>1044.1045176853925</v>
      </c>
      <c r="W602" s="4">
        <f t="shared" si="832"/>
        <v>1387.7816464009354</v>
      </c>
      <c r="X602" s="4">
        <f t="shared" si="832"/>
        <v>1244.0114736780761</v>
      </c>
      <c r="Y602" s="4">
        <f t="shared" si="832"/>
        <v>1384.8969210643688</v>
      </c>
      <c r="Z602" s="4">
        <f t="shared" si="833"/>
        <v>1109.6548808868595</v>
      </c>
      <c r="AA602" s="4">
        <f t="shared" si="833"/>
        <v>893.69028205847394</v>
      </c>
      <c r="AB602" s="4">
        <f t="shared" si="833"/>
        <v>878.68104816800246</v>
      </c>
      <c r="AC602" s="4">
        <f t="shared" si="833"/>
        <v>694.81336498519988</v>
      </c>
      <c r="AD602" s="4">
        <f t="shared" si="833"/>
        <v>795.99054663488948</v>
      </c>
      <c r="AE602" s="4">
        <f t="shared" si="833"/>
        <v>734.50340055636138</v>
      </c>
      <c r="AF602" s="4">
        <f t="shared" si="833"/>
        <v>1194.7072612572363</v>
      </c>
    </row>
    <row r="603" spans="4:32">
      <c r="D603" s="13">
        <v>8320</v>
      </c>
      <c r="E603" s="2"/>
      <c r="F603" s="4">
        <f t="shared" si="831"/>
        <v>0</v>
      </c>
      <c r="G603" s="4">
        <f t="shared" si="831"/>
        <v>0</v>
      </c>
      <c r="H603" s="4">
        <f t="shared" si="831"/>
        <v>0</v>
      </c>
      <c r="I603" s="4">
        <f t="shared" si="831"/>
        <v>0</v>
      </c>
      <c r="J603" s="4">
        <f t="shared" si="831"/>
        <v>0</v>
      </c>
      <c r="K603" s="4">
        <f t="shared" si="831"/>
        <v>0</v>
      </c>
      <c r="L603" s="4">
        <f t="shared" si="831"/>
        <v>0</v>
      </c>
      <c r="M603" s="4">
        <f t="shared" si="831"/>
        <v>0</v>
      </c>
      <c r="N603" s="4">
        <f t="shared" si="831"/>
        <v>0</v>
      </c>
      <c r="O603" s="4">
        <f t="shared" si="831"/>
        <v>0</v>
      </c>
      <c r="P603" s="4">
        <f t="shared" si="832"/>
        <v>0</v>
      </c>
      <c r="Q603" s="4">
        <f t="shared" si="832"/>
        <v>0</v>
      </c>
      <c r="R603" s="4">
        <f t="shared" si="832"/>
        <v>0</v>
      </c>
      <c r="S603" s="4">
        <f t="shared" si="832"/>
        <v>0</v>
      </c>
      <c r="T603" s="4">
        <f t="shared" si="832"/>
        <v>0</v>
      </c>
      <c r="U603" s="4">
        <f t="shared" si="832"/>
        <v>0</v>
      </c>
      <c r="V603" s="4">
        <f t="shared" si="832"/>
        <v>0</v>
      </c>
      <c r="W603" s="4">
        <f t="shared" si="832"/>
        <v>0</v>
      </c>
      <c r="X603" s="4">
        <f t="shared" si="832"/>
        <v>0</v>
      </c>
      <c r="Y603" s="4">
        <f t="shared" si="832"/>
        <v>0</v>
      </c>
      <c r="Z603" s="4">
        <f t="shared" si="833"/>
        <v>0</v>
      </c>
      <c r="AA603" s="4">
        <f t="shared" si="833"/>
        <v>0</v>
      </c>
      <c r="AB603" s="4">
        <f t="shared" si="833"/>
        <v>0</v>
      </c>
      <c r="AC603" s="4">
        <f t="shared" si="833"/>
        <v>0</v>
      </c>
      <c r="AD603" s="4">
        <f t="shared" si="833"/>
        <v>0</v>
      </c>
      <c r="AE603" s="4">
        <f t="shared" si="833"/>
        <v>0</v>
      </c>
      <c r="AF603" s="4">
        <f t="shared" si="833"/>
        <v>0</v>
      </c>
    </row>
    <row r="604" spans="4:32">
      <c r="D604" s="13">
        <v>8340</v>
      </c>
      <c r="E604" s="2"/>
      <c r="F604" s="4">
        <f t="shared" si="831"/>
        <v>0</v>
      </c>
      <c r="G604" s="4">
        <f t="shared" si="831"/>
        <v>31.29</v>
      </c>
      <c r="H604" s="4">
        <f t="shared" si="831"/>
        <v>1242.82</v>
      </c>
      <c r="I604" s="4">
        <f t="shared" si="831"/>
        <v>-177.55</v>
      </c>
      <c r="J604" s="4">
        <f t="shared" si="831"/>
        <v>1034.3800000000001</v>
      </c>
      <c r="K604" s="4">
        <f t="shared" si="831"/>
        <v>-318.56</v>
      </c>
      <c r="L604" s="4">
        <f t="shared" si="831"/>
        <v>273.61855981055839</v>
      </c>
      <c r="M604" s="4">
        <f t="shared" si="831"/>
        <v>283.20487223144141</v>
      </c>
      <c r="N604" s="4">
        <f t="shared" si="831"/>
        <v>250.60510794468291</v>
      </c>
      <c r="O604" s="4">
        <f t="shared" si="831"/>
        <v>288.2872418852545</v>
      </c>
      <c r="P604" s="4">
        <f t="shared" si="832"/>
        <v>283.09128028956007</v>
      </c>
      <c r="Q604" s="4">
        <f t="shared" si="832"/>
        <v>271.55655942253367</v>
      </c>
      <c r="R604" s="4">
        <f t="shared" si="832"/>
        <v>299.51688156354351</v>
      </c>
      <c r="S604" s="4">
        <f t="shared" si="832"/>
        <v>260.12280622756458</v>
      </c>
      <c r="T604" s="4">
        <f t="shared" si="832"/>
        <v>263.95337772564267</v>
      </c>
      <c r="U604" s="4">
        <f t="shared" si="832"/>
        <v>273.43022000038781</v>
      </c>
      <c r="V604" s="4">
        <f t="shared" si="832"/>
        <v>281.61318501878492</v>
      </c>
      <c r="W604" s="4">
        <f t="shared" si="832"/>
        <v>252.36542047898953</v>
      </c>
      <c r="X604" s="4">
        <f t="shared" si="832"/>
        <v>279.98407651264608</v>
      </c>
      <c r="Y604" s="4">
        <f t="shared" si="832"/>
        <v>269.18185204460241</v>
      </c>
      <c r="Z604" s="4">
        <f t="shared" si="833"/>
        <v>258.58168623669627</v>
      </c>
      <c r="AA604" s="4">
        <f t="shared" si="833"/>
        <v>296.82505314643225</v>
      </c>
      <c r="AB604" s="4">
        <f t="shared" si="833"/>
        <v>291.46855200432367</v>
      </c>
      <c r="AC604" s="4">
        <f t="shared" si="833"/>
        <v>279.61677478144304</v>
      </c>
      <c r="AD604" s="4">
        <f t="shared" si="833"/>
        <v>308.3681461054104</v>
      </c>
      <c r="AE604" s="4">
        <f t="shared" si="833"/>
        <v>267.80629133901772</v>
      </c>
      <c r="AF604" s="4">
        <f t="shared" si="833"/>
        <v>271.73982505927472</v>
      </c>
    </row>
    <row r="605" spans="4:32">
      <c r="D605" s="13">
        <v>8350</v>
      </c>
      <c r="E605" s="2"/>
      <c r="F605" s="4">
        <f t="shared" si="831"/>
        <v>0</v>
      </c>
      <c r="G605" s="4">
        <f t="shared" si="831"/>
        <v>0</v>
      </c>
      <c r="H605" s="4">
        <f t="shared" si="831"/>
        <v>0</v>
      </c>
      <c r="I605" s="4">
        <f t="shared" si="831"/>
        <v>0</v>
      </c>
      <c r="J605" s="4">
        <f t="shared" si="831"/>
        <v>0</v>
      </c>
      <c r="K605" s="4">
        <f t="shared" si="831"/>
        <v>0</v>
      </c>
      <c r="L605" s="4">
        <f t="shared" si="831"/>
        <v>0</v>
      </c>
      <c r="M605" s="4">
        <f t="shared" si="831"/>
        <v>0</v>
      </c>
      <c r="N605" s="4">
        <f t="shared" si="831"/>
        <v>0</v>
      </c>
      <c r="O605" s="4">
        <f t="shared" si="831"/>
        <v>0</v>
      </c>
      <c r="P605" s="4">
        <f t="shared" si="832"/>
        <v>0</v>
      </c>
      <c r="Q605" s="4">
        <f t="shared" si="832"/>
        <v>0</v>
      </c>
      <c r="R605" s="4">
        <f t="shared" si="832"/>
        <v>0</v>
      </c>
      <c r="S605" s="4">
        <f t="shared" si="832"/>
        <v>0</v>
      </c>
      <c r="T605" s="4">
        <f t="shared" si="832"/>
        <v>0</v>
      </c>
      <c r="U605" s="4">
        <f t="shared" si="832"/>
        <v>0</v>
      </c>
      <c r="V605" s="4">
        <f t="shared" si="832"/>
        <v>0</v>
      </c>
      <c r="W605" s="4">
        <f t="shared" si="832"/>
        <v>0</v>
      </c>
      <c r="X605" s="4">
        <f t="shared" si="832"/>
        <v>0</v>
      </c>
      <c r="Y605" s="4">
        <f t="shared" si="832"/>
        <v>0</v>
      </c>
      <c r="Z605" s="4">
        <f t="shared" si="833"/>
        <v>0</v>
      </c>
      <c r="AA605" s="4">
        <f t="shared" si="833"/>
        <v>0</v>
      </c>
      <c r="AB605" s="4">
        <f t="shared" si="833"/>
        <v>0</v>
      </c>
      <c r="AC605" s="4">
        <f t="shared" si="833"/>
        <v>0</v>
      </c>
      <c r="AD605" s="4">
        <f t="shared" si="833"/>
        <v>0</v>
      </c>
      <c r="AE605" s="4">
        <f t="shared" si="833"/>
        <v>0</v>
      </c>
      <c r="AF605" s="4">
        <f t="shared" si="833"/>
        <v>0</v>
      </c>
    </row>
    <row r="606" spans="4:32">
      <c r="D606" s="13">
        <v>8360</v>
      </c>
      <c r="E606" s="2"/>
      <c r="F606" s="4">
        <f t="shared" si="831"/>
        <v>0</v>
      </c>
      <c r="G606" s="4">
        <f t="shared" si="831"/>
        <v>0</v>
      </c>
      <c r="H606" s="4">
        <f t="shared" si="831"/>
        <v>0</v>
      </c>
      <c r="I606" s="4">
        <f t="shared" si="831"/>
        <v>0</v>
      </c>
      <c r="J606" s="4">
        <f t="shared" si="831"/>
        <v>0</v>
      </c>
      <c r="K606" s="4">
        <f t="shared" si="831"/>
        <v>0</v>
      </c>
      <c r="L606" s="4">
        <f t="shared" si="831"/>
        <v>0</v>
      </c>
      <c r="M606" s="4">
        <f t="shared" si="831"/>
        <v>0</v>
      </c>
      <c r="N606" s="4">
        <f t="shared" si="831"/>
        <v>0</v>
      </c>
      <c r="O606" s="4">
        <f t="shared" si="831"/>
        <v>0</v>
      </c>
      <c r="P606" s="4">
        <f t="shared" si="832"/>
        <v>0</v>
      </c>
      <c r="Q606" s="4">
        <f t="shared" si="832"/>
        <v>0</v>
      </c>
      <c r="R606" s="4">
        <f t="shared" si="832"/>
        <v>0</v>
      </c>
      <c r="S606" s="4">
        <f t="shared" si="832"/>
        <v>0</v>
      </c>
      <c r="T606" s="4">
        <f t="shared" si="832"/>
        <v>0</v>
      </c>
      <c r="U606" s="4">
        <f t="shared" si="832"/>
        <v>0</v>
      </c>
      <c r="V606" s="4">
        <f t="shared" si="832"/>
        <v>0</v>
      </c>
      <c r="W606" s="4">
        <f t="shared" si="832"/>
        <v>0</v>
      </c>
      <c r="X606" s="4">
        <f t="shared" si="832"/>
        <v>0</v>
      </c>
      <c r="Y606" s="4">
        <f t="shared" si="832"/>
        <v>0</v>
      </c>
      <c r="Z606" s="4">
        <f t="shared" si="833"/>
        <v>0</v>
      </c>
      <c r="AA606" s="4">
        <f t="shared" si="833"/>
        <v>0</v>
      </c>
      <c r="AB606" s="4">
        <f t="shared" si="833"/>
        <v>0</v>
      </c>
      <c r="AC606" s="4">
        <f t="shared" si="833"/>
        <v>0</v>
      </c>
      <c r="AD606" s="4">
        <f t="shared" si="833"/>
        <v>0</v>
      </c>
      <c r="AE606" s="4">
        <f t="shared" si="833"/>
        <v>0</v>
      </c>
      <c r="AF606" s="4">
        <f t="shared" si="833"/>
        <v>0</v>
      </c>
    </row>
    <row r="607" spans="4:32">
      <c r="D607">
        <v>8370</v>
      </c>
      <c r="E607" s="2"/>
      <c r="F607" s="4">
        <f t="shared" si="831"/>
        <v>0</v>
      </c>
      <c r="G607" s="4">
        <f t="shared" si="831"/>
        <v>0</v>
      </c>
      <c r="H607" s="4">
        <f t="shared" si="831"/>
        <v>0</v>
      </c>
      <c r="I607" s="4">
        <f t="shared" si="831"/>
        <v>0</v>
      </c>
      <c r="J607" s="4">
        <f t="shared" si="831"/>
        <v>0</v>
      </c>
      <c r="K607" s="4">
        <f t="shared" si="831"/>
        <v>0</v>
      </c>
      <c r="L607" s="4">
        <f t="shared" si="831"/>
        <v>0</v>
      </c>
      <c r="M607" s="4">
        <f t="shared" si="831"/>
        <v>0</v>
      </c>
      <c r="N607" s="4">
        <f t="shared" si="831"/>
        <v>0</v>
      </c>
      <c r="O607" s="4">
        <f t="shared" si="831"/>
        <v>0</v>
      </c>
      <c r="P607" s="4">
        <f t="shared" si="832"/>
        <v>0</v>
      </c>
      <c r="Q607" s="4">
        <f t="shared" si="832"/>
        <v>0</v>
      </c>
      <c r="R607" s="4">
        <f t="shared" si="832"/>
        <v>0</v>
      </c>
      <c r="S607" s="4">
        <f t="shared" si="832"/>
        <v>0</v>
      </c>
      <c r="T607" s="4">
        <f t="shared" si="832"/>
        <v>0</v>
      </c>
      <c r="U607" s="4">
        <f t="shared" si="832"/>
        <v>0</v>
      </c>
      <c r="V607" s="4">
        <f t="shared" si="832"/>
        <v>0</v>
      </c>
      <c r="W607" s="4">
        <f t="shared" si="832"/>
        <v>0</v>
      </c>
      <c r="X607" s="4">
        <f t="shared" si="832"/>
        <v>0</v>
      </c>
      <c r="Y607" s="4">
        <f t="shared" si="832"/>
        <v>0</v>
      </c>
      <c r="Z607" s="4">
        <f t="shared" si="833"/>
        <v>0</v>
      </c>
      <c r="AA607" s="4">
        <f t="shared" si="833"/>
        <v>0</v>
      </c>
      <c r="AB607" s="4">
        <f t="shared" si="833"/>
        <v>0</v>
      </c>
      <c r="AC607" s="4">
        <f t="shared" si="833"/>
        <v>0</v>
      </c>
      <c r="AD607" s="4">
        <f t="shared" si="833"/>
        <v>0</v>
      </c>
      <c r="AE607" s="4">
        <f t="shared" si="833"/>
        <v>0</v>
      </c>
      <c r="AF607" s="4">
        <f t="shared" si="833"/>
        <v>0</v>
      </c>
    </row>
    <row r="608" spans="4:32">
      <c r="D608" s="14">
        <v>8400</v>
      </c>
      <c r="E608" s="2"/>
      <c r="F608" s="4">
        <f t="shared" si="831"/>
        <v>0</v>
      </c>
      <c r="G608" s="4">
        <f t="shared" si="831"/>
        <v>0</v>
      </c>
      <c r="H608" s="4">
        <f t="shared" si="831"/>
        <v>0</v>
      </c>
      <c r="I608" s="4">
        <f t="shared" si="831"/>
        <v>0</v>
      </c>
      <c r="J608" s="4">
        <f t="shared" si="831"/>
        <v>0</v>
      </c>
      <c r="K608" s="4">
        <f t="shared" si="831"/>
        <v>0</v>
      </c>
      <c r="L608" s="4">
        <f t="shared" si="831"/>
        <v>0</v>
      </c>
      <c r="M608" s="4">
        <f t="shared" si="831"/>
        <v>0</v>
      </c>
      <c r="N608" s="4">
        <f t="shared" si="831"/>
        <v>0</v>
      </c>
      <c r="O608" s="4">
        <f t="shared" si="831"/>
        <v>0</v>
      </c>
      <c r="P608" s="4">
        <f t="shared" si="832"/>
        <v>0</v>
      </c>
      <c r="Q608" s="4">
        <f t="shared" si="832"/>
        <v>0</v>
      </c>
      <c r="R608" s="4">
        <f t="shared" si="832"/>
        <v>0</v>
      </c>
      <c r="S608" s="4">
        <f t="shared" si="832"/>
        <v>0</v>
      </c>
      <c r="T608" s="4">
        <f t="shared" si="832"/>
        <v>0</v>
      </c>
      <c r="U608" s="4">
        <f t="shared" si="832"/>
        <v>0</v>
      </c>
      <c r="V608" s="4">
        <f t="shared" si="832"/>
        <v>0</v>
      </c>
      <c r="W608" s="4">
        <f t="shared" si="832"/>
        <v>0</v>
      </c>
      <c r="X608" s="4">
        <f t="shared" si="832"/>
        <v>0</v>
      </c>
      <c r="Y608" s="4">
        <f t="shared" si="832"/>
        <v>0</v>
      </c>
      <c r="Z608" s="4">
        <f t="shared" si="833"/>
        <v>0</v>
      </c>
      <c r="AA608" s="4">
        <f t="shared" si="833"/>
        <v>0</v>
      </c>
      <c r="AB608" s="4">
        <f t="shared" si="833"/>
        <v>0</v>
      </c>
      <c r="AC608" s="4">
        <f t="shared" si="833"/>
        <v>0</v>
      </c>
      <c r="AD608" s="4">
        <f t="shared" si="833"/>
        <v>0</v>
      </c>
      <c r="AE608" s="4">
        <f t="shared" si="833"/>
        <v>0</v>
      </c>
      <c r="AF608" s="4">
        <f t="shared" si="833"/>
        <v>0</v>
      </c>
    </row>
    <row r="609" spans="4:32">
      <c r="D609" s="13">
        <v>8410</v>
      </c>
      <c r="E609" s="2"/>
      <c r="F609" s="4">
        <f t="shared" si="831"/>
        <v>19063.29</v>
      </c>
      <c r="G609" s="4">
        <f t="shared" si="831"/>
        <v>-7360.1200000000008</v>
      </c>
      <c r="H609" s="4">
        <f t="shared" si="831"/>
        <v>6379.6500000000005</v>
      </c>
      <c r="I609" s="4">
        <f t="shared" si="831"/>
        <v>5083.41</v>
      </c>
      <c r="J609" s="4">
        <f t="shared" si="831"/>
        <v>5229.17</v>
      </c>
      <c r="K609" s="4">
        <f t="shared" si="831"/>
        <v>9242.4</v>
      </c>
      <c r="L609" s="4">
        <f t="shared" si="831"/>
        <v>5597.6894438190484</v>
      </c>
      <c r="M609" s="4">
        <f t="shared" si="831"/>
        <v>5874.1106231991535</v>
      </c>
      <c r="N609" s="4">
        <f t="shared" si="831"/>
        <v>5231.7166932373802</v>
      </c>
      <c r="O609" s="4">
        <f t="shared" si="831"/>
        <v>5929.1268042623678</v>
      </c>
      <c r="P609" s="4">
        <f t="shared" si="832"/>
        <v>5935.7716037573427</v>
      </c>
      <c r="Q609" s="4">
        <f t="shared" si="832"/>
        <v>5594.2378667647063</v>
      </c>
      <c r="R609" s="4">
        <f t="shared" si="832"/>
        <v>6182.8536258501126</v>
      </c>
      <c r="S609" s="4">
        <f t="shared" si="832"/>
        <v>5412.2101797350897</v>
      </c>
      <c r="T609" s="4">
        <f t="shared" si="832"/>
        <v>5535.6145725176884</v>
      </c>
      <c r="U609" s="4">
        <f t="shared" si="832"/>
        <v>5750.8488178447487</v>
      </c>
      <c r="V609" s="4">
        <f t="shared" si="832"/>
        <v>5789.1773190005815</v>
      </c>
      <c r="W609" s="4">
        <f t="shared" si="832"/>
        <v>5224.2323857120127</v>
      </c>
      <c r="X609" s="4">
        <f t="shared" si="832"/>
        <v>5756.1535565053455</v>
      </c>
      <c r="Y609" s="4">
        <f t="shared" si="832"/>
        <v>5600.6104900821319</v>
      </c>
      <c r="Z609" s="4">
        <f t="shared" si="833"/>
        <v>5421.4638794390394</v>
      </c>
      <c r="AA609" s="4">
        <f t="shared" si="833"/>
        <v>6093.8434180661325</v>
      </c>
      <c r="AB609" s="4">
        <f t="shared" si="833"/>
        <v>6097.3909916260263</v>
      </c>
      <c r="AC609" s="4">
        <f t="shared" si="833"/>
        <v>5749.7404118356671</v>
      </c>
      <c r="AD609" s="4">
        <f t="shared" si="833"/>
        <v>6353.6175697483659</v>
      </c>
      <c r="AE609" s="4">
        <f t="shared" si="833"/>
        <v>5560.4446172337239</v>
      </c>
      <c r="AF609" s="4">
        <f t="shared" si="833"/>
        <v>5685.8354194212889</v>
      </c>
    </row>
    <row r="610" spans="4:32">
      <c r="D610" s="13">
        <v>8470</v>
      </c>
      <c r="E610" s="2"/>
      <c r="F610" s="4">
        <f t="shared" si="831"/>
        <v>0</v>
      </c>
      <c r="G610" s="4">
        <f t="shared" si="831"/>
        <v>0</v>
      </c>
      <c r="H610" s="4">
        <f t="shared" si="831"/>
        <v>0</v>
      </c>
      <c r="I610" s="4">
        <f t="shared" si="831"/>
        <v>0</v>
      </c>
      <c r="J610" s="4">
        <f t="shared" si="831"/>
        <v>0</v>
      </c>
      <c r="K610" s="4">
        <f t="shared" si="831"/>
        <v>0</v>
      </c>
      <c r="L610" s="4">
        <f t="shared" si="831"/>
        <v>0</v>
      </c>
      <c r="M610" s="4">
        <f t="shared" si="831"/>
        <v>0</v>
      </c>
      <c r="N610" s="4">
        <f t="shared" si="831"/>
        <v>0</v>
      </c>
      <c r="O610" s="4">
        <f t="shared" si="831"/>
        <v>0</v>
      </c>
      <c r="P610" s="4">
        <f t="shared" si="832"/>
        <v>0</v>
      </c>
      <c r="Q610" s="4">
        <f t="shared" si="832"/>
        <v>0</v>
      </c>
      <c r="R610" s="4">
        <f t="shared" si="832"/>
        <v>0</v>
      </c>
      <c r="S610" s="4">
        <f t="shared" si="832"/>
        <v>0</v>
      </c>
      <c r="T610" s="4">
        <f t="shared" si="832"/>
        <v>0</v>
      </c>
      <c r="U610" s="4">
        <f t="shared" si="832"/>
        <v>0</v>
      </c>
      <c r="V610" s="4">
        <f t="shared" si="832"/>
        <v>0</v>
      </c>
      <c r="W610" s="4">
        <f t="shared" si="832"/>
        <v>0</v>
      </c>
      <c r="X610" s="4">
        <f t="shared" si="832"/>
        <v>0</v>
      </c>
      <c r="Y610" s="4">
        <f t="shared" si="832"/>
        <v>0</v>
      </c>
      <c r="Z610" s="4">
        <f t="shared" si="833"/>
        <v>0</v>
      </c>
      <c r="AA610" s="4">
        <f t="shared" si="833"/>
        <v>0</v>
      </c>
      <c r="AB610" s="4">
        <f t="shared" si="833"/>
        <v>0</v>
      </c>
      <c r="AC610" s="4">
        <f t="shared" si="833"/>
        <v>0</v>
      </c>
      <c r="AD610" s="4">
        <f t="shared" si="833"/>
        <v>0</v>
      </c>
      <c r="AE610" s="4">
        <f t="shared" si="833"/>
        <v>0</v>
      </c>
      <c r="AF610" s="4">
        <f t="shared" si="833"/>
        <v>0</v>
      </c>
    </row>
    <row r="611" spans="4:32">
      <c r="D611" s="13">
        <v>8500</v>
      </c>
      <c r="E611" s="2"/>
      <c r="F611" s="4">
        <f t="shared" si="831"/>
        <v>0</v>
      </c>
      <c r="G611" s="4">
        <f t="shared" si="831"/>
        <v>0</v>
      </c>
      <c r="H611" s="4">
        <f t="shared" si="831"/>
        <v>0</v>
      </c>
      <c r="I611" s="4">
        <f t="shared" si="831"/>
        <v>0</v>
      </c>
      <c r="J611" s="4">
        <f t="shared" si="831"/>
        <v>28.57</v>
      </c>
      <c r="K611" s="4">
        <f t="shared" si="831"/>
        <v>0</v>
      </c>
      <c r="L611" s="4">
        <f t="shared" si="831"/>
        <v>4.3253125363796325</v>
      </c>
      <c r="M611" s="4">
        <f t="shared" si="831"/>
        <v>3.6356039894814449</v>
      </c>
      <c r="N611" s="4">
        <f t="shared" si="831"/>
        <v>2.9059519692187297</v>
      </c>
      <c r="O611" s="4">
        <f t="shared" si="831"/>
        <v>2.6919449727918452</v>
      </c>
      <c r="P611" s="4">
        <f t="shared" si="832"/>
        <v>2.8051729977777491</v>
      </c>
      <c r="Q611" s="4">
        <f t="shared" si="832"/>
        <v>2.100998534874619</v>
      </c>
      <c r="R611" s="4">
        <f t="shared" si="832"/>
        <v>3.2613020637553438</v>
      </c>
      <c r="S611" s="4">
        <f t="shared" si="832"/>
        <v>2.9201425029172619</v>
      </c>
      <c r="T611" s="4">
        <f t="shared" si="832"/>
        <v>3.2105779989637124</v>
      </c>
      <c r="U611" s="4">
        <f t="shared" si="832"/>
        <v>3.7634340569533005</v>
      </c>
      <c r="V611" s="4">
        <f t="shared" si="832"/>
        <v>2.6702028095203554</v>
      </c>
      <c r="W611" s="4">
        <f t="shared" si="832"/>
        <v>2.6163697410762339</v>
      </c>
      <c r="X611" s="4">
        <f t="shared" si="832"/>
        <v>3.531408817080254</v>
      </c>
      <c r="Y611" s="4">
        <f t="shared" si="832"/>
        <v>3.1996977900734938</v>
      </c>
      <c r="Z611" s="4">
        <f t="shared" si="833"/>
        <v>2.3471214712292632</v>
      </c>
      <c r="AA611" s="4">
        <f t="shared" si="833"/>
        <v>2.6919449727918452</v>
      </c>
      <c r="AB611" s="4">
        <f t="shared" si="833"/>
        <v>2.8051729977777491</v>
      </c>
      <c r="AC611" s="4">
        <f t="shared" si="833"/>
        <v>2.100998534874619</v>
      </c>
      <c r="AD611" s="4">
        <f t="shared" si="833"/>
        <v>3.2613020637553438</v>
      </c>
      <c r="AE611" s="4">
        <f t="shared" si="833"/>
        <v>2.9201425029172619</v>
      </c>
      <c r="AF611" s="4">
        <f t="shared" si="833"/>
        <v>3.2105779989637124</v>
      </c>
    </row>
    <row r="612" spans="4:32">
      <c r="D612">
        <v>8520</v>
      </c>
      <c r="E612" s="2"/>
      <c r="F612" s="4">
        <f t="shared" si="831"/>
        <v>0</v>
      </c>
      <c r="G612" s="4">
        <f t="shared" si="831"/>
        <v>0</v>
      </c>
      <c r="H612" s="4">
        <f t="shared" si="831"/>
        <v>0</v>
      </c>
      <c r="I612" s="4">
        <f t="shared" si="831"/>
        <v>0</v>
      </c>
      <c r="J612" s="4">
        <f t="shared" si="831"/>
        <v>0</v>
      </c>
      <c r="K612" s="4">
        <f t="shared" si="831"/>
        <v>0</v>
      </c>
      <c r="L612" s="4">
        <f t="shared" si="831"/>
        <v>0</v>
      </c>
      <c r="M612" s="4">
        <f t="shared" si="831"/>
        <v>0</v>
      </c>
      <c r="N612" s="4">
        <f t="shared" si="831"/>
        <v>0</v>
      </c>
      <c r="O612" s="4">
        <f t="shared" si="831"/>
        <v>0</v>
      </c>
      <c r="P612" s="4">
        <f t="shared" si="832"/>
        <v>0</v>
      </c>
      <c r="Q612" s="4">
        <f t="shared" si="832"/>
        <v>0</v>
      </c>
      <c r="R612" s="4">
        <f t="shared" si="832"/>
        <v>0</v>
      </c>
      <c r="S612" s="4">
        <f t="shared" si="832"/>
        <v>0</v>
      </c>
      <c r="T612" s="4">
        <f t="shared" si="832"/>
        <v>0</v>
      </c>
      <c r="U612" s="4">
        <f t="shared" si="832"/>
        <v>0</v>
      </c>
      <c r="V612" s="4">
        <f t="shared" si="832"/>
        <v>0</v>
      </c>
      <c r="W612" s="4">
        <f t="shared" si="832"/>
        <v>0</v>
      </c>
      <c r="X612" s="4">
        <f t="shared" si="832"/>
        <v>0</v>
      </c>
      <c r="Y612" s="4">
        <f t="shared" si="832"/>
        <v>0</v>
      </c>
      <c r="Z612" s="4">
        <f t="shared" si="833"/>
        <v>0</v>
      </c>
      <c r="AA612" s="4">
        <f t="shared" si="833"/>
        <v>0</v>
      </c>
      <c r="AB612" s="4">
        <f t="shared" si="833"/>
        <v>0</v>
      </c>
      <c r="AC612" s="4">
        <f t="shared" si="833"/>
        <v>0</v>
      </c>
      <c r="AD612" s="4">
        <f t="shared" si="833"/>
        <v>0</v>
      </c>
      <c r="AE612" s="4">
        <f t="shared" si="833"/>
        <v>0</v>
      </c>
      <c r="AF612" s="4">
        <f t="shared" si="833"/>
        <v>0</v>
      </c>
    </row>
    <row r="613" spans="4:32">
      <c r="D613">
        <v>8550</v>
      </c>
      <c r="E613" s="2"/>
      <c r="F613" s="4">
        <f t="shared" si="831"/>
        <v>39.590000000000003</v>
      </c>
      <c r="G613" s="4">
        <f t="shared" si="831"/>
        <v>34.520000000000003</v>
      </c>
      <c r="H613" s="4">
        <f t="shared" si="831"/>
        <v>37.520000000000003</v>
      </c>
      <c r="I613" s="4">
        <f t="shared" si="831"/>
        <v>34.909999999999997</v>
      </c>
      <c r="J613" s="4">
        <f t="shared" si="831"/>
        <v>35.21</v>
      </c>
      <c r="K613" s="4">
        <f t="shared" si="831"/>
        <v>35.22</v>
      </c>
      <c r="L613" s="4">
        <f t="shared" si="831"/>
        <v>24.495682796406101</v>
      </c>
      <c r="M613" s="4">
        <f t="shared" si="831"/>
        <v>25.68688177601372</v>
      </c>
      <c r="N613" s="4">
        <f t="shared" si="831"/>
        <v>23.178380764582965</v>
      </c>
      <c r="O613" s="4">
        <f t="shared" si="831"/>
        <v>24.267999162111501</v>
      </c>
      <c r="P613" s="4">
        <f t="shared" si="832"/>
        <v>26.795021905925722</v>
      </c>
      <c r="Q613" s="4">
        <f t="shared" si="832"/>
        <v>26.814635212200042</v>
      </c>
      <c r="R613" s="4">
        <f t="shared" si="832"/>
        <v>29.089837112956474</v>
      </c>
      <c r="S613" s="4">
        <f t="shared" si="832"/>
        <v>25.521295270334072</v>
      </c>
      <c r="T613" s="4">
        <f t="shared" si="832"/>
        <v>27.076029216653623</v>
      </c>
      <c r="U613" s="4">
        <f t="shared" si="832"/>
        <v>26.264090872538592</v>
      </c>
      <c r="V613" s="4">
        <f t="shared" si="832"/>
        <v>25.508278105753195</v>
      </c>
      <c r="W613" s="4">
        <f t="shared" si="832"/>
        <v>25.084373849312392</v>
      </c>
      <c r="X613" s="4">
        <f t="shared" si="832"/>
        <v>22.655271704531426</v>
      </c>
      <c r="Y613" s="4">
        <f t="shared" si="832"/>
        <v>25.254618515232195</v>
      </c>
      <c r="Z613" s="4">
        <f t="shared" si="833"/>
        <v>23.758695301267931</v>
      </c>
      <c r="AA613" s="4">
        <f t="shared" si="833"/>
        <v>24.267999162111501</v>
      </c>
      <c r="AB613" s="4">
        <f t="shared" si="833"/>
        <v>26.795021905925722</v>
      </c>
      <c r="AC613" s="4">
        <f t="shared" si="833"/>
        <v>26.814635212200042</v>
      </c>
      <c r="AD613" s="4">
        <f t="shared" si="833"/>
        <v>29.089837112956474</v>
      </c>
      <c r="AE613" s="4">
        <f t="shared" si="833"/>
        <v>25.521295270334072</v>
      </c>
      <c r="AF613" s="4">
        <f t="shared" si="833"/>
        <v>27.076029216653623</v>
      </c>
    </row>
    <row r="614" spans="4:32">
      <c r="D614" s="13">
        <v>8560</v>
      </c>
      <c r="E614" s="2"/>
      <c r="F614" s="4">
        <f>SUMIF($C$9:$C$575,$D614,F$9:F$575)</f>
        <v>12455.669999999998</v>
      </c>
      <c r="G614" s="4">
        <f>SUMIF($C$9:$C$575,$D614,G$9:G$575)</f>
        <v>29430.539999999994</v>
      </c>
      <c r="H614" s="4">
        <f>SUMIF($C$9:$C$575,$D614,H$9:H$575)</f>
        <v>47533.69</v>
      </c>
      <c r="I614" s="4">
        <f>SUMIF($C$9:$C$575,$D614,I$9:I$575)</f>
        <v>35350.81</v>
      </c>
      <c r="J614" s="4">
        <f t="shared" ref="J614:S623" si="834">SUMIF($C$9:$C$578,$D614,J$9:J$578)</f>
        <v>49826.009999999995</v>
      </c>
      <c r="K614" s="4">
        <f t="shared" si="834"/>
        <v>43467.520000000004</v>
      </c>
      <c r="L614" s="4">
        <f t="shared" si="834"/>
        <v>35638.342051698448</v>
      </c>
      <c r="M614" s="4">
        <f t="shared" si="834"/>
        <v>29706.705001849004</v>
      </c>
      <c r="N614" s="4">
        <f t="shared" si="834"/>
        <v>27267.858527128818</v>
      </c>
      <c r="O614" s="4">
        <f t="shared" si="834"/>
        <v>29312.555723350531</v>
      </c>
      <c r="P614" s="4">
        <f t="shared" si="834"/>
        <v>29064.460045144631</v>
      </c>
      <c r="Q614" s="4">
        <f t="shared" si="834"/>
        <v>26134.464902759213</v>
      </c>
      <c r="R614" s="4">
        <f t="shared" si="834"/>
        <v>29880.108922780044</v>
      </c>
      <c r="S614" s="4">
        <f t="shared" si="834"/>
        <v>26475.518673416802</v>
      </c>
      <c r="T614" s="4">
        <f t="shared" ref="T614:AF623" si="835">SUMIF($C$9:$C$578,$D614,T$9:T$578)</f>
        <v>31263.71958255547</v>
      </c>
      <c r="U614" s="4">
        <f t="shared" si="835"/>
        <v>33952.2955422741</v>
      </c>
      <c r="V614" s="4">
        <f t="shared" si="835"/>
        <v>30334.011443202497</v>
      </c>
      <c r="W614" s="4">
        <f t="shared" si="835"/>
        <v>31661.230152313019</v>
      </c>
      <c r="X614" s="4">
        <f t="shared" si="835"/>
        <v>32799.914761639971</v>
      </c>
      <c r="Y614" s="4">
        <f t="shared" si="835"/>
        <v>33170.566655818075</v>
      </c>
      <c r="Z614" s="4">
        <f t="shared" si="835"/>
        <v>29203.042299788776</v>
      </c>
      <c r="AA614" s="4">
        <f t="shared" si="835"/>
        <v>29823.50451901865</v>
      </c>
      <c r="AB614" s="4">
        <f t="shared" si="835"/>
        <v>29565.80128620793</v>
      </c>
      <c r="AC614" s="4">
        <f t="shared" si="835"/>
        <v>26616.8317769471</v>
      </c>
      <c r="AD614" s="4">
        <f t="shared" si="835"/>
        <v>30409.816457821402</v>
      </c>
      <c r="AE614" s="4">
        <f t="shared" si="835"/>
        <v>26935.339972358157</v>
      </c>
      <c r="AF614" s="4">
        <f t="shared" si="835"/>
        <v>31729.702697659337</v>
      </c>
    </row>
    <row r="615" spans="4:32">
      <c r="D615" s="13">
        <v>8570</v>
      </c>
      <c r="E615" s="2"/>
      <c r="F615" s="4">
        <f t="shared" ref="F615:I634" si="836">SUMIF($C$9:$C$578,$D615,F$9:F$578)</f>
        <v>2184.08</v>
      </c>
      <c r="G615" s="4">
        <f t="shared" si="836"/>
        <v>10618.99</v>
      </c>
      <c r="H615" s="4">
        <f t="shared" si="836"/>
        <v>-1840.67</v>
      </c>
      <c r="I615" s="4">
        <f t="shared" si="836"/>
        <v>1397.6299999999999</v>
      </c>
      <c r="J615" s="4">
        <f t="shared" si="834"/>
        <v>2143.36</v>
      </c>
      <c r="K615" s="4">
        <f t="shared" si="834"/>
        <v>1419.27</v>
      </c>
      <c r="L615" s="4">
        <f t="shared" si="834"/>
        <v>2246.6979784821101</v>
      </c>
      <c r="M615" s="4">
        <f t="shared" si="834"/>
        <v>2319.226875867942</v>
      </c>
      <c r="N615" s="4">
        <f t="shared" si="834"/>
        <v>2056.1664771348242</v>
      </c>
      <c r="O615" s="4">
        <f t="shared" si="834"/>
        <v>2310.0139054842239</v>
      </c>
      <c r="P615" s="4">
        <f t="shared" si="834"/>
        <v>2327.2566024910539</v>
      </c>
      <c r="Q615" s="4">
        <f t="shared" si="834"/>
        <v>2244.8174348832599</v>
      </c>
      <c r="R615" s="4">
        <f t="shared" si="834"/>
        <v>2480.7563008150792</v>
      </c>
      <c r="S615" s="4">
        <f t="shared" si="834"/>
        <v>2160.6864065702302</v>
      </c>
      <c r="T615" s="4">
        <f t="shared" si="835"/>
        <v>2218.6462500452321</v>
      </c>
      <c r="U615" s="4">
        <f t="shared" si="835"/>
        <v>2270.8356110448176</v>
      </c>
      <c r="V615" s="4">
        <f t="shared" si="835"/>
        <v>2291.4675833733036</v>
      </c>
      <c r="W615" s="4">
        <f t="shared" si="835"/>
        <v>2099.1986172453135</v>
      </c>
      <c r="X615" s="4">
        <f t="shared" si="835"/>
        <v>2239.7312703239354</v>
      </c>
      <c r="Y615" s="4">
        <f t="shared" si="835"/>
        <v>2216.5726486881167</v>
      </c>
      <c r="Z615" s="4">
        <f t="shared" si="835"/>
        <v>2108.9142632441631</v>
      </c>
      <c r="AA615" s="4">
        <f t="shared" si="835"/>
        <v>2363.5485889174083</v>
      </c>
      <c r="AB615" s="4">
        <f t="shared" si="835"/>
        <v>2379.7846539511388</v>
      </c>
      <c r="AC615" s="4">
        <f t="shared" si="835"/>
        <v>2295.3574461862245</v>
      </c>
      <c r="AD615" s="4">
        <f t="shared" si="835"/>
        <v>2536.2564320239817</v>
      </c>
      <c r="AE615" s="4">
        <f t="shared" si="835"/>
        <v>2208.8642041956705</v>
      </c>
      <c r="AF615" s="4">
        <f t="shared" si="835"/>
        <v>2267.4696522408963</v>
      </c>
    </row>
    <row r="616" spans="4:32">
      <c r="D616" s="13">
        <v>8580</v>
      </c>
      <c r="E616" s="2"/>
      <c r="F616" s="4">
        <f t="shared" si="836"/>
        <v>0</v>
      </c>
      <c r="G616" s="4">
        <f t="shared" si="836"/>
        <v>0</v>
      </c>
      <c r="H616" s="4">
        <f t="shared" si="836"/>
        <v>0</v>
      </c>
      <c r="I616" s="4">
        <f t="shared" si="836"/>
        <v>0</v>
      </c>
      <c r="J616" s="4">
        <f t="shared" si="834"/>
        <v>0</v>
      </c>
      <c r="K616" s="4">
        <f t="shared" si="834"/>
        <v>0</v>
      </c>
      <c r="L616" s="4">
        <f t="shared" si="834"/>
        <v>0</v>
      </c>
      <c r="M616" s="4">
        <f t="shared" si="834"/>
        <v>0</v>
      </c>
      <c r="N616" s="4">
        <f t="shared" si="834"/>
        <v>0</v>
      </c>
      <c r="O616" s="4">
        <f t="shared" si="834"/>
        <v>0</v>
      </c>
      <c r="P616" s="4">
        <f t="shared" si="834"/>
        <v>0</v>
      </c>
      <c r="Q616" s="4">
        <f t="shared" si="834"/>
        <v>0</v>
      </c>
      <c r="R616" s="4">
        <f t="shared" si="834"/>
        <v>0</v>
      </c>
      <c r="S616" s="4">
        <f t="shared" si="834"/>
        <v>0</v>
      </c>
      <c r="T616" s="4">
        <f t="shared" si="835"/>
        <v>0</v>
      </c>
      <c r="U616" s="4">
        <f t="shared" si="835"/>
        <v>0</v>
      </c>
      <c r="V616" s="4">
        <f t="shared" si="835"/>
        <v>0</v>
      </c>
      <c r="W616" s="4">
        <f t="shared" si="835"/>
        <v>0</v>
      </c>
      <c r="X616" s="4">
        <f t="shared" si="835"/>
        <v>0</v>
      </c>
      <c r="Y616" s="4">
        <f t="shared" si="835"/>
        <v>0</v>
      </c>
      <c r="Z616" s="4">
        <f t="shared" si="835"/>
        <v>0</v>
      </c>
      <c r="AA616" s="4">
        <f t="shared" si="835"/>
        <v>0</v>
      </c>
      <c r="AB616" s="4">
        <f t="shared" si="835"/>
        <v>0</v>
      </c>
      <c r="AC616" s="4">
        <f t="shared" si="835"/>
        <v>0</v>
      </c>
      <c r="AD616" s="4">
        <f t="shared" si="835"/>
        <v>0</v>
      </c>
      <c r="AE616" s="4">
        <f t="shared" si="835"/>
        <v>0</v>
      </c>
      <c r="AF616" s="4">
        <f t="shared" si="835"/>
        <v>0</v>
      </c>
    </row>
    <row r="617" spans="4:32">
      <c r="D617" s="13">
        <v>8590</v>
      </c>
      <c r="E617" s="2"/>
      <c r="F617" s="4">
        <f t="shared" si="836"/>
        <v>0</v>
      </c>
      <c r="G617" s="4">
        <f t="shared" si="836"/>
        <v>0</v>
      </c>
      <c r="H617" s="4">
        <f t="shared" si="836"/>
        <v>0</v>
      </c>
      <c r="I617" s="4">
        <f t="shared" si="836"/>
        <v>0</v>
      </c>
      <c r="J617" s="4">
        <f t="shared" si="834"/>
        <v>0</v>
      </c>
      <c r="K617" s="4">
        <f t="shared" si="834"/>
        <v>0</v>
      </c>
      <c r="L617" s="4">
        <f t="shared" si="834"/>
        <v>0</v>
      </c>
      <c r="M617" s="4">
        <f t="shared" si="834"/>
        <v>0</v>
      </c>
      <c r="N617" s="4">
        <f t="shared" si="834"/>
        <v>0</v>
      </c>
      <c r="O617" s="4">
        <f t="shared" si="834"/>
        <v>0</v>
      </c>
      <c r="P617" s="4">
        <f t="shared" si="834"/>
        <v>0</v>
      </c>
      <c r="Q617" s="4">
        <f t="shared" si="834"/>
        <v>0</v>
      </c>
      <c r="R617" s="4">
        <f t="shared" si="834"/>
        <v>0</v>
      </c>
      <c r="S617" s="4">
        <f t="shared" si="834"/>
        <v>0</v>
      </c>
      <c r="T617" s="4">
        <f t="shared" si="835"/>
        <v>0</v>
      </c>
      <c r="U617" s="4">
        <f t="shared" si="835"/>
        <v>0</v>
      </c>
      <c r="V617" s="4">
        <f t="shared" si="835"/>
        <v>0</v>
      </c>
      <c r="W617" s="4">
        <f t="shared" si="835"/>
        <v>0</v>
      </c>
      <c r="X617" s="4">
        <f t="shared" si="835"/>
        <v>0</v>
      </c>
      <c r="Y617" s="4">
        <f t="shared" si="835"/>
        <v>0</v>
      </c>
      <c r="Z617" s="4">
        <f t="shared" si="835"/>
        <v>0</v>
      </c>
      <c r="AA617" s="4">
        <f t="shared" si="835"/>
        <v>0</v>
      </c>
      <c r="AB617" s="4">
        <f t="shared" si="835"/>
        <v>0</v>
      </c>
      <c r="AC617" s="4">
        <f t="shared" si="835"/>
        <v>0</v>
      </c>
      <c r="AD617" s="4">
        <f t="shared" si="835"/>
        <v>0</v>
      </c>
      <c r="AE617" s="4">
        <f t="shared" si="835"/>
        <v>0</v>
      </c>
      <c r="AF617" s="4">
        <f t="shared" si="835"/>
        <v>0</v>
      </c>
    </row>
    <row r="618" spans="4:32">
      <c r="D618" s="14">
        <v>8600</v>
      </c>
      <c r="E618" s="2"/>
      <c r="F618" s="4">
        <f t="shared" si="836"/>
        <v>0</v>
      </c>
      <c r="G618" s="4">
        <f t="shared" si="836"/>
        <v>0</v>
      </c>
      <c r="H618" s="4">
        <f t="shared" si="836"/>
        <v>0</v>
      </c>
      <c r="I618" s="4">
        <f t="shared" si="836"/>
        <v>0</v>
      </c>
      <c r="J618" s="4">
        <f t="shared" si="834"/>
        <v>0</v>
      </c>
      <c r="K618" s="4">
        <f t="shared" si="834"/>
        <v>0</v>
      </c>
      <c r="L618" s="4">
        <f t="shared" si="834"/>
        <v>0</v>
      </c>
      <c r="M618" s="4">
        <f t="shared" si="834"/>
        <v>0</v>
      </c>
      <c r="N618" s="4">
        <f t="shared" si="834"/>
        <v>0</v>
      </c>
      <c r="O618" s="4">
        <f t="shared" si="834"/>
        <v>0</v>
      </c>
      <c r="P618" s="4">
        <f t="shared" si="834"/>
        <v>0</v>
      </c>
      <c r="Q618" s="4">
        <f t="shared" si="834"/>
        <v>0</v>
      </c>
      <c r="R618" s="4">
        <f t="shared" si="834"/>
        <v>0</v>
      </c>
      <c r="S618" s="4">
        <f t="shared" si="834"/>
        <v>0</v>
      </c>
      <c r="T618" s="4">
        <f t="shared" si="835"/>
        <v>0</v>
      </c>
      <c r="U618" s="4">
        <f t="shared" si="835"/>
        <v>0</v>
      </c>
      <c r="V618" s="4">
        <f t="shared" si="835"/>
        <v>0</v>
      </c>
      <c r="W618" s="4">
        <f t="shared" si="835"/>
        <v>0</v>
      </c>
      <c r="X618" s="4">
        <f t="shared" si="835"/>
        <v>0</v>
      </c>
      <c r="Y618" s="4">
        <f t="shared" si="835"/>
        <v>0</v>
      </c>
      <c r="Z618" s="4">
        <f t="shared" si="835"/>
        <v>0</v>
      </c>
      <c r="AA618" s="4">
        <f t="shared" si="835"/>
        <v>0</v>
      </c>
      <c r="AB618" s="4">
        <f t="shared" si="835"/>
        <v>0</v>
      </c>
      <c r="AC618" s="4">
        <f t="shared" si="835"/>
        <v>0</v>
      </c>
      <c r="AD618" s="4">
        <f t="shared" si="835"/>
        <v>0</v>
      </c>
      <c r="AE618" s="4">
        <f t="shared" si="835"/>
        <v>0</v>
      </c>
      <c r="AF618" s="4">
        <f t="shared" si="835"/>
        <v>0</v>
      </c>
    </row>
    <row r="619" spans="4:32">
      <c r="D619" s="13">
        <v>8620</v>
      </c>
      <c r="E619" s="2"/>
      <c r="F619" s="4">
        <f t="shared" si="836"/>
        <v>0</v>
      </c>
      <c r="G619" s="4">
        <f t="shared" si="836"/>
        <v>0</v>
      </c>
      <c r="H619" s="4">
        <f t="shared" si="836"/>
        <v>0</v>
      </c>
      <c r="I619" s="4">
        <f t="shared" si="836"/>
        <v>0</v>
      </c>
      <c r="J619" s="4">
        <f t="shared" si="834"/>
        <v>0</v>
      </c>
      <c r="K619" s="4">
        <f t="shared" si="834"/>
        <v>0</v>
      </c>
      <c r="L619" s="4">
        <f t="shared" si="834"/>
        <v>0</v>
      </c>
      <c r="M619" s="4">
        <f t="shared" si="834"/>
        <v>0</v>
      </c>
      <c r="N619" s="4">
        <f t="shared" si="834"/>
        <v>0</v>
      </c>
      <c r="O619" s="4">
        <f t="shared" si="834"/>
        <v>0</v>
      </c>
      <c r="P619" s="4">
        <f t="shared" si="834"/>
        <v>0</v>
      </c>
      <c r="Q619" s="4">
        <f t="shared" si="834"/>
        <v>0</v>
      </c>
      <c r="R619" s="4">
        <f t="shared" si="834"/>
        <v>0</v>
      </c>
      <c r="S619" s="4">
        <f t="shared" si="834"/>
        <v>0</v>
      </c>
      <c r="T619" s="4">
        <f t="shared" si="835"/>
        <v>0</v>
      </c>
      <c r="U619" s="4">
        <f t="shared" si="835"/>
        <v>0</v>
      </c>
      <c r="V619" s="4">
        <f t="shared" si="835"/>
        <v>0</v>
      </c>
      <c r="W619" s="4">
        <f t="shared" si="835"/>
        <v>0</v>
      </c>
      <c r="X619" s="4">
        <f t="shared" si="835"/>
        <v>0</v>
      </c>
      <c r="Y619" s="4">
        <f t="shared" si="835"/>
        <v>0</v>
      </c>
      <c r="Z619" s="4">
        <f t="shared" si="835"/>
        <v>0</v>
      </c>
      <c r="AA619" s="4">
        <f t="shared" si="835"/>
        <v>0</v>
      </c>
      <c r="AB619" s="4">
        <f t="shared" si="835"/>
        <v>0</v>
      </c>
      <c r="AC619" s="4">
        <f t="shared" si="835"/>
        <v>0</v>
      </c>
      <c r="AD619" s="4">
        <f t="shared" si="835"/>
        <v>0</v>
      </c>
      <c r="AE619" s="4">
        <f t="shared" si="835"/>
        <v>0</v>
      </c>
      <c r="AF619" s="4">
        <f t="shared" si="835"/>
        <v>0</v>
      </c>
    </row>
    <row r="620" spans="4:32">
      <c r="D620" s="13">
        <v>8630</v>
      </c>
      <c r="E620" s="2"/>
      <c r="F620" s="4">
        <f t="shared" si="836"/>
        <v>0</v>
      </c>
      <c r="G620" s="4">
        <f t="shared" si="836"/>
        <v>4742.46</v>
      </c>
      <c r="H620" s="4">
        <f t="shared" si="836"/>
        <v>1145.7</v>
      </c>
      <c r="I620" s="4">
        <f t="shared" si="836"/>
        <v>774.21</v>
      </c>
      <c r="J620" s="4">
        <f t="shared" si="834"/>
        <v>2447.31</v>
      </c>
      <c r="K620" s="4">
        <f t="shared" si="834"/>
        <v>-617.11999999999989</v>
      </c>
      <c r="L620" s="4">
        <f t="shared" si="834"/>
        <v>1307.9490137252455</v>
      </c>
      <c r="M620" s="4">
        <f t="shared" si="834"/>
        <v>1360.2044407615078</v>
      </c>
      <c r="N620" s="4">
        <f t="shared" si="834"/>
        <v>1254.3950353333221</v>
      </c>
      <c r="O620" s="4">
        <f t="shared" si="834"/>
        <v>1390.0480337376541</v>
      </c>
      <c r="P620" s="4">
        <f t="shared" si="834"/>
        <v>1331.1032610051536</v>
      </c>
      <c r="Q620" s="4">
        <f t="shared" si="834"/>
        <v>1433.9122552099207</v>
      </c>
      <c r="R620" s="4">
        <f t="shared" si="834"/>
        <v>1428.4238591284761</v>
      </c>
      <c r="S620" s="4">
        <f t="shared" si="834"/>
        <v>1298.3780068375092</v>
      </c>
      <c r="T620" s="4">
        <f t="shared" si="835"/>
        <v>1338.4178883229902</v>
      </c>
      <c r="U620" s="4">
        <f t="shared" si="835"/>
        <v>1304.355772927421</v>
      </c>
      <c r="V620" s="4">
        <f t="shared" si="835"/>
        <v>1312.5124897884295</v>
      </c>
      <c r="W620" s="4">
        <f t="shared" si="835"/>
        <v>1294.7238948778149</v>
      </c>
      <c r="X620" s="4">
        <f t="shared" si="835"/>
        <v>1372.1630114097254</v>
      </c>
      <c r="Y620" s="4">
        <f t="shared" si="835"/>
        <v>1282.2506787225957</v>
      </c>
      <c r="Z620" s="4">
        <f t="shared" si="835"/>
        <v>1265.3649600635961</v>
      </c>
      <c r="AA620" s="4">
        <f t="shared" si="835"/>
        <v>1429.5582939729145</v>
      </c>
      <c r="AB620" s="4">
        <f t="shared" si="835"/>
        <v>1369.8705955580767</v>
      </c>
      <c r="AC620" s="4">
        <f t="shared" si="835"/>
        <v>1471.2123543384673</v>
      </c>
      <c r="AD620" s="4">
        <f t="shared" si="835"/>
        <v>1469.3846809084662</v>
      </c>
      <c r="AE620" s="4">
        <f t="shared" si="835"/>
        <v>1333.9347188542824</v>
      </c>
      <c r="AF620" s="4">
        <f t="shared" si="835"/>
        <v>1374.4510765780219</v>
      </c>
    </row>
    <row r="621" spans="4:32">
      <c r="D621" s="13">
        <v>8640</v>
      </c>
      <c r="E621" s="2"/>
      <c r="F621" s="4">
        <f t="shared" si="836"/>
        <v>0</v>
      </c>
      <c r="G621" s="4">
        <f t="shared" si="836"/>
        <v>0</v>
      </c>
      <c r="H621" s="4">
        <f t="shared" si="836"/>
        <v>0</v>
      </c>
      <c r="I621" s="4">
        <f t="shared" si="836"/>
        <v>0</v>
      </c>
      <c r="J621" s="4">
        <f t="shared" si="834"/>
        <v>0</v>
      </c>
      <c r="K621" s="4">
        <f t="shared" si="834"/>
        <v>0</v>
      </c>
      <c r="L621" s="4">
        <f t="shared" si="834"/>
        <v>0</v>
      </c>
      <c r="M621" s="4">
        <f t="shared" si="834"/>
        <v>0</v>
      </c>
      <c r="N621" s="4">
        <f t="shared" si="834"/>
        <v>0</v>
      </c>
      <c r="O621" s="4">
        <f t="shared" si="834"/>
        <v>0</v>
      </c>
      <c r="P621" s="4">
        <f t="shared" si="834"/>
        <v>0</v>
      </c>
      <c r="Q621" s="4">
        <f t="shared" si="834"/>
        <v>0</v>
      </c>
      <c r="R621" s="4">
        <f t="shared" si="834"/>
        <v>0</v>
      </c>
      <c r="S621" s="4">
        <f t="shared" si="834"/>
        <v>0</v>
      </c>
      <c r="T621" s="4">
        <f t="shared" si="835"/>
        <v>0</v>
      </c>
      <c r="U621" s="4">
        <f t="shared" si="835"/>
        <v>0</v>
      </c>
      <c r="V621" s="4">
        <f t="shared" si="835"/>
        <v>0</v>
      </c>
      <c r="W621" s="4">
        <f t="shared" si="835"/>
        <v>0</v>
      </c>
      <c r="X621" s="4">
        <f t="shared" si="835"/>
        <v>0</v>
      </c>
      <c r="Y621" s="4">
        <f t="shared" si="835"/>
        <v>0</v>
      </c>
      <c r="Z621" s="4">
        <f t="shared" si="835"/>
        <v>0</v>
      </c>
      <c r="AA621" s="4">
        <f t="shared" si="835"/>
        <v>0</v>
      </c>
      <c r="AB621" s="4">
        <f t="shared" si="835"/>
        <v>0</v>
      </c>
      <c r="AC621" s="4">
        <f t="shared" si="835"/>
        <v>0</v>
      </c>
      <c r="AD621" s="4">
        <f t="shared" si="835"/>
        <v>0</v>
      </c>
      <c r="AE621" s="4">
        <f t="shared" si="835"/>
        <v>0</v>
      </c>
      <c r="AF621" s="4">
        <f t="shared" si="835"/>
        <v>0</v>
      </c>
    </row>
    <row r="622" spans="4:32">
      <c r="D622" s="13">
        <v>8650</v>
      </c>
      <c r="E622" s="2"/>
      <c r="F622" s="4">
        <f t="shared" si="836"/>
        <v>0</v>
      </c>
      <c r="G622" s="4">
        <f t="shared" si="836"/>
        <v>0</v>
      </c>
      <c r="H622" s="4">
        <f t="shared" si="836"/>
        <v>0</v>
      </c>
      <c r="I622" s="4">
        <f t="shared" si="836"/>
        <v>0</v>
      </c>
      <c r="J622" s="4">
        <f t="shared" si="834"/>
        <v>0</v>
      </c>
      <c r="K622" s="4">
        <f t="shared" si="834"/>
        <v>0</v>
      </c>
      <c r="L622" s="4">
        <f t="shared" si="834"/>
        <v>0</v>
      </c>
      <c r="M622" s="4">
        <f t="shared" si="834"/>
        <v>0</v>
      </c>
      <c r="N622" s="4">
        <f t="shared" si="834"/>
        <v>0</v>
      </c>
      <c r="O622" s="4">
        <f t="shared" si="834"/>
        <v>0</v>
      </c>
      <c r="P622" s="4">
        <f t="shared" si="834"/>
        <v>0</v>
      </c>
      <c r="Q622" s="4">
        <f t="shared" si="834"/>
        <v>0</v>
      </c>
      <c r="R622" s="4">
        <f t="shared" si="834"/>
        <v>0</v>
      </c>
      <c r="S622" s="4">
        <f t="shared" si="834"/>
        <v>0</v>
      </c>
      <c r="T622" s="4">
        <f t="shared" si="835"/>
        <v>0</v>
      </c>
      <c r="U622" s="4">
        <f t="shared" si="835"/>
        <v>0</v>
      </c>
      <c r="V622" s="4">
        <f t="shared" si="835"/>
        <v>0</v>
      </c>
      <c r="W622" s="4">
        <f t="shared" si="835"/>
        <v>0</v>
      </c>
      <c r="X622" s="4">
        <f t="shared" si="835"/>
        <v>0</v>
      </c>
      <c r="Y622" s="4">
        <f t="shared" si="835"/>
        <v>0</v>
      </c>
      <c r="Z622" s="4">
        <f t="shared" si="835"/>
        <v>0</v>
      </c>
      <c r="AA622" s="4">
        <f t="shared" si="835"/>
        <v>0</v>
      </c>
      <c r="AB622" s="4">
        <f t="shared" si="835"/>
        <v>0</v>
      </c>
      <c r="AC622" s="4">
        <f t="shared" si="835"/>
        <v>0</v>
      </c>
      <c r="AD622" s="4">
        <f t="shared" si="835"/>
        <v>0</v>
      </c>
      <c r="AE622" s="4">
        <f t="shared" si="835"/>
        <v>0</v>
      </c>
      <c r="AF622" s="4">
        <f t="shared" si="835"/>
        <v>0</v>
      </c>
    </row>
    <row r="623" spans="4:32">
      <c r="D623" s="13">
        <v>8670</v>
      </c>
      <c r="E623" s="2"/>
      <c r="F623" s="4">
        <f t="shared" si="836"/>
        <v>0</v>
      </c>
      <c r="G623" s="4">
        <f t="shared" si="836"/>
        <v>0</v>
      </c>
      <c r="H623" s="4">
        <f t="shared" si="836"/>
        <v>0</v>
      </c>
      <c r="I623" s="4">
        <f t="shared" si="836"/>
        <v>0</v>
      </c>
      <c r="J623" s="4">
        <f t="shared" si="834"/>
        <v>0</v>
      </c>
      <c r="K623" s="4">
        <f t="shared" si="834"/>
        <v>0</v>
      </c>
      <c r="L623" s="4">
        <f t="shared" si="834"/>
        <v>0</v>
      </c>
      <c r="M623" s="4">
        <f t="shared" si="834"/>
        <v>0</v>
      </c>
      <c r="N623" s="4">
        <f t="shared" si="834"/>
        <v>0</v>
      </c>
      <c r="O623" s="4">
        <f t="shared" si="834"/>
        <v>0</v>
      </c>
      <c r="P623" s="4">
        <f t="shared" si="834"/>
        <v>0</v>
      </c>
      <c r="Q623" s="4">
        <f t="shared" si="834"/>
        <v>0</v>
      </c>
      <c r="R623" s="4">
        <f t="shared" si="834"/>
        <v>0</v>
      </c>
      <c r="S623" s="4">
        <f t="shared" si="834"/>
        <v>0</v>
      </c>
      <c r="T623" s="4">
        <f t="shared" si="835"/>
        <v>0</v>
      </c>
      <c r="U623" s="4">
        <f t="shared" si="835"/>
        <v>0</v>
      </c>
      <c r="V623" s="4">
        <f t="shared" si="835"/>
        <v>0</v>
      </c>
      <c r="W623" s="4">
        <f t="shared" si="835"/>
        <v>0</v>
      </c>
      <c r="X623" s="4">
        <f t="shared" si="835"/>
        <v>0</v>
      </c>
      <c r="Y623" s="4">
        <f t="shared" si="835"/>
        <v>0</v>
      </c>
      <c r="Z623" s="4">
        <f t="shared" si="835"/>
        <v>0</v>
      </c>
      <c r="AA623" s="4">
        <f t="shared" si="835"/>
        <v>0</v>
      </c>
      <c r="AB623" s="4">
        <f t="shared" si="835"/>
        <v>0</v>
      </c>
      <c r="AC623" s="4">
        <f t="shared" si="835"/>
        <v>0</v>
      </c>
      <c r="AD623" s="4">
        <f t="shared" si="835"/>
        <v>0</v>
      </c>
      <c r="AE623" s="4">
        <f t="shared" si="835"/>
        <v>0</v>
      </c>
      <c r="AF623" s="4">
        <f t="shared" si="835"/>
        <v>0</v>
      </c>
    </row>
    <row r="624" spans="4:32">
      <c r="D624" s="13">
        <v>8700</v>
      </c>
      <c r="E624" s="2"/>
      <c r="F624" s="4">
        <f t="shared" si="836"/>
        <v>161945.12999999998</v>
      </c>
      <c r="G624" s="4">
        <f t="shared" si="836"/>
        <v>57921.109999999899</v>
      </c>
      <c r="H624" s="4">
        <f t="shared" si="836"/>
        <v>123487.74000000005</v>
      </c>
      <c r="I624" s="4">
        <f t="shared" si="836"/>
        <v>161656.08999999997</v>
      </c>
      <c r="J624" s="4">
        <f t="shared" ref="J624:S633" si="837">SUMIF($C$9:$C$578,$D624,J$9:J$578)</f>
        <v>183227.55999999994</v>
      </c>
      <c r="K624" s="4">
        <f t="shared" si="837"/>
        <v>205824.88</v>
      </c>
      <c r="L624" s="4">
        <f t="shared" si="837"/>
        <v>119912.97548888726</v>
      </c>
      <c r="M624" s="4">
        <f t="shared" si="837"/>
        <v>117861.36488419003</v>
      </c>
      <c r="N624" s="4">
        <f t="shared" si="837"/>
        <v>107149.76092095581</v>
      </c>
      <c r="O624" s="4">
        <f t="shared" si="837"/>
        <v>71405.348095168185</v>
      </c>
      <c r="P624" s="4">
        <f t="shared" si="837"/>
        <v>74571.454034588663</v>
      </c>
      <c r="Q624" s="4">
        <f t="shared" si="837"/>
        <v>67879.947821622816</v>
      </c>
      <c r="R624" s="4">
        <f t="shared" si="837"/>
        <v>80257.83883875329</v>
      </c>
      <c r="S624" s="4">
        <f t="shared" si="837"/>
        <v>56701.75349518517</v>
      </c>
      <c r="T624" s="4">
        <f t="shared" ref="T624:AF633" si="838">SUMIF($C$9:$C$578,$D624,T$9:T$578)</f>
        <v>84555.26958929305</v>
      </c>
      <c r="U624" s="4">
        <f t="shared" si="838"/>
        <v>95362.664831322705</v>
      </c>
      <c r="V624" s="4">
        <f t="shared" si="838"/>
        <v>82927.419859492045</v>
      </c>
      <c r="W624" s="4">
        <f t="shared" si="838"/>
        <v>81808.727122496901</v>
      </c>
      <c r="X624" s="4">
        <f t="shared" si="838"/>
        <v>87702.01702641265</v>
      </c>
      <c r="Y624" s="4">
        <f t="shared" si="838"/>
        <v>87419.454205177288</v>
      </c>
      <c r="Z624" s="4">
        <f t="shared" si="838"/>
        <v>86666.676812004764</v>
      </c>
      <c r="AA624" s="4">
        <f t="shared" si="838"/>
        <v>72470.83610548533</v>
      </c>
      <c r="AB624" s="4">
        <f t="shared" si="838"/>
        <v>75616.907289316514</v>
      </c>
      <c r="AC624" s="4">
        <f t="shared" si="838"/>
        <v>68885.833588217647</v>
      </c>
      <c r="AD624" s="4">
        <f t="shared" si="838"/>
        <v>81362.444686435338</v>
      </c>
      <c r="AE624" s="4">
        <f t="shared" si="838"/>
        <v>57660.624687492906</v>
      </c>
      <c r="AF624" s="4">
        <f t="shared" si="838"/>
        <v>85526.990095071276</v>
      </c>
    </row>
    <row r="625" spans="4:32">
      <c r="D625" s="13">
        <v>8710</v>
      </c>
      <c r="E625" s="2"/>
      <c r="F625" s="4">
        <f t="shared" si="836"/>
        <v>69.58</v>
      </c>
      <c r="G625" s="4">
        <f t="shared" si="836"/>
        <v>218.74</v>
      </c>
      <c r="H625" s="4">
        <f t="shared" si="836"/>
        <v>43.39</v>
      </c>
      <c r="I625" s="4">
        <f t="shared" si="836"/>
        <v>22.45</v>
      </c>
      <c r="J625" s="4">
        <f t="shared" si="837"/>
        <v>22.2</v>
      </c>
      <c r="K625" s="4">
        <f t="shared" si="837"/>
        <v>90.38</v>
      </c>
      <c r="L625" s="4">
        <f t="shared" si="837"/>
        <v>52.69445079225045</v>
      </c>
      <c r="M625" s="4">
        <f t="shared" si="837"/>
        <v>55.256925842912111</v>
      </c>
      <c r="N625" s="4">
        <f t="shared" si="837"/>
        <v>49.860706263821953</v>
      </c>
      <c r="O625" s="4">
        <f t="shared" si="837"/>
        <v>52.204663911710924</v>
      </c>
      <c r="P625" s="4">
        <f t="shared" si="837"/>
        <v>57.640726940921645</v>
      </c>
      <c r="Q625" s="4">
        <f t="shared" si="837"/>
        <v>57.682918555294485</v>
      </c>
      <c r="R625" s="4">
        <f t="shared" si="837"/>
        <v>62.577271392825281</v>
      </c>
      <c r="S625" s="4">
        <f t="shared" si="837"/>
        <v>54.900720627163764</v>
      </c>
      <c r="T625" s="4">
        <f t="shared" si="838"/>
        <v>58.245222273037328</v>
      </c>
      <c r="U625" s="4">
        <f t="shared" si="838"/>
        <v>56.498602451254364</v>
      </c>
      <c r="V625" s="4">
        <f t="shared" si="838"/>
        <v>54.872718454529398</v>
      </c>
      <c r="W625" s="4">
        <f t="shared" si="838"/>
        <v>53.960827074840132</v>
      </c>
      <c r="X625" s="4">
        <f t="shared" si="838"/>
        <v>48.735408191791471</v>
      </c>
      <c r="Y625" s="4">
        <f t="shared" si="838"/>
        <v>54.32705279900204</v>
      </c>
      <c r="Z625" s="4">
        <f t="shared" si="838"/>
        <v>51.109063211106566</v>
      </c>
      <c r="AA625" s="4">
        <f t="shared" si="838"/>
        <v>52.204663911710924</v>
      </c>
      <c r="AB625" s="4">
        <f t="shared" si="838"/>
        <v>57.640726940921645</v>
      </c>
      <c r="AC625" s="4">
        <f t="shared" si="838"/>
        <v>57.682918555294485</v>
      </c>
      <c r="AD625" s="4">
        <f t="shared" si="838"/>
        <v>62.577271392825281</v>
      </c>
      <c r="AE625" s="4">
        <f t="shared" si="838"/>
        <v>54.900720627163764</v>
      </c>
      <c r="AF625" s="4">
        <f t="shared" si="838"/>
        <v>58.245222273037328</v>
      </c>
    </row>
    <row r="626" spans="4:32">
      <c r="D626" s="14">
        <v>8711</v>
      </c>
      <c r="E626" s="2"/>
      <c r="F626" s="4">
        <f t="shared" si="836"/>
        <v>0</v>
      </c>
      <c r="G626" s="4">
        <f t="shared" si="836"/>
        <v>0</v>
      </c>
      <c r="H626" s="4">
        <f t="shared" si="836"/>
        <v>3088.43</v>
      </c>
      <c r="I626" s="4">
        <f t="shared" si="836"/>
        <v>3033.77</v>
      </c>
      <c r="J626" s="4">
        <f t="shared" si="837"/>
        <v>10112.4</v>
      </c>
      <c r="K626" s="4">
        <f t="shared" si="837"/>
        <v>0</v>
      </c>
      <c r="L626" s="4">
        <f t="shared" si="837"/>
        <v>2457.8130522614201</v>
      </c>
      <c r="M626" s="4">
        <f t="shared" si="837"/>
        <v>2065.8934731408981</v>
      </c>
      <c r="N626" s="4">
        <f t="shared" si="837"/>
        <v>1651.2764382036537</v>
      </c>
      <c r="O626" s="4">
        <f t="shared" si="837"/>
        <v>1529.6692283964467</v>
      </c>
      <c r="P626" s="4">
        <f t="shared" si="837"/>
        <v>1594.009854733029</v>
      </c>
      <c r="Q626" s="4">
        <f t="shared" si="837"/>
        <v>1193.8701720082422</v>
      </c>
      <c r="R626" s="4">
        <f t="shared" si="837"/>
        <v>1853.2003669668359</v>
      </c>
      <c r="S626" s="4">
        <f t="shared" si="837"/>
        <v>1659.3400587280564</v>
      </c>
      <c r="T626" s="4">
        <f t="shared" si="838"/>
        <v>1824.3769542168804</v>
      </c>
      <c r="U626" s="4">
        <f t="shared" si="838"/>
        <v>2138.5315555132674</v>
      </c>
      <c r="V626" s="4">
        <f t="shared" si="838"/>
        <v>1517.3144743240869</v>
      </c>
      <c r="W626" s="4">
        <f t="shared" si="838"/>
        <v>1486.7244031668261</v>
      </c>
      <c r="X626" s="4">
        <f t="shared" si="838"/>
        <v>2006.6856696454702</v>
      </c>
      <c r="Y626" s="4">
        <f t="shared" si="838"/>
        <v>1818.1943907149855</v>
      </c>
      <c r="Z626" s="4">
        <f t="shared" si="838"/>
        <v>1333.7269246348826</v>
      </c>
      <c r="AA626" s="4">
        <f t="shared" si="838"/>
        <v>1529.6692283964467</v>
      </c>
      <c r="AB626" s="4">
        <f t="shared" si="838"/>
        <v>1594.009854733029</v>
      </c>
      <c r="AC626" s="4">
        <f t="shared" si="838"/>
        <v>1193.8701720082422</v>
      </c>
      <c r="AD626" s="4">
        <f t="shared" si="838"/>
        <v>1853.2003669668359</v>
      </c>
      <c r="AE626" s="4">
        <f t="shared" si="838"/>
        <v>1659.3400587280564</v>
      </c>
      <c r="AF626" s="4">
        <f t="shared" si="838"/>
        <v>1824.3769542168804</v>
      </c>
    </row>
    <row r="627" spans="4:32">
      <c r="D627" s="13">
        <v>8720</v>
      </c>
      <c r="E627" s="2"/>
      <c r="F627" s="4">
        <f t="shared" si="836"/>
        <v>0</v>
      </c>
      <c r="G627" s="4">
        <f t="shared" si="836"/>
        <v>0</v>
      </c>
      <c r="H627" s="4">
        <f t="shared" si="836"/>
        <v>0</v>
      </c>
      <c r="I627" s="4">
        <f t="shared" si="836"/>
        <v>0</v>
      </c>
      <c r="J627" s="4">
        <f t="shared" si="837"/>
        <v>0</v>
      </c>
      <c r="K627" s="4">
        <f t="shared" si="837"/>
        <v>0</v>
      </c>
      <c r="L627" s="4">
        <f t="shared" si="837"/>
        <v>0</v>
      </c>
      <c r="M627" s="4">
        <f t="shared" si="837"/>
        <v>0</v>
      </c>
      <c r="N627" s="4">
        <f t="shared" si="837"/>
        <v>0</v>
      </c>
      <c r="O627" s="4">
        <f t="shared" si="837"/>
        <v>0</v>
      </c>
      <c r="P627" s="4">
        <f t="shared" si="837"/>
        <v>0</v>
      </c>
      <c r="Q627" s="4">
        <f t="shared" si="837"/>
        <v>0</v>
      </c>
      <c r="R627" s="4">
        <f t="shared" si="837"/>
        <v>0</v>
      </c>
      <c r="S627" s="4">
        <f t="shared" si="837"/>
        <v>0</v>
      </c>
      <c r="T627" s="4">
        <f t="shared" si="838"/>
        <v>0</v>
      </c>
      <c r="U627" s="4">
        <f t="shared" si="838"/>
        <v>0</v>
      </c>
      <c r="V627" s="4">
        <f t="shared" si="838"/>
        <v>0</v>
      </c>
      <c r="W627" s="4">
        <f t="shared" si="838"/>
        <v>0</v>
      </c>
      <c r="X627" s="4">
        <f t="shared" si="838"/>
        <v>0</v>
      </c>
      <c r="Y627" s="4">
        <f t="shared" si="838"/>
        <v>0</v>
      </c>
      <c r="Z627" s="4">
        <f t="shared" si="838"/>
        <v>0</v>
      </c>
      <c r="AA627" s="4">
        <f t="shared" si="838"/>
        <v>0</v>
      </c>
      <c r="AB627" s="4">
        <f t="shared" si="838"/>
        <v>0</v>
      </c>
      <c r="AC627" s="4">
        <f t="shared" si="838"/>
        <v>0</v>
      </c>
      <c r="AD627" s="4">
        <f t="shared" si="838"/>
        <v>0</v>
      </c>
      <c r="AE627" s="4">
        <f t="shared" si="838"/>
        <v>0</v>
      </c>
      <c r="AF627" s="4">
        <f t="shared" si="838"/>
        <v>0</v>
      </c>
    </row>
    <row r="628" spans="4:32">
      <c r="D628" s="13">
        <v>8740</v>
      </c>
      <c r="E628" s="2"/>
      <c r="F628" s="4">
        <f t="shared" si="836"/>
        <v>361665.04000000004</v>
      </c>
      <c r="G628" s="4">
        <f t="shared" si="836"/>
        <v>388134.93</v>
      </c>
      <c r="H628" s="4">
        <f t="shared" si="836"/>
        <v>427162.32</v>
      </c>
      <c r="I628" s="4">
        <f t="shared" si="836"/>
        <v>365967.22</v>
      </c>
      <c r="J628" s="4">
        <f t="shared" si="837"/>
        <v>433283.2900000001</v>
      </c>
      <c r="K628" s="4">
        <f t="shared" si="837"/>
        <v>539226.76000000013</v>
      </c>
      <c r="L628" s="4">
        <f t="shared" si="837"/>
        <v>409981.5753958468</v>
      </c>
      <c r="M628" s="4">
        <f t="shared" si="837"/>
        <v>345043.04257348779</v>
      </c>
      <c r="N628" s="4">
        <f t="shared" si="837"/>
        <v>325861.4918100611</v>
      </c>
      <c r="O628" s="4">
        <f t="shared" si="837"/>
        <v>335445.80848787096</v>
      </c>
      <c r="P628" s="4">
        <f t="shared" si="837"/>
        <v>339290.35114020645</v>
      </c>
      <c r="Q628" s="4">
        <f t="shared" si="837"/>
        <v>314148.09584082488</v>
      </c>
      <c r="R628" s="4">
        <f t="shared" si="837"/>
        <v>351073.64543530642</v>
      </c>
      <c r="S628" s="4">
        <f t="shared" si="837"/>
        <v>316194.44362811022</v>
      </c>
      <c r="T628" s="4">
        <f t="shared" si="838"/>
        <v>375933.95754551236</v>
      </c>
      <c r="U628" s="4">
        <f t="shared" si="838"/>
        <v>405493.91350684268</v>
      </c>
      <c r="V628" s="4">
        <f t="shared" si="838"/>
        <v>363133.29580174095</v>
      </c>
      <c r="W628" s="4">
        <f t="shared" si="838"/>
        <v>367662.84730316885</v>
      </c>
      <c r="X628" s="4">
        <f t="shared" si="838"/>
        <v>384796.02005415817</v>
      </c>
      <c r="Y628" s="4">
        <f t="shared" si="838"/>
        <v>387858.9641813768</v>
      </c>
      <c r="Z628" s="4">
        <f t="shared" si="838"/>
        <v>354742.99998523906</v>
      </c>
      <c r="AA628" s="4">
        <f t="shared" si="838"/>
        <v>339766.00333990849</v>
      </c>
      <c r="AB628" s="4">
        <f t="shared" si="838"/>
        <v>343529.31180929585</v>
      </c>
      <c r="AC628" s="4">
        <f t="shared" si="838"/>
        <v>318226.62367830612</v>
      </c>
      <c r="AD628" s="4">
        <f t="shared" si="838"/>
        <v>355552.44993660448</v>
      </c>
      <c r="AE628" s="4">
        <f t="shared" si="838"/>
        <v>320082.34320901847</v>
      </c>
      <c r="AF628" s="4">
        <f t="shared" si="838"/>
        <v>379873.95676280337</v>
      </c>
    </row>
    <row r="629" spans="4:32">
      <c r="D629" s="13">
        <v>8750</v>
      </c>
      <c r="E629" s="2"/>
      <c r="F629" s="4">
        <f t="shared" si="836"/>
        <v>105325.39000000001</v>
      </c>
      <c r="G629" s="4">
        <f t="shared" si="836"/>
        <v>39732.15</v>
      </c>
      <c r="H629" s="4">
        <f t="shared" si="836"/>
        <v>29160.480000000007</v>
      </c>
      <c r="I629" s="4">
        <f t="shared" si="836"/>
        <v>41974.969999999994</v>
      </c>
      <c r="J629" s="4">
        <f t="shared" si="837"/>
        <v>68724.28</v>
      </c>
      <c r="K629" s="4">
        <f t="shared" si="837"/>
        <v>49620.76</v>
      </c>
      <c r="L629" s="4">
        <f t="shared" si="837"/>
        <v>51319.432581303518</v>
      </c>
      <c r="M629" s="4">
        <f t="shared" si="837"/>
        <v>49119.715687065465</v>
      </c>
      <c r="N629" s="4">
        <f t="shared" si="837"/>
        <v>43558.439235610349</v>
      </c>
      <c r="O629" s="4">
        <f t="shared" si="837"/>
        <v>47958.98187550647</v>
      </c>
      <c r="P629" s="4">
        <f t="shared" si="837"/>
        <v>47858.610910155126</v>
      </c>
      <c r="Q629" s="4">
        <f t="shared" si="837"/>
        <v>43928.836512083435</v>
      </c>
      <c r="R629" s="4">
        <f t="shared" si="837"/>
        <v>50319.844817699035</v>
      </c>
      <c r="S629" s="4">
        <f t="shared" si="837"/>
        <v>44300.713047591467</v>
      </c>
      <c r="T629" s="4">
        <f t="shared" si="838"/>
        <v>47456.269260359069</v>
      </c>
      <c r="U629" s="4">
        <f t="shared" si="838"/>
        <v>50709.104435721973</v>
      </c>
      <c r="V629" s="4">
        <f t="shared" si="838"/>
        <v>47612.493497728501</v>
      </c>
      <c r="W629" s="4">
        <f t="shared" si="838"/>
        <v>45168.462771338702</v>
      </c>
      <c r="X629" s="4">
        <f t="shared" si="838"/>
        <v>49809.093716609459</v>
      </c>
      <c r="Y629" s="4">
        <f t="shared" si="838"/>
        <v>48525.304598772804</v>
      </c>
      <c r="Z629" s="4">
        <f t="shared" si="838"/>
        <v>44745.213021639443</v>
      </c>
      <c r="AA629" s="4">
        <f t="shared" si="838"/>
        <v>49053.669028923854</v>
      </c>
      <c r="AB629" s="4">
        <f t="shared" si="838"/>
        <v>48932.714265957518</v>
      </c>
      <c r="AC629" s="4">
        <f t="shared" si="838"/>
        <v>44962.288053381446</v>
      </c>
      <c r="AD629" s="4">
        <f t="shared" si="838"/>
        <v>51454.721812408323</v>
      </c>
      <c r="AE629" s="4">
        <f t="shared" si="838"/>
        <v>45285.861604719605</v>
      </c>
      <c r="AF629" s="4">
        <f t="shared" si="838"/>
        <v>48454.619259690429</v>
      </c>
    </row>
    <row r="630" spans="4:32">
      <c r="D630" s="13">
        <v>8760</v>
      </c>
      <c r="E630" s="2"/>
      <c r="F630" s="4">
        <f t="shared" si="836"/>
        <v>5807.1399999999994</v>
      </c>
      <c r="G630" s="4">
        <f t="shared" si="836"/>
        <v>9697.42</v>
      </c>
      <c r="H630" s="4">
        <f t="shared" si="836"/>
        <v>17156.93</v>
      </c>
      <c r="I630" s="4">
        <f t="shared" si="836"/>
        <v>7738.06</v>
      </c>
      <c r="J630" s="4">
        <f t="shared" si="837"/>
        <v>12852.269999999999</v>
      </c>
      <c r="K630" s="4">
        <f t="shared" si="837"/>
        <v>12595.01</v>
      </c>
      <c r="L630" s="4">
        <f t="shared" si="837"/>
        <v>9957.8551270459629</v>
      </c>
      <c r="M630" s="4">
        <f t="shared" si="837"/>
        <v>10285.664877890393</v>
      </c>
      <c r="N630" s="4">
        <f t="shared" si="837"/>
        <v>9124.7628398013767</v>
      </c>
      <c r="O630" s="4">
        <f t="shared" si="837"/>
        <v>10443.530796904648</v>
      </c>
      <c r="P630" s="4">
        <f t="shared" si="837"/>
        <v>10238.514678301608</v>
      </c>
      <c r="Q630" s="4">
        <f t="shared" si="837"/>
        <v>9903.9023533120962</v>
      </c>
      <c r="R630" s="4">
        <f t="shared" si="837"/>
        <v>10854.171849679413</v>
      </c>
      <c r="S630" s="4">
        <f t="shared" si="837"/>
        <v>9466.0995415991929</v>
      </c>
      <c r="T630" s="4">
        <f t="shared" si="838"/>
        <v>9626.2498502018007</v>
      </c>
      <c r="U630" s="4">
        <f t="shared" si="838"/>
        <v>9932.5598861333401</v>
      </c>
      <c r="V630" s="4">
        <f t="shared" si="838"/>
        <v>10174.028530177808</v>
      </c>
      <c r="W630" s="4">
        <f t="shared" si="838"/>
        <v>9199.6938109190232</v>
      </c>
      <c r="X630" s="4">
        <f t="shared" si="838"/>
        <v>10184.310669729171</v>
      </c>
      <c r="Y630" s="4">
        <f t="shared" si="838"/>
        <v>9761.9435905906648</v>
      </c>
      <c r="Z630" s="4">
        <f t="shared" si="838"/>
        <v>9377.2321888095375</v>
      </c>
      <c r="AA630" s="4">
        <f t="shared" si="838"/>
        <v>10749.380004939472</v>
      </c>
      <c r="AB630" s="4">
        <f t="shared" si="838"/>
        <v>10538.612893297701</v>
      </c>
      <c r="AC630" s="4">
        <f t="shared" si="838"/>
        <v>10192.642688358166</v>
      </c>
      <c r="AD630" s="4">
        <f t="shared" si="838"/>
        <v>11171.249865042249</v>
      </c>
      <c r="AE630" s="4">
        <f t="shared" si="838"/>
        <v>9741.3443045012409</v>
      </c>
      <c r="AF630" s="4">
        <f t="shared" si="838"/>
        <v>9905.1830190837427</v>
      </c>
    </row>
    <row r="631" spans="4:32">
      <c r="D631" s="13">
        <v>8770</v>
      </c>
      <c r="E631" s="2"/>
      <c r="F631" s="4">
        <f t="shared" si="836"/>
        <v>665.19</v>
      </c>
      <c r="G631" s="4">
        <f t="shared" si="836"/>
        <v>466.99</v>
      </c>
      <c r="H631" s="4">
        <f t="shared" si="836"/>
        <v>206.28</v>
      </c>
      <c r="I631" s="4">
        <f t="shared" si="836"/>
        <v>412.46</v>
      </c>
      <c r="J631" s="4">
        <f t="shared" si="837"/>
        <v>14620.42</v>
      </c>
      <c r="K631" s="4">
        <f t="shared" si="837"/>
        <v>10311.619999999999</v>
      </c>
      <c r="L631" s="4">
        <f t="shared" si="837"/>
        <v>4467.9018243359506</v>
      </c>
      <c r="M631" s="4">
        <f t="shared" si="837"/>
        <v>3170.5235364488126</v>
      </c>
      <c r="N631" s="4">
        <f t="shared" si="837"/>
        <v>2870.9606848176686</v>
      </c>
      <c r="O631" s="4">
        <f t="shared" si="837"/>
        <v>2809.8196104786566</v>
      </c>
      <c r="P631" s="4">
        <f t="shared" si="837"/>
        <v>2860.7212723795883</v>
      </c>
      <c r="Q631" s="4">
        <f t="shared" si="837"/>
        <v>2277.5577819320715</v>
      </c>
      <c r="R631" s="4">
        <f t="shared" si="837"/>
        <v>2941.1608014947833</v>
      </c>
      <c r="S631" s="4">
        <f t="shared" si="837"/>
        <v>2662.4599611011358</v>
      </c>
      <c r="T631" s="4">
        <f t="shared" si="838"/>
        <v>3536.5339552211976</v>
      </c>
      <c r="U631" s="4">
        <f t="shared" si="838"/>
        <v>4039.58618615351</v>
      </c>
      <c r="V631" s="4">
        <f t="shared" si="838"/>
        <v>3055.9259714424929</v>
      </c>
      <c r="W631" s="4">
        <f t="shared" si="838"/>
        <v>3579.7737661378314</v>
      </c>
      <c r="X631" s="4">
        <f t="shared" si="838"/>
        <v>3697.2038369797224</v>
      </c>
      <c r="Y631" s="4">
        <f t="shared" si="838"/>
        <v>3816.2739854644437</v>
      </c>
      <c r="Z631" s="4">
        <f t="shared" si="838"/>
        <v>3008.7329579261705</v>
      </c>
      <c r="AA631" s="4">
        <f t="shared" si="838"/>
        <v>2809.8196104786566</v>
      </c>
      <c r="AB631" s="4">
        <f t="shared" si="838"/>
        <v>2860.7212723795883</v>
      </c>
      <c r="AC631" s="4">
        <f t="shared" si="838"/>
        <v>2277.5577819320715</v>
      </c>
      <c r="AD631" s="4">
        <f t="shared" si="838"/>
        <v>2941.1608014947833</v>
      </c>
      <c r="AE631" s="4">
        <f t="shared" si="838"/>
        <v>2662.4599611011358</v>
      </c>
      <c r="AF631" s="4">
        <f t="shared" si="838"/>
        <v>3536.5339552211976</v>
      </c>
    </row>
    <row r="632" spans="4:32">
      <c r="D632" s="13">
        <v>8780</v>
      </c>
      <c r="E632" s="2"/>
      <c r="F632" s="4">
        <f t="shared" si="836"/>
        <v>123136.8</v>
      </c>
      <c r="G632" s="4">
        <f t="shared" si="836"/>
        <v>64566.009999999995</v>
      </c>
      <c r="H632" s="4">
        <f t="shared" si="836"/>
        <v>51528.950000000004</v>
      </c>
      <c r="I632" s="4">
        <f t="shared" si="836"/>
        <v>67477.26999999999</v>
      </c>
      <c r="J632" s="4">
        <f t="shared" si="837"/>
        <v>71004.61</v>
      </c>
      <c r="K632" s="4">
        <f t="shared" si="837"/>
        <v>67138.600000000006</v>
      </c>
      <c r="L632" s="4">
        <f t="shared" si="837"/>
        <v>66112.38128261223</v>
      </c>
      <c r="M632" s="4">
        <f t="shared" si="837"/>
        <v>68983.119397930219</v>
      </c>
      <c r="N632" s="4">
        <f t="shared" si="837"/>
        <v>61769.416085555058</v>
      </c>
      <c r="O632" s="4">
        <f t="shared" si="837"/>
        <v>70311.053465805875</v>
      </c>
      <c r="P632" s="4">
        <f t="shared" si="837"/>
        <v>70021.073356759895</v>
      </c>
      <c r="Q632" s="4">
        <f t="shared" si="837"/>
        <v>66763.458529532974</v>
      </c>
      <c r="R632" s="4">
        <f t="shared" si="837"/>
        <v>73106.372193323579</v>
      </c>
      <c r="S632" s="4">
        <f t="shared" si="837"/>
        <v>64047.378684121686</v>
      </c>
      <c r="T632" s="4">
        <f t="shared" si="838"/>
        <v>65843.676792477869</v>
      </c>
      <c r="U632" s="4">
        <f t="shared" si="838"/>
        <v>68453.698252631511</v>
      </c>
      <c r="V632" s="4">
        <f t="shared" si="838"/>
        <v>68891.662741107066</v>
      </c>
      <c r="W632" s="4">
        <f t="shared" si="838"/>
        <v>62686.628535286276</v>
      </c>
      <c r="X632" s="4">
        <f t="shared" si="838"/>
        <v>68134.866551562576</v>
      </c>
      <c r="Y632" s="4">
        <f t="shared" si="838"/>
        <v>66435.569454820215</v>
      </c>
      <c r="Z632" s="4">
        <f t="shared" si="838"/>
        <v>64783.294933577141</v>
      </c>
      <c r="AA632" s="4">
        <f t="shared" si="838"/>
        <v>72240.76468660211</v>
      </c>
      <c r="AB632" s="4">
        <f t="shared" si="838"/>
        <v>71914.499521044549</v>
      </c>
      <c r="AC632" s="4">
        <f t="shared" si="838"/>
        <v>68585.223797505867</v>
      </c>
      <c r="AD632" s="4">
        <f t="shared" si="838"/>
        <v>75106.929945442374</v>
      </c>
      <c r="AE632" s="4">
        <f t="shared" si="838"/>
        <v>65783.995596914232</v>
      </c>
      <c r="AF632" s="4">
        <f t="shared" si="838"/>
        <v>67603.565167871173</v>
      </c>
    </row>
    <row r="633" spans="4:32">
      <c r="D633" s="13">
        <v>8790</v>
      </c>
      <c r="E633" s="2"/>
      <c r="F633" s="4">
        <f t="shared" si="836"/>
        <v>0</v>
      </c>
      <c r="G633" s="4">
        <f t="shared" si="836"/>
        <v>0</v>
      </c>
      <c r="H633" s="4">
        <f t="shared" si="836"/>
        <v>0</v>
      </c>
      <c r="I633" s="4">
        <f t="shared" si="836"/>
        <v>1827.44</v>
      </c>
      <c r="J633" s="4">
        <f t="shared" si="837"/>
        <v>0</v>
      </c>
      <c r="K633" s="4">
        <f t="shared" si="837"/>
        <v>0</v>
      </c>
      <c r="L633" s="4">
        <f t="shared" si="837"/>
        <v>276.66255307950979</v>
      </c>
      <c r="M633" s="4">
        <f t="shared" si="837"/>
        <v>232.54631272446522</v>
      </c>
      <c r="N633" s="4">
        <f t="shared" si="837"/>
        <v>185.87514408922209</v>
      </c>
      <c r="O633" s="4">
        <f t="shared" si="837"/>
        <v>172.18648656208362</v>
      </c>
      <c r="P633" s="4">
        <f t="shared" si="837"/>
        <v>179.42895845498668</v>
      </c>
      <c r="Q633" s="4">
        <f t="shared" si="837"/>
        <v>134.38742606129762</v>
      </c>
      <c r="R633" s="4">
        <f t="shared" si="837"/>
        <v>208.60461474935477</v>
      </c>
      <c r="S633" s="4">
        <f t="shared" si="837"/>
        <v>186.78282168467345</v>
      </c>
      <c r="T633" s="4">
        <f t="shared" si="838"/>
        <v>205.36012105097114</v>
      </c>
      <c r="U633" s="4">
        <f t="shared" si="838"/>
        <v>240.72278379554564</v>
      </c>
      <c r="V633" s="4">
        <f t="shared" si="838"/>
        <v>170.79577956702408</v>
      </c>
      <c r="W633" s="4">
        <f t="shared" si="838"/>
        <v>167.35242280827273</v>
      </c>
      <c r="X633" s="4">
        <f t="shared" si="838"/>
        <v>225.8816145847091</v>
      </c>
      <c r="Y633" s="4">
        <f t="shared" si="838"/>
        <v>204.66418374140375</v>
      </c>
      <c r="Z633" s="4">
        <f t="shared" si="838"/>
        <v>150.13033466514543</v>
      </c>
      <c r="AA633" s="4">
        <f t="shared" si="838"/>
        <v>172.18648656208362</v>
      </c>
      <c r="AB633" s="4">
        <f t="shared" si="838"/>
        <v>179.42895845498668</v>
      </c>
      <c r="AC633" s="4">
        <f t="shared" si="838"/>
        <v>134.38742606129762</v>
      </c>
      <c r="AD633" s="4">
        <f t="shared" si="838"/>
        <v>208.60461474935477</v>
      </c>
      <c r="AE633" s="4">
        <f t="shared" si="838"/>
        <v>186.78282168467345</v>
      </c>
      <c r="AF633" s="4">
        <f t="shared" si="838"/>
        <v>205.36012105097114</v>
      </c>
    </row>
    <row r="634" spans="4:32">
      <c r="D634" s="13">
        <v>8800</v>
      </c>
      <c r="E634" s="2"/>
      <c r="F634" s="4">
        <f t="shared" si="836"/>
        <v>732.66</v>
      </c>
      <c r="G634" s="4">
        <f t="shared" si="836"/>
        <v>123.07000000000001</v>
      </c>
      <c r="H634" s="4">
        <f t="shared" si="836"/>
        <v>1232.1099999999999</v>
      </c>
      <c r="I634" s="4">
        <f t="shared" si="836"/>
        <v>444.54</v>
      </c>
      <c r="J634" s="4">
        <f t="shared" ref="J634:S643" si="839">SUMIF($C$9:$C$578,$D634,J$9:J$578)</f>
        <v>325.12</v>
      </c>
      <c r="K634" s="4">
        <f t="shared" si="839"/>
        <v>698.71</v>
      </c>
      <c r="L634" s="4">
        <f t="shared" si="839"/>
        <v>457.59727233451406</v>
      </c>
      <c r="M634" s="4">
        <f t="shared" si="839"/>
        <v>478.66715405558659</v>
      </c>
      <c r="N634" s="4">
        <f t="shared" si="839"/>
        <v>480.69531034521225</v>
      </c>
      <c r="O634" s="4">
        <f t="shared" si="839"/>
        <v>203.63358889573942</v>
      </c>
      <c r="P634" s="4">
        <f t="shared" si="839"/>
        <v>172.66332538048425</v>
      </c>
      <c r="Q634" s="4">
        <f t="shared" si="839"/>
        <v>379.83266688366467</v>
      </c>
      <c r="R634" s="4">
        <f t="shared" si="839"/>
        <v>258.82078770550982</v>
      </c>
      <c r="S634" s="4">
        <f t="shared" si="839"/>
        <v>236.869202250787</v>
      </c>
      <c r="T634" s="4">
        <f t="shared" ref="T634:AF643" si="840">SUMIF($C$9:$C$578,$D634,T$9:T$578)</f>
        <v>373.78260988876269</v>
      </c>
      <c r="U634" s="4">
        <f t="shared" si="840"/>
        <v>325.48982378775128</v>
      </c>
      <c r="V634" s="4">
        <f t="shared" si="840"/>
        <v>160.9145123217545</v>
      </c>
      <c r="W634" s="4">
        <f t="shared" si="840"/>
        <v>322.94909119891361</v>
      </c>
      <c r="X634" s="4">
        <f t="shared" si="840"/>
        <v>287.19076668936953</v>
      </c>
      <c r="Y634" s="4">
        <f t="shared" si="840"/>
        <v>227.89088152966008</v>
      </c>
      <c r="Z634" s="4">
        <f t="shared" si="840"/>
        <v>254.49499711105227</v>
      </c>
      <c r="AA634" s="4">
        <f t="shared" si="840"/>
        <v>203.4600573209118</v>
      </c>
      <c r="AB634" s="4">
        <f t="shared" si="840"/>
        <v>172.4930567824851</v>
      </c>
      <c r="AC634" s="4">
        <f t="shared" si="840"/>
        <v>379.66884247692934</v>
      </c>
      <c r="AD634" s="4">
        <f t="shared" si="840"/>
        <v>258.64088517215794</v>
      </c>
      <c r="AE634" s="4">
        <f t="shared" si="840"/>
        <v>236.71303491108273</v>
      </c>
      <c r="AF634" s="4">
        <f t="shared" si="840"/>
        <v>373.62434983512793</v>
      </c>
    </row>
    <row r="635" spans="4:32">
      <c r="D635" s="13">
        <v>8810</v>
      </c>
      <c r="E635" s="2"/>
      <c r="F635" s="4">
        <f t="shared" ref="F635:I654" si="841">SUMIF($C$9:$C$578,$D635,F$9:F$578)</f>
        <v>38427.11</v>
      </c>
      <c r="G635" s="4">
        <f t="shared" si="841"/>
        <v>45087.55</v>
      </c>
      <c r="H635" s="4">
        <f t="shared" si="841"/>
        <v>46694.979999999996</v>
      </c>
      <c r="I635" s="4">
        <f t="shared" si="841"/>
        <v>54738.009999999987</v>
      </c>
      <c r="J635" s="4">
        <f t="shared" si="839"/>
        <v>40066.100000000006</v>
      </c>
      <c r="K635" s="4">
        <f t="shared" si="839"/>
        <v>36209.22</v>
      </c>
      <c r="L635" s="4">
        <f t="shared" si="839"/>
        <v>29605.285266352494</v>
      </c>
      <c r="M635" s="4">
        <f t="shared" si="839"/>
        <v>31005.090987096075</v>
      </c>
      <c r="N635" s="4">
        <f t="shared" si="839"/>
        <v>28173.072577116178</v>
      </c>
      <c r="O635" s="4">
        <f t="shared" si="839"/>
        <v>29057.488305308038</v>
      </c>
      <c r="P635" s="4">
        <f t="shared" si="839"/>
        <v>31809.136003741121</v>
      </c>
      <c r="Q635" s="4">
        <f t="shared" si="839"/>
        <v>32705.070598880568</v>
      </c>
      <c r="R635" s="4">
        <f t="shared" si="839"/>
        <v>34779.000929762115</v>
      </c>
      <c r="S635" s="4">
        <f t="shared" si="839"/>
        <v>30653.625959270012</v>
      </c>
      <c r="T635" s="4">
        <f t="shared" si="840"/>
        <v>32717.625066194447</v>
      </c>
      <c r="U635" s="4">
        <f t="shared" si="840"/>
        <v>31417.247383143338</v>
      </c>
      <c r="V635" s="4">
        <f t="shared" si="840"/>
        <v>30348.488952938951</v>
      </c>
      <c r="W635" s="4">
        <f t="shared" si="840"/>
        <v>30403.186567200759</v>
      </c>
      <c r="X635" s="4">
        <f t="shared" si="840"/>
        <v>27253.044448482113</v>
      </c>
      <c r="Y635" s="4">
        <f t="shared" si="840"/>
        <v>30119.732721703032</v>
      </c>
      <c r="Z635" s="4">
        <f t="shared" si="840"/>
        <v>28504.335685575323</v>
      </c>
      <c r="AA635" s="4">
        <f t="shared" si="840"/>
        <v>29057.488305308038</v>
      </c>
      <c r="AB635" s="4">
        <f t="shared" si="840"/>
        <v>31809.136003741121</v>
      </c>
      <c r="AC635" s="4">
        <f t="shared" si="840"/>
        <v>32705.070598880568</v>
      </c>
      <c r="AD635" s="4">
        <f t="shared" si="840"/>
        <v>34779.000929762115</v>
      </c>
      <c r="AE635" s="4">
        <f t="shared" si="840"/>
        <v>30653.625959270012</v>
      </c>
      <c r="AF635" s="4">
        <f t="shared" si="840"/>
        <v>32717.625066194447</v>
      </c>
    </row>
    <row r="636" spans="4:32">
      <c r="D636" s="13">
        <v>8850</v>
      </c>
      <c r="E636" s="2"/>
      <c r="F636" s="4">
        <f t="shared" si="841"/>
        <v>37.75</v>
      </c>
      <c r="G636" s="4">
        <f t="shared" si="841"/>
        <v>168.29</v>
      </c>
      <c r="H636" s="4">
        <f t="shared" si="841"/>
        <v>0</v>
      </c>
      <c r="I636" s="4">
        <f t="shared" si="841"/>
        <v>20.89</v>
      </c>
      <c r="J636" s="4">
        <f t="shared" si="839"/>
        <v>183.35</v>
      </c>
      <c r="K636" s="4">
        <f t="shared" si="839"/>
        <v>8.3800000000000008</v>
      </c>
      <c r="L636" s="4">
        <f t="shared" si="839"/>
        <v>100.98830516392167</v>
      </c>
      <c r="M636" s="4">
        <f t="shared" si="839"/>
        <v>106.11663540576792</v>
      </c>
      <c r="N636" s="4">
        <f t="shared" si="839"/>
        <v>165.10844492281299</v>
      </c>
      <c r="O636" s="4">
        <f t="shared" si="839"/>
        <v>106.60156226182119</v>
      </c>
      <c r="P636" s="4">
        <f t="shared" si="839"/>
        <v>56.714711945342145</v>
      </c>
      <c r="Q636" s="4">
        <f t="shared" si="839"/>
        <v>278.14672498149207</v>
      </c>
      <c r="R636" s="4">
        <f t="shared" si="839"/>
        <v>92.041175930655982</v>
      </c>
      <c r="S636" s="4">
        <f t="shared" si="839"/>
        <v>165.14961795776091</v>
      </c>
      <c r="T636" s="4">
        <f t="shared" si="840"/>
        <v>200.40746021816156</v>
      </c>
      <c r="U636" s="4">
        <f t="shared" si="840"/>
        <v>91.809005761366336</v>
      </c>
      <c r="V636" s="4">
        <f t="shared" si="840"/>
        <v>38.313796409868353</v>
      </c>
      <c r="W636" s="4">
        <f t="shared" si="840"/>
        <v>209.39576248637513</v>
      </c>
      <c r="X636" s="4">
        <f t="shared" si="840"/>
        <v>144.35837900447743</v>
      </c>
      <c r="Y636" s="4">
        <f t="shared" si="840"/>
        <v>83.016275409155355</v>
      </c>
      <c r="Z636" s="4">
        <f t="shared" si="840"/>
        <v>122.06546797101014</v>
      </c>
      <c r="AA636" s="4">
        <f t="shared" si="840"/>
        <v>106.60156226182119</v>
      </c>
      <c r="AB636" s="4">
        <f t="shared" si="840"/>
        <v>56.714711945342145</v>
      </c>
      <c r="AC636" s="4">
        <f t="shared" si="840"/>
        <v>278.14672498149207</v>
      </c>
      <c r="AD636" s="4">
        <f t="shared" si="840"/>
        <v>92.041175930655982</v>
      </c>
      <c r="AE636" s="4">
        <f t="shared" si="840"/>
        <v>165.14961795776091</v>
      </c>
      <c r="AF636" s="4">
        <f t="shared" si="840"/>
        <v>200.40746021816156</v>
      </c>
    </row>
    <row r="637" spans="4:32">
      <c r="D637" s="13">
        <v>8860</v>
      </c>
      <c r="E637" s="2"/>
      <c r="F637" s="4">
        <f t="shared" si="841"/>
        <v>0</v>
      </c>
      <c r="G637" s="4">
        <f t="shared" si="841"/>
        <v>0</v>
      </c>
      <c r="H637" s="4">
        <f t="shared" si="841"/>
        <v>0</v>
      </c>
      <c r="I637" s="4">
        <f t="shared" si="841"/>
        <v>0</v>
      </c>
      <c r="J637" s="4">
        <f t="shared" si="839"/>
        <v>79.86</v>
      </c>
      <c r="K637" s="4">
        <f t="shared" si="839"/>
        <v>0</v>
      </c>
      <c r="L637" s="4">
        <f t="shared" si="839"/>
        <v>12.090285584713946</v>
      </c>
      <c r="M637" s="4">
        <f t="shared" si="839"/>
        <v>10.162384830241098</v>
      </c>
      <c r="N637" s="4">
        <f t="shared" si="839"/>
        <v>8.1228324907878111</v>
      </c>
      <c r="O637" s="4">
        <f t="shared" si="839"/>
        <v>7.5246316250317378</v>
      </c>
      <c r="P637" s="4">
        <f t="shared" si="839"/>
        <v>7.8411311026437183</v>
      </c>
      <c r="Q637" s="4">
        <f t="shared" si="839"/>
        <v>5.8727946445602743</v>
      </c>
      <c r="R637" s="4">
        <f t="shared" si="839"/>
        <v>9.1161212044627842</v>
      </c>
      <c r="S637" s="4">
        <f t="shared" si="839"/>
        <v>8.1624984348257801</v>
      </c>
      <c r="T637" s="4">
        <f t="shared" si="840"/>
        <v>8.974335281667555</v>
      </c>
      <c r="U637" s="4">
        <f t="shared" si="840"/>
        <v>10.51970051761605</v>
      </c>
      <c r="V637" s="4">
        <f t="shared" si="840"/>
        <v>7.4638570657436327</v>
      </c>
      <c r="W637" s="4">
        <f t="shared" si="840"/>
        <v>7.3133807323187963</v>
      </c>
      <c r="X637" s="4">
        <f t="shared" si="840"/>
        <v>9.8711343413380845</v>
      </c>
      <c r="Y637" s="4">
        <f t="shared" si="840"/>
        <v>8.9439224891588793</v>
      </c>
      <c r="Z637" s="4">
        <f t="shared" si="840"/>
        <v>6.5607672625960438</v>
      </c>
      <c r="AA637" s="4">
        <f t="shared" si="840"/>
        <v>7.5246316250317378</v>
      </c>
      <c r="AB637" s="4">
        <f t="shared" si="840"/>
        <v>7.8411311026437183</v>
      </c>
      <c r="AC637" s="4">
        <f t="shared" si="840"/>
        <v>5.8727946445602743</v>
      </c>
      <c r="AD637" s="4">
        <f t="shared" si="840"/>
        <v>9.1161212044627842</v>
      </c>
      <c r="AE637" s="4">
        <f t="shared" si="840"/>
        <v>8.1624984348257801</v>
      </c>
      <c r="AF637" s="4">
        <f t="shared" si="840"/>
        <v>8.974335281667555</v>
      </c>
    </row>
    <row r="638" spans="4:32">
      <c r="D638" s="13">
        <v>8870</v>
      </c>
      <c r="E638" s="2"/>
      <c r="F638" s="4">
        <f t="shared" si="841"/>
        <v>3557.6</v>
      </c>
      <c r="G638" s="4">
        <f t="shared" si="841"/>
        <v>2537.9399999999996</v>
      </c>
      <c r="H638" s="4">
        <f t="shared" si="841"/>
        <v>2437.12</v>
      </c>
      <c r="I638" s="4">
        <f t="shared" si="841"/>
        <v>1169.1399999999999</v>
      </c>
      <c r="J638" s="4">
        <f t="shared" si="839"/>
        <v>2175.04</v>
      </c>
      <c r="K638" s="4">
        <f t="shared" si="839"/>
        <v>4206.62</v>
      </c>
      <c r="L638" s="4">
        <f t="shared" si="839"/>
        <v>2595.1179769992877</v>
      </c>
      <c r="M638" s="4">
        <f t="shared" si="839"/>
        <v>2338.4915664603245</v>
      </c>
      <c r="N638" s="4">
        <f t="shared" si="839"/>
        <v>2131.3577177011102</v>
      </c>
      <c r="O638" s="4">
        <f t="shared" si="839"/>
        <v>2393.1604912141338</v>
      </c>
      <c r="P638" s="4">
        <f t="shared" si="839"/>
        <v>2349.6694936267832</v>
      </c>
      <c r="Q638" s="4">
        <f t="shared" si="839"/>
        <v>2182.9113581903021</v>
      </c>
      <c r="R638" s="4">
        <f t="shared" si="839"/>
        <v>2415.8374018210029</v>
      </c>
      <c r="S638" s="4">
        <f t="shared" si="839"/>
        <v>2119.4840164568564</v>
      </c>
      <c r="T638" s="4">
        <f t="shared" si="840"/>
        <v>2377.9039232460432</v>
      </c>
      <c r="U638" s="4">
        <f t="shared" si="840"/>
        <v>2528.8387630086031</v>
      </c>
      <c r="V638" s="4">
        <f t="shared" si="840"/>
        <v>2424.7777058425445</v>
      </c>
      <c r="W638" s="4">
        <f t="shared" si="840"/>
        <v>2401.8107847534752</v>
      </c>
      <c r="X638" s="4">
        <f t="shared" si="840"/>
        <v>2509.0202698271655</v>
      </c>
      <c r="Y638" s="4">
        <f t="shared" si="840"/>
        <v>2510.1647240013936</v>
      </c>
      <c r="Z638" s="4">
        <f t="shared" si="840"/>
        <v>2304.1495914262241</v>
      </c>
      <c r="AA638" s="4">
        <f t="shared" si="840"/>
        <v>2451.07150229329</v>
      </c>
      <c r="AB638" s="4">
        <f t="shared" si="840"/>
        <v>2406.4915830647096</v>
      </c>
      <c r="AC638" s="4">
        <f t="shared" si="840"/>
        <v>2237.582890117068</v>
      </c>
      <c r="AD638" s="4">
        <f t="shared" si="840"/>
        <v>2475.8745311587495</v>
      </c>
      <c r="AE638" s="4">
        <f t="shared" si="840"/>
        <v>2171.6002295944277</v>
      </c>
      <c r="AF638" s="4">
        <f t="shared" si="840"/>
        <v>2430.7185175268528</v>
      </c>
    </row>
    <row r="639" spans="4:32">
      <c r="D639" s="13">
        <v>8890</v>
      </c>
      <c r="E639" s="2"/>
      <c r="F639" s="4">
        <f t="shared" si="841"/>
        <v>9671.44</v>
      </c>
      <c r="G639" s="4">
        <f t="shared" si="841"/>
        <v>8890.89</v>
      </c>
      <c r="H639" s="4">
        <f t="shared" si="841"/>
        <v>3151.43</v>
      </c>
      <c r="I639" s="4">
        <f t="shared" si="841"/>
        <v>8057.46</v>
      </c>
      <c r="J639" s="4">
        <f t="shared" si="839"/>
        <v>1172.2099999999998</v>
      </c>
      <c r="K639" s="4">
        <f t="shared" si="839"/>
        <v>8114.96</v>
      </c>
      <c r="L639" s="4">
        <f t="shared" si="839"/>
        <v>5734.6775998134362</v>
      </c>
      <c r="M639" s="4">
        <f t="shared" si="839"/>
        <v>5728.5186806520305</v>
      </c>
      <c r="N639" s="4">
        <f t="shared" si="839"/>
        <v>5000.3959217352276</v>
      </c>
      <c r="O639" s="4">
        <f t="shared" si="839"/>
        <v>5537.7665847829394</v>
      </c>
      <c r="P639" s="4">
        <f t="shared" si="839"/>
        <v>5538.8637672558198</v>
      </c>
      <c r="Q639" s="4">
        <f t="shared" si="839"/>
        <v>5186.9428402003514</v>
      </c>
      <c r="R639" s="4">
        <f t="shared" si="839"/>
        <v>5949.6381971634937</v>
      </c>
      <c r="S639" s="4">
        <f t="shared" si="839"/>
        <v>5195.1406270283478</v>
      </c>
      <c r="T639" s="4">
        <f t="shared" si="840"/>
        <v>5358.654046554655</v>
      </c>
      <c r="U639" s="4">
        <f t="shared" si="840"/>
        <v>5625.9179879620015</v>
      </c>
      <c r="V639" s="4">
        <f t="shared" si="840"/>
        <v>5457.6689069839194</v>
      </c>
      <c r="W639" s="4">
        <f t="shared" si="840"/>
        <v>4991.5630905332828</v>
      </c>
      <c r="X639" s="4">
        <f t="shared" si="840"/>
        <v>5593.6644483674327</v>
      </c>
      <c r="Y639" s="4">
        <f t="shared" si="840"/>
        <v>5397.8511047554057</v>
      </c>
      <c r="Z639" s="4">
        <f t="shared" si="840"/>
        <v>4992.0436985241413</v>
      </c>
      <c r="AA639" s="4">
        <f t="shared" si="840"/>
        <v>5666.9948840909965</v>
      </c>
      <c r="AB639" s="4">
        <f t="shared" si="840"/>
        <v>5665.6621402138844</v>
      </c>
      <c r="AC639" s="4">
        <f t="shared" si="840"/>
        <v>5308.9422485996483</v>
      </c>
      <c r="AD639" s="4">
        <f t="shared" si="840"/>
        <v>6083.610924889661</v>
      </c>
      <c r="AE639" s="4">
        <f t="shared" si="840"/>
        <v>5311.4378469290477</v>
      </c>
      <c r="AF639" s="4">
        <f t="shared" si="840"/>
        <v>5476.5097025062505</v>
      </c>
    </row>
    <row r="640" spans="4:32">
      <c r="D640" s="13">
        <v>8900</v>
      </c>
      <c r="E640" s="2"/>
      <c r="F640" s="4">
        <f t="shared" si="841"/>
        <v>567.77</v>
      </c>
      <c r="G640" s="4">
        <f t="shared" si="841"/>
        <v>-223.67</v>
      </c>
      <c r="H640" s="4">
        <f t="shared" si="841"/>
        <v>463.96</v>
      </c>
      <c r="I640" s="4">
        <f t="shared" si="841"/>
        <v>0</v>
      </c>
      <c r="J640" s="4">
        <f t="shared" si="839"/>
        <v>419.53</v>
      </c>
      <c r="K640" s="4">
        <f t="shared" si="839"/>
        <v>0</v>
      </c>
      <c r="L640" s="4">
        <f t="shared" si="839"/>
        <v>185.70089525849573</v>
      </c>
      <c r="M640" s="4">
        <f t="shared" si="839"/>
        <v>166.41650212402013</v>
      </c>
      <c r="N640" s="4">
        <f t="shared" si="839"/>
        <v>137.720993268678</v>
      </c>
      <c r="O640" s="4">
        <f t="shared" si="839"/>
        <v>138.47261221605066</v>
      </c>
      <c r="P640" s="4">
        <f t="shared" si="839"/>
        <v>140.93557443948436</v>
      </c>
      <c r="Q640" s="4">
        <f t="shared" si="839"/>
        <v>117.10898514009861</v>
      </c>
      <c r="R640" s="4">
        <f t="shared" si="839"/>
        <v>158.10684319717299</v>
      </c>
      <c r="S640" s="4">
        <f t="shared" si="839"/>
        <v>140.00302539253482</v>
      </c>
      <c r="T640" s="4">
        <f t="shared" si="840"/>
        <v>149.65038631988384</v>
      </c>
      <c r="U640" s="4">
        <f t="shared" si="840"/>
        <v>168.43859336191375</v>
      </c>
      <c r="V640" s="4">
        <f t="shared" si="840"/>
        <v>136.51089824231244</v>
      </c>
      <c r="W640" s="4">
        <f t="shared" si="840"/>
        <v>129.1847478630124</v>
      </c>
      <c r="X640" s="4">
        <f t="shared" si="840"/>
        <v>162.59712378352361</v>
      </c>
      <c r="Y640" s="4">
        <f t="shared" si="840"/>
        <v>150.3314549857817</v>
      </c>
      <c r="Z640" s="4">
        <f t="shared" si="840"/>
        <v>122.13660342697477</v>
      </c>
      <c r="AA640" s="4">
        <f t="shared" si="840"/>
        <v>140.12944392798698</v>
      </c>
      <c r="AB640" s="4">
        <f t="shared" si="840"/>
        <v>142.5612521467956</v>
      </c>
      <c r="AC640" s="4">
        <f t="shared" si="840"/>
        <v>118.6731354829858</v>
      </c>
      <c r="AD640" s="4">
        <f t="shared" si="840"/>
        <v>159.82450306749433</v>
      </c>
      <c r="AE640" s="4">
        <f t="shared" si="840"/>
        <v>141.49406816701401</v>
      </c>
      <c r="AF640" s="4">
        <f t="shared" si="840"/>
        <v>151.16140975095274</v>
      </c>
    </row>
    <row r="641" spans="4:32">
      <c r="D641" s="13">
        <v>8910</v>
      </c>
      <c r="E641" s="2"/>
      <c r="F641" s="4">
        <f t="shared" si="841"/>
        <v>0</v>
      </c>
      <c r="G641" s="4">
        <f t="shared" si="841"/>
        <v>0</v>
      </c>
      <c r="H641" s="4">
        <f t="shared" si="841"/>
        <v>0</v>
      </c>
      <c r="I641" s="4">
        <f t="shared" si="841"/>
        <v>0</v>
      </c>
      <c r="J641" s="4">
        <f t="shared" si="839"/>
        <v>0</v>
      </c>
      <c r="K641" s="4">
        <f t="shared" si="839"/>
        <v>560</v>
      </c>
      <c r="L641" s="4">
        <f t="shared" si="839"/>
        <v>63.223405844067905</v>
      </c>
      <c r="M641" s="4">
        <f t="shared" si="839"/>
        <v>66.297892771201916</v>
      </c>
      <c r="N641" s="4">
        <f t="shared" si="839"/>
        <v>59.823446689249465</v>
      </c>
      <c r="O641" s="4">
        <f t="shared" si="839"/>
        <v>62.635753932720831</v>
      </c>
      <c r="P641" s="4">
        <f t="shared" si="839"/>
        <v>69.158004642662135</v>
      </c>
      <c r="Q641" s="4">
        <f t="shared" si="839"/>
        <v>69.208626625026596</v>
      </c>
      <c r="R641" s="4">
        <f t="shared" si="839"/>
        <v>75.080927239966911</v>
      </c>
      <c r="S641" s="4">
        <f t="shared" si="839"/>
        <v>65.870513671876651</v>
      </c>
      <c r="T641" s="4">
        <f t="shared" si="840"/>
        <v>69.883285068562586</v>
      </c>
      <c r="U641" s="4">
        <f t="shared" si="840"/>
        <v>67.787670593269155</v>
      </c>
      <c r="V641" s="4">
        <f t="shared" si="840"/>
        <v>65.83691634429546</v>
      </c>
      <c r="W641" s="4">
        <f t="shared" si="840"/>
        <v>64.742818618311006</v>
      </c>
      <c r="X641" s="4">
        <f t="shared" si="840"/>
        <v>58.473301168537567</v>
      </c>
      <c r="Y641" s="4">
        <f t="shared" si="840"/>
        <v>65.182220438447843</v>
      </c>
      <c r="Z641" s="4">
        <f t="shared" si="840"/>
        <v>61.321239658524398</v>
      </c>
      <c r="AA641" s="4">
        <f t="shared" si="840"/>
        <v>62.635753932720831</v>
      </c>
      <c r="AB641" s="4">
        <f t="shared" si="840"/>
        <v>69.158004642662135</v>
      </c>
      <c r="AC641" s="4">
        <f t="shared" si="840"/>
        <v>69.208626625026596</v>
      </c>
      <c r="AD641" s="4">
        <f t="shared" si="840"/>
        <v>75.080927239966911</v>
      </c>
      <c r="AE641" s="4">
        <f t="shared" si="840"/>
        <v>65.870513671876651</v>
      </c>
      <c r="AF641" s="4">
        <f t="shared" si="840"/>
        <v>69.883285068562586</v>
      </c>
    </row>
    <row r="642" spans="4:32">
      <c r="D642" s="13">
        <v>8920</v>
      </c>
      <c r="E642" s="2"/>
      <c r="F642" s="4">
        <f t="shared" si="841"/>
        <v>1873.3600000000001</v>
      </c>
      <c r="G642" s="4">
        <f t="shared" si="841"/>
        <v>303.95000000000005</v>
      </c>
      <c r="H642" s="4">
        <f t="shared" si="841"/>
        <v>-33.829999999999984</v>
      </c>
      <c r="I642" s="4">
        <f t="shared" si="841"/>
        <v>509.34000000000003</v>
      </c>
      <c r="J642" s="4">
        <f t="shared" si="839"/>
        <v>172.08</v>
      </c>
      <c r="K642" s="4">
        <f t="shared" si="839"/>
        <v>732.35</v>
      </c>
      <c r="L642" s="4">
        <f t="shared" si="839"/>
        <v>537.04872110952601</v>
      </c>
      <c r="M642" s="4">
        <f t="shared" si="839"/>
        <v>555.60465781476978</v>
      </c>
      <c r="N642" s="4">
        <f t="shared" si="839"/>
        <v>491.55283526712094</v>
      </c>
      <c r="O642" s="4">
        <f t="shared" si="839"/>
        <v>565.26399195039312</v>
      </c>
      <c r="P642" s="4">
        <f t="shared" si="839"/>
        <v>555.12586313738802</v>
      </c>
      <c r="Q642" s="4">
        <f t="shared" si="839"/>
        <v>532.32480931207874</v>
      </c>
      <c r="R642" s="4">
        <f t="shared" si="839"/>
        <v>587.42610757503098</v>
      </c>
      <c r="S642" s="4">
        <f t="shared" si="839"/>
        <v>510.19176173581053</v>
      </c>
      <c r="T642" s="4">
        <f t="shared" si="840"/>
        <v>517.7812464786499</v>
      </c>
      <c r="U642" s="4">
        <f t="shared" si="840"/>
        <v>536.5064941738882</v>
      </c>
      <c r="V642" s="4">
        <f t="shared" si="840"/>
        <v>552.19025274869819</v>
      </c>
      <c r="W642" s="4">
        <f t="shared" si="840"/>
        <v>494.90991399459926</v>
      </c>
      <c r="X642" s="4">
        <f t="shared" si="840"/>
        <v>549.26654460093937</v>
      </c>
      <c r="Y642" s="4">
        <f t="shared" si="840"/>
        <v>528.01463122189625</v>
      </c>
      <c r="Z642" s="4">
        <f t="shared" si="840"/>
        <v>506.99750844813644</v>
      </c>
      <c r="AA642" s="4">
        <f t="shared" si="840"/>
        <v>581.98003239705145</v>
      </c>
      <c r="AB642" s="4">
        <f t="shared" si="840"/>
        <v>571.52758584275932</v>
      </c>
      <c r="AC642" s="4">
        <f t="shared" si="840"/>
        <v>548.10577258553008</v>
      </c>
      <c r="AD642" s="4">
        <f t="shared" si="840"/>
        <v>604.75585305191919</v>
      </c>
      <c r="AE642" s="4">
        <f t="shared" si="840"/>
        <v>525.23513104503434</v>
      </c>
      <c r="AF642" s="4">
        <f t="shared" si="840"/>
        <v>533.02620383166732</v>
      </c>
    </row>
    <row r="643" spans="4:32">
      <c r="D643" s="13">
        <v>8930</v>
      </c>
      <c r="E643" s="2"/>
      <c r="F643" s="4">
        <f t="shared" si="841"/>
        <v>0</v>
      </c>
      <c r="G643" s="4">
        <f t="shared" si="841"/>
        <v>0</v>
      </c>
      <c r="H643" s="4">
        <f t="shared" si="841"/>
        <v>0</v>
      </c>
      <c r="I643" s="4">
        <f t="shared" si="841"/>
        <v>0</v>
      </c>
      <c r="J643" s="4">
        <f t="shared" si="839"/>
        <v>0</v>
      </c>
      <c r="K643" s="4">
        <f t="shared" si="839"/>
        <v>0</v>
      </c>
      <c r="L643" s="4">
        <f t="shared" si="839"/>
        <v>0</v>
      </c>
      <c r="M643" s="4">
        <f t="shared" si="839"/>
        <v>0</v>
      </c>
      <c r="N643" s="4">
        <f t="shared" si="839"/>
        <v>0</v>
      </c>
      <c r="O643" s="4">
        <f t="shared" si="839"/>
        <v>0</v>
      </c>
      <c r="P643" s="4">
        <f t="shared" si="839"/>
        <v>0</v>
      </c>
      <c r="Q643" s="4">
        <f t="shared" si="839"/>
        <v>0</v>
      </c>
      <c r="R643" s="4">
        <f t="shared" si="839"/>
        <v>0</v>
      </c>
      <c r="S643" s="4">
        <f t="shared" si="839"/>
        <v>0</v>
      </c>
      <c r="T643" s="4">
        <f t="shared" si="840"/>
        <v>0</v>
      </c>
      <c r="U643" s="4">
        <f t="shared" si="840"/>
        <v>0</v>
      </c>
      <c r="V643" s="4">
        <f t="shared" si="840"/>
        <v>0</v>
      </c>
      <c r="W643" s="4">
        <f t="shared" si="840"/>
        <v>0</v>
      </c>
      <c r="X643" s="4">
        <f t="shared" si="840"/>
        <v>0</v>
      </c>
      <c r="Y643" s="4">
        <f t="shared" si="840"/>
        <v>0</v>
      </c>
      <c r="Z643" s="4">
        <f t="shared" si="840"/>
        <v>0</v>
      </c>
      <c r="AA643" s="4">
        <f t="shared" si="840"/>
        <v>0</v>
      </c>
      <c r="AB643" s="4">
        <f t="shared" si="840"/>
        <v>0</v>
      </c>
      <c r="AC643" s="4">
        <f t="shared" si="840"/>
        <v>0</v>
      </c>
      <c r="AD643" s="4">
        <f t="shared" si="840"/>
        <v>0</v>
      </c>
      <c r="AE643" s="4">
        <f t="shared" si="840"/>
        <v>0</v>
      </c>
      <c r="AF643" s="4">
        <f t="shared" si="840"/>
        <v>0</v>
      </c>
    </row>
    <row r="644" spans="4:32">
      <c r="D644" s="13">
        <v>8940</v>
      </c>
      <c r="E644" s="2"/>
      <c r="F644" s="4">
        <f t="shared" si="841"/>
        <v>657.09</v>
      </c>
      <c r="G644" s="4">
        <f t="shared" si="841"/>
        <v>430.48</v>
      </c>
      <c r="H644" s="4">
        <f t="shared" si="841"/>
        <v>559.29</v>
      </c>
      <c r="I644" s="4">
        <f t="shared" si="841"/>
        <v>1701.3700000000001</v>
      </c>
      <c r="J644" s="4">
        <f t="shared" ref="J644:S653" si="842">SUMIF($C$9:$C$578,$D644,J$9:J$578)</f>
        <v>1255.1400000000001</v>
      </c>
      <c r="K644" s="4">
        <f t="shared" si="842"/>
        <v>161.74</v>
      </c>
      <c r="L644" s="4">
        <f t="shared" si="842"/>
        <v>721.11617157990202</v>
      </c>
      <c r="M644" s="4">
        <f t="shared" si="842"/>
        <v>606.80756483089147</v>
      </c>
      <c r="N644" s="4">
        <f t="shared" si="842"/>
        <v>485.1890739813515</v>
      </c>
      <c r="O644" s="4">
        <f t="shared" si="842"/>
        <v>449.47611862145368</v>
      </c>
      <c r="P644" s="4">
        <f t="shared" si="842"/>
        <v>468.26758060475908</v>
      </c>
      <c r="Q644" s="4">
        <f t="shared" si="842"/>
        <v>351.43612554071899</v>
      </c>
      <c r="R644" s="4">
        <f t="shared" si="842"/>
        <v>544.54803945907895</v>
      </c>
      <c r="S644" s="4">
        <f t="shared" si="842"/>
        <v>487.59362115175389</v>
      </c>
      <c r="T644" s="4">
        <f t="shared" ref="T644:AF653" si="843">SUMIF($C$9:$C$578,$D644,T$9:T$578)</f>
        <v>535.92201480345989</v>
      </c>
      <c r="U644" s="4">
        <f t="shared" si="843"/>
        <v>627.93268145907905</v>
      </c>
      <c r="V644" s="4">
        <f t="shared" si="843"/>
        <v>446.53426664328902</v>
      </c>
      <c r="W644" s="4">
        <f t="shared" si="843"/>
        <v>437.24166655118466</v>
      </c>
      <c r="X644" s="4">
        <f t="shared" si="843"/>
        <v>590.0485575262901</v>
      </c>
      <c r="Y644" s="4">
        <f t="shared" si="843"/>
        <v>534.31122055344485</v>
      </c>
      <c r="Z644" s="4">
        <f t="shared" si="843"/>
        <v>392.88386392035517</v>
      </c>
      <c r="AA644" s="4">
        <f t="shared" si="843"/>
        <v>449.47611862145368</v>
      </c>
      <c r="AB644" s="4">
        <f t="shared" si="843"/>
        <v>468.26758060475908</v>
      </c>
      <c r="AC644" s="4">
        <f t="shared" si="843"/>
        <v>351.43612554071899</v>
      </c>
      <c r="AD644" s="4">
        <f t="shared" si="843"/>
        <v>544.54803945907895</v>
      </c>
      <c r="AE644" s="4">
        <f t="shared" si="843"/>
        <v>487.59362115175389</v>
      </c>
      <c r="AF644" s="4">
        <f t="shared" si="843"/>
        <v>535.92201480345989</v>
      </c>
    </row>
    <row r="645" spans="4:32">
      <c r="D645" s="14">
        <v>8950</v>
      </c>
      <c r="E645" s="2"/>
      <c r="F645" s="4">
        <f t="shared" si="841"/>
        <v>0</v>
      </c>
      <c r="G645" s="4">
        <f t="shared" si="841"/>
        <v>0</v>
      </c>
      <c r="H645" s="4">
        <f t="shared" si="841"/>
        <v>0</v>
      </c>
      <c r="I645" s="4">
        <f t="shared" si="841"/>
        <v>0</v>
      </c>
      <c r="J645" s="4">
        <f t="shared" si="842"/>
        <v>0</v>
      </c>
      <c r="K645" s="4">
        <f t="shared" si="842"/>
        <v>0</v>
      </c>
      <c r="L645" s="4">
        <f t="shared" si="842"/>
        <v>0</v>
      </c>
      <c r="M645" s="4">
        <f t="shared" si="842"/>
        <v>0</v>
      </c>
      <c r="N645" s="4">
        <f t="shared" si="842"/>
        <v>0</v>
      </c>
      <c r="O645" s="4">
        <f t="shared" si="842"/>
        <v>0</v>
      </c>
      <c r="P645" s="4">
        <f t="shared" si="842"/>
        <v>0</v>
      </c>
      <c r="Q645" s="4">
        <f t="shared" si="842"/>
        <v>0</v>
      </c>
      <c r="R645" s="4">
        <f t="shared" si="842"/>
        <v>0</v>
      </c>
      <c r="S645" s="4">
        <f t="shared" si="842"/>
        <v>0</v>
      </c>
      <c r="T645" s="4">
        <f t="shared" si="843"/>
        <v>0</v>
      </c>
      <c r="U645" s="4">
        <f t="shared" si="843"/>
        <v>0</v>
      </c>
      <c r="V645" s="4">
        <f t="shared" si="843"/>
        <v>0</v>
      </c>
      <c r="W645" s="4">
        <f t="shared" si="843"/>
        <v>0</v>
      </c>
      <c r="X645" s="4">
        <f t="shared" si="843"/>
        <v>0</v>
      </c>
      <c r="Y645" s="4">
        <f t="shared" si="843"/>
        <v>0</v>
      </c>
      <c r="Z645" s="4">
        <f t="shared" si="843"/>
        <v>0</v>
      </c>
      <c r="AA645" s="4">
        <f t="shared" si="843"/>
        <v>0</v>
      </c>
      <c r="AB645" s="4">
        <f t="shared" si="843"/>
        <v>0</v>
      </c>
      <c r="AC645" s="4">
        <f t="shared" si="843"/>
        <v>0</v>
      </c>
      <c r="AD645" s="4">
        <f t="shared" si="843"/>
        <v>0</v>
      </c>
      <c r="AE645" s="4">
        <f t="shared" si="843"/>
        <v>0</v>
      </c>
      <c r="AF645" s="4">
        <f t="shared" si="843"/>
        <v>0</v>
      </c>
    </row>
    <row r="646" spans="4:32">
      <c r="D646" s="13">
        <v>9010</v>
      </c>
      <c r="E646" s="2"/>
      <c r="F646" s="4">
        <f t="shared" si="841"/>
        <v>0</v>
      </c>
      <c r="G646" s="4">
        <f t="shared" si="841"/>
        <v>0</v>
      </c>
      <c r="H646" s="4">
        <f t="shared" si="841"/>
        <v>0</v>
      </c>
      <c r="I646" s="4">
        <f t="shared" si="841"/>
        <v>0</v>
      </c>
      <c r="J646" s="4">
        <f t="shared" si="842"/>
        <v>0</v>
      </c>
      <c r="K646" s="4">
        <f t="shared" si="842"/>
        <v>0</v>
      </c>
      <c r="L646" s="4">
        <f t="shared" si="842"/>
        <v>0</v>
      </c>
      <c r="M646" s="4">
        <f t="shared" si="842"/>
        <v>0</v>
      </c>
      <c r="N646" s="4">
        <f t="shared" si="842"/>
        <v>0</v>
      </c>
      <c r="O646" s="4">
        <f t="shared" si="842"/>
        <v>0</v>
      </c>
      <c r="P646" s="4">
        <f t="shared" si="842"/>
        <v>0</v>
      </c>
      <c r="Q646" s="4">
        <f t="shared" si="842"/>
        <v>0</v>
      </c>
      <c r="R646" s="4">
        <f t="shared" si="842"/>
        <v>0</v>
      </c>
      <c r="S646" s="4">
        <f t="shared" si="842"/>
        <v>0</v>
      </c>
      <c r="T646" s="4">
        <f t="shared" si="843"/>
        <v>0</v>
      </c>
      <c r="U646" s="4">
        <f t="shared" si="843"/>
        <v>0</v>
      </c>
      <c r="V646" s="4">
        <f t="shared" si="843"/>
        <v>0</v>
      </c>
      <c r="W646" s="4">
        <f t="shared" si="843"/>
        <v>0</v>
      </c>
      <c r="X646" s="4">
        <f t="shared" si="843"/>
        <v>0</v>
      </c>
      <c r="Y646" s="4">
        <f t="shared" si="843"/>
        <v>0</v>
      </c>
      <c r="Z646" s="4">
        <f t="shared" si="843"/>
        <v>0</v>
      </c>
      <c r="AA646" s="4">
        <f t="shared" si="843"/>
        <v>0</v>
      </c>
      <c r="AB646" s="4">
        <f t="shared" si="843"/>
        <v>0</v>
      </c>
      <c r="AC646" s="4">
        <f t="shared" si="843"/>
        <v>0</v>
      </c>
      <c r="AD646" s="4">
        <f t="shared" si="843"/>
        <v>0</v>
      </c>
      <c r="AE646" s="4">
        <f t="shared" si="843"/>
        <v>0</v>
      </c>
      <c r="AF646" s="4">
        <f t="shared" si="843"/>
        <v>0</v>
      </c>
    </row>
    <row r="647" spans="4:32">
      <c r="D647" s="13">
        <v>9020</v>
      </c>
      <c r="E647" s="2"/>
      <c r="F647" s="4">
        <f t="shared" si="841"/>
        <v>101007.07</v>
      </c>
      <c r="G647" s="4">
        <f t="shared" si="841"/>
        <v>103317.65</v>
      </c>
      <c r="H647" s="4">
        <f t="shared" si="841"/>
        <v>108554.81999999999</v>
      </c>
      <c r="I647" s="4">
        <f t="shared" si="841"/>
        <v>100537.98000000001</v>
      </c>
      <c r="J647" s="4">
        <f t="shared" si="842"/>
        <v>125550.17</v>
      </c>
      <c r="K647" s="4">
        <f t="shared" si="842"/>
        <v>81656.399999999994</v>
      </c>
      <c r="L647" s="4">
        <f t="shared" si="842"/>
        <v>105814.26459357234</v>
      </c>
      <c r="M647" s="4">
        <f t="shared" si="842"/>
        <v>82850.944677539985</v>
      </c>
      <c r="N647" s="4">
        <f t="shared" si="842"/>
        <v>78434.521302221227</v>
      </c>
      <c r="O647" s="4">
        <f t="shared" si="842"/>
        <v>83575.413922391599</v>
      </c>
      <c r="P647" s="4">
        <f t="shared" si="842"/>
        <v>82129.76217465676</v>
      </c>
      <c r="Q647" s="4">
        <f t="shared" si="842"/>
        <v>74466.673614374537</v>
      </c>
      <c r="R647" s="4">
        <f t="shared" si="842"/>
        <v>82497.70241604351</v>
      </c>
      <c r="S647" s="4">
        <f t="shared" si="842"/>
        <v>73711.234426259471</v>
      </c>
      <c r="T647" s="4">
        <f t="shared" si="843"/>
        <v>93197.779240108968</v>
      </c>
      <c r="U647" s="4">
        <f t="shared" si="843"/>
        <v>101859.78509519991</v>
      </c>
      <c r="V647" s="4">
        <f t="shared" si="843"/>
        <v>91690.377144539612</v>
      </c>
      <c r="W647" s="4">
        <f t="shared" si="843"/>
        <v>100423.06798900189</v>
      </c>
      <c r="X647" s="4">
        <f t="shared" si="843"/>
        <v>100349.535599981</v>
      </c>
      <c r="Y647" s="4">
        <f t="shared" si="843"/>
        <v>102527.29425071836</v>
      </c>
      <c r="Z647" s="4">
        <f t="shared" si="843"/>
        <v>91806.436020106325</v>
      </c>
      <c r="AA647" s="4">
        <f t="shared" si="843"/>
        <v>84755.203338700405</v>
      </c>
      <c r="AB647" s="4">
        <f t="shared" si="843"/>
        <v>83287.36758478827</v>
      </c>
      <c r="AC647" s="4">
        <f t="shared" si="843"/>
        <v>75580.466890275464</v>
      </c>
      <c r="AD647" s="4">
        <f t="shared" si="843"/>
        <v>83720.806079031201</v>
      </c>
      <c r="AE647" s="4">
        <f t="shared" si="843"/>
        <v>74772.96958736307</v>
      </c>
      <c r="AF647" s="4">
        <f t="shared" si="843"/>
        <v>94273.742139012145</v>
      </c>
    </row>
    <row r="648" spans="4:32">
      <c r="D648" s="13">
        <v>9030</v>
      </c>
      <c r="E648" s="2"/>
      <c r="F648" s="4">
        <f t="shared" si="841"/>
        <v>97694.84</v>
      </c>
      <c r="G648" s="4">
        <f t="shared" si="841"/>
        <v>100440.28</v>
      </c>
      <c r="H648" s="4">
        <f t="shared" si="841"/>
        <v>127619.04000000001</v>
      </c>
      <c r="I648" s="4">
        <f t="shared" si="841"/>
        <v>120053.23000000001</v>
      </c>
      <c r="J648" s="4">
        <f t="shared" si="842"/>
        <v>127428.33</v>
      </c>
      <c r="K648" s="4">
        <f t="shared" si="842"/>
        <v>142633.01999999999</v>
      </c>
      <c r="L648" s="4">
        <f t="shared" si="842"/>
        <v>128725.83847568296</v>
      </c>
      <c r="M648" s="4">
        <f t="shared" si="842"/>
        <v>89867.522884136182</v>
      </c>
      <c r="N648" s="4">
        <f t="shared" si="842"/>
        <v>87186.31083587218</v>
      </c>
      <c r="O648" s="4">
        <f t="shared" si="842"/>
        <v>92573.485622944732</v>
      </c>
      <c r="P648" s="4">
        <f t="shared" si="842"/>
        <v>90993.18934483231</v>
      </c>
      <c r="Q648" s="4">
        <f t="shared" si="842"/>
        <v>78242.394439525349</v>
      </c>
      <c r="R648" s="4">
        <f t="shared" si="842"/>
        <v>87649.487124231964</v>
      </c>
      <c r="S648" s="4">
        <f t="shared" si="842"/>
        <v>78910.401041069432</v>
      </c>
      <c r="T648" s="4">
        <f t="shared" si="843"/>
        <v>108374.74682991425</v>
      </c>
      <c r="U648" s="4">
        <f t="shared" si="843"/>
        <v>120600.1394719446</v>
      </c>
      <c r="V648" s="4">
        <f t="shared" si="843"/>
        <v>101158.86803638944</v>
      </c>
      <c r="W648" s="4">
        <f t="shared" si="843"/>
        <v>119240.77716597277</v>
      </c>
      <c r="X648" s="4">
        <f t="shared" si="843"/>
        <v>113238.38009706803</v>
      </c>
      <c r="Y648" s="4">
        <f t="shared" si="843"/>
        <v>120905.0446199939</v>
      </c>
      <c r="Z648" s="4">
        <f t="shared" si="843"/>
        <v>102644.3210688199</v>
      </c>
      <c r="AA648" s="4">
        <f t="shared" si="843"/>
        <v>93659.604197432709</v>
      </c>
      <c r="AB648" s="4">
        <f t="shared" si="843"/>
        <v>92058.885239787283</v>
      </c>
      <c r="AC648" s="4">
        <f t="shared" si="843"/>
        <v>79267.756718906196</v>
      </c>
      <c r="AD648" s="4">
        <f t="shared" si="843"/>
        <v>88775.480957141117</v>
      </c>
      <c r="AE648" s="4">
        <f t="shared" si="843"/>
        <v>79887.838424148766</v>
      </c>
      <c r="AF648" s="4">
        <f t="shared" si="843"/>
        <v>109365.28232193019</v>
      </c>
    </row>
    <row r="649" spans="4:32">
      <c r="D649" s="13">
        <v>9040</v>
      </c>
      <c r="E649" s="2"/>
      <c r="F649" s="4">
        <f t="shared" si="841"/>
        <v>47272</v>
      </c>
      <c r="G649" s="4">
        <f t="shared" si="841"/>
        <v>43913</v>
      </c>
      <c r="H649" s="4">
        <f t="shared" si="841"/>
        <v>37532</v>
      </c>
      <c r="I649" s="4">
        <f t="shared" si="841"/>
        <v>54899</v>
      </c>
      <c r="J649" s="4">
        <f t="shared" si="842"/>
        <v>22112</v>
      </c>
      <c r="K649" s="4">
        <f t="shared" si="842"/>
        <v>145471</v>
      </c>
      <c r="L649" s="4">
        <f t="shared" si="842"/>
        <v>27627.48</v>
      </c>
      <c r="M649" s="4">
        <f t="shared" si="842"/>
        <v>28037.360000000001</v>
      </c>
      <c r="N649" s="4">
        <f t="shared" si="842"/>
        <v>28524.54</v>
      </c>
      <c r="O649" s="4">
        <f t="shared" si="842"/>
        <v>27631.938900000001</v>
      </c>
      <c r="P649" s="4">
        <f t="shared" si="842"/>
        <v>37759.1276</v>
      </c>
      <c r="Q649" s="4">
        <f t="shared" si="842"/>
        <v>48564.006300000001</v>
      </c>
      <c r="R649" s="4">
        <f t="shared" si="842"/>
        <v>55974.976300000002</v>
      </c>
      <c r="S649" s="4">
        <f t="shared" si="842"/>
        <v>50182.079599999997</v>
      </c>
      <c r="T649" s="4">
        <f t="shared" si="843"/>
        <v>40209.606299999999</v>
      </c>
      <c r="U649" s="4">
        <f t="shared" si="843"/>
        <v>22446.144671567305</v>
      </c>
      <c r="V649" s="4">
        <f t="shared" si="843"/>
        <v>10897.304399513381</v>
      </c>
      <c r="W649" s="4">
        <f t="shared" si="843"/>
        <v>20881.730796149128</v>
      </c>
      <c r="X649" s="4">
        <f t="shared" si="843"/>
        <v>20241.315176979591</v>
      </c>
      <c r="Y649" s="4">
        <f t="shared" si="843"/>
        <v>20816.930032673255</v>
      </c>
      <c r="Z649" s="4">
        <f t="shared" si="843"/>
        <v>20056.097031136065</v>
      </c>
      <c r="AA649" s="4">
        <f t="shared" si="843"/>
        <v>28171.769013900826</v>
      </c>
      <c r="AB649" s="4">
        <f t="shared" si="843"/>
        <v>39072.93150881098</v>
      </c>
      <c r="AC649" s="4">
        <f t="shared" si="843"/>
        <v>52614.781445328168</v>
      </c>
      <c r="AD649" s="4">
        <f t="shared" si="843"/>
        <v>41448.822759268696</v>
      </c>
      <c r="AE649" s="4">
        <f t="shared" si="843"/>
        <v>20234.089506611788</v>
      </c>
      <c r="AF649" s="4">
        <f t="shared" si="843"/>
        <v>44168.570429893996</v>
      </c>
    </row>
    <row r="650" spans="4:32">
      <c r="D650" s="14">
        <v>9070</v>
      </c>
      <c r="E650" s="2"/>
      <c r="F650" s="4">
        <f t="shared" si="841"/>
        <v>0</v>
      </c>
      <c r="G650" s="4">
        <f t="shared" si="841"/>
        <v>0</v>
      </c>
      <c r="H650" s="4">
        <f t="shared" si="841"/>
        <v>0</v>
      </c>
      <c r="I650" s="4">
        <f t="shared" si="841"/>
        <v>0</v>
      </c>
      <c r="J650" s="4">
        <f t="shared" si="842"/>
        <v>0</v>
      </c>
      <c r="K650" s="4">
        <f t="shared" si="842"/>
        <v>0</v>
      </c>
      <c r="L650" s="4">
        <f t="shared" si="842"/>
        <v>0</v>
      </c>
      <c r="M650" s="4">
        <f t="shared" si="842"/>
        <v>0</v>
      </c>
      <c r="N650" s="4">
        <f t="shared" si="842"/>
        <v>0</v>
      </c>
      <c r="O650" s="4">
        <f t="shared" si="842"/>
        <v>0</v>
      </c>
      <c r="P650" s="4">
        <f t="shared" si="842"/>
        <v>0</v>
      </c>
      <c r="Q650" s="4">
        <f t="shared" si="842"/>
        <v>0</v>
      </c>
      <c r="R650" s="4">
        <f t="shared" si="842"/>
        <v>0</v>
      </c>
      <c r="S650" s="4">
        <f t="shared" si="842"/>
        <v>0</v>
      </c>
      <c r="T650" s="4">
        <f t="shared" si="843"/>
        <v>0</v>
      </c>
      <c r="U650" s="4">
        <f t="shared" si="843"/>
        <v>0</v>
      </c>
      <c r="V650" s="4">
        <f t="shared" si="843"/>
        <v>0</v>
      </c>
      <c r="W650" s="4">
        <f t="shared" si="843"/>
        <v>0</v>
      </c>
      <c r="X650" s="4">
        <f t="shared" si="843"/>
        <v>0</v>
      </c>
      <c r="Y650" s="4">
        <f t="shared" si="843"/>
        <v>0</v>
      </c>
      <c r="Z650" s="4">
        <f t="shared" si="843"/>
        <v>0</v>
      </c>
      <c r="AA650" s="4">
        <f t="shared" si="843"/>
        <v>0</v>
      </c>
      <c r="AB650" s="4">
        <f t="shared" si="843"/>
        <v>0</v>
      </c>
      <c r="AC650" s="4">
        <f t="shared" si="843"/>
        <v>0</v>
      </c>
      <c r="AD650" s="4">
        <f t="shared" si="843"/>
        <v>0</v>
      </c>
      <c r="AE650" s="4">
        <f t="shared" si="843"/>
        <v>0</v>
      </c>
      <c r="AF650" s="4">
        <f t="shared" si="843"/>
        <v>0</v>
      </c>
    </row>
    <row r="651" spans="4:32">
      <c r="D651" s="14">
        <v>9080</v>
      </c>
      <c r="E651" s="2"/>
      <c r="F651" s="4">
        <f t="shared" si="841"/>
        <v>0</v>
      </c>
      <c r="G651" s="4">
        <f t="shared" si="841"/>
        <v>0</v>
      </c>
      <c r="H651" s="4">
        <f t="shared" si="841"/>
        <v>0</v>
      </c>
      <c r="I651" s="4">
        <f t="shared" si="841"/>
        <v>0</v>
      </c>
      <c r="J651" s="4">
        <f t="shared" si="842"/>
        <v>0</v>
      </c>
      <c r="K651" s="4">
        <f t="shared" si="842"/>
        <v>0</v>
      </c>
      <c r="L651" s="4">
        <f t="shared" si="842"/>
        <v>0</v>
      </c>
      <c r="M651" s="4">
        <f t="shared" si="842"/>
        <v>0</v>
      </c>
      <c r="N651" s="4">
        <f t="shared" si="842"/>
        <v>0</v>
      </c>
      <c r="O651" s="4">
        <f t="shared" si="842"/>
        <v>0</v>
      </c>
      <c r="P651" s="4">
        <f t="shared" si="842"/>
        <v>0</v>
      </c>
      <c r="Q651" s="4">
        <f t="shared" si="842"/>
        <v>0</v>
      </c>
      <c r="R651" s="4">
        <f t="shared" si="842"/>
        <v>0</v>
      </c>
      <c r="S651" s="4">
        <f t="shared" si="842"/>
        <v>0</v>
      </c>
      <c r="T651" s="4">
        <f t="shared" si="843"/>
        <v>0</v>
      </c>
      <c r="U651" s="4">
        <f t="shared" si="843"/>
        <v>0</v>
      </c>
      <c r="V651" s="4">
        <f t="shared" si="843"/>
        <v>0</v>
      </c>
      <c r="W651" s="4">
        <f t="shared" si="843"/>
        <v>0</v>
      </c>
      <c r="X651" s="4">
        <f t="shared" si="843"/>
        <v>0</v>
      </c>
      <c r="Y651" s="4">
        <f t="shared" si="843"/>
        <v>0</v>
      </c>
      <c r="Z651" s="4">
        <f t="shared" si="843"/>
        <v>0</v>
      </c>
      <c r="AA651" s="4">
        <f t="shared" si="843"/>
        <v>0</v>
      </c>
      <c r="AB651" s="4">
        <f t="shared" si="843"/>
        <v>0</v>
      </c>
      <c r="AC651" s="4">
        <f t="shared" si="843"/>
        <v>0</v>
      </c>
      <c r="AD651" s="4">
        <f t="shared" si="843"/>
        <v>0</v>
      </c>
      <c r="AE651" s="4">
        <f t="shared" si="843"/>
        <v>0</v>
      </c>
      <c r="AF651" s="4">
        <f t="shared" si="843"/>
        <v>0</v>
      </c>
    </row>
    <row r="652" spans="4:32">
      <c r="D652" s="13">
        <v>9090</v>
      </c>
      <c r="E652" s="2"/>
      <c r="F652" s="4">
        <f t="shared" si="841"/>
        <v>12026.800000000001</v>
      </c>
      <c r="G652" s="4">
        <f t="shared" si="841"/>
        <v>8468.51</v>
      </c>
      <c r="H652" s="4">
        <f t="shared" si="841"/>
        <v>11705.92</v>
      </c>
      <c r="I652" s="4">
        <f t="shared" si="841"/>
        <v>11387.3</v>
      </c>
      <c r="J652" s="4">
        <f t="shared" si="842"/>
        <v>12611.04</v>
      </c>
      <c r="K652" s="4">
        <f t="shared" si="842"/>
        <v>11147.93</v>
      </c>
      <c r="L652" s="4">
        <f t="shared" si="842"/>
        <v>9548.3381953092758</v>
      </c>
      <c r="M652" s="4">
        <f t="shared" si="842"/>
        <v>10606.544875548949</v>
      </c>
      <c r="N652" s="4">
        <f t="shared" si="842"/>
        <v>9633.2201746136543</v>
      </c>
      <c r="O652" s="4">
        <f t="shared" si="842"/>
        <v>10812.964337981146</v>
      </c>
      <c r="P652" s="4">
        <f t="shared" si="842"/>
        <v>11123.950129011935</v>
      </c>
      <c r="Q652" s="4">
        <f t="shared" si="842"/>
        <v>10450.339238712655</v>
      </c>
      <c r="R652" s="4">
        <f t="shared" si="842"/>
        <v>11309.216879769489</v>
      </c>
      <c r="S652" s="4">
        <f t="shared" si="842"/>
        <v>10046.293681370127</v>
      </c>
      <c r="T652" s="4">
        <f t="shared" si="843"/>
        <v>10460.369616670494</v>
      </c>
      <c r="U652" s="4">
        <f t="shared" si="843"/>
        <v>11052.016017664386</v>
      </c>
      <c r="V652" s="4">
        <f t="shared" si="843"/>
        <v>10664.148717079641</v>
      </c>
      <c r="W652" s="4">
        <f t="shared" si="843"/>
        <v>9743.7281625809137</v>
      </c>
      <c r="X652" s="4">
        <f t="shared" si="843"/>
        <v>10252.038011112754</v>
      </c>
      <c r="Y652" s="4">
        <f t="shared" si="843"/>
        <v>10267.8330438024</v>
      </c>
      <c r="Z652" s="4">
        <f t="shared" si="843"/>
        <v>10558.422302570356</v>
      </c>
      <c r="AA652" s="4">
        <f t="shared" si="843"/>
        <v>11078.006373192482</v>
      </c>
      <c r="AB652" s="4">
        <f t="shared" si="843"/>
        <v>11384.008483182321</v>
      </c>
      <c r="AC652" s="4">
        <f t="shared" si="843"/>
        <v>10700.555109925566</v>
      </c>
      <c r="AD652" s="4">
        <f t="shared" si="843"/>
        <v>11583.989546511093</v>
      </c>
      <c r="AE652" s="4">
        <f t="shared" si="843"/>
        <v>10284.814593716295</v>
      </c>
      <c r="AF652" s="4">
        <f t="shared" si="843"/>
        <v>10702.086818566921</v>
      </c>
    </row>
    <row r="653" spans="4:32">
      <c r="D653" s="13">
        <v>9100</v>
      </c>
      <c r="E653" s="2"/>
      <c r="F653" s="4">
        <f t="shared" si="841"/>
        <v>0</v>
      </c>
      <c r="G653" s="4">
        <f t="shared" si="841"/>
        <v>0</v>
      </c>
      <c r="H653" s="4">
        <f t="shared" si="841"/>
        <v>0</v>
      </c>
      <c r="I653" s="4">
        <f t="shared" si="841"/>
        <v>0</v>
      </c>
      <c r="J653" s="4">
        <f t="shared" si="842"/>
        <v>0</v>
      </c>
      <c r="K653" s="4">
        <f t="shared" si="842"/>
        <v>0</v>
      </c>
      <c r="L653" s="4">
        <f t="shared" si="842"/>
        <v>0</v>
      </c>
      <c r="M653" s="4">
        <f t="shared" si="842"/>
        <v>0</v>
      </c>
      <c r="N653" s="4">
        <f t="shared" si="842"/>
        <v>0</v>
      </c>
      <c r="O653" s="4">
        <f t="shared" si="842"/>
        <v>0</v>
      </c>
      <c r="P653" s="4">
        <f t="shared" si="842"/>
        <v>0</v>
      </c>
      <c r="Q653" s="4">
        <f t="shared" si="842"/>
        <v>0</v>
      </c>
      <c r="R653" s="4">
        <f t="shared" si="842"/>
        <v>0</v>
      </c>
      <c r="S653" s="4">
        <f t="shared" si="842"/>
        <v>0</v>
      </c>
      <c r="T653" s="4">
        <f t="shared" si="843"/>
        <v>0</v>
      </c>
      <c r="U653" s="4">
        <f t="shared" si="843"/>
        <v>0</v>
      </c>
      <c r="V653" s="4">
        <f t="shared" si="843"/>
        <v>0</v>
      </c>
      <c r="W653" s="4">
        <f t="shared" si="843"/>
        <v>0</v>
      </c>
      <c r="X653" s="4">
        <f t="shared" si="843"/>
        <v>0</v>
      </c>
      <c r="Y653" s="4">
        <f t="shared" si="843"/>
        <v>0</v>
      </c>
      <c r="Z653" s="4">
        <f t="shared" si="843"/>
        <v>0</v>
      </c>
      <c r="AA653" s="4">
        <f t="shared" si="843"/>
        <v>0</v>
      </c>
      <c r="AB653" s="4">
        <f t="shared" si="843"/>
        <v>0</v>
      </c>
      <c r="AC653" s="4">
        <f t="shared" si="843"/>
        <v>0</v>
      </c>
      <c r="AD653" s="4">
        <f t="shared" si="843"/>
        <v>0</v>
      </c>
      <c r="AE653" s="4">
        <f t="shared" si="843"/>
        <v>0</v>
      </c>
      <c r="AF653" s="4">
        <f t="shared" si="843"/>
        <v>0</v>
      </c>
    </row>
    <row r="654" spans="4:32">
      <c r="D654" s="13">
        <v>9110</v>
      </c>
      <c r="E654" s="2"/>
      <c r="F654" s="4">
        <f t="shared" si="841"/>
        <v>19520.360000000004</v>
      </c>
      <c r="G654" s="4">
        <f t="shared" si="841"/>
        <v>21068.820000000003</v>
      </c>
      <c r="H654" s="4">
        <f t="shared" si="841"/>
        <v>25225.98</v>
      </c>
      <c r="I654" s="4">
        <f t="shared" si="841"/>
        <v>21668.09</v>
      </c>
      <c r="J654" s="4">
        <f t="shared" ref="J654:S663" si="844">SUMIF($C$9:$C$578,$D654,J$9:J$578)</f>
        <v>22385.53</v>
      </c>
      <c r="K654" s="4">
        <f t="shared" si="844"/>
        <v>21581.870000000003</v>
      </c>
      <c r="L654" s="4">
        <f t="shared" si="844"/>
        <v>18199.698943782318</v>
      </c>
      <c r="M654" s="4">
        <f t="shared" si="844"/>
        <v>20753.413885735659</v>
      </c>
      <c r="N654" s="4">
        <f t="shared" si="844"/>
        <v>19060.844615314869</v>
      </c>
      <c r="O654" s="4">
        <f t="shared" si="844"/>
        <v>21127.573332111806</v>
      </c>
      <c r="P654" s="4">
        <f t="shared" si="844"/>
        <v>22089.241353389702</v>
      </c>
      <c r="Q654" s="4">
        <f t="shared" si="844"/>
        <v>20700.147111104408</v>
      </c>
      <c r="R654" s="4">
        <f t="shared" si="844"/>
        <v>22159.628392766866</v>
      </c>
      <c r="S654" s="4">
        <f t="shared" si="844"/>
        <v>19904.369557855436</v>
      </c>
      <c r="T654" s="4">
        <f t="shared" ref="T654:AF663" si="845">SUMIF($C$9:$C$578,$D654,T$9:T$578)</f>
        <v>20943.597851486971</v>
      </c>
      <c r="U654" s="4">
        <f t="shared" si="845"/>
        <v>22226.641995740141</v>
      </c>
      <c r="V654" s="4">
        <f t="shared" si="845"/>
        <v>20874.140705008635</v>
      </c>
      <c r="W654" s="4">
        <f t="shared" si="845"/>
        <v>19322.081171672951</v>
      </c>
      <c r="X654" s="4">
        <f t="shared" si="845"/>
        <v>19908.703436700289</v>
      </c>
      <c r="Y654" s="4">
        <f t="shared" si="845"/>
        <v>20207.949243528958</v>
      </c>
      <c r="Z654" s="4">
        <f t="shared" si="845"/>
        <v>21279.059187564515</v>
      </c>
      <c r="AA654" s="4">
        <f t="shared" si="845"/>
        <v>21599.418925239894</v>
      </c>
      <c r="AB654" s="4">
        <f t="shared" si="845"/>
        <v>22552.214663542552</v>
      </c>
      <c r="AC654" s="4">
        <f t="shared" si="845"/>
        <v>21145.598173492974</v>
      </c>
      <c r="AD654" s="4">
        <f t="shared" si="845"/>
        <v>22648.7971082527</v>
      </c>
      <c r="AE654" s="4">
        <f t="shared" si="845"/>
        <v>20329.000470720599</v>
      </c>
      <c r="AF654" s="4">
        <f t="shared" si="845"/>
        <v>21373.9190132119</v>
      </c>
    </row>
    <row r="655" spans="4:32">
      <c r="D655" s="14">
        <v>9120</v>
      </c>
      <c r="E655" s="2"/>
      <c r="F655" s="4">
        <f t="shared" ref="F655:I671" si="846">SUMIF($C$9:$C$578,$D655,F$9:F$578)</f>
        <v>14361.869999999999</v>
      </c>
      <c r="G655" s="4">
        <f t="shared" si="846"/>
        <v>15310.52</v>
      </c>
      <c r="H655" s="4">
        <f t="shared" si="846"/>
        <v>4892.3</v>
      </c>
      <c r="I655" s="4">
        <f t="shared" si="846"/>
        <v>9360</v>
      </c>
      <c r="J655" s="4">
        <f t="shared" si="844"/>
        <v>7556.7900000000009</v>
      </c>
      <c r="K655" s="4">
        <f t="shared" si="844"/>
        <v>22228.079999999998</v>
      </c>
      <c r="L655" s="4">
        <f t="shared" si="844"/>
        <v>9574.9855203346142</v>
      </c>
      <c r="M655" s="4">
        <f t="shared" si="844"/>
        <v>12806.663661180857</v>
      </c>
      <c r="N655" s="4">
        <f t="shared" si="844"/>
        <v>13420.932408236891</v>
      </c>
      <c r="O655" s="4">
        <f t="shared" si="844"/>
        <v>9828.3327678697533</v>
      </c>
      <c r="P655" s="4">
        <f t="shared" si="844"/>
        <v>17667.391076124215</v>
      </c>
      <c r="Q655" s="4">
        <f t="shared" si="844"/>
        <v>6972.8745914273049</v>
      </c>
      <c r="R655" s="4">
        <f t="shared" si="844"/>
        <v>10652.900814263137</v>
      </c>
      <c r="S655" s="4">
        <f t="shared" si="844"/>
        <v>10029.964663511593</v>
      </c>
      <c r="T655" s="4">
        <f t="shared" si="845"/>
        <v>10663.375484900555</v>
      </c>
      <c r="U655" s="4">
        <f t="shared" si="845"/>
        <v>7941.2110120172902</v>
      </c>
      <c r="V655" s="4">
        <f t="shared" si="845"/>
        <v>6528.9205242625667</v>
      </c>
      <c r="W655" s="4">
        <f t="shared" si="845"/>
        <v>6575.1248555887514</v>
      </c>
      <c r="X655" s="4">
        <f t="shared" si="845"/>
        <v>8469.7385143690008</v>
      </c>
      <c r="Y655" s="4">
        <f t="shared" si="845"/>
        <v>12396.292655319152</v>
      </c>
      <c r="Z655" s="4">
        <f t="shared" si="845"/>
        <v>8211.1315166293243</v>
      </c>
      <c r="AA655" s="4">
        <f t="shared" si="845"/>
        <v>9828.3327678697533</v>
      </c>
      <c r="AB655" s="4">
        <f t="shared" si="845"/>
        <v>17667.391076124215</v>
      </c>
      <c r="AC655" s="4">
        <f t="shared" si="845"/>
        <v>6972.8745914273049</v>
      </c>
      <c r="AD655" s="4">
        <f t="shared" si="845"/>
        <v>10652.900814263137</v>
      </c>
      <c r="AE655" s="4">
        <f t="shared" si="845"/>
        <v>10029.964663511593</v>
      </c>
      <c r="AF655" s="4">
        <f t="shared" si="845"/>
        <v>10663.375484900555</v>
      </c>
    </row>
    <row r="656" spans="4:32">
      <c r="D656" s="14">
        <v>9130</v>
      </c>
      <c r="E656" s="2"/>
      <c r="F656" s="4">
        <f t="shared" si="846"/>
        <v>3358</v>
      </c>
      <c r="G656" s="4">
        <f t="shared" si="846"/>
        <v>3434.5</v>
      </c>
      <c r="H656" s="4">
        <f t="shared" si="846"/>
        <v>7296.82</v>
      </c>
      <c r="I656" s="4">
        <f t="shared" si="846"/>
        <v>1606</v>
      </c>
      <c r="J656" s="4">
        <f t="shared" si="844"/>
        <v>5853.73</v>
      </c>
      <c r="K656" s="4">
        <f t="shared" si="844"/>
        <v>670.66</v>
      </c>
      <c r="L656" s="4">
        <f t="shared" si="844"/>
        <v>2741.4853324477854</v>
      </c>
      <c r="M656" s="4">
        <f t="shared" si="844"/>
        <v>4034.3377568101678</v>
      </c>
      <c r="N656" s="4">
        <f t="shared" si="844"/>
        <v>4243.7134863223146</v>
      </c>
      <c r="O656" s="4">
        <f t="shared" si="844"/>
        <v>2786.2639846615257</v>
      </c>
      <c r="P656" s="4">
        <f t="shared" si="844"/>
        <v>5444.1087735265628</v>
      </c>
      <c r="Q656" s="4">
        <f t="shared" si="844"/>
        <v>2060.0705605021894</v>
      </c>
      <c r="R656" s="4">
        <f t="shared" si="844"/>
        <v>3034.1388394528612</v>
      </c>
      <c r="S656" s="4">
        <f t="shared" si="844"/>
        <v>3127.1998214313944</v>
      </c>
      <c r="T656" s="4">
        <f t="shared" si="845"/>
        <v>3326.8864819622586</v>
      </c>
      <c r="U656" s="4">
        <f t="shared" si="845"/>
        <v>2260.9419507947459</v>
      </c>
      <c r="V656" s="4">
        <f t="shared" si="845"/>
        <v>2033.97895389003</v>
      </c>
      <c r="W656" s="4">
        <f t="shared" si="845"/>
        <v>1925.9205788816989</v>
      </c>
      <c r="X656" s="4">
        <f t="shared" si="845"/>
        <v>2650.323132471035</v>
      </c>
      <c r="Y656" s="4">
        <f t="shared" si="845"/>
        <v>3937.7845772201345</v>
      </c>
      <c r="Z656" s="4">
        <f t="shared" si="845"/>
        <v>2582.7292483930714</v>
      </c>
      <c r="AA656" s="4">
        <f t="shared" si="845"/>
        <v>2786.2639846615257</v>
      </c>
      <c r="AB656" s="4">
        <f t="shared" si="845"/>
        <v>5444.1087735265628</v>
      </c>
      <c r="AC656" s="4">
        <f t="shared" si="845"/>
        <v>2060.0705605021894</v>
      </c>
      <c r="AD656" s="4">
        <f t="shared" si="845"/>
        <v>3034.1388394528612</v>
      </c>
      <c r="AE656" s="4">
        <f t="shared" si="845"/>
        <v>3127.1998214313944</v>
      </c>
      <c r="AF656" s="4">
        <f t="shared" si="845"/>
        <v>3326.8864819622586</v>
      </c>
    </row>
    <row r="657" spans="4:32">
      <c r="D657" s="13">
        <v>9160</v>
      </c>
      <c r="E657" s="2"/>
      <c r="F657" s="4">
        <f t="shared" si="846"/>
        <v>0</v>
      </c>
      <c r="G657" s="4">
        <f t="shared" si="846"/>
        <v>0</v>
      </c>
      <c r="H657" s="4">
        <f t="shared" si="846"/>
        <v>0</v>
      </c>
      <c r="I657" s="4">
        <f t="shared" si="846"/>
        <v>0</v>
      </c>
      <c r="J657" s="4">
        <f t="shared" si="844"/>
        <v>0</v>
      </c>
      <c r="K657" s="4">
        <f t="shared" si="844"/>
        <v>0</v>
      </c>
      <c r="L657" s="4">
        <f t="shared" si="844"/>
        <v>0</v>
      </c>
      <c r="M657" s="4">
        <f t="shared" si="844"/>
        <v>0</v>
      </c>
      <c r="N657" s="4">
        <f t="shared" si="844"/>
        <v>0</v>
      </c>
      <c r="O657" s="4">
        <f t="shared" si="844"/>
        <v>0</v>
      </c>
      <c r="P657" s="4">
        <f t="shared" si="844"/>
        <v>0</v>
      </c>
      <c r="Q657" s="4">
        <f t="shared" si="844"/>
        <v>0</v>
      </c>
      <c r="R657" s="4">
        <f t="shared" si="844"/>
        <v>0</v>
      </c>
      <c r="S657" s="4">
        <f t="shared" si="844"/>
        <v>0</v>
      </c>
      <c r="T657" s="4">
        <f t="shared" si="845"/>
        <v>0</v>
      </c>
      <c r="U657" s="4">
        <f t="shared" si="845"/>
        <v>0</v>
      </c>
      <c r="V657" s="4">
        <f t="shared" si="845"/>
        <v>0</v>
      </c>
      <c r="W657" s="4">
        <f t="shared" si="845"/>
        <v>0</v>
      </c>
      <c r="X657" s="4">
        <f t="shared" si="845"/>
        <v>0</v>
      </c>
      <c r="Y657" s="4">
        <f t="shared" si="845"/>
        <v>0</v>
      </c>
      <c r="Z657" s="4">
        <f t="shared" si="845"/>
        <v>0</v>
      </c>
      <c r="AA657" s="4">
        <f t="shared" si="845"/>
        <v>0</v>
      </c>
      <c r="AB657" s="4">
        <f t="shared" si="845"/>
        <v>0</v>
      </c>
      <c r="AC657" s="4">
        <f t="shared" si="845"/>
        <v>0</v>
      </c>
      <c r="AD657" s="4">
        <f t="shared" si="845"/>
        <v>0</v>
      </c>
      <c r="AE657" s="4">
        <f t="shared" si="845"/>
        <v>0</v>
      </c>
      <c r="AF657" s="4">
        <f t="shared" si="845"/>
        <v>0</v>
      </c>
    </row>
    <row r="658" spans="4:32">
      <c r="D658" s="13">
        <v>9200</v>
      </c>
      <c r="E658" s="2"/>
      <c r="F658" s="4">
        <f t="shared" si="846"/>
        <v>10060.349999999999</v>
      </c>
      <c r="G658" s="4">
        <f t="shared" si="846"/>
        <v>10881.92</v>
      </c>
      <c r="H658" s="4">
        <f t="shared" si="846"/>
        <v>11970.02</v>
      </c>
      <c r="I658" s="4">
        <f t="shared" si="846"/>
        <v>11635.84</v>
      </c>
      <c r="J658" s="4">
        <f t="shared" si="844"/>
        <v>12840.22</v>
      </c>
      <c r="K658" s="4">
        <f t="shared" si="844"/>
        <v>11987.769999999999</v>
      </c>
      <c r="L658" s="4">
        <f t="shared" si="844"/>
        <v>10473.202239274986</v>
      </c>
      <c r="M658" s="4">
        <f t="shared" si="844"/>
        <v>10885.294461775722</v>
      </c>
      <c r="N658" s="4">
        <f t="shared" si="844"/>
        <v>9648.9899344497517</v>
      </c>
      <c r="O658" s="4">
        <f t="shared" si="844"/>
        <v>11134.801478940268</v>
      </c>
      <c r="P658" s="4">
        <f t="shared" si="844"/>
        <v>10925.429788215586</v>
      </c>
      <c r="Q658" s="4">
        <f t="shared" si="844"/>
        <v>10511.932760455609</v>
      </c>
      <c r="R658" s="4">
        <f t="shared" si="844"/>
        <v>11543.59946552337</v>
      </c>
      <c r="S658" s="4">
        <f t="shared" si="844"/>
        <v>10020.610524789423</v>
      </c>
      <c r="T658" s="4">
        <f t="shared" si="845"/>
        <v>10154.891298716348</v>
      </c>
      <c r="U658" s="4">
        <f t="shared" si="845"/>
        <v>10495.99645685502</v>
      </c>
      <c r="V658" s="4">
        <f t="shared" si="845"/>
        <v>10874.844475303278</v>
      </c>
      <c r="W658" s="4">
        <f t="shared" si="845"/>
        <v>9733.40811945102</v>
      </c>
      <c r="X658" s="4">
        <f t="shared" si="845"/>
        <v>10764.873468270023</v>
      </c>
      <c r="Y658" s="4">
        <f t="shared" si="845"/>
        <v>10360.04076789287</v>
      </c>
      <c r="Z658" s="4">
        <f t="shared" si="845"/>
        <v>9991.0750330254195</v>
      </c>
      <c r="AA658" s="4">
        <f t="shared" si="845"/>
        <v>11468.845523308475</v>
      </c>
      <c r="AB658" s="4">
        <f t="shared" si="845"/>
        <v>11253.192681862054</v>
      </c>
      <c r="AC658" s="4">
        <f t="shared" si="845"/>
        <v>10827.290743269277</v>
      </c>
      <c r="AD658" s="4">
        <f t="shared" si="845"/>
        <v>11889.907449489072</v>
      </c>
      <c r="AE658" s="4">
        <f t="shared" si="845"/>
        <v>10321.228840533104</v>
      </c>
      <c r="AF658" s="4">
        <f t="shared" si="845"/>
        <v>10459.538037677838</v>
      </c>
    </row>
    <row r="659" spans="4:32">
      <c r="D659" s="13">
        <v>9210</v>
      </c>
      <c r="E659" s="2"/>
      <c r="F659" s="4">
        <f t="shared" si="846"/>
        <v>2618.4899999999998</v>
      </c>
      <c r="G659" s="4">
        <f t="shared" si="846"/>
        <v>1092.6300000000001</v>
      </c>
      <c r="H659" s="4">
        <f t="shared" si="846"/>
        <v>2815.3300000000004</v>
      </c>
      <c r="I659" s="4">
        <f t="shared" si="846"/>
        <v>2162.7400000000002</v>
      </c>
      <c r="J659" s="4">
        <f t="shared" si="844"/>
        <v>-50</v>
      </c>
      <c r="K659" s="4">
        <f t="shared" si="844"/>
        <v>2570.16</v>
      </c>
      <c r="L659" s="4">
        <f t="shared" si="844"/>
        <v>860.55071209473988</v>
      </c>
      <c r="M659" s="4">
        <f t="shared" si="844"/>
        <v>1288.7387949872964</v>
      </c>
      <c r="N659" s="4">
        <f t="shared" si="844"/>
        <v>1333.6935655700158</v>
      </c>
      <c r="O659" s="4">
        <f t="shared" si="844"/>
        <v>1353.0439578959063</v>
      </c>
      <c r="P659" s="4">
        <f t="shared" si="844"/>
        <v>1810.3147078657089</v>
      </c>
      <c r="Q659" s="4">
        <f t="shared" si="844"/>
        <v>1455.547228047757</v>
      </c>
      <c r="R659" s="4">
        <f t="shared" si="844"/>
        <v>1416.7375389740018</v>
      </c>
      <c r="S659" s="4">
        <f t="shared" si="844"/>
        <v>1479.5838119037444</v>
      </c>
      <c r="T659" s="4">
        <f t="shared" si="845"/>
        <v>1594.114425751643</v>
      </c>
      <c r="U659" s="4">
        <f t="shared" si="845"/>
        <v>1622.1108938094217</v>
      </c>
      <c r="V659" s="4">
        <f t="shared" si="845"/>
        <v>1262.2694986401309</v>
      </c>
      <c r="W659" s="4">
        <f t="shared" si="845"/>
        <v>1289.8107532380222</v>
      </c>
      <c r="X659" s="4">
        <f t="shared" si="845"/>
        <v>1210.663115080057</v>
      </c>
      <c r="Y659" s="4">
        <f t="shared" si="845"/>
        <v>1509.0468052231272</v>
      </c>
      <c r="Z659" s="4">
        <f t="shared" si="845"/>
        <v>1612.2599910633589</v>
      </c>
      <c r="AA659" s="4">
        <f t="shared" si="845"/>
        <v>1353.0439578959063</v>
      </c>
      <c r="AB659" s="4">
        <f t="shared" si="845"/>
        <v>1810.3147078657089</v>
      </c>
      <c r="AC659" s="4">
        <f t="shared" si="845"/>
        <v>1455.547228047757</v>
      </c>
      <c r="AD659" s="4">
        <f t="shared" si="845"/>
        <v>1416.7375389740018</v>
      </c>
      <c r="AE659" s="4">
        <f t="shared" si="845"/>
        <v>1479.5838119037444</v>
      </c>
      <c r="AF659" s="4">
        <f t="shared" si="845"/>
        <v>1594.114425751643</v>
      </c>
    </row>
    <row r="660" spans="4:32">
      <c r="D660" s="13">
        <v>9220</v>
      </c>
      <c r="E660" s="2"/>
      <c r="F660" s="4">
        <f t="shared" si="846"/>
        <v>0</v>
      </c>
      <c r="G660" s="4">
        <f t="shared" si="846"/>
        <v>0</v>
      </c>
      <c r="H660" s="4">
        <f t="shared" si="846"/>
        <v>0</v>
      </c>
      <c r="I660" s="4">
        <f t="shared" si="846"/>
        <v>0</v>
      </c>
      <c r="J660" s="4">
        <f t="shared" si="844"/>
        <v>0</v>
      </c>
      <c r="K660" s="4">
        <f t="shared" si="844"/>
        <v>0</v>
      </c>
      <c r="L660" s="4">
        <f t="shared" si="844"/>
        <v>0</v>
      </c>
      <c r="M660" s="4">
        <f t="shared" si="844"/>
        <v>0</v>
      </c>
      <c r="N660" s="4">
        <f t="shared" si="844"/>
        <v>0</v>
      </c>
      <c r="O660" s="4">
        <f t="shared" si="844"/>
        <v>0</v>
      </c>
      <c r="P660" s="4">
        <f t="shared" si="844"/>
        <v>0</v>
      </c>
      <c r="Q660" s="4">
        <f t="shared" si="844"/>
        <v>0</v>
      </c>
      <c r="R660" s="4">
        <f t="shared" si="844"/>
        <v>0</v>
      </c>
      <c r="S660" s="4">
        <f t="shared" si="844"/>
        <v>0</v>
      </c>
      <c r="T660" s="4">
        <f t="shared" si="845"/>
        <v>0</v>
      </c>
      <c r="U660" s="4">
        <f t="shared" si="845"/>
        <v>0</v>
      </c>
      <c r="V660" s="4">
        <f t="shared" si="845"/>
        <v>0</v>
      </c>
      <c r="W660" s="4">
        <f t="shared" si="845"/>
        <v>0</v>
      </c>
      <c r="X660" s="4">
        <f t="shared" si="845"/>
        <v>0</v>
      </c>
      <c r="Y660" s="4">
        <f t="shared" si="845"/>
        <v>0</v>
      </c>
      <c r="Z660" s="4">
        <f t="shared" si="845"/>
        <v>0</v>
      </c>
      <c r="AA660" s="4">
        <f t="shared" si="845"/>
        <v>0</v>
      </c>
      <c r="AB660" s="4">
        <f t="shared" si="845"/>
        <v>0</v>
      </c>
      <c r="AC660" s="4">
        <f t="shared" si="845"/>
        <v>0</v>
      </c>
      <c r="AD660" s="4">
        <f t="shared" si="845"/>
        <v>0</v>
      </c>
      <c r="AE660" s="4">
        <f t="shared" si="845"/>
        <v>0</v>
      </c>
      <c r="AF660" s="4">
        <f t="shared" si="845"/>
        <v>0</v>
      </c>
    </row>
    <row r="661" spans="4:32">
      <c r="D661" s="13">
        <v>9230</v>
      </c>
      <c r="E661" s="2"/>
      <c r="F661" s="4">
        <f t="shared" si="846"/>
        <v>160</v>
      </c>
      <c r="G661" s="4">
        <f t="shared" si="846"/>
        <v>0</v>
      </c>
      <c r="H661" s="4">
        <f t="shared" si="846"/>
        <v>15003.95</v>
      </c>
      <c r="I661" s="4">
        <f t="shared" si="846"/>
        <v>6064.95</v>
      </c>
      <c r="J661" s="4">
        <f t="shared" si="844"/>
        <v>256.70999999999998</v>
      </c>
      <c r="K661" s="4">
        <f t="shared" si="844"/>
        <v>185986.05</v>
      </c>
      <c r="L661" s="4">
        <f t="shared" si="844"/>
        <v>40223.92448292207</v>
      </c>
      <c r="M661" s="4">
        <f t="shared" si="844"/>
        <v>22973.038510634236</v>
      </c>
      <c r="N661" s="4">
        <f t="shared" si="844"/>
        <v>23538.703003981376</v>
      </c>
      <c r="O661" s="4">
        <f t="shared" si="844"/>
        <v>23807.814955074704</v>
      </c>
      <c r="P661" s="4">
        <f t="shared" si="844"/>
        <v>23387.523992428542</v>
      </c>
      <c r="Q661" s="4">
        <f t="shared" si="844"/>
        <v>18508.708988949806</v>
      </c>
      <c r="R661" s="4">
        <f t="shared" si="844"/>
        <v>21093.650444435956</v>
      </c>
      <c r="S661" s="4">
        <f t="shared" si="844"/>
        <v>19475.764776741209</v>
      </c>
      <c r="T661" s="4">
        <f t="shared" si="845"/>
        <v>31876.957570230814</v>
      </c>
      <c r="U661" s="4">
        <f t="shared" si="845"/>
        <v>36621.493900856345</v>
      </c>
      <c r="V661" s="4">
        <f t="shared" si="845"/>
        <v>27876.109478638467</v>
      </c>
      <c r="W661" s="4">
        <f t="shared" si="845"/>
        <v>37172.17396502231</v>
      </c>
      <c r="X661" s="4">
        <f t="shared" si="845"/>
        <v>33168.178831622856</v>
      </c>
      <c r="Y661" s="4">
        <f t="shared" si="845"/>
        <v>37018.925037827052</v>
      </c>
      <c r="Z661" s="4">
        <f t="shared" si="845"/>
        <v>29689.538922027255</v>
      </c>
      <c r="AA661" s="4">
        <f t="shared" si="845"/>
        <v>23807.814955074704</v>
      </c>
      <c r="AB661" s="4">
        <f t="shared" si="845"/>
        <v>23387.523992428542</v>
      </c>
      <c r="AC661" s="4">
        <f t="shared" si="845"/>
        <v>18508.708988949806</v>
      </c>
      <c r="AD661" s="4">
        <f t="shared" si="845"/>
        <v>21093.650444435956</v>
      </c>
      <c r="AE661" s="4">
        <f t="shared" si="845"/>
        <v>19475.764776741209</v>
      </c>
      <c r="AF661" s="4">
        <f t="shared" si="845"/>
        <v>31876.957570230814</v>
      </c>
    </row>
    <row r="662" spans="4:32">
      <c r="D662" s="13">
        <v>9240</v>
      </c>
      <c r="E662" s="2"/>
      <c r="F662" s="4">
        <f t="shared" si="846"/>
        <v>14262.05</v>
      </c>
      <c r="G662" s="4">
        <f t="shared" si="846"/>
        <v>14560.55</v>
      </c>
      <c r="H662" s="4">
        <f t="shared" si="846"/>
        <v>13925.159999999996</v>
      </c>
      <c r="I662" s="4">
        <f t="shared" si="846"/>
        <v>13180.759999999998</v>
      </c>
      <c r="J662" s="4">
        <f t="shared" si="844"/>
        <v>14464.279999999999</v>
      </c>
      <c r="K662" s="4">
        <f t="shared" si="844"/>
        <v>14123.289999999997</v>
      </c>
      <c r="L662" s="4">
        <f t="shared" si="844"/>
        <v>498.9601885414437</v>
      </c>
      <c r="M662" s="4">
        <f t="shared" si="844"/>
        <v>369.89468542835493</v>
      </c>
      <c r="N662" s="4">
        <f t="shared" si="844"/>
        <v>369.89468542835493</v>
      </c>
      <c r="O662" s="4">
        <f t="shared" si="844"/>
        <v>126.68892975921156</v>
      </c>
      <c r="P662" s="4">
        <f t="shared" si="844"/>
        <v>0</v>
      </c>
      <c r="Q662" s="4">
        <f t="shared" si="844"/>
        <v>2476.444918942836</v>
      </c>
      <c r="R662" s="4">
        <f t="shared" si="844"/>
        <v>0</v>
      </c>
      <c r="S662" s="4">
        <f t="shared" si="844"/>
        <v>0</v>
      </c>
      <c r="T662" s="4">
        <f t="shared" si="845"/>
        <v>0</v>
      </c>
      <c r="U662" s="4">
        <f t="shared" si="845"/>
        <v>147.03313745777109</v>
      </c>
      <c r="V662" s="4">
        <f t="shared" si="845"/>
        <v>0</v>
      </c>
      <c r="W662" s="4">
        <f t="shared" si="845"/>
        <v>0</v>
      </c>
      <c r="X662" s="4">
        <f t="shared" si="845"/>
        <v>0</v>
      </c>
      <c r="Y662" s="4">
        <f t="shared" si="845"/>
        <v>968.19933910871873</v>
      </c>
      <c r="Z662" s="4">
        <f t="shared" si="845"/>
        <v>0</v>
      </c>
      <c r="AA662" s="4">
        <f t="shared" si="845"/>
        <v>126.68892975921156</v>
      </c>
      <c r="AB662" s="4">
        <f t="shared" si="845"/>
        <v>0</v>
      </c>
      <c r="AC662" s="4">
        <f t="shared" si="845"/>
        <v>2476.444918942836</v>
      </c>
      <c r="AD662" s="4">
        <f t="shared" si="845"/>
        <v>0</v>
      </c>
      <c r="AE662" s="4">
        <f t="shared" si="845"/>
        <v>0</v>
      </c>
      <c r="AF662" s="4">
        <f t="shared" si="845"/>
        <v>0</v>
      </c>
    </row>
    <row r="663" spans="4:32">
      <c r="D663" s="13">
        <v>9250</v>
      </c>
      <c r="E663" s="2"/>
      <c r="F663" s="4">
        <f t="shared" si="846"/>
        <v>2590.35</v>
      </c>
      <c r="G663" s="4">
        <f t="shared" si="846"/>
        <v>3244.32</v>
      </c>
      <c r="H663" s="4">
        <f t="shared" si="846"/>
        <v>7378.82</v>
      </c>
      <c r="I663" s="4">
        <f t="shared" si="846"/>
        <v>4033.83</v>
      </c>
      <c r="J663" s="4">
        <f t="shared" si="844"/>
        <v>26251.22</v>
      </c>
      <c r="K663" s="4">
        <f t="shared" si="844"/>
        <v>1996.48</v>
      </c>
      <c r="L663" s="4">
        <f t="shared" si="844"/>
        <v>8298.8573735540467</v>
      </c>
      <c r="M663" s="4">
        <f t="shared" si="844"/>
        <v>5128.562577837386</v>
      </c>
      <c r="N663" s="4">
        <f t="shared" si="844"/>
        <v>5651.8963645145186</v>
      </c>
      <c r="O663" s="4">
        <f t="shared" si="844"/>
        <v>5379.7349987209454</v>
      </c>
      <c r="P663" s="4">
        <f t="shared" si="844"/>
        <v>5618.4472624900245</v>
      </c>
      <c r="Q663" s="4">
        <f t="shared" si="844"/>
        <v>4333.3296955949236</v>
      </c>
      <c r="R663" s="4">
        <f t="shared" si="844"/>
        <v>4930.0294875630989</v>
      </c>
      <c r="S663" s="4">
        <f t="shared" si="844"/>
        <v>4514.7158433292407</v>
      </c>
      <c r="T663" s="4">
        <f t="shared" si="845"/>
        <v>6793.7186889724762</v>
      </c>
      <c r="U663" s="4">
        <f t="shared" si="845"/>
        <v>7588.9297907719947</v>
      </c>
      <c r="V663" s="4">
        <f t="shared" si="845"/>
        <v>5960.6171929656284</v>
      </c>
      <c r="W663" s="4">
        <f t="shared" si="845"/>
        <v>7748.6647722328926</v>
      </c>
      <c r="X663" s="4">
        <f t="shared" si="845"/>
        <v>6930.1521337933791</v>
      </c>
      <c r="Y663" s="4">
        <f t="shared" si="845"/>
        <v>7850.2891542125553</v>
      </c>
      <c r="Z663" s="4">
        <f t="shared" si="845"/>
        <v>6361.8282209824947</v>
      </c>
      <c r="AA663" s="4">
        <f t="shared" si="845"/>
        <v>5379.7349987209454</v>
      </c>
      <c r="AB663" s="4">
        <f t="shared" si="845"/>
        <v>5618.4472624900245</v>
      </c>
      <c r="AC663" s="4">
        <f t="shared" si="845"/>
        <v>4333.3296955949236</v>
      </c>
      <c r="AD663" s="4">
        <f t="shared" si="845"/>
        <v>4930.0294875630989</v>
      </c>
      <c r="AE663" s="4">
        <f t="shared" si="845"/>
        <v>4514.7158433292407</v>
      </c>
      <c r="AF663" s="4">
        <f t="shared" si="845"/>
        <v>6793.7186889724762</v>
      </c>
    </row>
    <row r="664" spans="4:32">
      <c r="D664" s="13">
        <v>9260</v>
      </c>
      <c r="E664" s="2"/>
      <c r="F664" s="4">
        <f t="shared" si="846"/>
        <v>186990.49999999997</v>
      </c>
      <c r="G664" s="4">
        <f t="shared" si="846"/>
        <v>142600.23000000004</v>
      </c>
      <c r="H664" s="4">
        <f t="shared" si="846"/>
        <v>136940.19</v>
      </c>
      <c r="I664" s="4">
        <f t="shared" si="846"/>
        <v>137078.23000000001</v>
      </c>
      <c r="J664" s="4">
        <f t="shared" ref="J664:S671" si="847">SUMIF($C$9:$C$578,$D664,J$9:J$578)</f>
        <v>173568.58</v>
      </c>
      <c r="K664" s="4">
        <f t="shared" si="847"/>
        <v>139491.37000000002</v>
      </c>
      <c r="L664" s="4">
        <f t="shared" si="847"/>
        <v>137766.11450063094</v>
      </c>
      <c r="M664" s="4">
        <f t="shared" si="847"/>
        <v>143669.94615849186</v>
      </c>
      <c r="N664" s="4">
        <f t="shared" si="847"/>
        <v>134797.84698634676</v>
      </c>
      <c r="O664" s="4">
        <f t="shared" si="847"/>
        <v>166081.2001248654</v>
      </c>
      <c r="P664" s="4">
        <f t="shared" si="847"/>
        <v>163969.49996972448</v>
      </c>
      <c r="Q664" s="4">
        <f t="shared" si="847"/>
        <v>158310.77061674808</v>
      </c>
      <c r="R664" s="4">
        <f t="shared" si="847"/>
        <v>172719.48669132291</v>
      </c>
      <c r="S664" s="4">
        <f t="shared" si="847"/>
        <v>149497.52188742795</v>
      </c>
      <c r="T664" s="4">
        <f t="shared" ref="T664:AF671" si="848">SUMIF($C$9:$C$578,$D664,T$9:T$578)</f>
        <v>148869.57747509365</v>
      </c>
      <c r="U664" s="4">
        <f t="shared" si="848"/>
        <v>153584.72863040134</v>
      </c>
      <c r="V664" s="4">
        <f t="shared" si="848"/>
        <v>160208.48834016835</v>
      </c>
      <c r="W664" s="4">
        <f t="shared" si="848"/>
        <v>144233.03359378109</v>
      </c>
      <c r="X664" s="4">
        <f t="shared" si="848"/>
        <v>156545.95432717403</v>
      </c>
      <c r="Y664" s="4">
        <f t="shared" si="848"/>
        <v>151617.92255381163</v>
      </c>
      <c r="Z664" s="4">
        <f t="shared" si="848"/>
        <v>147825.0214022877</v>
      </c>
      <c r="AA664" s="4">
        <f t="shared" si="848"/>
        <v>151847.84280729818</v>
      </c>
      <c r="AB664" s="4">
        <f t="shared" si="848"/>
        <v>150003.77802668931</v>
      </c>
      <c r="AC664" s="4">
        <f t="shared" si="848"/>
        <v>144873.6122520956</v>
      </c>
      <c r="AD664" s="4">
        <f t="shared" si="848"/>
        <v>157963.572382774</v>
      </c>
      <c r="AE664" s="4">
        <f t="shared" si="848"/>
        <v>136688.40963723435</v>
      </c>
      <c r="AF664" s="4">
        <f t="shared" si="848"/>
        <v>135888.81683686195</v>
      </c>
    </row>
    <row r="665" spans="4:32">
      <c r="D665" s="13">
        <v>9270</v>
      </c>
      <c r="E665" s="2"/>
      <c r="F665" s="4">
        <f t="shared" si="846"/>
        <v>0</v>
      </c>
      <c r="G665" s="4">
        <f t="shared" si="846"/>
        <v>408.39</v>
      </c>
      <c r="H665" s="4">
        <f t="shared" si="846"/>
        <v>0</v>
      </c>
      <c r="I665" s="4">
        <f t="shared" si="846"/>
        <v>0</v>
      </c>
      <c r="J665" s="4">
        <f t="shared" si="847"/>
        <v>0</v>
      </c>
      <c r="K665" s="4">
        <f t="shared" si="847"/>
        <v>0</v>
      </c>
      <c r="L665" s="4">
        <f t="shared" si="847"/>
        <v>50.387480075948382</v>
      </c>
      <c r="M665" s="4">
        <f t="shared" si="847"/>
        <v>74.149626457937771</v>
      </c>
      <c r="N665" s="4">
        <f t="shared" si="847"/>
        <v>77.997874440268134</v>
      </c>
      <c r="O665" s="4">
        <f t="shared" si="847"/>
        <v>51.210495037780447</v>
      </c>
      <c r="P665" s="4">
        <f t="shared" si="847"/>
        <v>100.06069305227264</v>
      </c>
      <c r="Q665" s="4">
        <f t="shared" si="847"/>
        <v>37.863330178633703</v>
      </c>
      <c r="R665" s="4">
        <f t="shared" si="847"/>
        <v>55.766342614019443</v>
      </c>
      <c r="S665" s="4">
        <f t="shared" si="847"/>
        <v>57.476768827062422</v>
      </c>
      <c r="T665" s="4">
        <f t="shared" si="848"/>
        <v>61.146935327624284</v>
      </c>
      <c r="U665" s="4">
        <f t="shared" si="848"/>
        <v>41.555271571279107</v>
      </c>
      <c r="V665" s="4">
        <f t="shared" si="848"/>
        <v>37.383776159956597</v>
      </c>
      <c r="W665" s="4">
        <f t="shared" si="848"/>
        <v>35.397703444801799</v>
      </c>
      <c r="X665" s="4">
        <f t="shared" si="848"/>
        <v>48.711952769403652</v>
      </c>
      <c r="Y665" s="4">
        <f t="shared" si="848"/>
        <v>72.375014952532254</v>
      </c>
      <c r="Z665" s="4">
        <f t="shared" si="848"/>
        <v>47.469602337350324</v>
      </c>
      <c r="AA665" s="4">
        <f t="shared" si="848"/>
        <v>51.210495037780447</v>
      </c>
      <c r="AB665" s="4">
        <f t="shared" si="848"/>
        <v>100.06069305227264</v>
      </c>
      <c r="AC665" s="4">
        <f t="shared" si="848"/>
        <v>37.863330178633703</v>
      </c>
      <c r="AD665" s="4">
        <f t="shared" si="848"/>
        <v>55.766342614019443</v>
      </c>
      <c r="AE665" s="4">
        <f t="shared" si="848"/>
        <v>57.476768827062422</v>
      </c>
      <c r="AF665" s="4">
        <f t="shared" si="848"/>
        <v>61.146935327624284</v>
      </c>
    </row>
    <row r="666" spans="4:32">
      <c r="D666" s="13">
        <v>9280</v>
      </c>
      <c r="E666" s="2"/>
      <c r="F666" s="4">
        <f t="shared" si="846"/>
        <v>-5239.2</v>
      </c>
      <c r="G666" s="4">
        <f t="shared" si="846"/>
        <v>5750.21</v>
      </c>
      <c r="H666" s="4">
        <f t="shared" si="846"/>
        <v>22134.720000000001</v>
      </c>
      <c r="I666" s="4">
        <f t="shared" si="846"/>
        <v>21252.720000000001</v>
      </c>
      <c r="J666" s="4">
        <f t="shared" si="847"/>
        <v>-139296.4</v>
      </c>
      <c r="K666" s="4">
        <f t="shared" si="847"/>
        <v>20951.13</v>
      </c>
      <c r="L666" s="4">
        <f t="shared" si="847"/>
        <v>2968.7857107947243</v>
      </c>
      <c r="M666" s="4">
        <f t="shared" si="847"/>
        <v>550.84288165379371</v>
      </c>
      <c r="N666" s="4">
        <f t="shared" si="847"/>
        <v>1263.3712608185429</v>
      </c>
      <c r="O666" s="4">
        <f t="shared" si="847"/>
        <v>54210.260063492547</v>
      </c>
      <c r="P666" s="4">
        <f t="shared" si="847"/>
        <v>56040.102290235074</v>
      </c>
      <c r="Q666" s="4">
        <f t="shared" si="847"/>
        <v>52179.31832828898</v>
      </c>
      <c r="R666" s="4">
        <f t="shared" si="847"/>
        <v>55262.022310455795</v>
      </c>
      <c r="S666" s="4">
        <f t="shared" si="847"/>
        <v>69770.378177371196</v>
      </c>
      <c r="T666" s="4">
        <f t="shared" si="848"/>
        <v>53288.026979286478</v>
      </c>
      <c r="U666" s="4">
        <f t="shared" si="848"/>
        <v>57069.915861025533</v>
      </c>
      <c r="V666" s="4">
        <f t="shared" si="848"/>
        <v>55063.874278121664</v>
      </c>
      <c r="W666" s="4">
        <f t="shared" si="848"/>
        <v>54778.87593226727</v>
      </c>
      <c r="X666" s="4">
        <f t="shared" si="848"/>
        <v>55372.095229208346</v>
      </c>
      <c r="Y666" s="4">
        <f t="shared" si="848"/>
        <v>54701.37542373906</v>
      </c>
      <c r="Z666" s="4">
        <f t="shared" si="848"/>
        <v>54257.696484614949</v>
      </c>
      <c r="AA666" s="4">
        <f t="shared" si="848"/>
        <v>54210.260063492547</v>
      </c>
      <c r="AB666" s="4">
        <f t="shared" si="848"/>
        <v>56040.102290235074</v>
      </c>
      <c r="AC666" s="4">
        <f t="shared" si="848"/>
        <v>52179.31832828898</v>
      </c>
      <c r="AD666" s="4">
        <f t="shared" si="848"/>
        <v>55262.022310455795</v>
      </c>
      <c r="AE666" s="4">
        <f t="shared" si="848"/>
        <v>69770.378177371196</v>
      </c>
      <c r="AF666" s="4">
        <f t="shared" si="848"/>
        <v>53288.026979286478</v>
      </c>
    </row>
    <row r="667" spans="4:32">
      <c r="D667" s="14">
        <v>9290</v>
      </c>
      <c r="E667" s="2"/>
      <c r="F667" s="4">
        <f t="shared" si="846"/>
        <v>0</v>
      </c>
      <c r="G667" s="4">
        <f t="shared" si="846"/>
        <v>0</v>
      </c>
      <c r="H667" s="4">
        <f t="shared" si="846"/>
        <v>0</v>
      </c>
      <c r="I667" s="4">
        <f t="shared" si="846"/>
        <v>0</v>
      </c>
      <c r="J667" s="4">
        <f t="shared" si="847"/>
        <v>0</v>
      </c>
      <c r="K667" s="4">
        <f t="shared" si="847"/>
        <v>0</v>
      </c>
      <c r="L667" s="4">
        <f t="shared" si="847"/>
        <v>0</v>
      </c>
      <c r="M667" s="4">
        <f t="shared" si="847"/>
        <v>0</v>
      </c>
      <c r="N667" s="4">
        <f t="shared" si="847"/>
        <v>0</v>
      </c>
      <c r="O667" s="4">
        <f t="shared" si="847"/>
        <v>0</v>
      </c>
      <c r="P667" s="4">
        <f t="shared" si="847"/>
        <v>0</v>
      </c>
      <c r="Q667" s="4">
        <f t="shared" si="847"/>
        <v>0</v>
      </c>
      <c r="R667" s="4">
        <f t="shared" si="847"/>
        <v>0</v>
      </c>
      <c r="S667" s="4">
        <f t="shared" si="847"/>
        <v>0</v>
      </c>
      <c r="T667" s="4">
        <f t="shared" si="848"/>
        <v>0</v>
      </c>
      <c r="U667" s="4">
        <f t="shared" si="848"/>
        <v>0</v>
      </c>
      <c r="V667" s="4">
        <f t="shared" si="848"/>
        <v>0</v>
      </c>
      <c r="W667" s="4">
        <f t="shared" si="848"/>
        <v>0</v>
      </c>
      <c r="X667" s="4">
        <f t="shared" si="848"/>
        <v>0</v>
      </c>
      <c r="Y667" s="4">
        <f t="shared" si="848"/>
        <v>0</v>
      </c>
      <c r="Z667" s="4">
        <f t="shared" si="848"/>
        <v>0</v>
      </c>
      <c r="AA667" s="4">
        <f t="shared" si="848"/>
        <v>0</v>
      </c>
      <c r="AB667" s="4">
        <f t="shared" si="848"/>
        <v>0</v>
      </c>
      <c r="AC667" s="4">
        <f t="shared" si="848"/>
        <v>0</v>
      </c>
      <c r="AD667" s="4">
        <f t="shared" si="848"/>
        <v>0</v>
      </c>
      <c r="AE667" s="4">
        <f t="shared" si="848"/>
        <v>0</v>
      </c>
      <c r="AF667" s="4">
        <f t="shared" si="848"/>
        <v>0</v>
      </c>
    </row>
    <row r="668" spans="4:32">
      <c r="D668" s="13">
        <v>9301</v>
      </c>
      <c r="E668" s="2"/>
      <c r="F668" s="4">
        <f t="shared" si="846"/>
        <v>0</v>
      </c>
      <c r="G668" s="4">
        <f t="shared" si="846"/>
        <v>0</v>
      </c>
      <c r="H668" s="4">
        <f t="shared" si="846"/>
        <v>0</v>
      </c>
      <c r="I668" s="4">
        <f t="shared" si="846"/>
        <v>0</v>
      </c>
      <c r="J668" s="4">
        <f t="shared" si="847"/>
        <v>0</v>
      </c>
      <c r="K668" s="4">
        <f t="shared" si="847"/>
        <v>0</v>
      </c>
      <c r="L668" s="4">
        <f t="shared" si="847"/>
        <v>0</v>
      </c>
      <c r="M668" s="4">
        <f t="shared" si="847"/>
        <v>0</v>
      </c>
      <c r="N668" s="4">
        <f t="shared" si="847"/>
        <v>0</v>
      </c>
      <c r="O668" s="4">
        <f t="shared" si="847"/>
        <v>0</v>
      </c>
      <c r="P668" s="4">
        <f t="shared" si="847"/>
        <v>0</v>
      </c>
      <c r="Q668" s="4">
        <f t="shared" si="847"/>
        <v>0</v>
      </c>
      <c r="R668" s="4">
        <f t="shared" si="847"/>
        <v>0</v>
      </c>
      <c r="S668" s="4">
        <f t="shared" si="847"/>
        <v>0</v>
      </c>
      <c r="T668" s="4">
        <f t="shared" si="848"/>
        <v>0</v>
      </c>
      <c r="U668" s="4">
        <f t="shared" si="848"/>
        <v>0</v>
      </c>
      <c r="V668" s="4">
        <f t="shared" si="848"/>
        <v>0</v>
      </c>
      <c r="W668" s="4">
        <f t="shared" si="848"/>
        <v>0</v>
      </c>
      <c r="X668" s="4">
        <f t="shared" si="848"/>
        <v>0</v>
      </c>
      <c r="Y668" s="4">
        <f t="shared" si="848"/>
        <v>0</v>
      </c>
      <c r="Z668" s="4">
        <f t="shared" si="848"/>
        <v>0</v>
      </c>
      <c r="AA668" s="4">
        <f t="shared" si="848"/>
        <v>0</v>
      </c>
      <c r="AB668" s="4">
        <f t="shared" si="848"/>
        <v>0</v>
      </c>
      <c r="AC668" s="4">
        <f t="shared" si="848"/>
        <v>0</v>
      </c>
      <c r="AD668" s="4">
        <f t="shared" si="848"/>
        <v>0</v>
      </c>
      <c r="AE668" s="4">
        <f t="shared" si="848"/>
        <v>0</v>
      </c>
      <c r="AF668" s="4">
        <f t="shared" si="848"/>
        <v>0</v>
      </c>
    </row>
    <row r="669" spans="4:32">
      <c r="D669" s="13">
        <v>9302</v>
      </c>
      <c r="E669" s="2"/>
      <c r="F669" s="4">
        <f t="shared" si="846"/>
        <v>20219.580000000002</v>
      </c>
      <c r="G669" s="4">
        <f t="shared" si="846"/>
        <v>4981.92</v>
      </c>
      <c r="H669" s="4">
        <f t="shared" si="846"/>
        <v>4023.58</v>
      </c>
      <c r="I669" s="4">
        <f t="shared" si="846"/>
        <v>13198.58</v>
      </c>
      <c r="J669" s="4">
        <f t="shared" si="847"/>
        <v>3648.58</v>
      </c>
      <c r="K669" s="4">
        <f t="shared" si="847"/>
        <v>5221.66</v>
      </c>
      <c r="L669" s="4">
        <f t="shared" si="847"/>
        <v>10786.685642577435</v>
      </c>
      <c r="M669" s="4">
        <f t="shared" si="847"/>
        <v>1805.0374144666691</v>
      </c>
      <c r="N669" s="4">
        <f t="shared" si="847"/>
        <v>318.97569285404165</v>
      </c>
      <c r="O669" s="4">
        <f t="shared" si="847"/>
        <v>11122.560093088243</v>
      </c>
      <c r="P669" s="4">
        <f t="shared" si="847"/>
        <v>7550.7980645098341</v>
      </c>
      <c r="Q669" s="4">
        <f t="shared" si="847"/>
        <v>913.21355825836713</v>
      </c>
      <c r="R669" s="4">
        <f t="shared" si="847"/>
        <v>12042.876288747966</v>
      </c>
      <c r="S669" s="4">
        <f t="shared" si="847"/>
        <v>-146.15228579140671</v>
      </c>
      <c r="T669" s="4">
        <f t="shared" si="848"/>
        <v>-328.25965705839042</v>
      </c>
      <c r="U669" s="4">
        <f t="shared" si="848"/>
        <v>8306.6053891686279</v>
      </c>
      <c r="V669" s="4">
        <f t="shared" si="848"/>
        <v>1083.3367879544439</v>
      </c>
      <c r="W669" s="4">
        <f t="shared" si="848"/>
        <v>2344.0681136748958</v>
      </c>
      <c r="X669" s="4">
        <f t="shared" si="848"/>
        <v>-494.00988001737431</v>
      </c>
      <c r="Y669" s="4">
        <f t="shared" si="848"/>
        <v>-4.5491377878158801</v>
      </c>
      <c r="Z669" s="4">
        <f t="shared" si="848"/>
        <v>-633.06967350841796</v>
      </c>
      <c r="AA669" s="4">
        <f t="shared" si="848"/>
        <v>11122.560093088243</v>
      </c>
      <c r="AB669" s="4">
        <f t="shared" si="848"/>
        <v>7550.7980645098341</v>
      </c>
      <c r="AC669" s="4">
        <f t="shared" si="848"/>
        <v>913.21355825836713</v>
      </c>
      <c r="AD669" s="4">
        <f t="shared" si="848"/>
        <v>12042.876288747966</v>
      </c>
      <c r="AE669" s="4">
        <f t="shared" si="848"/>
        <v>-146.15228579140671</v>
      </c>
      <c r="AF669" s="4">
        <f t="shared" si="848"/>
        <v>-328.25965705839042</v>
      </c>
    </row>
    <row r="670" spans="4:32">
      <c r="D670" s="13">
        <v>9310</v>
      </c>
      <c r="E670" s="2"/>
      <c r="F670" s="4">
        <f t="shared" si="846"/>
        <v>1304.52</v>
      </c>
      <c r="G670" s="4">
        <f t="shared" si="846"/>
        <v>1304.52</v>
      </c>
      <c r="H670" s="4">
        <f t="shared" si="846"/>
        <v>1304.52</v>
      </c>
      <c r="I670" s="4">
        <f t="shared" si="846"/>
        <v>1304.52</v>
      </c>
      <c r="J670" s="4">
        <f t="shared" si="847"/>
        <v>1299.57</v>
      </c>
      <c r="K670" s="4">
        <f t="shared" si="847"/>
        <v>1299.57</v>
      </c>
      <c r="L670" s="4">
        <f t="shared" si="847"/>
        <v>882.55584398636506</v>
      </c>
      <c r="M670" s="4">
        <f t="shared" si="847"/>
        <v>925.47359523016974</v>
      </c>
      <c r="N670" s="4">
        <f t="shared" si="847"/>
        <v>835.09472130024051</v>
      </c>
      <c r="O670" s="4">
        <f t="shared" si="847"/>
        <v>874.3526220677569</v>
      </c>
      <c r="P670" s="4">
        <f t="shared" si="847"/>
        <v>965.39881616555567</v>
      </c>
      <c r="Q670" s="4">
        <f t="shared" si="847"/>
        <v>966.10546468873281</v>
      </c>
      <c r="R670" s="4">
        <f t="shared" si="847"/>
        <v>1048.0787964978824</v>
      </c>
      <c r="S670" s="4">
        <f t="shared" si="847"/>
        <v>919.50767301083488</v>
      </c>
      <c r="T670" s="4">
        <f t="shared" si="848"/>
        <v>975.52323875655145</v>
      </c>
      <c r="U670" s="4">
        <f t="shared" si="848"/>
        <v>946.2698827055633</v>
      </c>
      <c r="V670" s="4">
        <f t="shared" si="848"/>
        <v>919.03867711598809</v>
      </c>
      <c r="W670" s="4">
        <f t="shared" si="848"/>
        <v>903.76581528470194</v>
      </c>
      <c r="X670" s="4">
        <f t="shared" si="848"/>
        <v>816.24760600127718</v>
      </c>
      <c r="Y670" s="4">
        <f t="shared" si="848"/>
        <v>909.89956652829142</v>
      </c>
      <c r="Z670" s="4">
        <f t="shared" si="848"/>
        <v>856.00289479180367</v>
      </c>
      <c r="AA670" s="4">
        <f t="shared" si="848"/>
        <v>874.3526220677569</v>
      </c>
      <c r="AB670" s="4">
        <f t="shared" si="848"/>
        <v>965.39881616555567</v>
      </c>
      <c r="AC670" s="4">
        <f t="shared" si="848"/>
        <v>966.10546468873281</v>
      </c>
      <c r="AD670" s="4">
        <f t="shared" si="848"/>
        <v>1048.0787964978824</v>
      </c>
      <c r="AE670" s="4">
        <f t="shared" si="848"/>
        <v>919.50767301083488</v>
      </c>
      <c r="AF670" s="4">
        <f t="shared" si="848"/>
        <v>975.52323875655145</v>
      </c>
    </row>
    <row r="671" spans="4:32">
      <c r="D671" s="13">
        <v>9320</v>
      </c>
      <c r="E671" s="2"/>
      <c r="F671" s="4">
        <f t="shared" si="846"/>
        <v>0</v>
      </c>
      <c r="G671" s="4">
        <f t="shared" si="846"/>
        <v>0</v>
      </c>
      <c r="H671" s="4">
        <f t="shared" si="846"/>
        <v>0</v>
      </c>
      <c r="I671" s="4">
        <f t="shared" si="846"/>
        <v>0</v>
      </c>
      <c r="J671" s="4">
        <f t="shared" si="847"/>
        <v>0</v>
      </c>
      <c r="K671" s="4">
        <f t="shared" si="847"/>
        <v>11000</v>
      </c>
      <c r="L671" s="4">
        <f t="shared" si="847"/>
        <v>2387.51201154316</v>
      </c>
      <c r="M671" s="4">
        <f t="shared" si="847"/>
        <v>401.49658844995366</v>
      </c>
      <c r="N671" s="4">
        <f t="shared" si="847"/>
        <v>77.814566536550387</v>
      </c>
      <c r="O671" s="4">
        <f t="shared" si="847"/>
        <v>2658.4844225913034</v>
      </c>
      <c r="P671" s="4">
        <f t="shared" si="847"/>
        <v>1876.5518370186846</v>
      </c>
      <c r="Q671" s="4">
        <f t="shared" si="847"/>
        <v>410.21647050581043</v>
      </c>
      <c r="R671" s="4">
        <f t="shared" si="847"/>
        <v>2864.6058250926035</v>
      </c>
      <c r="S671" s="4">
        <f t="shared" si="847"/>
        <v>240.20368436533442</v>
      </c>
      <c r="T671" s="4">
        <f t="shared" si="848"/>
        <v>137.85718297830701</v>
      </c>
      <c r="U671" s="4">
        <f t="shared" si="848"/>
        <v>2048.6740041517201</v>
      </c>
      <c r="V671" s="4">
        <f t="shared" si="848"/>
        <v>448.38463996173198</v>
      </c>
      <c r="W671" s="4">
        <f t="shared" si="848"/>
        <v>731.73928352919199</v>
      </c>
      <c r="X671" s="4">
        <f t="shared" si="848"/>
        <v>107.27946323576926</v>
      </c>
      <c r="Y671" s="4">
        <f t="shared" si="848"/>
        <v>209.14429494733034</v>
      </c>
      <c r="Z671" s="4">
        <f t="shared" si="848"/>
        <v>70.655958601170838</v>
      </c>
      <c r="AA671" s="4">
        <f t="shared" si="848"/>
        <v>2658.4844225913034</v>
      </c>
      <c r="AB671" s="4">
        <f t="shared" si="848"/>
        <v>1876.5518370186846</v>
      </c>
      <c r="AC671" s="4">
        <f t="shared" si="848"/>
        <v>410.21647050581043</v>
      </c>
      <c r="AD671" s="4">
        <f t="shared" si="848"/>
        <v>2864.6058250926035</v>
      </c>
      <c r="AE671" s="4">
        <f t="shared" si="848"/>
        <v>240.20368436533442</v>
      </c>
      <c r="AF671" s="4">
        <f t="shared" si="848"/>
        <v>137.85718297830701</v>
      </c>
    </row>
    <row r="672" spans="4:32">
      <c r="E672" s="2"/>
      <c r="V672"/>
    </row>
    <row r="673" spans="4:32">
      <c r="E673" s="2"/>
      <c r="F673" s="4">
        <f t="shared" ref="F673:L673" si="849">SUM(F590:F671)</f>
        <v>1422291.3000000007</v>
      </c>
      <c r="G673" s="4">
        <f t="shared" si="849"/>
        <v>1161373.8199999998</v>
      </c>
      <c r="H673" s="4">
        <f t="shared" si="849"/>
        <v>1308387.2100000002</v>
      </c>
      <c r="I673" s="4">
        <f t="shared" si="849"/>
        <v>1295849.99</v>
      </c>
      <c r="J673" s="4">
        <f t="shared" si="849"/>
        <v>1361516.6900000004</v>
      </c>
      <c r="K673" s="4">
        <f t="shared" si="849"/>
        <v>1943285.8</v>
      </c>
      <c r="L673" s="4">
        <f t="shared" si="849"/>
        <v>1313767.3699999996</v>
      </c>
      <c r="M673" s="4">
        <f>SUM(M590:M671)</f>
        <v>1146960.9899999995</v>
      </c>
      <c r="N673" s="4">
        <f t="shared" ref="N673:AF673" si="850">SUM(N590:N671)</f>
        <v>1074936.3100000003</v>
      </c>
      <c r="O673" s="4">
        <f t="shared" si="850"/>
        <v>1174001.7990000003</v>
      </c>
      <c r="P673" s="4">
        <f t="shared" si="850"/>
        <v>1196940.9963000002</v>
      </c>
      <c r="Q673" s="4">
        <f t="shared" si="850"/>
        <v>1101078.9165000003</v>
      </c>
      <c r="R673" s="4">
        <f t="shared" si="850"/>
        <v>1242084.5412000001</v>
      </c>
      <c r="S673" s="4">
        <f t="shared" si="850"/>
        <v>1098482.6884999999</v>
      </c>
      <c r="T673" s="4">
        <f t="shared" si="850"/>
        <v>1250099.4417000003</v>
      </c>
      <c r="U673" s="4">
        <f t="shared" si="850"/>
        <v>1330732.2113715669</v>
      </c>
      <c r="V673" s="4">
        <f t="shared" si="850"/>
        <v>1199354.6621995131</v>
      </c>
      <c r="W673" s="4">
        <f t="shared" si="850"/>
        <v>1229881.238196149</v>
      </c>
      <c r="X673" s="4">
        <f t="shared" si="850"/>
        <v>1264798.0708769795</v>
      </c>
      <c r="Y673" s="4">
        <f t="shared" si="850"/>
        <v>1286283.0343326735</v>
      </c>
      <c r="Z673" s="4">
        <f t="shared" si="850"/>
        <v>1182578.8091311362</v>
      </c>
      <c r="AA673" s="4">
        <f t="shared" si="850"/>
        <v>1173617.3613453342</v>
      </c>
      <c r="AB673" s="4">
        <f t="shared" si="850"/>
        <v>1197347.9122007759</v>
      </c>
      <c r="AC673" s="4">
        <f t="shared" si="850"/>
        <v>1104257.1267946754</v>
      </c>
      <c r="AD673" s="4">
        <f t="shared" si="850"/>
        <v>1226600.1866997196</v>
      </c>
      <c r="AE673" s="4">
        <f t="shared" si="850"/>
        <v>1067702.917145418</v>
      </c>
      <c r="AF673" s="4">
        <f t="shared" si="850"/>
        <v>1253215.477905662</v>
      </c>
    </row>
    <row r="679" spans="4:32" ht="15">
      <c r="D679" s="65" t="s">
        <v>587</v>
      </c>
    </row>
  </sheetData>
  <sortState ref="AO9:AO91">
    <sortCondition ref="AO9:AO91"/>
  </sortState>
  <mergeCells count="2">
    <mergeCell ref="F4:Q4"/>
    <mergeCell ref="U4:AF4"/>
  </mergeCells>
  <pageMargins left="0.75" right="0.75" top="0.75" bottom="0.5" header="0.5" footer="0.5"/>
  <pageSetup scale="33" orientation="portrait" r:id="rId1"/>
  <headerFooter alignWithMargins="0"/>
  <rowBreaks count="1" manualBreakCount="1">
    <brk id="524" max="41" man="1"/>
  </rowBreaks>
  <colBreaks count="2" manualBreakCount="2">
    <brk id="13" max="675" man="1"/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L400"/>
  <sheetViews>
    <sheetView view="pageBreakPreview" zoomScale="30" zoomScaleNormal="80" zoomScaleSheetLayoutView="30" workbookViewId="0">
      <pane xSplit="5" ySplit="7" topLeftCell="F8" activePane="bottomRight" state="frozen"/>
      <selection activeCell="F4" sqref="F4:AF4"/>
      <selection pane="topRight" activeCell="F4" sqref="F4:AF4"/>
      <selection pane="bottomLeft" activeCell="F4" sqref="F4:AF4"/>
      <selection pane="bottomRight" activeCell="F8" sqref="F8"/>
    </sheetView>
  </sheetViews>
  <sheetFormatPr defaultRowHeight="12.75"/>
  <cols>
    <col min="1" max="1" width="78.85546875" customWidth="1"/>
    <col min="2" max="2" width="13.140625" customWidth="1"/>
    <col min="3" max="3" width="7" customWidth="1"/>
    <col min="4" max="4" width="13" style="1" bestFit="1" customWidth="1"/>
    <col min="5" max="5" width="9.28515625" style="1" customWidth="1"/>
    <col min="6" max="6" width="11.85546875" bestFit="1" customWidth="1"/>
    <col min="7" max="9" width="11.85546875" customWidth="1"/>
    <col min="10" max="10" width="12.28515625" customWidth="1"/>
    <col min="11" max="11" width="12" bestFit="1" customWidth="1"/>
    <col min="12" max="12" width="12.42578125" customWidth="1"/>
    <col min="13" max="14" width="11.85546875" bestFit="1" customWidth="1"/>
    <col min="15" max="15" width="13" bestFit="1" customWidth="1"/>
    <col min="16" max="19" width="11.85546875" bestFit="1" customWidth="1"/>
    <col min="20" max="20" width="12" bestFit="1" customWidth="1"/>
    <col min="21" max="21" width="13.85546875" bestFit="1" customWidth="1"/>
    <col min="22" max="22" width="12" style="1" bestFit="1" customWidth="1"/>
    <col min="23" max="32" width="12" bestFit="1" customWidth="1"/>
    <col min="34" max="35" width="12.28515625" bestFit="1" customWidth="1"/>
    <col min="37" max="37" width="11.85546875" customWidth="1"/>
    <col min="38" max="38" width="11.28515625" bestFit="1" customWidth="1"/>
  </cols>
  <sheetData>
    <row r="1" spans="1:38">
      <c r="D1" s="41" t="s">
        <v>492</v>
      </c>
      <c r="L1" s="47"/>
      <c r="M1" s="47"/>
      <c r="N1" s="47"/>
      <c r="O1" s="47"/>
      <c r="P1" s="47"/>
      <c r="Q1" s="47"/>
      <c r="U1" s="42">
        <v>0.03</v>
      </c>
      <c r="V1" s="39">
        <f>U1</f>
        <v>0.03</v>
      </c>
      <c r="W1" s="39">
        <f t="shared" ref="W1:AF3" si="0">V1</f>
        <v>0.03</v>
      </c>
      <c r="X1" s="39">
        <f t="shared" si="0"/>
        <v>0.03</v>
      </c>
      <c r="Y1" s="39">
        <f t="shared" si="0"/>
        <v>0.03</v>
      </c>
      <c r="Z1" s="39">
        <f t="shared" si="0"/>
        <v>0.03</v>
      </c>
      <c r="AA1" s="39">
        <f t="shared" si="0"/>
        <v>0.03</v>
      </c>
      <c r="AB1" s="39">
        <f t="shared" si="0"/>
        <v>0.03</v>
      </c>
      <c r="AC1" s="39">
        <f t="shared" si="0"/>
        <v>0.03</v>
      </c>
      <c r="AD1" s="39">
        <f t="shared" si="0"/>
        <v>0.03</v>
      </c>
      <c r="AE1" s="39">
        <f t="shared" si="0"/>
        <v>0.03</v>
      </c>
      <c r="AF1" s="39">
        <f t="shared" si="0"/>
        <v>0.03</v>
      </c>
      <c r="AK1" s="40" t="s">
        <v>582</v>
      </c>
    </row>
    <row r="2" spans="1:38">
      <c r="A2" s="5"/>
      <c r="B2" s="5"/>
      <c r="C2" s="5"/>
      <c r="D2" s="41" t="s">
        <v>491</v>
      </c>
      <c r="E2" s="38"/>
      <c r="F2" s="38">
        <f>(F62-F37-F38-F39-F42-F45-F48-F51-F54-F57)/F33</f>
        <v>0.41458816432030215</v>
      </c>
      <c r="G2" s="38">
        <f t="shared" ref="G2:M2" si="1">(G62-G37-G38-G39-G42-G45-G48-G51-G54-G57)/G33</f>
        <v>0.39865232597638045</v>
      </c>
      <c r="H2" s="38">
        <f t="shared" si="1"/>
        <v>0.39732617047653424</v>
      </c>
      <c r="I2" s="38">
        <f t="shared" si="1"/>
        <v>0.40085389205792626</v>
      </c>
      <c r="J2" s="38">
        <f t="shared" si="1"/>
        <v>0.40310263911914745</v>
      </c>
      <c r="K2" s="38">
        <f t="shared" si="1"/>
        <v>0.3992206262911161</v>
      </c>
      <c r="L2" s="38">
        <f t="shared" si="1"/>
        <v>0.59498499739242672</v>
      </c>
      <c r="M2" s="38">
        <f t="shared" si="1"/>
        <v>0.5884804906711526</v>
      </c>
      <c r="N2" s="1"/>
      <c r="O2" s="1"/>
      <c r="P2" s="1"/>
      <c r="Q2" s="1"/>
      <c r="R2" s="1"/>
      <c r="S2" s="1"/>
      <c r="U2" s="43">
        <f>AVERAGE($F2:K2)</f>
        <v>0.40229063637356782</v>
      </c>
      <c r="V2" s="39">
        <f>U2</f>
        <v>0.40229063637356782</v>
      </c>
      <c r="W2" s="39">
        <f t="shared" si="0"/>
        <v>0.40229063637356782</v>
      </c>
      <c r="X2" s="39">
        <f t="shared" si="0"/>
        <v>0.40229063637356782</v>
      </c>
      <c r="Y2" s="39">
        <f t="shared" si="0"/>
        <v>0.40229063637356782</v>
      </c>
      <c r="Z2" s="39">
        <f t="shared" si="0"/>
        <v>0.40229063637356782</v>
      </c>
      <c r="AA2" s="39">
        <f t="shared" si="0"/>
        <v>0.40229063637356782</v>
      </c>
      <c r="AB2" s="39">
        <f t="shared" si="0"/>
        <v>0.40229063637356782</v>
      </c>
      <c r="AC2" s="39">
        <f t="shared" si="0"/>
        <v>0.40229063637356782</v>
      </c>
      <c r="AD2" s="39">
        <f t="shared" si="0"/>
        <v>0.40229063637356782</v>
      </c>
      <c r="AE2" s="39">
        <f t="shared" si="0"/>
        <v>0.40229063637356782</v>
      </c>
      <c r="AF2" s="39">
        <f t="shared" si="0"/>
        <v>0.40229063637356782</v>
      </c>
      <c r="AK2" s="40" t="s">
        <v>583</v>
      </c>
    </row>
    <row r="3" spans="1:38">
      <c r="A3" s="5"/>
      <c r="B3" s="5"/>
      <c r="C3" s="5"/>
      <c r="D3" s="41"/>
      <c r="E3" s="38"/>
      <c r="F3" s="38"/>
      <c r="G3" s="38"/>
      <c r="H3" s="38"/>
      <c r="I3" s="38"/>
      <c r="J3" s="38"/>
      <c r="K3" s="38"/>
      <c r="L3" s="38"/>
      <c r="M3" s="1"/>
      <c r="N3" s="1"/>
      <c r="O3" s="1"/>
      <c r="P3" s="1"/>
      <c r="Q3" s="1"/>
      <c r="R3" s="1"/>
      <c r="S3" s="1"/>
      <c r="U3" s="42"/>
      <c r="V3" s="39"/>
      <c r="W3" s="39"/>
      <c r="X3" s="39"/>
      <c r="Y3" s="39">
        <f>Escalation!C7</f>
        <v>0</v>
      </c>
      <c r="Z3" s="39">
        <f>Y3</f>
        <v>0</v>
      </c>
      <c r="AA3" s="39">
        <f t="shared" si="0"/>
        <v>0</v>
      </c>
      <c r="AB3" s="39">
        <f t="shared" si="0"/>
        <v>0</v>
      </c>
      <c r="AC3" s="39">
        <f t="shared" si="0"/>
        <v>0</v>
      </c>
      <c r="AD3" s="39">
        <f t="shared" si="0"/>
        <v>0</v>
      </c>
      <c r="AE3" s="39">
        <f t="shared" si="0"/>
        <v>0</v>
      </c>
      <c r="AF3" s="39">
        <f t="shared" si="0"/>
        <v>0</v>
      </c>
      <c r="AK3" s="40" t="s">
        <v>584</v>
      </c>
    </row>
    <row r="4" spans="1:38">
      <c r="A4" s="5" t="s">
        <v>41</v>
      </c>
      <c r="B4" s="5"/>
      <c r="C4" s="5"/>
      <c r="F4" s="268" t="s">
        <v>458</v>
      </c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70"/>
      <c r="R4" s="4"/>
      <c r="S4" s="4"/>
      <c r="T4" s="4"/>
      <c r="U4" s="268" t="s">
        <v>579</v>
      </c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70"/>
      <c r="AK4" t="s">
        <v>581</v>
      </c>
    </row>
    <row r="5" spans="1:38">
      <c r="F5" s="26" t="s">
        <v>488</v>
      </c>
      <c r="G5" s="27"/>
      <c r="H5" s="27"/>
      <c r="I5" s="27"/>
      <c r="J5" s="27"/>
      <c r="K5" s="27"/>
      <c r="L5" s="28" t="s">
        <v>455</v>
      </c>
      <c r="M5" s="28"/>
      <c r="N5" s="28"/>
      <c r="O5" s="23" t="s">
        <v>994</v>
      </c>
      <c r="P5" s="24"/>
      <c r="Q5" s="24"/>
      <c r="R5" s="24"/>
      <c r="S5" s="24"/>
      <c r="T5" s="24"/>
      <c r="U5" s="24"/>
      <c r="V5" s="24"/>
      <c r="W5" s="24"/>
      <c r="X5" s="25"/>
      <c r="Y5" s="25"/>
      <c r="Z5" s="25" t="s">
        <v>456</v>
      </c>
      <c r="AA5" s="29"/>
      <c r="AB5" s="29"/>
      <c r="AC5" s="29"/>
      <c r="AD5" s="29"/>
      <c r="AE5" s="29"/>
      <c r="AF5" s="30" t="s">
        <v>489</v>
      </c>
    </row>
    <row r="6" spans="1:38">
      <c r="A6" s="12"/>
      <c r="D6" s="35" t="s">
        <v>463</v>
      </c>
      <c r="E6" s="35" t="s">
        <v>454</v>
      </c>
      <c r="F6" s="11">
        <v>2018</v>
      </c>
      <c r="G6" s="11">
        <v>2018</v>
      </c>
      <c r="H6" s="11">
        <v>2018</v>
      </c>
      <c r="I6" s="11">
        <v>2018</v>
      </c>
      <c r="J6" s="11">
        <v>2018</v>
      </c>
      <c r="K6" s="11">
        <v>2018</v>
      </c>
      <c r="L6" s="11">
        <v>2018</v>
      </c>
      <c r="M6" s="11">
        <v>2018</v>
      </c>
      <c r="N6" s="11">
        <v>2018</v>
      </c>
      <c r="O6" s="11">
        <v>2018</v>
      </c>
      <c r="P6" s="11">
        <v>2018</v>
      </c>
      <c r="Q6" s="11">
        <v>2018</v>
      </c>
      <c r="R6" s="11">
        <v>2019</v>
      </c>
      <c r="S6" s="11">
        <v>2019</v>
      </c>
      <c r="T6" s="11">
        <v>2019</v>
      </c>
      <c r="U6" s="11">
        <v>2019</v>
      </c>
      <c r="V6" s="11">
        <v>2019</v>
      </c>
      <c r="W6" s="11">
        <v>2019</v>
      </c>
      <c r="X6" s="11">
        <v>2019</v>
      </c>
      <c r="Y6" s="11">
        <v>2019</v>
      </c>
      <c r="Z6" s="11">
        <v>2019</v>
      </c>
      <c r="AA6" s="11">
        <v>2019</v>
      </c>
      <c r="AB6" s="11">
        <v>2019</v>
      </c>
      <c r="AC6" s="11">
        <v>2019</v>
      </c>
      <c r="AD6" s="11">
        <v>2020</v>
      </c>
      <c r="AE6" s="11">
        <v>2020</v>
      </c>
      <c r="AF6" s="11">
        <v>2020</v>
      </c>
      <c r="AK6" s="63">
        <f>'[21]C.2.2 B 91'!$P$56</f>
        <v>0.49780000067806907</v>
      </c>
      <c r="AL6" s="63">
        <f>'[21]C.2.2-F 91'!$P$54</f>
        <v>0.49780000000000008</v>
      </c>
    </row>
    <row r="7" spans="1:38">
      <c r="B7" s="10" t="s">
        <v>453</v>
      </c>
      <c r="C7" s="10" t="s">
        <v>454</v>
      </c>
      <c r="D7" s="60" t="s">
        <v>464</v>
      </c>
      <c r="E7" s="34" t="s">
        <v>490</v>
      </c>
      <c r="F7" s="7" t="s">
        <v>11</v>
      </c>
      <c r="G7" s="7" t="s">
        <v>12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5</v>
      </c>
      <c r="M7" s="7" t="s">
        <v>6</v>
      </c>
      <c r="N7" s="7" t="s">
        <v>7</v>
      </c>
      <c r="O7" s="7" t="s">
        <v>8</v>
      </c>
      <c r="P7" s="7" t="s">
        <v>9</v>
      </c>
      <c r="Q7" s="7" t="s">
        <v>10</v>
      </c>
      <c r="R7" s="7" t="s">
        <v>11</v>
      </c>
      <c r="S7" s="7" t="s">
        <v>12</v>
      </c>
      <c r="T7" s="7" t="s">
        <v>13</v>
      </c>
      <c r="U7" s="7" t="s">
        <v>14</v>
      </c>
      <c r="V7" s="7" t="s">
        <v>15</v>
      </c>
      <c r="W7" s="7" t="s">
        <v>16</v>
      </c>
      <c r="X7" s="7" t="s">
        <v>5</v>
      </c>
      <c r="Y7" s="7" t="s">
        <v>6</v>
      </c>
      <c r="Z7" s="7" t="s">
        <v>7</v>
      </c>
      <c r="AA7" s="7" t="s">
        <v>8</v>
      </c>
      <c r="AB7" s="7" t="s">
        <v>9</v>
      </c>
      <c r="AC7" s="7" t="s">
        <v>10</v>
      </c>
      <c r="AD7" s="7" t="s">
        <v>11</v>
      </c>
      <c r="AE7" s="7" t="s">
        <v>12</v>
      </c>
      <c r="AF7" s="7" t="s">
        <v>13</v>
      </c>
      <c r="AH7" s="62" t="s">
        <v>560</v>
      </c>
      <c r="AI7" s="62" t="s">
        <v>561</v>
      </c>
      <c r="AK7" s="62" t="s">
        <v>560</v>
      </c>
      <c r="AL7" s="62" t="s">
        <v>561</v>
      </c>
    </row>
    <row r="8" spans="1:38">
      <c r="D8" s="3"/>
      <c r="E8" s="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38">
      <c r="A9" s="76" t="s">
        <v>48</v>
      </c>
      <c r="B9" s="5" t="str">
        <f>RIGHT(A9,10)</f>
        <v>9030-01000</v>
      </c>
      <c r="C9" s="5" t="str">
        <f>LEFT(B9,4)</f>
        <v>9030</v>
      </c>
      <c r="D9" s="1">
        <f>SUM($F9:K9)</f>
        <v>375558.18</v>
      </c>
      <c r="E9" s="2">
        <f t="shared" ref="E9:E17" si="2">D9/$D$33</f>
        <v>0.2783959417627499</v>
      </c>
      <c r="F9" s="22">
        <f>'Div 91 history'!B10</f>
        <v>62035.54</v>
      </c>
      <c r="G9" s="22">
        <f>'Div 91 history'!C10</f>
        <v>60119.23</v>
      </c>
      <c r="H9" s="22">
        <f>'Div 91 history'!D10</f>
        <v>92022.6</v>
      </c>
      <c r="I9" s="22">
        <f>'Div 91 history'!E10</f>
        <v>55075.360000000001</v>
      </c>
      <c r="J9" s="22">
        <f>'Div 91 history'!F10</f>
        <v>53380.08</v>
      </c>
      <c r="K9" s="22">
        <f>'Div 91 history'!G10</f>
        <v>52925.37</v>
      </c>
      <c r="L9" s="1">
        <f t="shared" ref="L9:U19" si="3">$E9*L$33</f>
        <v>53308.33232102597</v>
      </c>
      <c r="M9" s="1">
        <f t="shared" si="3"/>
        <v>55715.056885686688</v>
      </c>
      <c r="N9" s="1">
        <f t="shared" si="3"/>
        <v>48494.894327542206</v>
      </c>
      <c r="O9" s="1">
        <f t="shared" si="3"/>
        <v>60918.590538902507</v>
      </c>
      <c r="P9" s="1">
        <f t="shared" si="3"/>
        <v>58289.248663861981</v>
      </c>
      <c r="Q9" s="1">
        <f t="shared" si="3"/>
        <v>55659.908041603201</v>
      </c>
      <c r="R9" s="1">
        <f t="shared" si="3"/>
        <v>60918.590538902507</v>
      </c>
      <c r="S9" s="1">
        <f t="shared" si="3"/>
        <v>53030.578527342492</v>
      </c>
      <c r="T9" s="1">
        <f t="shared" si="3"/>
        <v>55659.908041603201</v>
      </c>
      <c r="U9" s="1">
        <f t="shared" si="3"/>
        <v>58289.248663861981</v>
      </c>
      <c r="V9" s="1">
        <f t="shared" ref="V9:AF19" si="4">$E9*V$33</f>
        <v>60918.590538902507</v>
      </c>
      <c r="W9" s="1">
        <f t="shared" si="4"/>
        <v>53030.578527342492</v>
      </c>
      <c r="X9" s="1">
        <f t="shared" si="4"/>
        <v>60918.590538902507</v>
      </c>
      <c r="Y9" s="1">
        <f t="shared" si="4"/>
        <v>58289.248663861981</v>
      </c>
      <c r="Z9" s="1">
        <f t="shared" si="4"/>
        <v>55659.908041603201</v>
      </c>
      <c r="AA9" s="1">
        <f t="shared" si="4"/>
        <v>62746.14825506958</v>
      </c>
      <c r="AB9" s="1">
        <f t="shared" si="4"/>
        <v>60037.926123777841</v>
      </c>
      <c r="AC9" s="1">
        <f t="shared" si="4"/>
        <v>57329.705282851297</v>
      </c>
      <c r="AD9" s="1">
        <f t="shared" si="4"/>
        <v>62746.14825506958</v>
      </c>
      <c r="AE9" s="1">
        <f t="shared" si="4"/>
        <v>54621.495883162766</v>
      </c>
      <c r="AF9" s="1">
        <f t="shared" si="4"/>
        <v>57329.705282851297</v>
      </c>
    </row>
    <row r="10" spans="1:38">
      <c r="A10" s="76" t="s">
        <v>879</v>
      </c>
      <c r="B10" s="5" t="str">
        <f t="shared" ref="B10:B22" si="5">RIGHT(A10,10)</f>
        <v>9010-01000</v>
      </c>
      <c r="C10" s="5" t="str">
        <f t="shared" ref="C10:C22" si="6">LEFT(B10,4)</f>
        <v>9010</v>
      </c>
      <c r="D10" s="1">
        <f>SUM($F10:K10)</f>
        <v>12975.49</v>
      </c>
      <c r="E10" s="2">
        <f t="shared" si="2"/>
        <v>9.6185463418294974E-3</v>
      </c>
      <c r="F10" s="22">
        <f>'Div 91 history'!B11</f>
        <v>1784.42</v>
      </c>
      <c r="G10" s="22">
        <f>'Div 91 history'!C11</f>
        <v>1908.17</v>
      </c>
      <c r="H10" s="22">
        <f>'Div 91 history'!D11</f>
        <v>3094.32</v>
      </c>
      <c r="I10" s="22">
        <f>'Div 91 history'!E11</f>
        <v>2062.85</v>
      </c>
      <c r="J10" s="22">
        <f>'Div 91 history'!F11</f>
        <v>2062.88</v>
      </c>
      <c r="K10" s="22">
        <f>'Div 91 history'!G11</f>
        <v>2062.85</v>
      </c>
      <c r="L10" s="1">
        <f t="shared" si="3"/>
        <v>1841.796477307855</v>
      </c>
      <c r="M10" s="1">
        <f t="shared" si="3"/>
        <v>1924.9485218765808</v>
      </c>
      <c r="N10" s="1">
        <f t="shared" si="3"/>
        <v>1675.4927729122571</v>
      </c>
      <c r="O10" s="1">
        <f t="shared" si="3"/>
        <v>2104.7299844504096</v>
      </c>
      <c r="P10" s="1">
        <f t="shared" si="3"/>
        <v>2013.8865385529734</v>
      </c>
      <c r="Q10" s="1">
        <f t="shared" si="3"/>
        <v>1923.0431359389961</v>
      </c>
      <c r="R10" s="1">
        <f t="shared" si="3"/>
        <v>2104.7299844504096</v>
      </c>
      <c r="S10" s="1">
        <f t="shared" si="3"/>
        <v>1832.2001171050176</v>
      </c>
      <c r="T10" s="1">
        <f t="shared" si="3"/>
        <v>1923.0431359389961</v>
      </c>
      <c r="U10" s="1">
        <f t="shared" si="3"/>
        <v>2013.8865385529734</v>
      </c>
      <c r="V10" s="1">
        <f t="shared" si="4"/>
        <v>2104.7299844504096</v>
      </c>
      <c r="W10" s="1">
        <f t="shared" si="4"/>
        <v>1832.2001171050176</v>
      </c>
      <c r="X10" s="1">
        <f t="shared" si="4"/>
        <v>2104.7299844504096</v>
      </c>
      <c r="Y10" s="1">
        <f t="shared" si="4"/>
        <v>2013.8865385529734</v>
      </c>
      <c r="Z10" s="1">
        <f t="shared" si="4"/>
        <v>1923.0431359389961</v>
      </c>
      <c r="AA10" s="1">
        <f t="shared" si="4"/>
        <v>2167.8718839839221</v>
      </c>
      <c r="AB10" s="1">
        <f t="shared" si="4"/>
        <v>2074.3031347095625</v>
      </c>
      <c r="AC10" s="1">
        <f t="shared" si="4"/>
        <v>1980.734430017166</v>
      </c>
      <c r="AD10" s="1">
        <f t="shared" si="4"/>
        <v>2167.8718839839221</v>
      </c>
      <c r="AE10" s="1">
        <f t="shared" si="4"/>
        <v>1887.1661206181682</v>
      </c>
      <c r="AF10" s="1">
        <f t="shared" si="4"/>
        <v>1980.734430017166</v>
      </c>
    </row>
    <row r="11" spans="1:38">
      <c r="A11" s="76" t="s">
        <v>17</v>
      </c>
      <c r="B11" s="5" t="str">
        <f t="shared" si="5"/>
        <v>9110-01000</v>
      </c>
      <c r="C11" s="5" t="str">
        <f t="shared" si="6"/>
        <v>9110</v>
      </c>
      <c r="D11" s="1">
        <f>SUM($F11:K11)</f>
        <v>61160.639999999999</v>
      </c>
      <c r="E11" s="2">
        <f t="shared" si="2"/>
        <v>4.5337513275872494E-2</v>
      </c>
      <c r="F11" s="22">
        <f>'Div 91 history'!B12</f>
        <v>9435.3799999999992</v>
      </c>
      <c r="G11" s="22">
        <f>'Div 91 history'!C12</f>
        <v>9463.7000000000007</v>
      </c>
      <c r="H11" s="22">
        <f>'Div 91 history'!D12</f>
        <v>14192.72</v>
      </c>
      <c r="I11" s="22">
        <f>'Div 91 history'!E12</f>
        <v>9509.0400000000009</v>
      </c>
      <c r="J11" s="22">
        <f>'Div 91 history'!F12</f>
        <v>9225.7099999999991</v>
      </c>
      <c r="K11" s="22">
        <f>'Div 91 history'!G12</f>
        <v>9334.09</v>
      </c>
      <c r="L11" s="1">
        <f t="shared" si="3"/>
        <v>8681.4024982404426</v>
      </c>
      <c r="M11" s="1">
        <f t="shared" si="3"/>
        <v>9073.3439403849625</v>
      </c>
      <c r="N11" s="1">
        <f t="shared" si="3"/>
        <v>7897.5214274519349</v>
      </c>
      <c r="O11" s="1">
        <f t="shared" si="3"/>
        <v>9920.7531180847182</v>
      </c>
      <c r="P11" s="1">
        <f t="shared" si="3"/>
        <v>9492.5578598792436</v>
      </c>
      <c r="Q11" s="1">
        <f t="shared" si="3"/>
        <v>9064.3628056925772</v>
      </c>
      <c r="R11" s="1">
        <f t="shared" si="3"/>
        <v>9920.7531180847182</v>
      </c>
      <c r="S11" s="1">
        <f t="shared" si="3"/>
        <v>8636.169560472692</v>
      </c>
      <c r="T11" s="1">
        <f t="shared" si="3"/>
        <v>9064.3628056925772</v>
      </c>
      <c r="U11" s="1">
        <f t="shared" si="3"/>
        <v>9492.5578598792436</v>
      </c>
      <c r="V11" s="1">
        <f t="shared" si="4"/>
        <v>9920.7531180847182</v>
      </c>
      <c r="W11" s="1">
        <f t="shared" si="4"/>
        <v>8636.169560472692</v>
      </c>
      <c r="X11" s="1">
        <f t="shared" si="4"/>
        <v>9920.7531180847182</v>
      </c>
      <c r="Y11" s="1">
        <f t="shared" si="4"/>
        <v>9492.5578598792436</v>
      </c>
      <c r="Z11" s="1">
        <f t="shared" si="4"/>
        <v>9064.3628056925772</v>
      </c>
      <c r="AA11" s="1">
        <f t="shared" si="4"/>
        <v>10218.375711627261</v>
      </c>
      <c r="AB11" s="1">
        <f t="shared" si="4"/>
        <v>9777.3345956756202</v>
      </c>
      <c r="AC11" s="1">
        <f t="shared" si="4"/>
        <v>9336.2936898633561</v>
      </c>
      <c r="AD11" s="1">
        <f t="shared" si="4"/>
        <v>10218.375711627261</v>
      </c>
      <c r="AE11" s="1">
        <f t="shared" si="4"/>
        <v>8895.2546472868726</v>
      </c>
      <c r="AF11" s="1">
        <f t="shared" si="4"/>
        <v>9336.2936898633561</v>
      </c>
    </row>
    <row r="12" spans="1:38">
      <c r="A12" s="76" t="s">
        <v>59</v>
      </c>
      <c r="B12" s="5" t="str">
        <f t="shared" si="5"/>
        <v>8700-01000</v>
      </c>
      <c r="C12" s="5" t="str">
        <f t="shared" si="6"/>
        <v>8700</v>
      </c>
      <c r="D12" s="1">
        <f>SUM($F12:K12)</f>
        <v>842234.38000000012</v>
      </c>
      <c r="E12" s="2">
        <f t="shared" si="2"/>
        <v>0.62433637686993215</v>
      </c>
      <c r="F12" s="22">
        <f>'Div 91 history'!B13</f>
        <v>126302.18</v>
      </c>
      <c r="G12" s="22">
        <f>'Div 91 history'!C13</f>
        <v>140412.59</v>
      </c>
      <c r="H12" s="22">
        <f>'Div 91 history'!D13</f>
        <v>190487.64</v>
      </c>
      <c r="I12" s="22">
        <f>'Div 91 history'!E13</f>
        <v>128334</v>
      </c>
      <c r="J12" s="22">
        <f>'Div 91 history'!F13</f>
        <v>128166.15</v>
      </c>
      <c r="K12" s="22">
        <f>'Div 91 history'!G13</f>
        <v>128531.82</v>
      </c>
      <c r="L12" s="1">
        <f t="shared" si="3"/>
        <v>119550.34562483309</v>
      </c>
      <c r="M12" s="1">
        <f t="shared" si="3"/>
        <v>124947.71487278235</v>
      </c>
      <c r="N12" s="1">
        <f t="shared" si="3"/>
        <v>108755.63210238966</v>
      </c>
      <c r="O12" s="1">
        <f t="shared" si="3"/>
        <v>136617.26482167537</v>
      </c>
      <c r="P12" s="1">
        <f t="shared" si="3"/>
        <v>130720.64948518398</v>
      </c>
      <c r="Q12" s="1">
        <f t="shared" si="3"/>
        <v>124824.0369582063</v>
      </c>
      <c r="R12" s="1">
        <f t="shared" si="3"/>
        <v>136617.26482167537</v>
      </c>
      <c r="S12" s="1">
        <f t="shared" si="3"/>
        <v>118927.44934225005</v>
      </c>
      <c r="T12" s="1">
        <f t="shared" si="3"/>
        <v>124824.0369582063</v>
      </c>
      <c r="U12" s="1">
        <f t="shared" si="3"/>
        <v>130720.64948518398</v>
      </c>
      <c r="V12" s="1">
        <f t="shared" si="4"/>
        <v>136617.26482167537</v>
      </c>
      <c r="W12" s="1">
        <f t="shared" si="4"/>
        <v>118927.44934225005</v>
      </c>
      <c r="X12" s="1">
        <f t="shared" si="4"/>
        <v>136617.26482167537</v>
      </c>
      <c r="Y12" s="1">
        <f t="shared" si="4"/>
        <v>130720.64948518398</v>
      </c>
      <c r="Z12" s="1">
        <f t="shared" si="4"/>
        <v>124824.0369582063</v>
      </c>
      <c r="AA12" s="1">
        <f t="shared" si="4"/>
        <v>140715.78276632563</v>
      </c>
      <c r="AB12" s="1">
        <f t="shared" si="4"/>
        <v>134642.2689697395</v>
      </c>
      <c r="AC12" s="1">
        <f t="shared" si="4"/>
        <v>128568.75806695249</v>
      </c>
      <c r="AD12" s="1">
        <f t="shared" si="4"/>
        <v>140715.78276632563</v>
      </c>
      <c r="AE12" s="1">
        <f t="shared" si="4"/>
        <v>122495.27282251755</v>
      </c>
      <c r="AF12" s="1">
        <f t="shared" si="4"/>
        <v>128568.75806695249</v>
      </c>
    </row>
    <row r="13" spans="1:38">
      <c r="A13" s="76" t="s">
        <v>918</v>
      </c>
      <c r="B13" s="5" t="str">
        <f t="shared" si="5"/>
        <v>8750-01000</v>
      </c>
      <c r="C13" s="5" t="str">
        <f t="shared" si="6"/>
        <v>8750</v>
      </c>
      <c r="D13" s="1">
        <f>SUM($F13:K13)</f>
        <v>60736.179999999993</v>
      </c>
      <c r="E13" s="2">
        <f t="shared" si="2"/>
        <v>4.5022867109889321E-2</v>
      </c>
      <c r="F13" s="22">
        <f>'Div 91 history'!B14</f>
        <v>9424.5</v>
      </c>
      <c r="G13" s="22">
        <f>'Div 91 history'!C14</f>
        <v>9076.9599999999991</v>
      </c>
      <c r="H13" s="22">
        <f>'Div 91 history'!D14</f>
        <v>14409.75</v>
      </c>
      <c r="I13" s="22">
        <f>'Div 91 history'!E14</f>
        <v>9173.24</v>
      </c>
      <c r="J13" s="22">
        <f>'Div 91 history'!F14</f>
        <v>9209.56</v>
      </c>
      <c r="K13" s="22">
        <f>'Div 91 history'!G14</f>
        <v>9442.17</v>
      </c>
      <c r="L13" s="1">
        <f t="shared" si="3"/>
        <v>8621.1528326973221</v>
      </c>
      <c r="M13" s="1">
        <f t="shared" si="3"/>
        <v>9010.3741681763022</v>
      </c>
      <c r="N13" s="1">
        <f t="shared" si="3"/>
        <v>7842.7119626540471</v>
      </c>
      <c r="O13" s="1">
        <f t="shared" si="3"/>
        <v>9851.9022547107852</v>
      </c>
      <c r="P13" s="1">
        <f t="shared" si="3"/>
        <v>9426.6787077120262</v>
      </c>
      <c r="Q13" s="1">
        <f t="shared" si="3"/>
        <v>9001.4553633161686</v>
      </c>
      <c r="R13" s="1">
        <f t="shared" si="3"/>
        <v>9851.9022547107852</v>
      </c>
      <c r="S13" s="1">
        <f t="shared" si="3"/>
        <v>8576.2338153327091</v>
      </c>
      <c r="T13" s="1">
        <f t="shared" si="3"/>
        <v>9001.4553633161686</v>
      </c>
      <c r="U13" s="1">
        <f t="shared" si="3"/>
        <v>9426.6787077120262</v>
      </c>
      <c r="V13" s="1">
        <f t="shared" si="4"/>
        <v>9851.9022547107852</v>
      </c>
      <c r="W13" s="1">
        <f t="shared" si="4"/>
        <v>8576.2338153327091</v>
      </c>
      <c r="X13" s="1">
        <f t="shared" si="4"/>
        <v>9851.9022547107852</v>
      </c>
      <c r="Y13" s="1">
        <f t="shared" si="4"/>
        <v>9426.6787077120262</v>
      </c>
      <c r="Z13" s="1">
        <f t="shared" si="4"/>
        <v>9001.4553633161686</v>
      </c>
      <c r="AA13" s="1">
        <f t="shared" si="4"/>
        <v>10147.45932235211</v>
      </c>
      <c r="AB13" s="1">
        <f t="shared" si="4"/>
        <v>9709.4790689433867</v>
      </c>
      <c r="AC13" s="1">
        <f t="shared" si="4"/>
        <v>9271.4990242156546</v>
      </c>
      <c r="AD13" s="1">
        <f t="shared" si="4"/>
        <v>10147.45932235211</v>
      </c>
      <c r="AE13" s="1">
        <f t="shared" si="4"/>
        <v>8833.5208297926893</v>
      </c>
      <c r="AF13" s="1">
        <f t="shared" si="4"/>
        <v>9271.4990242156546</v>
      </c>
    </row>
    <row r="14" spans="1:38">
      <c r="A14" s="76" t="s">
        <v>1238</v>
      </c>
      <c r="B14" s="5" t="str">
        <f t="shared" si="5"/>
        <v>8740-01000</v>
      </c>
      <c r="C14" s="5" t="str">
        <f t="shared" si="6"/>
        <v>8740</v>
      </c>
      <c r="D14" s="1">
        <f>SUM($F14:K14)</f>
        <v>92.13</v>
      </c>
      <c r="E14" s="2">
        <f t="shared" si="2"/>
        <v>6.8294659737146851E-5</v>
      </c>
      <c r="F14" s="22">
        <f>'Div 91 history'!B15</f>
        <v>92.13</v>
      </c>
      <c r="G14" s="22">
        <f>'Div 91 history'!C15</f>
        <v>0</v>
      </c>
      <c r="H14" s="22">
        <f>'Div 91 history'!D15</f>
        <v>0</v>
      </c>
      <c r="I14" s="22">
        <f>'Div 91 history'!E15</f>
        <v>0</v>
      </c>
      <c r="J14" s="22">
        <f>'Div 91 history'!F15</f>
        <v>0</v>
      </c>
      <c r="K14" s="22">
        <f>'Div 91 history'!G15</f>
        <v>0</v>
      </c>
      <c r="L14" s="1">
        <f t="shared" si="3"/>
        <v>13.077325746802062</v>
      </c>
      <c r="M14" s="1">
        <f t="shared" si="3"/>
        <v>13.667731031389904</v>
      </c>
      <c r="N14" s="1">
        <f t="shared" si="3"/>
        <v>11.896517909412767</v>
      </c>
      <c r="O14" s="1">
        <f t="shared" si="3"/>
        <v>14.944235128493508</v>
      </c>
      <c r="P14" s="1">
        <f t="shared" si="3"/>
        <v>14.299218510968407</v>
      </c>
      <c r="Q14" s="1">
        <f t="shared" si="3"/>
        <v>13.654202200769273</v>
      </c>
      <c r="R14" s="1">
        <f t="shared" si="3"/>
        <v>14.944235128493508</v>
      </c>
      <c r="S14" s="1">
        <f t="shared" si="3"/>
        <v>13.009188615527066</v>
      </c>
      <c r="T14" s="1">
        <f t="shared" si="3"/>
        <v>13.654202200769273</v>
      </c>
      <c r="U14" s="1">
        <f t="shared" si="3"/>
        <v>14.299218510968407</v>
      </c>
      <c r="V14" s="1">
        <f t="shared" si="4"/>
        <v>14.944235128493508</v>
      </c>
      <c r="W14" s="1">
        <f t="shared" si="4"/>
        <v>13.009188615527066</v>
      </c>
      <c r="X14" s="1">
        <f t="shared" si="4"/>
        <v>14.944235128493508</v>
      </c>
      <c r="Y14" s="1">
        <f t="shared" si="4"/>
        <v>14.299218510968407</v>
      </c>
      <c r="Z14" s="1">
        <f t="shared" si="4"/>
        <v>13.654202200769273</v>
      </c>
      <c r="AA14" s="1">
        <f t="shared" si="4"/>
        <v>15.392562182348314</v>
      </c>
      <c r="AB14" s="1">
        <f t="shared" si="4"/>
        <v>14.728195066297458</v>
      </c>
      <c r="AC14" s="1">
        <f t="shared" si="4"/>
        <v>14.063828266792353</v>
      </c>
      <c r="AD14" s="1">
        <f t="shared" si="4"/>
        <v>15.392562182348314</v>
      </c>
      <c r="AE14" s="1">
        <f t="shared" si="4"/>
        <v>13.399464273992876</v>
      </c>
      <c r="AF14" s="1">
        <f t="shared" si="4"/>
        <v>14.063828266792353</v>
      </c>
    </row>
    <row r="15" spans="1:38">
      <c r="A15" s="76" t="s">
        <v>1239</v>
      </c>
      <c r="B15" s="5" t="str">
        <f t="shared" si="5"/>
        <v>8740-01008</v>
      </c>
      <c r="C15" s="5" t="str">
        <f t="shared" si="6"/>
        <v>8740</v>
      </c>
      <c r="D15" s="1">
        <f>SUM($F15:K15)</f>
        <v>0</v>
      </c>
      <c r="E15" s="2">
        <f t="shared" si="2"/>
        <v>0</v>
      </c>
      <c r="F15" s="22">
        <f>'Div 91 history'!B16</f>
        <v>59.88</v>
      </c>
      <c r="G15" s="22">
        <f>'Div 91 history'!C16</f>
        <v>-59.88</v>
      </c>
      <c r="H15" s="22">
        <f>'Div 91 history'!D16</f>
        <v>0</v>
      </c>
      <c r="I15" s="22">
        <f>'Div 91 history'!E16</f>
        <v>0</v>
      </c>
      <c r="J15" s="22">
        <f>'Div 91 history'!F16</f>
        <v>0</v>
      </c>
      <c r="K15" s="22">
        <f>'Div 91 history'!G16</f>
        <v>0</v>
      </c>
      <c r="L15" s="1">
        <f t="shared" si="3"/>
        <v>0</v>
      </c>
      <c r="M15" s="1">
        <f t="shared" si="3"/>
        <v>0</v>
      </c>
      <c r="N15" s="1">
        <f t="shared" si="3"/>
        <v>0</v>
      </c>
      <c r="O15" s="1">
        <f t="shared" si="3"/>
        <v>0</v>
      </c>
      <c r="P15" s="1">
        <f t="shared" si="3"/>
        <v>0</v>
      </c>
      <c r="Q15" s="1">
        <f t="shared" si="3"/>
        <v>0</v>
      </c>
      <c r="R15" s="1">
        <f t="shared" si="3"/>
        <v>0</v>
      </c>
      <c r="S15" s="1">
        <f t="shared" si="3"/>
        <v>0</v>
      </c>
      <c r="T15" s="1">
        <f t="shared" si="3"/>
        <v>0</v>
      </c>
      <c r="U15" s="1">
        <f t="shared" si="3"/>
        <v>0</v>
      </c>
      <c r="V15" s="1">
        <f t="shared" si="4"/>
        <v>0</v>
      </c>
      <c r="W15" s="1">
        <f t="shared" si="4"/>
        <v>0</v>
      </c>
      <c r="X15" s="1">
        <f t="shared" si="4"/>
        <v>0</v>
      </c>
      <c r="Y15" s="1">
        <f t="shared" si="4"/>
        <v>0</v>
      </c>
      <c r="Z15" s="1">
        <f t="shared" si="4"/>
        <v>0</v>
      </c>
      <c r="AA15" s="1">
        <f t="shared" si="4"/>
        <v>0</v>
      </c>
      <c r="AB15" s="1">
        <f t="shared" si="4"/>
        <v>0</v>
      </c>
      <c r="AC15" s="1">
        <f t="shared" si="4"/>
        <v>0</v>
      </c>
      <c r="AD15" s="1">
        <f t="shared" si="4"/>
        <v>0</v>
      </c>
      <c r="AE15" s="1">
        <f t="shared" si="4"/>
        <v>0</v>
      </c>
      <c r="AF15" s="1">
        <f t="shared" si="4"/>
        <v>0</v>
      </c>
    </row>
    <row r="16" spans="1:38">
      <c r="A16" s="76" t="s">
        <v>66</v>
      </c>
      <c r="B16" s="5" t="str">
        <f t="shared" si="5"/>
        <v>8700-01001</v>
      </c>
      <c r="C16" s="5" t="str">
        <f t="shared" si="6"/>
        <v>8700</v>
      </c>
      <c r="D16" s="1">
        <f>SUM($F16:K16)</f>
        <v>1633020.36</v>
      </c>
      <c r="E16" s="2">
        <f t="shared" si="2"/>
        <v>1.2105347859549882</v>
      </c>
      <c r="F16" s="22">
        <f>'Div 91 history'!B17</f>
        <v>242133.91</v>
      </c>
      <c r="G16" s="22">
        <f>'Div 91 history'!C17</f>
        <v>264800.11</v>
      </c>
      <c r="H16" s="22">
        <f>'Div 91 history'!D17</f>
        <v>364288.07</v>
      </c>
      <c r="I16" s="22">
        <f>'Div 91 history'!E17</f>
        <v>248902.22</v>
      </c>
      <c r="J16" s="22">
        <f>'Div 91 history'!F17</f>
        <v>247538.39</v>
      </c>
      <c r="K16" s="22">
        <f>'Div 91 history'!G17</f>
        <v>265357.65999999997</v>
      </c>
      <c r="L16" s="1">
        <f t="shared" si="3"/>
        <v>231797.88558428278</v>
      </c>
      <c r="M16" s="1">
        <f t="shared" si="3"/>
        <v>242262.92249282007</v>
      </c>
      <c r="N16" s="1">
        <f t="shared" si="3"/>
        <v>210867.86018859965</v>
      </c>
      <c r="O16" s="1">
        <f t="shared" si="3"/>
        <v>264889.18082554126</v>
      </c>
      <c r="P16" s="1">
        <f t="shared" si="3"/>
        <v>253456.14849126551</v>
      </c>
      <c r="Q16" s="1">
        <f t="shared" si="3"/>
        <v>242023.12160439632</v>
      </c>
      <c r="R16" s="1">
        <f t="shared" si="3"/>
        <v>264889.18082554126</v>
      </c>
      <c r="S16" s="1">
        <f t="shared" si="3"/>
        <v>230590.14301786508</v>
      </c>
      <c r="T16" s="1">
        <f t="shared" si="3"/>
        <v>242023.12160439632</v>
      </c>
      <c r="U16" s="1">
        <f t="shared" si="3"/>
        <v>253456.14849126551</v>
      </c>
      <c r="V16" s="1">
        <f t="shared" si="4"/>
        <v>264889.18082554126</v>
      </c>
      <c r="W16" s="1">
        <f t="shared" si="4"/>
        <v>230590.14301786508</v>
      </c>
      <c r="X16" s="1">
        <f t="shared" si="4"/>
        <v>264889.18082554126</v>
      </c>
      <c r="Y16" s="1">
        <f t="shared" si="4"/>
        <v>253456.14849126551</v>
      </c>
      <c r="Z16" s="1">
        <f t="shared" si="4"/>
        <v>242023.12160439632</v>
      </c>
      <c r="AA16" s="1">
        <f t="shared" si="4"/>
        <v>272835.85625030752</v>
      </c>
      <c r="AB16" s="1">
        <f t="shared" si="4"/>
        <v>261059.83294600347</v>
      </c>
      <c r="AC16" s="1">
        <f t="shared" si="4"/>
        <v>249283.81525252823</v>
      </c>
      <c r="AD16" s="1">
        <f t="shared" si="4"/>
        <v>272835.85625030752</v>
      </c>
      <c r="AE16" s="1">
        <f t="shared" si="4"/>
        <v>237507.84730840102</v>
      </c>
      <c r="AF16" s="1">
        <f t="shared" si="4"/>
        <v>249283.81525252823</v>
      </c>
    </row>
    <row r="17" spans="1:35">
      <c r="A17" s="76" t="s">
        <v>67</v>
      </c>
      <c r="B17" s="5" t="str">
        <f t="shared" si="5"/>
        <v>8700-01002</v>
      </c>
      <c r="C17" s="5" t="str">
        <f t="shared" si="6"/>
        <v>8700</v>
      </c>
      <c r="D17" s="1">
        <f>SUM($F17:K17)</f>
        <v>-1613432.94</v>
      </c>
      <c r="E17" s="2">
        <f t="shared" si="2"/>
        <v>-1.1960149098665414</v>
      </c>
      <c r="F17" s="22">
        <f>'Div 91 history'!B18</f>
        <v>-239097.49</v>
      </c>
      <c r="G17" s="22">
        <f>'Div 91 history'!C18</f>
        <v>-262141.82</v>
      </c>
      <c r="H17" s="22">
        <f>'Div 91 history'!D18</f>
        <v>-365050.46</v>
      </c>
      <c r="I17" s="22">
        <f>'Div 91 history'!E18</f>
        <v>-248902.22</v>
      </c>
      <c r="J17" s="22">
        <f>'Div 91 history'!F18</f>
        <v>-247036.71</v>
      </c>
      <c r="K17" s="22">
        <f>'Div 91 history'!G18</f>
        <v>-251204.24</v>
      </c>
      <c r="L17" s="1">
        <f t="shared" si="3"/>
        <v>-229017.56351894652</v>
      </c>
      <c r="M17" s="1">
        <f t="shared" si="3"/>
        <v>-239357.07653429548</v>
      </c>
      <c r="N17" s="1">
        <f t="shared" si="3"/>
        <v>-208338.58532884502</v>
      </c>
      <c r="O17" s="1">
        <f t="shared" si="3"/>
        <v>-261711.94203209112</v>
      </c>
      <c r="P17" s="1">
        <f t="shared" si="3"/>
        <v>-250416.04430537473</v>
      </c>
      <c r="Q17" s="1">
        <f t="shared" si="3"/>
        <v>-239120.15196072546</v>
      </c>
      <c r="R17" s="1">
        <f t="shared" si="3"/>
        <v>-261711.94203209112</v>
      </c>
      <c r="S17" s="1">
        <f t="shared" si="3"/>
        <v>-227824.30733707108</v>
      </c>
      <c r="T17" s="1">
        <f t="shared" si="3"/>
        <v>-239120.15196072546</v>
      </c>
      <c r="U17" s="1">
        <f t="shared" si="3"/>
        <v>-250416.04430537473</v>
      </c>
      <c r="V17" s="1">
        <f t="shared" si="4"/>
        <v>-261711.94203209112</v>
      </c>
      <c r="W17" s="1">
        <f t="shared" si="4"/>
        <v>-227824.30733707108</v>
      </c>
      <c r="X17" s="1">
        <f t="shared" si="4"/>
        <v>-261711.94203209112</v>
      </c>
      <c r="Y17" s="1">
        <f t="shared" si="4"/>
        <v>-250416.04430537473</v>
      </c>
      <c r="Z17" s="1">
        <f t="shared" si="4"/>
        <v>-239120.15196072546</v>
      </c>
      <c r="AA17" s="1">
        <f t="shared" si="4"/>
        <v>-269563.30029305385</v>
      </c>
      <c r="AB17" s="1">
        <f t="shared" si="4"/>
        <v>-257928.52563453597</v>
      </c>
      <c r="AC17" s="1">
        <f t="shared" si="4"/>
        <v>-246293.75651954723</v>
      </c>
      <c r="AD17" s="1">
        <f t="shared" si="4"/>
        <v>-269563.30029305385</v>
      </c>
      <c r="AE17" s="1">
        <f t="shared" si="4"/>
        <v>-234659.03655718319</v>
      </c>
      <c r="AF17" s="1">
        <f t="shared" si="4"/>
        <v>-246293.75651954723</v>
      </c>
    </row>
    <row r="18" spans="1:35">
      <c r="A18" s="76" t="s">
        <v>68</v>
      </c>
      <c r="B18" s="5" t="str">
        <f t="shared" ref="B18:B19" si="7">RIGHT(A18,10)</f>
        <v>8560-01006</v>
      </c>
      <c r="C18" s="5" t="str">
        <f t="shared" ref="C18:C19" si="8">LEFT(B18,4)</f>
        <v>8560</v>
      </c>
      <c r="D18" s="1">
        <f>SUM($F18:K18)</f>
        <v>0</v>
      </c>
      <c r="E18" s="2">
        <f t="shared" ref="E18:E19" si="9">D18/$D$33</f>
        <v>0</v>
      </c>
      <c r="F18" s="22">
        <f>'Div 91 history'!B19</f>
        <v>0</v>
      </c>
      <c r="G18" s="22">
        <f>'Div 91 history'!C19</f>
        <v>0</v>
      </c>
      <c r="H18" s="22">
        <f>'Div 91 history'!D19</f>
        <v>0</v>
      </c>
      <c r="I18" s="22">
        <f>'Div 91 history'!E19</f>
        <v>0</v>
      </c>
      <c r="J18" s="22">
        <f>'Div 91 history'!F19</f>
        <v>0</v>
      </c>
      <c r="K18" s="22">
        <f>'Div 91 history'!G19</f>
        <v>0</v>
      </c>
      <c r="L18" s="1">
        <f t="shared" si="3"/>
        <v>0</v>
      </c>
      <c r="M18" s="1">
        <f t="shared" si="3"/>
        <v>0</v>
      </c>
      <c r="N18" s="1">
        <f t="shared" si="3"/>
        <v>0</v>
      </c>
      <c r="O18" s="1">
        <f t="shared" si="3"/>
        <v>0</v>
      </c>
      <c r="P18" s="1">
        <f t="shared" si="3"/>
        <v>0</v>
      </c>
      <c r="Q18" s="1">
        <f t="shared" si="3"/>
        <v>0</v>
      </c>
      <c r="R18" s="1">
        <f t="shared" si="3"/>
        <v>0</v>
      </c>
      <c r="S18" s="1">
        <f t="shared" si="3"/>
        <v>0</v>
      </c>
      <c r="T18" s="1">
        <f t="shared" si="3"/>
        <v>0</v>
      </c>
      <c r="U18" s="1">
        <f t="shared" si="3"/>
        <v>0</v>
      </c>
      <c r="V18" s="1">
        <f t="shared" si="4"/>
        <v>0</v>
      </c>
      <c r="W18" s="1">
        <f t="shared" si="4"/>
        <v>0</v>
      </c>
      <c r="X18" s="1">
        <f t="shared" si="4"/>
        <v>0</v>
      </c>
      <c r="Y18" s="1">
        <f t="shared" si="4"/>
        <v>0</v>
      </c>
      <c r="Z18" s="1">
        <f t="shared" si="4"/>
        <v>0</v>
      </c>
      <c r="AA18" s="1">
        <f t="shared" si="4"/>
        <v>0</v>
      </c>
      <c r="AB18" s="1">
        <f t="shared" si="4"/>
        <v>0</v>
      </c>
      <c r="AC18" s="1">
        <f t="shared" si="4"/>
        <v>0</v>
      </c>
      <c r="AD18" s="1">
        <f t="shared" si="4"/>
        <v>0</v>
      </c>
      <c r="AE18" s="1">
        <f t="shared" si="4"/>
        <v>0</v>
      </c>
      <c r="AF18" s="1">
        <f t="shared" si="4"/>
        <v>0</v>
      </c>
    </row>
    <row r="19" spans="1:35">
      <c r="A19" s="76" t="s">
        <v>69</v>
      </c>
      <c r="B19" s="5" t="str">
        <f t="shared" si="7"/>
        <v>8700-01006</v>
      </c>
      <c r="C19" s="5" t="str">
        <f t="shared" si="8"/>
        <v>8700</v>
      </c>
      <c r="D19" s="1">
        <f>SUM($F19:K19)</f>
        <v>-11368.87</v>
      </c>
      <c r="E19" s="2">
        <f t="shared" si="9"/>
        <v>-8.4275817675660124E-3</v>
      </c>
      <c r="F19" s="22">
        <f>'Div 91 history'!B20</f>
        <v>0</v>
      </c>
      <c r="G19" s="22">
        <f>'Div 91 history'!C20</f>
        <v>-10873.18</v>
      </c>
      <c r="H19" s="22">
        <f>'Div 91 history'!D20</f>
        <v>0</v>
      </c>
      <c r="I19" s="22">
        <f>'Div 91 history'!E20</f>
        <v>-495.69</v>
      </c>
      <c r="J19" s="22">
        <f>'Div 91 history'!F20</f>
        <v>0</v>
      </c>
      <c r="K19" s="22">
        <f>'Div 91 history'!G20</f>
        <v>0</v>
      </c>
      <c r="L19" s="1">
        <f t="shared" si="3"/>
        <v>-1613.7459715949806</v>
      </c>
      <c r="M19" s="1">
        <f t="shared" si="3"/>
        <v>-1686.6021631481356</v>
      </c>
      <c r="N19" s="1">
        <f t="shared" si="3"/>
        <v>-1468.0339255919409</v>
      </c>
      <c r="O19" s="1">
        <f t="shared" si="3"/>
        <v>-1844.1231566837728</v>
      </c>
      <c r="P19" s="1">
        <f t="shared" si="3"/>
        <v>-1764.5279100487721</v>
      </c>
      <c r="Q19" s="1">
        <f t="shared" si="3"/>
        <v>-1684.9327013378897</v>
      </c>
      <c r="R19" s="1">
        <f t="shared" si="3"/>
        <v>-1844.1231566837728</v>
      </c>
      <c r="S19" s="1">
        <f t="shared" si="3"/>
        <v>-1605.3378288875197</v>
      </c>
      <c r="T19" s="1">
        <f t="shared" si="3"/>
        <v>-1684.9327013378897</v>
      </c>
      <c r="U19" s="1">
        <f t="shared" si="3"/>
        <v>-1764.5279100487721</v>
      </c>
      <c r="V19" s="1">
        <f t="shared" si="4"/>
        <v>-1844.1231566837728</v>
      </c>
      <c r="W19" s="1">
        <f t="shared" si="4"/>
        <v>-1605.3378288875197</v>
      </c>
      <c r="X19" s="1">
        <f t="shared" si="4"/>
        <v>-1844.1231566837728</v>
      </c>
      <c r="Y19" s="1">
        <f t="shared" si="4"/>
        <v>-1764.5279100487721</v>
      </c>
      <c r="Z19" s="1">
        <f t="shared" si="4"/>
        <v>-1684.9327013378897</v>
      </c>
      <c r="AA19" s="1">
        <f t="shared" si="4"/>
        <v>-1899.446851384286</v>
      </c>
      <c r="AB19" s="1">
        <f t="shared" si="4"/>
        <v>-1817.4637473502355</v>
      </c>
      <c r="AC19" s="1">
        <f t="shared" si="4"/>
        <v>-1735.4806823780264</v>
      </c>
      <c r="AD19" s="1">
        <f t="shared" si="4"/>
        <v>-1899.446851384286</v>
      </c>
      <c r="AE19" s="1">
        <f t="shared" si="4"/>
        <v>-1653.4979637541451</v>
      </c>
      <c r="AF19" s="1">
        <f t="shared" si="4"/>
        <v>-1735.4806823780264</v>
      </c>
    </row>
    <row r="20" spans="1:35">
      <c r="A20" s="76" t="s">
        <v>919</v>
      </c>
      <c r="B20" s="5" t="str">
        <f t="shared" si="5"/>
        <v>8750-01008</v>
      </c>
      <c r="C20" s="5" t="str">
        <f t="shared" si="6"/>
        <v>8750</v>
      </c>
      <c r="D20" s="1">
        <f>SUM($F20:K20)</f>
        <v>-2.8300000000001546</v>
      </c>
      <c r="E20" s="2">
        <f>D20/$D$33</f>
        <v>-2.0978387827649643E-6</v>
      </c>
      <c r="F20" s="22">
        <f>'Div 91 history'!B21</f>
        <v>1402.01</v>
      </c>
      <c r="G20" s="22">
        <f>'Div 91 history'!C21</f>
        <v>-225.91</v>
      </c>
      <c r="H20" s="22">
        <f>'Div 91 history'!D21</f>
        <v>-3498.39</v>
      </c>
      <c r="I20" s="22">
        <f>'Div 91 history'!E21</f>
        <v>350.34</v>
      </c>
      <c r="J20" s="22">
        <f>'Div 91 history'!F21</f>
        <v>1392.33</v>
      </c>
      <c r="K20" s="22">
        <f>'Div 91 history'!G21</f>
        <v>576.79</v>
      </c>
      <c r="L20" s="1">
        <f t="shared" ref="L20:U22" si="10">$E20*L$33</f>
        <v>-0.40170228875992464</v>
      </c>
      <c r="M20" s="1">
        <f t="shared" si="10"/>
        <v>-0.41983804210176429</v>
      </c>
      <c r="N20" s="1">
        <f t="shared" si="10"/>
        <v>-0.36543086598979668</v>
      </c>
      <c r="O20" s="1">
        <f t="shared" si="10"/>
        <v>-0.45904901132789472</v>
      </c>
      <c r="P20" s="1">
        <f t="shared" si="10"/>
        <v>-0.43923573630785634</v>
      </c>
      <c r="Q20" s="1">
        <f t="shared" si="10"/>
        <v>-0.41942247072809247</v>
      </c>
      <c r="R20" s="1">
        <f t="shared" si="10"/>
        <v>-0.45904901132789472</v>
      </c>
      <c r="S20" s="1">
        <f t="shared" si="10"/>
        <v>-0.39960928885209601</v>
      </c>
      <c r="T20" s="1">
        <f t="shared" si="10"/>
        <v>-0.41942247072809247</v>
      </c>
      <c r="U20" s="1">
        <f t="shared" si="10"/>
        <v>-0.43923573630785634</v>
      </c>
      <c r="V20" s="1">
        <f t="shared" ref="V20:AF22" si="11">$E20*V$33</f>
        <v>-0.45904901132789472</v>
      </c>
      <c r="W20" s="1">
        <f t="shared" si="11"/>
        <v>-0.39960928885209601</v>
      </c>
      <c r="X20" s="1">
        <f t="shared" si="11"/>
        <v>-0.45904901132789472</v>
      </c>
      <c r="Y20" s="1">
        <f t="shared" si="11"/>
        <v>-0.43923573630785634</v>
      </c>
      <c r="Z20" s="1">
        <f t="shared" si="11"/>
        <v>-0.41942247072809247</v>
      </c>
      <c r="AA20" s="1">
        <f t="shared" si="11"/>
        <v>-0.47282048166773155</v>
      </c>
      <c r="AB20" s="1">
        <f t="shared" si="11"/>
        <v>-0.45241280839709203</v>
      </c>
      <c r="AC20" s="1">
        <f t="shared" si="11"/>
        <v>-0.43200514484993524</v>
      </c>
      <c r="AD20" s="1">
        <f t="shared" si="11"/>
        <v>-0.47282048166773155</v>
      </c>
      <c r="AE20" s="1">
        <f t="shared" si="11"/>
        <v>-0.41159756751765891</v>
      </c>
      <c r="AF20" s="1">
        <f t="shared" si="11"/>
        <v>-0.43200514484993524</v>
      </c>
    </row>
    <row r="21" spans="1:35">
      <c r="A21" s="76" t="s">
        <v>881</v>
      </c>
      <c r="B21" s="5" t="str">
        <f t="shared" si="5"/>
        <v>9010-01008</v>
      </c>
      <c r="C21" s="5" t="str">
        <f t="shared" si="6"/>
        <v>9010</v>
      </c>
      <c r="D21" s="1">
        <f>SUM($F21:K21)</f>
        <v>77.349999999999966</v>
      </c>
      <c r="E21" s="2">
        <f>D21/$D$33</f>
        <v>5.7338455776275986E-5</v>
      </c>
      <c r="F21" s="22">
        <f>'Div 91 history'!B22</f>
        <v>205.79</v>
      </c>
      <c r="G21" s="22">
        <f>'Div 91 history'!C22</f>
        <v>80.44</v>
      </c>
      <c r="H21" s="22">
        <f>'Div 91 history'!D22</f>
        <v>-724.59</v>
      </c>
      <c r="I21" s="22">
        <f>'Div 91 history'!E22</f>
        <v>103.14</v>
      </c>
      <c r="J21" s="22">
        <f>'Div 91 history'!F22</f>
        <v>309.44</v>
      </c>
      <c r="K21" s="22">
        <f>'Div 91 history'!G22</f>
        <v>103.13</v>
      </c>
      <c r="L21" s="1">
        <f t="shared" si="10"/>
        <v>10.97938941186518</v>
      </c>
      <c r="M21" s="1">
        <f t="shared" si="10"/>
        <v>11.475078641897412</v>
      </c>
      <c r="N21" s="1">
        <f t="shared" si="10"/>
        <v>9.9880132453389461</v>
      </c>
      <c r="O21" s="1">
        <f t="shared" si="10"/>
        <v>12.546798949191059</v>
      </c>
      <c r="P21" s="1">
        <f t="shared" si="10"/>
        <v>12.00525943583421</v>
      </c>
      <c r="Q21" s="1">
        <f t="shared" si="10"/>
        <v>11.463720180500411</v>
      </c>
      <c r="R21" s="1">
        <f t="shared" si="10"/>
        <v>12.546798949191059</v>
      </c>
      <c r="S21" s="1">
        <f t="shared" si="10"/>
        <v>10.922183212970998</v>
      </c>
      <c r="T21" s="1">
        <f t="shared" si="10"/>
        <v>11.463720180500411</v>
      </c>
      <c r="U21" s="1">
        <f t="shared" si="10"/>
        <v>12.00525943583421</v>
      </c>
      <c r="V21" s="1">
        <f t="shared" si="11"/>
        <v>12.546798949191059</v>
      </c>
      <c r="W21" s="1">
        <f t="shared" si="11"/>
        <v>10.922183212970998</v>
      </c>
      <c r="X21" s="1">
        <f t="shared" si="11"/>
        <v>12.546798949191059</v>
      </c>
      <c r="Y21" s="1">
        <f t="shared" si="11"/>
        <v>12.00525943583421</v>
      </c>
      <c r="Z21" s="1">
        <f t="shared" si="11"/>
        <v>11.463720180500411</v>
      </c>
      <c r="AA21" s="1">
        <f t="shared" si="11"/>
        <v>12.923202917666792</v>
      </c>
      <c r="AB21" s="1">
        <f t="shared" si="11"/>
        <v>12.365417218909236</v>
      </c>
      <c r="AC21" s="1">
        <f t="shared" si="11"/>
        <v>11.807631785915424</v>
      </c>
      <c r="AD21" s="1">
        <f t="shared" si="11"/>
        <v>12.923202917666792</v>
      </c>
      <c r="AE21" s="1">
        <f t="shared" si="11"/>
        <v>11.249848709360128</v>
      </c>
      <c r="AF21" s="1">
        <f t="shared" si="11"/>
        <v>11.807631785915424</v>
      </c>
    </row>
    <row r="22" spans="1:35">
      <c r="A22" s="76" t="s">
        <v>920</v>
      </c>
      <c r="B22" s="5" t="str">
        <f t="shared" si="5"/>
        <v>8560-01008</v>
      </c>
      <c r="C22" s="5" t="str">
        <f t="shared" si="6"/>
        <v>8560</v>
      </c>
      <c r="D22" s="1">
        <f>SUM($F22:K22)</f>
        <v>0</v>
      </c>
      <c r="E22" s="2">
        <f>D22/$D$33</f>
        <v>0</v>
      </c>
      <c r="F22" s="22">
        <f>'Div 91 history'!B23</f>
        <v>0</v>
      </c>
      <c r="G22" s="22">
        <f>'Div 91 history'!C23</f>
        <v>0</v>
      </c>
      <c r="H22" s="22">
        <f>'Div 91 history'!D23</f>
        <v>0</v>
      </c>
      <c r="I22" s="22">
        <f>'Div 91 history'!E23</f>
        <v>0</v>
      </c>
      <c r="J22" s="22">
        <f>'Div 91 history'!F23</f>
        <v>0</v>
      </c>
      <c r="K22" s="22">
        <f>'Div 91 history'!G23</f>
        <v>0</v>
      </c>
      <c r="L22" s="1">
        <f t="shared" si="10"/>
        <v>0</v>
      </c>
      <c r="M22" s="1">
        <f t="shared" si="10"/>
        <v>0</v>
      </c>
      <c r="N22" s="1">
        <f t="shared" si="10"/>
        <v>0</v>
      </c>
      <c r="O22" s="1">
        <f t="shared" si="10"/>
        <v>0</v>
      </c>
      <c r="P22" s="1">
        <f t="shared" si="10"/>
        <v>0</v>
      </c>
      <c r="Q22" s="1">
        <f t="shared" si="10"/>
        <v>0</v>
      </c>
      <c r="R22" s="1">
        <f t="shared" si="10"/>
        <v>0</v>
      </c>
      <c r="S22" s="1">
        <f t="shared" si="10"/>
        <v>0</v>
      </c>
      <c r="T22" s="1">
        <f t="shared" si="10"/>
        <v>0</v>
      </c>
      <c r="U22" s="1">
        <f t="shared" si="10"/>
        <v>0</v>
      </c>
      <c r="V22" s="1">
        <f t="shared" si="11"/>
        <v>0</v>
      </c>
      <c r="W22" s="1">
        <f t="shared" si="11"/>
        <v>0</v>
      </c>
      <c r="X22" s="1">
        <f t="shared" si="11"/>
        <v>0</v>
      </c>
      <c r="Y22" s="1">
        <f t="shared" si="11"/>
        <v>0</v>
      </c>
      <c r="Z22" s="1">
        <f t="shared" si="11"/>
        <v>0</v>
      </c>
      <c r="AA22" s="1">
        <f t="shared" si="11"/>
        <v>0</v>
      </c>
      <c r="AB22" s="1">
        <f t="shared" si="11"/>
        <v>0</v>
      </c>
      <c r="AC22" s="1">
        <f t="shared" si="11"/>
        <v>0</v>
      </c>
      <c r="AD22" s="1">
        <f t="shared" si="11"/>
        <v>0</v>
      </c>
      <c r="AE22" s="1">
        <f t="shared" si="11"/>
        <v>0</v>
      </c>
      <c r="AF22" s="1">
        <f t="shared" si="11"/>
        <v>0</v>
      </c>
    </row>
    <row r="23" spans="1:35">
      <c r="A23" s="76" t="s">
        <v>93</v>
      </c>
      <c r="B23" s="5" t="str">
        <f t="shared" ref="B23:B24" si="12">RIGHT(A23,10)</f>
        <v>9030-01008</v>
      </c>
      <c r="C23" s="5" t="str">
        <f t="shared" ref="C23:C24" si="13">LEFT(B23,4)</f>
        <v>9030</v>
      </c>
      <c r="D23" s="1">
        <f>SUM($F23:K23)</f>
        <v>-5160.41</v>
      </c>
      <c r="E23" s="2">
        <f t="shared" ref="E23:E32" si="14">D23/$D$33</f>
        <v>-3.8253385982217514E-3</v>
      </c>
      <c r="F23" s="22">
        <f>'Div 91 history'!B24</f>
        <v>8700</v>
      </c>
      <c r="G23" s="22">
        <f>'Div 91 history'!C24</f>
        <v>-1245.5999999999999</v>
      </c>
      <c r="H23" s="22">
        <f>'Div 91 history'!D24</f>
        <v>-23740.39</v>
      </c>
      <c r="I23" s="22">
        <f>'Div 91 history'!E24</f>
        <v>1185.5</v>
      </c>
      <c r="J23" s="22">
        <f>'Div 91 history'!F24</f>
        <v>7498.43</v>
      </c>
      <c r="K23" s="22">
        <f>'Div 91 history'!G24</f>
        <v>2441.65</v>
      </c>
      <c r="L23" s="1">
        <f t="shared" ref="L23:U25" si="15">$E23*L$33</f>
        <v>-732.49063884787608</v>
      </c>
      <c r="M23" s="1">
        <f t="shared" si="15"/>
        <v>-765.56057626934512</v>
      </c>
      <c r="N23" s="1">
        <f t="shared" si="15"/>
        <v>-666.35091701848182</v>
      </c>
      <c r="O23" s="1">
        <f t="shared" si="15"/>
        <v>-837.06046238390513</v>
      </c>
      <c r="P23" s="1">
        <f t="shared" si="15"/>
        <v>-800.93162049480588</v>
      </c>
      <c r="Q23" s="1">
        <f t="shared" si="15"/>
        <v>-764.80279581973036</v>
      </c>
      <c r="R23" s="1">
        <f t="shared" si="15"/>
        <v>-837.06046238390513</v>
      </c>
      <c r="S23" s="1">
        <f t="shared" si="15"/>
        <v>-728.67412377566495</v>
      </c>
      <c r="T23" s="1">
        <f t="shared" si="15"/>
        <v>-764.80279581973036</v>
      </c>
      <c r="U23" s="1">
        <f t="shared" si="15"/>
        <v>-800.93162049480588</v>
      </c>
      <c r="V23" s="1">
        <f t="shared" ref="V23:AF25" si="16">$E23*V$33</f>
        <v>-837.06046238390513</v>
      </c>
      <c r="W23" s="1">
        <f t="shared" si="16"/>
        <v>-728.67412377566495</v>
      </c>
      <c r="X23" s="1">
        <f t="shared" si="16"/>
        <v>-837.06046238390513</v>
      </c>
      <c r="Y23" s="1">
        <f t="shared" si="16"/>
        <v>-800.93162049480588</v>
      </c>
      <c r="Z23" s="1">
        <f t="shared" si="16"/>
        <v>-764.80279581973036</v>
      </c>
      <c r="AA23" s="1">
        <f t="shared" si="16"/>
        <v>-862.17227625542228</v>
      </c>
      <c r="AB23" s="1">
        <f t="shared" si="16"/>
        <v>-824.95956910965003</v>
      </c>
      <c r="AC23" s="1">
        <f t="shared" si="16"/>
        <v>-787.74687969432239</v>
      </c>
      <c r="AD23" s="1">
        <f t="shared" si="16"/>
        <v>-862.17227625542228</v>
      </c>
      <c r="AE23" s="1">
        <f t="shared" si="16"/>
        <v>-750.53434748893494</v>
      </c>
      <c r="AF23" s="1">
        <f t="shared" si="16"/>
        <v>-787.74687969432239</v>
      </c>
    </row>
    <row r="24" spans="1:35">
      <c r="A24" s="76" t="s">
        <v>95</v>
      </c>
      <c r="B24" s="5" t="str">
        <f t="shared" si="12"/>
        <v>9110-01008</v>
      </c>
      <c r="C24" s="5" t="str">
        <f t="shared" si="13"/>
        <v>9110</v>
      </c>
      <c r="D24" s="1">
        <f>SUM($F24:K24)</f>
        <v>-54.379999999999882</v>
      </c>
      <c r="E24" s="2">
        <f t="shared" si="14"/>
        <v>-4.0311121203799385E-5</v>
      </c>
      <c r="F24" s="22">
        <f>'Div 91 history'!B25</f>
        <v>1411.57</v>
      </c>
      <c r="G24" s="22">
        <f>'Div 91 history'!C25</f>
        <v>18.41</v>
      </c>
      <c r="H24" s="22">
        <f>'Div 91 history'!D25</f>
        <v>-3785.95</v>
      </c>
      <c r="I24" s="22">
        <f>'Div 91 history'!E25</f>
        <v>487.25</v>
      </c>
      <c r="J24" s="22">
        <f>'Div 91 history'!F25</f>
        <v>1298.8599999999999</v>
      </c>
      <c r="K24" s="22">
        <f>'Div 91 history'!G25</f>
        <v>515.48</v>
      </c>
      <c r="L24" s="1">
        <f t="shared" si="15"/>
        <v>-7.7189294921425651</v>
      </c>
      <c r="M24" s="1">
        <f t="shared" si="15"/>
        <v>-8.067417925615775</v>
      </c>
      <c r="N24" s="1">
        <f t="shared" si="15"/>
        <v>-7.021954237640994</v>
      </c>
      <c r="O24" s="1">
        <f t="shared" si="15"/>
        <v>-8.8208781752683727</v>
      </c>
      <c r="P24" s="1">
        <f t="shared" si="15"/>
        <v>-8.4401552439646164</v>
      </c>
      <c r="Q24" s="1">
        <f t="shared" si="15"/>
        <v>-8.059432494060907</v>
      </c>
      <c r="R24" s="1">
        <f t="shared" si="15"/>
        <v>-8.8208781752683727</v>
      </c>
      <c r="S24" s="1">
        <f t="shared" si="15"/>
        <v>-7.6787113525709341</v>
      </c>
      <c r="T24" s="1">
        <f t="shared" si="15"/>
        <v>-8.059432494060907</v>
      </c>
      <c r="U24" s="1">
        <f t="shared" si="15"/>
        <v>-8.4401552439646164</v>
      </c>
      <c r="V24" s="1">
        <f t="shared" si="16"/>
        <v>-8.8208781752683727</v>
      </c>
      <c r="W24" s="1">
        <f t="shared" si="16"/>
        <v>-7.6787113525709341</v>
      </c>
      <c r="X24" s="1">
        <f t="shared" si="16"/>
        <v>-8.8208781752683727</v>
      </c>
      <c r="Y24" s="1">
        <f t="shared" si="16"/>
        <v>-8.4401552439646164</v>
      </c>
      <c r="Z24" s="1">
        <f t="shared" si="16"/>
        <v>-8.059432494060907</v>
      </c>
      <c r="AA24" s="1">
        <f t="shared" si="16"/>
        <v>-9.085504520526424</v>
      </c>
      <c r="AB24" s="1">
        <f t="shared" si="16"/>
        <v>-8.6933599012835554</v>
      </c>
      <c r="AC24" s="1">
        <f t="shared" si="16"/>
        <v>-8.3012154688827344</v>
      </c>
      <c r="AD24" s="1">
        <f t="shared" si="16"/>
        <v>-9.085504520526424</v>
      </c>
      <c r="AE24" s="1">
        <f t="shared" si="16"/>
        <v>-7.9090726931480617</v>
      </c>
      <c r="AF24" s="1">
        <f t="shared" si="16"/>
        <v>-8.3012154688827344</v>
      </c>
    </row>
    <row r="25" spans="1:35">
      <c r="A25" s="76" t="s">
        <v>81</v>
      </c>
      <c r="B25" s="5" t="str">
        <f t="shared" ref="B25:B93" si="17">RIGHT(A25,10)</f>
        <v>8700-01008</v>
      </c>
      <c r="C25" s="5" t="str">
        <f t="shared" ref="C25:C32" si="18">LEFT(B25,4)</f>
        <v>8700</v>
      </c>
      <c r="D25" s="1">
        <f>SUM($F25:K25)</f>
        <v>608.99999999999363</v>
      </c>
      <c r="E25" s="2">
        <f t="shared" si="14"/>
        <v>4.5144304547836749E-4</v>
      </c>
      <c r="F25" s="22">
        <f>'Div 91 history'!B26</f>
        <v>18439.490000000002</v>
      </c>
      <c r="G25" s="22">
        <f>'Div 91 history'!C26</f>
        <v>16408.689999999999</v>
      </c>
      <c r="H25" s="22">
        <f>'Div 91 history'!D26</f>
        <v>-66670.320000000007</v>
      </c>
      <c r="I25" s="22">
        <f>'Div 91 history'!E26</f>
        <v>6814.13</v>
      </c>
      <c r="J25" s="22">
        <f>'Div 91 history'!F26</f>
        <v>19025.87</v>
      </c>
      <c r="K25" s="22">
        <f>'Div 91 history'!G26</f>
        <v>6591.14</v>
      </c>
      <c r="L25" s="1">
        <f t="shared" si="15"/>
        <v>86.444061432783812</v>
      </c>
      <c r="M25" s="1">
        <f t="shared" si="15"/>
        <v>90.346773017652922</v>
      </c>
      <c r="N25" s="1">
        <f t="shared" si="15"/>
        <v>78.638656320767382</v>
      </c>
      <c r="O25" s="1">
        <f t="shared" si="15"/>
        <v>98.784751907657125</v>
      </c>
      <c r="P25" s="1">
        <f t="shared" si="15"/>
        <v>94.52104714186116</v>
      </c>
      <c r="Q25" s="1">
        <f t="shared" si="15"/>
        <v>90.25734440755889</v>
      </c>
      <c r="R25" s="1">
        <f t="shared" si="15"/>
        <v>98.784751907657125</v>
      </c>
      <c r="S25" s="1">
        <f t="shared" si="15"/>
        <v>85.993659685834146</v>
      </c>
      <c r="T25" s="1">
        <f t="shared" si="15"/>
        <v>90.25734440755889</v>
      </c>
      <c r="U25" s="1">
        <f t="shared" si="15"/>
        <v>94.52104714186116</v>
      </c>
      <c r="V25" s="1">
        <f t="shared" si="16"/>
        <v>98.784751907657125</v>
      </c>
      <c r="W25" s="1">
        <f t="shared" si="16"/>
        <v>85.993659685834146</v>
      </c>
      <c r="X25" s="1">
        <f t="shared" si="16"/>
        <v>98.784751907657125</v>
      </c>
      <c r="Y25" s="1">
        <f t="shared" si="16"/>
        <v>94.52104714186116</v>
      </c>
      <c r="Z25" s="1">
        <f t="shared" si="16"/>
        <v>90.25734440755889</v>
      </c>
      <c r="AA25" s="1">
        <f t="shared" si="16"/>
        <v>101.74829446488684</v>
      </c>
      <c r="AB25" s="1">
        <f t="shared" si="16"/>
        <v>97.356678556116989</v>
      </c>
      <c r="AC25" s="1">
        <f t="shared" si="16"/>
        <v>92.96506473978566</v>
      </c>
      <c r="AD25" s="1">
        <f t="shared" si="16"/>
        <v>101.74829446488684</v>
      </c>
      <c r="AE25" s="1">
        <f t="shared" si="16"/>
        <v>88.573469476409159</v>
      </c>
      <c r="AF25" s="1">
        <f t="shared" si="16"/>
        <v>92.96506473978566</v>
      </c>
    </row>
    <row r="26" spans="1:35">
      <c r="A26" s="76" t="s">
        <v>316</v>
      </c>
      <c r="B26" s="5" t="str">
        <f t="shared" si="17"/>
        <v>8700-01010</v>
      </c>
      <c r="C26" s="5" t="str">
        <f t="shared" si="18"/>
        <v>8700</v>
      </c>
      <c r="D26" s="1">
        <f>SUM($F26:K26)</f>
        <v>0</v>
      </c>
      <c r="E26" s="2">
        <f t="shared" si="14"/>
        <v>0</v>
      </c>
      <c r="F26" s="22">
        <f>'Div 91 history'!B27</f>
        <v>0</v>
      </c>
      <c r="G26" s="22">
        <f>'Div 91 history'!C27</f>
        <v>0</v>
      </c>
      <c r="H26" s="22">
        <f>'Div 91 history'!D27</f>
        <v>0</v>
      </c>
      <c r="I26" s="22">
        <f>'Div 91 history'!E27</f>
        <v>0</v>
      </c>
      <c r="J26" s="22">
        <f>'Div 91 history'!F27</f>
        <v>0</v>
      </c>
      <c r="K26" s="22">
        <f>'Div 91 history'!G27</f>
        <v>0</v>
      </c>
      <c r="L26" s="1">
        <f t="shared" ref="L26:W32" si="19">$E26*L$33</f>
        <v>0</v>
      </c>
      <c r="M26" s="1">
        <f t="shared" si="19"/>
        <v>0</v>
      </c>
      <c r="N26" s="1">
        <f t="shared" si="19"/>
        <v>0</v>
      </c>
      <c r="O26" s="1">
        <f t="shared" si="19"/>
        <v>0</v>
      </c>
      <c r="P26" s="1">
        <f t="shared" si="19"/>
        <v>0</v>
      </c>
      <c r="Q26" s="1">
        <f t="shared" si="19"/>
        <v>0</v>
      </c>
      <c r="R26" s="1">
        <f t="shared" si="19"/>
        <v>0</v>
      </c>
      <c r="S26" s="1">
        <f t="shared" si="19"/>
        <v>0</v>
      </c>
      <c r="T26" s="1">
        <f t="shared" si="19"/>
        <v>0</v>
      </c>
      <c r="U26" s="1">
        <f t="shared" si="19"/>
        <v>0</v>
      </c>
      <c r="V26" s="1">
        <f t="shared" si="19"/>
        <v>0</v>
      </c>
      <c r="W26" s="1">
        <f t="shared" si="19"/>
        <v>0</v>
      </c>
      <c r="X26" s="1">
        <f t="shared" ref="X26:AF32" si="20">$E26*X$33</f>
        <v>0</v>
      </c>
      <c r="Y26" s="1">
        <f t="shared" si="20"/>
        <v>0</v>
      </c>
      <c r="Z26" s="1">
        <f t="shared" si="20"/>
        <v>0</v>
      </c>
      <c r="AA26" s="1">
        <f t="shared" si="20"/>
        <v>0</v>
      </c>
      <c r="AB26" s="1">
        <f t="shared" si="20"/>
        <v>0</v>
      </c>
      <c r="AC26" s="1">
        <f t="shared" si="20"/>
        <v>0</v>
      </c>
      <c r="AD26" s="1">
        <f t="shared" si="20"/>
        <v>0</v>
      </c>
      <c r="AE26" s="1">
        <f t="shared" si="20"/>
        <v>0</v>
      </c>
      <c r="AF26" s="1">
        <f t="shared" si="20"/>
        <v>0</v>
      </c>
    </row>
    <row r="27" spans="1:35">
      <c r="A27" s="76" t="s">
        <v>97</v>
      </c>
      <c r="B27" s="5" t="str">
        <f t="shared" si="17"/>
        <v>8700-01011</v>
      </c>
      <c r="C27" s="5" t="str">
        <f t="shared" si="18"/>
        <v>8700</v>
      </c>
      <c r="D27" s="1">
        <f>SUM($F27:K27)</f>
        <v>1473990.34</v>
      </c>
      <c r="E27" s="2">
        <f t="shared" si="14"/>
        <v>1.0926480921105113</v>
      </c>
      <c r="F27" s="22">
        <f>'Div 91 history'!B28</f>
        <v>219297.22</v>
      </c>
      <c r="G27" s="22">
        <f>'Div 91 history'!C28</f>
        <v>241411.52</v>
      </c>
      <c r="H27" s="22">
        <f>'Div 91 history'!D28</f>
        <v>332122.8</v>
      </c>
      <c r="I27" s="22">
        <f>'Div 91 history'!E28</f>
        <v>228566.84</v>
      </c>
      <c r="J27" s="22">
        <f>'Div 91 history'!F28</f>
        <v>224870.87</v>
      </c>
      <c r="K27" s="22">
        <f>'Div 91 history'!G28</f>
        <v>227721.09</v>
      </c>
      <c r="L27" s="1">
        <f t="shared" si="19"/>
        <v>209224.48522543715</v>
      </c>
      <c r="M27" s="1">
        <f t="shared" si="19"/>
        <v>218670.39520228977</v>
      </c>
      <c r="N27" s="1">
        <f t="shared" si="19"/>
        <v>190332.70897765565</v>
      </c>
      <c r="O27" s="1">
        <f t="shared" si="19"/>
        <v>239093.21847485175</v>
      </c>
      <c r="P27" s="1">
        <f t="shared" si="19"/>
        <v>228773.58031820922</v>
      </c>
      <c r="Q27" s="1">
        <f t="shared" si="19"/>
        <v>218453.94707848315</v>
      </c>
      <c r="R27" s="1">
        <f t="shared" si="19"/>
        <v>239093.21847485175</v>
      </c>
      <c r="S27" s="1">
        <f t="shared" si="19"/>
        <v>208134.35743541594</v>
      </c>
      <c r="T27" s="1">
        <f t="shared" si="19"/>
        <v>218453.94707848315</v>
      </c>
      <c r="U27" s="1">
        <f t="shared" si="19"/>
        <v>228773.58031820922</v>
      </c>
      <c r="V27" s="1">
        <f t="shared" si="19"/>
        <v>239093.21847485175</v>
      </c>
      <c r="W27" s="1">
        <f t="shared" si="19"/>
        <v>208134.35743541594</v>
      </c>
      <c r="X27" s="1">
        <f t="shared" si="20"/>
        <v>239093.21847485175</v>
      </c>
      <c r="Y27" s="1">
        <f t="shared" si="20"/>
        <v>228773.58031820922</v>
      </c>
      <c r="Z27" s="1">
        <f t="shared" si="20"/>
        <v>218453.94707848315</v>
      </c>
      <c r="AA27" s="1">
        <f t="shared" si="20"/>
        <v>246266.0150290973</v>
      </c>
      <c r="AB27" s="1">
        <f t="shared" si="20"/>
        <v>235636.78772775549</v>
      </c>
      <c r="AC27" s="1">
        <f t="shared" si="20"/>
        <v>225007.56549083765</v>
      </c>
      <c r="AD27" s="1">
        <f t="shared" si="20"/>
        <v>246266.0150290973</v>
      </c>
      <c r="AE27" s="1">
        <f t="shared" si="20"/>
        <v>214378.3881584784</v>
      </c>
      <c r="AF27" s="1">
        <f t="shared" si="20"/>
        <v>225007.56549083765</v>
      </c>
      <c r="AH27" s="15"/>
      <c r="AI27" s="15"/>
    </row>
    <row r="28" spans="1:35">
      <c r="A28" s="76" t="s">
        <v>98</v>
      </c>
      <c r="B28" s="5" t="str">
        <f t="shared" si="17"/>
        <v>8700-01012</v>
      </c>
      <c r="C28" s="5" t="str">
        <f t="shared" si="18"/>
        <v>8700</v>
      </c>
      <c r="D28" s="1">
        <f>SUM($F28:K28)</f>
        <v>-1493577.76</v>
      </c>
      <c r="E28" s="2">
        <f t="shared" si="14"/>
        <v>-1.1071679681989577</v>
      </c>
      <c r="F28" s="22">
        <f>'Div 91 history'!B29</f>
        <v>-222333.64</v>
      </c>
      <c r="G28" s="22">
        <f>'Div 91 history'!C29</f>
        <v>-244069.81</v>
      </c>
      <c r="H28" s="22">
        <f>'Div 91 history'!D29</f>
        <v>-331360.40999999997</v>
      </c>
      <c r="I28" s="22">
        <f>'Div 91 history'!E29</f>
        <v>-228566.84</v>
      </c>
      <c r="J28" s="22">
        <f>'Div 91 history'!F29</f>
        <v>-225372.55</v>
      </c>
      <c r="K28" s="22">
        <f>'Div 91 history'!G29</f>
        <v>-241874.51</v>
      </c>
      <c r="L28" s="1">
        <f t="shared" si="19"/>
        <v>-212004.80729077334</v>
      </c>
      <c r="M28" s="1">
        <f t="shared" si="19"/>
        <v>-221576.2411608143</v>
      </c>
      <c r="N28" s="1">
        <f t="shared" si="19"/>
        <v>-192861.9838374102</v>
      </c>
      <c r="O28" s="1">
        <f t="shared" si="19"/>
        <v>-242270.45726830178</v>
      </c>
      <c r="P28" s="1">
        <f t="shared" si="19"/>
        <v>-231813.68450409992</v>
      </c>
      <c r="Q28" s="1">
        <f t="shared" si="19"/>
        <v>-221356.91672215392</v>
      </c>
      <c r="R28" s="1">
        <f t="shared" si="19"/>
        <v>-242270.45726830178</v>
      </c>
      <c r="S28" s="1">
        <f t="shared" si="19"/>
        <v>-210900.19311620985</v>
      </c>
      <c r="T28" s="1">
        <f t="shared" si="19"/>
        <v>-221356.91672215392</v>
      </c>
      <c r="U28" s="1">
        <f t="shared" si="19"/>
        <v>-231813.68450409992</v>
      </c>
      <c r="V28" s="1">
        <f t="shared" si="19"/>
        <v>-242270.45726830178</v>
      </c>
      <c r="W28" s="1">
        <f t="shared" si="19"/>
        <v>-210900.19311620985</v>
      </c>
      <c r="X28" s="1">
        <f t="shared" si="20"/>
        <v>-242270.45726830178</v>
      </c>
      <c r="Y28" s="1">
        <f t="shared" si="20"/>
        <v>-231813.68450409992</v>
      </c>
      <c r="Z28" s="1">
        <f t="shared" si="20"/>
        <v>-221356.91672215392</v>
      </c>
      <c r="AA28" s="1">
        <f t="shared" si="20"/>
        <v>-249538.57098635085</v>
      </c>
      <c r="AB28" s="1">
        <f t="shared" si="20"/>
        <v>-238768.09503922291</v>
      </c>
      <c r="AC28" s="1">
        <f t="shared" si="20"/>
        <v>-227997.62422381854</v>
      </c>
      <c r="AD28" s="1">
        <f t="shared" si="20"/>
        <v>-249538.57098635085</v>
      </c>
      <c r="AE28" s="1">
        <f t="shared" si="20"/>
        <v>-217227.19890969613</v>
      </c>
      <c r="AF28" s="1">
        <f t="shared" si="20"/>
        <v>-227997.62422381854</v>
      </c>
    </row>
    <row r="29" spans="1:35">
      <c r="A29" s="76" t="s">
        <v>99</v>
      </c>
      <c r="B29" s="5" t="str">
        <f t="shared" si="17"/>
        <v>8700-01013</v>
      </c>
      <c r="C29" s="5" t="str">
        <f t="shared" si="18"/>
        <v>8700</v>
      </c>
      <c r="D29" s="1">
        <f>SUM($F29:K29)</f>
        <v>781.65000000000009</v>
      </c>
      <c r="E29" s="2">
        <f t="shared" si="14"/>
        <v>5.7942603694280739E-4</v>
      </c>
      <c r="F29" s="22">
        <f>'Div 91 history'!B30</f>
        <v>0</v>
      </c>
      <c r="G29" s="22">
        <f>'Div 91 history'!C30</f>
        <v>260.56</v>
      </c>
      <c r="H29" s="22">
        <f>'Div 91 history'!D30</f>
        <v>521.09</v>
      </c>
      <c r="I29" s="22">
        <f>'Div 91 history'!E30</f>
        <v>0</v>
      </c>
      <c r="J29" s="22">
        <f>'Div 91 history'!F30</f>
        <v>0</v>
      </c>
      <c r="K29" s="22">
        <f>'Div 91 history'!G30</f>
        <v>0</v>
      </c>
      <c r="L29" s="1">
        <f t="shared" si="19"/>
        <v>110.95073993257172</v>
      </c>
      <c r="M29" s="1">
        <f t="shared" si="19"/>
        <v>115.95986063916119</v>
      </c>
      <c r="N29" s="1">
        <f t="shared" si="19"/>
        <v>100.93252169643428</v>
      </c>
      <c r="O29" s="1">
        <f t="shared" si="19"/>
        <v>126.78998576128245</v>
      </c>
      <c r="P29" s="1">
        <f t="shared" si="19"/>
        <v>121.31753119611915</v>
      </c>
      <c r="Q29" s="1">
        <f t="shared" si="19"/>
        <v>115.845079238373</v>
      </c>
      <c r="R29" s="1">
        <f t="shared" si="19"/>
        <v>126.78998576128245</v>
      </c>
      <c r="S29" s="1">
        <f t="shared" si="19"/>
        <v>110.37265039972574</v>
      </c>
      <c r="T29" s="1">
        <f t="shared" si="19"/>
        <v>115.845079238373</v>
      </c>
      <c r="U29" s="1">
        <f t="shared" si="19"/>
        <v>121.31753119611915</v>
      </c>
      <c r="V29" s="1">
        <f t="shared" si="19"/>
        <v>126.78998576128245</v>
      </c>
      <c r="W29" s="1">
        <f t="shared" si="19"/>
        <v>110.37265039972574</v>
      </c>
      <c r="X29" s="1">
        <f t="shared" si="20"/>
        <v>126.78998576128245</v>
      </c>
      <c r="Y29" s="1">
        <f t="shared" si="20"/>
        <v>121.31753119611915</v>
      </c>
      <c r="Z29" s="1">
        <f t="shared" si="20"/>
        <v>115.845079238373</v>
      </c>
      <c r="AA29" s="1">
        <f t="shared" si="20"/>
        <v>130.59368533412092</v>
      </c>
      <c r="AB29" s="1">
        <f t="shared" si="20"/>
        <v>124.95705713200272</v>
      </c>
      <c r="AC29" s="1">
        <f t="shared" si="20"/>
        <v>119.3204316155242</v>
      </c>
      <c r="AD29" s="1">
        <f t="shared" si="20"/>
        <v>130.59368533412092</v>
      </c>
      <c r="AE29" s="1">
        <f t="shared" si="20"/>
        <v>113.68382991171751</v>
      </c>
      <c r="AF29" s="1">
        <f t="shared" si="20"/>
        <v>119.3204316155242</v>
      </c>
    </row>
    <row r="30" spans="1:35">
      <c r="A30" s="76" t="s">
        <v>100</v>
      </c>
      <c r="B30" s="5" t="str">
        <f t="shared" si="17"/>
        <v>8560-01013</v>
      </c>
      <c r="C30" s="5" t="str">
        <f t="shared" si="18"/>
        <v>8560</v>
      </c>
      <c r="D30" s="1">
        <f>SUM($F30:K30)</f>
        <v>0</v>
      </c>
      <c r="E30" s="2">
        <f t="shared" si="14"/>
        <v>0</v>
      </c>
      <c r="F30" s="22">
        <f>'Div 91 history'!B31</f>
        <v>0</v>
      </c>
      <c r="G30" s="22">
        <f>'Div 91 history'!C31</f>
        <v>0</v>
      </c>
      <c r="H30" s="22">
        <f>'Div 91 history'!D31</f>
        <v>0</v>
      </c>
      <c r="I30" s="22">
        <f>'Div 91 history'!E31</f>
        <v>0</v>
      </c>
      <c r="J30" s="22">
        <f>'Div 91 history'!F31</f>
        <v>0</v>
      </c>
      <c r="K30" s="22">
        <f>'Div 91 history'!G31</f>
        <v>0</v>
      </c>
      <c r="L30" s="1">
        <f t="shared" si="19"/>
        <v>0</v>
      </c>
      <c r="M30" s="1">
        <f t="shared" si="19"/>
        <v>0</v>
      </c>
      <c r="N30" s="1">
        <f t="shared" si="19"/>
        <v>0</v>
      </c>
      <c r="O30" s="1">
        <f t="shared" si="19"/>
        <v>0</v>
      </c>
      <c r="P30" s="1">
        <f t="shared" si="19"/>
        <v>0</v>
      </c>
      <c r="Q30" s="1">
        <f t="shared" si="19"/>
        <v>0</v>
      </c>
      <c r="R30" s="1">
        <f t="shared" si="19"/>
        <v>0</v>
      </c>
      <c r="S30" s="1">
        <f t="shared" si="19"/>
        <v>0</v>
      </c>
      <c r="T30" s="1">
        <f t="shared" si="19"/>
        <v>0</v>
      </c>
      <c r="U30" s="1">
        <f t="shared" si="19"/>
        <v>0</v>
      </c>
      <c r="V30" s="1">
        <f t="shared" si="19"/>
        <v>0</v>
      </c>
      <c r="W30" s="1">
        <f t="shared" si="19"/>
        <v>0</v>
      </c>
      <c r="X30" s="1">
        <f t="shared" si="20"/>
        <v>0</v>
      </c>
      <c r="Y30" s="1">
        <f t="shared" si="20"/>
        <v>0</v>
      </c>
      <c r="Z30" s="1">
        <f t="shared" si="20"/>
        <v>0</v>
      </c>
      <c r="AA30" s="1">
        <f t="shared" si="20"/>
        <v>0</v>
      </c>
      <c r="AB30" s="1">
        <f t="shared" si="20"/>
        <v>0</v>
      </c>
      <c r="AC30" s="1">
        <f t="shared" si="20"/>
        <v>0</v>
      </c>
      <c r="AD30" s="1">
        <f t="shared" si="20"/>
        <v>0</v>
      </c>
      <c r="AE30" s="1">
        <f t="shared" si="20"/>
        <v>0</v>
      </c>
      <c r="AF30" s="1">
        <f t="shared" si="20"/>
        <v>0</v>
      </c>
    </row>
    <row r="31" spans="1:35">
      <c r="A31" s="76" t="s">
        <v>101</v>
      </c>
      <c r="B31" s="5" t="str">
        <f t="shared" si="17"/>
        <v>8700-01014</v>
      </c>
      <c r="C31" s="5" t="str">
        <f t="shared" si="18"/>
        <v>8700</v>
      </c>
      <c r="D31" s="1">
        <f>SUM($F31:K31)</f>
        <v>11368.87</v>
      </c>
      <c r="E31" s="2">
        <f t="shared" si="14"/>
        <v>8.4275817675660124E-3</v>
      </c>
      <c r="F31" s="22">
        <f>'Div 91 history'!B32</f>
        <v>0</v>
      </c>
      <c r="G31" s="22">
        <f>'Div 91 history'!C32</f>
        <v>10873.18</v>
      </c>
      <c r="H31" s="22">
        <f>'Div 91 history'!D32</f>
        <v>0</v>
      </c>
      <c r="I31" s="22">
        <f>'Div 91 history'!E32</f>
        <v>495.69</v>
      </c>
      <c r="J31" s="22">
        <f>'Div 91 history'!F32</f>
        <v>0</v>
      </c>
      <c r="K31" s="22">
        <f>'Div 91 history'!G32</f>
        <v>0</v>
      </c>
      <c r="L31" s="1">
        <f t="shared" si="19"/>
        <v>1613.7459715949806</v>
      </c>
      <c r="M31" s="1">
        <f t="shared" si="19"/>
        <v>1686.6021631481356</v>
      </c>
      <c r="N31" s="1">
        <f t="shared" si="19"/>
        <v>1468.0339255919409</v>
      </c>
      <c r="O31" s="1">
        <f t="shared" si="19"/>
        <v>1844.1231566837728</v>
      </c>
      <c r="P31" s="1">
        <f t="shared" si="19"/>
        <v>1764.5279100487721</v>
      </c>
      <c r="Q31" s="1">
        <f t="shared" si="19"/>
        <v>1684.9327013378897</v>
      </c>
      <c r="R31" s="1">
        <f t="shared" si="19"/>
        <v>1844.1231566837728</v>
      </c>
      <c r="S31" s="1">
        <f t="shared" si="19"/>
        <v>1605.3378288875197</v>
      </c>
      <c r="T31" s="1">
        <f t="shared" si="19"/>
        <v>1684.9327013378897</v>
      </c>
      <c r="U31" s="1">
        <f t="shared" si="19"/>
        <v>1764.5279100487721</v>
      </c>
      <c r="V31" s="1">
        <f t="shared" si="19"/>
        <v>1844.1231566837728</v>
      </c>
      <c r="W31" s="1">
        <f t="shared" si="19"/>
        <v>1605.3378288875197</v>
      </c>
      <c r="X31" s="1">
        <f t="shared" si="20"/>
        <v>1844.1231566837728</v>
      </c>
      <c r="Y31" s="1">
        <f t="shared" si="20"/>
        <v>1764.5279100487721</v>
      </c>
      <c r="Z31" s="1">
        <f t="shared" si="20"/>
        <v>1684.9327013378897</v>
      </c>
      <c r="AA31" s="1">
        <f t="shared" si="20"/>
        <v>1899.446851384286</v>
      </c>
      <c r="AB31" s="1">
        <f t="shared" si="20"/>
        <v>1817.4637473502355</v>
      </c>
      <c r="AC31" s="1">
        <f t="shared" si="20"/>
        <v>1735.4806823780264</v>
      </c>
      <c r="AD31" s="1">
        <f t="shared" si="20"/>
        <v>1899.446851384286</v>
      </c>
      <c r="AE31" s="1">
        <f t="shared" si="20"/>
        <v>1653.4979637541451</v>
      </c>
      <c r="AF31" s="1">
        <f t="shared" si="20"/>
        <v>1735.4806823780264</v>
      </c>
    </row>
    <row r="32" spans="1:35">
      <c r="A32" s="76" t="s">
        <v>102</v>
      </c>
      <c r="B32" s="5" t="str">
        <f t="shared" si="17"/>
        <v>8560-01014</v>
      </c>
      <c r="C32" s="5" t="str">
        <f t="shared" si="18"/>
        <v>8560</v>
      </c>
      <c r="D32" s="1">
        <f>SUM($F32:K32)</f>
        <v>0</v>
      </c>
      <c r="E32" s="2">
        <f t="shared" si="14"/>
        <v>0</v>
      </c>
      <c r="F32" s="22">
        <f>'Div 91 history'!B33</f>
        <v>0</v>
      </c>
      <c r="G32" s="22">
        <f>'Div 91 history'!C33</f>
        <v>0</v>
      </c>
      <c r="H32" s="22">
        <f>'Div 91 history'!D33</f>
        <v>0</v>
      </c>
      <c r="I32" s="22">
        <f>'Div 91 history'!E33</f>
        <v>0</v>
      </c>
      <c r="J32" s="22">
        <f>'Div 91 history'!F33</f>
        <v>0</v>
      </c>
      <c r="K32" s="22">
        <f>'Div 91 history'!G33</f>
        <v>0</v>
      </c>
      <c r="L32" s="1">
        <f t="shared" si="19"/>
        <v>0</v>
      </c>
      <c r="M32" s="1">
        <f t="shared" si="19"/>
        <v>0</v>
      </c>
      <c r="N32" s="1">
        <f t="shared" si="19"/>
        <v>0</v>
      </c>
      <c r="O32" s="1">
        <f t="shared" si="19"/>
        <v>0</v>
      </c>
      <c r="P32" s="1">
        <f t="shared" si="19"/>
        <v>0</v>
      </c>
      <c r="Q32" s="1">
        <f t="shared" si="19"/>
        <v>0</v>
      </c>
      <c r="R32" s="1">
        <f t="shared" si="19"/>
        <v>0</v>
      </c>
      <c r="S32" s="1">
        <f t="shared" si="19"/>
        <v>0</v>
      </c>
      <c r="T32" s="1">
        <f t="shared" si="19"/>
        <v>0</v>
      </c>
      <c r="U32" s="1">
        <f t="shared" si="19"/>
        <v>0</v>
      </c>
      <c r="V32" s="1">
        <f t="shared" si="19"/>
        <v>0</v>
      </c>
      <c r="W32" s="1">
        <f t="shared" si="19"/>
        <v>0</v>
      </c>
      <c r="X32" s="1">
        <f t="shared" si="20"/>
        <v>0</v>
      </c>
      <c r="Y32" s="1">
        <f t="shared" si="20"/>
        <v>0</v>
      </c>
      <c r="Z32" s="1">
        <f t="shared" si="20"/>
        <v>0</v>
      </c>
      <c r="AA32" s="1">
        <f t="shared" si="20"/>
        <v>0</v>
      </c>
      <c r="AB32" s="1">
        <f t="shared" si="20"/>
        <v>0</v>
      </c>
      <c r="AC32" s="1">
        <f t="shared" si="20"/>
        <v>0</v>
      </c>
      <c r="AD32" s="1">
        <f t="shared" si="20"/>
        <v>0</v>
      </c>
      <c r="AE32" s="1">
        <f t="shared" si="20"/>
        <v>0</v>
      </c>
      <c r="AF32" s="1">
        <f t="shared" si="20"/>
        <v>0</v>
      </c>
    </row>
    <row r="33" spans="1:38">
      <c r="A33" s="9" t="s">
        <v>22</v>
      </c>
      <c r="B33" s="5"/>
      <c r="C33" s="5"/>
      <c r="D33" s="31">
        <f t="shared" ref="D33:K33" si="21">SUM(D9:D32)</f>
        <v>1349007.3800000006</v>
      </c>
      <c r="E33" s="32">
        <f t="shared" si="21"/>
        <v>1</v>
      </c>
      <c r="F33" s="33">
        <f t="shared" si="21"/>
        <v>239292.89</v>
      </c>
      <c r="G33" s="33">
        <f t="shared" si="21"/>
        <v>236217.36</v>
      </c>
      <c r="H33" s="33">
        <f t="shared" si="21"/>
        <v>216308.48000000007</v>
      </c>
      <c r="I33" s="33">
        <f t="shared" si="21"/>
        <v>213094.85</v>
      </c>
      <c r="J33" s="33">
        <f t="shared" si="21"/>
        <v>231569.31</v>
      </c>
      <c r="K33" s="33">
        <f t="shared" si="21"/>
        <v>212524.49</v>
      </c>
      <c r="L33" s="33">
        <f>'Div 91 history'!H34</f>
        <v>191483.87</v>
      </c>
      <c r="M33" s="33">
        <f>'Div 91 history'!I34</f>
        <v>200128.84</v>
      </c>
      <c r="N33" s="33">
        <f>'Div 91 history'!J34</f>
        <v>174193.97</v>
      </c>
      <c r="O33" s="33">
        <f>'Div 091 FY19 Budget'!C9</f>
        <v>218819.96609999999</v>
      </c>
      <c r="P33" s="33">
        <f>'Div 091 FY19 Budget'!D9</f>
        <v>209375.35329999999</v>
      </c>
      <c r="Q33" s="33">
        <f>'Div 091 FY19 Budget'!E9</f>
        <v>199930.745</v>
      </c>
      <c r="R33" s="33">
        <f>'Div 091 FY19 Budget'!F9</f>
        <v>218819.96609999999</v>
      </c>
      <c r="S33" s="33">
        <f>'Div 091 FY19 Budget'!G9</f>
        <v>190486.17660000001</v>
      </c>
      <c r="T33" s="33">
        <f>'Div 091 FY19 Budget'!H9</f>
        <v>199930.745</v>
      </c>
      <c r="U33" s="33">
        <f>'Div 091 FY19 Budget'!I9</f>
        <v>209375.35329999999</v>
      </c>
      <c r="V33" s="33">
        <f>'Div 091 FY19 Budget'!J9</f>
        <v>218819.96609999999</v>
      </c>
      <c r="W33" s="33">
        <f>'Div 091 FY19 Budget'!K9</f>
        <v>190486.17660000001</v>
      </c>
      <c r="X33" s="33">
        <f>'Div 091 FY19 Budget'!L9</f>
        <v>218819.96609999999</v>
      </c>
      <c r="Y33" s="33">
        <f>'Div 091 FY19 Budget'!M9</f>
        <v>209375.35329999999</v>
      </c>
      <c r="Z33" s="33">
        <f>'Div 091 FY19 Budget'!N9</f>
        <v>199930.745</v>
      </c>
      <c r="AA33" s="37">
        <f t="shared" ref="AA33:AF33" si="22">(1+AA$1)*O33</f>
        <v>225384.56508299999</v>
      </c>
      <c r="AB33" s="37">
        <f t="shared" si="22"/>
        <v>215656.61389899999</v>
      </c>
      <c r="AC33" s="37">
        <f t="shared" si="22"/>
        <v>205928.66735</v>
      </c>
      <c r="AD33" s="37">
        <f t="shared" si="22"/>
        <v>225384.56508299999</v>
      </c>
      <c r="AE33" s="37">
        <f t="shared" si="22"/>
        <v>196200.761898</v>
      </c>
      <c r="AF33" s="37">
        <f t="shared" si="22"/>
        <v>205928.66735</v>
      </c>
      <c r="AH33" s="15">
        <f>SUM(F33:Q33)</f>
        <v>2542940.1244000001</v>
      </c>
      <c r="AI33" s="15">
        <f>SUM(U33:AF33)</f>
        <v>2521291.4010629999</v>
      </c>
      <c r="AK33" s="15">
        <f>AH33*$AK$6</f>
        <v>1265875.5956506091</v>
      </c>
      <c r="AL33" s="15">
        <f>AI33*$AL$6</f>
        <v>1255098.8594491614</v>
      </c>
    </row>
    <row r="34" spans="1:38">
      <c r="A34" s="5"/>
      <c r="B34" s="5"/>
      <c r="C34" s="5"/>
      <c r="F34" s="1">
        <f>F33-'Div 91 history'!B34</f>
        <v>0</v>
      </c>
      <c r="G34" s="1">
        <f>G33-'Div 91 history'!C34</f>
        <v>0</v>
      </c>
      <c r="H34" s="1">
        <f>H33-'Div 91 history'!D34</f>
        <v>0</v>
      </c>
      <c r="I34" s="1">
        <f>I33-'Div 91 history'!E34</f>
        <v>0</v>
      </c>
      <c r="J34" s="1">
        <f>J33-'Div 91 history'!F34</f>
        <v>0</v>
      </c>
      <c r="K34" s="1">
        <f>K33-'Div 91 history'!G34</f>
        <v>0</v>
      </c>
      <c r="L34" s="1">
        <f>L33-'Div 91 history'!H34</f>
        <v>0</v>
      </c>
      <c r="M34" s="1">
        <f>M33-'Div 91 history'!I34</f>
        <v>0</v>
      </c>
      <c r="N34" s="1">
        <f>N33-'Div 91 history'!J34</f>
        <v>0</v>
      </c>
      <c r="O34" s="1">
        <f t="shared" ref="O34:AF34" si="23">O33-SUM(O9:O32)</f>
        <v>0</v>
      </c>
      <c r="P34" s="1">
        <f t="shared" si="23"/>
        <v>0</v>
      </c>
      <c r="Q34" s="1">
        <f t="shared" si="23"/>
        <v>0</v>
      </c>
      <c r="R34" s="1">
        <f t="shared" si="23"/>
        <v>0</v>
      </c>
      <c r="S34" s="1">
        <f t="shared" si="23"/>
        <v>0</v>
      </c>
      <c r="T34" s="1">
        <f t="shared" si="23"/>
        <v>0</v>
      </c>
      <c r="U34" s="1">
        <f t="shared" si="23"/>
        <v>0</v>
      </c>
      <c r="V34" s="1">
        <f t="shared" si="23"/>
        <v>0</v>
      </c>
      <c r="W34" s="1">
        <f t="shared" si="23"/>
        <v>0</v>
      </c>
      <c r="X34" s="1">
        <f t="shared" si="23"/>
        <v>0</v>
      </c>
      <c r="Y34" s="1">
        <f t="shared" si="23"/>
        <v>0</v>
      </c>
      <c r="Z34" s="1">
        <f t="shared" si="23"/>
        <v>0</v>
      </c>
      <c r="AA34" s="1">
        <f t="shared" si="23"/>
        <v>0</v>
      </c>
      <c r="AB34" s="1">
        <f t="shared" si="23"/>
        <v>0</v>
      </c>
      <c r="AC34" s="1">
        <f t="shared" si="23"/>
        <v>0</v>
      </c>
      <c r="AD34" s="1">
        <f t="shared" si="23"/>
        <v>0</v>
      </c>
      <c r="AE34" s="1">
        <f t="shared" si="23"/>
        <v>0</v>
      </c>
      <c r="AF34" s="1">
        <f t="shared" si="23"/>
        <v>0</v>
      </c>
    </row>
    <row r="35" spans="1:38">
      <c r="A35" s="76" t="s">
        <v>120</v>
      </c>
      <c r="B35" s="5" t="str">
        <f t="shared" si="17"/>
        <v>9260-01202</v>
      </c>
      <c r="C35" s="5" t="str">
        <f t="shared" ref="C35:C61" si="24">LEFT(B35,4)</f>
        <v>9260</v>
      </c>
      <c r="D35" s="1">
        <f>SUM($F35:K35)</f>
        <v>72427.319999999992</v>
      </c>
      <c r="E35" s="2">
        <f>D35/$D$62</f>
        <v>0.19145199573952662</v>
      </c>
      <c r="F35" s="22">
        <f>'Div 91 history'!B36</f>
        <v>12793.91</v>
      </c>
      <c r="G35" s="22">
        <f>'Div 91 history'!C36</f>
        <v>12744.98</v>
      </c>
      <c r="H35" s="22">
        <f>'Div 91 history'!D36</f>
        <v>11476.74</v>
      </c>
      <c r="I35" s="22">
        <f>'Div 91 history'!E36</f>
        <v>11475.91</v>
      </c>
      <c r="J35" s="22">
        <f>'Div 91 history'!F36</f>
        <v>12478.8</v>
      </c>
      <c r="K35" s="22">
        <f>'Div 91 history'!G36</f>
        <v>11456.98</v>
      </c>
      <c r="L35" s="1">
        <f t="shared" ref="L35:V37" si="25">$E35*L$62</f>
        <v>15198.309468664707</v>
      </c>
      <c r="M35" s="1">
        <f t="shared" si="25"/>
        <v>15710.818803179589</v>
      </c>
      <c r="N35" s="1">
        <f t="shared" si="25"/>
        <v>14174.43759708942</v>
      </c>
      <c r="O35" s="1">
        <f t="shared" si="25"/>
        <v>18069.740253752974</v>
      </c>
      <c r="P35" s="1">
        <f t="shared" si="25"/>
        <v>17483.188525518191</v>
      </c>
      <c r="Q35" s="1">
        <f t="shared" si="25"/>
        <v>16862.558399477377</v>
      </c>
      <c r="R35" s="1">
        <f t="shared" si="25"/>
        <v>18135.982644278851</v>
      </c>
      <c r="S35" s="1">
        <f t="shared" si="25"/>
        <v>16258.587296539035</v>
      </c>
      <c r="T35" s="1">
        <f t="shared" si="25"/>
        <v>16852.602895698921</v>
      </c>
      <c r="U35" s="1">
        <f t="shared" si="25"/>
        <v>17444.323770383067</v>
      </c>
      <c r="V35" s="1">
        <f t="shared" si="25"/>
        <v>18057.295874029904</v>
      </c>
      <c r="W35" s="1">
        <f t="shared" ref="W35:AF37" si="26">$E35*W$62</f>
        <v>16194.833781957774</v>
      </c>
      <c r="X35" s="1">
        <f t="shared" si="26"/>
        <v>18039.107934434651</v>
      </c>
      <c r="Y35" s="1">
        <f t="shared" si="26"/>
        <v>17404.501755269248</v>
      </c>
      <c r="Z35" s="1">
        <f t="shared" si="26"/>
        <v>16792.29551704097</v>
      </c>
      <c r="AA35" s="1">
        <f t="shared" si="26"/>
        <v>17358.971621114692</v>
      </c>
      <c r="AB35" s="1">
        <f t="shared" si="26"/>
        <v>16609.731190775292</v>
      </c>
      <c r="AC35" s="1">
        <f t="shared" si="26"/>
        <v>15860.491117420559</v>
      </c>
      <c r="AD35" s="1">
        <f t="shared" si="26"/>
        <v>17358.971621114692</v>
      </c>
      <c r="AE35" s="1">
        <f t="shared" si="26"/>
        <v>15111.254209329856</v>
      </c>
      <c r="AF35" s="1">
        <f t="shared" si="26"/>
        <v>15860.491117420559</v>
      </c>
    </row>
    <row r="36" spans="1:38">
      <c r="A36" s="76" t="s">
        <v>465</v>
      </c>
      <c r="B36" s="5" t="str">
        <f t="shared" si="17"/>
        <v>9260-01203</v>
      </c>
      <c r="C36" s="5" t="str">
        <f t="shared" si="24"/>
        <v>9260</v>
      </c>
      <c r="D36" s="1">
        <f>SUM($F36:K36)</f>
        <v>802.83999999999992</v>
      </c>
      <c r="E36" s="2">
        <f>D36/$D$62</f>
        <v>2.1222008526550692E-3</v>
      </c>
      <c r="F36" s="22">
        <f>'Div 91 history'!B37</f>
        <v>339.57</v>
      </c>
      <c r="G36" s="22">
        <f>'Div 91 history'!C37</f>
        <v>-83.31</v>
      </c>
      <c r="H36" s="22">
        <f>'Div 91 history'!D37</f>
        <v>501.52</v>
      </c>
      <c r="I36" s="22">
        <f>'Div 91 history'!E37</f>
        <v>35.26</v>
      </c>
      <c r="J36" s="22">
        <f>'Div 91 history'!F37</f>
        <v>12.63</v>
      </c>
      <c r="K36" s="22">
        <f>'Div 91 history'!G37</f>
        <v>-2.83</v>
      </c>
      <c r="L36" s="1">
        <f t="shared" si="25"/>
        <v>168.4697262555452</v>
      </c>
      <c r="M36" s="1">
        <f t="shared" si="25"/>
        <v>174.15077305006869</v>
      </c>
      <c r="N36" s="1">
        <f t="shared" si="25"/>
        <v>157.12034464960556</v>
      </c>
      <c r="O36" s="1">
        <f t="shared" si="25"/>
        <v>200.29886878767621</v>
      </c>
      <c r="P36" s="1">
        <f t="shared" si="25"/>
        <v>193.79707927653578</v>
      </c>
      <c r="Q36" s="1">
        <f t="shared" si="25"/>
        <v>186.91753865028301</v>
      </c>
      <c r="R36" s="1">
        <f t="shared" si="25"/>
        <v>201.03315028269489</v>
      </c>
      <c r="S36" s="1">
        <f t="shared" si="25"/>
        <v>180.22265942124324</v>
      </c>
      <c r="T36" s="1">
        <f t="shared" si="25"/>
        <v>186.80718420594496</v>
      </c>
      <c r="U36" s="1">
        <f t="shared" si="25"/>
        <v>193.36627250344679</v>
      </c>
      <c r="V36" s="1">
        <f t="shared" si="25"/>
        <v>200.16092573225365</v>
      </c>
      <c r="W36" s="1">
        <f t="shared" si="26"/>
        <v>179.51596653730911</v>
      </c>
      <c r="X36" s="1">
        <f t="shared" si="26"/>
        <v>199.95931665125141</v>
      </c>
      <c r="Y36" s="1">
        <f t="shared" si="26"/>
        <v>192.92485472609454</v>
      </c>
      <c r="Z36" s="1">
        <f t="shared" si="26"/>
        <v>186.1386909373586</v>
      </c>
      <c r="AA36" s="1">
        <f t="shared" si="26"/>
        <v>192.42016377653789</v>
      </c>
      <c r="AB36" s="1">
        <f t="shared" si="26"/>
        <v>184.11500783408849</v>
      </c>
      <c r="AC36" s="1">
        <f t="shared" si="26"/>
        <v>175.80985584873113</v>
      </c>
      <c r="AD36" s="1">
        <f t="shared" si="26"/>
        <v>192.42016377653789</v>
      </c>
      <c r="AE36" s="1">
        <f t="shared" si="26"/>
        <v>167.50473894958949</v>
      </c>
      <c r="AF36" s="1">
        <f t="shared" si="26"/>
        <v>175.80985584873113</v>
      </c>
    </row>
    <row r="37" spans="1:38">
      <c r="A37" s="76" t="s">
        <v>330</v>
      </c>
      <c r="B37" s="5" t="str">
        <f t="shared" si="17"/>
        <v>9260-01206</v>
      </c>
      <c r="C37" s="5" t="str">
        <f t="shared" si="24"/>
        <v>9260</v>
      </c>
      <c r="D37" s="1">
        <f>SUM($F37:K37)</f>
        <v>55545.600000000006</v>
      </c>
      <c r="E37" s="2">
        <f>D37/$D$62</f>
        <v>0.14682741228792467</v>
      </c>
      <c r="F37" s="22">
        <f>'Div 91 history'!B38</f>
        <v>5227.12</v>
      </c>
      <c r="G37" s="22">
        <f>'Div 91 history'!C38</f>
        <v>8233.7800000000007</v>
      </c>
      <c r="H37" s="22">
        <f>'Div 91 history'!D38</f>
        <v>12612.29</v>
      </c>
      <c r="I37" s="22">
        <f>'Div 91 history'!E38</f>
        <v>11976.1</v>
      </c>
      <c r="J37" s="22">
        <f>'Div 91 history'!F38</f>
        <v>6208.04</v>
      </c>
      <c r="K37" s="22">
        <f>'Div 91 history'!G38</f>
        <v>11288.27</v>
      </c>
      <c r="L37" s="1">
        <f t="shared" si="25"/>
        <v>11655.811901126019</v>
      </c>
      <c r="M37" s="1">
        <f t="shared" si="25"/>
        <v>12048.863010724301</v>
      </c>
      <c r="N37" s="1">
        <f t="shared" si="25"/>
        <v>10870.589178129057</v>
      </c>
      <c r="O37" s="1">
        <f t="shared" si="25"/>
        <v>13857.955316293099</v>
      </c>
      <c r="P37" s="1">
        <f t="shared" si="25"/>
        <v>13408.119982390948</v>
      </c>
      <c r="Q37" s="1">
        <f t="shared" si="25"/>
        <v>12932.149413149773</v>
      </c>
      <c r="R37" s="1">
        <f t="shared" si="25"/>
        <v>13908.75760094472</v>
      </c>
      <c r="S37" s="1">
        <f t="shared" si="25"/>
        <v>12468.954899044156</v>
      </c>
      <c r="T37" s="1">
        <f t="shared" si="25"/>
        <v>12924.5143877108</v>
      </c>
      <c r="U37" s="1">
        <f t="shared" si="25"/>
        <v>13378.314017696499</v>
      </c>
      <c r="V37" s="1">
        <f t="shared" si="25"/>
        <v>13848.411534494384</v>
      </c>
      <c r="W37" s="1">
        <f t="shared" si="26"/>
        <v>12420.061370752279</v>
      </c>
      <c r="X37" s="1">
        <f t="shared" si="26"/>
        <v>13834.46293032703</v>
      </c>
      <c r="Y37" s="1">
        <f t="shared" si="26"/>
        <v>13347.77391594061</v>
      </c>
      <c r="Z37" s="1">
        <f t="shared" si="26"/>
        <v>12878.263752840105</v>
      </c>
      <c r="AA37" s="1">
        <f t="shared" si="26"/>
        <v>13312.856171922258</v>
      </c>
      <c r="AB37" s="1">
        <f t="shared" si="26"/>
        <v>12738.252427817682</v>
      </c>
      <c r="AC37" s="1">
        <f t="shared" si="26"/>
        <v>12163.648957490013</v>
      </c>
      <c r="AD37" s="1">
        <f t="shared" si="26"/>
        <v>13312.856171922258</v>
      </c>
      <c r="AE37" s="1">
        <f t="shared" si="26"/>
        <v>11589.04791465089</v>
      </c>
      <c r="AF37" s="1">
        <f t="shared" si="26"/>
        <v>12163.648957490013</v>
      </c>
    </row>
    <row r="38" spans="1:38">
      <c r="A38" s="76" t="s">
        <v>466</v>
      </c>
      <c r="B38" s="5" t="str">
        <f t="shared" ref="B38:B47" si="27">RIGHT(A38,10)</f>
        <v>9260-01207</v>
      </c>
      <c r="C38" s="5" t="str">
        <f t="shared" ref="C38:C47" si="28">LEFT(B38,4)</f>
        <v>9260</v>
      </c>
      <c r="D38" s="1">
        <f>SUM($F38:K38)</f>
        <v>-94450.58</v>
      </c>
      <c r="E38" s="2">
        <f t="shared" ref="E38:E47" si="29">D38/$D$62</f>
        <v>-0.24966755693508777</v>
      </c>
      <c r="F38" s="22">
        <f>'Div 91 history'!B39</f>
        <v>-16786.330000000002</v>
      </c>
      <c r="G38" s="22">
        <f>'Div 91 history'!C39</f>
        <v>-14444.5</v>
      </c>
      <c r="H38" s="22">
        <f>'Div 91 history'!D39</f>
        <v>-16106.56</v>
      </c>
      <c r="I38" s="22">
        <f>'Div 91 history'!E39</f>
        <v>-15986.18</v>
      </c>
      <c r="J38" s="22">
        <f>'Div 91 history'!F39</f>
        <v>-15367.99</v>
      </c>
      <c r="K38" s="22">
        <f>'Div 91 history'!G39</f>
        <v>-15759.02</v>
      </c>
      <c r="L38" s="1">
        <f t="shared" ref="L38:AB47" si="30">$E38*L$62</f>
        <v>-19819.71919346006</v>
      </c>
      <c r="M38" s="1">
        <f t="shared" si="30"/>
        <v>-20488.06925667301</v>
      </c>
      <c r="N38" s="1">
        <f t="shared" si="30"/>
        <v>-18484.514575700192</v>
      </c>
      <c r="O38" s="1">
        <f t="shared" si="30"/>
        <v>-23564.277228762792</v>
      </c>
      <c r="P38" s="1">
        <f t="shared" si="30"/>
        <v>-22799.37041001294</v>
      </c>
      <c r="Q38" s="1">
        <f t="shared" si="30"/>
        <v>-21990.022841028913</v>
      </c>
      <c r="R38" s="1">
        <f t="shared" si="30"/>
        <v>-23650.662203462332</v>
      </c>
      <c r="S38" s="1">
        <f t="shared" si="30"/>
        <v>-21202.399869810786</v>
      </c>
      <c r="T38" s="1">
        <f t="shared" si="30"/>
        <v>-21977.040128068285</v>
      </c>
      <c r="U38" s="1">
        <f t="shared" si="30"/>
        <v>-22748.687895955118</v>
      </c>
      <c r="V38" s="1">
        <f t="shared" si="30"/>
        <v>-23548.048837562012</v>
      </c>
      <c r="W38" s="1">
        <f t="shared" si="30"/>
        <v>-21119.260573351403</v>
      </c>
      <c r="X38" s="1">
        <f t="shared" si="30"/>
        <v>-23524.330419653179</v>
      </c>
      <c r="Y38" s="1">
        <f t="shared" si="30"/>
        <v>-22696.757044112619</v>
      </c>
      <c r="Z38" s="1">
        <f t="shared" si="30"/>
        <v>-21898.394847633735</v>
      </c>
      <c r="AA38" s="1">
        <f t="shared" si="30"/>
        <v>-22637.382383026503</v>
      </c>
      <c r="AB38" s="1">
        <f t="shared" si="30"/>
        <v>-21660.317468778594</v>
      </c>
      <c r="AC38" s="1">
        <f t="shared" ref="AC38:AF47" si="31">$E38*AC$62</f>
        <v>-20683.25302006508</v>
      </c>
      <c r="AD38" s="1">
        <f t="shared" si="31"/>
        <v>-22637.382383026503</v>
      </c>
      <c r="AE38" s="1">
        <f t="shared" si="31"/>
        <v>-19706.192699089883</v>
      </c>
      <c r="AF38" s="1">
        <f t="shared" si="31"/>
        <v>-20683.25302006508</v>
      </c>
    </row>
    <row r="39" spans="1:38">
      <c r="A39" s="76" t="s">
        <v>467</v>
      </c>
      <c r="B39" s="5" t="str">
        <f t="shared" si="27"/>
        <v>9250-01208</v>
      </c>
      <c r="C39" s="5" t="str">
        <f t="shared" si="28"/>
        <v>9250</v>
      </c>
      <c r="D39" s="1">
        <f>SUM($F39:K39)</f>
        <v>-19178.89</v>
      </c>
      <c r="E39" s="2">
        <f t="shared" si="29"/>
        <v>-5.0696847081582612E-2</v>
      </c>
      <c r="F39" s="22">
        <f>'Div 91 history'!B40</f>
        <v>-6377</v>
      </c>
      <c r="G39" s="22">
        <f>'Div 91 history'!C40</f>
        <v>-2417.25</v>
      </c>
      <c r="H39" s="22">
        <f>'Div 91 history'!D40</f>
        <v>-3559.55</v>
      </c>
      <c r="I39" s="22">
        <f>'Div 91 history'!E40</f>
        <v>-1592.04</v>
      </c>
      <c r="J39" s="22">
        <f>'Div 91 history'!F40</f>
        <v>-3672.79</v>
      </c>
      <c r="K39" s="22">
        <f>'Div 91 history'!G40</f>
        <v>-1560.26</v>
      </c>
      <c r="L39" s="1">
        <f t="shared" si="30"/>
        <v>-4024.5408153370699</v>
      </c>
      <c r="M39" s="1">
        <f t="shared" si="30"/>
        <v>-4160.2542471005827</v>
      </c>
      <c r="N39" s="1">
        <f t="shared" si="30"/>
        <v>-3753.4176259240617</v>
      </c>
      <c r="O39" s="1">
        <f t="shared" si="30"/>
        <v>-4784.9010657207864</v>
      </c>
      <c r="P39" s="1">
        <f t="shared" si="30"/>
        <v>-4629.5810694110405</v>
      </c>
      <c r="Q39" s="1">
        <f t="shared" si="30"/>
        <v>-4465.2370495298273</v>
      </c>
      <c r="R39" s="1">
        <f t="shared" si="30"/>
        <v>-4802.4421748110135</v>
      </c>
      <c r="S39" s="1">
        <f t="shared" si="30"/>
        <v>-4305.3043701702554</v>
      </c>
      <c r="T39" s="1">
        <f t="shared" si="30"/>
        <v>-4462.6008134815856</v>
      </c>
      <c r="U39" s="1">
        <f t="shared" si="30"/>
        <v>-4619.289609453479</v>
      </c>
      <c r="V39" s="1">
        <f t="shared" si="30"/>
        <v>-4781.6057706604834</v>
      </c>
      <c r="W39" s="1">
        <f t="shared" si="30"/>
        <v>-4288.4223200920887</v>
      </c>
      <c r="X39" s="1">
        <f t="shared" si="30"/>
        <v>-4776.7895701877333</v>
      </c>
      <c r="Y39" s="1">
        <f t="shared" si="30"/>
        <v>-4608.7446652605095</v>
      </c>
      <c r="Z39" s="1">
        <f t="shared" si="30"/>
        <v>-4446.6313066508865</v>
      </c>
      <c r="AA39" s="1">
        <f t="shared" si="30"/>
        <v>-4596.6882004536455</v>
      </c>
      <c r="AB39" s="1">
        <f t="shared" si="30"/>
        <v>-4398.2879310935205</v>
      </c>
      <c r="AC39" s="1">
        <f t="shared" si="31"/>
        <v>-4199.8877562636035</v>
      </c>
      <c r="AD39" s="1">
        <f t="shared" si="31"/>
        <v>-4596.6882004536455</v>
      </c>
      <c r="AE39" s="1">
        <f t="shared" si="31"/>
        <v>-4001.48841960153</v>
      </c>
      <c r="AF39" s="1">
        <f t="shared" si="31"/>
        <v>-4199.8877562636035</v>
      </c>
    </row>
    <row r="40" spans="1:38">
      <c r="A40" s="76" t="s">
        <v>468</v>
      </c>
      <c r="B40" s="5" t="str">
        <f t="shared" si="27"/>
        <v>9250-01221</v>
      </c>
      <c r="C40" s="5" t="str">
        <f t="shared" si="28"/>
        <v>9250</v>
      </c>
      <c r="D40" s="1">
        <f>SUM($F40:K40)</f>
        <v>117252.42000000001</v>
      </c>
      <c r="E40" s="2">
        <f t="shared" si="29"/>
        <v>0.30994119089715305</v>
      </c>
      <c r="F40" s="22">
        <f>'Div 91 history'!B41</f>
        <v>23616.85</v>
      </c>
      <c r="G40" s="22">
        <f>'Div 91 history'!C41</f>
        <v>19724.13</v>
      </c>
      <c r="H40" s="22">
        <f>'Div 91 history'!D41</f>
        <v>17522.669999999998</v>
      </c>
      <c r="I40" s="22">
        <f>'Div 91 history'!E41</f>
        <v>18219.04</v>
      </c>
      <c r="J40" s="22">
        <f>'Div 91 history'!F41</f>
        <v>20330.27</v>
      </c>
      <c r="K40" s="22">
        <f>'Div 91 history'!G41</f>
        <v>17839.46</v>
      </c>
      <c r="L40" s="1">
        <f t="shared" si="30"/>
        <v>24604.507872303595</v>
      </c>
      <c r="M40" s="1">
        <f t="shared" si="30"/>
        <v>25434.208042687635</v>
      </c>
      <c r="N40" s="1">
        <f t="shared" si="30"/>
        <v>22946.964079268979</v>
      </c>
      <c r="O40" s="1">
        <f t="shared" si="30"/>
        <v>29253.060496011047</v>
      </c>
      <c r="P40" s="1">
        <f t="shared" si="30"/>
        <v>28303.49326653589</v>
      </c>
      <c r="Q40" s="1">
        <f t="shared" si="30"/>
        <v>27298.756598063403</v>
      </c>
      <c r="R40" s="1">
        <f t="shared" si="30"/>
        <v>29360.300148061462</v>
      </c>
      <c r="S40" s="1">
        <f t="shared" si="30"/>
        <v>26320.989183369755</v>
      </c>
      <c r="T40" s="1">
        <f t="shared" si="30"/>
        <v>27282.639656136751</v>
      </c>
      <c r="U40" s="1">
        <f t="shared" si="30"/>
        <v>28240.57520478377</v>
      </c>
      <c r="V40" s="1">
        <f t="shared" si="30"/>
        <v>29232.914318602732</v>
      </c>
      <c r="W40" s="1">
        <f t="shared" si="30"/>
        <v>26217.778766801002</v>
      </c>
      <c r="X40" s="1">
        <f t="shared" si="30"/>
        <v>29203.469905467504</v>
      </c>
      <c r="Y40" s="1">
        <f t="shared" si="30"/>
        <v>28176.10743707716</v>
      </c>
      <c r="Z40" s="1">
        <f t="shared" si="30"/>
        <v>27185.008181004148</v>
      </c>
      <c r="AA40" s="1">
        <f t="shared" si="30"/>
        <v>28102.398808723297</v>
      </c>
      <c r="AB40" s="1">
        <f t="shared" si="30"/>
        <v>26889.45521755996</v>
      </c>
      <c r="AC40" s="1">
        <f t="shared" si="31"/>
        <v>25676.512204318275</v>
      </c>
      <c r="AD40" s="1">
        <f t="shared" si="31"/>
        <v>28102.398808723297</v>
      </c>
      <c r="AE40" s="1">
        <f t="shared" si="31"/>
        <v>24463.574315315167</v>
      </c>
      <c r="AF40" s="1">
        <f t="shared" si="31"/>
        <v>25676.512204318275</v>
      </c>
    </row>
    <row r="41" spans="1:38">
      <c r="A41" s="76" t="s">
        <v>121</v>
      </c>
      <c r="B41" s="5" t="str">
        <f t="shared" si="27"/>
        <v>9260-01251</v>
      </c>
      <c r="C41" s="5" t="str">
        <f t="shared" si="28"/>
        <v>9260</v>
      </c>
      <c r="D41" s="1">
        <f>SUM($F41:K41)</f>
        <v>276689.64</v>
      </c>
      <c r="E41" s="2">
        <f t="shared" si="29"/>
        <v>0.73139229476461598</v>
      </c>
      <c r="F41" s="22">
        <f>'Div 91 history'!B42</f>
        <v>49057.27</v>
      </c>
      <c r="G41" s="22">
        <f>'Div 91 history'!C42</f>
        <v>48482.86</v>
      </c>
      <c r="H41" s="22">
        <f>'Div 91 history'!D42</f>
        <v>44187.27</v>
      </c>
      <c r="I41" s="22">
        <f>'Div 91 history'!E42</f>
        <v>43756.4</v>
      </c>
      <c r="J41" s="22">
        <f>'Div 91 history'!F42</f>
        <v>47556.62</v>
      </c>
      <c r="K41" s="22">
        <f>'Div 91 history'!G42</f>
        <v>43649.22</v>
      </c>
      <c r="L41" s="1">
        <f t="shared" si="30"/>
        <v>58061.167740203971</v>
      </c>
      <c r="M41" s="1">
        <f t="shared" si="30"/>
        <v>60019.075657597052</v>
      </c>
      <c r="N41" s="1">
        <f t="shared" si="30"/>
        <v>54149.732945263437</v>
      </c>
      <c r="O41" s="1">
        <f t="shared" si="30"/>
        <v>69030.718321545239</v>
      </c>
      <c r="P41" s="1">
        <f t="shared" si="30"/>
        <v>66789.950797264901</v>
      </c>
      <c r="Q41" s="1">
        <f t="shared" si="30"/>
        <v>64418.995663934169</v>
      </c>
      <c r="R41" s="1">
        <f t="shared" si="30"/>
        <v>69283.780055533804</v>
      </c>
      <c r="S41" s="1">
        <f t="shared" si="30"/>
        <v>62111.681972879291</v>
      </c>
      <c r="T41" s="1">
        <f t="shared" si="30"/>
        <v>64380.963264606406</v>
      </c>
      <c r="U41" s="1">
        <f t="shared" si="30"/>
        <v>66641.478161427687</v>
      </c>
      <c r="V41" s="1">
        <f t="shared" si="30"/>
        <v>68983.177822385551</v>
      </c>
      <c r="W41" s="1">
        <f t="shared" si="30"/>
        <v>61868.128338722679</v>
      </c>
      <c r="X41" s="1">
        <f t="shared" si="30"/>
        <v>68913.69555438291</v>
      </c>
      <c r="Y41" s="1">
        <f t="shared" si="30"/>
        <v>66489.348564116648</v>
      </c>
      <c r="Z41" s="1">
        <f t="shared" si="30"/>
        <v>64150.574691755552</v>
      </c>
      <c r="AA41" s="1">
        <f t="shared" si="30"/>
        <v>66315.412590393258</v>
      </c>
      <c r="AB41" s="1">
        <f t="shared" si="30"/>
        <v>63453.135414542296</v>
      </c>
      <c r="AC41" s="1">
        <f t="shared" si="31"/>
        <v>60590.859602457924</v>
      </c>
      <c r="AD41" s="1">
        <f t="shared" si="31"/>
        <v>66315.412590393258</v>
      </c>
      <c r="AE41" s="1">
        <f t="shared" si="31"/>
        <v>57728.595882437228</v>
      </c>
      <c r="AF41" s="1">
        <f t="shared" si="31"/>
        <v>60590.859602457924</v>
      </c>
    </row>
    <row r="42" spans="1:38">
      <c r="A42" s="76" t="s">
        <v>331</v>
      </c>
      <c r="B42" s="5" t="str">
        <f t="shared" si="27"/>
        <v>9260-01252</v>
      </c>
      <c r="C42" s="5" t="str">
        <f t="shared" si="28"/>
        <v>9260</v>
      </c>
      <c r="D42" s="1">
        <f>SUM($F42:K42)</f>
        <v>-119438.38999999998</v>
      </c>
      <c r="E42" s="2">
        <f t="shared" si="29"/>
        <v>-0.31571951210421589</v>
      </c>
      <c r="F42" s="22">
        <f>'Div 91 history'!B43</f>
        <v>-19694.53</v>
      </c>
      <c r="G42" s="22">
        <f>'Div 91 history'!C43</f>
        <v>-35320.410000000003</v>
      </c>
      <c r="H42" s="22">
        <f>'Div 91 history'!D43</f>
        <v>-27115.06</v>
      </c>
      <c r="I42" s="22">
        <f>'Div 91 history'!E43</f>
        <v>-2815.01</v>
      </c>
      <c r="J42" s="22">
        <f>'Div 91 history'!F43</f>
        <v>-14559.29</v>
      </c>
      <c r="K42" s="22">
        <f>'Div 91 history'!G43</f>
        <v>-19934.09</v>
      </c>
      <c r="L42" s="1">
        <f t="shared" si="30"/>
        <v>-25063.2166654664</v>
      </c>
      <c r="M42" s="1">
        <f t="shared" si="30"/>
        <v>-25908.385170588899</v>
      </c>
      <c r="N42" s="1">
        <f t="shared" si="30"/>
        <v>-23374.770815098898</v>
      </c>
      <c r="O42" s="1">
        <f t="shared" si="30"/>
        <v>-29798.433569355413</v>
      </c>
      <c r="P42" s="1">
        <f t="shared" si="30"/>
        <v>-28831.163289686359</v>
      </c>
      <c r="Q42" s="1">
        <f t="shared" si="30"/>
        <v>-27807.695031578616</v>
      </c>
      <c r="R42" s="1">
        <f t="shared" si="30"/>
        <v>-29907.67252054347</v>
      </c>
      <c r="S42" s="1">
        <f t="shared" si="30"/>
        <v>-26811.698822669056</v>
      </c>
      <c r="T42" s="1">
        <f t="shared" si="30"/>
        <v>-27791.277616949195</v>
      </c>
      <c r="U42" s="1">
        <f t="shared" si="30"/>
        <v>-28767.072228729205</v>
      </c>
      <c r="V42" s="1">
        <f t="shared" si="30"/>
        <v>-29777.91180106864</v>
      </c>
      <c r="W42" s="1">
        <f t="shared" si="30"/>
        <v>-26706.564225138351</v>
      </c>
      <c r="X42" s="1">
        <f t="shared" si="30"/>
        <v>-29747.918447418739</v>
      </c>
      <c r="Y42" s="1">
        <f t="shared" si="30"/>
        <v>-28701.402570211529</v>
      </c>
      <c r="Z42" s="1">
        <f t="shared" si="30"/>
        <v>-27691.825970636368</v>
      </c>
      <c r="AA42" s="1">
        <f t="shared" si="30"/>
        <v>-28626.319771070204</v>
      </c>
      <c r="AB42" s="1">
        <f t="shared" si="30"/>
        <v>-27390.762929775443</v>
      </c>
      <c r="AC42" s="1">
        <f t="shared" si="31"/>
        <v>-26155.206677176684</v>
      </c>
      <c r="AD42" s="1">
        <f t="shared" si="31"/>
        <v>-28626.319771070204</v>
      </c>
      <c r="AE42" s="1">
        <f t="shared" si="31"/>
        <v>-24919.655644349135</v>
      </c>
      <c r="AF42" s="1">
        <f t="shared" si="31"/>
        <v>-26155.206677176684</v>
      </c>
    </row>
    <row r="43" spans="1:38">
      <c r="A43" s="76" t="s">
        <v>542</v>
      </c>
      <c r="B43" s="5" t="str">
        <f t="shared" si="27"/>
        <v>9260-01253</v>
      </c>
      <c r="C43" s="5" t="str">
        <f t="shared" si="28"/>
        <v>9260</v>
      </c>
      <c r="D43" s="1">
        <f>SUM($F43:K43)</f>
        <v>162.89999999999998</v>
      </c>
      <c r="E43" s="2">
        <f t="shared" si="29"/>
        <v>4.3060450263752526E-4</v>
      </c>
      <c r="F43" s="22">
        <f>'Div 91 history'!B44</f>
        <v>0</v>
      </c>
      <c r="G43" s="22">
        <f>'Div 91 history'!C44</f>
        <v>54.3</v>
      </c>
      <c r="H43" s="22">
        <f>'Div 91 history'!D44</f>
        <v>108.6</v>
      </c>
      <c r="I43" s="22">
        <f>'Div 91 history'!E44</f>
        <v>0</v>
      </c>
      <c r="J43" s="22">
        <f>'Div 91 history'!F44</f>
        <v>0</v>
      </c>
      <c r="K43" s="22">
        <f>'Div 91 history'!G44</f>
        <v>0</v>
      </c>
      <c r="L43" s="1">
        <f t="shared" si="30"/>
        <v>34.183297303358465</v>
      </c>
      <c r="M43" s="1">
        <f t="shared" si="30"/>
        <v>35.336008332739013</v>
      </c>
      <c r="N43" s="1">
        <f t="shared" si="30"/>
        <v>31.880454565568161</v>
      </c>
      <c r="O43" s="1">
        <f t="shared" si="30"/>
        <v>40.641579549489883</v>
      </c>
      <c r="P43" s="1">
        <f t="shared" si="30"/>
        <v>39.322335974973441</v>
      </c>
      <c r="Q43" s="1">
        <f t="shared" si="30"/>
        <v>37.926444928168877</v>
      </c>
      <c r="R43" s="1">
        <f t="shared" si="30"/>
        <v>40.790568707402464</v>
      </c>
      <c r="S43" s="1">
        <f t="shared" si="30"/>
        <v>36.568022544617264</v>
      </c>
      <c r="T43" s="1">
        <f t="shared" si="30"/>
        <v>37.904053494031729</v>
      </c>
      <c r="U43" s="1">
        <f t="shared" si="30"/>
        <v>39.234923260938025</v>
      </c>
      <c r="V43" s="1">
        <f t="shared" si="30"/>
        <v>40.613590256818441</v>
      </c>
      <c r="W43" s="1">
        <f t="shared" si="30"/>
        <v>36.42463124523897</v>
      </c>
      <c r="X43" s="1">
        <f t="shared" si="30"/>
        <v>40.57268282906788</v>
      </c>
      <c r="Y43" s="1">
        <f t="shared" si="30"/>
        <v>39.145357524389418</v>
      </c>
      <c r="Z43" s="1">
        <f t="shared" si="30"/>
        <v>37.768413075700906</v>
      </c>
      <c r="AA43" s="1">
        <f t="shared" si="30"/>
        <v>39.042953364553362</v>
      </c>
      <c r="AB43" s="1">
        <f t="shared" si="30"/>
        <v>37.357798286299904</v>
      </c>
      <c r="AC43" s="1">
        <f t="shared" si="31"/>
        <v>35.672644010958969</v>
      </c>
      <c r="AD43" s="1">
        <f t="shared" si="31"/>
        <v>39.042953364553362</v>
      </c>
      <c r="AE43" s="1">
        <f t="shared" si="31"/>
        <v>33.987496854775706</v>
      </c>
      <c r="AF43" s="1">
        <f t="shared" si="31"/>
        <v>35.672644010958969</v>
      </c>
    </row>
    <row r="44" spans="1:38">
      <c r="A44" s="76" t="s">
        <v>469</v>
      </c>
      <c r="B44" s="5" t="str">
        <f t="shared" si="27"/>
        <v>9260-01257</v>
      </c>
      <c r="C44" s="5" t="str">
        <f t="shared" si="28"/>
        <v>9260</v>
      </c>
      <c r="D44" s="1">
        <f>SUM($F44:K44)</f>
        <v>54924.89</v>
      </c>
      <c r="E44" s="2">
        <f t="shared" si="29"/>
        <v>0.14518664788748181</v>
      </c>
      <c r="F44" s="22">
        <f>'Div 91 history'!B45</f>
        <v>9725.02</v>
      </c>
      <c r="G44" s="22">
        <f>'Div 91 history'!C45</f>
        <v>9639.2199999999993</v>
      </c>
      <c r="H44" s="22">
        <f>'Div 91 history'!D45</f>
        <v>8746.48</v>
      </c>
      <c r="I44" s="22">
        <f>'Div 91 history'!E45</f>
        <v>8692.08</v>
      </c>
      <c r="J44" s="22">
        <f>'Div 91 history'!F45</f>
        <v>9448.73</v>
      </c>
      <c r="K44" s="22">
        <f>'Div 91 history'!G45</f>
        <v>8673.36</v>
      </c>
      <c r="L44" s="1">
        <f t="shared" si="30"/>
        <v>11525.560738024928</v>
      </c>
      <c r="M44" s="1">
        <f t="shared" si="30"/>
        <v>11914.219586953799</v>
      </c>
      <c r="N44" s="1">
        <f t="shared" si="30"/>
        <v>10749.112708188026</v>
      </c>
      <c r="O44" s="1">
        <f t="shared" si="30"/>
        <v>13703.0956794474</v>
      </c>
      <c r="P44" s="1">
        <f t="shared" si="30"/>
        <v>13258.28715757188</v>
      </c>
      <c r="Q44" s="1">
        <f t="shared" si="30"/>
        <v>12787.635455928385</v>
      </c>
      <c r="R44" s="1">
        <f t="shared" si="30"/>
        <v>13753.330259616469</v>
      </c>
      <c r="S44" s="1">
        <f t="shared" si="30"/>
        <v>12329.617039782834</v>
      </c>
      <c r="T44" s="1">
        <f t="shared" si="30"/>
        <v>12780.085750238235</v>
      </c>
      <c r="U44" s="1">
        <f t="shared" si="30"/>
        <v>13228.814268050721</v>
      </c>
      <c r="V44" s="1">
        <f t="shared" si="30"/>
        <v>13693.658547334715</v>
      </c>
      <c r="W44" s="1">
        <f t="shared" si="30"/>
        <v>12281.269886036302</v>
      </c>
      <c r="X44" s="1">
        <f t="shared" si="30"/>
        <v>13679.865815785404</v>
      </c>
      <c r="Y44" s="1">
        <f t="shared" si="30"/>
        <v>13198.615445290125</v>
      </c>
      <c r="Z44" s="1">
        <f t="shared" si="30"/>
        <v>12734.35195615368</v>
      </c>
      <c r="AA44" s="1">
        <f t="shared" si="30"/>
        <v>13164.087899467302</v>
      </c>
      <c r="AB44" s="1">
        <f t="shared" si="30"/>
        <v>12595.905227238864</v>
      </c>
      <c r="AC44" s="1">
        <f t="shared" si="31"/>
        <v>12027.722825727935</v>
      </c>
      <c r="AD44" s="1">
        <f t="shared" si="31"/>
        <v>13164.087899467302</v>
      </c>
      <c r="AE44" s="1">
        <f t="shared" si="31"/>
        <v>11459.542824578893</v>
      </c>
      <c r="AF44" s="1">
        <f t="shared" si="31"/>
        <v>12027.722825727935</v>
      </c>
    </row>
    <row r="45" spans="1:38">
      <c r="A45" s="76" t="s">
        <v>470</v>
      </c>
      <c r="B45" s="5" t="str">
        <f t="shared" si="27"/>
        <v>9260-01258</v>
      </c>
      <c r="C45" s="5" t="str">
        <f t="shared" si="28"/>
        <v>9260</v>
      </c>
      <c r="D45" s="1">
        <f>SUM($F45:K45)</f>
        <v>-19019.079999999998</v>
      </c>
      <c r="E45" s="2">
        <f t="shared" si="29"/>
        <v>-5.0274410583322923E-2</v>
      </c>
      <c r="F45" s="22">
        <f>'Div 91 history'!B46</f>
        <v>-2483.38</v>
      </c>
      <c r="G45" s="22">
        <f>'Div 91 history'!C46</f>
        <v>-7583.65</v>
      </c>
      <c r="H45" s="22">
        <f>'Div 91 history'!D46</f>
        <v>533.72</v>
      </c>
      <c r="I45" s="22">
        <f>'Div 91 history'!E46</f>
        <v>-2268.66</v>
      </c>
      <c r="J45" s="22">
        <f>'Div 91 history'!F46</f>
        <v>-4424.3999999999996</v>
      </c>
      <c r="K45" s="22">
        <f>'Div 91 history'!G46</f>
        <v>-2792.71</v>
      </c>
      <c r="L45" s="1">
        <f t="shared" si="30"/>
        <v>-3991.0059304871638</v>
      </c>
      <c r="M45" s="1">
        <f t="shared" si="30"/>
        <v>-4125.5885166422959</v>
      </c>
      <c r="N45" s="1">
        <f t="shared" si="30"/>
        <v>-3722.1419018962933</v>
      </c>
      <c r="O45" s="1">
        <f t="shared" si="30"/>
        <v>-4745.0304037944261</v>
      </c>
      <c r="P45" s="1">
        <f t="shared" si="30"/>
        <v>-4591.0046267335665</v>
      </c>
      <c r="Q45" s="1">
        <f t="shared" si="30"/>
        <v>-4428.0300196711987</v>
      </c>
      <c r="R45" s="1">
        <f t="shared" si="30"/>
        <v>-4762.4253498562557</v>
      </c>
      <c r="S45" s="1">
        <f t="shared" si="30"/>
        <v>-4269.4299951987678</v>
      </c>
      <c r="T45" s="1">
        <f t="shared" si="30"/>
        <v>-4425.4157503208653</v>
      </c>
      <c r="U45" s="1">
        <f t="shared" si="30"/>
        <v>-4580.7989213851515</v>
      </c>
      <c r="V45" s="1">
        <f t="shared" si="30"/>
        <v>-4741.7625671065107</v>
      </c>
      <c r="W45" s="1">
        <f t="shared" si="30"/>
        <v>-4252.688616474522</v>
      </c>
      <c r="X45" s="1">
        <f t="shared" si="30"/>
        <v>-4736.9864981010951</v>
      </c>
      <c r="Y45" s="1">
        <f t="shared" si="30"/>
        <v>-4570.3418439838206</v>
      </c>
      <c r="Z45" s="1">
        <f t="shared" si="30"/>
        <v>-4409.5793109871192</v>
      </c>
      <c r="AA45" s="1">
        <f t="shared" si="30"/>
        <v>-4558.3858408637789</v>
      </c>
      <c r="AB45" s="1">
        <f t="shared" si="30"/>
        <v>-4361.6387613934976</v>
      </c>
      <c r="AC45" s="1">
        <f t="shared" si="31"/>
        <v>-4164.8917756657429</v>
      </c>
      <c r="AD45" s="1">
        <f t="shared" si="31"/>
        <v>-4558.3858408637789</v>
      </c>
      <c r="AE45" s="1">
        <f t="shared" si="31"/>
        <v>-3968.145621121716</v>
      </c>
      <c r="AF45" s="1">
        <f t="shared" si="31"/>
        <v>-4164.8917756657429</v>
      </c>
    </row>
    <row r="46" spans="1:38">
      <c r="A46" s="76" t="s">
        <v>543</v>
      </c>
      <c r="B46" s="5" t="str">
        <f t="shared" si="27"/>
        <v>9260-01259</v>
      </c>
      <c r="C46" s="5" t="str">
        <f t="shared" si="28"/>
        <v>9260</v>
      </c>
      <c r="D46" s="1">
        <f>SUM($F46:K46)</f>
        <v>32.67</v>
      </c>
      <c r="E46" s="2">
        <f t="shared" si="29"/>
        <v>8.6358803567636303E-5</v>
      </c>
      <c r="F46" s="22">
        <f>'Div 91 history'!B47</f>
        <v>0</v>
      </c>
      <c r="G46" s="22">
        <f>'Div 91 history'!C47</f>
        <v>10.89</v>
      </c>
      <c r="H46" s="22">
        <f>'Div 91 history'!D47</f>
        <v>21.78</v>
      </c>
      <c r="I46" s="22">
        <f>'Div 91 history'!E47</f>
        <v>0</v>
      </c>
      <c r="J46" s="22">
        <f>'Div 91 history'!F47</f>
        <v>0</v>
      </c>
      <c r="K46" s="22">
        <f>'Div 91 history'!G47</f>
        <v>0</v>
      </c>
      <c r="L46" s="1">
        <f t="shared" si="30"/>
        <v>6.8555452602868101</v>
      </c>
      <c r="M46" s="1">
        <f t="shared" si="30"/>
        <v>7.086724323085229</v>
      </c>
      <c r="N46" s="1">
        <f t="shared" si="30"/>
        <v>6.3937044239233405</v>
      </c>
      <c r="O46" s="1">
        <f t="shared" si="30"/>
        <v>8.1507698212512878</v>
      </c>
      <c r="P46" s="1">
        <f t="shared" si="30"/>
        <v>7.8861922424946753</v>
      </c>
      <c r="Q46" s="1">
        <f t="shared" si="30"/>
        <v>7.6062428226106666</v>
      </c>
      <c r="R46" s="1">
        <f t="shared" si="30"/>
        <v>8.1806499672856905</v>
      </c>
      <c r="S46" s="1">
        <f t="shared" si="30"/>
        <v>7.3338078362961712</v>
      </c>
      <c r="T46" s="1">
        <f t="shared" si="30"/>
        <v>7.6017521648251494</v>
      </c>
      <c r="U46" s="1">
        <f t="shared" si="30"/>
        <v>7.8686614053704451</v>
      </c>
      <c r="V46" s="1">
        <f t="shared" si="30"/>
        <v>8.1451564990193912</v>
      </c>
      <c r="W46" s="1">
        <f t="shared" si="30"/>
        <v>7.3050503547081487</v>
      </c>
      <c r="X46" s="1">
        <f t="shared" si="30"/>
        <v>8.1369524126804667</v>
      </c>
      <c r="Y46" s="1">
        <f t="shared" si="30"/>
        <v>7.8506987742283769</v>
      </c>
      <c r="Z46" s="1">
        <f t="shared" si="30"/>
        <v>7.5745491417013442</v>
      </c>
      <c r="AA46" s="1">
        <f t="shared" si="30"/>
        <v>7.8301613653772781</v>
      </c>
      <c r="AB46" s="1">
        <f t="shared" si="30"/>
        <v>7.4921993248214749</v>
      </c>
      <c r="AC46" s="1">
        <f t="shared" si="31"/>
        <v>7.1542374452917734</v>
      </c>
      <c r="AD46" s="1">
        <f t="shared" si="31"/>
        <v>7.8301613653772781</v>
      </c>
      <c r="AE46" s="1">
        <f t="shared" si="31"/>
        <v>6.8162769935268424</v>
      </c>
      <c r="AF46" s="1">
        <f t="shared" si="31"/>
        <v>7.1542374452917734</v>
      </c>
    </row>
    <row r="47" spans="1:38">
      <c r="A47" s="76" t="s">
        <v>471</v>
      </c>
      <c r="B47" s="5" t="str">
        <f t="shared" si="27"/>
        <v>9260-01260</v>
      </c>
      <c r="C47" s="5" t="str">
        <f t="shared" si="28"/>
        <v>9260</v>
      </c>
      <c r="D47" s="1">
        <f>SUM($F47:K47)</f>
        <v>1348.26</v>
      </c>
      <c r="E47" s="2">
        <f t="shared" si="29"/>
        <v>3.5639461431925716E-3</v>
      </c>
      <c r="F47" s="22">
        <f>'Div 91 history'!B48</f>
        <v>239.3</v>
      </c>
      <c r="G47" s="22">
        <f>'Div 91 history'!C48</f>
        <v>235.97</v>
      </c>
      <c r="H47" s="22">
        <f>'Div 91 history'!D48</f>
        <v>215.8</v>
      </c>
      <c r="I47" s="22">
        <f>'Div 91 history'!E48</f>
        <v>213.1</v>
      </c>
      <c r="J47" s="22">
        <f>'Div 91 history'!F48</f>
        <v>231.57</v>
      </c>
      <c r="K47" s="22">
        <f>'Div 91 history'!G48</f>
        <v>212.52</v>
      </c>
      <c r="L47" s="1">
        <f t="shared" si="30"/>
        <v>282.92186876750213</v>
      </c>
      <c r="M47" s="1">
        <f t="shared" si="30"/>
        <v>292.4624100349829</v>
      </c>
      <c r="N47" s="1">
        <f t="shared" si="30"/>
        <v>263.86213426993822</v>
      </c>
      <c r="O47" s="1">
        <f t="shared" si="30"/>
        <v>336.37456134680934</v>
      </c>
      <c r="P47" s="1">
        <f t="shared" si="30"/>
        <v>325.45569491478028</v>
      </c>
      <c r="Q47" s="1">
        <f t="shared" si="30"/>
        <v>313.9024471384468</v>
      </c>
      <c r="R47" s="1">
        <f t="shared" si="30"/>
        <v>337.60768671235394</v>
      </c>
      <c r="S47" s="1">
        <f t="shared" si="30"/>
        <v>302.65931292821165</v>
      </c>
      <c r="T47" s="1">
        <f t="shared" si="30"/>
        <v>313.71712193900078</v>
      </c>
      <c r="U47" s="1">
        <f t="shared" si="30"/>
        <v>324.73221384771216</v>
      </c>
      <c r="V47" s="1">
        <f t="shared" si="30"/>
        <v>336.14290484750182</v>
      </c>
      <c r="W47" s="1">
        <f t="shared" si="30"/>
        <v>301.47251886252855</v>
      </c>
      <c r="X47" s="1">
        <f t="shared" si="30"/>
        <v>335.80432996389851</v>
      </c>
      <c r="Y47" s="1">
        <f t="shared" si="30"/>
        <v>323.99091304992811</v>
      </c>
      <c r="Z47" s="1">
        <f t="shared" si="30"/>
        <v>312.59447890389515</v>
      </c>
      <c r="AA47" s="1">
        <f t="shared" si="30"/>
        <v>323.14335361137341</v>
      </c>
      <c r="AB47" s="1">
        <f t="shared" si="30"/>
        <v>309.19597984951946</v>
      </c>
      <c r="AC47" s="1">
        <f t="shared" si="31"/>
        <v>295.2486127330605</v>
      </c>
      <c r="AD47" s="1">
        <f t="shared" si="31"/>
        <v>323.14335361137341</v>
      </c>
      <c r="AE47" s="1">
        <f t="shared" si="31"/>
        <v>281.30130453910311</v>
      </c>
      <c r="AF47" s="1">
        <f t="shared" si="31"/>
        <v>295.2486127330605</v>
      </c>
    </row>
    <row r="48" spans="1:38">
      <c r="A48" s="76" t="s">
        <v>472</v>
      </c>
      <c r="B48" s="5" t="str">
        <f t="shared" si="17"/>
        <v>9260-01261</v>
      </c>
      <c r="C48" s="5" t="str">
        <f t="shared" si="24"/>
        <v>9260</v>
      </c>
      <c r="D48" s="1">
        <f>SUM($F48:K48)</f>
        <v>27034.760000000002</v>
      </c>
      <c r="E48" s="2">
        <f t="shared" ref="E48:E61" si="32">D48/$D$62</f>
        <v>7.1462795480201749E-2</v>
      </c>
      <c r="F48" s="22">
        <f>'Div 91 history'!B49</f>
        <v>33378.129999999997</v>
      </c>
      <c r="G48" s="22">
        <f>'Div 91 history'!C49</f>
        <v>-1003.91</v>
      </c>
      <c r="H48" s="22">
        <f>'Div 91 history'!D49</f>
        <v>-752.71</v>
      </c>
      <c r="I48" s="22">
        <f>'Div 91 history'!E49</f>
        <v>-833.96</v>
      </c>
      <c r="J48" s="22">
        <f>'Div 91 history'!F49</f>
        <v>-1001.42</v>
      </c>
      <c r="K48" s="22">
        <f>'Div 91 history'!G49</f>
        <v>-2751.37</v>
      </c>
      <c r="L48" s="1">
        <f t="shared" ref="L48:V58" si="33">$E48*L$62</f>
        <v>5673.0340000303468</v>
      </c>
      <c r="M48" s="1">
        <f t="shared" si="33"/>
        <v>5864.3370450190278</v>
      </c>
      <c r="N48" s="1">
        <f t="shared" si="33"/>
        <v>5290.8559721979109</v>
      </c>
      <c r="O48" s="1">
        <f t="shared" si="33"/>
        <v>6744.8456055332554</v>
      </c>
      <c r="P48" s="1">
        <f t="shared" si="33"/>
        <v>6525.904946118927</v>
      </c>
      <c r="Q48" s="1">
        <f t="shared" si="33"/>
        <v>6294.2439305479629</v>
      </c>
      <c r="R48" s="1">
        <f t="shared" si="33"/>
        <v>6769.5717327694056</v>
      </c>
      <c r="S48" s="1">
        <f t="shared" si="33"/>
        <v>6068.8011858091913</v>
      </c>
      <c r="T48" s="1">
        <f t="shared" si="33"/>
        <v>6290.5278651829922</v>
      </c>
      <c r="U48" s="1">
        <f t="shared" si="33"/>
        <v>6511.3979986364466</v>
      </c>
      <c r="V48" s="1">
        <f t="shared" si="33"/>
        <v>6740.2005238270422</v>
      </c>
      <c r="W48" s="1">
        <f t="shared" ref="W48:AF58" si="34">$E48*W$62</f>
        <v>6045.0040749142836</v>
      </c>
      <c r="X48" s="1">
        <f t="shared" si="34"/>
        <v>6733.4115582564236</v>
      </c>
      <c r="Y48" s="1">
        <f t="shared" si="34"/>
        <v>6496.5337371765645</v>
      </c>
      <c r="Z48" s="1">
        <f t="shared" si="34"/>
        <v>6268.0170846067285</v>
      </c>
      <c r="AA48" s="1">
        <f t="shared" si="34"/>
        <v>6479.5388207605456</v>
      </c>
      <c r="AB48" s="1">
        <f t="shared" si="34"/>
        <v>6199.8717667190267</v>
      </c>
      <c r="AC48" s="1">
        <f t="shared" si="34"/>
        <v>5920.2048459282587</v>
      </c>
      <c r="AD48" s="1">
        <f t="shared" si="34"/>
        <v>6479.5388207605456</v>
      </c>
      <c r="AE48" s="1">
        <f t="shared" si="34"/>
        <v>5640.5391066274788</v>
      </c>
      <c r="AF48" s="1">
        <f t="shared" si="34"/>
        <v>5920.2048459282587</v>
      </c>
    </row>
    <row r="49" spans="1:38">
      <c r="A49" s="76" t="s">
        <v>544</v>
      </c>
      <c r="B49" s="5" t="str">
        <f t="shared" si="17"/>
        <v>9260-01262</v>
      </c>
      <c r="C49" s="5" t="str">
        <f t="shared" si="24"/>
        <v>9260</v>
      </c>
      <c r="D49" s="1">
        <f>SUM($F49:K49)</f>
        <v>0.94</v>
      </c>
      <c r="E49" s="2">
        <f t="shared" si="32"/>
        <v>2.4847650858150632E-6</v>
      </c>
      <c r="F49" s="22">
        <f>'Div 91 history'!B50</f>
        <v>0</v>
      </c>
      <c r="G49" s="22">
        <f>'Div 91 history'!C50</f>
        <v>0.31</v>
      </c>
      <c r="H49" s="22">
        <f>'Div 91 history'!D50</f>
        <v>0.63</v>
      </c>
      <c r="I49" s="22">
        <f>'Div 91 history'!E50</f>
        <v>0</v>
      </c>
      <c r="J49" s="22">
        <f>'Div 91 history'!F50</f>
        <v>0</v>
      </c>
      <c r="K49" s="22">
        <f>'Div 91 history'!G50</f>
        <v>0</v>
      </c>
      <c r="L49" s="1">
        <f t="shared" si="33"/>
        <v>0.19725168486898073</v>
      </c>
      <c r="M49" s="1">
        <f t="shared" si="33"/>
        <v>0.20390330161310422</v>
      </c>
      <c r="N49" s="1">
        <f t="shared" si="33"/>
        <v>0.18396333512359778</v>
      </c>
      <c r="O49" s="1">
        <f t="shared" si="33"/>
        <v>0.23451862969011966</v>
      </c>
      <c r="P49" s="1">
        <f t="shared" si="33"/>
        <v>0.22690605166651345</v>
      </c>
      <c r="Q49" s="1">
        <f t="shared" si="33"/>
        <v>0.21885118620306171</v>
      </c>
      <c r="R49" s="1">
        <f t="shared" si="33"/>
        <v>0.23537835840981167</v>
      </c>
      <c r="S49" s="1">
        <f t="shared" si="33"/>
        <v>0.21101253033726355</v>
      </c>
      <c r="T49" s="1">
        <f t="shared" si="33"/>
        <v>0.21872197841859931</v>
      </c>
      <c r="U49" s="1">
        <f t="shared" si="33"/>
        <v>0.22640164435409299</v>
      </c>
      <c r="V49" s="1">
        <f t="shared" si="33"/>
        <v>0.2343571199595417</v>
      </c>
      <c r="W49" s="1">
        <f t="shared" si="34"/>
        <v>0.21018510356368714</v>
      </c>
      <c r="X49" s="1">
        <f t="shared" si="34"/>
        <v>0.23412106727638926</v>
      </c>
      <c r="Y49" s="1">
        <f t="shared" si="34"/>
        <v>0.22588481321624346</v>
      </c>
      <c r="Z49" s="1">
        <f t="shared" si="34"/>
        <v>0.21793927741656757</v>
      </c>
      <c r="AA49" s="1">
        <f t="shared" si="34"/>
        <v>0.22529389909564251</v>
      </c>
      <c r="AB49" s="1">
        <f t="shared" si="34"/>
        <v>0.2155698611978018</v>
      </c>
      <c r="AC49" s="1">
        <f t="shared" si="34"/>
        <v>0.20584582793309661</v>
      </c>
      <c r="AD49" s="1">
        <f t="shared" si="34"/>
        <v>0.22529389909564251</v>
      </c>
      <c r="AE49" s="1">
        <f t="shared" si="34"/>
        <v>0.19612183574885922</v>
      </c>
      <c r="AF49" s="1">
        <f t="shared" si="34"/>
        <v>0.20584582793309661</v>
      </c>
    </row>
    <row r="50" spans="1:38">
      <c r="A50" s="76" t="s">
        <v>122</v>
      </c>
      <c r="B50" s="5" t="str">
        <f t="shared" si="17"/>
        <v>9260-01263</v>
      </c>
      <c r="C50" s="5" t="str">
        <f t="shared" si="24"/>
        <v>9260</v>
      </c>
      <c r="D50" s="1">
        <f>SUM($F50:K50)</f>
        <v>9789.93</v>
      </c>
      <c r="E50" s="2">
        <f t="shared" si="32"/>
        <v>2.5878378996354749E-2</v>
      </c>
      <c r="F50" s="22">
        <f>'Div 91 history'!B51</f>
        <v>1761.04</v>
      </c>
      <c r="G50" s="22">
        <f>'Div 91 history'!C51</f>
        <v>1686.72</v>
      </c>
      <c r="H50" s="22">
        <f>'Div 91 history'!D51</f>
        <v>1611.32</v>
      </c>
      <c r="I50" s="22">
        <f>'Div 91 history'!E51</f>
        <v>1536.44</v>
      </c>
      <c r="J50" s="22">
        <f>'Div 91 history'!F51</f>
        <v>1666.6</v>
      </c>
      <c r="K50" s="22">
        <f>'Div 91 history'!G51</f>
        <v>1527.81</v>
      </c>
      <c r="L50" s="1">
        <f t="shared" si="33"/>
        <v>2054.3406247333837</v>
      </c>
      <c r="M50" s="1">
        <f t="shared" si="33"/>
        <v>2123.6160101714654</v>
      </c>
      <c r="N50" s="1">
        <f t="shared" si="33"/>
        <v>1915.9448653474083</v>
      </c>
      <c r="O50" s="1">
        <f t="shared" si="33"/>
        <v>2442.4691152789292</v>
      </c>
      <c r="P50" s="1">
        <f t="shared" si="33"/>
        <v>2363.1854919059047</v>
      </c>
      <c r="Q50" s="1">
        <f t="shared" si="33"/>
        <v>2279.2955248350427</v>
      </c>
      <c r="R50" s="1">
        <f t="shared" si="33"/>
        <v>2451.4230344116681</v>
      </c>
      <c r="S50" s="1">
        <f t="shared" si="33"/>
        <v>2197.6573416220072</v>
      </c>
      <c r="T50" s="1">
        <f t="shared" si="33"/>
        <v>2277.949849127232</v>
      </c>
      <c r="U50" s="1">
        <f t="shared" si="33"/>
        <v>2357.9321809696444</v>
      </c>
      <c r="V50" s="1">
        <f t="shared" si="33"/>
        <v>2440.7870206441662</v>
      </c>
      <c r="W50" s="1">
        <f t="shared" si="34"/>
        <v>2189.039841416221</v>
      </c>
      <c r="X50" s="1">
        <f t="shared" si="34"/>
        <v>2438.3285746395127</v>
      </c>
      <c r="Y50" s="1">
        <f t="shared" si="34"/>
        <v>2352.5494781384027</v>
      </c>
      <c r="Z50" s="1">
        <f t="shared" si="34"/>
        <v>2269.7981597433804</v>
      </c>
      <c r="AA50" s="1">
        <f t="shared" si="34"/>
        <v>2346.3952144397913</v>
      </c>
      <c r="AB50" s="1">
        <f t="shared" si="34"/>
        <v>2245.1211183363789</v>
      </c>
      <c r="AC50" s="1">
        <f t="shared" si="34"/>
        <v>2143.8470704862348</v>
      </c>
      <c r="AD50" s="1">
        <f t="shared" si="34"/>
        <v>2346.3952144397913</v>
      </c>
      <c r="AE50" s="1">
        <f t="shared" si="34"/>
        <v>2042.5734504817335</v>
      </c>
      <c r="AF50" s="1">
        <f t="shared" si="34"/>
        <v>2143.8470704862348</v>
      </c>
    </row>
    <row r="51" spans="1:38">
      <c r="A51" s="76" t="s">
        <v>332</v>
      </c>
      <c r="B51" s="5" t="str">
        <f t="shared" si="17"/>
        <v>9260-01264</v>
      </c>
      <c r="C51" s="5" t="str">
        <f t="shared" si="24"/>
        <v>9260</v>
      </c>
      <c r="D51" s="1">
        <f>SUM($F51:K51)</f>
        <v>10181.970000000001</v>
      </c>
      <c r="E51" s="2">
        <f t="shared" si="32"/>
        <v>2.6914684639166388E-2</v>
      </c>
      <c r="F51" s="22">
        <f>'Div 91 history'!B52</f>
        <v>742.17</v>
      </c>
      <c r="G51" s="22">
        <f>'Div 91 history'!C52</f>
        <v>910.08</v>
      </c>
      <c r="H51" s="22">
        <f>'Div 91 history'!D52</f>
        <v>5147.7700000000004</v>
      </c>
      <c r="I51" s="22">
        <f>'Div 91 history'!E52</f>
        <v>1239.0899999999999</v>
      </c>
      <c r="J51" s="22">
        <f>'Div 91 history'!F52</f>
        <v>717.24</v>
      </c>
      <c r="K51" s="22">
        <f>'Div 91 history'!G52</f>
        <v>1425.62</v>
      </c>
      <c r="L51" s="1">
        <f t="shared" si="33"/>
        <v>2136.607167856826</v>
      </c>
      <c r="M51" s="1">
        <f t="shared" si="33"/>
        <v>2208.6567020484886</v>
      </c>
      <c r="N51" s="1">
        <f t="shared" si="33"/>
        <v>1992.6693184344886</v>
      </c>
      <c r="O51" s="1">
        <f t="shared" si="33"/>
        <v>2540.2783531339451</v>
      </c>
      <c r="P51" s="1">
        <f t="shared" si="33"/>
        <v>2457.8197988158408</v>
      </c>
      <c r="Q51" s="1">
        <f t="shared" si="33"/>
        <v>2370.5704387063711</v>
      </c>
      <c r="R51" s="1">
        <f t="shared" si="33"/>
        <v>2549.5908340190967</v>
      </c>
      <c r="S51" s="1">
        <f t="shared" si="33"/>
        <v>2285.6630356575615</v>
      </c>
      <c r="T51" s="1">
        <f t="shared" si="33"/>
        <v>2369.1708751051342</v>
      </c>
      <c r="U51" s="1">
        <f t="shared" si="33"/>
        <v>2452.3561178340901</v>
      </c>
      <c r="V51" s="1">
        <f t="shared" si="33"/>
        <v>2538.528898632399</v>
      </c>
      <c r="W51" s="1">
        <f t="shared" si="34"/>
        <v>2276.7004456727191</v>
      </c>
      <c r="X51" s="1">
        <f t="shared" si="34"/>
        <v>2535.9720035916785</v>
      </c>
      <c r="Y51" s="1">
        <f t="shared" si="34"/>
        <v>2446.7578634291435</v>
      </c>
      <c r="Z51" s="1">
        <f t="shared" si="34"/>
        <v>2360.6927494437969</v>
      </c>
      <c r="AA51" s="1">
        <f t="shared" si="34"/>
        <v>2440.357150824319</v>
      </c>
      <c r="AB51" s="1">
        <f t="shared" si="34"/>
        <v>2335.0275102342366</v>
      </c>
      <c r="AC51" s="1">
        <f t="shared" si="34"/>
        <v>2229.6979198297363</v>
      </c>
      <c r="AD51" s="1">
        <f t="shared" si="34"/>
        <v>2440.357150824319</v>
      </c>
      <c r="AE51" s="1">
        <f t="shared" si="34"/>
        <v>2124.3687744040558</v>
      </c>
      <c r="AF51" s="1">
        <f t="shared" si="34"/>
        <v>2229.6979198297363</v>
      </c>
    </row>
    <row r="52" spans="1:38">
      <c r="A52" s="76" t="s">
        <v>545</v>
      </c>
      <c r="B52" s="5" t="str">
        <f t="shared" si="17"/>
        <v>9260-01265</v>
      </c>
      <c r="C52" s="5" t="str">
        <f t="shared" si="24"/>
        <v>9260</v>
      </c>
      <c r="D52" s="1">
        <f>SUM($F52:K52)</f>
        <v>4.8499999999999996</v>
      </c>
      <c r="E52" s="2">
        <f t="shared" si="32"/>
        <v>1.2820330495960698E-5</v>
      </c>
      <c r="F52" s="22">
        <f>'Div 91 history'!B53</f>
        <v>0</v>
      </c>
      <c r="G52" s="22">
        <f>'Div 91 history'!C53</f>
        <v>1.62</v>
      </c>
      <c r="H52" s="22">
        <f>'Div 91 history'!D53</f>
        <v>3.23</v>
      </c>
      <c r="I52" s="22">
        <f>'Div 91 history'!E53</f>
        <v>0</v>
      </c>
      <c r="J52" s="22">
        <f>'Div 91 history'!F53</f>
        <v>0</v>
      </c>
      <c r="K52" s="22">
        <f>'Div 91 history'!G53</f>
        <v>0</v>
      </c>
      <c r="L52" s="1">
        <f t="shared" si="33"/>
        <v>1.0177347570367623</v>
      </c>
      <c r="M52" s="1">
        <f t="shared" si="33"/>
        <v>1.0520542689612291</v>
      </c>
      <c r="N52" s="1">
        <f t="shared" si="33"/>
        <v>0.9491725269674991</v>
      </c>
      <c r="O52" s="1">
        <f t="shared" si="33"/>
        <v>1.2100163340394472</v>
      </c>
      <c r="P52" s="1">
        <f t="shared" si="33"/>
        <v>1.1707386708325427</v>
      </c>
      <c r="Q52" s="1">
        <f t="shared" si="33"/>
        <v>1.1291789926434566</v>
      </c>
      <c r="R52" s="1">
        <f t="shared" si="33"/>
        <v>1.2144521683910496</v>
      </c>
      <c r="S52" s="1">
        <f t="shared" si="33"/>
        <v>1.088734863974179</v>
      </c>
      <c r="T52" s="1">
        <f t="shared" si="33"/>
        <v>1.1285123354576667</v>
      </c>
      <c r="U52" s="1">
        <f t="shared" si="33"/>
        <v>1.1681361437418627</v>
      </c>
      <c r="V52" s="1">
        <f t="shared" si="33"/>
        <v>1.2091830125572098</v>
      </c>
      <c r="W52" s="1">
        <f t="shared" si="34"/>
        <v>1.084465693919024</v>
      </c>
      <c r="X52" s="1">
        <f t="shared" si="34"/>
        <v>1.2079650811600935</v>
      </c>
      <c r="Y52" s="1">
        <f t="shared" si="34"/>
        <v>1.1654695149987029</v>
      </c>
      <c r="Z52" s="1">
        <f t="shared" si="34"/>
        <v>1.1244739313514391</v>
      </c>
      <c r="AA52" s="1">
        <f t="shared" si="34"/>
        <v>1.1624206495892193</v>
      </c>
      <c r="AB52" s="1">
        <f t="shared" si="34"/>
        <v>1.1122487519248285</v>
      </c>
      <c r="AC52" s="1">
        <f t="shared" si="34"/>
        <v>1.0620768781654453</v>
      </c>
      <c r="AD52" s="1">
        <f t="shared" si="34"/>
        <v>1.1624206495892193</v>
      </c>
      <c r="AE52" s="1">
        <f t="shared" si="34"/>
        <v>1.0119052163637949</v>
      </c>
      <c r="AF52" s="1">
        <f t="shared" si="34"/>
        <v>1.0620768781654453</v>
      </c>
    </row>
    <row r="53" spans="1:38">
      <c r="A53" s="76" t="s">
        <v>473</v>
      </c>
      <c r="B53" s="5" t="str">
        <f t="shared" si="17"/>
        <v>9260-01266</v>
      </c>
      <c r="C53" s="5" t="str">
        <f t="shared" si="24"/>
        <v>9260</v>
      </c>
      <c r="D53" s="1">
        <f>SUM($F53:K53)</f>
        <v>2696.43</v>
      </c>
      <c r="E53" s="2">
        <f t="shared" si="32"/>
        <v>7.1276543833450117E-3</v>
      </c>
      <c r="F53" s="22">
        <f>'Div 91 history'!B54</f>
        <v>478.58</v>
      </c>
      <c r="G53" s="22">
        <f>'Div 91 history'!C54</f>
        <v>471.9</v>
      </c>
      <c r="H53" s="22">
        <f>'Div 91 history'!D54</f>
        <v>431.57</v>
      </c>
      <c r="I53" s="22">
        <f>'Div 91 history'!E54</f>
        <v>426.2</v>
      </c>
      <c r="J53" s="22">
        <f>'Div 91 history'!F54</f>
        <v>463.14</v>
      </c>
      <c r="K53" s="22">
        <f>'Div 91 history'!G54</f>
        <v>425.04</v>
      </c>
      <c r="L53" s="1">
        <f t="shared" si="33"/>
        <v>565.82485173538907</v>
      </c>
      <c r="M53" s="1">
        <f t="shared" si="33"/>
        <v>584.90529741342834</v>
      </c>
      <c r="N53" s="1">
        <f t="shared" si="33"/>
        <v>527.70665502906672</v>
      </c>
      <c r="O53" s="1">
        <f t="shared" si="33"/>
        <v>672.72666878226528</v>
      </c>
      <c r="P53" s="1">
        <f t="shared" si="33"/>
        <v>650.88966478206055</v>
      </c>
      <c r="Q53" s="1">
        <f t="shared" si="33"/>
        <v>627.78394043991671</v>
      </c>
      <c r="R53" s="1">
        <f t="shared" si="33"/>
        <v>675.19283719890268</v>
      </c>
      <c r="S53" s="1">
        <f t="shared" si="33"/>
        <v>605.29842252905064</v>
      </c>
      <c r="T53" s="1">
        <f t="shared" si="33"/>
        <v>627.41330241198273</v>
      </c>
      <c r="U53" s="1">
        <f t="shared" si="33"/>
        <v>649.44275094224145</v>
      </c>
      <c r="V53" s="1">
        <f t="shared" si="33"/>
        <v>672.26337124734789</v>
      </c>
      <c r="W53" s="1">
        <f t="shared" si="34"/>
        <v>602.92491361939676</v>
      </c>
      <c r="X53" s="1">
        <f t="shared" si="34"/>
        <v>671.5862440809301</v>
      </c>
      <c r="Y53" s="1">
        <f t="shared" si="34"/>
        <v>647.96019883050565</v>
      </c>
      <c r="Z53" s="1">
        <f t="shared" si="34"/>
        <v>625.16809128122907</v>
      </c>
      <c r="AA53" s="1">
        <f t="shared" si="34"/>
        <v>646.26513653028019</v>
      </c>
      <c r="AB53" s="1">
        <f t="shared" si="34"/>
        <v>618.37132003147735</v>
      </c>
      <c r="AC53" s="1">
        <f t="shared" si="34"/>
        <v>590.47751682302089</v>
      </c>
      <c r="AD53" s="1">
        <f t="shared" si="34"/>
        <v>646.26513653028019</v>
      </c>
      <c r="AE53" s="1">
        <f t="shared" si="34"/>
        <v>562.58383145563459</v>
      </c>
      <c r="AF53" s="1">
        <f t="shared" si="34"/>
        <v>590.47751682302089</v>
      </c>
    </row>
    <row r="54" spans="1:38">
      <c r="A54" s="76" t="s">
        <v>474</v>
      </c>
      <c r="B54" s="5" t="str">
        <f t="shared" si="17"/>
        <v>9260-01267</v>
      </c>
      <c r="C54" s="5" t="str">
        <f t="shared" si="24"/>
        <v>9260</v>
      </c>
      <c r="D54" s="1">
        <f>SUM($F54:K54)</f>
        <v>1610.38</v>
      </c>
      <c r="E54" s="2">
        <f t="shared" si="32"/>
        <v>4.2568255307392144E-3</v>
      </c>
      <c r="F54" s="22">
        <f>'Div 91 history'!B55</f>
        <v>-580.01</v>
      </c>
      <c r="G54" s="22">
        <f>'Div 91 history'!C55</f>
        <v>-510.55</v>
      </c>
      <c r="H54" s="22">
        <f>'Div 91 history'!D55</f>
        <v>525.42999999999995</v>
      </c>
      <c r="I54" s="22">
        <f>'Div 91 history'!E55</f>
        <v>-388.68</v>
      </c>
      <c r="J54" s="22">
        <f>'Div 91 history'!F55</f>
        <v>-616.71</v>
      </c>
      <c r="K54" s="22">
        <f>'Div 91 history'!G55</f>
        <v>3180.9</v>
      </c>
      <c r="L54" s="1">
        <f t="shared" si="33"/>
        <v>337.92571093543535</v>
      </c>
      <c r="M54" s="1">
        <f t="shared" si="33"/>
        <v>349.32106260820296</v>
      </c>
      <c r="N54" s="1">
        <f t="shared" si="33"/>
        <v>315.16050597482911</v>
      </c>
      <c r="O54" s="1">
        <f t="shared" si="33"/>
        <v>401.77033072380311</v>
      </c>
      <c r="P54" s="1">
        <f t="shared" si="33"/>
        <v>388.7286888114042</v>
      </c>
      <c r="Q54" s="1">
        <f t="shared" si="33"/>
        <v>374.92933323158138</v>
      </c>
      <c r="R54" s="1">
        <f t="shared" si="33"/>
        <v>403.24319235743889</v>
      </c>
      <c r="S54" s="1">
        <f t="shared" si="33"/>
        <v>361.50038149417287</v>
      </c>
      <c r="T54" s="1">
        <f t="shared" si="33"/>
        <v>374.70797830398294</v>
      </c>
      <c r="U54" s="1">
        <f t="shared" si="33"/>
        <v>387.86455322866414</v>
      </c>
      <c r="V54" s="1">
        <f t="shared" si="33"/>
        <v>401.49363706430506</v>
      </c>
      <c r="W54" s="1">
        <f t="shared" si="34"/>
        <v>360.08285859243671</v>
      </c>
      <c r="X54" s="1">
        <f t="shared" si="34"/>
        <v>401.08923863888481</v>
      </c>
      <c r="Y54" s="1">
        <f t="shared" si="34"/>
        <v>386.97913351827037</v>
      </c>
      <c r="Z54" s="1">
        <f t="shared" si="34"/>
        <v>373.36707826180009</v>
      </c>
      <c r="AA54" s="1">
        <f t="shared" si="34"/>
        <v>385.96679704855404</v>
      </c>
      <c r="AB54" s="1">
        <f t="shared" si="34"/>
        <v>369.30786497416602</v>
      </c>
      <c r="AC54" s="1">
        <f t="shared" si="34"/>
        <v>352.64894083712778</v>
      </c>
      <c r="AD54" s="1">
        <f t="shared" si="34"/>
        <v>385.96679704855404</v>
      </c>
      <c r="AE54" s="1">
        <f t="shared" si="34"/>
        <v>335.99008707792331</v>
      </c>
      <c r="AF54" s="1">
        <f t="shared" si="34"/>
        <v>352.64894083712778</v>
      </c>
    </row>
    <row r="55" spans="1:38">
      <c r="A55" s="76" t="s">
        <v>546</v>
      </c>
      <c r="B55" s="5" t="str">
        <f t="shared" si="17"/>
        <v>9260-01268</v>
      </c>
      <c r="C55" s="5" t="str">
        <f t="shared" si="24"/>
        <v>9260</v>
      </c>
      <c r="D55" s="1">
        <f>SUM($F55:K55)</f>
        <v>1.17</v>
      </c>
      <c r="E55" s="2">
        <f t="shared" si="32"/>
        <v>3.0927395217059831E-6</v>
      </c>
      <c r="F55" s="22">
        <f>'Div 91 history'!B56</f>
        <v>0</v>
      </c>
      <c r="G55" s="22">
        <f>'Div 91 history'!C56</f>
        <v>0.39</v>
      </c>
      <c r="H55" s="22">
        <f>'Div 91 history'!D56</f>
        <v>0.78</v>
      </c>
      <c r="I55" s="22">
        <f>'Div 91 history'!E56</f>
        <v>0</v>
      </c>
      <c r="J55" s="22">
        <f>'Div 91 history'!F56</f>
        <v>0</v>
      </c>
      <c r="K55" s="22">
        <f>'Div 91 history'!G56</f>
        <v>0</v>
      </c>
      <c r="L55" s="1">
        <f t="shared" si="33"/>
        <v>0.24551539499649733</v>
      </c>
      <c r="M55" s="1">
        <f t="shared" si="33"/>
        <v>0.25379453498652332</v>
      </c>
      <c r="N55" s="1">
        <f t="shared" si="33"/>
        <v>0.22897564052618022</v>
      </c>
      <c r="O55" s="1">
        <f t="shared" si="33"/>
        <v>0.29190084759302132</v>
      </c>
      <c r="P55" s="1">
        <f t="shared" si="33"/>
        <v>0.28242561749980932</v>
      </c>
      <c r="Q55" s="1">
        <f t="shared" si="33"/>
        <v>0.27239988069955556</v>
      </c>
      <c r="R55" s="1">
        <f t="shared" si="33"/>
        <v>0.29297093546753156</v>
      </c>
      <c r="S55" s="1">
        <f t="shared" si="33"/>
        <v>0.26264325584531739</v>
      </c>
      <c r="T55" s="1">
        <f t="shared" si="33"/>
        <v>0.27223905824442685</v>
      </c>
      <c r="U55" s="1">
        <f t="shared" si="33"/>
        <v>0.28179779137690297</v>
      </c>
      <c r="V55" s="1">
        <f t="shared" si="33"/>
        <v>0.29169981952411039</v>
      </c>
      <c r="W55" s="1">
        <f t="shared" si="34"/>
        <v>0.2616133735845893</v>
      </c>
      <c r="X55" s="1">
        <f t="shared" si="34"/>
        <v>0.29140600926954835</v>
      </c>
      <c r="Y55" s="1">
        <f t="shared" si="34"/>
        <v>0.28115450155638816</v>
      </c>
      <c r="Z55" s="1">
        <f t="shared" si="34"/>
        <v>0.27126484529508943</v>
      </c>
      <c r="AA55" s="1">
        <f t="shared" si="34"/>
        <v>0.28041900206585291</v>
      </c>
      <c r="AB55" s="1">
        <f t="shared" si="34"/>
        <v>0.26831567829939162</v>
      </c>
      <c r="AC55" s="1">
        <f t="shared" si="34"/>
        <v>0.25621236029970534</v>
      </c>
      <c r="AD55" s="1">
        <f t="shared" si="34"/>
        <v>0.28041900206585291</v>
      </c>
      <c r="AE55" s="1">
        <f t="shared" si="34"/>
        <v>0.24410909343209075</v>
      </c>
      <c r="AF55" s="1">
        <f t="shared" si="34"/>
        <v>0.25621236029970534</v>
      </c>
    </row>
    <row r="56" spans="1:38">
      <c r="A56" s="76" t="s">
        <v>123</v>
      </c>
      <c r="B56" s="5" t="str">
        <f t="shared" si="17"/>
        <v>9260-01269</v>
      </c>
      <c r="C56" s="5" t="str">
        <f t="shared" si="24"/>
        <v>9260</v>
      </c>
      <c r="D56" s="1">
        <f>SUM($F56:K56)</f>
        <v>6741.1</v>
      </c>
      <c r="E56" s="2">
        <f t="shared" si="32"/>
        <v>1.7819202042540346E-2</v>
      </c>
      <c r="F56" s="22">
        <f>'Div 91 history'!B57</f>
        <v>1196.46</v>
      </c>
      <c r="G56" s="22">
        <f>'Div 91 history'!C57</f>
        <v>1179.78</v>
      </c>
      <c r="H56" s="22">
        <f>'Div 91 history'!D57</f>
        <v>1078.95</v>
      </c>
      <c r="I56" s="22">
        <f>'Div 91 history'!E57</f>
        <v>1065.47</v>
      </c>
      <c r="J56" s="22">
        <f>'Div 91 history'!F57</f>
        <v>1157.8399999999999</v>
      </c>
      <c r="K56" s="22">
        <f>'Div 91 history'!G57</f>
        <v>1062.5999999999999</v>
      </c>
      <c r="L56" s="1">
        <f t="shared" si="33"/>
        <v>1414.5673753939216</v>
      </c>
      <c r="M56" s="1">
        <f t="shared" si="33"/>
        <v>1462.2686664937203</v>
      </c>
      <c r="N56" s="1">
        <f t="shared" si="33"/>
        <v>1319.2715302145587</v>
      </c>
      <c r="O56" s="1">
        <f t="shared" si="33"/>
        <v>1681.8229091532617</v>
      </c>
      <c r="P56" s="1">
        <f t="shared" si="33"/>
        <v>1627.2301966905682</v>
      </c>
      <c r="Q56" s="1">
        <f t="shared" si="33"/>
        <v>1569.4656716100633</v>
      </c>
      <c r="R56" s="1">
        <f t="shared" si="33"/>
        <v>1687.9883530599805</v>
      </c>
      <c r="S56" s="1">
        <f t="shared" si="33"/>
        <v>1513.2516683580079</v>
      </c>
      <c r="T56" s="1">
        <f t="shared" si="33"/>
        <v>1568.5390731038513</v>
      </c>
      <c r="U56" s="1">
        <f t="shared" si="33"/>
        <v>1623.6128986759325</v>
      </c>
      <c r="V56" s="1">
        <f t="shared" si="33"/>
        <v>1680.6646610204964</v>
      </c>
      <c r="W56" s="1">
        <f t="shared" si="34"/>
        <v>1507.3178740778421</v>
      </c>
      <c r="X56" s="1">
        <f t="shared" si="34"/>
        <v>1678.971836826455</v>
      </c>
      <c r="Y56" s="1">
        <f t="shared" si="34"/>
        <v>1619.9065046510841</v>
      </c>
      <c r="Z56" s="1">
        <f t="shared" si="34"/>
        <v>1562.9260244604509</v>
      </c>
      <c r="AA56" s="1">
        <f t="shared" si="34"/>
        <v>1615.668833184719</v>
      </c>
      <c r="AB56" s="1">
        <f t="shared" si="34"/>
        <v>1545.9340333196831</v>
      </c>
      <c r="AC56" s="1">
        <f t="shared" si="34"/>
        <v>1476.1992666806359</v>
      </c>
      <c r="AD56" s="1">
        <f t="shared" si="34"/>
        <v>1615.668833184719</v>
      </c>
      <c r="AE56" s="1">
        <f t="shared" si="34"/>
        <v>1406.4647946453565</v>
      </c>
      <c r="AF56" s="1">
        <f t="shared" si="34"/>
        <v>1476.1992666806359</v>
      </c>
    </row>
    <row r="57" spans="1:38">
      <c r="A57" s="76" t="s">
        <v>333</v>
      </c>
      <c r="B57" s="5" t="str">
        <f t="shared" si="17"/>
        <v>9260-01270</v>
      </c>
      <c r="C57" s="5" t="str">
        <f t="shared" si="24"/>
        <v>9260</v>
      </c>
      <c r="D57" s="1">
        <f>SUM($F57:K57)</f>
        <v>-6912.27</v>
      </c>
      <c r="E57" s="2">
        <f t="shared" si="32"/>
        <v>-1.8271667191198819E-2</v>
      </c>
      <c r="F57" s="22">
        <f>'Div 91 history'!B58</f>
        <v>-1062</v>
      </c>
      <c r="G57" s="22">
        <f>'Div 91 history'!C58</f>
        <v>-628.79999999999995</v>
      </c>
      <c r="H57" s="22">
        <f>'Div 91 history'!D58</f>
        <v>-4272.97</v>
      </c>
      <c r="I57" s="22">
        <f>'Div 91 history'!E58</f>
        <v>-297.11</v>
      </c>
      <c r="J57" s="22">
        <f>'Div 91 history'!F58</f>
        <v>-876.14</v>
      </c>
      <c r="K57" s="22">
        <f>'Div 91 history'!G58</f>
        <v>224.75</v>
      </c>
      <c r="L57" s="1">
        <f t="shared" si="33"/>
        <v>-1450.4860678396913</v>
      </c>
      <c r="M57" s="1">
        <f t="shared" si="33"/>
        <v>-1499.3985900438427</v>
      </c>
      <c r="N57" s="1">
        <f t="shared" si="33"/>
        <v>-1352.7704707178632</v>
      </c>
      <c r="O57" s="1">
        <f t="shared" si="33"/>
        <v>-1724.5277536682167</v>
      </c>
      <c r="P57" s="1">
        <f t="shared" si="33"/>
        <v>-1668.5488231413735</v>
      </c>
      <c r="Q57" s="1">
        <f t="shared" si="33"/>
        <v>-1609.3175413359975</v>
      </c>
      <c r="R57" s="1">
        <f t="shared" si="33"/>
        <v>-1730.8497505163716</v>
      </c>
      <c r="S57" s="1">
        <f t="shared" si="33"/>
        <v>-1551.6761522067627</v>
      </c>
      <c r="T57" s="1">
        <f t="shared" si="33"/>
        <v>-1608.3674146420551</v>
      </c>
      <c r="U57" s="1">
        <f t="shared" si="33"/>
        <v>-1664.8396747015602</v>
      </c>
      <c r="V57" s="1">
        <f t="shared" si="33"/>
        <v>-1723.3400953007888</v>
      </c>
      <c r="W57" s="1">
        <f t="shared" si="34"/>
        <v>-1545.5916870320934</v>
      </c>
      <c r="X57" s="1">
        <f t="shared" si="34"/>
        <v>-1721.6042869176249</v>
      </c>
      <c r="Y57" s="1">
        <f t="shared" si="34"/>
        <v>-1661.0391679257909</v>
      </c>
      <c r="Z57" s="1">
        <f t="shared" si="34"/>
        <v>-1602.6118394768275</v>
      </c>
      <c r="AA57" s="1">
        <f t="shared" si="34"/>
        <v>-1656.6938935125927</v>
      </c>
      <c r="AB57" s="1">
        <f t="shared" si="34"/>
        <v>-1585.1883877252444</v>
      </c>
      <c r="AC57" s="1">
        <f t="shared" si="34"/>
        <v>-1513.6829160075595</v>
      </c>
      <c r="AD57" s="1">
        <f t="shared" si="34"/>
        <v>-1656.6938935125927</v>
      </c>
      <c r="AE57" s="1">
        <f t="shared" si="34"/>
        <v>-1442.1777463742205</v>
      </c>
      <c r="AF57" s="1">
        <f t="shared" si="34"/>
        <v>-1513.6829160075595</v>
      </c>
    </row>
    <row r="58" spans="1:38">
      <c r="A58" s="76" t="s">
        <v>547</v>
      </c>
      <c r="B58" s="5" t="str">
        <f t="shared" si="17"/>
        <v>9260-01271</v>
      </c>
      <c r="C58" s="5" t="str">
        <f t="shared" si="24"/>
        <v>9260</v>
      </c>
      <c r="D58" s="1">
        <f>SUM($F58:K58)</f>
        <v>3.99</v>
      </c>
      <c r="E58" s="2">
        <f t="shared" si="32"/>
        <v>1.0547034779151173E-5</v>
      </c>
      <c r="F58" s="22">
        <f>'Div 91 history'!B59</f>
        <v>0</v>
      </c>
      <c r="G58" s="22">
        <f>'Div 91 history'!C59</f>
        <v>1.33</v>
      </c>
      <c r="H58" s="22">
        <f>'Div 91 history'!D59</f>
        <v>2.66</v>
      </c>
      <c r="I58" s="22">
        <f>'Div 91 history'!E59</f>
        <v>0</v>
      </c>
      <c r="J58" s="22">
        <f>'Div 91 history'!F59</f>
        <v>0</v>
      </c>
      <c r="K58" s="22">
        <f>'Div 91 history'!G59</f>
        <v>0</v>
      </c>
      <c r="L58" s="1">
        <f t="shared" si="33"/>
        <v>0.83727044960343955</v>
      </c>
      <c r="M58" s="1">
        <f t="shared" si="33"/>
        <v>0.86550443982583602</v>
      </c>
      <c r="N58" s="1">
        <f t="shared" si="33"/>
        <v>0.7808656458969736</v>
      </c>
      <c r="O58" s="1">
        <f t="shared" si="33"/>
        <v>0.99545673666338041</v>
      </c>
      <c r="P58" s="1">
        <f t="shared" si="33"/>
        <v>0.96314377249934968</v>
      </c>
      <c r="Q58" s="1">
        <f t="shared" si="33"/>
        <v>0.92895343930874075</v>
      </c>
      <c r="R58" s="1">
        <f t="shared" si="33"/>
        <v>0.9991060106969667</v>
      </c>
      <c r="S58" s="1">
        <f t="shared" si="33"/>
        <v>0.89568084685710814</v>
      </c>
      <c r="T58" s="1">
        <f t="shared" si="33"/>
        <v>0.92840499350022487</v>
      </c>
      <c r="U58" s="1">
        <f t="shared" si="33"/>
        <v>0.961002724439182</v>
      </c>
      <c r="V58" s="1">
        <f t="shared" si="33"/>
        <v>0.99477117940273552</v>
      </c>
      <c r="W58" s="1">
        <f t="shared" si="34"/>
        <v>0.89216868427565077</v>
      </c>
      <c r="X58" s="1">
        <f t="shared" si="34"/>
        <v>0.99376921109871619</v>
      </c>
      <c r="Y58" s="1">
        <f t="shared" si="34"/>
        <v>0.95880894120511861</v>
      </c>
      <c r="Z58" s="1">
        <f t="shared" si="34"/>
        <v>0.92508267754479223</v>
      </c>
      <c r="AA58" s="1">
        <f t="shared" si="34"/>
        <v>0.9563006993527805</v>
      </c>
      <c r="AB58" s="1">
        <f t="shared" si="34"/>
        <v>0.91502526189279709</v>
      </c>
      <c r="AC58" s="1">
        <f t="shared" si="34"/>
        <v>0.87374984409899525</v>
      </c>
      <c r="AD58" s="1">
        <f t="shared" si="34"/>
        <v>0.9563006993527805</v>
      </c>
      <c r="AE58" s="1">
        <f t="shared" si="34"/>
        <v>0.83247460067866841</v>
      </c>
      <c r="AF58" s="1">
        <f t="shared" si="34"/>
        <v>0.87374984409899525</v>
      </c>
    </row>
    <row r="59" spans="1:38">
      <c r="A59" s="76" t="s">
        <v>548</v>
      </c>
      <c r="B59" s="5" t="str">
        <f t="shared" si="17"/>
        <v>9260-01291</v>
      </c>
      <c r="C59" s="5" t="str">
        <f t="shared" si="24"/>
        <v>9260</v>
      </c>
      <c r="D59" s="1">
        <f>SUM($F59:K59)</f>
        <v>44.239999999999995</v>
      </c>
      <c r="E59" s="2">
        <f t="shared" si="32"/>
        <v>1.1694256106006212E-4</v>
      </c>
      <c r="F59" s="22">
        <f>'Div 91 history'!B60</f>
        <v>0</v>
      </c>
      <c r="G59" s="22">
        <f>'Div 91 history'!C60</f>
        <v>14.75</v>
      </c>
      <c r="H59" s="22">
        <f>'Div 91 history'!D60</f>
        <v>29.49</v>
      </c>
      <c r="I59" s="22">
        <f>'Div 91 history'!E60</f>
        <v>0</v>
      </c>
      <c r="J59" s="22">
        <f>'Div 91 history'!F60</f>
        <v>0</v>
      </c>
      <c r="K59" s="22">
        <f>'Div 91 history'!G60</f>
        <v>0</v>
      </c>
      <c r="L59" s="1">
        <f t="shared" ref="L59:AB61" si="35">$E59*L$62</f>
        <v>9.2834197219188379</v>
      </c>
      <c r="M59" s="1">
        <f t="shared" si="35"/>
        <v>9.5964702801741808</v>
      </c>
      <c r="N59" s="1">
        <f t="shared" si="35"/>
        <v>8.6580190913488995</v>
      </c>
      <c r="O59" s="1">
        <f t="shared" si="35"/>
        <v>11.037344869671163</v>
      </c>
      <c r="P59" s="1">
        <f t="shared" si="35"/>
        <v>10.679067793326121</v>
      </c>
      <c r="Q59" s="1">
        <f t="shared" si="35"/>
        <v>10.299974976195159</v>
      </c>
      <c r="R59" s="1">
        <f t="shared" si="35"/>
        <v>11.077806995797944</v>
      </c>
      <c r="S59" s="1">
        <f t="shared" si="35"/>
        <v>9.9310578107665304</v>
      </c>
      <c r="T59" s="1">
        <f t="shared" si="35"/>
        <v>10.293893963020036</v>
      </c>
      <c r="U59" s="1">
        <f t="shared" si="35"/>
        <v>10.655328453430929</v>
      </c>
      <c r="V59" s="1">
        <f t="shared" si="35"/>
        <v>11.02974360320226</v>
      </c>
      <c r="W59" s="1">
        <f t="shared" si="35"/>
        <v>9.8921159379335304</v>
      </c>
      <c r="X59" s="1">
        <f t="shared" si="35"/>
        <v>11.018634059901553</v>
      </c>
      <c r="Y59" s="1">
        <f t="shared" si="35"/>
        <v>10.631004400730436</v>
      </c>
      <c r="Z59" s="1">
        <f t="shared" si="35"/>
        <v>10.257057056286117</v>
      </c>
      <c r="AA59" s="1">
        <f t="shared" si="35"/>
        <v>10.6031937191396</v>
      </c>
      <c r="AB59" s="1">
        <f t="shared" si="35"/>
        <v>10.145543254671013</v>
      </c>
      <c r="AC59" s="1">
        <f t="shared" ref="W59:AF61" si="36">$E59*AC$62</f>
        <v>9.687893008255525</v>
      </c>
      <c r="AD59" s="1">
        <f t="shared" si="36"/>
        <v>10.6031937191396</v>
      </c>
      <c r="AE59" s="1">
        <f t="shared" si="36"/>
        <v>9.230244695244183</v>
      </c>
      <c r="AF59" s="1">
        <f t="shared" si="36"/>
        <v>9.687893008255525</v>
      </c>
    </row>
    <row r="60" spans="1:38">
      <c r="A60" s="76" t="s">
        <v>549</v>
      </c>
      <c r="B60" s="5" t="str">
        <f t="shared" si="17"/>
        <v>9260-01292</v>
      </c>
      <c r="C60" s="5" t="str">
        <f t="shared" si="24"/>
        <v>9260</v>
      </c>
      <c r="D60" s="1">
        <f>SUM($F60:K60)</f>
        <v>-7.5</v>
      </c>
      <c r="E60" s="2">
        <f t="shared" si="32"/>
        <v>-1.9825253344269121E-5</v>
      </c>
      <c r="F60" s="22">
        <f>'Div 91 history'!B61</f>
        <v>0</v>
      </c>
      <c r="G60" s="22">
        <f>'Div 91 history'!C61</f>
        <v>-2.5</v>
      </c>
      <c r="H60" s="22">
        <f>'Div 91 history'!D61</f>
        <v>-5</v>
      </c>
      <c r="I60" s="22">
        <f>'Div 91 history'!E61</f>
        <v>0</v>
      </c>
      <c r="J60" s="22">
        <f>'Div 91 history'!F61</f>
        <v>0</v>
      </c>
      <c r="K60" s="22">
        <f>'Div 91 history'!G61</f>
        <v>0</v>
      </c>
      <c r="L60" s="1">
        <f t="shared" si="35"/>
        <v>-1.5738166345929314</v>
      </c>
      <c r="M60" s="1">
        <f t="shared" si="35"/>
        <v>-1.6268880447854059</v>
      </c>
      <c r="N60" s="1">
        <f t="shared" si="35"/>
        <v>-1.4677925674755141</v>
      </c>
      <c r="O60" s="1">
        <f t="shared" si="35"/>
        <v>-1.8711592794424441</v>
      </c>
      <c r="P60" s="1">
        <f t="shared" si="35"/>
        <v>-1.8104206249987775</v>
      </c>
      <c r="Q60" s="1">
        <f t="shared" si="35"/>
        <v>-1.7461530814074071</v>
      </c>
      <c r="R60" s="1">
        <f t="shared" si="35"/>
        <v>-1.8780188170995613</v>
      </c>
      <c r="S60" s="1">
        <f t="shared" si="35"/>
        <v>-1.6836106143930603</v>
      </c>
      <c r="T60" s="1">
        <f t="shared" si="35"/>
        <v>-1.7451221682335052</v>
      </c>
      <c r="U60" s="1">
        <f t="shared" si="35"/>
        <v>-1.8063960985698908</v>
      </c>
      <c r="V60" s="1">
        <f t="shared" si="35"/>
        <v>-1.8698706379750667</v>
      </c>
      <c r="W60" s="1">
        <f t="shared" si="36"/>
        <v>-1.6770088050294185</v>
      </c>
      <c r="X60" s="1">
        <f t="shared" si="36"/>
        <v>-1.8679872389073611</v>
      </c>
      <c r="Y60" s="1">
        <f t="shared" si="36"/>
        <v>-1.8022724458742829</v>
      </c>
      <c r="Z60" s="1">
        <f t="shared" si="36"/>
        <v>-1.7388772134300605</v>
      </c>
      <c r="AA60" s="1">
        <f t="shared" si="36"/>
        <v>-1.7975577055503391</v>
      </c>
      <c r="AB60" s="1">
        <f t="shared" si="36"/>
        <v>-1.7199722967909719</v>
      </c>
      <c r="AC60" s="1">
        <f t="shared" si="36"/>
        <v>-1.6423869249981111</v>
      </c>
      <c r="AD60" s="1">
        <f t="shared" si="36"/>
        <v>-1.7975577055503391</v>
      </c>
      <c r="AE60" s="1">
        <f t="shared" si="36"/>
        <v>-1.5648018809749407</v>
      </c>
      <c r="AF60" s="1">
        <f t="shared" si="36"/>
        <v>-1.6423869249981111</v>
      </c>
    </row>
    <row r="61" spans="1:38">
      <c r="A61" s="76" t="s">
        <v>550</v>
      </c>
      <c r="B61" s="5" t="str">
        <f t="shared" si="17"/>
        <v>9250-01293</v>
      </c>
      <c r="C61" s="5" t="str">
        <f t="shared" si="24"/>
        <v>9250</v>
      </c>
      <c r="D61" s="1">
        <f>SUM($F61:K61)</f>
        <v>15.79</v>
      </c>
      <c r="E61" s="2">
        <f t="shared" si="32"/>
        <v>4.1738766707467926E-5</v>
      </c>
      <c r="F61" s="22">
        <f>'Div 91 history'!B62</f>
        <v>0</v>
      </c>
      <c r="G61" s="22">
        <f>'Div 91 history'!C62</f>
        <v>5.26</v>
      </c>
      <c r="H61" s="22">
        <f>'Div 91 history'!D62</f>
        <v>10.53</v>
      </c>
      <c r="I61" s="22">
        <f>'Div 91 history'!E62</f>
        <v>0</v>
      </c>
      <c r="J61" s="22">
        <f>'Div 91 history'!F62</f>
        <v>0</v>
      </c>
      <c r="K61" s="22">
        <f>'Div 91 history'!G62</f>
        <v>0</v>
      </c>
      <c r="L61" s="1">
        <f t="shared" si="35"/>
        <v>3.3134086213629854</v>
      </c>
      <c r="M61" s="1">
        <f t="shared" si="35"/>
        <v>3.4251416302882083</v>
      </c>
      <c r="N61" s="1">
        <f t="shared" si="35"/>
        <v>3.0901926187251161</v>
      </c>
      <c r="O61" s="1">
        <f t="shared" si="35"/>
        <v>3.9394140029861595</v>
      </c>
      <c r="P61" s="1">
        <f t="shared" si="35"/>
        <v>3.8115388891640931</v>
      </c>
      <c r="Q61" s="1">
        <f t="shared" si="35"/>
        <v>3.676234287389728</v>
      </c>
      <c r="R61" s="1">
        <f t="shared" si="35"/>
        <v>3.9538556162669432</v>
      </c>
      <c r="S61" s="1">
        <f t="shared" si="35"/>
        <v>3.5445615468355229</v>
      </c>
      <c r="T61" s="1">
        <f t="shared" si="35"/>
        <v>3.6740638715209397</v>
      </c>
      <c r="U61" s="1">
        <f t="shared" si="35"/>
        <v>3.803065919522477</v>
      </c>
      <c r="V61" s="1">
        <f t="shared" si="35"/>
        <v>3.9367009831501738</v>
      </c>
      <c r="W61" s="1">
        <f t="shared" si="36"/>
        <v>3.5306625375219363</v>
      </c>
      <c r="X61" s="1">
        <f t="shared" si="36"/>
        <v>3.9327358003129644</v>
      </c>
      <c r="Y61" s="1">
        <f t="shared" si="36"/>
        <v>3.7943842560473238</v>
      </c>
      <c r="Z61" s="1">
        <f t="shared" si="36"/>
        <v>3.6609161600080875</v>
      </c>
      <c r="AA61" s="1">
        <f t="shared" si="36"/>
        <v>3.7844581560853143</v>
      </c>
      <c r="AB61" s="1">
        <f t="shared" si="36"/>
        <v>3.6211150088439266</v>
      </c>
      <c r="AC61" s="1">
        <f t="shared" si="36"/>
        <v>3.4577719394293571</v>
      </c>
      <c r="AD61" s="1">
        <f t="shared" si="36"/>
        <v>3.7844581560853143</v>
      </c>
      <c r="AE61" s="1">
        <f t="shared" si="36"/>
        <v>3.2944295600792417</v>
      </c>
      <c r="AF61" s="1">
        <f t="shared" si="36"/>
        <v>3.4577719394293571</v>
      </c>
    </row>
    <row r="62" spans="1:38">
      <c r="A62" s="9" t="s">
        <v>23</v>
      </c>
      <c r="B62" s="5"/>
      <c r="C62" s="5"/>
      <c r="D62" s="31">
        <f t="shared" ref="D62:K62" si="37">SUM(D35:D61)</f>
        <v>378305.37999999995</v>
      </c>
      <c r="E62" s="32">
        <f t="shared" si="37"/>
        <v>1.0000000000000004</v>
      </c>
      <c r="F62" s="49">
        <f t="shared" si="37"/>
        <v>91572.17</v>
      </c>
      <c r="G62" s="31">
        <f t="shared" si="37"/>
        <v>41403.39</v>
      </c>
      <c r="H62" s="31">
        <f t="shared" si="37"/>
        <v>52957.380000000005</v>
      </c>
      <c r="I62" s="31">
        <f t="shared" si="37"/>
        <v>74453.45</v>
      </c>
      <c r="J62" s="31">
        <f t="shared" si="37"/>
        <v>59752.74</v>
      </c>
      <c r="K62" s="31">
        <f t="shared" si="37"/>
        <v>58166.250000000007</v>
      </c>
      <c r="L62" s="33">
        <f>'Div 91 history'!H63</f>
        <v>79384.44</v>
      </c>
      <c r="M62" s="33">
        <f>'Div 91 history'!I63</f>
        <v>82061.399999999994</v>
      </c>
      <c r="N62" s="33">
        <f>'Div 91 history'!J63</f>
        <v>74036.509999999995</v>
      </c>
      <c r="O62" s="31">
        <f>'Div 091 FY19 Budget'!C23</f>
        <v>94382.616299999994</v>
      </c>
      <c r="P62" s="31">
        <f>'Div 091 FY19 Budget'!D23</f>
        <v>91318.914999999994</v>
      </c>
      <c r="Q62" s="31">
        <f>'Div 091 FY19 Budget'!E23</f>
        <v>88077.214000000007</v>
      </c>
      <c r="R62" s="31">
        <f>'Div 091 FY19 Budget'!F23</f>
        <v>94728.616299999994</v>
      </c>
      <c r="S62" s="31">
        <f>'Div 091 FY19 Budget'!G23</f>
        <v>84922.527100000007</v>
      </c>
      <c r="T62" s="31">
        <f>'Div 091 FY19 Budget'!H23</f>
        <v>88025.214000000007</v>
      </c>
      <c r="U62" s="31">
        <f>'Div 091 FY19 Budget'!I23</f>
        <v>91115.914999999994</v>
      </c>
      <c r="V62" s="31">
        <f>'Div 091 FY19 Budget'!J23</f>
        <v>94317.616299999994</v>
      </c>
      <c r="W62" s="31">
        <f>'Div 091 FY19 Budget'!K23</f>
        <v>84589.527100000007</v>
      </c>
      <c r="X62" s="31">
        <f>'Div 091 FY19 Budget'!L23</f>
        <v>94222.616299999994</v>
      </c>
      <c r="Y62" s="31">
        <f>'Div 091 FY19 Budget'!M23</f>
        <v>90907.914999999994</v>
      </c>
      <c r="Z62" s="31">
        <f>'Div 091 FY19 Budget'!N23</f>
        <v>87710.214000000007</v>
      </c>
      <c r="AA62" s="37">
        <f t="shared" ref="AA62:AF62" si="38">AA2*AA33</f>
        <v>90670.100116019879</v>
      </c>
      <c r="AB62" s="37">
        <f t="shared" si="38"/>
        <v>86756.636443597512</v>
      </c>
      <c r="AC62" s="37">
        <f t="shared" si="38"/>
        <v>82843.174635792253</v>
      </c>
      <c r="AD62" s="37">
        <f t="shared" si="38"/>
        <v>90670.100116019879</v>
      </c>
      <c r="AE62" s="37">
        <f t="shared" si="38"/>
        <v>78929.729360925281</v>
      </c>
      <c r="AF62" s="37">
        <f t="shared" si="38"/>
        <v>82843.174635792253</v>
      </c>
      <c r="AH62" s="15">
        <f>SUM(F62:Q62)</f>
        <v>887566.47530000005</v>
      </c>
      <c r="AI62" s="15">
        <f>SUM(U62:AF62)</f>
        <v>1055576.7190081468</v>
      </c>
      <c r="AK62" s="15">
        <f>AH62*$AK$6</f>
        <v>441830.59200617141</v>
      </c>
      <c r="AL62" s="15">
        <f>AI62*$AL$6</f>
        <v>525466.09072225553</v>
      </c>
    </row>
    <row r="63" spans="1:38">
      <c r="B63" s="5"/>
      <c r="C63" s="5"/>
      <c r="F63" s="1">
        <f>F62-'Div 91 history'!B63</f>
        <v>0</v>
      </c>
      <c r="G63" s="1">
        <f>G62-'Div 91 history'!C63</f>
        <v>0</v>
      </c>
      <c r="H63" s="1">
        <f>H62-'Div 91 history'!D63</f>
        <v>0</v>
      </c>
      <c r="I63" s="1">
        <f>I62-'Div 91 history'!E63</f>
        <v>0</v>
      </c>
      <c r="J63" s="1">
        <f>J62-'Div 91 history'!F63</f>
        <v>0</v>
      </c>
      <c r="K63" s="1">
        <f>K62-'Div 91 history'!G63</f>
        <v>0</v>
      </c>
      <c r="L63" s="1">
        <f>L62-'Div 91 history'!H63</f>
        <v>0</v>
      </c>
      <c r="M63" s="1">
        <f>M62-'Div 91 history'!I63</f>
        <v>0</v>
      </c>
      <c r="N63" s="1">
        <f>N62-'Div 91 history'!J63</f>
        <v>0</v>
      </c>
      <c r="O63" s="1">
        <f t="shared" ref="O63:AF63" si="39">O62-SUM(O35:O61)</f>
        <v>0</v>
      </c>
      <c r="P63" s="1">
        <f t="shared" si="39"/>
        <v>0</v>
      </c>
      <c r="Q63" s="1">
        <f t="shared" si="39"/>
        <v>0</v>
      </c>
      <c r="R63" s="1">
        <f t="shared" si="39"/>
        <v>0</v>
      </c>
      <c r="S63" s="1">
        <f t="shared" si="39"/>
        <v>0</v>
      </c>
      <c r="T63" s="1">
        <f t="shared" si="39"/>
        <v>0</v>
      </c>
      <c r="U63" s="1">
        <f t="shared" si="39"/>
        <v>0</v>
      </c>
      <c r="V63" s="1">
        <f t="shared" si="39"/>
        <v>0</v>
      </c>
      <c r="W63" s="1">
        <f t="shared" si="39"/>
        <v>0</v>
      </c>
      <c r="X63" s="1">
        <f t="shared" si="39"/>
        <v>0</v>
      </c>
      <c r="Y63" s="1">
        <f t="shared" si="39"/>
        <v>0</v>
      </c>
      <c r="Z63" s="1">
        <f t="shared" si="39"/>
        <v>0</v>
      </c>
      <c r="AA63" s="1">
        <f t="shared" si="39"/>
        <v>0</v>
      </c>
      <c r="AB63" s="1">
        <f t="shared" si="39"/>
        <v>0</v>
      </c>
      <c r="AC63" s="1">
        <f t="shared" si="39"/>
        <v>0</v>
      </c>
      <c r="AD63" s="1">
        <f t="shared" si="39"/>
        <v>0</v>
      </c>
      <c r="AE63" s="1">
        <f t="shared" si="39"/>
        <v>0</v>
      </c>
      <c r="AF63" s="1">
        <f t="shared" si="39"/>
        <v>0</v>
      </c>
    </row>
    <row r="64" spans="1:38">
      <c r="A64" s="76" t="s">
        <v>318</v>
      </c>
      <c r="B64" s="5" t="str">
        <f t="shared" si="17"/>
        <v>9260-07421</v>
      </c>
      <c r="C64" s="5" t="str">
        <f t="shared" ref="C64:C85" si="40">LEFT(B64,4)</f>
        <v>9260</v>
      </c>
      <c r="D64" s="1">
        <f>SUM($F64:K64)</f>
        <v>27048.54</v>
      </c>
      <c r="E64" s="2">
        <f t="shared" ref="E64:E75" si="41">D64/$D$89</f>
        <v>3.1508304505561475E-2</v>
      </c>
      <c r="F64" s="22">
        <f>'Div 91 history'!B65</f>
        <v>1882.59</v>
      </c>
      <c r="G64" s="22">
        <f>'Div 91 history'!C65</f>
        <v>3963.17</v>
      </c>
      <c r="H64" s="22">
        <f>'Div 91 history'!D65</f>
        <v>2493.6</v>
      </c>
      <c r="I64" s="22">
        <f>'Div 91 history'!E65</f>
        <v>5863.83</v>
      </c>
      <c r="J64" s="22">
        <f>'Div 91 history'!F65</f>
        <v>8359.7000000000007</v>
      </c>
      <c r="K64" s="22">
        <f>'Div 91 history'!G65</f>
        <v>4485.6499999999996</v>
      </c>
      <c r="L64" s="1">
        <f t="shared" ref="L64:U78" si="42">$E64*L$89</f>
        <v>6292.7213649579771</v>
      </c>
      <c r="M64" s="1">
        <f t="shared" si="42"/>
        <v>943.24142600374989</v>
      </c>
      <c r="N64" s="1">
        <f t="shared" si="42"/>
        <v>992.65810554113739</v>
      </c>
      <c r="O64" s="1">
        <f t="shared" si="42"/>
        <v>2532.7985235930551</v>
      </c>
      <c r="P64" s="1">
        <f t="shared" si="42"/>
        <v>3103.1876885624229</v>
      </c>
      <c r="Q64" s="1">
        <f t="shared" si="42"/>
        <v>3478.6781399330553</v>
      </c>
      <c r="R64" s="1">
        <f t="shared" si="42"/>
        <v>3919.7285506544995</v>
      </c>
      <c r="S64" s="1">
        <f t="shared" si="42"/>
        <v>3417.2177260814619</v>
      </c>
      <c r="T64" s="1">
        <f t="shared" si="42"/>
        <v>3039.483883430034</v>
      </c>
      <c r="U64" s="1">
        <f t="shared" si="42"/>
        <v>2747.2585378779791</v>
      </c>
      <c r="V64" s="1">
        <f t="shared" ref="V64:AF78" si="43">$E64*V$89</f>
        <v>4882.5347432579329</v>
      </c>
      <c r="W64" s="1">
        <f t="shared" si="43"/>
        <v>2599.4622188506964</v>
      </c>
      <c r="X64" s="1">
        <f t="shared" si="43"/>
        <v>6736.4218667022833</v>
      </c>
      <c r="Y64" s="1">
        <f t="shared" si="43"/>
        <v>455.10595027832994</v>
      </c>
      <c r="Z64" s="1">
        <f t="shared" si="43"/>
        <v>447.54395719699522</v>
      </c>
      <c r="AA64" s="1">
        <f t="shared" si="43"/>
        <v>2532.7985235930551</v>
      </c>
      <c r="AB64" s="1">
        <f t="shared" si="43"/>
        <v>3103.1876885624229</v>
      </c>
      <c r="AC64" s="1">
        <f t="shared" si="43"/>
        <v>3478.6781399330553</v>
      </c>
      <c r="AD64" s="1">
        <f t="shared" si="43"/>
        <v>3919.7285506544995</v>
      </c>
      <c r="AE64" s="1">
        <f t="shared" si="43"/>
        <v>3417.2177260814619</v>
      </c>
      <c r="AF64" s="1">
        <f t="shared" si="43"/>
        <v>3039.483883430034</v>
      </c>
      <c r="AH64" s="15"/>
      <c r="AI64" s="15"/>
    </row>
    <row r="65" spans="1:35">
      <c r="A65" s="76" t="s">
        <v>320</v>
      </c>
      <c r="B65" s="5" t="str">
        <f t="shared" si="17"/>
        <v>8700-07443</v>
      </c>
      <c r="C65" s="5" t="str">
        <f t="shared" si="40"/>
        <v>8700</v>
      </c>
      <c r="D65" s="1">
        <f>SUM($F65:K65)</f>
        <v>464.31</v>
      </c>
      <c r="E65" s="2">
        <f t="shared" si="41"/>
        <v>5.4086545392014677E-4</v>
      </c>
      <c r="F65" s="22">
        <f>'Div 91 history'!B66</f>
        <v>164.31</v>
      </c>
      <c r="G65" s="22">
        <f>'Div 91 history'!C66</f>
        <v>150</v>
      </c>
      <c r="H65" s="22">
        <f>'Div 91 history'!D66</f>
        <v>0</v>
      </c>
      <c r="I65" s="22">
        <f>'Div 91 history'!E66</f>
        <v>0</v>
      </c>
      <c r="J65" s="22">
        <f>'Div 91 history'!F66</f>
        <v>150</v>
      </c>
      <c r="K65" s="22">
        <f>'Div 91 history'!G66</f>
        <v>0</v>
      </c>
      <c r="L65" s="1">
        <f t="shared" si="42"/>
        <v>108.01963643744313</v>
      </c>
      <c r="M65" s="1">
        <f t="shared" si="42"/>
        <v>16.19149967088061</v>
      </c>
      <c r="N65" s="1">
        <f t="shared" si="42"/>
        <v>17.039776822845354</v>
      </c>
      <c r="O65" s="1">
        <f t="shared" si="42"/>
        <v>43.477529008570933</v>
      </c>
      <c r="P65" s="1">
        <f t="shared" si="42"/>
        <v>53.268718965105634</v>
      </c>
      <c r="Q65" s="1">
        <f t="shared" si="42"/>
        <v>59.714315343908275</v>
      </c>
      <c r="R65" s="1">
        <f t="shared" si="42"/>
        <v>67.285301289991637</v>
      </c>
      <c r="S65" s="1">
        <f t="shared" si="42"/>
        <v>58.659297780837093</v>
      </c>
      <c r="T65" s="1">
        <f t="shared" si="42"/>
        <v>52.175191781715348</v>
      </c>
      <c r="U65" s="1">
        <f t="shared" si="42"/>
        <v>47.158908086060258</v>
      </c>
      <c r="V65" s="1">
        <f t="shared" si="43"/>
        <v>83.812645955829424</v>
      </c>
      <c r="W65" s="1">
        <f t="shared" si="43"/>
        <v>44.621865092702478</v>
      </c>
      <c r="X65" s="1">
        <f t="shared" si="43"/>
        <v>115.63611333286516</v>
      </c>
      <c r="Y65" s="1">
        <f t="shared" si="43"/>
        <v>7.8122606164226003</v>
      </c>
      <c r="Z65" s="1">
        <f t="shared" si="43"/>
        <v>7.6824529074817649</v>
      </c>
      <c r="AA65" s="1">
        <f t="shared" si="43"/>
        <v>43.477529008570933</v>
      </c>
      <c r="AB65" s="1">
        <f t="shared" si="43"/>
        <v>53.268718965105634</v>
      </c>
      <c r="AC65" s="1">
        <f t="shared" si="43"/>
        <v>59.714315343908275</v>
      </c>
      <c r="AD65" s="1">
        <f t="shared" si="43"/>
        <v>67.285301289991637</v>
      </c>
      <c r="AE65" s="1">
        <f t="shared" si="43"/>
        <v>58.659297780837093</v>
      </c>
      <c r="AF65" s="1">
        <f t="shared" si="43"/>
        <v>52.175191781715348</v>
      </c>
      <c r="AH65" s="15"/>
      <c r="AI65" s="15"/>
    </row>
    <row r="66" spans="1:35">
      <c r="A66" s="76" t="s">
        <v>106</v>
      </c>
      <c r="B66" s="5" t="str">
        <f t="shared" si="17"/>
        <v>8740-07443</v>
      </c>
      <c r="C66" s="5" t="str">
        <f t="shared" si="40"/>
        <v>8740</v>
      </c>
      <c r="D66" s="1">
        <f>SUM($F66:K66)</f>
        <v>150</v>
      </c>
      <c r="E66" s="2">
        <f t="shared" si="41"/>
        <v>1.7473200682307515E-4</v>
      </c>
      <c r="F66" s="22">
        <f>'Div 91 history'!B67</f>
        <v>150</v>
      </c>
      <c r="G66" s="22">
        <f>'Div 91 history'!C67</f>
        <v>0</v>
      </c>
      <c r="H66" s="22">
        <f>'Div 91 history'!D67</f>
        <v>0</v>
      </c>
      <c r="I66" s="22">
        <f>'Div 91 history'!E67</f>
        <v>0</v>
      </c>
      <c r="J66" s="22">
        <f>'Div 91 history'!F67</f>
        <v>0</v>
      </c>
      <c r="K66" s="22">
        <f>'Div 91 history'!G67</f>
        <v>0</v>
      </c>
      <c r="L66" s="1">
        <f t="shared" si="42"/>
        <v>34.896826399639188</v>
      </c>
      <c r="M66" s="1">
        <f t="shared" si="42"/>
        <v>5.2308262812174879</v>
      </c>
      <c r="N66" s="1">
        <f t="shared" si="42"/>
        <v>5.5048707187585952</v>
      </c>
      <c r="O66" s="1">
        <f t="shared" si="42"/>
        <v>14.045851588993647</v>
      </c>
      <c r="P66" s="1">
        <f t="shared" si="42"/>
        <v>17.208993656750547</v>
      </c>
      <c r="Q66" s="1">
        <f t="shared" si="42"/>
        <v>19.29130818114243</v>
      </c>
      <c r="R66" s="1">
        <f t="shared" si="42"/>
        <v>21.737191086771222</v>
      </c>
      <c r="S66" s="1">
        <f t="shared" si="42"/>
        <v>18.950474181313272</v>
      </c>
      <c r="T66" s="1">
        <f t="shared" si="42"/>
        <v>16.855718738035584</v>
      </c>
      <c r="U66" s="1">
        <f t="shared" si="42"/>
        <v>15.235158004154636</v>
      </c>
      <c r="V66" s="1">
        <f t="shared" si="43"/>
        <v>27.07651546030543</v>
      </c>
      <c r="W66" s="1">
        <f t="shared" si="43"/>
        <v>14.415540832429569</v>
      </c>
      <c r="X66" s="1">
        <f t="shared" si="43"/>
        <v>37.357405612478253</v>
      </c>
      <c r="Y66" s="1">
        <f t="shared" si="43"/>
        <v>2.5238291065524976</v>
      </c>
      <c r="Z66" s="1">
        <f t="shared" si="43"/>
        <v>2.4818934249149596</v>
      </c>
      <c r="AA66" s="1">
        <f t="shared" si="43"/>
        <v>14.045851588993647</v>
      </c>
      <c r="AB66" s="1">
        <f t="shared" si="43"/>
        <v>17.208993656750547</v>
      </c>
      <c r="AC66" s="1">
        <f t="shared" si="43"/>
        <v>19.29130818114243</v>
      </c>
      <c r="AD66" s="1">
        <f t="shared" si="43"/>
        <v>21.737191086771222</v>
      </c>
      <c r="AE66" s="1">
        <f t="shared" si="43"/>
        <v>18.950474181313272</v>
      </c>
      <c r="AF66" s="1">
        <f t="shared" si="43"/>
        <v>16.855718738035584</v>
      </c>
    </row>
    <row r="67" spans="1:35">
      <c r="A67" s="76" t="s">
        <v>103</v>
      </c>
      <c r="B67" s="5" t="str">
        <f t="shared" si="17"/>
        <v>9260-07443</v>
      </c>
      <c r="C67" s="5" t="str">
        <f t="shared" si="40"/>
        <v>9260</v>
      </c>
      <c r="D67" s="1">
        <f>SUM($F67:K67)</f>
        <v>298.39</v>
      </c>
      <c r="E67" s="2">
        <f t="shared" si="41"/>
        <v>3.4758855677291593E-4</v>
      </c>
      <c r="F67" s="22">
        <f>'Div 91 history'!B68</f>
        <v>298.39</v>
      </c>
      <c r="G67" s="22">
        <f>'Div 91 history'!C68</f>
        <v>0</v>
      </c>
      <c r="H67" s="22">
        <f>'Div 91 history'!D68</f>
        <v>0</v>
      </c>
      <c r="I67" s="22">
        <f>'Div 91 history'!E68</f>
        <v>0</v>
      </c>
      <c r="J67" s="22">
        <f>'Div 91 history'!F68</f>
        <v>0</v>
      </c>
      <c r="K67" s="22">
        <f>'Div 91 history'!G68</f>
        <v>0</v>
      </c>
      <c r="L67" s="1">
        <f t="shared" si="42"/>
        <v>69.419093529255576</v>
      </c>
      <c r="M67" s="1">
        <f t="shared" si="42"/>
        <v>10.405508360349907</v>
      </c>
      <c r="N67" s="1">
        <f t="shared" si="42"/>
        <v>10.950655825135847</v>
      </c>
      <c r="O67" s="1">
        <f t="shared" si="42"/>
        <v>27.940944370932094</v>
      </c>
      <c r="P67" s="1">
        <f t="shared" si="42"/>
        <v>34.233277448251968</v>
      </c>
      <c r="Q67" s="1">
        <f t="shared" si="42"/>
        <v>38.375556321140593</v>
      </c>
      <c r="R67" s="1">
        <f t="shared" si="42"/>
        <v>43.241069655877766</v>
      </c>
      <c r="S67" s="1">
        <f t="shared" si="42"/>
        <v>37.697546606413773</v>
      </c>
      <c r="T67" s="1">
        <f t="shared" si="42"/>
        <v>33.530519428282922</v>
      </c>
      <c r="U67" s="1">
        <f t="shared" si="42"/>
        <v>30.306791979064677</v>
      </c>
      <c r="V67" s="1">
        <f t="shared" si="43"/>
        <v>53.862409654670245</v>
      </c>
      <c r="W67" s="1">
        <f t="shared" si="43"/>
        <v>28.676354859924388</v>
      </c>
      <c r="X67" s="1">
        <f t="shared" si="43"/>
        <v>74.313841738049234</v>
      </c>
      <c r="Y67" s="1">
        <f t="shared" si="43"/>
        <v>5.0205691140279978</v>
      </c>
      <c r="Z67" s="1">
        <f t="shared" si="43"/>
        <v>4.9371478604024981</v>
      </c>
      <c r="AA67" s="1">
        <f t="shared" si="43"/>
        <v>27.940944370932094</v>
      </c>
      <c r="AB67" s="1">
        <f t="shared" si="43"/>
        <v>34.233277448251968</v>
      </c>
      <c r="AC67" s="1">
        <f t="shared" si="43"/>
        <v>38.375556321140593</v>
      </c>
      <c r="AD67" s="1">
        <f t="shared" si="43"/>
        <v>43.241069655877766</v>
      </c>
      <c r="AE67" s="1">
        <f t="shared" si="43"/>
        <v>37.697546606413773</v>
      </c>
      <c r="AF67" s="1">
        <f t="shared" si="43"/>
        <v>33.530519428282922</v>
      </c>
    </row>
    <row r="68" spans="1:35">
      <c r="A68" s="76" t="s">
        <v>886</v>
      </c>
      <c r="B68" s="5" t="str">
        <f t="shared" si="17"/>
        <v>8750-07443</v>
      </c>
      <c r="C68" s="5" t="str">
        <f t="shared" si="40"/>
        <v>8750</v>
      </c>
      <c r="D68" s="1">
        <f>SUM($F68:K68)</f>
        <v>104.84</v>
      </c>
      <c r="E68" s="2">
        <f t="shared" si="41"/>
        <v>1.2212602396887464E-4</v>
      </c>
      <c r="F68" s="22">
        <f>'Div 91 history'!B69</f>
        <v>104.84</v>
      </c>
      <c r="G68" s="22">
        <f>'Div 91 history'!C69</f>
        <v>0</v>
      </c>
      <c r="H68" s="22">
        <f>'Div 91 history'!D69</f>
        <v>0</v>
      </c>
      <c r="I68" s="22">
        <f>'Div 91 history'!E69</f>
        <v>0</v>
      </c>
      <c r="J68" s="22">
        <f>'Div 91 history'!F69</f>
        <v>0</v>
      </c>
      <c r="K68" s="22">
        <f>'Div 91 history'!G69</f>
        <v>0</v>
      </c>
      <c r="L68" s="1">
        <f t="shared" si="42"/>
        <v>24.390555198254479</v>
      </c>
      <c r="M68" s="1">
        <f t="shared" si="42"/>
        <v>3.6559988488189425</v>
      </c>
      <c r="N68" s="1">
        <f t="shared" si="42"/>
        <v>3.8475376410310069</v>
      </c>
      <c r="O68" s="1">
        <f t="shared" si="42"/>
        <v>9.8171138706006253</v>
      </c>
      <c r="P68" s="1">
        <f t="shared" si="42"/>
        <v>12.027939299824848</v>
      </c>
      <c r="Q68" s="1">
        <f t="shared" si="42"/>
        <v>13.483338331406481</v>
      </c>
      <c r="R68" s="1">
        <f t="shared" si="42"/>
        <v>15.192847423580631</v>
      </c>
      <c r="S68" s="1">
        <f t="shared" si="42"/>
        <v>13.245118087792553</v>
      </c>
      <c r="T68" s="1">
        <f t="shared" si="42"/>
        <v>11.781023683304337</v>
      </c>
      <c r="U68" s="1">
        <f t="shared" si="42"/>
        <v>10.648359767703813</v>
      </c>
      <c r="V68" s="1">
        <f t="shared" si="43"/>
        <v>18.924679205722807</v>
      </c>
      <c r="W68" s="1">
        <f t="shared" si="43"/>
        <v>10.075502005812771</v>
      </c>
      <c r="X68" s="1">
        <f t="shared" si="43"/>
        <v>26.110336029414796</v>
      </c>
      <c r="Y68" s="1">
        <f t="shared" si="43"/>
        <v>1.7639882902064254</v>
      </c>
      <c r="Z68" s="1">
        <f t="shared" si="43"/>
        <v>1.7346780444538954</v>
      </c>
      <c r="AA68" s="1">
        <f t="shared" si="43"/>
        <v>9.8171138706006253</v>
      </c>
      <c r="AB68" s="1">
        <f t="shared" si="43"/>
        <v>12.027939299824848</v>
      </c>
      <c r="AC68" s="1">
        <f t="shared" si="43"/>
        <v>13.483338331406481</v>
      </c>
      <c r="AD68" s="1">
        <f t="shared" si="43"/>
        <v>15.192847423580631</v>
      </c>
      <c r="AE68" s="1">
        <f t="shared" si="43"/>
        <v>13.245118087792553</v>
      </c>
      <c r="AF68" s="1">
        <f t="shared" si="43"/>
        <v>11.781023683304337</v>
      </c>
    </row>
    <row r="69" spans="1:35">
      <c r="A69" s="76" t="s">
        <v>887</v>
      </c>
      <c r="B69" s="5" t="str">
        <f t="shared" si="17"/>
        <v>8750-07444</v>
      </c>
      <c r="C69" s="5" t="str">
        <f t="shared" si="40"/>
        <v>8750</v>
      </c>
      <c r="D69" s="1">
        <f>SUM($F69:K69)</f>
        <v>-51.89</v>
      </c>
      <c r="E69" s="2">
        <f t="shared" si="41"/>
        <v>-6.0445625560329131E-5</v>
      </c>
      <c r="F69" s="22">
        <f>'Div 91 history'!B70</f>
        <v>-51.89</v>
      </c>
      <c r="G69" s="22">
        <f>'Div 91 history'!C70</f>
        <v>0</v>
      </c>
      <c r="H69" s="22">
        <f>'Div 91 history'!D70</f>
        <v>0</v>
      </c>
      <c r="I69" s="22">
        <f>'Div 91 history'!E70</f>
        <v>0</v>
      </c>
      <c r="J69" s="22">
        <f>'Div 91 history'!F70</f>
        <v>0</v>
      </c>
      <c r="K69" s="22">
        <f>'Div 91 history'!G70</f>
        <v>0</v>
      </c>
      <c r="L69" s="1">
        <f t="shared" si="42"/>
        <v>-12.07197547918185</v>
      </c>
      <c r="M69" s="1">
        <f t="shared" si="42"/>
        <v>-1.8095171715491698</v>
      </c>
      <c r="N69" s="1">
        <f t="shared" si="42"/>
        <v>-1.9043182773092233</v>
      </c>
      <c r="O69" s="1">
        <f t="shared" si="42"/>
        <v>-4.8589282596858689</v>
      </c>
      <c r="P69" s="1">
        <f t="shared" si="42"/>
        <v>-5.9531645389919055</v>
      </c>
      <c r="Q69" s="1">
        <f t="shared" si="42"/>
        <v>-6.6735065434632048</v>
      </c>
      <c r="R69" s="1">
        <f t="shared" si="42"/>
        <v>-7.5196189699503915</v>
      </c>
      <c r="S69" s="1">
        <f t="shared" si="42"/>
        <v>-6.555600701788971</v>
      </c>
      <c r="T69" s="1">
        <f t="shared" si="42"/>
        <v>-5.8309549687777773</v>
      </c>
      <c r="U69" s="1">
        <f t="shared" si="42"/>
        <v>-5.2703489922372269</v>
      </c>
      <c r="V69" s="1">
        <f t="shared" si="43"/>
        <v>-9.3666692482349916</v>
      </c>
      <c r="W69" s="1">
        <f t="shared" si="43"/>
        <v>-4.9868160919651352</v>
      </c>
      <c r="X69" s="1">
        <f t="shared" si="43"/>
        <v>-12.923171848209977</v>
      </c>
      <c r="Y69" s="1">
        <f t="shared" si="43"/>
        <v>-0.873076615593394</v>
      </c>
      <c r="Z69" s="1">
        <f t="shared" si="43"/>
        <v>-0.858569665458915</v>
      </c>
      <c r="AA69" s="1">
        <f t="shared" si="43"/>
        <v>-4.8589282596858689</v>
      </c>
      <c r="AB69" s="1">
        <f t="shared" si="43"/>
        <v>-5.9531645389919055</v>
      </c>
      <c r="AC69" s="1">
        <f t="shared" si="43"/>
        <v>-6.6735065434632048</v>
      </c>
      <c r="AD69" s="1">
        <f t="shared" si="43"/>
        <v>-7.5196189699503915</v>
      </c>
      <c r="AE69" s="1">
        <f t="shared" si="43"/>
        <v>-6.555600701788971</v>
      </c>
      <c r="AF69" s="1">
        <f t="shared" si="43"/>
        <v>-5.8309549687777773</v>
      </c>
    </row>
    <row r="70" spans="1:35">
      <c r="A70" s="76" t="s">
        <v>111</v>
      </c>
      <c r="B70" s="5" t="str">
        <f t="shared" si="17"/>
        <v>9260-07444</v>
      </c>
      <c r="C70" s="5" t="str">
        <f t="shared" si="40"/>
        <v>9260</v>
      </c>
      <c r="D70" s="1">
        <f>SUM($F70:K70)</f>
        <v>-147.66999999999999</v>
      </c>
      <c r="E70" s="2">
        <f t="shared" si="41"/>
        <v>-1.7201783631709002E-4</v>
      </c>
      <c r="F70" s="22">
        <f>'Div 91 history'!B71</f>
        <v>-147.66999999999999</v>
      </c>
      <c r="G70" s="22">
        <f>'Div 91 history'!C71</f>
        <v>0</v>
      </c>
      <c r="H70" s="22">
        <f>'Div 91 history'!D71</f>
        <v>0</v>
      </c>
      <c r="I70" s="22">
        <f>'Div 91 history'!E71</f>
        <v>0</v>
      </c>
      <c r="J70" s="22">
        <f>'Div 91 history'!F71</f>
        <v>0</v>
      </c>
      <c r="K70" s="22">
        <f>'Div 91 history'!G71</f>
        <v>0</v>
      </c>
      <c r="L70" s="1">
        <f t="shared" si="42"/>
        <v>-34.354762362898121</v>
      </c>
      <c r="M70" s="1">
        <f t="shared" si="42"/>
        <v>-5.1495741129825756</v>
      </c>
      <c r="N70" s="1">
        <f t="shared" si="42"/>
        <v>-5.4193617269272103</v>
      </c>
      <c r="O70" s="1">
        <f t="shared" si="42"/>
        <v>-13.827672694311277</v>
      </c>
      <c r="P70" s="1">
        <f t="shared" si="42"/>
        <v>-16.941680621949018</v>
      </c>
      <c r="Q70" s="1">
        <f t="shared" si="42"/>
        <v>-18.991649860728682</v>
      </c>
      <c r="R70" s="1">
        <f t="shared" si="42"/>
        <v>-21.399540051890039</v>
      </c>
      <c r="S70" s="1">
        <f t="shared" si="42"/>
        <v>-18.656110149030201</v>
      </c>
      <c r="T70" s="1">
        <f t="shared" si="42"/>
        <v>-16.593893240304762</v>
      </c>
      <c r="U70" s="1">
        <f t="shared" si="42"/>
        <v>-14.998505216490098</v>
      </c>
      <c r="V70" s="1">
        <f t="shared" si="43"/>
        <v>-26.655926920155348</v>
      </c>
      <c r="W70" s="1">
        <f t="shared" si="43"/>
        <v>-14.191619431499159</v>
      </c>
      <c r="X70" s="1">
        <f t="shared" si="43"/>
        <v>-36.777120578631084</v>
      </c>
      <c r="Y70" s="1">
        <f t="shared" si="43"/>
        <v>-2.4846256277640482</v>
      </c>
      <c r="Z70" s="1">
        <f t="shared" si="43"/>
        <v>-2.4433413470479466</v>
      </c>
      <c r="AA70" s="1">
        <f t="shared" si="43"/>
        <v>-13.827672694311277</v>
      </c>
      <c r="AB70" s="1">
        <f t="shared" si="43"/>
        <v>-16.941680621949018</v>
      </c>
      <c r="AC70" s="1">
        <f t="shared" si="43"/>
        <v>-18.991649860728682</v>
      </c>
      <c r="AD70" s="1">
        <f t="shared" si="43"/>
        <v>-21.399540051890039</v>
      </c>
      <c r="AE70" s="1">
        <f t="shared" si="43"/>
        <v>-18.656110149030201</v>
      </c>
      <c r="AF70" s="1">
        <f t="shared" si="43"/>
        <v>-16.593893240304762</v>
      </c>
    </row>
    <row r="71" spans="1:35">
      <c r="A71" s="76" t="s">
        <v>321</v>
      </c>
      <c r="B71" s="5" t="str">
        <f t="shared" si="17"/>
        <v>8700-07444</v>
      </c>
      <c r="C71" s="5" t="str">
        <f t="shared" si="40"/>
        <v>8700</v>
      </c>
      <c r="D71" s="1">
        <f>SUM($F71:K71)</f>
        <v>-317.19</v>
      </c>
      <c r="E71" s="2">
        <f t="shared" si="41"/>
        <v>-3.6948830162807469E-4</v>
      </c>
      <c r="F71" s="22">
        <f>'Div 91 history'!B72</f>
        <v>-94.08</v>
      </c>
      <c r="G71" s="22">
        <f>'Div 91 history'!C72</f>
        <v>-87</v>
      </c>
      <c r="H71" s="22">
        <f>'Div 91 history'!D72</f>
        <v>0</v>
      </c>
      <c r="I71" s="22">
        <f>'Div 91 history'!E72</f>
        <v>0</v>
      </c>
      <c r="J71" s="22">
        <f>'Div 91 history'!F72</f>
        <v>-136.11000000000001</v>
      </c>
      <c r="K71" s="22">
        <f>'Div 91 history'!G72</f>
        <v>0</v>
      </c>
      <c r="L71" s="1">
        <f t="shared" si="42"/>
        <v>-73.792829104677025</v>
      </c>
      <c r="M71" s="1">
        <f t="shared" si="42"/>
        <v>-11.061105254262499</v>
      </c>
      <c r="N71" s="1">
        <f t="shared" si="42"/>
        <v>-11.640599621886924</v>
      </c>
      <c r="O71" s="1">
        <f t="shared" si="42"/>
        <v>-29.701357770085963</v>
      </c>
      <c r="P71" s="1">
        <f t="shared" si="42"/>
        <v>-36.390137986564703</v>
      </c>
      <c r="Q71" s="1">
        <f t="shared" si="42"/>
        <v>-40.79340027984378</v>
      </c>
      <c r="R71" s="1">
        <f t="shared" si="42"/>
        <v>-45.965464272086422</v>
      </c>
      <c r="S71" s="1">
        <f t="shared" si="42"/>
        <v>-40.07267270380504</v>
      </c>
      <c r="T71" s="1">
        <f t="shared" si="42"/>
        <v>-35.643102843450045</v>
      </c>
      <c r="U71" s="1">
        <f t="shared" si="42"/>
        <v>-32.216265115585394</v>
      </c>
      <c r="V71" s="1">
        <f t="shared" si="43"/>
        <v>-57.25599959236186</v>
      </c>
      <c r="W71" s="1">
        <f t="shared" si="43"/>
        <v>-30.483102644255563</v>
      </c>
      <c r="X71" s="1">
        <f t="shared" si="43"/>
        <v>-78.995969908146506</v>
      </c>
      <c r="Y71" s="1">
        <f t="shared" si="43"/>
        <v>-5.3368890287159108</v>
      </c>
      <c r="Z71" s="1">
        <f t="shared" si="43"/>
        <v>-5.2482118363251731</v>
      </c>
      <c r="AA71" s="1">
        <f t="shared" si="43"/>
        <v>-29.701357770085963</v>
      </c>
      <c r="AB71" s="1">
        <f t="shared" si="43"/>
        <v>-36.390137986564703</v>
      </c>
      <c r="AC71" s="1">
        <f t="shared" si="43"/>
        <v>-40.79340027984378</v>
      </c>
      <c r="AD71" s="1">
        <f t="shared" si="43"/>
        <v>-45.965464272086422</v>
      </c>
      <c r="AE71" s="1">
        <f t="shared" si="43"/>
        <v>-40.07267270380504</v>
      </c>
      <c r="AF71" s="1">
        <f t="shared" si="43"/>
        <v>-35.643102843450045</v>
      </c>
    </row>
    <row r="72" spans="1:35">
      <c r="A72" s="76" t="s">
        <v>108</v>
      </c>
      <c r="B72" s="5" t="str">
        <f t="shared" si="17"/>
        <v>8740-07444</v>
      </c>
      <c r="C72" s="5" t="str">
        <f t="shared" si="40"/>
        <v>8740</v>
      </c>
      <c r="D72" s="1">
        <f>SUM($F72:K72)</f>
        <v>-135</v>
      </c>
      <c r="E72" s="2">
        <f t="shared" si="41"/>
        <v>-1.5725880614076763E-4</v>
      </c>
      <c r="F72" s="22">
        <f>'Div 91 history'!B73</f>
        <v>-135</v>
      </c>
      <c r="G72" s="22">
        <f>'Div 91 history'!C73</f>
        <v>0</v>
      </c>
      <c r="H72" s="22">
        <f>'Div 91 history'!D73</f>
        <v>0</v>
      </c>
      <c r="I72" s="22">
        <f>'Div 91 history'!E73</f>
        <v>0</v>
      </c>
      <c r="J72" s="22">
        <f>'Div 91 history'!F73</f>
        <v>0</v>
      </c>
      <c r="K72" s="22">
        <f>'Div 91 history'!G73</f>
        <v>0</v>
      </c>
      <c r="L72" s="1">
        <f t="shared" si="42"/>
        <v>-31.407143759675268</v>
      </c>
      <c r="M72" s="1">
        <f t="shared" si="42"/>
        <v>-4.7077436530957391</v>
      </c>
      <c r="N72" s="1">
        <f t="shared" si="42"/>
        <v>-4.9543836468827349</v>
      </c>
      <c r="O72" s="1">
        <f t="shared" si="42"/>
        <v>-12.641266430094282</v>
      </c>
      <c r="P72" s="1">
        <f t="shared" si="42"/>
        <v>-15.488094291075491</v>
      </c>
      <c r="Q72" s="1">
        <f t="shared" si="42"/>
        <v>-17.362177363028188</v>
      </c>
      <c r="R72" s="1">
        <f t="shared" si="42"/>
        <v>-19.5634719780941</v>
      </c>
      <c r="S72" s="1">
        <f t="shared" si="42"/>
        <v>-17.055426763181945</v>
      </c>
      <c r="T72" s="1">
        <f t="shared" si="42"/>
        <v>-15.170146864232025</v>
      </c>
      <c r="U72" s="1">
        <f t="shared" si="42"/>
        <v>-13.711642203739173</v>
      </c>
      <c r="V72" s="1">
        <f t="shared" si="43"/>
        <v>-24.368863914274886</v>
      </c>
      <c r="W72" s="1">
        <f t="shared" si="43"/>
        <v>-12.97398674918661</v>
      </c>
      <c r="X72" s="1">
        <f t="shared" si="43"/>
        <v>-33.621665051230423</v>
      </c>
      <c r="Y72" s="1">
        <f t="shared" si="43"/>
        <v>-2.2714461958972478</v>
      </c>
      <c r="Z72" s="1">
        <f t="shared" si="43"/>
        <v>-2.2337040824234635</v>
      </c>
      <c r="AA72" s="1">
        <f t="shared" si="43"/>
        <v>-12.641266430094282</v>
      </c>
      <c r="AB72" s="1">
        <f t="shared" si="43"/>
        <v>-15.488094291075491</v>
      </c>
      <c r="AC72" s="1">
        <f t="shared" si="43"/>
        <v>-17.362177363028188</v>
      </c>
      <c r="AD72" s="1">
        <f t="shared" si="43"/>
        <v>-19.5634719780941</v>
      </c>
      <c r="AE72" s="1">
        <f t="shared" si="43"/>
        <v>-17.055426763181945</v>
      </c>
      <c r="AF72" s="1">
        <f t="shared" si="43"/>
        <v>-15.170146864232025</v>
      </c>
    </row>
    <row r="73" spans="1:35">
      <c r="A73" s="76" t="s">
        <v>322</v>
      </c>
      <c r="B73" s="5" t="str">
        <f t="shared" si="17"/>
        <v>9260-07450</v>
      </c>
      <c r="C73" s="5" t="str">
        <f t="shared" si="40"/>
        <v>9260</v>
      </c>
      <c r="D73" s="1">
        <f>SUM($F73:K73)</f>
        <v>-119314.02</v>
      </c>
      <c r="E73" s="2">
        <f t="shared" si="41"/>
        <v>-0.13898652104485684</v>
      </c>
      <c r="F73" s="22">
        <f>'Div 91 history'!B74</f>
        <v>-5262.41</v>
      </c>
      <c r="G73" s="22">
        <f>'Div 91 history'!C74</f>
        <v>-4763.83</v>
      </c>
      <c r="H73" s="22">
        <f>'Div 91 history'!D74</f>
        <v>-10818.49</v>
      </c>
      <c r="I73" s="22">
        <f>'Div 91 history'!E74</f>
        <v>-5335.37</v>
      </c>
      <c r="J73" s="22">
        <f>'Div 91 history'!F74</f>
        <v>-88855.97</v>
      </c>
      <c r="K73" s="22">
        <f>'Div 91 history'!G74</f>
        <v>-4277.95</v>
      </c>
      <c r="L73" s="1">
        <f t="shared" si="42"/>
        <v>-27757.870953220521</v>
      </c>
      <c r="M73" s="1">
        <f t="shared" si="42"/>
        <v>-4160.7394102247272</v>
      </c>
      <c r="N73" s="1">
        <f t="shared" si="42"/>
        <v>-4378.7217002358493</v>
      </c>
      <c r="O73" s="1">
        <f t="shared" si="42"/>
        <v>-11172.446782708132</v>
      </c>
      <c r="P73" s="1">
        <f t="shared" si="42"/>
        <v>-13688.494755609387</v>
      </c>
      <c r="Q73" s="1">
        <f t="shared" si="42"/>
        <v>-15344.823534339945</v>
      </c>
      <c r="R73" s="1">
        <f t="shared" si="42"/>
        <v>-17290.344347138958</v>
      </c>
      <c r="S73" s="1">
        <f t="shared" si="42"/>
        <v>-15073.715036524636</v>
      </c>
      <c r="T73" s="1">
        <f t="shared" si="42"/>
        <v>-13407.490417495685</v>
      </c>
      <c r="U73" s="1">
        <f t="shared" si="42"/>
        <v>-12118.452978739109</v>
      </c>
      <c r="V73" s="1">
        <f t="shared" si="43"/>
        <v>-21537.386047741278</v>
      </c>
      <c r="W73" s="1">
        <f t="shared" si="43"/>
        <v>-11466.507514608787</v>
      </c>
      <c r="X73" s="1">
        <f t="shared" si="43"/>
        <v>-29715.081602635619</v>
      </c>
      <c r="Y73" s="1">
        <f t="shared" si="43"/>
        <v>-2007.5213099719122</v>
      </c>
      <c r="Z73" s="1">
        <f t="shared" si="43"/>
        <v>-1974.1645449211467</v>
      </c>
      <c r="AA73" s="1">
        <f t="shared" si="43"/>
        <v>-11172.446782708132</v>
      </c>
      <c r="AB73" s="1">
        <f t="shared" si="43"/>
        <v>-13688.494755609387</v>
      </c>
      <c r="AC73" s="1">
        <f t="shared" si="43"/>
        <v>-15344.823534339945</v>
      </c>
      <c r="AD73" s="1">
        <f t="shared" si="43"/>
        <v>-17290.344347138958</v>
      </c>
      <c r="AE73" s="1">
        <f t="shared" si="43"/>
        <v>-15073.715036524636</v>
      </c>
      <c r="AF73" s="1">
        <f t="shared" si="43"/>
        <v>-13407.490417495685</v>
      </c>
    </row>
    <row r="74" spans="1:35">
      <c r="A74" s="76" t="s">
        <v>323</v>
      </c>
      <c r="B74" s="5" t="str">
        <f t="shared" si="17"/>
        <v>9260-07452</v>
      </c>
      <c r="C74" s="5" t="str">
        <f t="shared" si="40"/>
        <v>9260</v>
      </c>
      <c r="D74" s="1">
        <f>SUM($F74:K74)</f>
        <v>1508333.8900000001</v>
      </c>
      <c r="E74" s="2">
        <f t="shared" si="41"/>
        <v>1.7570280503930367</v>
      </c>
      <c r="F74" s="22">
        <f>'Div 91 history'!B75</f>
        <v>243000</v>
      </c>
      <c r="G74" s="22">
        <f>'Div 91 history'!C75</f>
        <v>205000</v>
      </c>
      <c r="H74" s="22">
        <f>'Div 91 history'!D75</f>
        <v>412592.5</v>
      </c>
      <c r="I74" s="22">
        <f>'Div 91 history'!E75</f>
        <v>185616.41</v>
      </c>
      <c r="J74" s="22">
        <f>'Div 91 history'!F75</f>
        <v>280205.73</v>
      </c>
      <c r="K74" s="22">
        <f>'Div 91 history'!G75</f>
        <v>181919.25</v>
      </c>
      <c r="L74" s="1">
        <f t="shared" si="42"/>
        <v>350907.10608014982</v>
      </c>
      <c r="M74" s="1">
        <f t="shared" si="42"/>
        <v>52598.883684420056</v>
      </c>
      <c r="N74" s="1">
        <f t="shared" si="42"/>
        <v>55354.553767814985</v>
      </c>
      <c r="O74" s="1">
        <f t="shared" si="42"/>
        <v>141238.89310392979</v>
      </c>
      <c r="P74" s="1">
        <f t="shared" si="42"/>
        <v>173046.05563514587</v>
      </c>
      <c r="Q74" s="1">
        <f t="shared" si="42"/>
        <v>193984.89274700926</v>
      </c>
      <c r="R74" s="1">
        <f t="shared" si="42"/>
        <v>218579.61326388645</v>
      </c>
      <c r="S74" s="1">
        <f t="shared" si="42"/>
        <v>190557.61626163209</v>
      </c>
      <c r="T74" s="1">
        <f t="shared" si="42"/>
        <v>169493.67875258072</v>
      </c>
      <c r="U74" s="1">
        <f t="shared" si="42"/>
        <v>153198.03424780798</v>
      </c>
      <c r="V74" s="1">
        <f t="shared" si="43"/>
        <v>272269.50594591757</v>
      </c>
      <c r="W74" s="1">
        <f t="shared" si="43"/>
        <v>144956.32520154887</v>
      </c>
      <c r="X74" s="1">
        <f t="shared" si="43"/>
        <v>375649.60618518107</v>
      </c>
      <c r="Y74" s="1">
        <f t="shared" si="43"/>
        <v>25378.51315987702</v>
      </c>
      <c r="Z74" s="1">
        <f t="shared" si="43"/>
        <v>24956.826427782693</v>
      </c>
      <c r="AA74" s="1">
        <f t="shared" si="43"/>
        <v>141238.89310392979</v>
      </c>
      <c r="AB74" s="1">
        <f t="shared" si="43"/>
        <v>173046.05563514587</v>
      </c>
      <c r="AC74" s="1">
        <f t="shared" si="43"/>
        <v>193984.89274700926</v>
      </c>
      <c r="AD74" s="1">
        <f t="shared" si="43"/>
        <v>218579.61326388645</v>
      </c>
      <c r="AE74" s="1">
        <f t="shared" si="43"/>
        <v>190557.61626163209</v>
      </c>
      <c r="AF74" s="1">
        <f t="shared" si="43"/>
        <v>169493.67875258072</v>
      </c>
    </row>
    <row r="75" spans="1:35">
      <c r="A75" s="76" t="s">
        <v>324</v>
      </c>
      <c r="B75" s="5" t="str">
        <f t="shared" si="17"/>
        <v>9260-07454</v>
      </c>
      <c r="C75" s="5" t="str">
        <f t="shared" si="40"/>
        <v>9260</v>
      </c>
      <c r="D75" s="1">
        <f>SUM($F75:K75)</f>
        <v>-872746.92999999993</v>
      </c>
      <c r="E75" s="2">
        <f t="shared" si="41"/>
        <v>-1.0166454835171859</v>
      </c>
      <c r="F75" s="22">
        <f>'Div 91 history'!B76</f>
        <v>-140000</v>
      </c>
      <c r="G75" s="22">
        <f>'Div 91 history'!C76</f>
        <v>-119000</v>
      </c>
      <c r="H75" s="22">
        <f>'Div 91 history'!D76</f>
        <v>-239128.78</v>
      </c>
      <c r="I75" s="22">
        <f>'Div 91 history'!E76</f>
        <v>-107332.72</v>
      </c>
      <c r="J75" s="22">
        <f>'Div 91 history'!F76</f>
        <v>-162138.32999999999</v>
      </c>
      <c r="K75" s="22">
        <f>'Div 91 history'!G76</f>
        <v>-105147.1</v>
      </c>
      <c r="L75" s="1">
        <f t="shared" si="42"/>
        <v>-203040.65404685368</v>
      </c>
      <c r="M75" s="1">
        <f t="shared" si="42"/>
        <v>-30434.58385530586</v>
      </c>
      <c r="N75" s="1">
        <f t="shared" si="42"/>
        <v>-32029.060132289713</v>
      </c>
      <c r="O75" s="1">
        <f t="shared" si="42"/>
        <v>-81723.159023532178</v>
      </c>
      <c r="P75" s="1">
        <f t="shared" si="42"/>
        <v>-100127.30921545674</v>
      </c>
      <c r="Q75" s="1">
        <f t="shared" si="42"/>
        <v>-112242.86660517292</v>
      </c>
      <c r="R75" s="1">
        <f t="shared" si="42"/>
        <v>-126473.77858535298</v>
      </c>
      <c r="S75" s="1">
        <f t="shared" si="42"/>
        <v>-110259.78775856947</v>
      </c>
      <c r="T75" s="1">
        <f t="shared" si="42"/>
        <v>-98071.845210426865</v>
      </c>
      <c r="U75" s="1">
        <f t="shared" si="42"/>
        <v>-88642.915841272566</v>
      </c>
      <c r="V75" s="1">
        <f t="shared" si="43"/>
        <v>-157539.63828719401</v>
      </c>
      <c r="W75" s="1">
        <f t="shared" si="43"/>
        <v>-83874.126705283663</v>
      </c>
      <c r="X75" s="1">
        <f t="shared" si="43"/>
        <v>-217357.07374036775</v>
      </c>
      <c r="Y75" s="1">
        <f t="shared" si="43"/>
        <v>-14684.427363922232</v>
      </c>
      <c r="Z75" s="1">
        <f t="shared" si="43"/>
        <v>-14440.432447878107</v>
      </c>
      <c r="AA75" s="1">
        <f t="shared" si="43"/>
        <v>-81723.159023532178</v>
      </c>
      <c r="AB75" s="1">
        <f t="shared" si="43"/>
        <v>-100127.30921545674</v>
      </c>
      <c r="AC75" s="1">
        <f t="shared" si="43"/>
        <v>-112242.86660517292</v>
      </c>
      <c r="AD75" s="1">
        <f t="shared" si="43"/>
        <v>-126473.77858535298</v>
      </c>
      <c r="AE75" s="1">
        <f t="shared" si="43"/>
        <v>-110259.78775856947</v>
      </c>
      <c r="AF75" s="1">
        <f t="shared" si="43"/>
        <v>-98071.845210426865</v>
      </c>
    </row>
    <row r="76" spans="1:35">
      <c r="A76" s="76" t="s">
        <v>325</v>
      </c>
      <c r="B76" s="5" t="str">
        <f t="shared" ref="B76:B78" si="44">RIGHT(A76,10)</f>
        <v>9260-07458</v>
      </c>
      <c r="C76" s="5" t="str">
        <f t="shared" ref="C76:C78" si="45">LEFT(B76,4)</f>
        <v>9260</v>
      </c>
      <c r="D76" s="1">
        <f>SUM($F76:K76)</f>
        <v>96143.4</v>
      </c>
      <c r="E76" s="2">
        <f t="shared" ref="E76:E78" si="46">D76/$D$89</f>
        <v>0.11199552816529094</v>
      </c>
      <c r="F76" s="22">
        <f>'Div 91 history'!B77</f>
        <v>7861.28</v>
      </c>
      <c r="G76" s="22">
        <f>'Div 91 history'!C77</f>
        <v>7100.48</v>
      </c>
      <c r="H76" s="22">
        <f>'Div 91 history'!D77</f>
        <v>18166.16</v>
      </c>
      <c r="I76" s="22">
        <f>'Div 91 history'!E77</f>
        <v>8056.75</v>
      </c>
      <c r="J76" s="22">
        <f>'Div 91 history'!F77</f>
        <v>46986.91</v>
      </c>
      <c r="K76" s="22">
        <f>'Div 91 history'!G77</f>
        <v>7971.82</v>
      </c>
      <c r="L76" s="1">
        <f t="shared" si="42"/>
        <v>22367.330261807132</v>
      </c>
      <c r="M76" s="1">
        <f t="shared" si="42"/>
        <v>3352.7294899040357</v>
      </c>
      <c r="N76" s="1">
        <f t="shared" si="42"/>
        <v>3528.3799164126335</v>
      </c>
      <c r="O76" s="1">
        <f t="shared" si="42"/>
        <v>9002.7728510750112</v>
      </c>
      <c r="P76" s="1">
        <f t="shared" si="42"/>
        <v>11030.207738256202</v>
      </c>
      <c r="Q76" s="1">
        <f t="shared" si="42"/>
        <v>12364.879726552326</v>
      </c>
      <c r="R76" s="1">
        <f t="shared" si="42"/>
        <v>13932.583050212534</v>
      </c>
      <c r="S76" s="1">
        <f t="shared" si="42"/>
        <v>12146.420129357828</v>
      </c>
      <c r="T76" s="1">
        <f t="shared" si="42"/>
        <v>10803.774059456335</v>
      </c>
      <c r="U76" s="1">
        <f t="shared" si="42"/>
        <v>9765.0659337109373</v>
      </c>
      <c r="V76" s="1">
        <f t="shared" si="43"/>
        <v>17354.855043375526</v>
      </c>
      <c r="W76" s="1">
        <f t="shared" si="43"/>
        <v>9239.7273897907253</v>
      </c>
      <c r="X76" s="1">
        <f t="shared" si="43"/>
        <v>23944.453271751609</v>
      </c>
      <c r="Y76" s="1">
        <f t="shared" si="43"/>
        <v>1617.6634088194623</v>
      </c>
      <c r="Z76" s="1">
        <f t="shared" si="43"/>
        <v>1590.7844820597925</v>
      </c>
      <c r="AA76" s="1">
        <f t="shared" si="43"/>
        <v>9002.7728510750112</v>
      </c>
      <c r="AB76" s="1">
        <f t="shared" si="43"/>
        <v>11030.207738256202</v>
      </c>
      <c r="AC76" s="1">
        <f t="shared" si="43"/>
        <v>12364.879726552326</v>
      </c>
      <c r="AD76" s="1">
        <f t="shared" si="43"/>
        <v>13932.583050212534</v>
      </c>
      <c r="AE76" s="1">
        <f t="shared" si="43"/>
        <v>12146.420129357828</v>
      </c>
      <c r="AF76" s="1">
        <f t="shared" si="43"/>
        <v>10803.774059456335</v>
      </c>
    </row>
    <row r="77" spans="1:35">
      <c r="A77" s="76" t="s">
        <v>326</v>
      </c>
      <c r="B77" s="5" t="str">
        <f t="shared" si="44"/>
        <v>9260-07460</v>
      </c>
      <c r="C77" s="5" t="str">
        <f t="shared" si="45"/>
        <v>9260</v>
      </c>
      <c r="D77" s="1">
        <f>SUM($F77:K77)</f>
        <v>125541.56</v>
      </c>
      <c r="E77" s="2">
        <f t="shared" si="46"/>
        <v>0.14624085812332999</v>
      </c>
      <c r="F77" s="22">
        <f>'Div 91 history'!B78</f>
        <v>2167.7800000000002</v>
      </c>
      <c r="G77" s="22">
        <f>'Div 91 history'!C78</f>
        <v>1958.03</v>
      </c>
      <c r="H77" s="22">
        <f>'Div 91 history'!D78</f>
        <v>2167.81</v>
      </c>
      <c r="I77" s="22">
        <f>'Div 91 history'!E78</f>
        <v>2097.88</v>
      </c>
      <c r="J77" s="22">
        <f>'Div 91 history'!F78</f>
        <v>114424.14</v>
      </c>
      <c r="K77" s="22">
        <f>'Div 91 history'!G78</f>
        <v>2725.92</v>
      </c>
      <c r="L77" s="1">
        <f t="shared" si="42"/>
        <v>29206.680168399245</v>
      </c>
      <c r="M77" s="1">
        <f t="shared" si="42"/>
        <v>4377.9072762202804</v>
      </c>
      <c r="N77" s="1">
        <f t="shared" si="42"/>
        <v>4607.267050875168</v>
      </c>
      <c r="O77" s="1">
        <f t="shared" si="42"/>
        <v>11755.587466738274</v>
      </c>
      <c r="P77" s="1">
        <f t="shared" si="42"/>
        <v>14402.959397990455</v>
      </c>
      <c r="Q77" s="1">
        <f t="shared" si="42"/>
        <v>16145.73949000922</v>
      </c>
      <c r="R77" s="1">
        <f t="shared" si="42"/>
        <v>18192.805860342363</v>
      </c>
      <c r="S77" s="1">
        <f t="shared" si="42"/>
        <v>15860.480609745273</v>
      </c>
      <c r="T77" s="1">
        <f t="shared" si="42"/>
        <v>14107.288168628125</v>
      </c>
      <c r="U77" s="1">
        <f t="shared" si="42"/>
        <v>12750.970017920396</v>
      </c>
      <c r="V77" s="1">
        <f t="shared" si="43"/>
        <v>22661.519935005745</v>
      </c>
      <c r="W77" s="1">
        <f t="shared" si="43"/>
        <v>12064.99656231271</v>
      </c>
      <c r="X77" s="1">
        <f t="shared" si="43"/>
        <v>31266.046520955166</v>
      </c>
      <c r="Y77" s="1">
        <f t="shared" si="43"/>
        <v>2112.3029547333781</v>
      </c>
      <c r="Z77" s="1">
        <f t="shared" si="43"/>
        <v>2077.2051487837794</v>
      </c>
      <c r="AA77" s="1">
        <f t="shared" si="43"/>
        <v>11755.587466738274</v>
      </c>
      <c r="AB77" s="1">
        <f t="shared" si="43"/>
        <v>14402.959397990455</v>
      </c>
      <c r="AC77" s="1">
        <f t="shared" si="43"/>
        <v>16145.73949000922</v>
      </c>
      <c r="AD77" s="1">
        <f t="shared" si="43"/>
        <v>18192.805860342363</v>
      </c>
      <c r="AE77" s="1">
        <f t="shared" si="43"/>
        <v>15860.480609745273</v>
      </c>
      <c r="AF77" s="1">
        <f t="shared" si="43"/>
        <v>14107.288168628125</v>
      </c>
    </row>
    <row r="78" spans="1:35">
      <c r="A78" s="76" t="s">
        <v>327</v>
      </c>
      <c r="B78" s="5" t="str">
        <f t="shared" si="44"/>
        <v>9260-07487</v>
      </c>
      <c r="C78" s="5" t="str">
        <f t="shared" si="45"/>
        <v>9260</v>
      </c>
      <c r="D78" s="1">
        <f>SUM($F78:K78)</f>
        <v>4940.5399999999991</v>
      </c>
      <c r="E78" s="2">
        <f t="shared" si="46"/>
        <v>5.7551364599311696E-3</v>
      </c>
      <c r="F78" s="22">
        <f>'Div 91 history'!B79</f>
        <v>939.06</v>
      </c>
      <c r="G78" s="22">
        <f>'Div 91 history'!C79</f>
        <v>939.06</v>
      </c>
      <c r="H78" s="22">
        <f>'Div 91 history'!D79</f>
        <v>939.06</v>
      </c>
      <c r="I78" s="22">
        <f>'Div 91 history'!E79</f>
        <v>939.06</v>
      </c>
      <c r="J78" s="22">
        <f>'Div 91 history'!F79</f>
        <v>939.06</v>
      </c>
      <c r="K78" s="22">
        <f>'Div 91 history'!G79</f>
        <v>245.24</v>
      </c>
      <c r="L78" s="1">
        <f t="shared" si="42"/>
        <v>1149.3944446698222</v>
      </c>
      <c r="M78" s="1">
        <f t="shared" si="42"/>
        <v>172.28737650270827</v>
      </c>
      <c r="N78" s="1">
        <f t="shared" si="42"/>
        <v>181.31355987237052</v>
      </c>
      <c r="O78" s="1">
        <f t="shared" si="42"/>
        <v>462.62727739657765</v>
      </c>
      <c r="P78" s="1">
        <f t="shared" si="42"/>
        <v>566.81147680614879</v>
      </c>
      <c r="Q78" s="1">
        <f t="shared" si="42"/>
        <v>635.3965314750759</v>
      </c>
      <c r="R78" s="1">
        <f t="shared" si="42"/>
        <v>715.95641367891108</v>
      </c>
      <c r="S78" s="1">
        <f t="shared" si="42"/>
        <v>624.17050474496966</v>
      </c>
      <c r="T78" s="1">
        <f t="shared" si="42"/>
        <v>555.17568436009537</v>
      </c>
      <c r="U78" s="1">
        <f t="shared" si="42"/>
        <v>501.79938350564083</v>
      </c>
      <c r="V78" s="1">
        <f t="shared" si="43"/>
        <v>891.81738461504904</v>
      </c>
      <c r="W78" s="1">
        <f t="shared" si="43"/>
        <v>474.80370736167703</v>
      </c>
      <c r="X78" s="1">
        <f t="shared" si="43"/>
        <v>1230.4383781644883</v>
      </c>
      <c r="Y78" s="1">
        <f t="shared" si="43"/>
        <v>83.127191027245814</v>
      </c>
      <c r="Z78" s="1">
        <f t="shared" si="43"/>
        <v>81.745958276862339</v>
      </c>
      <c r="AA78" s="1">
        <f t="shared" si="43"/>
        <v>462.62727739657765</v>
      </c>
      <c r="AB78" s="1">
        <f t="shared" si="43"/>
        <v>566.81147680614879</v>
      </c>
      <c r="AC78" s="1">
        <f t="shared" si="43"/>
        <v>635.3965314750759</v>
      </c>
      <c r="AD78" s="1">
        <f t="shared" si="43"/>
        <v>715.95641367891108</v>
      </c>
      <c r="AE78" s="1">
        <f t="shared" si="43"/>
        <v>624.17050474496966</v>
      </c>
      <c r="AF78" s="1">
        <f t="shared" si="43"/>
        <v>555.17568436009537</v>
      </c>
    </row>
    <row r="79" spans="1:35">
      <c r="A79" s="76" t="s">
        <v>328</v>
      </c>
      <c r="B79" s="5" t="str">
        <f t="shared" si="17"/>
        <v>9260-07489</v>
      </c>
      <c r="C79" s="5" t="str">
        <f t="shared" si="40"/>
        <v>9260</v>
      </c>
      <c r="D79" s="1">
        <f>SUM($F79:K79)</f>
        <v>159942.65</v>
      </c>
      <c r="E79" s="2">
        <f t="shared" ref="E79:E88" si="47">D79/$D$89</f>
        <v>0.18631400140733811</v>
      </c>
      <c r="F79" s="22">
        <f>'Div 91 history'!B80</f>
        <v>23334.66</v>
      </c>
      <c r="G79" s="22">
        <f>'Div 91 history'!C80</f>
        <v>23334.66</v>
      </c>
      <c r="H79" s="22">
        <f>'Div 91 history'!D80</f>
        <v>28592.87</v>
      </c>
      <c r="I79" s="22">
        <f>'Div 91 history'!E80</f>
        <v>28592.87</v>
      </c>
      <c r="J79" s="22">
        <f>'Div 91 history'!F80</f>
        <v>28592.87</v>
      </c>
      <c r="K79" s="22">
        <f>'Div 91 history'!G80</f>
        <v>27494.720000000001</v>
      </c>
      <c r="L79" s="1">
        <f t="shared" ref="L79:AF79" si="48">$E79*L$89</f>
        <v>37209.939272988333</v>
      </c>
      <c r="M79" s="1">
        <f t="shared" si="48"/>
        <v>5577.548114050468</v>
      </c>
      <c r="N79" s="1">
        <f t="shared" si="48"/>
        <v>5869.7574044376952</v>
      </c>
      <c r="O79" s="1">
        <f t="shared" si="48"/>
        <v>14976.87149766903</v>
      </c>
      <c r="P79" s="1">
        <f t="shared" si="48"/>
        <v>18349.680328625818</v>
      </c>
      <c r="Q79" s="1">
        <f t="shared" si="48"/>
        <v>20570.019683057333</v>
      </c>
      <c r="R79" s="1">
        <f t="shared" si="48"/>
        <v>23178.026306497126</v>
      </c>
      <c r="S79" s="1">
        <f t="shared" si="48"/>
        <v>20206.593728772164</v>
      </c>
      <c r="T79" s="1">
        <f t="shared" si="48"/>
        <v>17972.988817440448</v>
      </c>
      <c r="U79" s="1">
        <f t="shared" si="48"/>
        <v>16245.010295688022</v>
      </c>
      <c r="V79" s="1">
        <f t="shared" si="48"/>
        <v>28871.264236581465</v>
      </c>
      <c r="W79" s="1">
        <f t="shared" si="48"/>
        <v>15371.065346146604</v>
      </c>
      <c r="X79" s="1">
        <f t="shared" si="48"/>
        <v>39833.616338564294</v>
      </c>
      <c r="Y79" s="1">
        <f t="shared" si="48"/>
        <v>2691.1194363275918</v>
      </c>
      <c r="Z79" s="1">
        <f t="shared" si="48"/>
        <v>2646.4040759898307</v>
      </c>
      <c r="AA79" s="1">
        <f t="shared" si="48"/>
        <v>14976.87149766903</v>
      </c>
      <c r="AB79" s="1">
        <f t="shared" si="48"/>
        <v>18349.680328625818</v>
      </c>
      <c r="AC79" s="1">
        <f t="shared" si="48"/>
        <v>20570.019683057333</v>
      </c>
      <c r="AD79" s="1">
        <f t="shared" si="48"/>
        <v>23178.026306497126</v>
      </c>
      <c r="AE79" s="1">
        <f t="shared" si="48"/>
        <v>20206.593728772164</v>
      </c>
      <c r="AF79" s="1">
        <f t="shared" si="48"/>
        <v>17972.988817440448</v>
      </c>
    </row>
    <row r="80" spans="1:35">
      <c r="A80" s="76" t="s">
        <v>329</v>
      </c>
      <c r="B80" s="5" t="str">
        <f t="shared" si="17"/>
        <v>9260-07490</v>
      </c>
      <c r="C80" s="5" t="str">
        <f t="shared" si="40"/>
        <v>9260</v>
      </c>
      <c r="D80" s="1">
        <f>SUM($F80:K80)</f>
        <v>-83323.489999999991</v>
      </c>
      <c r="E80" s="2">
        <f t="shared" si="47"/>
        <v>-9.7061870821349538E-2</v>
      </c>
      <c r="F80" s="22">
        <f>'Div 91 history'!B81</f>
        <v>-11960.23</v>
      </c>
      <c r="G80" s="22">
        <f>'Div 91 history'!C81</f>
        <v>-11960.23</v>
      </c>
      <c r="H80" s="22">
        <f>'Div 91 history'!D81</f>
        <v>-15009.99</v>
      </c>
      <c r="I80" s="22">
        <f>'Div 91 history'!E81</f>
        <v>-15009.99</v>
      </c>
      <c r="J80" s="22">
        <f>'Div 91 history'!F81</f>
        <v>-15009.99</v>
      </c>
      <c r="K80" s="22">
        <f>'Div 91 history'!G81</f>
        <v>-14373.06</v>
      </c>
      <c r="L80" s="1">
        <f t="shared" ref="L80:AA80" si="49">$E80*L$89</f>
        <v>-19384.835770280475</v>
      </c>
      <c r="M80" s="1">
        <f t="shared" si="49"/>
        <v>-2905.6713422317498</v>
      </c>
      <c r="N80" s="1">
        <f t="shared" si="49"/>
        <v>-3057.9002685718297</v>
      </c>
      <c r="O80" s="1">
        <f t="shared" si="49"/>
        <v>-7802.3291627799726</v>
      </c>
      <c r="P80" s="1">
        <f t="shared" si="49"/>
        <v>-9559.4227391221157</v>
      </c>
      <c r="Q80" s="1">
        <f t="shared" si="49"/>
        <v>-10716.127495455594</v>
      </c>
      <c r="R80" s="1">
        <f t="shared" si="49"/>
        <v>-12074.79082764447</v>
      </c>
      <c r="S80" s="1">
        <f t="shared" si="49"/>
        <v>-10526.797639612761</v>
      </c>
      <c r="T80" s="1">
        <f t="shared" si="49"/>
        <v>-9363.182078076803</v>
      </c>
      <c r="U80" s="1">
        <f t="shared" si="49"/>
        <v>-8462.9769040506562</v>
      </c>
      <c r="V80" s="1">
        <f t="shared" si="49"/>
        <v>-15040.731767944029</v>
      </c>
      <c r="W80" s="1">
        <f t="shared" si="49"/>
        <v>-8007.6878159702437</v>
      </c>
      <c r="X80" s="1">
        <f t="shared" si="49"/>
        <v>-20751.66275318183</v>
      </c>
      <c r="Y80" s="1">
        <f t="shared" si="49"/>
        <v>-1401.9616621435728</v>
      </c>
      <c r="Z80" s="1">
        <f t="shared" si="49"/>
        <v>-1378.6668131464489</v>
      </c>
      <c r="AA80" s="1">
        <f t="shared" si="49"/>
        <v>-7802.3291627799726</v>
      </c>
      <c r="AB80" s="1">
        <f t="shared" ref="AB80:AF88" si="50">$E80*AB$89</f>
        <v>-9559.4227391221157</v>
      </c>
      <c r="AC80" s="1">
        <f t="shared" si="50"/>
        <v>-10716.127495455594</v>
      </c>
      <c r="AD80" s="1">
        <f t="shared" si="50"/>
        <v>-12074.79082764447</v>
      </c>
      <c r="AE80" s="1">
        <f t="shared" si="50"/>
        <v>-10526.797639612761</v>
      </c>
      <c r="AF80" s="1">
        <f t="shared" si="50"/>
        <v>-9363.182078076803</v>
      </c>
    </row>
    <row r="81" spans="1:38">
      <c r="A81" s="76" t="s">
        <v>853</v>
      </c>
      <c r="B81" s="5" t="str">
        <f t="shared" si="17"/>
        <v>9010-07499</v>
      </c>
      <c r="C81" s="5" t="str">
        <f t="shared" si="40"/>
        <v>9010</v>
      </c>
      <c r="D81" s="1">
        <f>SUM($F81:K81)</f>
        <v>12.45</v>
      </c>
      <c r="E81" s="2">
        <f t="shared" si="47"/>
        <v>1.4502756566315237E-5</v>
      </c>
      <c r="F81" s="22">
        <f>'Div 91 history'!B82</f>
        <v>0</v>
      </c>
      <c r="G81" s="22">
        <f>'Div 91 history'!C82</f>
        <v>0</v>
      </c>
      <c r="H81" s="22">
        <f>'Div 91 history'!D82</f>
        <v>12.45</v>
      </c>
      <c r="I81" s="22">
        <f>'Div 91 history'!E82</f>
        <v>0</v>
      </c>
      <c r="J81" s="22">
        <f>'Div 91 history'!F82</f>
        <v>0</v>
      </c>
      <c r="K81" s="22">
        <f>'Div 91 history'!G82</f>
        <v>0</v>
      </c>
      <c r="L81" s="1">
        <f t="shared" ref="L81:AA88" si="51">$E81*L$89</f>
        <v>2.8964365911700525</v>
      </c>
      <c r="M81" s="1">
        <f t="shared" si="51"/>
        <v>0.43415858134105145</v>
      </c>
      <c r="N81" s="1">
        <f t="shared" si="51"/>
        <v>0.45690426965696335</v>
      </c>
      <c r="O81" s="1">
        <f t="shared" si="51"/>
        <v>1.1658056818864726</v>
      </c>
      <c r="P81" s="1">
        <f t="shared" si="51"/>
        <v>1.4283464735102953</v>
      </c>
      <c r="Q81" s="1">
        <f t="shared" si="51"/>
        <v>1.6011785790348216</v>
      </c>
      <c r="R81" s="1">
        <f t="shared" si="51"/>
        <v>1.8041868602020112</v>
      </c>
      <c r="S81" s="1">
        <f t="shared" si="51"/>
        <v>1.5728893570490015</v>
      </c>
      <c r="T81" s="1">
        <f t="shared" si="51"/>
        <v>1.3990246552569534</v>
      </c>
      <c r="U81" s="1">
        <f t="shared" si="51"/>
        <v>1.2645181143448347</v>
      </c>
      <c r="V81" s="1">
        <f t="shared" si="51"/>
        <v>2.2473507832053508</v>
      </c>
      <c r="W81" s="1">
        <f t="shared" si="51"/>
        <v>1.196489889091654</v>
      </c>
      <c r="X81" s="1">
        <f t="shared" si="51"/>
        <v>3.1006646658356947</v>
      </c>
      <c r="Y81" s="1">
        <f t="shared" si="51"/>
        <v>0.20947781584385727</v>
      </c>
      <c r="Z81" s="1">
        <f t="shared" si="51"/>
        <v>0.20599715426794163</v>
      </c>
      <c r="AA81" s="1">
        <f t="shared" si="51"/>
        <v>1.1658056818864726</v>
      </c>
      <c r="AB81" s="1">
        <f t="shared" si="50"/>
        <v>1.4283464735102953</v>
      </c>
      <c r="AC81" s="1">
        <f t="shared" si="50"/>
        <v>1.6011785790348216</v>
      </c>
      <c r="AD81" s="1">
        <f t="shared" si="50"/>
        <v>1.8041868602020112</v>
      </c>
      <c r="AE81" s="1">
        <f t="shared" si="50"/>
        <v>1.5728893570490015</v>
      </c>
      <c r="AF81" s="1">
        <f t="shared" si="50"/>
        <v>1.3990246552569534</v>
      </c>
      <c r="AH81" s="15"/>
      <c r="AI81" s="15"/>
    </row>
    <row r="82" spans="1:38">
      <c r="A82" s="76" t="s">
        <v>685</v>
      </c>
      <c r="B82" s="5" t="str">
        <f t="shared" si="17"/>
        <v>9110-07499</v>
      </c>
      <c r="C82" s="5" t="str">
        <f t="shared" si="40"/>
        <v>9110</v>
      </c>
      <c r="D82" s="1">
        <f>SUM($F82:K82)</f>
        <v>0</v>
      </c>
      <c r="E82" s="2">
        <f t="shared" si="47"/>
        <v>0</v>
      </c>
      <c r="F82" s="22">
        <f>'Div 91 history'!B83</f>
        <v>0</v>
      </c>
      <c r="G82" s="22">
        <f>'Div 91 history'!C83</f>
        <v>0</v>
      </c>
      <c r="H82" s="22">
        <f>'Div 91 history'!D83</f>
        <v>0</v>
      </c>
      <c r="I82" s="22">
        <f>'Div 91 history'!E83</f>
        <v>0</v>
      </c>
      <c r="J82" s="22">
        <f>'Div 91 history'!F83</f>
        <v>0</v>
      </c>
      <c r="K82" s="22">
        <f>'Div 91 history'!G83</f>
        <v>0</v>
      </c>
      <c r="L82" s="1">
        <f t="shared" si="51"/>
        <v>0</v>
      </c>
      <c r="M82" s="1">
        <f t="shared" si="51"/>
        <v>0</v>
      </c>
      <c r="N82" s="1">
        <f t="shared" si="51"/>
        <v>0</v>
      </c>
      <c r="O82" s="1">
        <f t="shared" si="51"/>
        <v>0</v>
      </c>
      <c r="P82" s="1">
        <f t="shared" si="51"/>
        <v>0</v>
      </c>
      <c r="Q82" s="1">
        <f t="shared" si="51"/>
        <v>0</v>
      </c>
      <c r="R82" s="1">
        <f t="shared" si="51"/>
        <v>0</v>
      </c>
      <c r="S82" s="1">
        <f t="shared" si="51"/>
        <v>0</v>
      </c>
      <c r="T82" s="1">
        <f t="shared" si="51"/>
        <v>0</v>
      </c>
      <c r="U82" s="1">
        <f t="shared" si="51"/>
        <v>0</v>
      </c>
      <c r="V82" s="1">
        <f t="shared" si="51"/>
        <v>0</v>
      </c>
      <c r="W82" s="1">
        <f t="shared" si="51"/>
        <v>0</v>
      </c>
      <c r="X82" s="1">
        <f t="shared" si="51"/>
        <v>0</v>
      </c>
      <c r="Y82" s="1">
        <f t="shared" si="51"/>
        <v>0</v>
      </c>
      <c r="Z82" s="1">
        <f t="shared" si="51"/>
        <v>0</v>
      </c>
      <c r="AA82" s="1">
        <f t="shared" si="51"/>
        <v>0</v>
      </c>
      <c r="AB82" s="1">
        <f t="shared" si="50"/>
        <v>0</v>
      </c>
      <c r="AC82" s="1">
        <f t="shared" si="50"/>
        <v>0</v>
      </c>
      <c r="AD82" s="1">
        <f t="shared" si="50"/>
        <v>0</v>
      </c>
      <c r="AE82" s="1">
        <f t="shared" si="50"/>
        <v>0</v>
      </c>
      <c r="AF82" s="1">
        <f t="shared" si="50"/>
        <v>0</v>
      </c>
    </row>
    <row r="83" spans="1:38">
      <c r="A83" s="76" t="s">
        <v>113</v>
      </c>
      <c r="B83" s="5" t="str">
        <f t="shared" si="17"/>
        <v>9250-07499</v>
      </c>
      <c r="C83" s="5" t="str">
        <f t="shared" si="40"/>
        <v>9250</v>
      </c>
      <c r="D83" s="1">
        <f>SUM($F83:K83)</f>
        <v>0</v>
      </c>
      <c r="E83" s="2">
        <f t="shared" si="47"/>
        <v>0</v>
      </c>
      <c r="F83" s="22">
        <f>'Div 91 history'!B84</f>
        <v>0</v>
      </c>
      <c r="G83" s="22">
        <f>'Div 91 history'!C84</f>
        <v>0</v>
      </c>
      <c r="H83" s="22">
        <f>'Div 91 history'!D84</f>
        <v>0</v>
      </c>
      <c r="I83" s="22">
        <f>'Div 91 history'!E84</f>
        <v>0</v>
      </c>
      <c r="J83" s="22">
        <f>'Div 91 history'!F84</f>
        <v>0</v>
      </c>
      <c r="K83" s="22">
        <f>'Div 91 history'!G84</f>
        <v>0</v>
      </c>
      <c r="L83" s="1">
        <f t="shared" si="51"/>
        <v>0</v>
      </c>
      <c r="M83" s="1">
        <f t="shared" si="51"/>
        <v>0</v>
      </c>
      <c r="N83" s="1">
        <f t="shared" si="51"/>
        <v>0</v>
      </c>
      <c r="O83" s="1">
        <f t="shared" si="51"/>
        <v>0</v>
      </c>
      <c r="P83" s="1">
        <f t="shared" si="51"/>
        <v>0</v>
      </c>
      <c r="Q83" s="1">
        <f t="shared" si="51"/>
        <v>0</v>
      </c>
      <c r="R83" s="1">
        <f t="shared" si="51"/>
        <v>0</v>
      </c>
      <c r="S83" s="1">
        <f t="shared" si="51"/>
        <v>0</v>
      </c>
      <c r="T83" s="1">
        <f t="shared" si="51"/>
        <v>0</v>
      </c>
      <c r="U83" s="1">
        <f t="shared" si="51"/>
        <v>0</v>
      </c>
      <c r="V83" s="1">
        <f t="shared" si="51"/>
        <v>0</v>
      </c>
      <c r="W83" s="1">
        <f t="shared" si="51"/>
        <v>0</v>
      </c>
      <c r="X83" s="1">
        <f t="shared" si="51"/>
        <v>0</v>
      </c>
      <c r="Y83" s="1">
        <f t="shared" si="51"/>
        <v>0</v>
      </c>
      <c r="Z83" s="1">
        <f t="shared" si="51"/>
        <v>0</v>
      </c>
      <c r="AA83" s="1">
        <f t="shared" si="51"/>
        <v>0</v>
      </c>
      <c r="AB83" s="1">
        <f t="shared" si="50"/>
        <v>0</v>
      </c>
      <c r="AC83" s="1">
        <f t="shared" si="50"/>
        <v>0</v>
      </c>
      <c r="AD83" s="1">
        <f t="shared" si="50"/>
        <v>0</v>
      </c>
      <c r="AE83" s="1">
        <f t="shared" si="50"/>
        <v>0</v>
      </c>
      <c r="AF83" s="1">
        <f t="shared" si="50"/>
        <v>0</v>
      </c>
    </row>
    <row r="84" spans="1:38">
      <c r="A84" s="76" t="s">
        <v>114</v>
      </c>
      <c r="B84" s="5" t="str">
        <f t="shared" si="17"/>
        <v>9260-07499</v>
      </c>
      <c r="C84" s="5" t="str">
        <f t="shared" si="40"/>
        <v>9260</v>
      </c>
      <c r="D84" s="1">
        <f>SUM($F84:K84)</f>
        <v>6786.13</v>
      </c>
      <c r="E84" s="2">
        <f t="shared" si="47"/>
        <v>7.9050274230818337E-3</v>
      </c>
      <c r="F84" s="22">
        <f>'Div 91 history'!B85</f>
        <v>1339.49</v>
      </c>
      <c r="G84" s="22">
        <f>'Div 91 history'!C85</f>
        <v>1869.2</v>
      </c>
      <c r="H84" s="22">
        <f>'Div 91 history'!D85</f>
        <v>1906.62</v>
      </c>
      <c r="I84" s="22">
        <f>'Div 91 history'!E85</f>
        <v>1086.0999999999999</v>
      </c>
      <c r="J84" s="22">
        <f>'Div 91 history'!F85</f>
        <v>248.33</v>
      </c>
      <c r="K84" s="22">
        <f>'Div 91 history'!G85</f>
        <v>336.39</v>
      </c>
      <c r="L84" s="1">
        <f t="shared" si="51"/>
        <v>1578.76267023589</v>
      </c>
      <c r="M84" s="1">
        <f t="shared" si="51"/>
        <v>236.64711434505622</v>
      </c>
      <c r="N84" s="1">
        <f t="shared" si="51"/>
        <v>249.04512220459512</v>
      </c>
      <c r="O84" s="1">
        <f t="shared" si="51"/>
        <v>635.44649895744976</v>
      </c>
      <c r="P84" s="1">
        <f t="shared" si="51"/>
        <v>778.54978749256395</v>
      </c>
      <c r="Q84" s="1">
        <f t="shared" si="51"/>
        <v>872.7555012486406</v>
      </c>
      <c r="R84" s="1">
        <f t="shared" si="51"/>
        <v>983.40936366447204</v>
      </c>
      <c r="S84" s="1">
        <f t="shared" si="51"/>
        <v>857.33587570690293</v>
      </c>
      <c r="T84" s="1">
        <f t="shared" si="51"/>
        <v>762.56732399830287</v>
      </c>
      <c r="U84" s="1">
        <f t="shared" si="51"/>
        <v>689.25175191155938</v>
      </c>
      <c r="V84" s="1">
        <f t="shared" si="51"/>
        <v>1224.9650257376168</v>
      </c>
      <c r="W84" s="1">
        <f t="shared" si="51"/>
        <v>652.17156072783519</v>
      </c>
      <c r="X84" s="1">
        <f t="shared" si="51"/>
        <v>1690.0814063267137</v>
      </c>
      <c r="Y84" s="1">
        <f t="shared" si="51"/>
        <v>114.18021609899401</v>
      </c>
      <c r="Z84" s="1">
        <f t="shared" si="51"/>
        <v>112.28300951745436</v>
      </c>
      <c r="AA84" s="1">
        <f t="shared" si="51"/>
        <v>635.44649895744976</v>
      </c>
      <c r="AB84" s="1">
        <f t="shared" si="50"/>
        <v>778.54978749256395</v>
      </c>
      <c r="AC84" s="1">
        <f t="shared" si="50"/>
        <v>872.7555012486406</v>
      </c>
      <c r="AD84" s="1">
        <f t="shared" si="50"/>
        <v>983.40936366447204</v>
      </c>
      <c r="AE84" s="1">
        <f t="shared" si="50"/>
        <v>857.33587570690293</v>
      </c>
      <c r="AF84" s="1">
        <f t="shared" si="50"/>
        <v>762.56732399830287</v>
      </c>
    </row>
    <row r="85" spans="1:38">
      <c r="A85" s="76" t="s">
        <v>115</v>
      </c>
      <c r="B85" s="5" t="str">
        <f t="shared" si="17"/>
        <v>8700-07499</v>
      </c>
      <c r="C85" s="5" t="str">
        <f t="shared" si="40"/>
        <v>8700</v>
      </c>
      <c r="D85" s="1">
        <f>SUM($F85:K85)</f>
        <v>4726.9799999999996</v>
      </c>
      <c r="E85" s="2">
        <f t="shared" si="47"/>
        <v>5.5063646774169313E-3</v>
      </c>
      <c r="F85" s="22">
        <f>'Div 91 history'!B86</f>
        <v>407.62</v>
      </c>
      <c r="G85" s="22">
        <f>'Div 91 history'!C86</f>
        <v>289.70999999999998</v>
      </c>
      <c r="H85" s="22">
        <f>'Div 91 history'!D86</f>
        <v>2526.27</v>
      </c>
      <c r="I85" s="22">
        <f>'Div 91 history'!E86</f>
        <v>433.26</v>
      </c>
      <c r="J85" s="22">
        <f>'Div 91 history'!F86</f>
        <v>750.64</v>
      </c>
      <c r="K85" s="22">
        <f>'Div 91 history'!G86</f>
        <v>319.48</v>
      </c>
      <c r="L85" s="1">
        <f t="shared" si="51"/>
        <v>1099.7106696971096</v>
      </c>
      <c r="M85" s="1">
        <f t="shared" si="51"/>
        <v>164.84007476526293</v>
      </c>
      <c r="N85" s="1">
        <f t="shared" si="51"/>
        <v>173.47609193438333</v>
      </c>
      <c r="O85" s="1">
        <f t="shared" si="51"/>
        <v>442.62973029427457</v>
      </c>
      <c r="P85" s="1">
        <f t="shared" si="51"/>
        <v>542.31045890391124</v>
      </c>
      <c r="Q85" s="1">
        <f t="shared" si="51"/>
        <v>607.93085297397761</v>
      </c>
      <c r="R85" s="1">
        <f t="shared" si="51"/>
        <v>685.0084501556388</v>
      </c>
      <c r="S85" s="1">
        <f t="shared" si="51"/>
        <v>597.19008297056132</v>
      </c>
      <c r="T85" s="1">
        <f t="shared" si="51"/>
        <v>531.17763573546301</v>
      </c>
      <c r="U85" s="1">
        <f t="shared" si="51"/>
        <v>480.10858121652581</v>
      </c>
      <c r="V85" s="1">
        <f t="shared" si="51"/>
        <v>853.26764700369699</v>
      </c>
      <c r="W85" s="1">
        <f t="shared" si="51"/>
        <v>454.27982136051941</v>
      </c>
      <c r="X85" s="1">
        <f t="shared" si="51"/>
        <v>1177.2513945471496</v>
      </c>
      <c r="Y85" s="1">
        <f t="shared" si="51"/>
        <v>79.533931400610157</v>
      </c>
      <c r="Z85" s="1">
        <f t="shared" si="51"/>
        <v>78.212403878030088</v>
      </c>
      <c r="AA85" s="1">
        <f t="shared" si="51"/>
        <v>442.62973029427457</v>
      </c>
      <c r="AB85" s="1">
        <f t="shared" si="50"/>
        <v>542.31045890391124</v>
      </c>
      <c r="AC85" s="1">
        <f t="shared" si="50"/>
        <v>607.93085297397761</v>
      </c>
      <c r="AD85" s="1">
        <f t="shared" si="50"/>
        <v>685.0084501556388</v>
      </c>
      <c r="AE85" s="1">
        <f t="shared" si="50"/>
        <v>597.19008297056132</v>
      </c>
      <c r="AF85" s="1">
        <f t="shared" si="50"/>
        <v>531.17763573546301</v>
      </c>
    </row>
    <row r="86" spans="1:38">
      <c r="A86" s="76" t="s">
        <v>116</v>
      </c>
      <c r="B86" s="5" t="str">
        <f t="shared" ref="B86:B87" si="52">RIGHT(A86,10)</f>
        <v>8740-07499</v>
      </c>
      <c r="C86" s="5" t="str">
        <f t="shared" ref="C86:C87" si="53">LEFT(B86,4)</f>
        <v>8740</v>
      </c>
      <c r="D86" s="1">
        <f>SUM($F86:K86)</f>
        <v>0</v>
      </c>
      <c r="E86" s="2">
        <f t="shared" si="47"/>
        <v>0</v>
      </c>
      <c r="F86" s="22">
        <f>'Div 91 history'!B87</f>
        <v>0</v>
      </c>
      <c r="G86" s="22">
        <f>'Div 91 history'!C87</f>
        <v>0</v>
      </c>
      <c r="H86" s="22">
        <f>'Div 91 history'!D87</f>
        <v>0</v>
      </c>
      <c r="I86" s="22">
        <f>'Div 91 history'!E87</f>
        <v>0</v>
      </c>
      <c r="J86" s="22">
        <f>'Div 91 history'!F87</f>
        <v>0</v>
      </c>
      <c r="K86" s="22">
        <f>'Div 91 history'!G87</f>
        <v>0</v>
      </c>
      <c r="L86" s="1">
        <f t="shared" si="51"/>
        <v>0</v>
      </c>
      <c r="M86" s="1">
        <f t="shared" si="51"/>
        <v>0</v>
      </c>
      <c r="N86" s="1">
        <f t="shared" si="51"/>
        <v>0</v>
      </c>
      <c r="O86" s="1">
        <f t="shared" si="51"/>
        <v>0</v>
      </c>
      <c r="P86" s="1">
        <f t="shared" si="51"/>
        <v>0</v>
      </c>
      <c r="Q86" s="1">
        <f t="shared" si="51"/>
        <v>0</v>
      </c>
      <c r="R86" s="1">
        <f t="shared" si="51"/>
        <v>0</v>
      </c>
      <c r="S86" s="1">
        <f t="shared" si="51"/>
        <v>0</v>
      </c>
      <c r="T86" s="1">
        <f t="shared" si="51"/>
        <v>0</v>
      </c>
      <c r="U86" s="1">
        <f t="shared" si="51"/>
        <v>0</v>
      </c>
      <c r="V86" s="1">
        <f t="shared" si="51"/>
        <v>0</v>
      </c>
      <c r="W86" s="1">
        <f t="shared" si="51"/>
        <v>0</v>
      </c>
      <c r="X86" s="1">
        <f t="shared" si="51"/>
        <v>0</v>
      </c>
      <c r="Y86" s="1">
        <f t="shared" si="51"/>
        <v>0</v>
      </c>
      <c r="Z86" s="1">
        <f t="shared" si="51"/>
        <v>0</v>
      </c>
      <c r="AA86" s="1">
        <f t="shared" si="51"/>
        <v>0</v>
      </c>
      <c r="AB86" s="1">
        <f t="shared" si="50"/>
        <v>0</v>
      </c>
      <c r="AC86" s="1">
        <f t="shared" si="50"/>
        <v>0</v>
      </c>
      <c r="AD86" s="1">
        <f t="shared" si="50"/>
        <v>0</v>
      </c>
      <c r="AE86" s="1">
        <f t="shared" si="50"/>
        <v>0</v>
      </c>
      <c r="AF86" s="1">
        <f t="shared" si="50"/>
        <v>0</v>
      </c>
    </row>
    <row r="87" spans="1:38">
      <c r="A87" s="110" t="s">
        <v>319</v>
      </c>
      <c r="B87" s="5" t="str">
        <f t="shared" si="52"/>
        <v>8700-07421</v>
      </c>
      <c r="C87" s="5" t="str">
        <f t="shared" si="53"/>
        <v>8700</v>
      </c>
      <c r="D87" s="1">
        <f>SUM($F87:K87)</f>
        <v>0</v>
      </c>
      <c r="E87" s="2">
        <f t="shared" si="47"/>
        <v>0</v>
      </c>
      <c r="F87" s="22">
        <f>'Div 91 history'!B88</f>
        <v>0</v>
      </c>
      <c r="G87" s="22">
        <f>'Div 91 history'!C88</f>
        <v>0</v>
      </c>
      <c r="H87" s="22">
        <f>'Div 91 history'!D88</f>
        <v>0</v>
      </c>
      <c r="I87" s="22">
        <f>'Div 91 history'!E88</f>
        <v>0</v>
      </c>
      <c r="J87" s="22">
        <f>'Div 91 history'!F88</f>
        <v>0</v>
      </c>
      <c r="K87" s="22">
        <f>'Div 91 history'!G88</f>
        <v>0</v>
      </c>
      <c r="L87" s="1">
        <f t="shared" si="51"/>
        <v>0</v>
      </c>
      <c r="M87" s="1">
        <f t="shared" si="51"/>
        <v>0</v>
      </c>
      <c r="N87" s="1">
        <f t="shared" si="51"/>
        <v>0</v>
      </c>
      <c r="O87" s="1">
        <f t="shared" si="51"/>
        <v>0</v>
      </c>
      <c r="P87" s="1">
        <f t="shared" si="51"/>
        <v>0</v>
      </c>
      <c r="Q87" s="1">
        <f t="shared" si="51"/>
        <v>0</v>
      </c>
      <c r="R87" s="1">
        <f t="shared" si="51"/>
        <v>0</v>
      </c>
      <c r="S87" s="1">
        <f t="shared" si="51"/>
        <v>0</v>
      </c>
      <c r="T87" s="1">
        <f t="shared" si="51"/>
        <v>0</v>
      </c>
      <c r="U87" s="1">
        <f t="shared" si="51"/>
        <v>0</v>
      </c>
      <c r="V87" s="1">
        <f t="shared" si="51"/>
        <v>0</v>
      </c>
      <c r="W87" s="1">
        <f t="shared" si="51"/>
        <v>0</v>
      </c>
      <c r="X87" s="1">
        <f t="shared" si="51"/>
        <v>0</v>
      </c>
      <c r="Y87" s="1">
        <f t="shared" si="51"/>
        <v>0</v>
      </c>
      <c r="Z87" s="1">
        <f t="shared" si="51"/>
        <v>0</v>
      </c>
      <c r="AA87" s="1">
        <f t="shared" si="51"/>
        <v>0</v>
      </c>
      <c r="AB87" s="1">
        <f t="shared" si="50"/>
        <v>0</v>
      </c>
      <c r="AC87" s="1">
        <f t="shared" si="50"/>
        <v>0</v>
      </c>
      <c r="AD87" s="1">
        <f t="shared" si="50"/>
        <v>0</v>
      </c>
      <c r="AE87" s="1">
        <f t="shared" si="50"/>
        <v>0</v>
      </c>
      <c r="AF87" s="1">
        <f t="shared" si="50"/>
        <v>0</v>
      </c>
    </row>
    <row r="88" spans="1:38">
      <c r="A88" s="110" t="s">
        <v>798</v>
      </c>
      <c r="B88" s="5" t="str">
        <f t="shared" ref="B88" si="54">RIGHT(A88,10)</f>
        <v>8700-07495</v>
      </c>
      <c r="C88" s="5" t="str">
        <f t="shared" ref="C88" si="55">LEFT(B88,4)</f>
        <v>8700</v>
      </c>
      <c r="D88" s="1">
        <f>SUM($F88:K88)</f>
        <v>0</v>
      </c>
      <c r="E88" s="2">
        <f t="shared" si="47"/>
        <v>0</v>
      </c>
      <c r="F88" s="22">
        <f>'Div 91 history'!B89</f>
        <v>0</v>
      </c>
      <c r="G88" s="22">
        <f>'Div 91 history'!C89</f>
        <v>0</v>
      </c>
      <c r="H88" s="22">
        <f>'Div 91 history'!D89</f>
        <v>0</v>
      </c>
      <c r="I88" s="22">
        <f>'Div 91 history'!E89</f>
        <v>0</v>
      </c>
      <c r="J88" s="22">
        <f>'Div 91 history'!F89</f>
        <v>0</v>
      </c>
      <c r="K88" s="22">
        <f>'Div 91 history'!G89</f>
        <v>0</v>
      </c>
      <c r="L88" s="1">
        <f t="shared" si="51"/>
        <v>0</v>
      </c>
      <c r="M88" s="1">
        <f t="shared" si="51"/>
        <v>0</v>
      </c>
      <c r="N88" s="1">
        <f t="shared" si="51"/>
        <v>0</v>
      </c>
      <c r="O88" s="1">
        <f t="shared" si="51"/>
        <v>0</v>
      </c>
      <c r="P88" s="1">
        <f t="shared" si="51"/>
        <v>0</v>
      </c>
      <c r="Q88" s="1">
        <f t="shared" si="51"/>
        <v>0</v>
      </c>
      <c r="R88" s="1">
        <f t="shared" si="51"/>
        <v>0</v>
      </c>
      <c r="S88" s="1">
        <f t="shared" si="51"/>
        <v>0</v>
      </c>
      <c r="T88" s="1">
        <f t="shared" si="51"/>
        <v>0</v>
      </c>
      <c r="U88" s="1">
        <f t="shared" si="51"/>
        <v>0</v>
      </c>
      <c r="V88" s="1">
        <f t="shared" si="51"/>
        <v>0</v>
      </c>
      <c r="W88" s="1">
        <f t="shared" si="51"/>
        <v>0</v>
      </c>
      <c r="X88" s="1">
        <f t="shared" si="51"/>
        <v>0</v>
      </c>
      <c r="Y88" s="1">
        <f t="shared" si="51"/>
        <v>0</v>
      </c>
      <c r="Z88" s="1">
        <f t="shared" si="51"/>
        <v>0</v>
      </c>
      <c r="AA88" s="1">
        <f t="shared" si="51"/>
        <v>0</v>
      </c>
      <c r="AB88" s="1">
        <f t="shared" si="50"/>
        <v>0</v>
      </c>
      <c r="AC88" s="1">
        <f t="shared" si="50"/>
        <v>0</v>
      </c>
      <c r="AD88" s="1">
        <f t="shared" si="50"/>
        <v>0</v>
      </c>
      <c r="AE88" s="1">
        <f t="shared" si="50"/>
        <v>0</v>
      </c>
      <c r="AF88" s="1">
        <f t="shared" si="50"/>
        <v>0</v>
      </c>
    </row>
    <row r="89" spans="1:38">
      <c r="A89" s="9" t="s">
        <v>29</v>
      </c>
      <c r="B89" s="5"/>
      <c r="C89" s="5"/>
      <c r="D89" s="31">
        <f>SUM(D64:D88)</f>
        <v>858457.49000000022</v>
      </c>
      <c r="E89" s="32">
        <f t="shared" ref="E89:K89" si="56">SUM(E64:E88)</f>
        <v>1</v>
      </c>
      <c r="F89" s="31">
        <f>SUM(F64:F88)</f>
        <v>123998.73999999999</v>
      </c>
      <c r="G89" s="31">
        <f t="shared" si="56"/>
        <v>108793.25</v>
      </c>
      <c r="H89" s="31">
        <f t="shared" si="56"/>
        <v>204440.08</v>
      </c>
      <c r="I89" s="31">
        <f t="shared" si="56"/>
        <v>105008.07999999999</v>
      </c>
      <c r="J89" s="31">
        <f t="shared" si="56"/>
        <v>214516.98</v>
      </c>
      <c r="K89" s="31">
        <f t="shared" si="56"/>
        <v>101700.36000000002</v>
      </c>
      <c r="L89" s="33">
        <f>'Div 91 history'!H90</f>
        <v>199716.28</v>
      </c>
      <c r="M89" s="33">
        <f>'Div 91 history'!I90</f>
        <v>29936.28</v>
      </c>
      <c r="N89" s="33">
        <f>'Div 91 history'!J90</f>
        <v>31504.65</v>
      </c>
      <c r="O89" s="31">
        <f>'Div 091 FY19 Budget'!C65</f>
        <v>80385.11</v>
      </c>
      <c r="P89" s="31">
        <f>'Div 091 FY19 Budget'!D65</f>
        <v>98487.93</v>
      </c>
      <c r="Q89" s="31">
        <f>'Div 091 FY19 Budget'!E65</f>
        <v>110405.12</v>
      </c>
      <c r="R89" s="31">
        <f>'Div 091 FY19 Budget'!F65</f>
        <v>124403.03</v>
      </c>
      <c r="S89" s="31">
        <f>'Div 091 FY19 Budget'!G65</f>
        <v>108454.51</v>
      </c>
      <c r="T89" s="31">
        <f>'Div 091 FY19 Budget'!H65</f>
        <v>96466.12</v>
      </c>
      <c r="U89" s="31">
        <f>'Div 091 FY19 Budget'!I65</f>
        <v>87191.57</v>
      </c>
      <c r="V89" s="31">
        <f>'Div 091 FY19 Budget'!J65</f>
        <v>154960.25</v>
      </c>
      <c r="W89" s="31">
        <f>'Div 091 FY19 Budget'!K65</f>
        <v>82500.86</v>
      </c>
      <c r="X89" s="31">
        <f>'Div 091 FY19 Budget'!L65</f>
        <v>213798.2977</v>
      </c>
      <c r="Y89" s="31">
        <f>'Div 091 FY19 Budget'!M65</f>
        <v>14444</v>
      </c>
      <c r="Z89" s="31">
        <f>'Div 091 FY19 Budget'!N65</f>
        <v>14204</v>
      </c>
      <c r="AA89" s="37">
        <f t="shared" ref="AA89:AF89" si="57">O89*(1+AA$3)</f>
        <v>80385.11</v>
      </c>
      <c r="AB89" s="37">
        <f t="shared" si="57"/>
        <v>98487.93</v>
      </c>
      <c r="AC89" s="37">
        <f t="shared" si="57"/>
        <v>110405.12</v>
      </c>
      <c r="AD89" s="37">
        <f t="shared" si="57"/>
        <v>124403.03</v>
      </c>
      <c r="AE89" s="37">
        <f t="shared" si="57"/>
        <v>108454.51</v>
      </c>
      <c r="AF89" s="37">
        <f t="shared" si="57"/>
        <v>96466.12</v>
      </c>
      <c r="AG89" s="40"/>
      <c r="AH89" s="15">
        <f>SUM(F89:Q89)</f>
        <v>1408892.8599999999</v>
      </c>
      <c r="AI89" s="15">
        <f>SUM(U89:AF89)</f>
        <v>1185700.7977</v>
      </c>
      <c r="AK89" s="15">
        <f>AH89*$AK$6</f>
        <v>701346.86666332663</v>
      </c>
      <c r="AL89" s="15">
        <f>AI89*$AL$6</f>
        <v>590241.85709506006</v>
      </c>
    </row>
    <row r="90" spans="1:38">
      <c r="B90" s="5"/>
      <c r="C90" s="5"/>
      <c r="F90" s="1">
        <f>F89-'Div 91 history'!B90</f>
        <v>0</v>
      </c>
      <c r="G90" s="1">
        <f>G89-'Div 91 history'!C90</f>
        <v>0</v>
      </c>
      <c r="H90" s="1">
        <f>H89-'Div 91 history'!D90</f>
        <v>0</v>
      </c>
      <c r="I90" s="1">
        <f>I89-'Div 91 history'!E90</f>
        <v>0</v>
      </c>
      <c r="J90" s="1">
        <f>J89-'Div 91 history'!F90</f>
        <v>0</v>
      </c>
      <c r="K90" s="1">
        <f>K89-'Div 91 history'!G90</f>
        <v>0</v>
      </c>
      <c r="L90" s="1">
        <f>L89-'Div 91 history'!H90</f>
        <v>0</v>
      </c>
      <c r="M90" s="1">
        <f>M89-'Div 91 history'!I90</f>
        <v>0</v>
      </c>
      <c r="N90" s="1">
        <f>N89-'Div 91 history'!J90</f>
        <v>0</v>
      </c>
      <c r="O90" s="1">
        <f t="shared" ref="O90:AF90" si="58">O89-SUM(O64:O88)</f>
        <v>0</v>
      </c>
      <c r="P90" s="1">
        <f t="shared" si="58"/>
        <v>0</v>
      </c>
      <c r="Q90" s="1">
        <f t="shared" si="58"/>
        <v>0</v>
      </c>
      <c r="R90" s="1">
        <f t="shared" si="58"/>
        <v>0</v>
      </c>
      <c r="S90" s="1">
        <f t="shared" si="58"/>
        <v>0</v>
      </c>
      <c r="T90" s="1">
        <f t="shared" si="58"/>
        <v>0</v>
      </c>
      <c r="U90" s="1">
        <f t="shared" si="58"/>
        <v>0</v>
      </c>
      <c r="V90" s="1">
        <f t="shared" si="58"/>
        <v>0</v>
      </c>
      <c r="W90" s="1">
        <f t="shared" si="58"/>
        <v>0</v>
      </c>
      <c r="X90" s="1">
        <f t="shared" si="58"/>
        <v>0</v>
      </c>
      <c r="Y90" s="1">
        <f t="shared" si="58"/>
        <v>0</v>
      </c>
      <c r="Z90" s="1">
        <f t="shared" si="58"/>
        <v>0</v>
      </c>
      <c r="AA90" s="1">
        <f t="shared" si="58"/>
        <v>0</v>
      </c>
      <c r="AB90" s="1">
        <f t="shared" si="58"/>
        <v>0</v>
      </c>
      <c r="AC90" s="1">
        <f t="shared" si="58"/>
        <v>0</v>
      </c>
      <c r="AD90" s="1">
        <f t="shared" si="58"/>
        <v>0</v>
      </c>
      <c r="AE90" s="1">
        <f t="shared" si="58"/>
        <v>0</v>
      </c>
      <c r="AF90" s="1">
        <f t="shared" si="58"/>
        <v>0</v>
      </c>
    </row>
    <row r="91" spans="1:38">
      <c r="A91" s="76" t="s">
        <v>125</v>
      </c>
      <c r="B91" s="5" t="str">
        <f t="shared" si="17"/>
        <v>9240-04069</v>
      </c>
      <c r="C91" s="5" t="str">
        <f t="shared" ref="C91:C95" si="59">LEFT(B91,4)</f>
        <v>9240</v>
      </c>
      <c r="D91" s="1">
        <f>SUM($F91:K91)</f>
        <v>2708.7999999999997</v>
      </c>
      <c r="E91" s="2">
        <f>D91/$D$96</f>
        <v>8.1970958531857985E-2</v>
      </c>
      <c r="F91" s="22">
        <f>'Div 91 history'!B92</f>
        <v>483.16</v>
      </c>
      <c r="G91" s="22">
        <f>'Div 91 history'!C92</f>
        <v>483.16</v>
      </c>
      <c r="H91" s="22">
        <f>'Div 91 history'!D92</f>
        <v>435.62</v>
      </c>
      <c r="I91" s="22">
        <f>'Div 91 history'!E92</f>
        <v>435.62</v>
      </c>
      <c r="J91" s="22">
        <f>'Div 91 history'!F92</f>
        <v>435.62</v>
      </c>
      <c r="K91" s="22">
        <f>'Div 91 history'!G92</f>
        <v>435.62</v>
      </c>
      <c r="L91" s="1">
        <f t="shared" ref="L91:U94" si="60">$E91*L$96</f>
        <v>2811.3579647671331</v>
      </c>
      <c r="M91" s="1">
        <f t="shared" si="60"/>
        <v>2832.0146463171614</v>
      </c>
      <c r="N91" s="1">
        <f t="shared" si="60"/>
        <v>3064.5662556720426</v>
      </c>
      <c r="O91" s="1">
        <f t="shared" si="60"/>
        <v>2771.5200789206501</v>
      </c>
      <c r="P91" s="1">
        <f t="shared" si="60"/>
        <v>2795.6195407290165</v>
      </c>
      <c r="Q91" s="1">
        <f t="shared" si="60"/>
        <v>2802.1772174115654</v>
      </c>
      <c r="R91" s="1">
        <f t="shared" si="60"/>
        <v>2890.7878235845037</v>
      </c>
      <c r="S91" s="1">
        <f t="shared" si="60"/>
        <v>2820.6206830812334</v>
      </c>
      <c r="T91" s="1">
        <f t="shared" si="60"/>
        <v>2926.1992776702664</v>
      </c>
      <c r="U91" s="1">
        <f t="shared" si="60"/>
        <v>2989.2349447812653</v>
      </c>
      <c r="V91" s="1">
        <f t="shared" ref="V91:AF94" si="61">$E91*V$96</f>
        <v>2923.1663522045874</v>
      </c>
      <c r="W91" s="1">
        <f t="shared" si="61"/>
        <v>2922.7564974119282</v>
      </c>
      <c r="X91" s="1">
        <f t="shared" si="61"/>
        <v>2902.4276996960275</v>
      </c>
      <c r="Y91" s="1">
        <f t="shared" si="61"/>
        <v>2909.9690278809585</v>
      </c>
      <c r="Z91" s="1">
        <f t="shared" si="61"/>
        <v>2922.8384683704603</v>
      </c>
      <c r="AA91" s="1">
        <f t="shared" si="61"/>
        <v>2771.5200789206501</v>
      </c>
      <c r="AB91" s="1">
        <f t="shared" si="61"/>
        <v>2795.6195407290165</v>
      </c>
      <c r="AC91" s="1">
        <f t="shared" si="61"/>
        <v>2802.1772174115654</v>
      </c>
      <c r="AD91" s="1">
        <f t="shared" si="61"/>
        <v>2890.7878235845037</v>
      </c>
      <c r="AE91" s="1">
        <f t="shared" si="61"/>
        <v>2820.6206830812334</v>
      </c>
      <c r="AF91" s="1">
        <f t="shared" si="61"/>
        <v>2926.1992776702664</v>
      </c>
    </row>
    <row r="92" spans="1:38">
      <c r="A92" s="76" t="s">
        <v>402</v>
      </c>
      <c r="B92" s="5" t="str">
        <f t="shared" si="17"/>
        <v>9250-04070</v>
      </c>
      <c r="C92" s="5" t="str">
        <f t="shared" si="59"/>
        <v>9250</v>
      </c>
      <c r="D92" s="1">
        <f>SUM($F92:K92)</f>
        <v>13841.29</v>
      </c>
      <c r="E92" s="2">
        <f>D92/$D$96</f>
        <v>0.41885108114937269</v>
      </c>
      <c r="F92" s="22">
        <f>'Div 91 history'!B93</f>
        <v>2393.3200000000002</v>
      </c>
      <c r="G92" s="22">
        <f>'Div 91 history'!C93</f>
        <v>2393.3200000000002</v>
      </c>
      <c r="H92" s="22">
        <f>'Div 91 history'!D93</f>
        <v>2393.3200000000002</v>
      </c>
      <c r="I92" s="22">
        <f>'Div 91 history'!E93</f>
        <v>2246.91</v>
      </c>
      <c r="J92" s="22">
        <f>'Div 91 history'!F93</f>
        <v>2207.21</v>
      </c>
      <c r="K92" s="22">
        <f>'Div 91 history'!G93</f>
        <v>2207.21</v>
      </c>
      <c r="L92" s="1">
        <f t="shared" si="60"/>
        <v>14365.335530180035</v>
      </c>
      <c r="M92" s="1">
        <f t="shared" si="60"/>
        <v>14470.886002629677</v>
      </c>
      <c r="N92" s="1">
        <f t="shared" si="60"/>
        <v>15659.166519850447</v>
      </c>
      <c r="O92" s="1">
        <f t="shared" si="60"/>
        <v>14161.77390474144</v>
      </c>
      <c r="P92" s="1">
        <f t="shared" si="60"/>
        <v>14284.916122599356</v>
      </c>
      <c r="Q92" s="1">
        <f t="shared" si="60"/>
        <v>14318.424209091305</v>
      </c>
      <c r="R92" s="1">
        <f t="shared" si="60"/>
        <v>14771.202227813777</v>
      </c>
      <c r="S92" s="1">
        <f t="shared" si="60"/>
        <v>14412.665702349914</v>
      </c>
      <c r="T92" s="1">
        <f t="shared" si="60"/>
        <v>14952.145894870306</v>
      </c>
      <c r="U92" s="1">
        <f t="shared" si="60"/>
        <v>15274.242376274175</v>
      </c>
      <c r="V92" s="1">
        <f t="shared" si="61"/>
        <v>14936.648404867779</v>
      </c>
      <c r="W92" s="1">
        <f t="shared" si="61"/>
        <v>14934.554149462032</v>
      </c>
      <c r="X92" s="1">
        <f t="shared" si="61"/>
        <v>14830.679081336988</v>
      </c>
      <c r="Y92" s="1">
        <f t="shared" si="61"/>
        <v>14869.21338080273</v>
      </c>
      <c r="Z92" s="1">
        <f t="shared" si="61"/>
        <v>14934.973000543183</v>
      </c>
      <c r="AA92" s="1">
        <f t="shared" si="61"/>
        <v>14161.77390474144</v>
      </c>
      <c r="AB92" s="1">
        <f t="shared" si="61"/>
        <v>14284.916122599356</v>
      </c>
      <c r="AC92" s="1">
        <f t="shared" si="61"/>
        <v>14318.424209091305</v>
      </c>
      <c r="AD92" s="1">
        <f t="shared" si="61"/>
        <v>14771.202227813777</v>
      </c>
      <c r="AE92" s="1">
        <f t="shared" si="61"/>
        <v>14412.665702349914</v>
      </c>
      <c r="AF92" s="1">
        <f t="shared" si="61"/>
        <v>14952.145894870306</v>
      </c>
    </row>
    <row r="93" spans="1:38">
      <c r="A93" s="76" t="s">
        <v>127</v>
      </c>
      <c r="B93" s="5" t="str">
        <f t="shared" si="17"/>
        <v>9240-04072</v>
      </c>
      <c r="C93" s="5" t="str">
        <f t="shared" si="59"/>
        <v>9240</v>
      </c>
      <c r="D93" s="1">
        <f>SUM($F93:K93)</f>
        <v>-9336.86</v>
      </c>
      <c r="E93" s="2">
        <f>D93/$D$96</f>
        <v>-0.28254258855499248</v>
      </c>
      <c r="F93" s="22">
        <f>'Div 91 history'!B94</f>
        <v>-1510.85</v>
      </c>
      <c r="G93" s="22">
        <f>'Div 91 history'!C94</f>
        <v>-1588.34</v>
      </c>
      <c r="H93" s="22">
        <f>'Div 91 history'!D94</f>
        <v>-1652.75</v>
      </c>
      <c r="I93" s="22">
        <f>'Div 91 history'!E94</f>
        <v>-1555.06</v>
      </c>
      <c r="J93" s="22">
        <f>'Div 91 history'!F94</f>
        <v>-1501.48</v>
      </c>
      <c r="K93" s="22">
        <f>'Div 91 history'!G94</f>
        <v>-1528.38</v>
      </c>
      <c r="L93" s="1">
        <f t="shared" si="60"/>
        <v>-9690.3631596705764</v>
      </c>
      <c r="M93" s="1">
        <f t="shared" si="60"/>
        <v>-9761.5638919864359</v>
      </c>
      <c r="N93" s="1">
        <f t="shared" si="60"/>
        <v>-10563.137215716948</v>
      </c>
      <c r="O93" s="1">
        <f t="shared" si="60"/>
        <v>-9553.0474616328502</v>
      </c>
      <c r="P93" s="1">
        <f t="shared" si="60"/>
        <v>-9636.1149826680194</v>
      </c>
      <c r="Q93" s="1">
        <f t="shared" si="60"/>
        <v>-9658.7183897524174</v>
      </c>
      <c r="R93" s="1">
        <f t="shared" si="60"/>
        <v>-9964.1469279803641</v>
      </c>
      <c r="S93" s="1">
        <f t="shared" si="60"/>
        <v>-9722.290472177292</v>
      </c>
      <c r="T93" s="1">
        <f t="shared" si="60"/>
        <v>-10086.205326236122</v>
      </c>
      <c r="U93" s="1">
        <f t="shared" si="60"/>
        <v>-10303.480576834911</v>
      </c>
      <c r="V93" s="1">
        <f t="shared" si="61"/>
        <v>-10075.751250459587</v>
      </c>
      <c r="W93" s="1">
        <f t="shared" si="61"/>
        <v>-10074.338537516813</v>
      </c>
      <c r="X93" s="1">
        <f t="shared" si="61"/>
        <v>-10004.267975555174</v>
      </c>
      <c r="Y93" s="1">
        <f t="shared" si="61"/>
        <v>-10030.261893702233</v>
      </c>
      <c r="Z93" s="1">
        <f t="shared" si="61"/>
        <v>-10074.621080105368</v>
      </c>
      <c r="AA93" s="1">
        <f t="shared" si="61"/>
        <v>-9553.0474616328502</v>
      </c>
      <c r="AB93" s="1">
        <f t="shared" si="61"/>
        <v>-9636.1149826680194</v>
      </c>
      <c r="AC93" s="1">
        <f t="shared" si="61"/>
        <v>-9658.7183897524174</v>
      </c>
      <c r="AD93" s="1">
        <f t="shared" si="61"/>
        <v>-9964.1469279803641</v>
      </c>
      <c r="AE93" s="1">
        <f t="shared" si="61"/>
        <v>-9722.290472177292</v>
      </c>
      <c r="AF93" s="1">
        <f t="shared" si="61"/>
        <v>-10086.205326236122</v>
      </c>
    </row>
    <row r="94" spans="1:38">
      <c r="A94" s="76" t="s">
        <v>890</v>
      </c>
      <c r="B94" s="5" t="str">
        <f t="shared" ref="B94" si="62">RIGHT(A94,10)</f>
        <v>9250-07120</v>
      </c>
      <c r="C94" s="5" t="str">
        <f t="shared" ref="C94" si="63">LEFT(B94,4)</f>
        <v>9250</v>
      </c>
      <c r="D94" s="1">
        <f>SUM($F94:K94)</f>
        <v>0</v>
      </c>
      <c r="E94" s="2">
        <f>D94/$D$96</f>
        <v>0</v>
      </c>
      <c r="F94" s="22">
        <f>'Div 91 history'!B95</f>
        <v>0</v>
      </c>
      <c r="G94" s="22">
        <f>'Div 91 history'!C95</f>
        <v>0</v>
      </c>
      <c r="H94" s="22">
        <f>'Div 91 history'!D95</f>
        <v>0</v>
      </c>
      <c r="I94" s="22">
        <f>'Div 91 history'!E95</f>
        <v>0</v>
      </c>
      <c r="J94" s="22">
        <f>'Div 91 history'!F95</f>
        <v>0</v>
      </c>
      <c r="K94" s="22">
        <f>'Div 91 history'!G95</f>
        <v>0</v>
      </c>
      <c r="L94" s="1">
        <f t="shared" si="60"/>
        <v>0</v>
      </c>
      <c r="M94" s="1">
        <f t="shared" si="60"/>
        <v>0</v>
      </c>
      <c r="N94" s="1">
        <f t="shared" si="60"/>
        <v>0</v>
      </c>
      <c r="O94" s="1">
        <f t="shared" si="60"/>
        <v>0</v>
      </c>
      <c r="P94" s="1">
        <f t="shared" si="60"/>
        <v>0</v>
      </c>
      <c r="Q94" s="1">
        <f t="shared" si="60"/>
        <v>0</v>
      </c>
      <c r="R94" s="1">
        <f t="shared" si="60"/>
        <v>0</v>
      </c>
      <c r="S94" s="1">
        <f t="shared" si="60"/>
        <v>0</v>
      </c>
      <c r="T94" s="1">
        <f t="shared" si="60"/>
        <v>0</v>
      </c>
      <c r="U94" s="1">
        <f t="shared" si="60"/>
        <v>0</v>
      </c>
      <c r="V94" s="1">
        <f t="shared" si="61"/>
        <v>0</v>
      </c>
      <c r="W94" s="1">
        <f t="shared" si="61"/>
        <v>0</v>
      </c>
      <c r="X94" s="1">
        <f t="shared" si="61"/>
        <v>0</v>
      </c>
      <c r="Y94" s="1">
        <f t="shared" si="61"/>
        <v>0</v>
      </c>
      <c r="Z94" s="1">
        <f t="shared" si="61"/>
        <v>0</v>
      </c>
      <c r="AA94" s="1">
        <f t="shared" si="61"/>
        <v>0</v>
      </c>
      <c r="AB94" s="1">
        <f t="shared" si="61"/>
        <v>0</v>
      </c>
      <c r="AC94" s="1">
        <f t="shared" si="61"/>
        <v>0</v>
      </c>
      <c r="AD94" s="1">
        <f t="shared" si="61"/>
        <v>0</v>
      </c>
      <c r="AE94" s="1">
        <f t="shared" si="61"/>
        <v>0</v>
      </c>
      <c r="AF94" s="1">
        <f t="shared" si="61"/>
        <v>0</v>
      </c>
    </row>
    <row r="95" spans="1:38">
      <c r="A95" s="76" t="s">
        <v>335</v>
      </c>
      <c r="B95" s="5" t="str">
        <f t="shared" ref="B95:B184" si="64">RIGHT(A95,10)</f>
        <v>8700-07120</v>
      </c>
      <c r="C95" s="5" t="str">
        <f t="shared" si="59"/>
        <v>8700</v>
      </c>
      <c r="D95" s="1">
        <f>SUM($F95:K95)</f>
        <v>25832.620000000003</v>
      </c>
      <c r="E95" s="2">
        <f>D95/$D$96</f>
        <v>0.78172054887376174</v>
      </c>
      <c r="F95" s="22">
        <f>'Div 91 history'!B96</f>
        <v>1678.41</v>
      </c>
      <c r="G95" s="22">
        <f>'Div 91 history'!C96</f>
        <v>4532.04</v>
      </c>
      <c r="H95" s="22">
        <f>'Div 91 history'!D96</f>
        <v>4572.7299999999996</v>
      </c>
      <c r="I95" s="22">
        <f>'Div 91 history'!E96</f>
        <v>3889.88</v>
      </c>
      <c r="J95" s="22">
        <f>'Div 91 history'!F96</f>
        <v>11159.56</v>
      </c>
      <c r="K95" s="22">
        <f>'Div 91 history'!G96</f>
        <v>0</v>
      </c>
      <c r="L95" s="1">
        <f t="shared" ref="L95:AF95" si="65">$E95*L$96</f>
        <v>26810.669664723406</v>
      </c>
      <c r="M95" s="1">
        <f t="shared" si="65"/>
        <v>27007.663243039595</v>
      </c>
      <c r="N95" s="1">
        <f t="shared" si="65"/>
        <v>29225.404440194456</v>
      </c>
      <c r="O95" s="1">
        <f t="shared" si="65"/>
        <v>26430.753477970757</v>
      </c>
      <c r="P95" s="1">
        <f t="shared" si="65"/>
        <v>26660.579319339646</v>
      </c>
      <c r="Q95" s="1">
        <f t="shared" si="65"/>
        <v>26723.116963249544</v>
      </c>
      <c r="R95" s="1">
        <f t="shared" si="65"/>
        <v>27568.156876582081</v>
      </c>
      <c r="S95" s="1">
        <f t="shared" si="65"/>
        <v>26899.004086746143</v>
      </c>
      <c r="T95" s="1">
        <f t="shared" si="65"/>
        <v>27905.860153695547</v>
      </c>
      <c r="U95" s="1">
        <f t="shared" si="65"/>
        <v>28507.003255779469</v>
      </c>
      <c r="V95" s="1">
        <f t="shared" si="65"/>
        <v>27876.936493387217</v>
      </c>
      <c r="W95" s="1">
        <f t="shared" si="65"/>
        <v>27873.02789064285</v>
      </c>
      <c r="X95" s="1">
        <f t="shared" si="65"/>
        <v>27679.161194522156</v>
      </c>
      <c r="Y95" s="1">
        <f t="shared" si="65"/>
        <v>27751.079485018541</v>
      </c>
      <c r="Z95" s="1">
        <f t="shared" si="65"/>
        <v>27873.809611191722</v>
      </c>
      <c r="AA95" s="1">
        <f t="shared" si="65"/>
        <v>26430.753477970757</v>
      </c>
      <c r="AB95" s="1">
        <f t="shared" si="65"/>
        <v>26660.579319339646</v>
      </c>
      <c r="AC95" s="1">
        <f t="shared" si="65"/>
        <v>26723.116963249544</v>
      </c>
      <c r="AD95" s="1">
        <f t="shared" si="65"/>
        <v>27568.156876582081</v>
      </c>
      <c r="AE95" s="1">
        <f t="shared" si="65"/>
        <v>26899.004086746143</v>
      </c>
      <c r="AF95" s="1">
        <f t="shared" si="65"/>
        <v>27905.860153695547</v>
      </c>
    </row>
    <row r="96" spans="1:38">
      <c r="A96" s="9" t="s">
        <v>27</v>
      </c>
      <c r="B96" s="5"/>
      <c r="C96" s="5"/>
      <c r="D96" s="31">
        <f t="shared" ref="D96:J96" si="66">SUM(D91:D95)</f>
        <v>33045.850000000006</v>
      </c>
      <c r="E96" s="32">
        <f t="shared" si="66"/>
        <v>0.99999999999999989</v>
      </c>
      <c r="F96" s="31">
        <f t="shared" si="66"/>
        <v>3044.04</v>
      </c>
      <c r="G96" s="31">
        <f t="shared" si="66"/>
        <v>5820.18</v>
      </c>
      <c r="H96" s="31">
        <f t="shared" si="66"/>
        <v>5748.92</v>
      </c>
      <c r="I96" s="31">
        <f t="shared" si="66"/>
        <v>5017.3500000000004</v>
      </c>
      <c r="J96" s="31">
        <f t="shared" si="66"/>
        <v>12300.91</v>
      </c>
      <c r="K96" s="31">
        <f t="shared" ref="K96" si="67">SUM(K91:K95)</f>
        <v>1114.4499999999998</v>
      </c>
      <c r="L96" s="33">
        <f>'Div 91 history'!H97</f>
        <v>34297</v>
      </c>
      <c r="M96" s="33">
        <f>'Div 91 history'!I97</f>
        <v>34549</v>
      </c>
      <c r="N96" s="33">
        <f>'Div 91 history'!J97</f>
        <v>37386</v>
      </c>
      <c r="O96" s="31">
        <f>'Div 091 FY19 Budget'!C39</f>
        <v>33811</v>
      </c>
      <c r="P96" s="31">
        <f>'Div 091 FY19 Budget'!D39</f>
        <v>34105</v>
      </c>
      <c r="Q96" s="31">
        <f>'Div 091 FY19 Budget'!E39</f>
        <v>34185</v>
      </c>
      <c r="R96" s="31">
        <f>'Div 091 FY19 Budget'!F39</f>
        <v>35266</v>
      </c>
      <c r="S96" s="31">
        <f>'Div 091 FY19 Budget'!G39</f>
        <v>34410</v>
      </c>
      <c r="T96" s="31">
        <f>'Div 091 FY19 Budget'!H39</f>
        <v>35698</v>
      </c>
      <c r="U96" s="31">
        <f>'Div 091 FY19 Budget'!I39</f>
        <v>36467</v>
      </c>
      <c r="V96" s="31">
        <f>'Div 091 FY19 Budget'!J39</f>
        <v>35661</v>
      </c>
      <c r="W96" s="31">
        <f>'Div 091 FY19 Budget'!K39</f>
        <v>35656</v>
      </c>
      <c r="X96" s="31">
        <f>'Div 091 FY19 Budget'!L39</f>
        <v>35408</v>
      </c>
      <c r="Y96" s="31">
        <f>'Div 091 FY19 Budget'!M39</f>
        <v>35500</v>
      </c>
      <c r="Z96" s="31">
        <f>'Div 091 FY19 Budget'!N39</f>
        <v>35657</v>
      </c>
      <c r="AA96" s="37">
        <f t="shared" ref="AA96" si="68">O96*(1+AA$3)</f>
        <v>33811</v>
      </c>
      <c r="AB96" s="37">
        <f t="shared" ref="AB96" si="69">P96*(1+AB$3)</f>
        <v>34105</v>
      </c>
      <c r="AC96" s="37">
        <f t="shared" ref="AC96" si="70">Q96*(1+AC$3)</f>
        <v>34185</v>
      </c>
      <c r="AD96" s="37">
        <f t="shared" ref="AD96" si="71">R96*(1+AD$3)</f>
        <v>35266</v>
      </c>
      <c r="AE96" s="37">
        <f t="shared" ref="AE96" si="72">S96*(1+AE$3)</f>
        <v>34410</v>
      </c>
      <c r="AF96" s="37">
        <f t="shared" ref="AF96" si="73">T96*(1+AF$3)</f>
        <v>35698</v>
      </c>
      <c r="AH96" s="15">
        <f>SUM(F96:Q96)</f>
        <v>241378.85</v>
      </c>
      <c r="AI96" s="15">
        <f>SUM(U96:AF96)</f>
        <v>421824</v>
      </c>
      <c r="AK96" s="15">
        <f>AH96*$AK$6</f>
        <v>120158.39169367154</v>
      </c>
      <c r="AL96" s="15">
        <f>AI96*$AL$6</f>
        <v>209983.98720000003</v>
      </c>
    </row>
    <row r="97" spans="1:32">
      <c r="B97" s="5"/>
      <c r="C97" s="5"/>
      <c r="F97" s="1">
        <f>F96-'Div 91 history'!B97</f>
        <v>0</v>
      </c>
      <c r="G97" s="1">
        <f>G96-'Div 91 history'!C97</f>
        <v>0</v>
      </c>
      <c r="H97" s="1">
        <f>H96-'Div 91 history'!D97</f>
        <v>0</v>
      </c>
      <c r="I97" s="1">
        <f>I96-'Div 91 history'!E97</f>
        <v>0</v>
      </c>
      <c r="J97" s="1">
        <f>J96-'Div 91 history'!F97</f>
        <v>0</v>
      </c>
      <c r="K97" s="1">
        <f>K96-'Div 91 history'!G97</f>
        <v>0</v>
      </c>
      <c r="L97" s="1">
        <f>L96-'Div 91 history'!H97</f>
        <v>0</v>
      </c>
      <c r="M97" s="1">
        <f>M96-'Div 91 history'!I97</f>
        <v>0</v>
      </c>
      <c r="N97" s="1">
        <f>N96-'Div 91 history'!J97</f>
        <v>0</v>
      </c>
      <c r="O97" s="1">
        <f t="shared" ref="O97:AF97" si="74">O96-SUM(O91:O95)</f>
        <v>0</v>
      </c>
      <c r="P97" s="1">
        <f t="shared" si="74"/>
        <v>0</v>
      </c>
      <c r="Q97" s="1">
        <f t="shared" si="74"/>
        <v>0</v>
      </c>
      <c r="R97" s="1">
        <f t="shared" si="74"/>
        <v>0</v>
      </c>
      <c r="S97" s="1">
        <f t="shared" si="74"/>
        <v>0</v>
      </c>
      <c r="T97" s="1">
        <f t="shared" si="74"/>
        <v>0</v>
      </c>
      <c r="U97" s="1">
        <f t="shared" si="74"/>
        <v>0</v>
      </c>
      <c r="V97" s="1">
        <f t="shared" si="74"/>
        <v>0</v>
      </c>
      <c r="W97" s="1">
        <f t="shared" si="74"/>
        <v>0</v>
      </c>
      <c r="X97" s="1">
        <f t="shared" si="74"/>
        <v>0</v>
      </c>
      <c r="Y97" s="1">
        <f t="shared" si="74"/>
        <v>0</v>
      </c>
      <c r="Z97" s="1">
        <f t="shared" si="74"/>
        <v>0</v>
      </c>
      <c r="AA97" s="1">
        <f t="shared" si="74"/>
        <v>0</v>
      </c>
      <c r="AB97" s="1">
        <f t="shared" si="74"/>
        <v>0</v>
      </c>
      <c r="AC97" s="1">
        <f t="shared" si="74"/>
        <v>0</v>
      </c>
      <c r="AD97" s="1">
        <f t="shared" si="74"/>
        <v>0</v>
      </c>
      <c r="AE97" s="1">
        <f t="shared" si="74"/>
        <v>0</v>
      </c>
      <c r="AF97" s="1">
        <f t="shared" si="74"/>
        <v>0</v>
      </c>
    </row>
    <row r="98" spans="1:32">
      <c r="A98" s="76" t="s">
        <v>129</v>
      </c>
      <c r="B98" s="5" t="str">
        <f t="shared" si="64"/>
        <v>8250-04580</v>
      </c>
      <c r="C98" s="5" t="str">
        <f t="shared" ref="C98:C121" si="75">LEFT(B98,4)</f>
        <v>8250</v>
      </c>
      <c r="D98" s="1">
        <f>SUM($F98:K98)</f>
        <v>-533.77</v>
      </c>
      <c r="E98" s="2">
        <f>D98/$D$124</f>
        <v>-3.3123245193120683E-3</v>
      </c>
      <c r="F98" s="22">
        <f>'Div 91 history'!B99</f>
        <v>-95.61</v>
      </c>
      <c r="G98" s="22">
        <f>'Div 91 history'!C99</f>
        <v>-11.9</v>
      </c>
      <c r="H98" s="22">
        <f>'Div 91 history'!D99</f>
        <v>0</v>
      </c>
      <c r="I98" s="22">
        <f>'Div 91 history'!E99</f>
        <v>-352.64</v>
      </c>
      <c r="J98" s="22">
        <f>'Div 91 history'!F99</f>
        <v>-35.11</v>
      </c>
      <c r="K98" s="22">
        <f>'Div 91 history'!G99</f>
        <v>-38.51</v>
      </c>
      <c r="L98" s="1">
        <f t="shared" ref="L98:AF110" si="76">$E98*L$124</f>
        <v>-91.135197454616673</v>
      </c>
      <c r="M98" s="1">
        <f t="shared" si="76"/>
        <v>-86.964980884802785</v>
      </c>
      <c r="N98" s="1">
        <f t="shared" si="76"/>
        <v>-88.339595560317292</v>
      </c>
      <c r="O98" s="1">
        <f t="shared" si="76"/>
        <v>-81.507396267313055</v>
      </c>
      <c r="P98" s="1">
        <f t="shared" si="76"/>
        <v>-81.192394205526469</v>
      </c>
      <c r="Q98" s="1">
        <f t="shared" si="76"/>
        <v>-82.306660173823062</v>
      </c>
      <c r="R98" s="1">
        <f t="shared" si="76"/>
        <v>-86.855475436194311</v>
      </c>
      <c r="S98" s="1">
        <f t="shared" si="76"/>
        <v>-88.300808240196133</v>
      </c>
      <c r="T98" s="1">
        <f t="shared" si="76"/>
        <v>-87.66666371097385</v>
      </c>
      <c r="U98" s="1">
        <f t="shared" si="76"/>
        <v>-85.053074049010647</v>
      </c>
      <c r="V98" s="1">
        <f t="shared" si="76"/>
        <v>-80.117048050331817</v>
      </c>
      <c r="W98" s="1">
        <f t="shared" si="76"/>
        <v>-79.753354818111347</v>
      </c>
      <c r="X98" s="1">
        <f t="shared" si="76"/>
        <v>-105.08385973087249</v>
      </c>
      <c r="Y98" s="1">
        <f t="shared" si="76"/>
        <v>-82.772041768786409</v>
      </c>
      <c r="Z98" s="1">
        <f t="shared" si="76"/>
        <v>-80.34311419877487</v>
      </c>
      <c r="AA98" s="1">
        <f t="shared" si="76"/>
        <v>-81.507396267313055</v>
      </c>
      <c r="AB98" s="1">
        <f t="shared" si="76"/>
        <v>-81.192394205526469</v>
      </c>
      <c r="AC98" s="1">
        <f t="shared" si="76"/>
        <v>-82.306660173823062</v>
      </c>
      <c r="AD98" s="1">
        <f t="shared" si="76"/>
        <v>-86.855475436194311</v>
      </c>
      <c r="AE98" s="1">
        <f t="shared" si="76"/>
        <v>-88.300808240196133</v>
      </c>
      <c r="AF98" s="1">
        <f t="shared" si="76"/>
        <v>-87.66666371097385</v>
      </c>
    </row>
    <row r="99" spans="1:32">
      <c r="A99" s="76" t="s">
        <v>966</v>
      </c>
      <c r="B99" s="5" t="str">
        <f t="shared" ref="B99:B104" si="77">RIGHT(A99,10)</f>
        <v>8740-04580</v>
      </c>
      <c r="C99" s="5" t="str">
        <f t="shared" ref="C99:C104" si="78">LEFT(B99,4)</f>
        <v>8740</v>
      </c>
      <c r="D99" s="1">
        <f>SUM($F99:K99)</f>
        <v>0</v>
      </c>
      <c r="E99" s="2">
        <f t="shared" ref="E99:E104" si="79">D99/$D$124</f>
        <v>0</v>
      </c>
      <c r="F99" s="22">
        <f>'Div 91 history'!B100</f>
        <v>0</v>
      </c>
      <c r="G99" s="22">
        <f>'Div 91 history'!C100</f>
        <v>0</v>
      </c>
      <c r="H99" s="22">
        <f>'Div 91 history'!D100</f>
        <v>0</v>
      </c>
      <c r="I99" s="22">
        <f>'Div 91 history'!E100</f>
        <v>0</v>
      </c>
      <c r="J99" s="22">
        <f>'Div 91 history'!F100</f>
        <v>0</v>
      </c>
      <c r="K99" s="22">
        <f>'Div 91 history'!G100</f>
        <v>0</v>
      </c>
      <c r="L99" s="1">
        <f t="shared" si="76"/>
        <v>0</v>
      </c>
      <c r="M99" s="1">
        <f t="shared" si="76"/>
        <v>0</v>
      </c>
      <c r="N99" s="1">
        <f t="shared" si="76"/>
        <v>0</v>
      </c>
      <c r="O99" s="1">
        <f t="shared" si="76"/>
        <v>0</v>
      </c>
      <c r="P99" s="1">
        <f t="shared" si="76"/>
        <v>0</v>
      </c>
      <c r="Q99" s="1">
        <f t="shared" si="76"/>
        <v>0</v>
      </c>
      <c r="R99" s="1">
        <f t="shared" si="76"/>
        <v>0</v>
      </c>
      <c r="S99" s="1">
        <f t="shared" si="76"/>
        <v>0</v>
      </c>
      <c r="T99" s="1">
        <f t="shared" si="76"/>
        <v>0</v>
      </c>
      <c r="U99" s="1">
        <f t="shared" si="76"/>
        <v>0</v>
      </c>
      <c r="V99" s="1">
        <f t="shared" si="76"/>
        <v>0</v>
      </c>
      <c r="W99" s="1">
        <f t="shared" si="76"/>
        <v>0</v>
      </c>
      <c r="X99" s="1">
        <f t="shared" si="76"/>
        <v>0</v>
      </c>
      <c r="Y99" s="1">
        <f t="shared" si="76"/>
        <v>0</v>
      </c>
      <c r="Z99" s="1">
        <f t="shared" si="76"/>
        <v>0</v>
      </c>
      <c r="AA99" s="1">
        <f t="shared" si="76"/>
        <v>0</v>
      </c>
      <c r="AB99" s="1">
        <f t="shared" si="76"/>
        <v>0</v>
      </c>
      <c r="AC99" s="1">
        <f t="shared" si="76"/>
        <v>0</v>
      </c>
      <c r="AD99" s="1">
        <f t="shared" si="76"/>
        <v>0</v>
      </c>
      <c r="AE99" s="1">
        <f t="shared" si="76"/>
        <v>0</v>
      </c>
      <c r="AF99" s="1">
        <f t="shared" si="76"/>
        <v>0</v>
      </c>
    </row>
    <row r="100" spans="1:32">
      <c r="A100" s="76" t="s">
        <v>897</v>
      </c>
      <c r="B100" s="5" t="str">
        <f t="shared" si="77"/>
        <v>8700-04580</v>
      </c>
      <c r="C100" s="5" t="str">
        <f t="shared" si="78"/>
        <v>8700</v>
      </c>
      <c r="D100" s="1">
        <f>SUM($F100:K100)</f>
        <v>-890.48</v>
      </c>
      <c r="E100" s="2">
        <f t="shared" si="79"/>
        <v>-5.525898304432641E-3</v>
      </c>
      <c r="F100" s="22">
        <f>'Div 91 history'!B101</f>
        <v>-273.19</v>
      </c>
      <c r="G100" s="22">
        <f>'Div 91 history'!C101</f>
        <v>-154.1</v>
      </c>
      <c r="H100" s="22">
        <f>'Div 91 history'!D101</f>
        <v>-315.14999999999998</v>
      </c>
      <c r="I100" s="22">
        <f>'Div 91 history'!E101</f>
        <v>-29.1</v>
      </c>
      <c r="J100" s="22">
        <f>'Div 91 history'!F101</f>
        <v>0</v>
      </c>
      <c r="K100" s="22">
        <f>'Div 91 history'!G101</f>
        <v>-118.94</v>
      </c>
      <c r="L100" s="1">
        <f t="shared" si="76"/>
        <v>-152.03940017121056</v>
      </c>
      <c r="M100" s="1">
        <f t="shared" si="76"/>
        <v>-145.08229420592986</v>
      </c>
      <c r="N100" s="1">
        <f t="shared" si="76"/>
        <v>-147.37554200226941</v>
      </c>
      <c r="O100" s="1">
        <f t="shared" si="76"/>
        <v>-135.97749260564837</v>
      </c>
      <c r="P100" s="1">
        <f t="shared" si="76"/>
        <v>-135.45197967689683</v>
      </c>
      <c r="Q100" s="1">
        <f t="shared" si="76"/>
        <v>-137.31089186650797</v>
      </c>
      <c r="R100" s="1">
        <f t="shared" si="76"/>
        <v>-144.89960800798531</v>
      </c>
      <c r="S100" s="1">
        <f t="shared" si="76"/>
        <v>-147.3108337331245</v>
      </c>
      <c r="T100" s="1">
        <f t="shared" si="76"/>
        <v>-146.25290050274089</v>
      </c>
      <c r="U100" s="1">
        <f t="shared" si="76"/>
        <v>-141.89269044562829</v>
      </c>
      <c r="V100" s="1">
        <f t="shared" si="76"/>
        <v>-133.65799679236278</v>
      </c>
      <c r="W100" s="1">
        <f t="shared" si="76"/>
        <v>-133.05125315853607</v>
      </c>
      <c r="X100" s="1">
        <f t="shared" si="76"/>
        <v>-175.30973155693903</v>
      </c>
      <c r="Y100" s="1">
        <f t="shared" si="76"/>
        <v>-138.08728057828077</v>
      </c>
      <c r="Z100" s="1">
        <f t="shared" si="76"/>
        <v>-134.03513935164031</v>
      </c>
      <c r="AA100" s="1">
        <f t="shared" si="76"/>
        <v>-135.97749260564837</v>
      </c>
      <c r="AB100" s="1">
        <f t="shared" si="76"/>
        <v>-135.45197967689683</v>
      </c>
      <c r="AC100" s="1">
        <f t="shared" si="76"/>
        <v>-137.31089186650797</v>
      </c>
      <c r="AD100" s="1">
        <f t="shared" si="76"/>
        <v>-144.89960800798531</v>
      </c>
      <c r="AE100" s="1">
        <f t="shared" si="76"/>
        <v>-147.3108337331245</v>
      </c>
      <c r="AF100" s="1">
        <f t="shared" si="76"/>
        <v>-146.25290050274089</v>
      </c>
    </row>
    <row r="101" spans="1:32">
      <c r="A101" s="76" t="s">
        <v>130</v>
      </c>
      <c r="B101" s="5" t="str">
        <f t="shared" si="77"/>
        <v>8810-04580</v>
      </c>
      <c r="C101" s="5" t="str">
        <f t="shared" si="78"/>
        <v>8810</v>
      </c>
      <c r="D101" s="1">
        <f>SUM($F101:K101)</f>
        <v>-238588.98000000004</v>
      </c>
      <c r="E101" s="2">
        <f t="shared" si="79"/>
        <v>-1.4805705238054907</v>
      </c>
      <c r="F101" s="22">
        <f>'Div 91 history'!B102</f>
        <v>-40047.1</v>
      </c>
      <c r="G101" s="22">
        <f>'Div 91 history'!C102</f>
        <v>-40322.76</v>
      </c>
      <c r="H101" s="22">
        <f>'Div 91 history'!D102</f>
        <v>-40346.93</v>
      </c>
      <c r="I101" s="22">
        <f>'Div 91 history'!E102</f>
        <v>-36998.230000000003</v>
      </c>
      <c r="J101" s="22">
        <f>'Div 91 history'!F102</f>
        <v>-40365.32</v>
      </c>
      <c r="K101" s="22">
        <f>'Div 91 history'!G102</f>
        <v>-40508.639999999999</v>
      </c>
      <c r="L101" s="1">
        <f t="shared" si="76"/>
        <v>-40736.372974868558</v>
      </c>
      <c r="M101" s="1">
        <f t="shared" si="76"/>
        <v>-38872.334685397444</v>
      </c>
      <c r="N101" s="1">
        <f t="shared" si="76"/>
        <v>-39486.771452776724</v>
      </c>
      <c r="O101" s="1">
        <f t="shared" si="76"/>
        <v>-36432.857856144088</v>
      </c>
      <c r="P101" s="1">
        <f t="shared" si="76"/>
        <v>-36292.055599330182</v>
      </c>
      <c r="Q101" s="1">
        <f t="shared" si="76"/>
        <v>-36790.119523538357</v>
      </c>
      <c r="R101" s="1">
        <f t="shared" si="76"/>
        <v>-38823.387023880437</v>
      </c>
      <c r="S101" s="1">
        <f t="shared" si="76"/>
        <v>-39469.433971942955</v>
      </c>
      <c r="T101" s="1">
        <f t="shared" si="76"/>
        <v>-39185.978745160399</v>
      </c>
      <c r="U101" s="1">
        <f t="shared" si="76"/>
        <v>-38017.734573351678</v>
      </c>
      <c r="V101" s="1">
        <f t="shared" si="76"/>
        <v>-35811.388378776734</v>
      </c>
      <c r="W101" s="1">
        <f t="shared" si="76"/>
        <v>-35648.821735262893</v>
      </c>
      <c r="X101" s="1">
        <f t="shared" si="76"/>
        <v>-46971.262730486815</v>
      </c>
      <c r="Y101" s="1">
        <f t="shared" si="76"/>
        <v>-36998.139682133027</v>
      </c>
      <c r="Z101" s="1">
        <f t="shared" si="76"/>
        <v>-35912.437317026459</v>
      </c>
      <c r="AA101" s="1">
        <f t="shared" si="76"/>
        <v>-36432.857856144088</v>
      </c>
      <c r="AB101" s="1">
        <f t="shared" si="76"/>
        <v>-36292.055599330182</v>
      </c>
      <c r="AC101" s="1">
        <f t="shared" si="76"/>
        <v>-36790.119523538357</v>
      </c>
      <c r="AD101" s="1">
        <f t="shared" si="76"/>
        <v>-38823.387023880437</v>
      </c>
      <c r="AE101" s="1">
        <f t="shared" si="76"/>
        <v>-39469.433971942955</v>
      </c>
      <c r="AF101" s="1">
        <f t="shared" si="76"/>
        <v>-39185.978745160399</v>
      </c>
    </row>
    <row r="102" spans="1:32">
      <c r="A102" s="76" t="s">
        <v>131</v>
      </c>
      <c r="B102" s="5" t="str">
        <f t="shared" si="77"/>
        <v>8250-04581</v>
      </c>
      <c r="C102" s="5" t="str">
        <f t="shared" si="78"/>
        <v>8250</v>
      </c>
      <c r="D102" s="1">
        <f>SUM($F102:K102)</f>
        <v>4910.63</v>
      </c>
      <c r="E102" s="2">
        <f t="shared" si="79"/>
        <v>3.0473050479175343E-2</v>
      </c>
      <c r="F102" s="22">
        <f>'Div 91 history'!B103</f>
        <v>1123.08</v>
      </c>
      <c r="G102" s="22">
        <f>'Div 91 history'!C103</f>
        <v>162.75</v>
      </c>
      <c r="H102" s="22">
        <f>'Div 91 history'!D103</f>
        <v>0</v>
      </c>
      <c r="I102" s="22">
        <f>'Div 91 history'!E103</f>
        <v>2547.4</v>
      </c>
      <c r="J102" s="22">
        <f>'Div 91 history'!F103</f>
        <v>693.76</v>
      </c>
      <c r="K102" s="22">
        <f>'Div 91 history'!G103</f>
        <v>383.64</v>
      </c>
      <c r="L102" s="1">
        <f t="shared" si="76"/>
        <v>838.43459669251604</v>
      </c>
      <c r="M102" s="1">
        <f t="shared" si="76"/>
        <v>800.06902613923432</v>
      </c>
      <c r="N102" s="1">
        <f t="shared" si="76"/>
        <v>812.71534208809203</v>
      </c>
      <c r="O102" s="1">
        <f t="shared" si="76"/>
        <v>749.85979978671628</v>
      </c>
      <c r="P102" s="1">
        <f t="shared" si="76"/>
        <v>746.96181268614657</v>
      </c>
      <c r="Q102" s="1">
        <f t="shared" si="76"/>
        <v>757.2129468673412</v>
      </c>
      <c r="R102" s="1">
        <f t="shared" si="76"/>
        <v>799.06158709039278</v>
      </c>
      <c r="S102" s="1">
        <f t="shared" si="76"/>
        <v>812.35850266698083</v>
      </c>
      <c r="T102" s="1">
        <f t="shared" si="76"/>
        <v>806.52443715274285</v>
      </c>
      <c r="U102" s="1">
        <f t="shared" si="76"/>
        <v>782.47967667214937</v>
      </c>
      <c r="V102" s="1">
        <f t="shared" si="76"/>
        <v>737.06873684808238</v>
      </c>
      <c r="W102" s="1">
        <f t="shared" si="76"/>
        <v>733.72279590546884</v>
      </c>
      <c r="X102" s="1">
        <f t="shared" si="76"/>
        <v>966.76087848739053</v>
      </c>
      <c r="Y102" s="1">
        <f t="shared" si="76"/>
        <v>761.49441045966535</v>
      </c>
      <c r="Z102" s="1">
        <f t="shared" si="76"/>
        <v>739.14852254328616</v>
      </c>
      <c r="AA102" s="1">
        <f t="shared" si="76"/>
        <v>749.85979978671628</v>
      </c>
      <c r="AB102" s="1">
        <f t="shared" si="76"/>
        <v>746.96181268614657</v>
      </c>
      <c r="AC102" s="1">
        <f t="shared" si="76"/>
        <v>757.2129468673412</v>
      </c>
      <c r="AD102" s="1">
        <f t="shared" si="76"/>
        <v>799.06158709039278</v>
      </c>
      <c r="AE102" s="1">
        <f t="shared" si="76"/>
        <v>812.35850266698083</v>
      </c>
      <c r="AF102" s="1">
        <f t="shared" si="76"/>
        <v>806.52443715274285</v>
      </c>
    </row>
    <row r="103" spans="1:32">
      <c r="A103" s="76" t="s">
        <v>893</v>
      </c>
      <c r="B103" s="5" t="str">
        <f t="shared" si="77"/>
        <v>8700-04581</v>
      </c>
      <c r="C103" s="5" t="str">
        <f t="shared" si="78"/>
        <v>8700</v>
      </c>
      <c r="D103" s="1">
        <f>SUM($F103:K103)</f>
        <v>1799.87</v>
      </c>
      <c r="E103" s="2">
        <f t="shared" si="79"/>
        <v>1.116914313763271E-2</v>
      </c>
      <c r="F103" s="22">
        <f>'Div 91 history'!B104</f>
        <v>552</v>
      </c>
      <c r="G103" s="22">
        <f>'Div 91 history'!C104</f>
        <v>312</v>
      </c>
      <c r="H103" s="22">
        <f>'Div 91 history'!D104</f>
        <v>637</v>
      </c>
      <c r="I103" s="22">
        <f>'Div 91 history'!E104</f>
        <v>58.87</v>
      </c>
      <c r="J103" s="22">
        <f>'Div 91 history'!F104</f>
        <v>0</v>
      </c>
      <c r="K103" s="22">
        <f>'Div 91 history'!G104</f>
        <v>240</v>
      </c>
      <c r="L103" s="1">
        <f t="shared" si="76"/>
        <v>307.30746921453226</v>
      </c>
      <c r="M103" s="1">
        <f t="shared" si="76"/>
        <v>293.24551800425269</v>
      </c>
      <c r="N103" s="1">
        <f t="shared" si="76"/>
        <v>297.88071240637026</v>
      </c>
      <c r="O103" s="1">
        <f t="shared" si="76"/>
        <v>274.84256762210077</v>
      </c>
      <c r="P103" s="1">
        <f t="shared" si="76"/>
        <v>273.78038210971187</v>
      </c>
      <c r="Q103" s="1">
        <f t="shared" si="76"/>
        <v>277.53768186121152</v>
      </c>
      <c r="R103" s="1">
        <f t="shared" si="76"/>
        <v>292.87626613212257</v>
      </c>
      <c r="S103" s="1">
        <f t="shared" si="76"/>
        <v>297.74992174022856</v>
      </c>
      <c r="T103" s="1">
        <f t="shared" si="76"/>
        <v>295.61158928652878</v>
      </c>
      <c r="U103" s="1">
        <f t="shared" si="76"/>
        <v>286.79857689377968</v>
      </c>
      <c r="V103" s="1">
        <f t="shared" si="76"/>
        <v>270.15431979007946</v>
      </c>
      <c r="W103" s="1">
        <f t="shared" si="76"/>
        <v>268.92794787356735</v>
      </c>
      <c r="X103" s="1">
        <f t="shared" si="76"/>
        <v>354.34229464714286</v>
      </c>
      <c r="Y103" s="1">
        <f t="shared" si="76"/>
        <v>279.10694647204895</v>
      </c>
      <c r="Z103" s="1">
        <f t="shared" si="76"/>
        <v>270.91661380922289</v>
      </c>
      <c r="AA103" s="1">
        <f t="shared" si="76"/>
        <v>274.84256762210077</v>
      </c>
      <c r="AB103" s="1">
        <f t="shared" si="76"/>
        <v>273.78038210971187</v>
      </c>
      <c r="AC103" s="1">
        <f t="shared" si="76"/>
        <v>277.53768186121152</v>
      </c>
      <c r="AD103" s="1">
        <f t="shared" si="76"/>
        <v>292.87626613212257</v>
      </c>
      <c r="AE103" s="1">
        <f t="shared" si="76"/>
        <v>297.74992174022856</v>
      </c>
      <c r="AF103" s="1">
        <f t="shared" si="76"/>
        <v>295.61158928652878</v>
      </c>
    </row>
    <row r="104" spans="1:32">
      <c r="A104" s="76" t="s">
        <v>967</v>
      </c>
      <c r="B104" s="5" t="str">
        <f t="shared" si="77"/>
        <v>8740-04581</v>
      </c>
      <c r="C104" s="5" t="str">
        <f t="shared" si="78"/>
        <v>8740</v>
      </c>
      <c r="D104" s="1">
        <f>SUM($F104:K104)</f>
        <v>0</v>
      </c>
      <c r="E104" s="2">
        <f t="shared" si="79"/>
        <v>0</v>
      </c>
      <c r="F104" s="22">
        <f>'Div 91 history'!B105</f>
        <v>0</v>
      </c>
      <c r="G104" s="22">
        <f>'Div 91 history'!C105</f>
        <v>0</v>
      </c>
      <c r="H104" s="22">
        <f>'Div 91 history'!D105</f>
        <v>0</v>
      </c>
      <c r="I104" s="22">
        <f>'Div 91 history'!E105</f>
        <v>0</v>
      </c>
      <c r="J104" s="22">
        <f>'Div 91 history'!F105</f>
        <v>0</v>
      </c>
      <c r="K104" s="22">
        <f>'Div 91 history'!G105</f>
        <v>0</v>
      </c>
      <c r="L104" s="1">
        <f t="shared" si="76"/>
        <v>0</v>
      </c>
      <c r="M104" s="1">
        <f t="shared" si="76"/>
        <v>0</v>
      </c>
      <c r="N104" s="1">
        <f t="shared" si="76"/>
        <v>0</v>
      </c>
      <c r="O104" s="1">
        <f t="shared" si="76"/>
        <v>0</v>
      </c>
      <c r="P104" s="1">
        <f t="shared" si="76"/>
        <v>0</v>
      </c>
      <c r="Q104" s="1">
        <f t="shared" si="76"/>
        <v>0</v>
      </c>
      <c r="R104" s="1">
        <f t="shared" si="76"/>
        <v>0</v>
      </c>
      <c r="S104" s="1">
        <f t="shared" si="76"/>
        <v>0</v>
      </c>
      <c r="T104" s="1">
        <f t="shared" si="76"/>
        <v>0</v>
      </c>
      <c r="U104" s="1">
        <f t="shared" si="76"/>
        <v>0</v>
      </c>
      <c r="V104" s="1">
        <f t="shared" si="76"/>
        <v>0</v>
      </c>
      <c r="W104" s="1">
        <f t="shared" si="76"/>
        <v>0</v>
      </c>
      <c r="X104" s="1">
        <f t="shared" si="76"/>
        <v>0</v>
      </c>
      <c r="Y104" s="1">
        <f t="shared" si="76"/>
        <v>0</v>
      </c>
      <c r="Z104" s="1">
        <f t="shared" si="76"/>
        <v>0</v>
      </c>
      <c r="AA104" s="1">
        <f t="shared" si="76"/>
        <v>0</v>
      </c>
      <c r="AB104" s="1">
        <f t="shared" si="76"/>
        <v>0</v>
      </c>
      <c r="AC104" s="1">
        <f t="shared" si="76"/>
        <v>0</v>
      </c>
      <c r="AD104" s="1">
        <f t="shared" si="76"/>
        <v>0</v>
      </c>
      <c r="AE104" s="1">
        <f t="shared" si="76"/>
        <v>0</v>
      </c>
      <c r="AF104" s="1">
        <f t="shared" si="76"/>
        <v>0</v>
      </c>
    </row>
    <row r="105" spans="1:32">
      <c r="A105" s="76" t="s">
        <v>132</v>
      </c>
      <c r="B105" s="5" t="str">
        <f t="shared" si="64"/>
        <v>8810-04581</v>
      </c>
      <c r="C105" s="5" t="str">
        <f t="shared" si="75"/>
        <v>8810</v>
      </c>
      <c r="D105" s="1">
        <f>SUM($F105:K105)</f>
        <v>373268.79000000004</v>
      </c>
      <c r="E105" s="2">
        <f t="shared" ref="E105:E123" si="80">D105/$D$124</f>
        <v>2.3163298151094058</v>
      </c>
      <c r="F105" s="22">
        <f>'Div 91 history'!B106</f>
        <v>62856.34</v>
      </c>
      <c r="G105" s="22">
        <f>'Div 91 history'!C106</f>
        <v>63158.16</v>
      </c>
      <c r="H105" s="22">
        <f>'Div 91 history'!D106</f>
        <v>63007.25</v>
      </c>
      <c r="I105" s="22">
        <f>'Div 91 history'!E106</f>
        <v>58232.54</v>
      </c>
      <c r="J105" s="22">
        <f>'Div 91 history'!F106</f>
        <v>63007.25</v>
      </c>
      <c r="K105" s="22">
        <f>'Div 91 history'!G106</f>
        <v>63007.25</v>
      </c>
      <c r="L105" s="1">
        <f t="shared" si="76"/>
        <v>63731.429043025739</v>
      </c>
      <c r="M105" s="1">
        <f t="shared" si="76"/>
        <v>60815.169805803002</v>
      </c>
      <c r="N105" s="1">
        <f t="shared" si="76"/>
        <v>61776.4466790734</v>
      </c>
      <c r="O105" s="1">
        <f t="shared" si="76"/>
        <v>56998.645822639839</v>
      </c>
      <c r="P105" s="1">
        <f t="shared" si="76"/>
        <v>56778.362857222928</v>
      </c>
      <c r="Q105" s="1">
        <f t="shared" si="76"/>
        <v>57557.576207025733</v>
      </c>
      <c r="R105" s="1">
        <f t="shared" si="76"/>
        <v>60738.591942115483</v>
      </c>
      <c r="S105" s="1">
        <f t="shared" si="76"/>
        <v>61749.322456938462</v>
      </c>
      <c r="T105" s="1">
        <f t="shared" si="76"/>
        <v>61305.861113835774</v>
      </c>
      <c r="U105" s="1">
        <f t="shared" si="76"/>
        <v>59478.161073223695</v>
      </c>
      <c r="V105" s="1">
        <f t="shared" si="76"/>
        <v>56026.366382747663</v>
      </c>
      <c r="W105" s="1">
        <f t="shared" si="76"/>
        <v>55772.033369048644</v>
      </c>
      <c r="X105" s="1">
        <f t="shared" si="76"/>
        <v>73485.81818062556</v>
      </c>
      <c r="Y105" s="1">
        <f t="shared" si="76"/>
        <v>57883.020546048603</v>
      </c>
      <c r="Z105" s="1">
        <f t="shared" si="76"/>
        <v>56184.455892628881</v>
      </c>
      <c r="AA105" s="1">
        <f t="shared" si="76"/>
        <v>56998.645822639839</v>
      </c>
      <c r="AB105" s="1">
        <f t="shared" si="76"/>
        <v>56778.362857222928</v>
      </c>
      <c r="AC105" s="1">
        <f t="shared" si="76"/>
        <v>57557.576207025733</v>
      </c>
      <c r="AD105" s="1">
        <f t="shared" si="76"/>
        <v>60738.591942115483</v>
      </c>
      <c r="AE105" s="1">
        <f t="shared" si="76"/>
        <v>61749.322456938462</v>
      </c>
      <c r="AF105" s="1">
        <f t="shared" si="76"/>
        <v>61305.861113835774</v>
      </c>
    </row>
    <row r="106" spans="1:32">
      <c r="A106" s="76" t="s">
        <v>336</v>
      </c>
      <c r="B106" s="5" t="str">
        <f t="shared" si="64"/>
        <v>9310-04582</v>
      </c>
      <c r="C106" s="5" t="str">
        <f t="shared" si="75"/>
        <v>9310</v>
      </c>
      <c r="D106" s="1">
        <f>SUM($F106:K106)</f>
        <v>0</v>
      </c>
      <c r="E106" s="2">
        <f t="shared" si="80"/>
        <v>0</v>
      </c>
      <c r="F106" s="22">
        <f>'Div 91 history'!B107</f>
        <v>0</v>
      </c>
      <c r="G106" s="22">
        <f>'Div 91 history'!C107</f>
        <v>0</v>
      </c>
      <c r="H106" s="22">
        <f>'Div 91 history'!D107</f>
        <v>0</v>
      </c>
      <c r="I106" s="22">
        <f>'Div 91 history'!E107</f>
        <v>0</v>
      </c>
      <c r="J106" s="22">
        <f>'Div 91 history'!F107</f>
        <v>0</v>
      </c>
      <c r="K106" s="22">
        <f>'Div 91 history'!G107</f>
        <v>0</v>
      </c>
      <c r="L106" s="1">
        <f t="shared" si="76"/>
        <v>0</v>
      </c>
      <c r="M106" s="1">
        <f t="shared" si="76"/>
        <v>0</v>
      </c>
      <c r="N106" s="1">
        <f t="shared" si="76"/>
        <v>0</v>
      </c>
      <c r="O106" s="1">
        <f t="shared" si="76"/>
        <v>0</v>
      </c>
      <c r="P106" s="1">
        <f t="shared" si="76"/>
        <v>0</v>
      </c>
      <c r="Q106" s="1">
        <f t="shared" si="76"/>
        <v>0</v>
      </c>
      <c r="R106" s="1">
        <f t="shared" si="76"/>
        <v>0</v>
      </c>
      <c r="S106" s="1">
        <f t="shared" si="76"/>
        <v>0</v>
      </c>
      <c r="T106" s="1">
        <f t="shared" si="76"/>
        <v>0</v>
      </c>
      <c r="U106" s="1">
        <f t="shared" si="76"/>
        <v>0</v>
      </c>
      <c r="V106" s="1">
        <f t="shared" si="76"/>
        <v>0</v>
      </c>
      <c r="W106" s="1">
        <f t="shared" si="76"/>
        <v>0</v>
      </c>
      <c r="X106" s="1">
        <f t="shared" si="76"/>
        <v>0</v>
      </c>
      <c r="Y106" s="1">
        <f t="shared" si="76"/>
        <v>0</v>
      </c>
      <c r="Z106" s="1">
        <f t="shared" si="76"/>
        <v>0</v>
      </c>
      <c r="AA106" s="1">
        <f t="shared" si="76"/>
        <v>0</v>
      </c>
      <c r="AB106" s="1">
        <f t="shared" si="76"/>
        <v>0</v>
      </c>
      <c r="AC106" s="1">
        <f t="shared" si="76"/>
        <v>0</v>
      </c>
      <c r="AD106" s="1">
        <f t="shared" si="76"/>
        <v>0</v>
      </c>
      <c r="AE106" s="1">
        <f t="shared" si="76"/>
        <v>0</v>
      </c>
      <c r="AF106" s="1">
        <f t="shared" si="76"/>
        <v>0</v>
      </c>
    </row>
    <row r="107" spans="1:32">
      <c r="A107" s="76" t="s">
        <v>138</v>
      </c>
      <c r="B107" s="5" t="str">
        <f t="shared" si="64"/>
        <v>8810-04582</v>
      </c>
      <c r="C107" s="5" t="str">
        <f t="shared" si="75"/>
        <v>8810</v>
      </c>
      <c r="D107" s="1">
        <f>SUM($F107:K107)</f>
        <v>27485.31</v>
      </c>
      <c r="E107" s="2">
        <f t="shared" si="80"/>
        <v>0.17056085249057307</v>
      </c>
      <c r="F107" s="22">
        <f>'Div 91 history'!B108</f>
        <v>5353.78</v>
      </c>
      <c r="G107" s="22">
        <f>'Div 91 history'!C108</f>
        <v>3197.18</v>
      </c>
      <c r="H107" s="22">
        <f>'Div 91 history'!D108</f>
        <v>2777.54</v>
      </c>
      <c r="I107" s="22">
        <f>'Div 91 history'!E108</f>
        <v>3730.23</v>
      </c>
      <c r="J107" s="22">
        <f>'Div 91 history'!F108</f>
        <v>4646.22</v>
      </c>
      <c r="K107" s="22">
        <f>'Div 91 history'!G108</f>
        <v>7780.36</v>
      </c>
      <c r="L107" s="1">
        <f t="shared" si="76"/>
        <v>4692.8061786000526</v>
      </c>
      <c r="M107" s="1">
        <f t="shared" si="76"/>
        <v>4478.0700653144213</v>
      </c>
      <c r="N107" s="1">
        <f t="shared" si="76"/>
        <v>4548.8528190980096</v>
      </c>
      <c r="O107" s="1">
        <f t="shared" si="76"/>
        <v>4197.043771099804</v>
      </c>
      <c r="P107" s="1">
        <f t="shared" si="76"/>
        <v>4180.8234340279496</v>
      </c>
      <c r="Q107" s="1">
        <f t="shared" si="76"/>
        <v>4238.2001048057791</v>
      </c>
      <c r="R107" s="1">
        <f t="shared" si="76"/>
        <v>4472.4313235310829</v>
      </c>
      <c r="S107" s="1">
        <f t="shared" si="76"/>
        <v>4546.8555515153439</v>
      </c>
      <c r="T107" s="1">
        <f t="shared" si="76"/>
        <v>4514.2016763060246</v>
      </c>
      <c r="U107" s="1">
        <f t="shared" si="76"/>
        <v>4379.6206356483372</v>
      </c>
      <c r="V107" s="1">
        <f t="shared" si="76"/>
        <v>4125.450853266886</v>
      </c>
      <c r="W107" s="1">
        <f t="shared" si="76"/>
        <v>4106.7232716634207</v>
      </c>
      <c r="X107" s="1">
        <f t="shared" si="76"/>
        <v>5411.0618069572047</v>
      </c>
      <c r="Y107" s="1">
        <f t="shared" si="76"/>
        <v>4262.1639045807042</v>
      </c>
      <c r="Z107" s="1">
        <f t="shared" si="76"/>
        <v>4137.091631449367</v>
      </c>
      <c r="AA107" s="1">
        <f t="shared" si="76"/>
        <v>4197.043771099804</v>
      </c>
      <c r="AB107" s="1">
        <f t="shared" si="76"/>
        <v>4180.8234340279496</v>
      </c>
      <c r="AC107" s="1">
        <f t="shared" si="76"/>
        <v>4238.2001048057791</v>
      </c>
      <c r="AD107" s="1">
        <f t="shared" si="76"/>
        <v>4472.4313235310829</v>
      </c>
      <c r="AE107" s="1">
        <f t="shared" si="76"/>
        <v>4546.8555515153439</v>
      </c>
      <c r="AF107" s="1">
        <f t="shared" si="76"/>
        <v>4514.2016763060246</v>
      </c>
    </row>
    <row r="108" spans="1:32">
      <c r="A108" s="76" t="s">
        <v>156</v>
      </c>
      <c r="B108" s="5" t="str">
        <f t="shared" si="64"/>
        <v>8700-04590</v>
      </c>
      <c r="C108" s="5" t="str">
        <f t="shared" si="75"/>
        <v>8700</v>
      </c>
      <c r="D108" s="1">
        <f>SUM($F108:K108)</f>
        <v>8406.18</v>
      </c>
      <c r="E108" s="2">
        <f t="shared" si="80"/>
        <v>5.2164782823595789E-2</v>
      </c>
      <c r="F108" s="22">
        <f>'Div 91 history'!B109</f>
        <v>1471.2</v>
      </c>
      <c r="G108" s="22">
        <f>'Div 91 history'!C109</f>
        <v>1411.18</v>
      </c>
      <c r="H108" s="22">
        <f>'Div 91 history'!D109</f>
        <v>1273.99</v>
      </c>
      <c r="I108" s="22">
        <f>'Div 91 history'!E109</f>
        <v>1678.03</v>
      </c>
      <c r="J108" s="22">
        <f>'Div 91 history'!F109</f>
        <v>1212.3399999999999</v>
      </c>
      <c r="K108" s="22">
        <f>'Div 91 history'!G109</f>
        <v>1359.44</v>
      </c>
      <c r="L108" s="1">
        <f t="shared" si="76"/>
        <v>1435.2602696649299</v>
      </c>
      <c r="M108" s="1">
        <f t="shared" si="76"/>
        <v>1369.5848080900228</v>
      </c>
      <c r="N108" s="1">
        <f t="shared" si="76"/>
        <v>1391.2331929618151</v>
      </c>
      <c r="O108" s="1">
        <f t="shared" si="76"/>
        <v>1283.634982022897</v>
      </c>
      <c r="P108" s="1">
        <f t="shared" si="76"/>
        <v>1278.6741111763729</v>
      </c>
      <c r="Q108" s="1">
        <f t="shared" si="76"/>
        <v>1296.2223441182305</v>
      </c>
      <c r="R108" s="1">
        <f t="shared" si="76"/>
        <v>1367.8602403698746</v>
      </c>
      <c r="S108" s="1">
        <f t="shared" si="76"/>
        <v>1390.6223433549505</v>
      </c>
      <c r="T108" s="1">
        <f t="shared" si="76"/>
        <v>1380.6353956833734</v>
      </c>
      <c r="U108" s="1">
        <f t="shared" si="76"/>
        <v>1339.4747737964149</v>
      </c>
      <c r="V108" s="1">
        <f t="shared" si="76"/>
        <v>1261.7388144326926</v>
      </c>
      <c r="W108" s="1">
        <f t="shared" si="76"/>
        <v>1256.0111212786617</v>
      </c>
      <c r="X108" s="1">
        <f t="shared" si="76"/>
        <v>1654.9334732046871</v>
      </c>
      <c r="Y108" s="1">
        <f t="shared" si="76"/>
        <v>1303.5514961049457</v>
      </c>
      <c r="Z108" s="1">
        <f t="shared" si="76"/>
        <v>1265.299060860403</v>
      </c>
      <c r="AA108" s="1">
        <f t="shared" si="76"/>
        <v>1283.634982022897</v>
      </c>
      <c r="AB108" s="1">
        <f t="shared" si="76"/>
        <v>1278.6741111763729</v>
      </c>
      <c r="AC108" s="1">
        <f t="shared" si="76"/>
        <v>1296.2223441182305</v>
      </c>
      <c r="AD108" s="1">
        <f t="shared" si="76"/>
        <v>1367.8602403698746</v>
      </c>
      <c r="AE108" s="1">
        <f t="shared" si="76"/>
        <v>1390.6223433549505</v>
      </c>
      <c r="AF108" s="1">
        <f t="shared" si="76"/>
        <v>1380.6353956833734</v>
      </c>
    </row>
    <row r="109" spans="1:32">
      <c r="A109" s="76" t="s">
        <v>149</v>
      </c>
      <c r="B109" s="5" t="str">
        <f t="shared" si="64"/>
        <v>8740-04590</v>
      </c>
      <c r="C109" s="5" t="str">
        <f t="shared" si="75"/>
        <v>8740</v>
      </c>
      <c r="D109" s="1">
        <f>SUM($F109:K109)</f>
        <v>2892.42</v>
      </c>
      <c r="E109" s="2">
        <f t="shared" si="80"/>
        <v>1.7948992423981514E-2</v>
      </c>
      <c r="F109" s="22">
        <f>'Div 91 history'!B110</f>
        <v>430.07</v>
      </c>
      <c r="G109" s="22">
        <f>'Div 91 history'!C110</f>
        <v>494.45</v>
      </c>
      <c r="H109" s="22">
        <f>'Div 91 history'!D110</f>
        <v>416.32</v>
      </c>
      <c r="I109" s="22">
        <f>'Div 91 history'!E110</f>
        <v>406.96</v>
      </c>
      <c r="J109" s="22">
        <f>'Div 91 history'!F110</f>
        <v>546.08000000000004</v>
      </c>
      <c r="K109" s="22">
        <f>'Div 91 history'!G110</f>
        <v>598.54</v>
      </c>
      <c r="L109" s="1">
        <f t="shared" si="76"/>
        <v>493.84803908365467</v>
      </c>
      <c r="M109" s="1">
        <f t="shared" si="76"/>
        <v>471.25025762186192</v>
      </c>
      <c r="N109" s="1">
        <f t="shared" si="76"/>
        <v>478.69908947781425</v>
      </c>
      <c r="O109" s="1">
        <f t="shared" si="76"/>
        <v>441.67642076456457</v>
      </c>
      <c r="P109" s="1">
        <f t="shared" si="76"/>
        <v>439.96947158504389</v>
      </c>
      <c r="Q109" s="1">
        <f t="shared" si="76"/>
        <v>446.00751263647129</v>
      </c>
      <c r="R109" s="1">
        <f t="shared" si="76"/>
        <v>470.65686393232511</v>
      </c>
      <c r="S109" s="1">
        <f t="shared" si="76"/>
        <v>478.4889067765294</v>
      </c>
      <c r="T109" s="1">
        <f t="shared" si="76"/>
        <v>475.05257217695817</v>
      </c>
      <c r="U109" s="1">
        <f t="shared" si="76"/>
        <v>460.8899197048155</v>
      </c>
      <c r="V109" s="1">
        <f t="shared" si="76"/>
        <v>434.14233119459834</v>
      </c>
      <c r="W109" s="1">
        <f t="shared" si="76"/>
        <v>432.17153182644512</v>
      </c>
      <c r="X109" s="1">
        <f t="shared" si="76"/>
        <v>569.43375903998015</v>
      </c>
      <c r="Y109" s="1">
        <f t="shared" si="76"/>
        <v>448.52934607204071</v>
      </c>
      <c r="Z109" s="1">
        <f t="shared" si="76"/>
        <v>435.36734992753503</v>
      </c>
      <c r="AA109" s="1">
        <f t="shared" si="76"/>
        <v>441.67642076456457</v>
      </c>
      <c r="AB109" s="1">
        <f t="shared" si="76"/>
        <v>439.96947158504389</v>
      </c>
      <c r="AC109" s="1">
        <f t="shared" si="76"/>
        <v>446.00751263647129</v>
      </c>
      <c r="AD109" s="1">
        <f t="shared" si="76"/>
        <v>470.65686393232511</v>
      </c>
      <c r="AE109" s="1">
        <f t="shared" si="76"/>
        <v>478.4889067765294</v>
      </c>
      <c r="AF109" s="1">
        <f t="shared" si="76"/>
        <v>475.05257217695817</v>
      </c>
    </row>
    <row r="110" spans="1:32">
      <c r="A110" s="76" t="s">
        <v>145</v>
      </c>
      <c r="B110" s="5" t="str">
        <f t="shared" si="64"/>
        <v>8240-04590</v>
      </c>
      <c r="C110" s="5" t="str">
        <f t="shared" si="75"/>
        <v>8240</v>
      </c>
      <c r="D110" s="1">
        <f>SUM($F110:K110)</f>
        <v>0</v>
      </c>
      <c r="E110" s="2">
        <f t="shared" si="80"/>
        <v>0</v>
      </c>
      <c r="F110" s="22">
        <f>'Div 91 history'!B111</f>
        <v>0</v>
      </c>
      <c r="G110" s="22">
        <f>'Div 91 history'!C111</f>
        <v>0</v>
      </c>
      <c r="H110" s="22">
        <f>'Div 91 history'!D111</f>
        <v>0</v>
      </c>
      <c r="I110" s="22">
        <f>'Div 91 history'!E111</f>
        <v>0</v>
      </c>
      <c r="J110" s="22">
        <f>'Div 91 history'!F111</f>
        <v>0</v>
      </c>
      <c r="K110" s="22">
        <f>'Div 91 history'!G111</f>
        <v>0</v>
      </c>
      <c r="L110" s="1">
        <f t="shared" si="76"/>
        <v>0</v>
      </c>
      <c r="M110" s="1">
        <f t="shared" si="76"/>
        <v>0</v>
      </c>
      <c r="N110" s="1">
        <f t="shared" si="76"/>
        <v>0</v>
      </c>
      <c r="O110" s="1">
        <f t="shared" ref="O110:AD123" si="81">$E110*O$124</f>
        <v>0</v>
      </c>
      <c r="P110" s="1">
        <f t="shared" si="81"/>
        <v>0</v>
      </c>
      <c r="Q110" s="1">
        <f t="shared" si="81"/>
        <v>0</v>
      </c>
      <c r="R110" s="1">
        <f t="shared" si="81"/>
        <v>0</v>
      </c>
      <c r="S110" s="1">
        <f t="shared" si="81"/>
        <v>0</v>
      </c>
      <c r="T110" s="1">
        <f t="shared" si="81"/>
        <v>0</v>
      </c>
      <c r="U110" s="1">
        <f t="shared" si="81"/>
        <v>0</v>
      </c>
      <c r="V110" s="1">
        <f t="shared" si="81"/>
        <v>0</v>
      </c>
      <c r="W110" s="1">
        <f t="shared" si="81"/>
        <v>0</v>
      </c>
      <c r="X110" s="1">
        <f t="shared" si="81"/>
        <v>0</v>
      </c>
      <c r="Y110" s="1">
        <f t="shared" si="81"/>
        <v>0</v>
      </c>
      <c r="Z110" s="1">
        <f t="shared" si="81"/>
        <v>0</v>
      </c>
      <c r="AA110" s="1">
        <f t="shared" si="81"/>
        <v>0</v>
      </c>
      <c r="AB110" s="1">
        <f t="shared" si="81"/>
        <v>0</v>
      </c>
      <c r="AC110" s="1">
        <f t="shared" si="81"/>
        <v>0</v>
      </c>
      <c r="AD110" s="1">
        <f t="shared" si="81"/>
        <v>0</v>
      </c>
      <c r="AE110" s="1">
        <f t="shared" ref="AE110:AF123" si="82">$E110*AE$124</f>
        <v>0</v>
      </c>
      <c r="AF110" s="1">
        <f t="shared" si="82"/>
        <v>0</v>
      </c>
    </row>
    <row r="111" spans="1:32">
      <c r="A111" s="76" t="s">
        <v>146</v>
      </c>
      <c r="B111" s="5" t="str">
        <f t="shared" si="64"/>
        <v>8250-04590</v>
      </c>
      <c r="C111" s="5" t="str">
        <f t="shared" si="75"/>
        <v>8250</v>
      </c>
      <c r="D111" s="1">
        <f>SUM($F111:K111)</f>
        <v>6830.1000000000013</v>
      </c>
      <c r="E111" s="2">
        <f t="shared" si="80"/>
        <v>4.2384374729477793E-2</v>
      </c>
      <c r="F111" s="22">
        <f>'Div 91 history'!B112</f>
        <v>2317.5700000000002</v>
      </c>
      <c r="G111" s="22">
        <f>'Div 91 history'!C112</f>
        <v>805.82</v>
      </c>
      <c r="H111" s="22">
        <f>'Div 91 history'!D112</f>
        <v>2383.56</v>
      </c>
      <c r="I111" s="22">
        <f>'Div 91 history'!E112</f>
        <v>913.89</v>
      </c>
      <c r="J111" s="22">
        <f>'Div 91 history'!F112</f>
        <v>182.83</v>
      </c>
      <c r="K111" s="22">
        <f>'Div 91 history'!G112</f>
        <v>226.43</v>
      </c>
      <c r="L111" s="1">
        <f t="shared" ref="L111:AA123" si="83">$E111*L$124</f>
        <v>1166.1624147756102</v>
      </c>
      <c r="M111" s="1">
        <f t="shared" si="83"/>
        <v>1112.8004869911977</v>
      </c>
      <c r="N111" s="1">
        <f t="shared" si="83"/>
        <v>1130.3900025039309</v>
      </c>
      <c r="O111" s="1">
        <f t="shared" si="83"/>
        <v>1042.9654481244263</v>
      </c>
      <c r="P111" s="1">
        <f t="shared" si="83"/>
        <v>1038.9346940876528</v>
      </c>
      <c r="Q111" s="1">
        <f t="shared" si="83"/>
        <v>1053.1927977466491</v>
      </c>
      <c r="R111" s="1">
        <f t="shared" si="83"/>
        <v>1111.399259562641</v>
      </c>
      <c r="S111" s="1">
        <f t="shared" si="83"/>
        <v>1129.8936814758486</v>
      </c>
      <c r="T111" s="1">
        <f t="shared" si="83"/>
        <v>1121.7791929338903</v>
      </c>
      <c r="U111" s="1">
        <f t="shared" si="83"/>
        <v>1088.3358020535957</v>
      </c>
      <c r="V111" s="1">
        <f t="shared" si="83"/>
        <v>1025.1746068317279</v>
      </c>
      <c r="W111" s="1">
        <f t="shared" si="83"/>
        <v>1020.5208024864312</v>
      </c>
      <c r="X111" s="1">
        <f t="shared" si="83"/>
        <v>1344.6489505739032</v>
      </c>
      <c r="Y111" s="1">
        <f t="shared" si="83"/>
        <v>1059.1478023961408</v>
      </c>
      <c r="Z111" s="1">
        <f t="shared" si="83"/>
        <v>1028.0673404070149</v>
      </c>
      <c r="AA111" s="1">
        <f t="shared" si="83"/>
        <v>1042.9654481244263</v>
      </c>
      <c r="AB111" s="1">
        <f t="shared" si="81"/>
        <v>1038.9346940876528</v>
      </c>
      <c r="AC111" s="1">
        <f t="shared" si="81"/>
        <v>1053.1927977466491</v>
      </c>
      <c r="AD111" s="1">
        <f t="shared" si="81"/>
        <v>1111.399259562641</v>
      </c>
      <c r="AE111" s="1">
        <f t="shared" si="82"/>
        <v>1129.8936814758486</v>
      </c>
      <c r="AF111" s="1">
        <f t="shared" si="82"/>
        <v>1121.7791929338903</v>
      </c>
    </row>
    <row r="112" spans="1:32">
      <c r="A112" s="76" t="s">
        <v>154</v>
      </c>
      <c r="B112" s="5" t="str">
        <f t="shared" si="64"/>
        <v>8560-04590</v>
      </c>
      <c r="C112" s="5" t="str">
        <f t="shared" si="75"/>
        <v>8560</v>
      </c>
      <c r="D112" s="1">
        <f>SUM($F112:K112)</f>
        <v>2378.7199999999998</v>
      </c>
      <c r="E112" s="2">
        <f t="shared" si="80"/>
        <v>1.4761212845566448E-2</v>
      </c>
      <c r="F112" s="22">
        <f>'Div 91 history'!B113</f>
        <v>423.17</v>
      </c>
      <c r="G112" s="22">
        <f>'Div 91 history'!C113</f>
        <v>435.31</v>
      </c>
      <c r="H112" s="22">
        <f>'Div 91 history'!D113</f>
        <v>401.12</v>
      </c>
      <c r="I112" s="22">
        <f>'Div 91 history'!E113</f>
        <v>390.91</v>
      </c>
      <c r="J112" s="22">
        <f>'Div 91 history'!F113</f>
        <v>353.86</v>
      </c>
      <c r="K112" s="22">
        <f>'Div 91 history'!G113</f>
        <v>374.35</v>
      </c>
      <c r="L112" s="1">
        <f t="shared" si="83"/>
        <v>406.13956739652991</v>
      </c>
      <c r="M112" s="1">
        <f t="shared" si="83"/>
        <v>387.55520042396171</v>
      </c>
      <c r="N112" s="1">
        <f t="shared" si="83"/>
        <v>393.6811037548718</v>
      </c>
      <c r="O112" s="1">
        <f t="shared" si="83"/>
        <v>363.23374046683574</v>
      </c>
      <c r="P112" s="1">
        <f t="shared" si="83"/>
        <v>361.8299491252223</v>
      </c>
      <c r="Q112" s="1">
        <f t="shared" si="83"/>
        <v>366.79562112647091</v>
      </c>
      <c r="R112" s="1">
        <f t="shared" si="83"/>
        <v>387.0671947272873</v>
      </c>
      <c r="S112" s="1">
        <f t="shared" si="83"/>
        <v>393.50824995245017</v>
      </c>
      <c r="T112" s="1">
        <f t="shared" si="83"/>
        <v>390.68221575316653</v>
      </c>
      <c r="U112" s="1">
        <f t="shared" si="83"/>
        <v>379.03488075737226</v>
      </c>
      <c r="V112" s="1">
        <f t="shared" si="83"/>
        <v>357.03772137490921</v>
      </c>
      <c r="W112" s="1">
        <f t="shared" si="83"/>
        <v>355.41694020446596</v>
      </c>
      <c r="X112" s="1">
        <f t="shared" si="83"/>
        <v>468.30110125900859</v>
      </c>
      <c r="Y112" s="1">
        <f t="shared" si="83"/>
        <v>368.86957153127298</v>
      </c>
      <c r="Z112" s="1">
        <f t="shared" si="83"/>
        <v>358.04517415161911</v>
      </c>
      <c r="AA112" s="1">
        <f t="shared" si="83"/>
        <v>363.23374046683574</v>
      </c>
      <c r="AB112" s="1">
        <f t="shared" si="81"/>
        <v>361.8299491252223</v>
      </c>
      <c r="AC112" s="1">
        <f t="shared" si="81"/>
        <v>366.79562112647091</v>
      </c>
      <c r="AD112" s="1">
        <f t="shared" si="81"/>
        <v>387.0671947272873</v>
      </c>
      <c r="AE112" s="1">
        <f t="shared" si="82"/>
        <v>393.50824995245017</v>
      </c>
      <c r="AF112" s="1">
        <f t="shared" si="82"/>
        <v>390.68221575316653</v>
      </c>
    </row>
    <row r="113" spans="1:38">
      <c r="A113" s="76" t="s">
        <v>155</v>
      </c>
      <c r="B113" s="5" t="str">
        <f t="shared" si="64"/>
        <v>8570-04590</v>
      </c>
      <c r="C113" s="5" t="str">
        <f t="shared" si="75"/>
        <v>8570</v>
      </c>
      <c r="D113" s="1">
        <f>SUM($F113:K113)</f>
        <v>528.61</v>
      </c>
      <c r="E113" s="2">
        <f t="shared" si="80"/>
        <v>3.2803039963908657E-3</v>
      </c>
      <c r="F113" s="22">
        <f>'Div 91 history'!B114</f>
        <v>94.04</v>
      </c>
      <c r="G113" s="22">
        <f>'Div 91 history'!C114</f>
        <v>96.74</v>
      </c>
      <c r="H113" s="22">
        <f>'Div 91 history'!D114</f>
        <v>89.14</v>
      </c>
      <c r="I113" s="22">
        <f>'Div 91 history'!E114</f>
        <v>86.87</v>
      </c>
      <c r="J113" s="22">
        <f>'Div 91 history'!F114</f>
        <v>78.63</v>
      </c>
      <c r="K113" s="22">
        <f>'Div 91 history'!G114</f>
        <v>83.19</v>
      </c>
      <c r="L113" s="1">
        <f t="shared" si="83"/>
        <v>90.25418574757839</v>
      </c>
      <c r="M113" s="1">
        <f t="shared" si="83"/>
        <v>86.124283016122291</v>
      </c>
      <c r="N113" s="1">
        <f t="shared" si="83"/>
        <v>87.4856091746245</v>
      </c>
      <c r="O113" s="1">
        <f t="shared" si="83"/>
        <v>80.71945733342892</v>
      </c>
      <c r="P113" s="1">
        <f t="shared" si="83"/>
        <v>80.407500423372142</v>
      </c>
      <c r="Q113" s="1">
        <f t="shared" si="83"/>
        <v>81.510994687758028</v>
      </c>
      <c r="R113" s="1">
        <f t="shared" si="83"/>
        <v>86.015836166001606</v>
      </c>
      <c r="S113" s="1">
        <f t="shared" si="83"/>
        <v>87.447196814826754</v>
      </c>
      <c r="T113" s="1">
        <f t="shared" si="83"/>
        <v>86.819182614717732</v>
      </c>
      <c r="U113" s="1">
        <f t="shared" si="83"/>
        <v>84.230858746365513</v>
      </c>
      <c r="V113" s="1">
        <f t="shared" si="83"/>
        <v>79.342549730943858</v>
      </c>
      <c r="W113" s="1">
        <f t="shared" si="83"/>
        <v>78.982372352140132</v>
      </c>
      <c r="X113" s="1">
        <f t="shared" si="83"/>
        <v>104.06800511893982</v>
      </c>
      <c r="Y113" s="1">
        <f t="shared" si="83"/>
        <v>81.971877399250943</v>
      </c>
      <c r="Z113" s="1">
        <f t="shared" si="83"/>
        <v>79.566430478697526</v>
      </c>
      <c r="AA113" s="1">
        <f t="shared" si="83"/>
        <v>80.71945733342892</v>
      </c>
      <c r="AB113" s="1">
        <f t="shared" si="81"/>
        <v>80.407500423372142</v>
      </c>
      <c r="AC113" s="1">
        <f t="shared" si="81"/>
        <v>81.510994687758028</v>
      </c>
      <c r="AD113" s="1">
        <f t="shared" si="81"/>
        <v>86.015836166001606</v>
      </c>
      <c r="AE113" s="1">
        <f t="shared" si="82"/>
        <v>87.447196814826754</v>
      </c>
      <c r="AF113" s="1">
        <f t="shared" si="82"/>
        <v>86.819182614717732</v>
      </c>
    </row>
    <row r="114" spans="1:38">
      <c r="A114" s="76" t="s">
        <v>140</v>
      </c>
      <c r="B114" s="5" t="str">
        <f t="shared" si="64"/>
        <v>8170-04590</v>
      </c>
      <c r="C114" s="5" t="str">
        <f t="shared" si="75"/>
        <v>8170</v>
      </c>
      <c r="D114" s="1">
        <f>SUM($F114:K114)</f>
        <v>264.3</v>
      </c>
      <c r="E114" s="2">
        <f t="shared" si="80"/>
        <v>1.6401209705569435E-3</v>
      </c>
      <c r="F114" s="22">
        <f>'Div 91 history'!B115</f>
        <v>47.02</v>
      </c>
      <c r="G114" s="22">
        <f>'Div 91 history'!C115</f>
        <v>48.37</v>
      </c>
      <c r="H114" s="22">
        <f>'Div 91 history'!D115</f>
        <v>44.57</v>
      </c>
      <c r="I114" s="22">
        <f>'Div 91 history'!E115</f>
        <v>43.43</v>
      </c>
      <c r="J114" s="22">
        <f>'Div 91 history'!F115</f>
        <v>39.32</v>
      </c>
      <c r="K114" s="22">
        <f>'Div 91 history'!G115</f>
        <v>41.59</v>
      </c>
      <c r="L114" s="1">
        <f t="shared" si="83"/>
        <v>45.126239180274631</v>
      </c>
      <c r="M114" s="1">
        <f t="shared" si="83"/>
        <v>43.061326878343436</v>
      </c>
      <c r="N114" s="1">
        <f t="shared" si="83"/>
        <v>43.741977081124567</v>
      </c>
      <c r="O114" s="1">
        <f t="shared" si="83"/>
        <v>40.358965159995584</v>
      </c>
      <c r="P114" s="1">
        <f t="shared" si="83"/>
        <v>40.202989655695617</v>
      </c>
      <c r="Q114" s="1">
        <f t="shared" si="83"/>
        <v>40.754726350190971</v>
      </c>
      <c r="R114" s="1">
        <f t="shared" si="83"/>
        <v>43.007104479056821</v>
      </c>
      <c r="S114" s="1">
        <f t="shared" si="83"/>
        <v>43.722771264559341</v>
      </c>
      <c r="T114" s="1">
        <f t="shared" si="83"/>
        <v>43.408770104746218</v>
      </c>
      <c r="U114" s="1">
        <f t="shared" si="83"/>
        <v>42.114632652928258</v>
      </c>
      <c r="V114" s="1">
        <f t="shared" si="83"/>
        <v>39.670524382604306</v>
      </c>
      <c r="W114" s="1">
        <f t="shared" si="83"/>
        <v>39.49043910003715</v>
      </c>
      <c r="X114" s="1">
        <f t="shared" si="83"/>
        <v>52.033018204225797</v>
      </c>
      <c r="Y114" s="1">
        <f t="shared" si="83"/>
        <v>40.985163346554224</v>
      </c>
      <c r="Z114" s="1">
        <f t="shared" si="83"/>
        <v>39.782462638844819</v>
      </c>
      <c r="AA114" s="1">
        <f t="shared" si="83"/>
        <v>40.358965159995584</v>
      </c>
      <c r="AB114" s="1">
        <f t="shared" si="81"/>
        <v>40.202989655695617</v>
      </c>
      <c r="AC114" s="1">
        <f t="shared" si="81"/>
        <v>40.754726350190971</v>
      </c>
      <c r="AD114" s="1">
        <f t="shared" si="81"/>
        <v>43.007104479056821</v>
      </c>
      <c r="AE114" s="1">
        <f t="shared" si="82"/>
        <v>43.722771264559341</v>
      </c>
      <c r="AF114" s="1">
        <f t="shared" si="82"/>
        <v>43.408770104746218</v>
      </c>
    </row>
    <row r="115" spans="1:38">
      <c r="A115" s="76" t="s">
        <v>141</v>
      </c>
      <c r="B115" s="5" t="str">
        <f t="shared" si="64"/>
        <v>8180-04590</v>
      </c>
      <c r="C115" s="5" t="str">
        <f t="shared" si="75"/>
        <v>8180</v>
      </c>
      <c r="D115" s="1">
        <f>SUM($F115:K115)</f>
        <v>1850.1200000000001</v>
      </c>
      <c r="E115" s="2">
        <f t="shared" si="80"/>
        <v>1.1480970904452563E-2</v>
      </c>
      <c r="F115" s="22">
        <f>'Div 91 history'!B116</f>
        <v>329.13</v>
      </c>
      <c r="G115" s="22">
        <f>'Div 91 history'!C116</f>
        <v>338.58</v>
      </c>
      <c r="H115" s="22">
        <f>'Div 91 history'!D116</f>
        <v>311.99</v>
      </c>
      <c r="I115" s="22">
        <f>'Div 91 history'!E116</f>
        <v>304.04000000000002</v>
      </c>
      <c r="J115" s="22">
        <f>'Div 91 history'!F116</f>
        <v>275.22000000000003</v>
      </c>
      <c r="K115" s="22">
        <f>'Div 91 history'!G116</f>
        <v>291.16000000000003</v>
      </c>
      <c r="L115" s="1">
        <f t="shared" si="83"/>
        <v>315.88708903598069</v>
      </c>
      <c r="M115" s="1">
        <f t="shared" si="83"/>
        <v>301.43254666727495</v>
      </c>
      <c r="N115" s="1">
        <f t="shared" si="83"/>
        <v>306.19714959262274</v>
      </c>
      <c r="O115" s="1">
        <f t="shared" si="83"/>
        <v>282.51581014684461</v>
      </c>
      <c r="P115" s="1">
        <f t="shared" si="83"/>
        <v>281.42396981383115</v>
      </c>
      <c r="Q115" s="1">
        <f t="shared" si="83"/>
        <v>285.28616842608903</v>
      </c>
      <c r="R115" s="1">
        <f t="shared" si="83"/>
        <v>301.05298576917369</v>
      </c>
      <c r="S115" s="1">
        <f t="shared" si="83"/>
        <v>306.06270742333157</v>
      </c>
      <c r="T115" s="1">
        <f t="shared" si="83"/>
        <v>303.86467554367414</v>
      </c>
      <c r="U115" s="1">
        <f t="shared" si="83"/>
        <v>294.80561545151585</v>
      </c>
      <c r="V115" s="1">
        <f t="shared" si="83"/>
        <v>277.69667260970067</v>
      </c>
      <c r="W115" s="1">
        <f t="shared" si="83"/>
        <v>276.43606200439172</v>
      </c>
      <c r="X115" s="1">
        <f t="shared" si="83"/>
        <v>364.23506485055708</v>
      </c>
      <c r="Y115" s="1">
        <f t="shared" si="83"/>
        <v>286.89924483816458</v>
      </c>
      <c r="Z115" s="1">
        <f t="shared" si="83"/>
        <v>278.48024887392955</v>
      </c>
      <c r="AA115" s="1">
        <f t="shared" si="83"/>
        <v>282.51581014684461</v>
      </c>
      <c r="AB115" s="1">
        <f t="shared" si="81"/>
        <v>281.42396981383115</v>
      </c>
      <c r="AC115" s="1">
        <f t="shared" si="81"/>
        <v>285.28616842608903</v>
      </c>
      <c r="AD115" s="1">
        <f t="shared" si="81"/>
        <v>301.05298576917369</v>
      </c>
      <c r="AE115" s="1">
        <f t="shared" si="82"/>
        <v>306.06270742333157</v>
      </c>
      <c r="AF115" s="1">
        <f t="shared" si="82"/>
        <v>303.86467554367414</v>
      </c>
    </row>
    <row r="116" spans="1:38">
      <c r="A116" s="76" t="s">
        <v>142</v>
      </c>
      <c r="B116" s="5" t="str">
        <f t="shared" si="64"/>
        <v>8190-04590</v>
      </c>
      <c r="C116" s="5" t="str">
        <f t="shared" si="75"/>
        <v>8190</v>
      </c>
      <c r="D116" s="1">
        <f>SUM($F116:K116)</f>
        <v>1575.09</v>
      </c>
      <c r="E116" s="2">
        <f t="shared" si="80"/>
        <v>9.7742646216970701E-3</v>
      </c>
      <c r="F116" s="22">
        <f>'Div 91 history'!B117</f>
        <v>383.55</v>
      </c>
      <c r="G116" s="22">
        <f>'Div 91 history'!C117</f>
        <v>10.26</v>
      </c>
      <c r="H116" s="22">
        <f>'Div 91 history'!D117</f>
        <v>502</v>
      </c>
      <c r="I116" s="22">
        <f>'Div 91 history'!E117</f>
        <v>70.14</v>
      </c>
      <c r="J116" s="22">
        <f>'Div 91 history'!F117</f>
        <v>9.85</v>
      </c>
      <c r="K116" s="22">
        <f>'Div 91 history'!G117</f>
        <v>599.29</v>
      </c>
      <c r="L116" s="1">
        <f t="shared" si="83"/>
        <v>268.92882357343456</v>
      </c>
      <c r="M116" s="1">
        <f t="shared" si="83"/>
        <v>256.62302441471792</v>
      </c>
      <c r="N116" s="1">
        <f t="shared" si="83"/>
        <v>260.6793442327222</v>
      </c>
      <c r="O116" s="1">
        <f t="shared" si="83"/>
        <v>240.51835956813255</v>
      </c>
      <c r="P116" s="1">
        <f t="shared" si="83"/>
        <v>239.58882700260912</v>
      </c>
      <c r="Q116" s="1">
        <f t="shared" si="83"/>
        <v>242.87688962134803</v>
      </c>
      <c r="R116" s="1">
        <f t="shared" si="83"/>
        <v>256.29988722632464</v>
      </c>
      <c r="S116" s="1">
        <f t="shared" si="83"/>
        <v>260.56488759400213</v>
      </c>
      <c r="T116" s="1">
        <f t="shared" si="83"/>
        <v>258.69360463217822</v>
      </c>
      <c r="U116" s="1">
        <f t="shared" si="83"/>
        <v>250.98122113242815</v>
      </c>
      <c r="V116" s="1">
        <f t="shared" si="83"/>
        <v>236.41561199317519</v>
      </c>
      <c r="W116" s="1">
        <f t="shared" si="83"/>
        <v>235.34239773771284</v>
      </c>
      <c r="X116" s="1">
        <f t="shared" si="83"/>
        <v>310.08962029244793</v>
      </c>
      <c r="Y116" s="1">
        <f t="shared" si="83"/>
        <v>244.25017380069647</v>
      </c>
      <c r="Z116" s="1">
        <f t="shared" si="83"/>
        <v>237.08270555360602</v>
      </c>
      <c r="AA116" s="1">
        <f t="shared" si="83"/>
        <v>240.51835956813255</v>
      </c>
      <c r="AB116" s="1">
        <f t="shared" si="81"/>
        <v>239.58882700260912</v>
      </c>
      <c r="AC116" s="1">
        <f t="shared" si="81"/>
        <v>242.87688962134803</v>
      </c>
      <c r="AD116" s="1">
        <f t="shared" si="81"/>
        <v>256.29988722632464</v>
      </c>
      <c r="AE116" s="1">
        <f t="shared" si="82"/>
        <v>260.56488759400213</v>
      </c>
      <c r="AF116" s="1">
        <f t="shared" si="82"/>
        <v>258.69360463217822</v>
      </c>
    </row>
    <row r="117" spans="1:38">
      <c r="A117" s="76" t="s">
        <v>144</v>
      </c>
      <c r="B117" s="5" t="str">
        <f t="shared" si="64"/>
        <v>8210-04590</v>
      </c>
      <c r="C117" s="5" t="str">
        <f t="shared" si="75"/>
        <v>8210</v>
      </c>
      <c r="D117" s="1">
        <f>SUM($F117:K117)</f>
        <v>1716.48</v>
      </c>
      <c r="E117" s="2">
        <f t="shared" si="80"/>
        <v>1.0651664182904207E-2</v>
      </c>
      <c r="F117" s="22">
        <f>'Div 91 history'!B118</f>
        <v>519.27</v>
      </c>
      <c r="G117" s="22">
        <f>'Div 91 history'!C118</f>
        <v>411.45</v>
      </c>
      <c r="H117" s="22">
        <f>'Div 91 history'!D118</f>
        <v>374.24</v>
      </c>
      <c r="I117" s="22">
        <f>'Div 91 history'!E118</f>
        <v>192.34</v>
      </c>
      <c r="J117" s="22">
        <f>'Div 91 history'!F118</f>
        <v>111.9</v>
      </c>
      <c r="K117" s="22">
        <f>'Div 91 history'!G118</f>
        <v>107.28</v>
      </c>
      <c r="L117" s="1">
        <f t="shared" si="83"/>
        <v>293.06956877850087</v>
      </c>
      <c r="M117" s="1">
        <f t="shared" si="83"/>
        <v>279.65912357222447</v>
      </c>
      <c r="N117" s="1">
        <f t="shared" si="83"/>
        <v>284.07956420812974</v>
      </c>
      <c r="O117" s="1">
        <f t="shared" si="83"/>
        <v>262.10880256462053</v>
      </c>
      <c r="P117" s="1">
        <f t="shared" si="83"/>
        <v>261.09582930082632</v>
      </c>
      <c r="Q117" s="1">
        <f t="shared" si="83"/>
        <v>264.67904913195531</v>
      </c>
      <c r="R117" s="1">
        <f t="shared" si="83"/>
        <v>279.30697955433766</v>
      </c>
      <c r="S117" s="1">
        <f t="shared" si="83"/>
        <v>283.95483322054787</v>
      </c>
      <c r="T117" s="1">
        <f t="shared" si="83"/>
        <v>281.9155721127309</v>
      </c>
      <c r="U117" s="1">
        <f t="shared" si="83"/>
        <v>273.51087648921032</v>
      </c>
      <c r="V117" s="1">
        <f t="shared" si="83"/>
        <v>257.63776652384649</v>
      </c>
      <c r="W117" s="1">
        <f t="shared" si="83"/>
        <v>256.46821379656359</v>
      </c>
      <c r="X117" s="1">
        <f t="shared" si="83"/>
        <v>337.9252178856961</v>
      </c>
      <c r="Y117" s="1">
        <f t="shared" si="83"/>
        <v>266.17560794965334</v>
      </c>
      <c r="Z117" s="1">
        <f t="shared" si="83"/>
        <v>258.36474260432971</v>
      </c>
      <c r="AA117" s="1">
        <f t="shared" si="83"/>
        <v>262.10880256462053</v>
      </c>
      <c r="AB117" s="1">
        <f t="shared" si="81"/>
        <v>261.09582930082632</v>
      </c>
      <c r="AC117" s="1">
        <f t="shared" si="81"/>
        <v>264.67904913195531</v>
      </c>
      <c r="AD117" s="1">
        <f t="shared" si="81"/>
        <v>279.30697955433766</v>
      </c>
      <c r="AE117" s="1">
        <f t="shared" si="82"/>
        <v>283.95483322054787</v>
      </c>
      <c r="AF117" s="1">
        <f t="shared" si="82"/>
        <v>281.9155721127309</v>
      </c>
    </row>
    <row r="118" spans="1:38">
      <c r="A118" s="76" t="s">
        <v>157</v>
      </c>
      <c r="B118" s="5" t="str">
        <f t="shared" si="64"/>
        <v>8180-04599</v>
      </c>
      <c r="C118" s="5" t="str">
        <f t="shared" si="75"/>
        <v>8180</v>
      </c>
      <c r="D118" s="1">
        <f>SUM($F118:K118)</f>
        <v>-1582.3899999999999</v>
      </c>
      <c r="E118" s="2">
        <f t="shared" si="80"/>
        <v>-9.8195649738917947E-3</v>
      </c>
      <c r="F118" s="22">
        <f>'Div 91 history'!B119</f>
        <v>-280.25</v>
      </c>
      <c r="G118" s="22">
        <f>'Div 91 history'!C119</f>
        <v>-288.29000000000002</v>
      </c>
      <c r="H118" s="22">
        <f>'Div 91 history'!D119</f>
        <v>-265.64999999999998</v>
      </c>
      <c r="I118" s="22">
        <f>'Div 91 history'!E119</f>
        <v>-258.88</v>
      </c>
      <c r="J118" s="22">
        <f>'Div 91 history'!F119</f>
        <v>-234.34</v>
      </c>
      <c r="K118" s="22">
        <f>'Div 91 history'!G119</f>
        <v>-254.98</v>
      </c>
      <c r="L118" s="1">
        <f t="shared" si="83"/>
        <v>-270.17521610470965</v>
      </c>
      <c r="M118" s="1">
        <f t="shared" si="83"/>
        <v>-257.81238380257986</v>
      </c>
      <c r="N118" s="1">
        <f t="shared" si="83"/>
        <v>-261.88750326674494</v>
      </c>
      <c r="O118" s="1">
        <f t="shared" si="83"/>
        <v>-241.6330793776973</v>
      </c>
      <c r="P118" s="1">
        <f t="shared" si="83"/>
        <v>-240.69923874868019</v>
      </c>
      <c r="Q118" s="1">
        <f t="shared" si="83"/>
        <v>-244.00254040589741</v>
      </c>
      <c r="R118" s="1">
        <f t="shared" si="83"/>
        <v>-257.48774898454297</v>
      </c>
      <c r="S118" s="1">
        <f t="shared" si="83"/>
        <v>-261.77251616090064</v>
      </c>
      <c r="T118" s="1">
        <f t="shared" si="83"/>
        <v>-259.8925604466491</v>
      </c>
      <c r="U118" s="1">
        <f t="shared" si="83"/>
        <v>-252.14443270399977</v>
      </c>
      <c r="V118" s="1">
        <f t="shared" si="83"/>
        <v>-237.51131697990624</v>
      </c>
      <c r="W118" s="1">
        <f t="shared" si="83"/>
        <v>-236.43312874577288</v>
      </c>
      <c r="X118" s="1">
        <f t="shared" si="83"/>
        <v>-311.52677894886432</v>
      </c>
      <c r="Y118" s="1">
        <f t="shared" si="83"/>
        <v>-245.38218928472918</v>
      </c>
      <c r="Z118" s="1">
        <f t="shared" si="83"/>
        <v>-238.18150228937435</v>
      </c>
      <c r="AA118" s="1">
        <f t="shared" si="83"/>
        <v>-241.6330793776973</v>
      </c>
      <c r="AB118" s="1">
        <f t="shared" si="81"/>
        <v>-240.69923874868019</v>
      </c>
      <c r="AC118" s="1">
        <f t="shared" si="81"/>
        <v>-244.00254040589741</v>
      </c>
      <c r="AD118" s="1">
        <f t="shared" si="81"/>
        <v>-257.48774898454297</v>
      </c>
      <c r="AE118" s="1">
        <f t="shared" si="82"/>
        <v>-261.77251616090064</v>
      </c>
      <c r="AF118" s="1">
        <f t="shared" si="82"/>
        <v>-259.8925604466491</v>
      </c>
    </row>
    <row r="119" spans="1:38">
      <c r="A119" s="76" t="s">
        <v>160</v>
      </c>
      <c r="B119" s="5" t="str">
        <f t="shared" si="64"/>
        <v>8810-04599</v>
      </c>
      <c r="C119" s="5" t="str">
        <f t="shared" si="75"/>
        <v>8810</v>
      </c>
      <c r="D119" s="1">
        <f>SUM($F119:K119)</f>
        <v>-23458.51</v>
      </c>
      <c r="E119" s="2">
        <f t="shared" si="80"/>
        <v>-0.14557243355663926</v>
      </c>
      <c r="F119" s="22">
        <f>'Div 91 history'!B120</f>
        <v>-4558.63</v>
      </c>
      <c r="G119" s="22">
        <f>'Div 91 history'!C120</f>
        <v>-2589.0100000000002</v>
      </c>
      <c r="H119" s="22">
        <f>'Div 91 history'!D120</f>
        <v>-2365.02</v>
      </c>
      <c r="I119" s="22">
        <f>'Div 91 history'!E120</f>
        <v>-3176.22</v>
      </c>
      <c r="J119" s="22">
        <f>'Div 91 history'!F120</f>
        <v>-3956.17</v>
      </c>
      <c r="K119" s="22">
        <f>'Div 91 history'!G120</f>
        <v>-6813.46</v>
      </c>
      <c r="L119" s="1">
        <f t="shared" si="83"/>
        <v>-4005.2755697043663</v>
      </c>
      <c r="M119" s="1">
        <f t="shared" si="83"/>
        <v>-3821.9998758565575</v>
      </c>
      <c r="N119" s="1">
        <f t="shared" si="83"/>
        <v>-3882.4124357825626</v>
      </c>
      <c r="O119" s="1">
        <f t="shared" si="83"/>
        <v>-3582.1459999826252</v>
      </c>
      <c r="P119" s="1">
        <f t="shared" si="83"/>
        <v>-3568.3020615513883</v>
      </c>
      <c r="Q119" s="1">
        <f t="shared" si="83"/>
        <v>-3617.2726281998421</v>
      </c>
      <c r="R119" s="1">
        <f t="shared" si="83"/>
        <v>-3817.1872512031746</v>
      </c>
      <c r="S119" s="1">
        <f t="shared" si="83"/>
        <v>-3880.707782585614</v>
      </c>
      <c r="T119" s="1">
        <f t="shared" si="83"/>
        <v>-3852.8379401811958</v>
      </c>
      <c r="U119" s="1">
        <f t="shared" si="83"/>
        <v>-3737.9740114833294</v>
      </c>
      <c r="V119" s="1">
        <f t="shared" si="83"/>
        <v>-3521.0419709972257</v>
      </c>
      <c r="W119" s="1">
        <f t="shared" si="83"/>
        <v>-3505.0581177927065</v>
      </c>
      <c r="X119" s="1">
        <f t="shared" si="83"/>
        <v>-4618.3014675520717</v>
      </c>
      <c r="Y119" s="1">
        <f t="shared" si="83"/>
        <v>-3637.7255551145499</v>
      </c>
      <c r="Z119" s="1">
        <f t="shared" si="83"/>
        <v>-3530.9772895874662</v>
      </c>
      <c r="AA119" s="1">
        <f t="shared" si="83"/>
        <v>-3582.1459999826252</v>
      </c>
      <c r="AB119" s="1">
        <f t="shared" si="81"/>
        <v>-3568.3020615513883</v>
      </c>
      <c r="AC119" s="1">
        <f t="shared" si="81"/>
        <v>-3617.2726281998421</v>
      </c>
      <c r="AD119" s="1">
        <f t="shared" si="81"/>
        <v>-3817.1872512031746</v>
      </c>
      <c r="AE119" s="1">
        <f t="shared" si="82"/>
        <v>-3880.707782585614</v>
      </c>
      <c r="AF119" s="1">
        <f t="shared" si="82"/>
        <v>-3852.8379401811958</v>
      </c>
    </row>
    <row r="120" spans="1:38">
      <c r="A120" s="76" t="s">
        <v>158</v>
      </c>
      <c r="B120" s="5" t="str">
        <f t="shared" si="64"/>
        <v>8700-04599</v>
      </c>
      <c r="C120" s="5" t="str">
        <f t="shared" si="75"/>
        <v>8700</v>
      </c>
      <c r="D120" s="1">
        <f>SUM($F120:K120)</f>
        <v>-6807.8499999999995</v>
      </c>
      <c r="E120" s="2">
        <f t="shared" si="80"/>
        <v>-4.2246301738199342E-2</v>
      </c>
      <c r="F120" s="22">
        <f>'Div 91 history'!B121</f>
        <v>-1200.9100000000001</v>
      </c>
      <c r="G120" s="22">
        <f>'Div 91 history'!C121</f>
        <v>-1150.75</v>
      </c>
      <c r="H120" s="22">
        <f>'Div 91 history'!D121</f>
        <v>-1043.0899999999999</v>
      </c>
      <c r="I120" s="22">
        <f>'Div 91 history'!E121</f>
        <v>-1275.4000000000001</v>
      </c>
      <c r="J120" s="22">
        <f>'Div 91 history'!F121</f>
        <v>-987.75</v>
      </c>
      <c r="K120" s="22">
        <f>'Div 91 history'!G121</f>
        <v>-1149.95</v>
      </c>
      <c r="L120" s="1">
        <f t="shared" si="83"/>
        <v>-1162.3634786357645</v>
      </c>
      <c r="M120" s="1">
        <f t="shared" si="83"/>
        <v>-1109.1753847473717</v>
      </c>
      <c r="N120" s="1">
        <f t="shared" si="83"/>
        <v>-1126.7075999687243</v>
      </c>
      <c r="O120" s="1">
        <f t="shared" si="83"/>
        <v>-1039.5678432254101</v>
      </c>
      <c r="P120" s="1">
        <f t="shared" si="83"/>
        <v>-1035.5502199301072</v>
      </c>
      <c r="Q120" s="1">
        <f t="shared" si="83"/>
        <v>-1049.7618758348376</v>
      </c>
      <c r="R120" s="1">
        <f t="shared" si="83"/>
        <v>-1107.7787220119067</v>
      </c>
      <c r="S120" s="1">
        <f t="shared" si="83"/>
        <v>-1126.2128957753698</v>
      </c>
      <c r="T120" s="1">
        <f t="shared" si="83"/>
        <v>-1118.1248413075919</v>
      </c>
      <c r="U120" s="1">
        <f t="shared" si="83"/>
        <v>-1084.7903969210654</v>
      </c>
      <c r="V120" s="1">
        <f t="shared" si="83"/>
        <v>-1021.8349580708009</v>
      </c>
      <c r="W120" s="1">
        <f t="shared" si="83"/>
        <v>-1017.1963141399465</v>
      </c>
      <c r="X120" s="1">
        <f t="shared" si="83"/>
        <v>-1340.2685697375653</v>
      </c>
      <c r="Y120" s="1">
        <f t="shared" si="83"/>
        <v>-1055.6974812290546</v>
      </c>
      <c r="Z120" s="1">
        <f t="shared" si="83"/>
        <v>-1024.7182681644331</v>
      </c>
      <c r="AA120" s="1">
        <f t="shared" si="83"/>
        <v>-1039.5678432254101</v>
      </c>
      <c r="AB120" s="1">
        <f t="shared" si="81"/>
        <v>-1035.5502199301072</v>
      </c>
      <c r="AC120" s="1">
        <f t="shared" si="81"/>
        <v>-1049.7618758348376</v>
      </c>
      <c r="AD120" s="1">
        <f t="shared" si="81"/>
        <v>-1107.7787220119067</v>
      </c>
      <c r="AE120" s="1">
        <f t="shared" si="82"/>
        <v>-1126.2128957753698</v>
      </c>
      <c r="AF120" s="1">
        <f t="shared" si="82"/>
        <v>-1118.1248413075919</v>
      </c>
    </row>
    <row r="121" spans="1:38">
      <c r="A121" s="76" t="s">
        <v>161</v>
      </c>
      <c r="B121" s="5" t="str">
        <f t="shared" si="64"/>
        <v>8560-04599</v>
      </c>
      <c r="C121" s="5" t="str">
        <f t="shared" si="75"/>
        <v>8560</v>
      </c>
      <c r="D121" s="1">
        <f>SUM($F121:K121)</f>
        <v>-2034.51</v>
      </c>
      <c r="E121" s="2">
        <f t="shared" si="80"/>
        <v>-1.2625208156669719E-2</v>
      </c>
      <c r="F121" s="22">
        <f>'Div 91 history'!B122</f>
        <v>-360.32</v>
      </c>
      <c r="G121" s="22">
        <f>'Div 91 history'!C122</f>
        <v>-370.66</v>
      </c>
      <c r="H121" s="22">
        <f>'Div 91 history'!D122</f>
        <v>-341.55</v>
      </c>
      <c r="I121" s="22">
        <f>'Div 91 history'!E122</f>
        <v>-332.85</v>
      </c>
      <c r="J121" s="22">
        <f>'Div 91 history'!F122</f>
        <v>-301.3</v>
      </c>
      <c r="K121" s="22">
        <f>'Div 91 history'!G122</f>
        <v>-327.83</v>
      </c>
      <c r="L121" s="1">
        <f t="shared" si="83"/>
        <v>-347.36959846636597</v>
      </c>
      <c r="M121" s="1">
        <f t="shared" si="83"/>
        <v>-331.47446139711877</v>
      </c>
      <c r="N121" s="1">
        <f t="shared" si="83"/>
        <v>-336.71392278213671</v>
      </c>
      <c r="O121" s="1">
        <f t="shared" si="83"/>
        <v>-310.67241092570038</v>
      </c>
      <c r="P121" s="1">
        <f t="shared" si="83"/>
        <v>-309.47175363000105</v>
      </c>
      <c r="Q121" s="1">
        <f t="shared" si="83"/>
        <v>-313.71887365390478</v>
      </c>
      <c r="R121" s="1">
        <f t="shared" si="83"/>
        <v>-331.05707201545925</v>
      </c>
      <c r="S121" s="1">
        <f t="shared" si="83"/>
        <v>-336.56608159462212</v>
      </c>
      <c r="T121" s="1">
        <f t="shared" si="83"/>
        <v>-334.14898549302774</v>
      </c>
      <c r="U121" s="1">
        <f t="shared" si="83"/>
        <v>-324.18706499700744</v>
      </c>
      <c r="V121" s="1">
        <f t="shared" si="83"/>
        <v>-305.37297980193824</v>
      </c>
      <c r="W121" s="1">
        <f t="shared" si="83"/>
        <v>-303.98673194633591</v>
      </c>
      <c r="X121" s="1">
        <f t="shared" si="83"/>
        <v>-400.53611754324407</v>
      </c>
      <c r="Y121" s="1">
        <f t="shared" si="83"/>
        <v>-315.49271539991685</v>
      </c>
      <c r="Z121" s="1">
        <f t="shared" si="83"/>
        <v>-306.23465025863095</v>
      </c>
      <c r="AA121" s="1">
        <f t="shared" si="83"/>
        <v>-310.67241092570038</v>
      </c>
      <c r="AB121" s="1">
        <f t="shared" si="81"/>
        <v>-309.47175363000105</v>
      </c>
      <c r="AC121" s="1">
        <f t="shared" si="81"/>
        <v>-313.71887365390478</v>
      </c>
      <c r="AD121" s="1">
        <f t="shared" si="81"/>
        <v>-331.05707201545925</v>
      </c>
      <c r="AE121" s="1">
        <f t="shared" si="82"/>
        <v>-336.56608159462212</v>
      </c>
      <c r="AF121" s="1">
        <f t="shared" si="82"/>
        <v>-334.14898549302774</v>
      </c>
    </row>
    <row r="122" spans="1:38">
      <c r="A122" s="76" t="s">
        <v>968</v>
      </c>
      <c r="B122" s="5" t="str">
        <f t="shared" ref="B122:B123" si="84">RIGHT(A122,10)</f>
        <v>8700-04592</v>
      </c>
      <c r="C122" s="5" t="str">
        <f t="shared" ref="C122:C123" si="85">LEFT(B122,4)</f>
        <v>8700</v>
      </c>
      <c r="D122" s="1">
        <f>SUM($F122:K122)</f>
        <v>544.88</v>
      </c>
      <c r="E122" s="2">
        <f t="shared" si="80"/>
        <v>3.3812679320358204E-3</v>
      </c>
      <c r="F122" s="22">
        <f>'Div 91 history'!B123</f>
        <v>50</v>
      </c>
      <c r="G122" s="22">
        <f>'Div 91 history'!C123</f>
        <v>290</v>
      </c>
      <c r="H122" s="22">
        <f>'Div 91 history'!D123</f>
        <v>50</v>
      </c>
      <c r="I122" s="22">
        <f>'Div 91 history'!E123</f>
        <v>50</v>
      </c>
      <c r="J122" s="22">
        <f>'Div 91 history'!F123</f>
        <v>50</v>
      </c>
      <c r="K122" s="22">
        <f>'Div 91 history'!G123</f>
        <v>54.88</v>
      </c>
      <c r="L122" s="1">
        <f t="shared" si="83"/>
        <v>93.032104443995607</v>
      </c>
      <c r="M122" s="1">
        <f t="shared" si="83"/>
        <v>88.775088117562504</v>
      </c>
      <c r="N122" s="1">
        <f t="shared" si="83"/>
        <v>90.178314309357376</v>
      </c>
      <c r="O122" s="1">
        <f t="shared" si="83"/>
        <v>83.203908196664372</v>
      </c>
      <c r="P122" s="1">
        <f t="shared" si="83"/>
        <v>82.882349616327758</v>
      </c>
      <c r="Q122" s="1">
        <f t="shared" si="83"/>
        <v>84.019808148664609</v>
      </c>
      <c r="R122" s="1">
        <f t="shared" si="83"/>
        <v>88.663303399729401</v>
      </c>
      <c r="S122" s="1">
        <f t="shared" si="83"/>
        <v>90.138719661873225</v>
      </c>
      <c r="T122" s="1">
        <f t="shared" si="83"/>
        <v>89.49137591628498</v>
      </c>
      <c r="U122" s="1">
        <f t="shared" si="83"/>
        <v>86.823386454512104</v>
      </c>
      <c r="V122" s="1">
        <f t="shared" si="83"/>
        <v>81.784620982192337</v>
      </c>
      <c r="W122" s="1">
        <f t="shared" si="83"/>
        <v>81.413357763254794</v>
      </c>
      <c r="X122" s="1">
        <f t="shared" si="83"/>
        <v>107.27109708330893</v>
      </c>
      <c r="Y122" s="1">
        <f t="shared" si="83"/>
        <v>84.494876293115638</v>
      </c>
      <c r="Z122" s="1">
        <f t="shared" si="83"/>
        <v>82.015392518553782</v>
      </c>
      <c r="AA122" s="1">
        <f t="shared" si="83"/>
        <v>83.203908196664372</v>
      </c>
      <c r="AB122" s="1">
        <f t="shared" si="81"/>
        <v>82.882349616327758</v>
      </c>
      <c r="AC122" s="1">
        <f t="shared" si="81"/>
        <v>84.019808148664609</v>
      </c>
      <c r="AD122" s="1">
        <f t="shared" si="81"/>
        <v>88.663303399729401</v>
      </c>
      <c r="AE122" s="1">
        <f t="shared" si="82"/>
        <v>90.138719661873225</v>
      </c>
      <c r="AF122" s="1">
        <f t="shared" si="82"/>
        <v>89.49137591628498</v>
      </c>
    </row>
    <row r="123" spans="1:38">
      <c r="A123" s="76" t="s">
        <v>969</v>
      </c>
      <c r="B123" s="5" t="str">
        <f t="shared" si="84"/>
        <v>8810-04592</v>
      </c>
      <c r="C123" s="5" t="str">
        <f t="shared" si="85"/>
        <v>8810</v>
      </c>
      <c r="D123" s="1">
        <f>SUM($F123:K123)</f>
        <v>591.64</v>
      </c>
      <c r="E123" s="2">
        <f t="shared" si="80"/>
        <v>3.6714384071899735E-3</v>
      </c>
      <c r="F123" s="22">
        <f>'Div 91 history'!B124</f>
        <v>258.8</v>
      </c>
      <c r="G123" s="22">
        <f>'Div 91 history'!C124</f>
        <v>332.84</v>
      </c>
      <c r="H123" s="22">
        <f>'Div 91 history'!D124</f>
        <v>0</v>
      </c>
      <c r="I123" s="22">
        <f>'Div 91 history'!E124</f>
        <v>0</v>
      </c>
      <c r="J123" s="22">
        <f>'Div 91 history'!F124</f>
        <v>0</v>
      </c>
      <c r="K123" s="22">
        <f>'Div 91 history'!G124</f>
        <v>0</v>
      </c>
      <c r="L123" s="1">
        <f t="shared" si="83"/>
        <v>101.01584619227272</v>
      </c>
      <c r="M123" s="1">
        <f t="shared" si="83"/>
        <v>96.393505237620545</v>
      </c>
      <c r="N123" s="1">
        <f t="shared" si="83"/>
        <v>97.91715217660439</v>
      </c>
      <c r="O123" s="1">
        <f t="shared" si="83"/>
        <v>90.344223031629909</v>
      </c>
      <c r="P123" s="1">
        <f t="shared" si="83"/>
        <v>89.995069239106144</v>
      </c>
      <c r="Q123" s="1">
        <f t="shared" si="83"/>
        <v>91.230141119284852</v>
      </c>
      <c r="R123" s="1">
        <f t="shared" si="83"/>
        <v>96.272127483878833</v>
      </c>
      <c r="S123" s="1">
        <f t="shared" si="83"/>
        <v>97.874159632856177</v>
      </c>
      <c r="T123" s="1">
        <f t="shared" si="83"/>
        <v>97.171262749799666</v>
      </c>
      <c r="U123" s="1">
        <f t="shared" si="83"/>
        <v>94.274314274606411</v>
      </c>
      <c r="V123" s="1">
        <f t="shared" si="83"/>
        <v>88.803136760211927</v>
      </c>
      <c r="W123" s="1">
        <f t="shared" si="83"/>
        <v>88.400012823102458</v>
      </c>
      <c r="X123" s="1">
        <f t="shared" si="83"/>
        <v>116.4767873263267</v>
      </c>
      <c r="Y123" s="1">
        <f t="shared" si="83"/>
        <v>91.745978215495043</v>
      </c>
      <c r="Z123" s="1">
        <f t="shared" si="83"/>
        <v>89.053712431502632</v>
      </c>
      <c r="AA123" s="1">
        <f t="shared" si="83"/>
        <v>90.344223031629909</v>
      </c>
      <c r="AB123" s="1">
        <f t="shared" si="81"/>
        <v>89.995069239106144</v>
      </c>
      <c r="AC123" s="1">
        <f t="shared" si="81"/>
        <v>91.230141119284852</v>
      </c>
      <c r="AD123" s="1">
        <f t="shared" si="81"/>
        <v>96.272127483878833</v>
      </c>
      <c r="AE123" s="1">
        <f t="shared" si="82"/>
        <v>97.874159632856177</v>
      </c>
      <c r="AF123" s="1">
        <f t="shared" si="82"/>
        <v>97.171262749799666</v>
      </c>
    </row>
    <row r="124" spans="1:38">
      <c r="A124" s="9" t="s">
        <v>31</v>
      </c>
      <c r="B124" s="5"/>
      <c r="C124" s="5"/>
      <c r="D124" s="31">
        <f>SUM(D98:D123)</f>
        <v>161146.64999999997</v>
      </c>
      <c r="E124" s="31">
        <f t="shared" ref="E124:K124" si="86">SUM(E98:E123)</f>
        <v>1.0000000000000007</v>
      </c>
      <c r="F124" s="31">
        <f t="shared" si="86"/>
        <v>29393.009999999991</v>
      </c>
      <c r="G124" s="31">
        <f t="shared" si="86"/>
        <v>26617.620000000003</v>
      </c>
      <c r="H124" s="31">
        <f t="shared" si="86"/>
        <v>27591.33</v>
      </c>
      <c r="I124" s="31">
        <f t="shared" si="86"/>
        <v>26282.329999999998</v>
      </c>
      <c r="J124" s="31">
        <f t="shared" si="86"/>
        <v>25327.270000000008</v>
      </c>
      <c r="K124" s="31">
        <f t="shared" si="86"/>
        <v>25935.089999999997</v>
      </c>
      <c r="L124" s="33">
        <f>'Div 91 history'!H125</f>
        <v>27513.97</v>
      </c>
      <c r="M124" s="33">
        <f>'Div 91 history'!I125</f>
        <v>26254.97</v>
      </c>
      <c r="N124" s="33">
        <f>'Div 91 history'!J125</f>
        <v>26669.97</v>
      </c>
      <c r="O124" s="31">
        <f>'Div 091 FY19 Budget'!C77</f>
        <v>24607.31</v>
      </c>
      <c r="P124" s="31">
        <f>'Div 091 FY19 Budget'!D77</f>
        <v>24512.21</v>
      </c>
      <c r="Q124" s="31">
        <f>'Div 091 FY19 Budget'!E77</f>
        <v>24848.61</v>
      </c>
      <c r="R124" s="31">
        <f>'Div 091 FY19 Budget'!F77</f>
        <v>26221.91</v>
      </c>
      <c r="S124" s="31">
        <f>'Div 091 FY19 Budget'!G77</f>
        <v>26658.26</v>
      </c>
      <c r="T124" s="31">
        <f>'Div 091 FY19 Budget'!H77</f>
        <v>26466.81</v>
      </c>
      <c r="U124" s="31">
        <f>'Div 091 FY19 Budget'!I77</f>
        <v>25677.759999999998</v>
      </c>
      <c r="V124" s="31">
        <f>'Div 091 FY19 Budget'!J77</f>
        <v>24187.56</v>
      </c>
      <c r="W124" s="31">
        <f>'Div 091 FY19 Budget'!K77</f>
        <v>24077.759999999998</v>
      </c>
      <c r="X124" s="31">
        <f>'Div 091 FY19 Budget'!L77</f>
        <v>31725.11</v>
      </c>
      <c r="Y124" s="31">
        <f>'Div 091 FY19 Budget'!M77</f>
        <v>24989.11</v>
      </c>
      <c r="Z124" s="31">
        <f>'Div 091 FY19 Budget'!N77</f>
        <v>24255.81</v>
      </c>
      <c r="AA124" s="37">
        <f t="shared" ref="AA124:AF124" si="87">O124</f>
        <v>24607.31</v>
      </c>
      <c r="AB124" s="37">
        <f t="shared" si="87"/>
        <v>24512.21</v>
      </c>
      <c r="AC124" s="37">
        <f t="shared" si="87"/>
        <v>24848.61</v>
      </c>
      <c r="AD124" s="37">
        <f t="shared" si="87"/>
        <v>26221.91</v>
      </c>
      <c r="AE124" s="37">
        <f>S124</f>
        <v>26658.26</v>
      </c>
      <c r="AF124" s="37">
        <f t="shared" si="87"/>
        <v>26466.81</v>
      </c>
      <c r="AH124" s="15">
        <f>SUM(F124:Q124)</f>
        <v>315553.69</v>
      </c>
      <c r="AI124" s="15">
        <f>SUM(U124:AF124)</f>
        <v>308228.21999999997</v>
      </c>
      <c r="AK124" s="15">
        <f>AH124*$AK$6</f>
        <v>157082.62709596721</v>
      </c>
      <c r="AL124" s="15">
        <f>AI124*$AL$6</f>
        <v>153436.007916</v>
      </c>
    </row>
    <row r="125" spans="1:38">
      <c r="B125" s="5"/>
      <c r="C125" s="5"/>
      <c r="F125" s="1">
        <f>F124-'Div 91 history'!B125</f>
        <v>0</v>
      </c>
      <c r="G125" s="1">
        <f>G124-'Div 91 history'!C125</f>
        <v>0</v>
      </c>
      <c r="H125" s="1">
        <f>H124-'Div 91 history'!D125</f>
        <v>0</v>
      </c>
      <c r="I125" s="1">
        <f>I124-'Div 91 history'!E125</f>
        <v>0</v>
      </c>
      <c r="J125" s="1">
        <f>J124-'Div 91 history'!F125</f>
        <v>0</v>
      </c>
      <c r="K125" s="1">
        <f>K124-'Div 91 history'!G125</f>
        <v>0</v>
      </c>
      <c r="L125" s="1">
        <f>L124-'Div 91 history'!H125</f>
        <v>0</v>
      </c>
      <c r="M125" s="1">
        <f>M124-'Div 91 history'!I125</f>
        <v>0</v>
      </c>
      <c r="N125" s="1">
        <f>N124-'Div 91 history'!J125</f>
        <v>0</v>
      </c>
      <c r="O125" s="1">
        <f>O124-SUM(O98:O123)</f>
        <v>0</v>
      </c>
      <c r="P125" s="1">
        <f t="shared" ref="P125:Z125" si="88">P124-SUM(P98:P123)</f>
        <v>0</v>
      </c>
      <c r="Q125" s="1">
        <f t="shared" si="88"/>
        <v>0</v>
      </c>
      <c r="R125" s="1">
        <f t="shared" si="88"/>
        <v>0</v>
      </c>
      <c r="S125" s="1">
        <f t="shared" si="88"/>
        <v>0</v>
      </c>
      <c r="T125" s="1">
        <f t="shared" si="88"/>
        <v>0</v>
      </c>
      <c r="U125" s="1">
        <f t="shared" si="88"/>
        <v>0</v>
      </c>
      <c r="V125" s="1">
        <f t="shared" si="88"/>
        <v>0</v>
      </c>
      <c r="W125" s="1">
        <f t="shared" si="88"/>
        <v>0</v>
      </c>
      <c r="X125" s="1">
        <f t="shared" si="88"/>
        <v>0</v>
      </c>
      <c r="Y125" s="1">
        <f t="shared" si="88"/>
        <v>0</v>
      </c>
      <c r="Z125" s="1">
        <f t="shared" si="88"/>
        <v>0</v>
      </c>
      <c r="AA125" s="1">
        <f>AA124-SUM(AA98:AA123)</f>
        <v>0</v>
      </c>
      <c r="AB125" s="1">
        <f t="shared" ref="AB125" si="89">AB124-SUM(AB98:AB123)</f>
        <v>0</v>
      </c>
      <c r="AC125" s="1">
        <f t="shared" ref="AC125" si="90">AC124-SUM(AC98:AC123)</f>
        <v>0</v>
      </c>
      <c r="AD125" s="1">
        <f t="shared" ref="AD125" si="91">AD124-SUM(AD98:AD123)</f>
        <v>0</v>
      </c>
      <c r="AE125" s="1">
        <f t="shared" ref="AE125" si="92">AE124-SUM(AE98:AE123)</f>
        <v>0</v>
      </c>
      <c r="AF125" s="1">
        <f t="shared" ref="AF125" si="93">AF124-SUM(AF98:AF123)</f>
        <v>0</v>
      </c>
    </row>
    <row r="126" spans="1:38">
      <c r="A126" s="5" t="s">
        <v>162</v>
      </c>
      <c r="B126" s="5" t="str">
        <f t="shared" si="64"/>
        <v>8740-03002</v>
      </c>
      <c r="C126" s="5" t="str">
        <f t="shared" ref="C126:C137" si="94">LEFT(B126,4)</f>
        <v>8740</v>
      </c>
      <c r="D126" s="1">
        <f>SUM($F126:K126)</f>
        <v>2300.6299999999974</v>
      </c>
      <c r="E126" s="2">
        <f>D126/$D$138</f>
        <v>0.14108633713835053</v>
      </c>
      <c r="F126" s="22">
        <f>'Div 91 history'!B127</f>
        <v>9742.83</v>
      </c>
      <c r="G126" s="22">
        <f>'Div 91 history'!C127</f>
        <v>9327.3700000000008</v>
      </c>
      <c r="H126" s="22">
        <f>'Div 91 history'!D127</f>
        <v>8336.59</v>
      </c>
      <c r="I126" s="22">
        <f>'Div 91 history'!E127</f>
        <v>2813.28</v>
      </c>
      <c r="J126" s="22">
        <f>'Div 91 history'!F127</f>
        <v>10794.32</v>
      </c>
      <c r="K126" s="22">
        <f>'Div 91 history'!G127</f>
        <v>-38713.760000000002</v>
      </c>
      <c r="L126" s="1">
        <f t="shared" ref="L126:U131" si="95">$E126*L$138</f>
        <v>919.0886020639565</v>
      </c>
      <c r="M126" s="1">
        <f t="shared" si="95"/>
        <v>1007.239345507998</v>
      </c>
      <c r="N126" s="1">
        <f t="shared" si="95"/>
        <v>865.48708085835437</v>
      </c>
      <c r="O126" s="1">
        <f t="shared" si="95"/>
        <v>1057.0922027358342</v>
      </c>
      <c r="P126" s="1">
        <f t="shared" si="95"/>
        <v>1092.1098316135729</v>
      </c>
      <c r="Q126" s="1">
        <f t="shared" si="95"/>
        <v>1124.3734551903706</v>
      </c>
      <c r="R126" s="1">
        <f t="shared" si="95"/>
        <v>1112.2061694755594</v>
      </c>
      <c r="S126" s="1">
        <f t="shared" si="95"/>
        <v>1026.4933979372688</v>
      </c>
      <c r="T126" s="1">
        <f t="shared" si="95"/>
        <v>1102.6518027245502</v>
      </c>
      <c r="U126" s="1">
        <f t="shared" si="95"/>
        <v>1174.7233313666779</v>
      </c>
      <c r="V126" s="1">
        <f t="shared" ref="V126:AF131" si="96">$E126*V$138</f>
        <v>1178.1771248998248</v>
      </c>
      <c r="W126" s="1">
        <f t="shared" si="96"/>
        <v>1170.7164793919485</v>
      </c>
      <c r="X126" s="1">
        <f t="shared" si="96"/>
        <v>1211.4622135575044</v>
      </c>
      <c r="Y126" s="1">
        <f t="shared" si="96"/>
        <v>1211.1179628948867</v>
      </c>
      <c r="Z126" s="1">
        <f t="shared" si="96"/>
        <v>1217.5684302288521</v>
      </c>
      <c r="AA126" s="1">
        <f t="shared" si="96"/>
        <v>1057.0922027358342</v>
      </c>
      <c r="AB126" s="1">
        <f t="shared" si="96"/>
        <v>1092.1098316135729</v>
      </c>
      <c r="AC126" s="1">
        <f t="shared" si="96"/>
        <v>1124.3734551903706</v>
      </c>
      <c r="AD126" s="1">
        <f t="shared" si="96"/>
        <v>1112.2061694755594</v>
      </c>
      <c r="AE126" s="1">
        <f t="shared" si="96"/>
        <v>1026.4933979372688</v>
      </c>
      <c r="AF126" s="1">
        <f t="shared" si="96"/>
        <v>1102.6518027245502</v>
      </c>
    </row>
    <row r="127" spans="1:38">
      <c r="A127" s="5" t="s">
        <v>164</v>
      </c>
      <c r="B127" s="5" t="str">
        <f t="shared" si="64"/>
        <v>8700-03003</v>
      </c>
      <c r="C127" s="5" t="str">
        <f t="shared" si="94"/>
        <v>8700</v>
      </c>
      <c r="D127" s="1">
        <f>SUM($F127:K127)</f>
        <v>-4745.1399999999994</v>
      </c>
      <c r="E127" s="2">
        <f>D127/$D$138</f>
        <v>-0.29099612793394564</v>
      </c>
      <c r="F127" s="22">
        <f>'Div 91 history'!B128</f>
        <v>-220.3</v>
      </c>
      <c r="G127" s="22">
        <f>'Div 91 history'!C128</f>
        <v>-233.39</v>
      </c>
      <c r="H127" s="22">
        <f>'Div 91 history'!D128</f>
        <v>-481.79</v>
      </c>
      <c r="I127" s="22">
        <f>'Div 91 history'!E128</f>
        <v>-147.06</v>
      </c>
      <c r="J127" s="22">
        <f>'Div 91 history'!F128</f>
        <v>-3487.24</v>
      </c>
      <c r="K127" s="22">
        <f>'Div 91 history'!G128</f>
        <v>-175.36</v>
      </c>
      <c r="L127" s="1">
        <f t="shared" si="95"/>
        <v>-1895.6564459290573</v>
      </c>
      <c r="M127" s="1">
        <f t="shared" si="95"/>
        <v>-2077.4708266621865</v>
      </c>
      <c r="N127" s="1">
        <f t="shared" si="95"/>
        <v>-1785.1011970043928</v>
      </c>
      <c r="O127" s="1">
        <f t="shared" si="95"/>
        <v>-2180.2943084676463</v>
      </c>
      <c r="P127" s="1">
        <f t="shared" si="95"/>
        <v>-2252.5195474208517</v>
      </c>
      <c r="Q127" s="1">
        <f t="shared" si="95"/>
        <v>-2319.0645419567863</v>
      </c>
      <c r="R127" s="1">
        <f t="shared" si="95"/>
        <v>-2293.9690358837629</v>
      </c>
      <c r="S127" s="1">
        <f t="shared" si="95"/>
        <v>-2117.1830682413324</v>
      </c>
      <c r="T127" s="1">
        <f t="shared" si="95"/>
        <v>-2274.262778100076</v>
      </c>
      <c r="U127" s="1">
        <f t="shared" si="95"/>
        <v>-2422.9131449217321</v>
      </c>
      <c r="V127" s="1">
        <f t="shared" si="96"/>
        <v>-2430.036730133555</v>
      </c>
      <c r="W127" s="1">
        <f t="shared" si="96"/>
        <v>-2414.6488548884076</v>
      </c>
      <c r="X127" s="1">
        <f t="shared" si="96"/>
        <v>-2498.6885366357315</v>
      </c>
      <c r="Y127" s="1">
        <f t="shared" si="96"/>
        <v>-2497.9785060835725</v>
      </c>
      <c r="Z127" s="1">
        <f t="shared" si="96"/>
        <v>-2511.2828490527122</v>
      </c>
      <c r="AA127" s="1">
        <f t="shared" si="96"/>
        <v>-2180.2943084676463</v>
      </c>
      <c r="AB127" s="1">
        <f t="shared" si="96"/>
        <v>-2252.5195474208517</v>
      </c>
      <c r="AC127" s="1">
        <f t="shared" si="96"/>
        <v>-2319.0645419567863</v>
      </c>
      <c r="AD127" s="1">
        <f t="shared" si="96"/>
        <v>-2293.9690358837629</v>
      </c>
      <c r="AE127" s="1">
        <f t="shared" si="96"/>
        <v>-2117.1830682413324</v>
      </c>
      <c r="AF127" s="1">
        <f t="shared" si="96"/>
        <v>-2274.262778100076</v>
      </c>
    </row>
    <row r="128" spans="1:38">
      <c r="A128" s="5" t="s">
        <v>165</v>
      </c>
      <c r="B128" s="5" t="str">
        <f t="shared" si="64"/>
        <v>8740-03003</v>
      </c>
      <c r="C128" s="5" t="str">
        <f t="shared" si="94"/>
        <v>8740</v>
      </c>
      <c r="D128" s="1">
        <f>SUM($F128:K128)</f>
        <v>-31763.690000000006</v>
      </c>
      <c r="E128" s="2">
        <f>D128/$D$138</f>
        <v>-1.9479110835284508</v>
      </c>
      <c r="F128" s="22">
        <f>'Div 91 history'!B129</f>
        <v>-11403.58</v>
      </c>
      <c r="G128" s="22">
        <f>'Div 91 history'!C129</f>
        <v>-9269.2900000000009</v>
      </c>
      <c r="H128" s="22">
        <f>'Div 91 history'!D129</f>
        <v>-11113.82</v>
      </c>
      <c r="I128" s="22">
        <f>'Div 91 history'!E129</f>
        <v>-5336.83</v>
      </c>
      <c r="J128" s="22">
        <f>'Div 91 history'!F129</f>
        <v>-12151.41</v>
      </c>
      <c r="K128" s="22">
        <f>'Div 91 history'!G129</f>
        <v>17511.240000000002</v>
      </c>
      <c r="L128" s="1">
        <f t="shared" si="95"/>
        <v>-12689.413525205233</v>
      </c>
      <c r="M128" s="1">
        <f t="shared" si="95"/>
        <v>-13906.46837019381</v>
      </c>
      <c r="N128" s="1">
        <f t="shared" si="95"/>
        <v>-11949.363146351105</v>
      </c>
      <c r="O128" s="1">
        <f t="shared" si="95"/>
        <v>-14594.762751558588</v>
      </c>
      <c r="P128" s="1">
        <f t="shared" si="95"/>
        <v>-15078.23428249035</v>
      </c>
      <c r="Q128" s="1">
        <f t="shared" si="95"/>
        <v>-15523.682589071635</v>
      </c>
      <c r="R128" s="1">
        <f t="shared" si="95"/>
        <v>-15355.694737228141</v>
      </c>
      <c r="S128" s="1">
        <f t="shared" si="95"/>
        <v>-14172.299795762938</v>
      </c>
      <c r="T128" s="1">
        <f t="shared" si="95"/>
        <v>-15223.782198651594</v>
      </c>
      <c r="U128" s="1">
        <f t="shared" si="95"/>
        <v>-16218.839071601469</v>
      </c>
      <c r="V128" s="1">
        <f t="shared" si="96"/>
        <v>-16266.523934926245</v>
      </c>
      <c r="W128" s="1">
        <f t="shared" si="96"/>
        <v>-16163.518396829259</v>
      </c>
      <c r="X128" s="1">
        <f t="shared" si="96"/>
        <v>-16726.075117752276</v>
      </c>
      <c r="Y128" s="1">
        <f t="shared" si="96"/>
        <v>-16721.322214708467</v>
      </c>
      <c r="Z128" s="1">
        <f t="shared" si="96"/>
        <v>-16810.380709447385</v>
      </c>
      <c r="AA128" s="1">
        <f t="shared" si="96"/>
        <v>-14594.762751558588</v>
      </c>
      <c r="AB128" s="1">
        <f t="shared" si="96"/>
        <v>-15078.23428249035</v>
      </c>
      <c r="AC128" s="1">
        <f t="shared" si="96"/>
        <v>-15523.682589071635</v>
      </c>
      <c r="AD128" s="1">
        <f t="shared" si="96"/>
        <v>-15355.694737228141</v>
      </c>
      <c r="AE128" s="1">
        <f t="shared" si="96"/>
        <v>-14172.299795762938</v>
      </c>
      <c r="AF128" s="1">
        <f t="shared" si="96"/>
        <v>-15223.782198651594</v>
      </c>
    </row>
    <row r="129" spans="1:38">
      <c r="A129" s="5" t="s">
        <v>695</v>
      </c>
      <c r="B129" s="5" t="str">
        <f t="shared" si="64"/>
        <v>9110-03003</v>
      </c>
      <c r="C129" s="5" t="str">
        <f t="shared" si="94"/>
        <v>9110</v>
      </c>
      <c r="D129" s="1">
        <f>SUM($F129:K129)</f>
        <v>0</v>
      </c>
      <c r="E129" s="2">
        <f>D129/$D$138</f>
        <v>0</v>
      </c>
      <c r="F129" s="22">
        <f>'Div 91 history'!B130</f>
        <v>0</v>
      </c>
      <c r="G129" s="22">
        <f>'Div 91 history'!C130</f>
        <v>0</v>
      </c>
      <c r="H129" s="22">
        <f>'Div 91 history'!D130</f>
        <v>0</v>
      </c>
      <c r="I129" s="22">
        <f>'Div 91 history'!E130</f>
        <v>0</v>
      </c>
      <c r="J129" s="22">
        <f>'Div 91 history'!F130</f>
        <v>0</v>
      </c>
      <c r="K129" s="22">
        <f>'Div 91 history'!G130</f>
        <v>0</v>
      </c>
      <c r="L129" s="1">
        <f t="shared" si="95"/>
        <v>0</v>
      </c>
      <c r="M129" s="1">
        <f t="shared" si="95"/>
        <v>0</v>
      </c>
      <c r="N129" s="1">
        <f t="shared" si="95"/>
        <v>0</v>
      </c>
      <c r="O129" s="1">
        <f t="shared" si="95"/>
        <v>0</v>
      </c>
      <c r="P129" s="1">
        <f t="shared" si="95"/>
        <v>0</v>
      </c>
      <c r="Q129" s="1">
        <f t="shared" si="95"/>
        <v>0</v>
      </c>
      <c r="R129" s="1">
        <f t="shared" si="95"/>
        <v>0</v>
      </c>
      <c r="S129" s="1">
        <f t="shared" si="95"/>
        <v>0</v>
      </c>
      <c r="T129" s="1">
        <f t="shared" si="95"/>
        <v>0</v>
      </c>
      <c r="U129" s="1">
        <f t="shared" si="95"/>
        <v>0</v>
      </c>
      <c r="V129" s="1">
        <f t="shared" si="96"/>
        <v>0</v>
      </c>
      <c r="W129" s="1">
        <f t="shared" si="96"/>
        <v>0</v>
      </c>
      <c r="X129" s="1">
        <f t="shared" si="96"/>
        <v>0</v>
      </c>
      <c r="Y129" s="1">
        <f t="shared" si="96"/>
        <v>0</v>
      </c>
      <c r="Z129" s="1">
        <f t="shared" si="96"/>
        <v>0</v>
      </c>
      <c r="AA129" s="1">
        <f t="shared" si="96"/>
        <v>0</v>
      </c>
      <c r="AB129" s="1">
        <f t="shared" si="96"/>
        <v>0</v>
      </c>
      <c r="AC129" s="1">
        <f t="shared" si="96"/>
        <v>0</v>
      </c>
      <c r="AD129" s="1">
        <f t="shared" si="96"/>
        <v>0</v>
      </c>
      <c r="AE129" s="1">
        <f t="shared" si="96"/>
        <v>0</v>
      </c>
      <c r="AF129" s="1">
        <f t="shared" si="96"/>
        <v>0</v>
      </c>
    </row>
    <row r="130" spans="1:38">
      <c r="A130" s="5" t="s">
        <v>1240</v>
      </c>
      <c r="B130" s="5" t="str">
        <f t="shared" ref="B130:B131" si="97">RIGHT(A130,10)</f>
        <v>8750-03003</v>
      </c>
      <c r="C130" s="5" t="str">
        <f t="shared" ref="C130:C131" si="98">LEFT(B130,4)</f>
        <v>8750</v>
      </c>
      <c r="D130" s="1">
        <f>SUM($F130:K130)</f>
        <v>-30.66</v>
      </c>
      <c r="E130" s="2">
        <f t="shared" ref="E130:E131" si="99">D130/$D$138</f>
        <v>-1.8802271971859153E-3</v>
      </c>
      <c r="F130" s="22">
        <f>'Div 91 history'!B131</f>
        <v>-23.25</v>
      </c>
      <c r="G130" s="22">
        <f>'Div 91 history'!C131</f>
        <v>-7.41</v>
      </c>
      <c r="H130" s="22">
        <f>'Div 91 history'!D131</f>
        <v>0</v>
      </c>
      <c r="I130" s="22">
        <f>'Div 91 history'!E131</f>
        <v>0</v>
      </c>
      <c r="J130" s="22">
        <f>'Div 91 history'!F131</f>
        <v>0</v>
      </c>
      <c r="K130" s="22">
        <f>'Div 91 history'!G131</f>
        <v>0</v>
      </c>
      <c r="L130" s="1">
        <f t="shared" si="95"/>
        <v>-12.24849564653201</v>
      </c>
      <c r="M130" s="1">
        <f t="shared" si="95"/>
        <v>-13.423261599333772</v>
      </c>
      <c r="N130" s="1">
        <f t="shared" si="95"/>
        <v>-11.534159729777137</v>
      </c>
      <c r="O130" s="1">
        <f t="shared" si="95"/>
        <v>-14.087639879459415</v>
      </c>
      <c r="P130" s="1">
        <f t="shared" si="95"/>
        <v>-14.55431226980096</v>
      </c>
      <c r="Q130" s="1">
        <f t="shared" si="95"/>
        <v>-14.984282625253433</v>
      </c>
      <c r="R130" s="1">
        <f t="shared" si="95"/>
        <v>-14.82213183176812</v>
      </c>
      <c r="S130" s="1">
        <f t="shared" si="95"/>
        <v>-13.679856204933733</v>
      </c>
      <c r="T130" s="1">
        <f t="shared" si="95"/>
        <v>-14.694802845974689</v>
      </c>
      <c r="U130" s="1">
        <f t="shared" si="95"/>
        <v>-15.655284569749325</v>
      </c>
      <c r="V130" s="1">
        <f t="shared" si="96"/>
        <v>-15.701312531536434</v>
      </c>
      <c r="W130" s="1">
        <f t="shared" si="96"/>
        <v>-15.601886117349242</v>
      </c>
      <c r="X130" s="1">
        <f t="shared" si="96"/>
        <v>-16.144895731896536</v>
      </c>
      <c r="Y130" s="1">
        <f t="shared" si="96"/>
        <v>-16.1403079775354</v>
      </c>
      <c r="Z130" s="1">
        <f t="shared" si="96"/>
        <v>-16.22627196499074</v>
      </c>
      <c r="AA130" s="1">
        <f t="shared" si="96"/>
        <v>-14.087639879459415</v>
      </c>
      <c r="AB130" s="1">
        <f t="shared" si="96"/>
        <v>-14.55431226980096</v>
      </c>
      <c r="AC130" s="1">
        <f t="shared" si="96"/>
        <v>-14.984282625253433</v>
      </c>
      <c r="AD130" s="1">
        <f t="shared" si="96"/>
        <v>-14.82213183176812</v>
      </c>
      <c r="AE130" s="1">
        <f t="shared" si="96"/>
        <v>-13.679856204933733</v>
      </c>
      <c r="AF130" s="1">
        <f t="shared" si="96"/>
        <v>-14.694802845974689</v>
      </c>
    </row>
    <row r="131" spans="1:38">
      <c r="A131" s="5" t="s">
        <v>1241</v>
      </c>
      <c r="B131" s="5" t="str">
        <f t="shared" si="97"/>
        <v>8750-03004</v>
      </c>
      <c r="C131" s="5" t="str">
        <f t="shared" si="98"/>
        <v>8750</v>
      </c>
      <c r="D131" s="1">
        <f>SUM($F131:K131)</f>
        <v>61.97</v>
      </c>
      <c r="E131" s="2">
        <f t="shared" si="99"/>
        <v>3.8003157015528755E-3</v>
      </c>
      <c r="F131" s="22">
        <f>'Div 91 history'!B132</f>
        <v>46.97</v>
      </c>
      <c r="G131" s="22">
        <f>'Div 91 history'!C132</f>
        <v>15</v>
      </c>
      <c r="H131" s="22">
        <f>'Div 91 history'!D132</f>
        <v>0</v>
      </c>
      <c r="I131" s="22">
        <f>'Div 91 history'!E132</f>
        <v>0</v>
      </c>
      <c r="J131" s="22">
        <f>'Div 91 history'!F132</f>
        <v>0</v>
      </c>
      <c r="K131" s="22">
        <f>'Div 91 history'!G132</f>
        <v>0</v>
      </c>
      <c r="L131" s="1">
        <f t="shared" si="95"/>
        <v>24.756662596725004</v>
      </c>
      <c r="M131" s="1">
        <f t="shared" si="95"/>
        <v>27.131099847055243</v>
      </c>
      <c r="N131" s="1">
        <f t="shared" si="95"/>
        <v>23.312846655391038</v>
      </c>
      <c r="O131" s="1">
        <f t="shared" si="95"/>
        <v>28.473941400198953</v>
      </c>
      <c r="P131" s="1">
        <f t="shared" si="95"/>
        <v>29.417179757324377</v>
      </c>
      <c r="Q131" s="1">
        <f t="shared" si="95"/>
        <v>30.286235951955486</v>
      </c>
      <c r="R131" s="1">
        <f t="shared" si="95"/>
        <v>29.958496725853564</v>
      </c>
      <c r="S131" s="1">
        <f t="shared" si="95"/>
        <v>27.649728930846166</v>
      </c>
      <c r="T131" s="1">
        <f t="shared" si="95"/>
        <v>29.701139346544405</v>
      </c>
      <c r="U131" s="1">
        <f t="shared" si="95"/>
        <v>31.642465257252628</v>
      </c>
      <c r="V131" s="1">
        <f t="shared" si="96"/>
        <v>31.735496985626639</v>
      </c>
      <c r="W131" s="1">
        <f t="shared" si="96"/>
        <v>31.534536291328521</v>
      </c>
      <c r="X131" s="1">
        <f t="shared" si="96"/>
        <v>32.632067465936998</v>
      </c>
      <c r="Y131" s="1">
        <f t="shared" si="96"/>
        <v>32.622794695625203</v>
      </c>
      <c r="Z131" s="1">
        <f t="shared" si="96"/>
        <v>32.796545129500203</v>
      </c>
      <c r="AA131" s="1">
        <f t="shared" si="96"/>
        <v>28.473941400198953</v>
      </c>
      <c r="AB131" s="1">
        <f t="shared" si="96"/>
        <v>29.417179757324377</v>
      </c>
      <c r="AC131" s="1">
        <f t="shared" si="96"/>
        <v>30.286235951955486</v>
      </c>
      <c r="AD131" s="1">
        <f t="shared" si="96"/>
        <v>29.958496725853564</v>
      </c>
      <c r="AE131" s="1">
        <f t="shared" si="96"/>
        <v>27.649728930846166</v>
      </c>
      <c r="AF131" s="1">
        <f t="shared" si="96"/>
        <v>29.701139346544405</v>
      </c>
    </row>
    <row r="132" spans="1:38">
      <c r="A132" s="5" t="s">
        <v>696</v>
      </c>
      <c r="B132" s="5" t="str">
        <f t="shared" si="64"/>
        <v>9110-03004</v>
      </c>
      <c r="C132" s="5" t="str">
        <f t="shared" si="94"/>
        <v>9110</v>
      </c>
      <c r="D132" s="1">
        <f>SUM($F132:K132)</f>
        <v>0</v>
      </c>
      <c r="E132" s="2">
        <f t="shared" ref="E132:E137" si="100">D132/$D$138</f>
        <v>0</v>
      </c>
      <c r="F132" s="22">
        <f>'Div 91 history'!B133</f>
        <v>0</v>
      </c>
      <c r="G132" s="22">
        <f>'Div 91 history'!C133</f>
        <v>0</v>
      </c>
      <c r="H132" s="22">
        <f>'Div 91 history'!D133</f>
        <v>0</v>
      </c>
      <c r="I132" s="22">
        <f>'Div 91 history'!E133</f>
        <v>0</v>
      </c>
      <c r="J132" s="22">
        <f>'Div 91 history'!F133</f>
        <v>0</v>
      </c>
      <c r="K132" s="22">
        <f>'Div 91 history'!G133</f>
        <v>0</v>
      </c>
      <c r="L132" s="1">
        <f t="shared" ref="L132:U137" si="101">$E132*L$138</f>
        <v>0</v>
      </c>
      <c r="M132" s="1">
        <f t="shared" si="101"/>
        <v>0</v>
      </c>
      <c r="N132" s="1">
        <f t="shared" si="101"/>
        <v>0</v>
      </c>
      <c r="O132" s="1">
        <f t="shared" si="101"/>
        <v>0</v>
      </c>
      <c r="P132" s="1">
        <f t="shared" si="101"/>
        <v>0</v>
      </c>
      <c r="Q132" s="1">
        <f t="shared" si="101"/>
        <v>0</v>
      </c>
      <c r="R132" s="1">
        <f t="shared" si="101"/>
        <v>0</v>
      </c>
      <c r="S132" s="1">
        <f t="shared" si="101"/>
        <v>0</v>
      </c>
      <c r="T132" s="1">
        <f t="shared" si="101"/>
        <v>0</v>
      </c>
      <c r="U132" s="1">
        <f t="shared" si="101"/>
        <v>0</v>
      </c>
      <c r="V132" s="1">
        <f t="shared" ref="V132:AF137" si="102">$E132*V$138</f>
        <v>0</v>
      </c>
      <c r="W132" s="1">
        <f t="shared" si="102"/>
        <v>0</v>
      </c>
      <c r="X132" s="1">
        <f t="shared" si="102"/>
        <v>0</v>
      </c>
      <c r="Y132" s="1">
        <f t="shared" si="102"/>
        <v>0</v>
      </c>
      <c r="Z132" s="1">
        <f t="shared" si="102"/>
        <v>0</v>
      </c>
      <c r="AA132" s="1">
        <f t="shared" si="102"/>
        <v>0</v>
      </c>
      <c r="AB132" s="1">
        <f t="shared" si="102"/>
        <v>0</v>
      </c>
      <c r="AC132" s="1">
        <f t="shared" si="102"/>
        <v>0</v>
      </c>
      <c r="AD132" s="1">
        <f t="shared" si="102"/>
        <v>0</v>
      </c>
      <c r="AE132" s="1">
        <f t="shared" si="102"/>
        <v>0</v>
      </c>
      <c r="AF132" s="1">
        <f t="shared" si="102"/>
        <v>0</v>
      </c>
    </row>
    <row r="133" spans="1:38">
      <c r="A133" s="5" t="s">
        <v>170</v>
      </c>
      <c r="B133" s="5" t="str">
        <f t="shared" si="64"/>
        <v>8700-03004</v>
      </c>
      <c r="C133" s="5" t="str">
        <f t="shared" si="94"/>
        <v>8700</v>
      </c>
      <c r="D133" s="1">
        <f>SUM($F133:K133)</f>
        <v>6483.31</v>
      </c>
      <c r="E133" s="2">
        <f t="shared" si="100"/>
        <v>0.39758955609221847</v>
      </c>
      <c r="F133" s="22">
        <f>'Div 91 history'!B134</f>
        <v>336.47</v>
      </c>
      <c r="G133" s="22">
        <f>'Div 91 history'!C134</f>
        <v>386.77</v>
      </c>
      <c r="H133" s="22">
        <f>'Div 91 history'!D134</f>
        <v>691.89</v>
      </c>
      <c r="I133" s="22">
        <f>'Div 91 history'!E134</f>
        <v>208.53</v>
      </c>
      <c r="J133" s="22">
        <f>'Div 91 history'!F134</f>
        <v>4622.8100000000004</v>
      </c>
      <c r="K133" s="22">
        <f>'Div 91 history'!G134</f>
        <v>236.84</v>
      </c>
      <c r="L133" s="1">
        <f t="shared" si="101"/>
        <v>2590.0454765204649</v>
      </c>
      <c r="M133" s="1">
        <f t="shared" si="101"/>
        <v>2838.4594311668834</v>
      </c>
      <c r="N133" s="1">
        <f t="shared" si="101"/>
        <v>2438.9932523699094</v>
      </c>
      <c r="O133" s="1">
        <f t="shared" si="101"/>
        <v>2978.9477008120689</v>
      </c>
      <c r="P133" s="1">
        <f t="shared" si="101"/>
        <v>3077.6294286341576</v>
      </c>
      <c r="Q133" s="1">
        <f t="shared" si="101"/>
        <v>3168.5502083213255</v>
      </c>
      <c r="R133" s="1">
        <f t="shared" si="101"/>
        <v>3134.262085003933</v>
      </c>
      <c r="S133" s="1">
        <f t="shared" si="101"/>
        <v>2892.7184778867886</v>
      </c>
      <c r="T133" s="1">
        <f t="shared" si="101"/>
        <v>3107.3373202653679</v>
      </c>
      <c r="U133" s="1">
        <f t="shared" si="101"/>
        <v>3310.4391064547131</v>
      </c>
      <c r="V133" s="1">
        <f t="shared" si="102"/>
        <v>3320.1720987878507</v>
      </c>
      <c r="W133" s="1">
        <f t="shared" si="102"/>
        <v>3299.1475630616937</v>
      </c>
      <c r="X133" s="1">
        <f t="shared" si="102"/>
        <v>3413.9714268611269</v>
      </c>
      <c r="Y133" s="1">
        <f t="shared" si="102"/>
        <v>3413.0013083442614</v>
      </c>
      <c r="Z133" s="1">
        <f t="shared" si="102"/>
        <v>3431.1791028487974</v>
      </c>
      <c r="AA133" s="1">
        <f t="shared" si="102"/>
        <v>2978.9477008120689</v>
      </c>
      <c r="AB133" s="1">
        <f t="shared" si="102"/>
        <v>3077.6294286341576</v>
      </c>
      <c r="AC133" s="1">
        <f t="shared" si="102"/>
        <v>3168.5502083213255</v>
      </c>
      <c r="AD133" s="1">
        <f t="shared" si="102"/>
        <v>3134.262085003933</v>
      </c>
      <c r="AE133" s="1">
        <f t="shared" si="102"/>
        <v>2892.7184778867886</v>
      </c>
      <c r="AF133" s="1">
        <f t="shared" si="102"/>
        <v>3107.3373202653679</v>
      </c>
    </row>
    <row r="134" spans="1:38">
      <c r="A134" s="5" t="s">
        <v>171</v>
      </c>
      <c r="B134" s="5" t="str">
        <f t="shared" si="64"/>
        <v>8740-03004</v>
      </c>
      <c r="C134" s="5" t="str">
        <f t="shared" si="94"/>
        <v>8740</v>
      </c>
      <c r="D134" s="1">
        <f>SUM($F134:K134)</f>
        <v>43991.130000000005</v>
      </c>
      <c r="E134" s="2">
        <f t="shared" si="100"/>
        <v>2.6977599171866027</v>
      </c>
      <c r="F134" s="22">
        <f>'Div 91 history'!B135</f>
        <v>7588.45</v>
      </c>
      <c r="G134" s="22">
        <f>'Div 91 history'!C135</f>
        <v>4756.3900000000003</v>
      </c>
      <c r="H134" s="22">
        <f>'Div 91 history'!D135</f>
        <v>8690.82</v>
      </c>
      <c r="I134" s="22">
        <f>'Div 91 history'!E135</f>
        <v>7242.19</v>
      </c>
      <c r="J134" s="22">
        <f>'Div 91 history'!F135</f>
        <v>8610.59</v>
      </c>
      <c r="K134" s="22">
        <f>'Div 91 history'!G135</f>
        <v>7102.69</v>
      </c>
      <c r="L134" s="1">
        <f t="shared" si="101"/>
        <v>17574.206271722887</v>
      </c>
      <c r="M134" s="1">
        <f t="shared" si="101"/>
        <v>19259.766667981079</v>
      </c>
      <c r="N134" s="1">
        <f t="shared" si="101"/>
        <v>16549.273323985355</v>
      </c>
      <c r="O134" s="1">
        <f t="shared" si="101"/>
        <v>20213.020134718965</v>
      </c>
      <c r="P134" s="1">
        <f t="shared" si="101"/>
        <v>20882.604146164678</v>
      </c>
      <c r="Q134" s="1">
        <f t="shared" si="101"/>
        <v>21499.527884026909</v>
      </c>
      <c r="R134" s="1">
        <f t="shared" si="101"/>
        <v>21266.873068768738</v>
      </c>
      <c r="S134" s="1">
        <f t="shared" si="101"/>
        <v>19627.929963879535</v>
      </c>
      <c r="T134" s="1">
        <f t="shared" si="101"/>
        <v>21084.180767176862</v>
      </c>
      <c r="U134" s="1">
        <f t="shared" si="101"/>
        <v>22462.285019401064</v>
      </c>
      <c r="V134" s="1">
        <f t="shared" si="102"/>
        <v>22528.326182173791</v>
      </c>
      <c r="W134" s="1">
        <f t="shared" si="102"/>
        <v>22385.668637752962</v>
      </c>
      <c r="X134" s="1">
        <f t="shared" si="102"/>
        <v>23164.781701836455</v>
      </c>
      <c r="Y134" s="1">
        <f t="shared" si="102"/>
        <v>23158.199167638519</v>
      </c>
      <c r="Z134" s="1">
        <f t="shared" si="102"/>
        <v>23281.540751052289</v>
      </c>
      <c r="AA134" s="1">
        <f t="shared" si="102"/>
        <v>20213.020134718965</v>
      </c>
      <c r="AB134" s="1">
        <f t="shared" si="102"/>
        <v>20882.604146164678</v>
      </c>
      <c r="AC134" s="1">
        <f t="shared" si="102"/>
        <v>21499.527884026909</v>
      </c>
      <c r="AD134" s="1">
        <f t="shared" si="102"/>
        <v>21266.873068768738</v>
      </c>
      <c r="AE134" s="1">
        <f t="shared" si="102"/>
        <v>19627.929963879535</v>
      </c>
      <c r="AF134" s="1">
        <f t="shared" si="102"/>
        <v>21084.180767176862</v>
      </c>
    </row>
    <row r="135" spans="1:38">
      <c r="A135" s="5" t="s">
        <v>175</v>
      </c>
      <c r="B135" s="5" t="str">
        <f t="shared" si="64"/>
        <v>8740-04301</v>
      </c>
      <c r="C135" s="5" t="str">
        <f t="shared" si="94"/>
        <v>8740</v>
      </c>
      <c r="D135" s="1">
        <f>SUM($F135:K135)</f>
        <v>0</v>
      </c>
      <c r="E135" s="2">
        <f t="shared" si="100"/>
        <v>0</v>
      </c>
      <c r="F135" s="22">
        <f>'Div 91 history'!B136</f>
        <v>0</v>
      </c>
      <c r="G135" s="22">
        <f>'Div 91 history'!C136</f>
        <v>0</v>
      </c>
      <c r="H135" s="22">
        <f>'Div 91 history'!D136</f>
        <v>0</v>
      </c>
      <c r="I135" s="22">
        <f>'Div 91 history'!E136</f>
        <v>0</v>
      </c>
      <c r="J135" s="22">
        <f>'Div 91 history'!F136</f>
        <v>0</v>
      </c>
      <c r="K135" s="22">
        <f>'Div 91 history'!G136</f>
        <v>0</v>
      </c>
      <c r="L135" s="1">
        <f t="shared" si="101"/>
        <v>0</v>
      </c>
      <c r="M135" s="1">
        <f t="shared" si="101"/>
        <v>0</v>
      </c>
      <c r="N135" s="1">
        <f t="shared" si="101"/>
        <v>0</v>
      </c>
      <c r="O135" s="1">
        <f t="shared" si="101"/>
        <v>0</v>
      </c>
      <c r="P135" s="1">
        <f t="shared" si="101"/>
        <v>0</v>
      </c>
      <c r="Q135" s="1">
        <f t="shared" si="101"/>
        <v>0</v>
      </c>
      <c r="R135" s="1">
        <f t="shared" si="101"/>
        <v>0</v>
      </c>
      <c r="S135" s="1">
        <f t="shared" si="101"/>
        <v>0</v>
      </c>
      <c r="T135" s="1">
        <f t="shared" si="101"/>
        <v>0</v>
      </c>
      <c r="U135" s="1">
        <f t="shared" si="101"/>
        <v>0</v>
      </c>
      <c r="V135" s="1">
        <f t="shared" si="102"/>
        <v>0</v>
      </c>
      <c r="W135" s="1">
        <f t="shared" si="102"/>
        <v>0</v>
      </c>
      <c r="X135" s="1">
        <f t="shared" si="102"/>
        <v>0</v>
      </c>
      <c r="Y135" s="1">
        <f t="shared" si="102"/>
        <v>0</v>
      </c>
      <c r="Z135" s="1">
        <f t="shared" si="102"/>
        <v>0</v>
      </c>
      <c r="AA135" s="1">
        <f t="shared" si="102"/>
        <v>0</v>
      </c>
      <c r="AB135" s="1">
        <f t="shared" si="102"/>
        <v>0</v>
      </c>
      <c r="AC135" s="1">
        <f t="shared" si="102"/>
        <v>0</v>
      </c>
      <c r="AD135" s="1">
        <f t="shared" si="102"/>
        <v>0</v>
      </c>
      <c r="AE135" s="1">
        <f t="shared" si="102"/>
        <v>0</v>
      </c>
      <c r="AF135" s="1">
        <f t="shared" si="102"/>
        <v>0</v>
      </c>
    </row>
    <row r="136" spans="1:38">
      <c r="A136" s="5" t="s">
        <v>176</v>
      </c>
      <c r="B136" s="5" t="str">
        <f t="shared" si="64"/>
        <v>8740-04302</v>
      </c>
      <c r="C136" s="5" t="str">
        <f t="shared" si="94"/>
        <v>8740</v>
      </c>
      <c r="D136" s="1">
        <f>SUM($F136:K136)</f>
        <v>449.61</v>
      </c>
      <c r="E136" s="2">
        <f t="shared" si="100"/>
        <v>2.7572372802568801E-2</v>
      </c>
      <c r="F136" s="22">
        <f>'Div 91 history'!B137</f>
        <v>16</v>
      </c>
      <c r="G136" s="22">
        <f>'Div 91 history'!C137</f>
        <v>117.96</v>
      </c>
      <c r="H136" s="22">
        <f>'Div 91 history'!D137</f>
        <v>216.53</v>
      </c>
      <c r="I136" s="22">
        <f>'Div 91 history'!E137</f>
        <v>67.66</v>
      </c>
      <c r="J136" s="22">
        <f>'Div 91 history'!F137</f>
        <v>276.62</v>
      </c>
      <c r="K136" s="22">
        <f>'Div 91 history'!G137</f>
        <v>-245.16</v>
      </c>
      <c r="L136" s="1">
        <f t="shared" si="101"/>
        <v>179.61663821387012</v>
      </c>
      <c r="M136" s="1">
        <f t="shared" si="101"/>
        <v>196.8438567409151</v>
      </c>
      <c r="N136" s="1">
        <f t="shared" si="101"/>
        <v>169.14134233871818</v>
      </c>
      <c r="O136" s="1">
        <f t="shared" si="101"/>
        <v>206.58655467070281</v>
      </c>
      <c r="P136" s="1">
        <f t="shared" si="101"/>
        <v>213.43001760030037</v>
      </c>
      <c r="Q136" s="1">
        <f t="shared" si="101"/>
        <v>219.73526781279179</v>
      </c>
      <c r="R136" s="1">
        <f t="shared" si="101"/>
        <v>217.35742638229826</v>
      </c>
      <c r="S136" s="1">
        <f t="shared" si="101"/>
        <v>200.60665845728167</v>
      </c>
      <c r="T136" s="1">
        <f t="shared" si="101"/>
        <v>215.49022529610829</v>
      </c>
      <c r="U136" s="1">
        <f t="shared" si="101"/>
        <v>229.57509769748839</v>
      </c>
      <c r="V136" s="1">
        <f t="shared" si="102"/>
        <v>230.25006938369526</v>
      </c>
      <c r="W136" s="1">
        <f t="shared" si="102"/>
        <v>228.79204230989541</v>
      </c>
      <c r="X136" s="1">
        <f t="shared" si="102"/>
        <v>236.75494357527731</v>
      </c>
      <c r="Y136" s="1">
        <f t="shared" si="102"/>
        <v>236.68766698563903</v>
      </c>
      <c r="Z136" s="1">
        <f t="shared" si="102"/>
        <v>237.94827587017244</v>
      </c>
      <c r="AA136" s="1">
        <f t="shared" si="102"/>
        <v>206.58655467070281</v>
      </c>
      <c r="AB136" s="1">
        <f t="shared" si="102"/>
        <v>213.43001760030037</v>
      </c>
      <c r="AC136" s="1">
        <f t="shared" si="102"/>
        <v>219.73526781279179</v>
      </c>
      <c r="AD136" s="1">
        <f t="shared" si="102"/>
        <v>217.35742638229826</v>
      </c>
      <c r="AE136" s="1">
        <f t="shared" si="102"/>
        <v>200.60665845728167</v>
      </c>
      <c r="AF136" s="1">
        <f t="shared" si="102"/>
        <v>215.49022529610829</v>
      </c>
    </row>
    <row r="137" spans="1:38">
      <c r="A137" s="5" t="s">
        <v>181</v>
      </c>
      <c r="B137" s="5" t="str">
        <f t="shared" si="64"/>
        <v>8740-04307</v>
      </c>
      <c r="C137" s="5" t="str">
        <f t="shared" si="94"/>
        <v>8740</v>
      </c>
      <c r="D137" s="1">
        <f>SUM($F137:K137)</f>
        <v>-440.62</v>
      </c>
      <c r="E137" s="2">
        <f t="shared" si="100"/>
        <v>-2.7021060261710958E-2</v>
      </c>
      <c r="F137" s="22">
        <f>'Div 91 history'!B138</f>
        <v>-15.68</v>
      </c>
      <c r="G137" s="22">
        <f>'Div 91 history'!C138</f>
        <v>-115.6</v>
      </c>
      <c r="H137" s="22">
        <f>'Div 91 history'!D138</f>
        <v>-212.2</v>
      </c>
      <c r="I137" s="22">
        <f>'Div 91 history'!E138</f>
        <v>-66.31</v>
      </c>
      <c r="J137" s="22">
        <f>'Div 91 history'!F138</f>
        <v>-271.08999999999997</v>
      </c>
      <c r="K137" s="22">
        <f>'Div 91 history'!G138</f>
        <v>240.26</v>
      </c>
      <c r="L137" s="1">
        <f t="shared" si="101"/>
        <v>-176.02518433708201</v>
      </c>
      <c r="M137" s="1">
        <f t="shared" si="101"/>
        <v>-192.90794278859903</v>
      </c>
      <c r="N137" s="1">
        <f t="shared" si="101"/>
        <v>-165.75934312245278</v>
      </c>
      <c r="O137" s="1">
        <f t="shared" si="101"/>
        <v>-202.4558344320746</v>
      </c>
      <c r="P137" s="1">
        <f t="shared" si="101"/>
        <v>-209.16246158903127</v>
      </c>
      <c r="Q137" s="1">
        <f t="shared" si="101"/>
        <v>-215.34163764967929</v>
      </c>
      <c r="R137" s="1">
        <f t="shared" si="101"/>
        <v>-213.01134141270936</v>
      </c>
      <c r="S137" s="1">
        <f t="shared" si="101"/>
        <v>-196.59550688251471</v>
      </c>
      <c r="T137" s="1">
        <f t="shared" si="101"/>
        <v>-211.18147521178628</v>
      </c>
      <c r="U137" s="1">
        <f t="shared" si="101"/>
        <v>-224.98471908424486</v>
      </c>
      <c r="V137" s="1">
        <f t="shared" si="102"/>
        <v>-225.64619463945152</v>
      </c>
      <c r="W137" s="1">
        <f t="shared" si="102"/>
        <v>-224.21732097281222</v>
      </c>
      <c r="X137" s="1">
        <f t="shared" si="102"/>
        <v>-232.02100317639437</v>
      </c>
      <c r="Y137" s="1">
        <f t="shared" si="102"/>
        <v>-231.95507178935577</v>
      </c>
      <c r="Z137" s="1">
        <f t="shared" si="102"/>
        <v>-233.19047466452119</v>
      </c>
      <c r="AA137" s="1">
        <f t="shared" si="102"/>
        <v>-202.4558344320746</v>
      </c>
      <c r="AB137" s="1">
        <f t="shared" si="102"/>
        <v>-209.16246158903127</v>
      </c>
      <c r="AC137" s="1">
        <f t="shared" si="102"/>
        <v>-215.34163764967929</v>
      </c>
      <c r="AD137" s="1">
        <f t="shared" si="102"/>
        <v>-213.01134141270936</v>
      </c>
      <c r="AE137" s="1">
        <f t="shared" si="102"/>
        <v>-196.59550688251471</v>
      </c>
      <c r="AF137" s="1">
        <f t="shared" si="102"/>
        <v>-211.18147521178628</v>
      </c>
    </row>
    <row r="138" spans="1:38">
      <c r="A138" s="9" t="s">
        <v>25</v>
      </c>
      <c r="B138" s="5"/>
      <c r="C138" s="5"/>
      <c r="D138" s="31">
        <f t="shared" ref="D138:K138" si="103">SUM(D126:D137)</f>
        <v>16306.539999999992</v>
      </c>
      <c r="E138" s="32">
        <f t="shared" si="103"/>
        <v>1</v>
      </c>
      <c r="F138" s="31">
        <f t="shared" si="103"/>
        <v>6067.91</v>
      </c>
      <c r="G138" s="31">
        <f t="shared" si="103"/>
        <v>4977.8</v>
      </c>
      <c r="H138" s="31">
        <f t="shared" si="103"/>
        <v>6128.02</v>
      </c>
      <c r="I138" s="31">
        <f t="shared" si="103"/>
        <v>4781.46</v>
      </c>
      <c r="J138" s="31">
        <f t="shared" si="103"/>
        <v>8394.6</v>
      </c>
      <c r="K138" s="31">
        <f t="shared" si="103"/>
        <v>-14043.250000000002</v>
      </c>
      <c r="L138" s="33">
        <f>'Div 91 history'!H139</f>
        <v>6514.37</v>
      </c>
      <c r="M138" s="33">
        <f>'Div 91 history'!I139</f>
        <v>7139.17</v>
      </c>
      <c r="N138" s="33">
        <f>'Div 91 history'!J139</f>
        <v>6134.45</v>
      </c>
      <c r="O138" s="31">
        <f>'Div 091 FY19 Budget'!C32</f>
        <v>7492.52</v>
      </c>
      <c r="P138" s="31">
        <f>'Div 091 FY19 Budget'!D32</f>
        <v>7740.72</v>
      </c>
      <c r="Q138" s="31">
        <f>'Div 091 FY19 Budget'!E32</f>
        <v>7969.4</v>
      </c>
      <c r="R138" s="31">
        <f>'Div 091 FY19 Budget'!F32</f>
        <v>7883.16</v>
      </c>
      <c r="S138" s="31">
        <f>'Div 091 FY19 Budget'!G32</f>
        <v>7275.64</v>
      </c>
      <c r="T138" s="31">
        <f>'Div 091 FY19 Budget'!H32</f>
        <v>7815.44</v>
      </c>
      <c r="U138" s="31">
        <f>'Div 091 FY19 Budget'!I32</f>
        <v>8326.2728000000006</v>
      </c>
      <c r="V138" s="31">
        <f>'Div 091 FY19 Budget'!J32</f>
        <v>8350.7528000000002</v>
      </c>
      <c r="W138" s="31">
        <f>'Div 091 FY19 Budget'!K32</f>
        <v>8297.8727999999992</v>
      </c>
      <c r="X138" s="31">
        <f>'Div 091 FY19 Budget'!L32</f>
        <v>8586.6728000000003</v>
      </c>
      <c r="Y138" s="31">
        <f>'Div 091 FY19 Budget'!M32</f>
        <v>8584.2327999999998</v>
      </c>
      <c r="Z138" s="31">
        <f>'Div 091 FY19 Budget'!N32</f>
        <v>8629.9527999999991</v>
      </c>
      <c r="AA138" s="37">
        <f t="shared" ref="AA138" si="104">O138*(1+AA$3)</f>
        <v>7492.52</v>
      </c>
      <c r="AB138" s="37">
        <f t="shared" ref="AB138" si="105">P138*(1+AB$3)</f>
        <v>7740.72</v>
      </c>
      <c r="AC138" s="37">
        <f t="shared" ref="AC138" si="106">Q138*(1+AC$3)</f>
        <v>7969.4</v>
      </c>
      <c r="AD138" s="37">
        <f t="shared" ref="AD138" si="107">R138*(1+AD$3)</f>
        <v>7883.16</v>
      </c>
      <c r="AE138" s="37">
        <f t="shared" ref="AE138" si="108">S138*(1+AE$3)</f>
        <v>7275.64</v>
      </c>
      <c r="AF138" s="37">
        <f t="shared" ref="AF138" si="109">T138*(1+AF$3)</f>
        <v>7815.44</v>
      </c>
      <c r="AH138" s="15">
        <f>SUM(F138:Q138)</f>
        <v>59297.170000000006</v>
      </c>
      <c r="AI138" s="15">
        <f>SUM(U138:AF138)</f>
        <v>96952.636799999993</v>
      </c>
      <c r="AK138" s="15">
        <f>AH138*$AK$6</f>
        <v>29518.13126620758</v>
      </c>
      <c r="AL138" s="15">
        <f>AI138*$AL$6</f>
        <v>48263.022599040007</v>
      </c>
    </row>
    <row r="139" spans="1:38">
      <c r="B139" s="5"/>
      <c r="C139" s="5"/>
      <c r="F139" s="1">
        <f>F138-'Div 91 history'!B139</f>
        <v>0</v>
      </c>
      <c r="G139" s="1">
        <f>G138-'Div 91 history'!C139</f>
        <v>0</v>
      </c>
      <c r="H139" s="1">
        <f>H138-'Div 91 history'!D139</f>
        <v>0</v>
      </c>
      <c r="I139" s="1">
        <f>I138-'Div 91 history'!E139</f>
        <v>0</v>
      </c>
      <c r="J139" s="1">
        <f>J138-'Div 91 history'!F139</f>
        <v>0</v>
      </c>
      <c r="K139" s="1">
        <f>K138-'Div 91 history'!G139</f>
        <v>0</v>
      </c>
      <c r="L139" s="1">
        <f>L138-'Div 91 history'!H139</f>
        <v>0</v>
      </c>
      <c r="M139" s="1">
        <f>M138-'Div 91 history'!I139</f>
        <v>0</v>
      </c>
      <c r="N139" s="1">
        <f>N138-'Div 91 history'!J139</f>
        <v>0</v>
      </c>
      <c r="O139" s="1">
        <f t="shared" ref="O139:AF139" si="110">O138-SUM(O126:O137)</f>
        <v>0</v>
      </c>
      <c r="P139" s="1">
        <f t="shared" si="110"/>
        <v>0</v>
      </c>
      <c r="Q139" s="1">
        <f t="shared" si="110"/>
        <v>0</v>
      </c>
      <c r="R139" s="1">
        <f t="shared" si="110"/>
        <v>0</v>
      </c>
      <c r="S139" s="1">
        <f t="shared" si="110"/>
        <v>0</v>
      </c>
      <c r="T139" s="1">
        <f t="shared" si="110"/>
        <v>0</v>
      </c>
      <c r="U139" s="1">
        <f t="shared" si="110"/>
        <v>0</v>
      </c>
      <c r="V139" s="1">
        <f t="shared" si="110"/>
        <v>0</v>
      </c>
      <c r="W139" s="1">
        <f t="shared" si="110"/>
        <v>0</v>
      </c>
      <c r="X139" s="1">
        <f t="shared" si="110"/>
        <v>0</v>
      </c>
      <c r="Y139" s="1">
        <f t="shared" si="110"/>
        <v>0</v>
      </c>
      <c r="Z139" s="1">
        <f t="shared" si="110"/>
        <v>0</v>
      </c>
      <c r="AA139" s="1">
        <f t="shared" si="110"/>
        <v>0</v>
      </c>
      <c r="AB139" s="1">
        <f t="shared" si="110"/>
        <v>0</v>
      </c>
      <c r="AC139" s="1">
        <f t="shared" si="110"/>
        <v>0</v>
      </c>
      <c r="AD139" s="1">
        <f t="shared" si="110"/>
        <v>0</v>
      </c>
      <c r="AE139" s="1">
        <f t="shared" si="110"/>
        <v>0</v>
      </c>
      <c r="AF139" s="1">
        <f t="shared" si="110"/>
        <v>0</v>
      </c>
    </row>
    <row r="140" spans="1:38">
      <c r="A140" s="76" t="s">
        <v>677</v>
      </c>
      <c r="B140" s="5" t="str">
        <f t="shared" si="64"/>
        <v>8711-02001</v>
      </c>
      <c r="C140" s="5" t="str">
        <f t="shared" ref="C140:C158" si="111">LEFT(B140,4)</f>
        <v>8711</v>
      </c>
      <c r="D140" s="1">
        <f>SUM($F140:K140)</f>
        <v>6082.48</v>
      </c>
      <c r="E140" s="2">
        <f t="shared" ref="E140:E149" si="112">D140/$D$159</f>
        <v>5.6475932909806535E-2</v>
      </c>
      <c r="F140" s="22">
        <f>'Div 91 history'!B141</f>
        <v>6082.48</v>
      </c>
      <c r="G140" s="22">
        <f>'Div 91 history'!C141</f>
        <v>0</v>
      </c>
      <c r="H140" s="22">
        <f>'Div 91 history'!D141</f>
        <v>0</v>
      </c>
      <c r="I140" s="22">
        <f>'Div 91 history'!E141</f>
        <v>0</v>
      </c>
      <c r="J140" s="22">
        <f>'Div 91 history'!F141</f>
        <v>0</v>
      </c>
      <c r="K140" s="22">
        <f>'Div 91 history'!G141</f>
        <v>0</v>
      </c>
      <c r="L140" s="1">
        <f t="shared" ref="L140:U152" si="113">$E140*L$159</f>
        <v>905.11266829767271</v>
      </c>
      <c r="M140" s="1">
        <f t="shared" si="113"/>
        <v>1017.0355426196689</v>
      </c>
      <c r="N140" s="1">
        <f t="shared" si="113"/>
        <v>791.79483843280411</v>
      </c>
      <c r="O140" s="1">
        <f t="shared" si="113"/>
        <v>551.53153609193055</v>
      </c>
      <c r="P140" s="1">
        <f t="shared" si="113"/>
        <v>963.39921961656762</v>
      </c>
      <c r="Q140" s="1">
        <f t="shared" si="113"/>
        <v>1319.8527177701026</v>
      </c>
      <c r="R140" s="1">
        <f t="shared" si="113"/>
        <v>1133.1997595031919</v>
      </c>
      <c r="S140" s="1">
        <f t="shared" si="113"/>
        <v>1490.4326255308822</v>
      </c>
      <c r="T140" s="1">
        <f t="shared" si="113"/>
        <v>860.81633507919503</v>
      </c>
      <c r="U140" s="1">
        <f t="shared" si="113"/>
        <v>1124.3330380363523</v>
      </c>
      <c r="V140" s="1">
        <f t="shared" ref="V140:AF152" si="114">$E140*V$159</f>
        <v>624.52103178456446</v>
      </c>
      <c r="W140" s="1">
        <f t="shared" si="114"/>
        <v>787.35244155011856</v>
      </c>
      <c r="X140" s="1">
        <f t="shared" si="114"/>
        <v>547.99614269177664</v>
      </c>
      <c r="Y140" s="1">
        <f t="shared" si="114"/>
        <v>799.09943559535839</v>
      </c>
      <c r="Z140" s="1">
        <f t="shared" si="114"/>
        <v>639.21832856501248</v>
      </c>
      <c r="AA140" s="1">
        <f t="shared" si="114"/>
        <v>551.53153609193055</v>
      </c>
      <c r="AB140" s="1">
        <f t="shared" si="114"/>
        <v>963.39921961656762</v>
      </c>
      <c r="AC140" s="1">
        <f t="shared" si="114"/>
        <v>1319.8527177701026</v>
      </c>
      <c r="AD140" s="1">
        <f t="shared" si="114"/>
        <v>1133.1997595031919</v>
      </c>
      <c r="AE140" s="1">
        <f t="shared" si="114"/>
        <v>1490.4326255308822</v>
      </c>
      <c r="AF140" s="1">
        <f t="shared" si="114"/>
        <v>860.81633507919503</v>
      </c>
    </row>
    <row r="141" spans="1:38">
      <c r="A141" s="76" t="s">
        <v>678</v>
      </c>
      <c r="B141" s="5" t="str">
        <f t="shared" ref="B141" si="115">RIGHT(A141,10)</f>
        <v>8711-02004</v>
      </c>
      <c r="C141" s="5" t="str">
        <f t="shared" ref="C141" si="116">LEFT(B141,4)</f>
        <v>8711</v>
      </c>
      <c r="D141" s="1">
        <f>SUM($F141:K141)</f>
        <v>608.25</v>
      </c>
      <c r="E141" s="2">
        <f t="shared" si="112"/>
        <v>5.6476118610155447E-3</v>
      </c>
      <c r="F141" s="22">
        <f>'Div 91 history'!B142</f>
        <v>608.25</v>
      </c>
      <c r="G141" s="22">
        <f>'Div 91 history'!C142</f>
        <v>0</v>
      </c>
      <c r="H141" s="22">
        <f>'Div 91 history'!D142</f>
        <v>0</v>
      </c>
      <c r="I141" s="22">
        <f>'Div 91 history'!E142</f>
        <v>0</v>
      </c>
      <c r="J141" s="22">
        <f>'Div 91 history'!F142</f>
        <v>0</v>
      </c>
      <c r="K141" s="22">
        <f>'Div 91 history'!G142</f>
        <v>0</v>
      </c>
      <c r="L141" s="1">
        <f t="shared" si="113"/>
        <v>90.51156444280285</v>
      </c>
      <c r="M141" s="1">
        <f t="shared" si="113"/>
        <v>101.70388867672624</v>
      </c>
      <c r="N141" s="1">
        <f t="shared" si="113"/>
        <v>79.179744195912377</v>
      </c>
      <c r="O141" s="1">
        <f t="shared" si="113"/>
        <v>55.153334960068392</v>
      </c>
      <c r="P141" s="1">
        <f t="shared" si="113"/>
        <v>96.340238740082555</v>
      </c>
      <c r="Q141" s="1">
        <f t="shared" si="113"/>
        <v>131.98570576206828</v>
      </c>
      <c r="R141" s="1">
        <f t="shared" si="113"/>
        <v>113.32034856141189</v>
      </c>
      <c r="S141" s="1">
        <f t="shared" si="113"/>
        <v>149.04375262707961</v>
      </c>
      <c r="T141" s="1">
        <f t="shared" si="113"/>
        <v>86.081916555733912</v>
      </c>
      <c r="U141" s="1">
        <f t="shared" si="113"/>
        <v>112.43367349923246</v>
      </c>
      <c r="V141" s="1">
        <f t="shared" si="114"/>
        <v>62.452308529244881</v>
      </c>
      <c r="W141" s="1">
        <f t="shared" si="114"/>
        <v>78.73550304692489</v>
      </c>
      <c r="X141" s="1">
        <f t="shared" si="114"/>
        <v>54.799794457568815</v>
      </c>
      <c r="Y141" s="1">
        <f t="shared" si="114"/>
        <v>79.910206314016122</v>
      </c>
      <c r="Z141" s="1">
        <f t="shared" si="114"/>
        <v>63.922043039955561</v>
      </c>
      <c r="AA141" s="1">
        <f t="shared" si="114"/>
        <v>55.153334960068392</v>
      </c>
      <c r="AB141" s="1">
        <f t="shared" si="114"/>
        <v>96.340238740082555</v>
      </c>
      <c r="AC141" s="1">
        <f t="shared" si="114"/>
        <v>131.98570576206828</v>
      </c>
      <c r="AD141" s="1">
        <f t="shared" si="114"/>
        <v>113.32034856141189</v>
      </c>
      <c r="AE141" s="1">
        <f t="shared" si="114"/>
        <v>149.04375262707961</v>
      </c>
      <c r="AF141" s="1">
        <f t="shared" si="114"/>
        <v>86.081916555733912</v>
      </c>
    </row>
    <row r="142" spans="1:38">
      <c r="A142" s="76" t="s">
        <v>186</v>
      </c>
      <c r="B142" s="5" t="str">
        <f t="shared" si="64"/>
        <v>8711-02005</v>
      </c>
      <c r="C142" s="5" t="str">
        <f t="shared" si="111"/>
        <v>8711</v>
      </c>
      <c r="D142" s="1">
        <f>SUM($F142:K142)</f>
        <v>28746.51</v>
      </c>
      <c r="E142" s="2">
        <f t="shared" si="112"/>
        <v>0.26691184683732339</v>
      </c>
      <c r="F142" s="22">
        <f>'Div 91 history'!B143</f>
        <v>9940.48</v>
      </c>
      <c r="G142" s="22">
        <f>'Div 91 history'!C143</f>
        <v>13456.7</v>
      </c>
      <c r="H142" s="22">
        <f>'Div 91 history'!D143</f>
        <v>0</v>
      </c>
      <c r="I142" s="22">
        <f>'Div 91 history'!E143</f>
        <v>2264.35</v>
      </c>
      <c r="J142" s="22">
        <f>'Div 91 history'!F143</f>
        <v>0</v>
      </c>
      <c r="K142" s="22">
        <f>'Div 91 history'!G143</f>
        <v>3084.98</v>
      </c>
      <c r="L142" s="1">
        <f t="shared" si="113"/>
        <v>4277.6680515753005</v>
      </c>
      <c r="M142" s="1">
        <f t="shared" si="113"/>
        <v>4806.6286114005707</v>
      </c>
      <c r="N142" s="1">
        <f t="shared" si="113"/>
        <v>3742.1147691331475</v>
      </c>
      <c r="O142" s="1">
        <f t="shared" si="113"/>
        <v>2606.6023756069962</v>
      </c>
      <c r="P142" s="1">
        <f t="shared" si="113"/>
        <v>4553.1370922222286</v>
      </c>
      <c r="Q142" s="1">
        <f t="shared" si="113"/>
        <v>6237.7779047206786</v>
      </c>
      <c r="R142" s="1">
        <f t="shared" si="113"/>
        <v>5355.6342509233245</v>
      </c>
      <c r="S142" s="1">
        <f t="shared" si="113"/>
        <v>7043.9584469081301</v>
      </c>
      <c r="T142" s="1">
        <f t="shared" si="113"/>
        <v>4068.3184136269138</v>
      </c>
      <c r="U142" s="1">
        <f t="shared" si="113"/>
        <v>5313.729090969865</v>
      </c>
      <c r="V142" s="1">
        <f t="shared" si="114"/>
        <v>2951.5592464595529</v>
      </c>
      <c r="W142" s="1">
        <f t="shared" si="114"/>
        <v>3721.1194832609231</v>
      </c>
      <c r="X142" s="1">
        <f t="shared" si="114"/>
        <v>2589.8936939949795</v>
      </c>
      <c r="Y142" s="1">
        <f t="shared" si="114"/>
        <v>3776.6371474030866</v>
      </c>
      <c r="Z142" s="1">
        <f t="shared" si="114"/>
        <v>3021.0203854804977</v>
      </c>
      <c r="AA142" s="1">
        <f t="shared" si="114"/>
        <v>2606.6023756069962</v>
      </c>
      <c r="AB142" s="1">
        <f t="shared" si="114"/>
        <v>4553.1370922222286</v>
      </c>
      <c r="AC142" s="1">
        <f t="shared" si="114"/>
        <v>6237.7779047206786</v>
      </c>
      <c r="AD142" s="1">
        <f t="shared" si="114"/>
        <v>5355.6342509233245</v>
      </c>
      <c r="AE142" s="1">
        <f t="shared" si="114"/>
        <v>7043.9584469081301</v>
      </c>
      <c r="AF142" s="1">
        <f t="shared" si="114"/>
        <v>4068.3184136269138</v>
      </c>
    </row>
    <row r="143" spans="1:38">
      <c r="A143" s="76" t="s">
        <v>187</v>
      </c>
      <c r="B143" s="5" t="str">
        <f t="shared" ref="B143" si="117">RIGHT(A143,10)</f>
        <v>8740-02005</v>
      </c>
      <c r="C143" s="5" t="str">
        <f t="shared" ref="C143" si="118">LEFT(B143,4)</f>
        <v>8740</v>
      </c>
      <c r="D143" s="1">
        <f>SUM($F143:K143)</f>
        <v>8142.06</v>
      </c>
      <c r="E143" s="2">
        <f t="shared" si="112"/>
        <v>7.5599169139498934E-2</v>
      </c>
      <c r="F143" s="22">
        <f>'Div 91 history'!B144</f>
        <v>0</v>
      </c>
      <c r="G143" s="22">
        <f>'Div 91 history'!C144</f>
        <v>2833.53</v>
      </c>
      <c r="H143" s="22">
        <f>'Div 91 history'!D144</f>
        <v>0</v>
      </c>
      <c r="I143" s="22">
        <f>'Div 91 history'!E144</f>
        <v>1067.5</v>
      </c>
      <c r="J143" s="22">
        <f>'Div 91 history'!F144</f>
        <v>1903.16</v>
      </c>
      <c r="K143" s="22">
        <f>'Div 91 history'!G144</f>
        <v>2337.87</v>
      </c>
      <c r="L143" s="1">
        <f t="shared" si="113"/>
        <v>1211.5915961975625</v>
      </c>
      <c r="M143" s="1">
        <f t="shared" si="113"/>
        <v>1361.4125176148386</v>
      </c>
      <c r="N143" s="1">
        <f t="shared" si="113"/>
        <v>1059.9033753025408</v>
      </c>
      <c r="O143" s="1">
        <f t="shared" si="113"/>
        <v>738.28485399913598</v>
      </c>
      <c r="P143" s="1">
        <f t="shared" si="113"/>
        <v>1289.6144746996738</v>
      </c>
      <c r="Q143" s="1">
        <f t="shared" si="113"/>
        <v>1766.7661906405351</v>
      </c>
      <c r="R143" s="1">
        <f t="shared" si="113"/>
        <v>1516.9109366344912</v>
      </c>
      <c r="S143" s="1">
        <f t="shared" si="113"/>
        <v>1995.105921109478</v>
      </c>
      <c r="T143" s="1">
        <f t="shared" si="113"/>
        <v>1152.2961438746879</v>
      </c>
      <c r="U143" s="1">
        <f t="shared" si="113"/>
        <v>1505.04186707959</v>
      </c>
      <c r="V143" s="1">
        <f t="shared" si="114"/>
        <v>835.98922019502436</v>
      </c>
      <c r="W143" s="1">
        <f t="shared" si="114"/>
        <v>1053.9567446580277</v>
      </c>
      <c r="X143" s="1">
        <f t="shared" si="114"/>
        <v>733.55234601100324</v>
      </c>
      <c r="Y143" s="1">
        <f t="shared" si="114"/>
        <v>1069.6813718390433</v>
      </c>
      <c r="Z143" s="1">
        <f t="shared" si="114"/>
        <v>855.6631479718875</v>
      </c>
      <c r="AA143" s="1">
        <f t="shared" si="114"/>
        <v>738.28485399913598</v>
      </c>
      <c r="AB143" s="1">
        <f t="shared" si="114"/>
        <v>1289.6144746996738</v>
      </c>
      <c r="AC143" s="1">
        <f t="shared" si="114"/>
        <v>1766.7661906405351</v>
      </c>
      <c r="AD143" s="1">
        <f t="shared" si="114"/>
        <v>1516.9109366344912</v>
      </c>
      <c r="AE143" s="1">
        <f t="shared" si="114"/>
        <v>1995.105921109478</v>
      </c>
      <c r="AF143" s="1">
        <f t="shared" si="114"/>
        <v>1152.2961438746879</v>
      </c>
    </row>
    <row r="144" spans="1:38">
      <c r="A144" s="76" t="s">
        <v>188</v>
      </c>
      <c r="B144" s="5" t="str">
        <f t="shared" si="64"/>
        <v>8750-02005</v>
      </c>
      <c r="C144" s="5" t="str">
        <f t="shared" si="111"/>
        <v>8750</v>
      </c>
      <c r="D144" s="1">
        <f>SUM($F144:K144)</f>
        <v>12824.16</v>
      </c>
      <c r="E144" s="2">
        <f t="shared" si="112"/>
        <v>0.11907254931945928</v>
      </c>
      <c r="F144" s="22">
        <f>'Div 91 history'!B145</f>
        <v>764.15</v>
      </c>
      <c r="G144" s="22">
        <f>'Div 91 history'!C145</f>
        <v>836.42</v>
      </c>
      <c r="H144" s="22">
        <f>'Div 91 history'!D145</f>
        <v>1195.43</v>
      </c>
      <c r="I144" s="22">
        <f>'Div 91 history'!E145</f>
        <v>8978.9500000000007</v>
      </c>
      <c r="J144" s="22">
        <f>'Div 91 history'!F145</f>
        <v>784.8</v>
      </c>
      <c r="K144" s="22">
        <f>'Div 91 history'!G145</f>
        <v>264.41000000000003</v>
      </c>
      <c r="L144" s="1">
        <f t="shared" si="113"/>
        <v>1908.3185931193007</v>
      </c>
      <c r="M144" s="1">
        <f t="shared" si="113"/>
        <v>2144.2941899096186</v>
      </c>
      <c r="N144" s="1">
        <f t="shared" si="113"/>
        <v>1669.4019043607921</v>
      </c>
      <c r="O144" s="1">
        <f t="shared" si="113"/>
        <v>1162.8363206929891</v>
      </c>
      <c r="P144" s="1">
        <f t="shared" si="113"/>
        <v>2031.2086083699419</v>
      </c>
      <c r="Q144" s="1">
        <f t="shared" si="113"/>
        <v>2782.7469106546409</v>
      </c>
      <c r="R144" s="1">
        <f t="shared" si="113"/>
        <v>2389.2121351538281</v>
      </c>
      <c r="S144" s="1">
        <f t="shared" si="113"/>
        <v>3142.3936386191358</v>
      </c>
      <c r="T144" s="1">
        <f t="shared" si="113"/>
        <v>1814.9252297860758</v>
      </c>
      <c r="U144" s="1">
        <f t="shared" si="113"/>
        <v>2370.5177449106727</v>
      </c>
      <c r="V144" s="1">
        <f t="shared" si="114"/>
        <v>1316.7256834334582</v>
      </c>
      <c r="W144" s="1">
        <f t="shared" si="114"/>
        <v>1660.0356576313231</v>
      </c>
      <c r="X144" s="1">
        <f t="shared" si="114"/>
        <v>1155.3823791055909</v>
      </c>
      <c r="Y144" s="1">
        <f t="shared" si="114"/>
        <v>1684.8027478897707</v>
      </c>
      <c r="Z144" s="1">
        <f t="shared" si="114"/>
        <v>1347.7131236683542</v>
      </c>
      <c r="AA144" s="1">
        <f t="shared" si="114"/>
        <v>1162.8363206929891</v>
      </c>
      <c r="AB144" s="1">
        <f t="shared" si="114"/>
        <v>2031.2086083699419</v>
      </c>
      <c r="AC144" s="1">
        <f t="shared" si="114"/>
        <v>2782.7469106546409</v>
      </c>
      <c r="AD144" s="1">
        <f t="shared" si="114"/>
        <v>2389.2121351538281</v>
      </c>
      <c r="AE144" s="1">
        <f t="shared" si="114"/>
        <v>3142.3936386191358</v>
      </c>
      <c r="AF144" s="1">
        <f t="shared" si="114"/>
        <v>1814.9252297860758</v>
      </c>
    </row>
    <row r="145" spans="1:38">
      <c r="A145" s="76" t="s">
        <v>189</v>
      </c>
      <c r="B145" s="5" t="str">
        <f t="shared" si="64"/>
        <v>8760-02005</v>
      </c>
      <c r="C145" s="5" t="str">
        <f t="shared" si="111"/>
        <v>8760</v>
      </c>
      <c r="D145" s="1">
        <f>SUM($F145:K145)</f>
        <v>0</v>
      </c>
      <c r="E145" s="2">
        <f t="shared" si="112"/>
        <v>0</v>
      </c>
      <c r="F145" s="22">
        <f>'Div 91 history'!B146</f>
        <v>0</v>
      </c>
      <c r="G145" s="22">
        <f>'Div 91 history'!C146</f>
        <v>0</v>
      </c>
      <c r="H145" s="22">
        <f>'Div 91 history'!D146</f>
        <v>0</v>
      </c>
      <c r="I145" s="22">
        <f>'Div 91 history'!E146</f>
        <v>0</v>
      </c>
      <c r="J145" s="22">
        <f>'Div 91 history'!F146</f>
        <v>0</v>
      </c>
      <c r="K145" s="22">
        <f>'Div 91 history'!G146</f>
        <v>0</v>
      </c>
      <c r="L145" s="1">
        <f t="shared" si="113"/>
        <v>0</v>
      </c>
      <c r="M145" s="1">
        <f t="shared" si="113"/>
        <v>0</v>
      </c>
      <c r="N145" s="1">
        <f t="shared" si="113"/>
        <v>0</v>
      </c>
      <c r="O145" s="1">
        <f t="shared" si="113"/>
        <v>0</v>
      </c>
      <c r="P145" s="1">
        <f t="shared" si="113"/>
        <v>0</v>
      </c>
      <c r="Q145" s="1">
        <f t="shared" si="113"/>
        <v>0</v>
      </c>
      <c r="R145" s="1">
        <f t="shared" si="113"/>
        <v>0</v>
      </c>
      <c r="S145" s="1">
        <f t="shared" si="113"/>
        <v>0</v>
      </c>
      <c r="T145" s="1">
        <f t="shared" si="113"/>
        <v>0</v>
      </c>
      <c r="U145" s="1">
        <f t="shared" si="113"/>
        <v>0</v>
      </c>
      <c r="V145" s="1">
        <f t="shared" si="114"/>
        <v>0</v>
      </c>
      <c r="W145" s="1">
        <f t="shared" si="114"/>
        <v>0</v>
      </c>
      <c r="X145" s="1">
        <f t="shared" si="114"/>
        <v>0</v>
      </c>
      <c r="Y145" s="1">
        <f t="shared" si="114"/>
        <v>0</v>
      </c>
      <c r="Z145" s="1">
        <f t="shared" si="114"/>
        <v>0</v>
      </c>
      <c r="AA145" s="1">
        <f t="shared" si="114"/>
        <v>0</v>
      </c>
      <c r="AB145" s="1">
        <f t="shared" si="114"/>
        <v>0</v>
      </c>
      <c r="AC145" s="1">
        <f t="shared" si="114"/>
        <v>0</v>
      </c>
      <c r="AD145" s="1">
        <f t="shared" si="114"/>
        <v>0</v>
      </c>
      <c r="AE145" s="1">
        <f t="shared" si="114"/>
        <v>0</v>
      </c>
      <c r="AF145" s="1">
        <f t="shared" si="114"/>
        <v>0</v>
      </c>
    </row>
    <row r="146" spans="1:38">
      <c r="A146" s="76" t="s">
        <v>190</v>
      </c>
      <c r="B146" s="5" t="str">
        <f t="shared" si="64"/>
        <v>8770-02005</v>
      </c>
      <c r="C146" s="5" t="str">
        <f t="shared" si="111"/>
        <v>8770</v>
      </c>
      <c r="D146" s="1">
        <f>SUM($F146:K146)</f>
        <v>10420.820000000002</v>
      </c>
      <c r="E146" s="2">
        <f t="shared" si="112"/>
        <v>9.6757495492820408E-2</v>
      </c>
      <c r="F146" s="22">
        <f>'Div 91 history'!B147</f>
        <v>240</v>
      </c>
      <c r="G146" s="22">
        <f>'Div 91 history'!C147</f>
        <v>3984.12</v>
      </c>
      <c r="H146" s="22">
        <f>'Div 91 history'!D147</f>
        <v>4153.6000000000004</v>
      </c>
      <c r="I146" s="22">
        <f>'Div 91 history'!E147</f>
        <v>0</v>
      </c>
      <c r="J146" s="22">
        <f>'Div 91 history'!F147</f>
        <v>2043.1</v>
      </c>
      <c r="K146" s="22">
        <f>'Div 91 history'!G147</f>
        <v>0</v>
      </c>
      <c r="L146" s="1">
        <f t="shared" si="113"/>
        <v>1550.6859366655963</v>
      </c>
      <c r="M146" s="1">
        <f t="shared" si="113"/>
        <v>1742.4380060833578</v>
      </c>
      <c r="N146" s="1">
        <f t="shared" si="113"/>
        <v>1356.543957109162</v>
      </c>
      <c r="O146" s="1">
        <f t="shared" si="113"/>
        <v>944.91241433387574</v>
      </c>
      <c r="P146" s="1">
        <f t="shared" si="113"/>
        <v>1650.5454774639165</v>
      </c>
      <c r="Q146" s="1">
        <f t="shared" si="113"/>
        <v>2261.2400860164016</v>
      </c>
      <c r="R146" s="1">
        <f t="shared" si="113"/>
        <v>1941.4565634126302</v>
      </c>
      <c r="S146" s="1">
        <f t="shared" si="113"/>
        <v>2553.4864254029167</v>
      </c>
      <c r="T146" s="1">
        <f t="shared" si="113"/>
        <v>1474.7951626507574</v>
      </c>
      <c r="U146" s="1">
        <f t="shared" si="113"/>
        <v>1926.2656366202575</v>
      </c>
      <c r="V146" s="1">
        <f t="shared" si="114"/>
        <v>1069.9618015087967</v>
      </c>
      <c r="W146" s="1">
        <f t="shared" si="114"/>
        <v>1348.9330125136964</v>
      </c>
      <c r="X146" s="1">
        <f t="shared" si="114"/>
        <v>938.85539511602519</v>
      </c>
      <c r="Y146" s="1">
        <f t="shared" si="114"/>
        <v>1369.0585715762031</v>
      </c>
      <c r="Z146" s="1">
        <f t="shared" si="114"/>
        <v>1095.1419721358484</v>
      </c>
      <c r="AA146" s="1">
        <f t="shared" si="114"/>
        <v>944.91241433387574</v>
      </c>
      <c r="AB146" s="1">
        <f t="shared" si="114"/>
        <v>1650.5454774639165</v>
      </c>
      <c r="AC146" s="1">
        <f t="shared" si="114"/>
        <v>2261.2400860164016</v>
      </c>
      <c r="AD146" s="1">
        <f t="shared" si="114"/>
        <v>1941.4565634126302</v>
      </c>
      <c r="AE146" s="1">
        <f t="shared" si="114"/>
        <v>2553.4864254029167</v>
      </c>
      <c r="AF146" s="1">
        <f t="shared" si="114"/>
        <v>1474.7951626507574</v>
      </c>
    </row>
    <row r="147" spans="1:38">
      <c r="A147" s="76" t="s">
        <v>208</v>
      </c>
      <c r="B147" s="5" t="str">
        <f t="shared" si="64"/>
        <v>8650-02005</v>
      </c>
      <c r="C147" s="5" t="str">
        <f t="shared" si="111"/>
        <v>8650</v>
      </c>
      <c r="D147" s="1">
        <f>SUM($F147:K147)</f>
        <v>444.74</v>
      </c>
      <c r="E147" s="2">
        <f t="shared" si="112"/>
        <v>4.1294186585582463E-3</v>
      </c>
      <c r="F147" s="22">
        <f>'Div 91 history'!B148</f>
        <v>0</v>
      </c>
      <c r="G147" s="22">
        <f>'Div 91 history'!C148</f>
        <v>0</v>
      </c>
      <c r="H147" s="22">
        <f>'Div 91 history'!D148</f>
        <v>0</v>
      </c>
      <c r="I147" s="22">
        <f>'Div 91 history'!E148</f>
        <v>0</v>
      </c>
      <c r="J147" s="22">
        <f>'Div 91 history'!F148</f>
        <v>0</v>
      </c>
      <c r="K147" s="22">
        <f>'Div 91 history'!G148</f>
        <v>444.74</v>
      </c>
      <c r="L147" s="1">
        <f t="shared" si="113"/>
        <v>66.1802107197569</v>
      </c>
      <c r="M147" s="1">
        <f t="shared" si="113"/>
        <v>74.363810028914457</v>
      </c>
      <c r="N147" s="1">
        <f t="shared" si="113"/>
        <v>57.894614769732961</v>
      </c>
      <c r="O147" s="1">
        <f t="shared" si="113"/>
        <v>40.326994147374954</v>
      </c>
      <c r="P147" s="1">
        <f t="shared" si="113"/>
        <v>70.442018540508542</v>
      </c>
      <c r="Q147" s="1">
        <f t="shared" si="113"/>
        <v>96.505257345864763</v>
      </c>
      <c r="R147" s="1">
        <f t="shared" si="113"/>
        <v>82.857528679329747</v>
      </c>
      <c r="S147" s="1">
        <f t="shared" si="113"/>
        <v>108.97775346217409</v>
      </c>
      <c r="T147" s="1">
        <f t="shared" si="113"/>
        <v>62.941342489103334</v>
      </c>
      <c r="U147" s="1">
        <f t="shared" si="113"/>
        <v>82.20920994993611</v>
      </c>
      <c r="V147" s="1">
        <f t="shared" si="114"/>
        <v>45.663854821695629</v>
      </c>
      <c r="W147" s="1">
        <f t="shared" si="114"/>
        <v>57.569794698050764</v>
      </c>
      <c r="X147" s="1">
        <f t="shared" si="114"/>
        <v>40.068492539349208</v>
      </c>
      <c r="Y147" s="1">
        <f t="shared" si="114"/>
        <v>58.428713779030872</v>
      </c>
      <c r="Z147" s="1">
        <f t="shared" si="114"/>
        <v>46.738494733398824</v>
      </c>
      <c r="AA147" s="1">
        <f t="shared" si="114"/>
        <v>40.326994147374954</v>
      </c>
      <c r="AB147" s="1">
        <f t="shared" si="114"/>
        <v>70.442018540508542</v>
      </c>
      <c r="AC147" s="1">
        <f t="shared" si="114"/>
        <v>96.505257345864763</v>
      </c>
      <c r="AD147" s="1">
        <f t="shared" si="114"/>
        <v>82.857528679329747</v>
      </c>
      <c r="AE147" s="1">
        <f t="shared" si="114"/>
        <v>108.97775346217409</v>
      </c>
      <c r="AF147" s="1">
        <f t="shared" si="114"/>
        <v>62.941342489103334</v>
      </c>
    </row>
    <row r="148" spans="1:38">
      <c r="A148" s="76" t="s">
        <v>209</v>
      </c>
      <c r="B148" s="5" t="str">
        <f t="shared" si="64"/>
        <v>8700-02005</v>
      </c>
      <c r="C148" s="5" t="str">
        <f t="shared" si="111"/>
        <v>8700</v>
      </c>
      <c r="D148" s="1">
        <f>SUM($F148:K148)</f>
        <v>1185.77</v>
      </c>
      <c r="E148" s="2">
        <f t="shared" si="112"/>
        <v>1.1009895135941474E-2</v>
      </c>
      <c r="F148" s="22">
        <f>'Div 91 history'!B149</f>
        <v>0</v>
      </c>
      <c r="G148" s="22">
        <f>'Div 91 history'!C149</f>
        <v>608.17999999999995</v>
      </c>
      <c r="H148" s="22">
        <f>'Div 91 history'!D149</f>
        <v>243.24</v>
      </c>
      <c r="I148" s="22">
        <f>'Div 91 history'!E149</f>
        <v>64.39</v>
      </c>
      <c r="J148" s="22">
        <f>'Div 91 history'!F149</f>
        <v>124.71</v>
      </c>
      <c r="K148" s="22">
        <f>'Div 91 history'!G149</f>
        <v>145.25</v>
      </c>
      <c r="L148" s="1">
        <f t="shared" si="113"/>
        <v>176.45030459406874</v>
      </c>
      <c r="M148" s="1">
        <f t="shared" si="113"/>
        <v>198.26949457657483</v>
      </c>
      <c r="N148" s="1">
        <f t="shared" si="113"/>
        <v>154.3591702017049</v>
      </c>
      <c r="O148" s="1">
        <f t="shared" si="113"/>
        <v>107.52021372067453</v>
      </c>
      <c r="P148" s="1">
        <f t="shared" si="113"/>
        <v>187.81317696806852</v>
      </c>
      <c r="Q148" s="1">
        <f t="shared" si="113"/>
        <v>257.30323110807672</v>
      </c>
      <c r="R148" s="1">
        <f t="shared" si="113"/>
        <v>220.91552768379015</v>
      </c>
      <c r="S148" s="1">
        <f t="shared" si="113"/>
        <v>290.55751837667435</v>
      </c>
      <c r="T148" s="1">
        <f t="shared" si="113"/>
        <v>167.81480344314443</v>
      </c>
      <c r="U148" s="1">
        <f t="shared" si="113"/>
        <v>219.18697414744733</v>
      </c>
      <c r="V148" s="1">
        <f t="shared" si="114"/>
        <v>121.74940219436529</v>
      </c>
      <c r="W148" s="1">
        <f t="shared" si="114"/>
        <v>153.49313185031173</v>
      </c>
      <c r="X148" s="1">
        <f t="shared" si="114"/>
        <v>106.83099428516459</v>
      </c>
      <c r="Y148" s="1">
        <f t="shared" si="114"/>
        <v>155.78319003858755</v>
      </c>
      <c r="Z148" s="1">
        <f t="shared" si="114"/>
        <v>124.61461730454269</v>
      </c>
      <c r="AA148" s="1">
        <f t="shared" si="114"/>
        <v>107.52021372067453</v>
      </c>
      <c r="AB148" s="1">
        <f t="shared" si="114"/>
        <v>187.81317696806852</v>
      </c>
      <c r="AC148" s="1">
        <f t="shared" si="114"/>
        <v>257.30323110807672</v>
      </c>
      <c r="AD148" s="1">
        <f t="shared" si="114"/>
        <v>220.91552768379015</v>
      </c>
      <c r="AE148" s="1">
        <f t="shared" si="114"/>
        <v>290.55751837667435</v>
      </c>
      <c r="AF148" s="1">
        <f t="shared" si="114"/>
        <v>167.81480344314443</v>
      </c>
    </row>
    <row r="149" spans="1:38">
      <c r="A149" s="76" t="s">
        <v>213</v>
      </c>
      <c r="B149" s="5" t="str">
        <f t="shared" si="64"/>
        <v>9110-05010</v>
      </c>
      <c r="C149" s="5" t="str">
        <f t="shared" si="111"/>
        <v>9110</v>
      </c>
      <c r="D149" s="1">
        <f>SUM($F149:K149)</f>
        <v>221</v>
      </c>
      <c r="E149" s="2">
        <f t="shared" si="112"/>
        <v>2.0519888553792607E-3</v>
      </c>
      <c r="F149" s="22">
        <f>'Div 91 history'!B150</f>
        <v>0</v>
      </c>
      <c r="G149" s="22">
        <f>'Div 91 history'!C150</f>
        <v>221</v>
      </c>
      <c r="H149" s="22">
        <f>'Div 91 history'!D150</f>
        <v>0</v>
      </c>
      <c r="I149" s="22">
        <f>'Div 91 history'!E150</f>
        <v>0</v>
      </c>
      <c r="J149" s="22">
        <f>'Div 91 history'!F150</f>
        <v>0</v>
      </c>
      <c r="K149" s="22">
        <f>'Div 91 history'!G150</f>
        <v>0</v>
      </c>
      <c r="L149" s="1">
        <f t="shared" si="113"/>
        <v>32.886240430512828</v>
      </c>
      <c r="M149" s="1">
        <f t="shared" si="113"/>
        <v>36.952830904326341</v>
      </c>
      <c r="N149" s="1">
        <f t="shared" si="113"/>
        <v>28.768965831971453</v>
      </c>
      <c r="O149" s="1">
        <f t="shared" si="113"/>
        <v>20.03927172408568</v>
      </c>
      <c r="P149" s="1">
        <f t="shared" si="113"/>
        <v>35.004016048595552</v>
      </c>
      <c r="Q149" s="1">
        <f t="shared" si="113"/>
        <v>47.955348908207291</v>
      </c>
      <c r="R149" s="1">
        <f t="shared" si="113"/>
        <v>41.173525741178835</v>
      </c>
      <c r="S149" s="1">
        <f t="shared" si="113"/>
        <v>54.153176046994815</v>
      </c>
      <c r="T149" s="1">
        <f t="shared" si="113"/>
        <v>31.276783491684661</v>
      </c>
      <c r="U149" s="1">
        <f t="shared" si="113"/>
        <v>40.851363490884289</v>
      </c>
      <c r="V149" s="1">
        <f t="shared" si="114"/>
        <v>22.691262120777832</v>
      </c>
      <c r="W149" s="1">
        <f t="shared" si="114"/>
        <v>28.607556388607318</v>
      </c>
      <c r="X149" s="1">
        <f t="shared" si="114"/>
        <v>19.910817221738935</v>
      </c>
      <c r="Y149" s="1">
        <f t="shared" si="114"/>
        <v>29.034370070526201</v>
      </c>
      <c r="Z149" s="1">
        <f t="shared" si="114"/>
        <v>23.225271700501732</v>
      </c>
      <c r="AA149" s="1">
        <f t="shared" si="114"/>
        <v>20.03927172408568</v>
      </c>
      <c r="AB149" s="1">
        <f t="shared" si="114"/>
        <v>35.004016048595552</v>
      </c>
      <c r="AC149" s="1">
        <f t="shared" si="114"/>
        <v>47.955348908207291</v>
      </c>
      <c r="AD149" s="1">
        <f t="shared" si="114"/>
        <v>41.173525741178835</v>
      </c>
      <c r="AE149" s="1">
        <f t="shared" si="114"/>
        <v>54.153176046994815</v>
      </c>
      <c r="AF149" s="1">
        <f t="shared" si="114"/>
        <v>31.276783491684661</v>
      </c>
    </row>
    <row r="150" spans="1:38">
      <c r="A150" s="76" t="s">
        <v>970</v>
      </c>
      <c r="B150" s="5" t="str">
        <f t="shared" ref="B150:B152" si="119">RIGHT(A150,10)</f>
        <v>9260-05010</v>
      </c>
      <c r="C150" s="5" t="str">
        <f t="shared" ref="C150:C152" si="120">LEFT(B150,4)</f>
        <v>9260</v>
      </c>
      <c r="D150" s="1">
        <f>SUM($F150:K150)</f>
        <v>77.59</v>
      </c>
      <c r="E150" s="2">
        <f t="shared" ref="E150:E152" si="121">D150/$D$159</f>
        <v>7.204245035695785E-4</v>
      </c>
      <c r="F150" s="22">
        <f>'Div 91 history'!B151</f>
        <v>0</v>
      </c>
      <c r="G150" s="22">
        <f>'Div 91 history'!C151</f>
        <v>0</v>
      </c>
      <c r="H150" s="22">
        <f>'Div 91 history'!D151</f>
        <v>0</v>
      </c>
      <c r="I150" s="22">
        <f>'Div 91 history'!E151</f>
        <v>5.17</v>
      </c>
      <c r="J150" s="22">
        <f>'Div 91 history'!F151</f>
        <v>66.63</v>
      </c>
      <c r="K150" s="22">
        <f>'Div 91 history'!G151</f>
        <v>5.79</v>
      </c>
      <c r="L150" s="1">
        <f t="shared" si="113"/>
        <v>11.545897714947921</v>
      </c>
      <c r="M150" s="1">
        <f t="shared" si="113"/>
        <v>12.973620587632039</v>
      </c>
      <c r="N150" s="1">
        <f t="shared" si="113"/>
        <v>10.100380357025633</v>
      </c>
      <c r="O150" s="1">
        <f t="shared" si="113"/>
        <v>7.0355072084697188</v>
      </c>
      <c r="P150" s="1">
        <f t="shared" si="113"/>
        <v>12.289419028101941</v>
      </c>
      <c r="Q150" s="1">
        <f t="shared" si="113"/>
        <v>16.836450324831691</v>
      </c>
      <c r="R150" s="1">
        <f t="shared" si="113"/>
        <v>14.455447340534235</v>
      </c>
      <c r="S150" s="1">
        <f t="shared" si="113"/>
        <v>19.012420495413249</v>
      </c>
      <c r="T150" s="1">
        <f t="shared" si="113"/>
        <v>10.980839959818159</v>
      </c>
      <c r="U150" s="1">
        <f t="shared" si="113"/>
        <v>14.342340693473812</v>
      </c>
      <c r="V150" s="1">
        <f t="shared" si="114"/>
        <v>7.9665838368830419</v>
      </c>
      <c r="W150" s="1">
        <f t="shared" si="114"/>
        <v>10.04371176557485</v>
      </c>
      <c r="X150" s="1">
        <f t="shared" si="114"/>
        <v>6.990408634546263</v>
      </c>
      <c r="Y150" s="1">
        <f t="shared" si="114"/>
        <v>10.193560062317323</v>
      </c>
      <c r="Z150" s="1">
        <f t="shared" si="114"/>
        <v>8.1540671096919883</v>
      </c>
      <c r="AA150" s="1">
        <f t="shared" si="114"/>
        <v>7.0355072084697188</v>
      </c>
      <c r="AB150" s="1">
        <f t="shared" si="114"/>
        <v>12.289419028101941</v>
      </c>
      <c r="AC150" s="1">
        <f t="shared" si="114"/>
        <v>16.836450324831691</v>
      </c>
      <c r="AD150" s="1">
        <f t="shared" si="114"/>
        <v>14.455447340534235</v>
      </c>
      <c r="AE150" s="1">
        <f t="shared" si="114"/>
        <v>19.012420495413249</v>
      </c>
      <c r="AF150" s="1">
        <f t="shared" si="114"/>
        <v>10.980839959818159</v>
      </c>
    </row>
    <row r="151" spans="1:38">
      <c r="A151" s="76" t="s">
        <v>921</v>
      </c>
      <c r="B151" s="5" t="str">
        <f t="shared" si="119"/>
        <v>8740-05010</v>
      </c>
      <c r="C151" s="5" t="str">
        <f t="shared" si="120"/>
        <v>8740</v>
      </c>
      <c r="D151" s="1">
        <f>SUM($F151:K151)</f>
        <v>2132.4899999999998</v>
      </c>
      <c r="E151" s="2">
        <f t="shared" si="121"/>
        <v>1.9800206851618637E-2</v>
      </c>
      <c r="F151" s="22">
        <f>'Div 91 history'!B152</f>
        <v>1915</v>
      </c>
      <c r="G151" s="22">
        <f>'Div 91 history'!C152</f>
        <v>127.49</v>
      </c>
      <c r="H151" s="22">
        <f>'Div 91 history'!D152</f>
        <v>90</v>
      </c>
      <c r="I151" s="22">
        <f>'Div 91 history'!E152</f>
        <v>0</v>
      </c>
      <c r="J151" s="22">
        <f>'Div 91 history'!F152</f>
        <v>0</v>
      </c>
      <c r="K151" s="22">
        <f>'Div 91 history'!G152</f>
        <v>0</v>
      </c>
      <c r="L151" s="1">
        <f t="shared" si="113"/>
        <v>317.32841111160315</v>
      </c>
      <c r="M151" s="1">
        <f t="shared" si="113"/>
        <v>356.56806504600388</v>
      </c>
      <c r="N151" s="1">
        <f t="shared" si="113"/>
        <v>277.5996920679674</v>
      </c>
      <c r="O151" s="1">
        <f t="shared" si="113"/>
        <v>193.36446406740026</v>
      </c>
      <c r="P151" s="1">
        <f t="shared" si="113"/>
        <v>337.7634125948847</v>
      </c>
      <c r="Q151" s="1">
        <f t="shared" si="113"/>
        <v>462.73439815956084</v>
      </c>
      <c r="R151" s="1">
        <f t="shared" si="113"/>
        <v>397.29471451496124</v>
      </c>
      <c r="S151" s="1">
        <f t="shared" si="113"/>
        <v>522.53894293418978</v>
      </c>
      <c r="T151" s="1">
        <f t="shared" si="113"/>
        <v>301.79831686960455</v>
      </c>
      <c r="U151" s="1">
        <f t="shared" si="113"/>
        <v>394.18608203925714</v>
      </c>
      <c r="V151" s="1">
        <f t="shared" si="114"/>
        <v>218.95425140243219</v>
      </c>
      <c r="W151" s="1">
        <f t="shared" si="114"/>
        <v>276.04220779701905</v>
      </c>
      <c r="X151" s="1">
        <f t="shared" si="114"/>
        <v>192.12497111848893</v>
      </c>
      <c r="Y151" s="1">
        <f t="shared" si="114"/>
        <v>280.16065082215567</v>
      </c>
      <c r="Z151" s="1">
        <f t="shared" si="114"/>
        <v>224.10705723349741</v>
      </c>
      <c r="AA151" s="1">
        <f t="shared" si="114"/>
        <v>193.36446406740026</v>
      </c>
      <c r="AB151" s="1">
        <f t="shared" si="114"/>
        <v>337.7634125948847</v>
      </c>
      <c r="AC151" s="1">
        <f t="shared" si="114"/>
        <v>462.73439815956084</v>
      </c>
      <c r="AD151" s="1">
        <f t="shared" si="114"/>
        <v>397.29471451496124</v>
      </c>
      <c r="AE151" s="1">
        <f t="shared" si="114"/>
        <v>522.53894293418978</v>
      </c>
      <c r="AF151" s="1">
        <f t="shared" si="114"/>
        <v>301.79831686960455</v>
      </c>
    </row>
    <row r="152" spans="1:38">
      <c r="A152" s="76" t="s">
        <v>860</v>
      </c>
      <c r="B152" s="5" t="str">
        <f t="shared" si="119"/>
        <v>9010-05010</v>
      </c>
      <c r="C152" s="5" t="str">
        <f t="shared" si="120"/>
        <v>9010</v>
      </c>
      <c r="D152" s="1">
        <f>SUM($F152:K152)</f>
        <v>20.92</v>
      </c>
      <c r="E152" s="2">
        <f t="shared" si="121"/>
        <v>1.9424256495264314E-4</v>
      </c>
      <c r="F152" s="22">
        <f>'Div 91 history'!B153</f>
        <v>0</v>
      </c>
      <c r="G152" s="22">
        <f>'Div 91 history'!C153</f>
        <v>0</v>
      </c>
      <c r="H152" s="22">
        <f>'Div 91 history'!D153</f>
        <v>20.92</v>
      </c>
      <c r="I152" s="22">
        <f>'Div 91 history'!E153</f>
        <v>0</v>
      </c>
      <c r="J152" s="22">
        <f>'Div 91 history'!F153</f>
        <v>0</v>
      </c>
      <c r="K152" s="22">
        <f>'Div 91 history'!G153</f>
        <v>0</v>
      </c>
      <c r="L152" s="1">
        <f t="shared" si="113"/>
        <v>3.1130323520648346</v>
      </c>
      <c r="M152" s="1">
        <f t="shared" si="113"/>
        <v>3.4979783824366835</v>
      </c>
      <c r="N152" s="1">
        <f t="shared" si="113"/>
        <v>2.7232885303386549</v>
      </c>
      <c r="O152" s="1">
        <f t="shared" si="113"/>
        <v>1.8969301559632235</v>
      </c>
      <c r="P152" s="1">
        <f t="shared" si="113"/>
        <v>3.3135023336498595</v>
      </c>
      <c r="Q152" s="1">
        <f t="shared" si="113"/>
        <v>4.5394837066049618</v>
      </c>
      <c r="R152" s="1">
        <f t="shared" si="113"/>
        <v>3.8975120294364762</v>
      </c>
      <c r="S152" s="1">
        <f t="shared" si="113"/>
        <v>5.1261739497879253</v>
      </c>
      <c r="T152" s="1">
        <f t="shared" si="113"/>
        <v>2.9606801386698782</v>
      </c>
      <c r="U152" s="1">
        <f t="shared" si="113"/>
        <v>3.8670159467389111</v>
      </c>
      <c r="V152" s="1">
        <f t="shared" si="114"/>
        <v>2.1479692469080192</v>
      </c>
      <c r="W152" s="1">
        <f t="shared" si="114"/>
        <v>2.7080094101794798</v>
      </c>
      <c r="X152" s="1">
        <f t="shared" si="114"/>
        <v>1.8847705713971878</v>
      </c>
      <c r="Y152" s="1">
        <f t="shared" si="114"/>
        <v>2.7484118636896295</v>
      </c>
      <c r="Z152" s="1">
        <f t="shared" si="114"/>
        <v>2.1985189320112952</v>
      </c>
      <c r="AA152" s="1">
        <f t="shared" si="114"/>
        <v>1.8969301559632235</v>
      </c>
      <c r="AB152" s="1">
        <f t="shared" si="114"/>
        <v>3.3135023336498595</v>
      </c>
      <c r="AC152" s="1">
        <f t="shared" si="114"/>
        <v>4.5394837066049618</v>
      </c>
      <c r="AD152" s="1">
        <f t="shared" si="114"/>
        <v>3.8975120294364762</v>
      </c>
      <c r="AE152" s="1">
        <f t="shared" si="114"/>
        <v>5.1261739497879253</v>
      </c>
      <c r="AF152" s="1">
        <f t="shared" si="114"/>
        <v>2.9606801386698782</v>
      </c>
    </row>
    <row r="153" spans="1:38">
      <c r="A153" s="110" t="s">
        <v>215</v>
      </c>
      <c r="B153" s="5" t="str">
        <f t="shared" ref="B153:B154" si="122">RIGHT(A153,10)</f>
        <v>8700-05010</v>
      </c>
      <c r="C153" s="5" t="str">
        <f t="shared" ref="C153:C154" si="123">LEFT(B153,4)</f>
        <v>8700</v>
      </c>
      <c r="D153" s="1">
        <f>SUM($F153:K153)</f>
        <v>37630.69</v>
      </c>
      <c r="E153" s="2">
        <f t="shared" ref="E153:E158" si="124">D153/$D$159</f>
        <v>0.34940161312322077</v>
      </c>
      <c r="F153" s="22">
        <f>'Div 91 history'!B154</f>
        <v>2577.5</v>
      </c>
      <c r="G153" s="22">
        <f>'Div 91 history'!C154</f>
        <v>5208.18</v>
      </c>
      <c r="H153" s="22">
        <f>'Div 91 history'!D154</f>
        <v>15341.48</v>
      </c>
      <c r="I153" s="22">
        <f>'Div 91 history'!E154</f>
        <v>2633.03</v>
      </c>
      <c r="J153" s="22">
        <f>'Div 91 history'!F154</f>
        <v>6460.35</v>
      </c>
      <c r="K153" s="22">
        <f>'Div 91 history'!G154</f>
        <v>5410.15</v>
      </c>
      <c r="L153" s="1">
        <f t="shared" ref="L153:U154" si="125">$E153*L$159</f>
        <v>5599.6919407515607</v>
      </c>
      <c r="M153" s="1">
        <f t="shared" si="125"/>
        <v>6292.1290696068963</v>
      </c>
      <c r="N153" s="1">
        <f t="shared" si="125"/>
        <v>4898.6245920520805</v>
      </c>
      <c r="O153" s="1">
        <f t="shared" si="125"/>
        <v>3412.179285406487</v>
      </c>
      <c r="P153" s="1">
        <f t="shared" si="125"/>
        <v>5960.2953695915121</v>
      </c>
      <c r="Q153" s="1">
        <f t="shared" si="125"/>
        <v>8165.5785909800315</v>
      </c>
      <c r="R153" s="1">
        <f t="shared" si="125"/>
        <v>7010.8062596077871</v>
      </c>
      <c r="S153" s="1">
        <f t="shared" si="125"/>
        <v>9220.911223257408</v>
      </c>
      <c r="T153" s="1">
        <f t="shared" si="125"/>
        <v>5325.6422795144936</v>
      </c>
      <c r="U153" s="1">
        <f t="shared" si="125"/>
        <v>6955.9502063474411</v>
      </c>
      <c r="V153" s="1">
        <f t="shared" ref="V153:AF154" si="126">$E153*V$159</f>
        <v>3863.7459302069374</v>
      </c>
      <c r="W153" s="1">
        <f t="shared" si="126"/>
        <v>4871.1406611638076</v>
      </c>
      <c r="X153" s="1">
        <f t="shared" si="126"/>
        <v>3390.3067444249732</v>
      </c>
      <c r="Y153" s="1">
        <f t="shared" si="126"/>
        <v>4943.8161966934367</v>
      </c>
      <c r="Z153" s="1">
        <f t="shared" si="126"/>
        <v>3954.6742060061242</v>
      </c>
      <c r="AA153" s="1">
        <f t="shared" si="126"/>
        <v>3412.179285406487</v>
      </c>
      <c r="AB153" s="1">
        <f t="shared" si="126"/>
        <v>5960.2953695915121</v>
      </c>
      <c r="AC153" s="1">
        <f t="shared" si="126"/>
        <v>8165.5785909800315</v>
      </c>
      <c r="AD153" s="1">
        <f t="shared" si="126"/>
        <v>7010.8062596077871</v>
      </c>
      <c r="AE153" s="1">
        <f t="shared" si="126"/>
        <v>9220.911223257408</v>
      </c>
      <c r="AF153" s="1">
        <f t="shared" si="126"/>
        <v>5325.6422795144936</v>
      </c>
    </row>
    <row r="154" spans="1:38">
      <c r="A154" s="110" t="s">
        <v>338</v>
      </c>
      <c r="B154" s="5" t="str">
        <f t="shared" si="122"/>
        <v>8700-02001</v>
      </c>
      <c r="C154" s="5" t="str">
        <f t="shared" si="123"/>
        <v>8700</v>
      </c>
      <c r="D154" s="1">
        <f>SUM($F154:K154)</f>
        <v>0</v>
      </c>
      <c r="E154" s="2">
        <f t="shared" si="124"/>
        <v>0</v>
      </c>
      <c r="F154" s="22">
        <f>'Div 91 history'!B155</f>
        <v>0</v>
      </c>
      <c r="G154" s="22">
        <f>'Div 91 history'!C155</f>
        <v>0</v>
      </c>
      <c r="H154" s="22">
        <f>'Div 91 history'!D155</f>
        <v>0</v>
      </c>
      <c r="I154" s="22">
        <f>'Div 91 history'!E155</f>
        <v>0</v>
      </c>
      <c r="J154" s="22">
        <f>'Div 91 history'!F155</f>
        <v>0</v>
      </c>
      <c r="K154" s="22">
        <f>'Div 91 history'!G155</f>
        <v>0</v>
      </c>
      <c r="L154" s="1">
        <f t="shared" si="125"/>
        <v>0</v>
      </c>
      <c r="M154" s="1">
        <f t="shared" si="125"/>
        <v>0</v>
      </c>
      <c r="N154" s="1">
        <f t="shared" si="125"/>
        <v>0</v>
      </c>
      <c r="O154" s="1">
        <f t="shared" si="125"/>
        <v>0</v>
      </c>
      <c r="P154" s="1">
        <f t="shared" si="125"/>
        <v>0</v>
      </c>
      <c r="Q154" s="1">
        <f t="shared" si="125"/>
        <v>0</v>
      </c>
      <c r="R154" s="1">
        <f t="shared" si="125"/>
        <v>0</v>
      </c>
      <c r="S154" s="1">
        <f t="shared" si="125"/>
        <v>0</v>
      </c>
      <c r="T154" s="1">
        <f t="shared" si="125"/>
        <v>0</v>
      </c>
      <c r="U154" s="1">
        <f t="shared" si="125"/>
        <v>0</v>
      </c>
      <c r="V154" s="1">
        <f t="shared" si="126"/>
        <v>0</v>
      </c>
      <c r="W154" s="1">
        <f t="shared" si="126"/>
        <v>0</v>
      </c>
      <c r="X154" s="1">
        <f t="shared" si="126"/>
        <v>0</v>
      </c>
      <c r="Y154" s="1">
        <f t="shared" si="126"/>
        <v>0</v>
      </c>
      <c r="Z154" s="1">
        <f t="shared" si="126"/>
        <v>0</v>
      </c>
      <c r="AA154" s="1">
        <f t="shared" si="126"/>
        <v>0</v>
      </c>
      <c r="AB154" s="1">
        <f t="shared" si="126"/>
        <v>0</v>
      </c>
      <c r="AC154" s="1">
        <f t="shared" si="126"/>
        <v>0</v>
      </c>
      <c r="AD154" s="1">
        <f t="shared" si="126"/>
        <v>0</v>
      </c>
      <c r="AE154" s="1">
        <f t="shared" si="126"/>
        <v>0</v>
      </c>
      <c r="AF154" s="1">
        <f t="shared" si="126"/>
        <v>0</v>
      </c>
    </row>
    <row r="155" spans="1:38">
      <c r="A155" s="76" t="s">
        <v>1242</v>
      </c>
      <c r="B155" s="5" t="str">
        <f t="shared" ref="B155:B157" si="127">RIGHT(A155,10)</f>
        <v>8700-02006</v>
      </c>
      <c r="C155" s="5" t="str">
        <f t="shared" ref="C155:C157" si="128">LEFT(B155,4)</f>
        <v>8700</v>
      </c>
      <c r="D155" s="1">
        <f>SUM($F155:K155)</f>
        <v>-953.33999999999992</v>
      </c>
      <c r="E155" s="2">
        <f t="shared" si="124"/>
        <v>-8.8517785311640913E-3</v>
      </c>
      <c r="F155" s="22">
        <f>'Div 91 history'!B156</f>
        <v>-345.16</v>
      </c>
      <c r="G155" s="22">
        <f>'Div 91 history'!C156</f>
        <v>-608.17999999999995</v>
      </c>
      <c r="H155" s="22">
        <f>'Div 91 history'!D156</f>
        <v>0</v>
      </c>
      <c r="I155" s="22">
        <f>'Div 91 history'!E156</f>
        <v>0</v>
      </c>
      <c r="J155" s="22">
        <f>'Div 91 history'!F156</f>
        <v>0</v>
      </c>
      <c r="K155" s="22">
        <f>'Div 91 history'!G156</f>
        <v>0</v>
      </c>
      <c r="L155" s="1">
        <f t="shared" ref="L155:U158" si="129">$E155*L$159</f>
        <v>-141.86320566527195</v>
      </c>
      <c r="M155" s="1">
        <f t="shared" si="129"/>
        <v>-159.40548332276231</v>
      </c>
      <c r="N155" s="1">
        <f t="shared" si="129"/>
        <v>-124.10228907806182</v>
      </c>
      <c r="O155" s="1">
        <f t="shared" si="129"/>
        <v>-86.444521744071665</v>
      </c>
      <c r="P155" s="1">
        <f t="shared" si="129"/>
        <v>-150.99877221614517</v>
      </c>
      <c r="Q155" s="1">
        <f t="shared" si="129"/>
        <v>-206.86765759344041</v>
      </c>
      <c r="R155" s="1">
        <f t="shared" si="129"/>
        <v>-177.6125295479431</v>
      </c>
      <c r="S155" s="1">
        <f t="shared" si="129"/>
        <v>-233.60356946896846</v>
      </c>
      <c r="T155" s="1">
        <f t="shared" si="129"/>
        <v>-134.92040169213868</v>
      </c>
      <c r="U155" s="1">
        <f t="shared" si="129"/>
        <v>-176.22280031855033</v>
      </c>
      <c r="V155" s="1">
        <f t="shared" ref="V155:AF158" si="130">$E155*V$159</f>
        <v>-97.884560317748139</v>
      </c>
      <c r="W155" s="1">
        <f t="shared" si="130"/>
        <v>-123.40600817880043</v>
      </c>
      <c r="X155" s="1">
        <f t="shared" si="130"/>
        <v>-85.890400408020795</v>
      </c>
      <c r="Y155" s="1">
        <f t="shared" si="130"/>
        <v>-125.24717811328256</v>
      </c>
      <c r="Z155" s="1">
        <f t="shared" si="130"/>
        <v>-100.18814716269827</v>
      </c>
      <c r="AA155" s="1">
        <f t="shared" si="130"/>
        <v>-86.444521744071665</v>
      </c>
      <c r="AB155" s="1">
        <f t="shared" si="130"/>
        <v>-150.99877221614517</v>
      </c>
      <c r="AC155" s="1">
        <f t="shared" si="130"/>
        <v>-206.86765759344041</v>
      </c>
      <c r="AD155" s="1">
        <f t="shared" si="130"/>
        <v>-177.6125295479431</v>
      </c>
      <c r="AE155" s="1">
        <f t="shared" si="130"/>
        <v>-233.60356946896846</v>
      </c>
      <c r="AF155" s="1">
        <f t="shared" si="130"/>
        <v>-134.92040169213868</v>
      </c>
    </row>
    <row r="156" spans="1:38">
      <c r="A156" s="110" t="s">
        <v>1243</v>
      </c>
      <c r="B156" s="5" t="str">
        <f t="shared" si="127"/>
        <v>8750-05010</v>
      </c>
      <c r="C156" s="5" t="str">
        <f t="shared" si="128"/>
        <v>8750</v>
      </c>
      <c r="D156" s="1">
        <f>SUM($F156:K156)</f>
        <v>116.25</v>
      </c>
      <c r="E156" s="2">
        <f t="shared" si="124"/>
        <v>1.0793832779992718E-3</v>
      </c>
      <c r="F156" s="22">
        <f>'Div 91 history'!B157</f>
        <v>45.84</v>
      </c>
      <c r="G156" s="22">
        <f>'Div 91 history'!C157</f>
        <v>0</v>
      </c>
      <c r="H156" s="22">
        <f>'Div 91 history'!D157</f>
        <v>70.41</v>
      </c>
      <c r="I156" s="22">
        <f>'Div 91 history'!E157</f>
        <v>0</v>
      </c>
      <c r="J156" s="22">
        <f>'Div 91 history'!F157</f>
        <v>0</v>
      </c>
      <c r="K156" s="22">
        <f>'Div 91 history'!G157</f>
        <v>0</v>
      </c>
      <c r="L156" s="1">
        <f t="shared" si="129"/>
        <v>17.298757692520891</v>
      </c>
      <c r="M156" s="1">
        <f t="shared" si="129"/>
        <v>19.437857885194283</v>
      </c>
      <c r="N156" s="1">
        <f t="shared" si="129"/>
        <v>15.132996732880912</v>
      </c>
      <c r="O156" s="1">
        <f t="shared" si="129"/>
        <v>10.541019628619729</v>
      </c>
      <c r="P156" s="1">
        <f t="shared" si="129"/>
        <v>18.41274599841282</v>
      </c>
      <c r="Q156" s="1">
        <f t="shared" si="129"/>
        <v>25.225381495833023</v>
      </c>
      <c r="R156" s="1">
        <f t="shared" si="129"/>
        <v>21.658019762045427</v>
      </c>
      <c r="S156" s="1">
        <f t="shared" si="129"/>
        <v>28.485550748702025</v>
      </c>
      <c r="T156" s="1">
        <f t="shared" si="129"/>
        <v>16.452154212254939</v>
      </c>
      <c r="U156" s="1">
        <f t="shared" si="129"/>
        <v>21.488556587399543</v>
      </c>
      <c r="V156" s="1">
        <f t="shared" si="130"/>
        <v>11.936014577105988</v>
      </c>
      <c r="W156" s="1">
        <f t="shared" si="130"/>
        <v>15.048092444233486</v>
      </c>
      <c r="X156" s="1">
        <f t="shared" si="130"/>
        <v>10.473450235416975</v>
      </c>
      <c r="Y156" s="1">
        <f t="shared" si="130"/>
        <v>15.272604166057334</v>
      </c>
      <c r="Z156" s="1">
        <f t="shared" si="130"/>
        <v>12.216913281372518</v>
      </c>
      <c r="AA156" s="1">
        <f t="shared" si="130"/>
        <v>10.541019628619729</v>
      </c>
      <c r="AB156" s="1">
        <f t="shared" si="130"/>
        <v>18.41274599841282</v>
      </c>
      <c r="AC156" s="1">
        <f t="shared" si="130"/>
        <v>25.225381495833023</v>
      </c>
      <c r="AD156" s="1">
        <f t="shared" si="130"/>
        <v>21.658019762045427</v>
      </c>
      <c r="AE156" s="1">
        <f t="shared" si="130"/>
        <v>28.485550748702025</v>
      </c>
      <c r="AF156" s="1">
        <f t="shared" si="130"/>
        <v>16.452154212254939</v>
      </c>
    </row>
    <row r="157" spans="1:38">
      <c r="A157" s="110" t="s">
        <v>339</v>
      </c>
      <c r="B157" s="5" t="str">
        <f t="shared" si="127"/>
        <v>8700-02004</v>
      </c>
      <c r="C157" s="5" t="str">
        <f t="shared" si="128"/>
        <v>8700</v>
      </c>
      <c r="D157" s="1">
        <f>SUM($F157:K157)</f>
        <v>0</v>
      </c>
      <c r="E157" s="2">
        <f t="shared" si="124"/>
        <v>0</v>
      </c>
      <c r="F157" s="22">
        <f>'Div 91 history'!B158</f>
        <v>0</v>
      </c>
      <c r="G157" s="22">
        <f>'Div 91 history'!C158</f>
        <v>0</v>
      </c>
      <c r="H157" s="22">
        <f>'Div 91 history'!D158</f>
        <v>0</v>
      </c>
      <c r="I157" s="22">
        <f>'Div 91 history'!E158</f>
        <v>0</v>
      </c>
      <c r="J157" s="22">
        <f>'Div 91 history'!F158</f>
        <v>0</v>
      </c>
      <c r="K157" s="22">
        <f>'Div 91 history'!G158</f>
        <v>0</v>
      </c>
      <c r="L157" s="1">
        <f t="shared" si="129"/>
        <v>0</v>
      </c>
      <c r="M157" s="1">
        <f t="shared" si="129"/>
        <v>0</v>
      </c>
      <c r="N157" s="1">
        <f t="shared" si="129"/>
        <v>0</v>
      </c>
      <c r="O157" s="1">
        <f t="shared" si="129"/>
        <v>0</v>
      </c>
      <c r="P157" s="1">
        <f t="shared" si="129"/>
        <v>0</v>
      </c>
      <c r="Q157" s="1">
        <f t="shared" si="129"/>
        <v>0</v>
      </c>
      <c r="R157" s="1">
        <f t="shared" si="129"/>
        <v>0</v>
      </c>
      <c r="S157" s="1">
        <f t="shared" si="129"/>
        <v>0</v>
      </c>
      <c r="T157" s="1">
        <f t="shared" si="129"/>
        <v>0</v>
      </c>
      <c r="U157" s="1">
        <f t="shared" si="129"/>
        <v>0</v>
      </c>
      <c r="V157" s="1">
        <f t="shared" si="130"/>
        <v>0</v>
      </c>
      <c r="W157" s="1">
        <f t="shared" si="130"/>
        <v>0</v>
      </c>
      <c r="X157" s="1">
        <f t="shared" si="130"/>
        <v>0</v>
      </c>
      <c r="Y157" s="1">
        <f t="shared" si="130"/>
        <v>0</v>
      </c>
      <c r="Z157" s="1">
        <f t="shared" si="130"/>
        <v>0</v>
      </c>
      <c r="AA157" s="1">
        <f t="shared" si="130"/>
        <v>0</v>
      </c>
      <c r="AB157" s="1">
        <f t="shared" si="130"/>
        <v>0</v>
      </c>
      <c r="AC157" s="1">
        <f t="shared" si="130"/>
        <v>0</v>
      </c>
      <c r="AD157" s="1">
        <f t="shared" si="130"/>
        <v>0</v>
      </c>
      <c r="AE157" s="1">
        <f t="shared" si="130"/>
        <v>0</v>
      </c>
      <c r="AF157" s="1">
        <f t="shared" si="130"/>
        <v>0</v>
      </c>
    </row>
    <row r="158" spans="1:38">
      <c r="A158" s="110" t="s">
        <v>206</v>
      </c>
      <c r="B158" s="5" t="str">
        <f t="shared" si="64"/>
        <v>8560-02005</v>
      </c>
      <c r="C158" s="5" t="str">
        <f t="shared" si="111"/>
        <v>8560</v>
      </c>
      <c r="D158" s="1">
        <f>SUM($F158:K158)</f>
        <v>0</v>
      </c>
      <c r="E158" s="2">
        <f t="shared" si="124"/>
        <v>0</v>
      </c>
      <c r="F158" s="22">
        <f>'Div 91 history'!B159</f>
        <v>0</v>
      </c>
      <c r="G158" s="22">
        <f>'Div 91 history'!C159</f>
        <v>0</v>
      </c>
      <c r="H158" s="22">
        <f>'Div 91 history'!D159</f>
        <v>0</v>
      </c>
      <c r="I158" s="22">
        <f>'Div 91 history'!E159</f>
        <v>0</v>
      </c>
      <c r="J158" s="22">
        <f>'Div 91 history'!F159</f>
        <v>0</v>
      </c>
      <c r="K158" s="22">
        <f>'Div 91 history'!G159</f>
        <v>0</v>
      </c>
      <c r="L158" s="1">
        <f t="shared" si="129"/>
        <v>0</v>
      </c>
      <c r="M158" s="1">
        <f t="shared" si="129"/>
        <v>0</v>
      </c>
      <c r="N158" s="1">
        <f t="shared" si="129"/>
        <v>0</v>
      </c>
      <c r="O158" s="1">
        <f t="shared" si="129"/>
        <v>0</v>
      </c>
      <c r="P158" s="1">
        <f t="shared" si="129"/>
        <v>0</v>
      </c>
      <c r="Q158" s="1">
        <f t="shared" si="129"/>
        <v>0</v>
      </c>
      <c r="R158" s="1">
        <f t="shared" si="129"/>
        <v>0</v>
      </c>
      <c r="S158" s="1">
        <f t="shared" si="129"/>
        <v>0</v>
      </c>
      <c r="T158" s="1">
        <f t="shared" si="129"/>
        <v>0</v>
      </c>
      <c r="U158" s="1">
        <f t="shared" si="129"/>
        <v>0</v>
      </c>
      <c r="V158" s="1">
        <f t="shared" si="130"/>
        <v>0</v>
      </c>
      <c r="W158" s="1">
        <f t="shared" si="130"/>
        <v>0</v>
      </c>
      <c r="X158" s="1">
        <f t="shared" si="130"/>
        <v>0</v>
      </c>
      <c r="Y158" s="1">
        <f t="shared" si="130"/>
        <v>0</v>
      </c>
      <c r="Z158" s="1">
        <f t="shared" si="130"/>
        <v>0</v>
      </c>
      <c r="AA158" s="1">
        <f t="shared" si="130"/>
        <v>0</v>
      </c>
      <c r="AB158" s="1">
        <f t="shared" si="130"/>
        <v>0</v>
      </c>
      <c r="AC158" s="1">
        <f t="shared" si="130"/>
        <v>0</v>
      </c>
      <c r="AD158" s="1">
        <f t="shared" si="130"/>
        <v>0</v>
      </c>
      <c r="AE158" s="1">
        <f t="shared" si="130"/>
        <v>0</v>
      </c>
      <c r="AF158" s="1">
        <f t="shared" si="130"/>
        <v>0</v>
      </c>
    </row>
    <row r="159" spans="1:38">
      <c r="A159" s="9" t="s">
        <v>24</v>
      </c>
      <c r="B159" s="5"/>
      <c r="C159" s="5"/>
      <c r="D159" s="31">
        <f t="shared" ref="D159:J159" si="131">SUM(D140:D158)</f>
        <v>107700.39000000001</v>
      </c>
      <c r="E159" s="32">
        <f t="shared" si="131"/>
        <v>0.99999999999999989</v>
      </c>
      <c r="F159" s="31">
        <f t="shared" si="131"/>
        <v>21828.54</v>
      </c>
      <c r="G159" s="31">
        <f t="shared" si="131"/>
        <v>26667.440000000002</v>
      </c>
      <c r="H159" s="31">
        <f t="shared" si="131"/>
        <v>21115.079999999998</v>
      </c>
      <c r="I159" s="31">
        <f t="shared" si="131"/>
        <v>15013.390000000001</v>
      </c>
      <c r="J159" s="31">
        <f t="shared" si="131"/>
        <v>11382.75</v>
      </c>
      <c r="K159" s="31">
        <f>SUM(K140:K158)</f>
        <v>11693.189999999999</v>
      </c>
      <c r="L159" s="33">
        <f>'Div 91 history'!H160</f>
        <v>16026.52</v>
      </c>
      <c r="M159" s="33">
        <f>'Div 91 history'!I160</f>
        <v>18008.3</v>
      </c>
      <c r="N159" s="33">
        <f>'Div 91 history'!J160</f>
        <v>14020.04</v>
      </c>
      <c r="O159" s="31">
        <f>'Div 091 FY19 Budget'!C28</f>
        <v>9765.7800000000007</v>
      </c>
      <c r="P159" s="31">
        <f>'Div 091 FY19 Budget'!D28</f>
        <v>17058.580000000002</v>
      </c>
      <c r="Q159" s="31">
        <f>'Div 091 FY19 Budget'!E28</f>
        <v>23370.18</v>
      </c>
      <c r="R159" s="31">
        <f>'Div 091 FY19 Budget'!F28</f>
        <v>20065.18</v>
      </c>
      <c r="S159" s="31">
        <f>'Div 091 FY19 Budget'!G28</f>
        <v>26390.58</v>
      </c>
      <c r="T159" s="31">
        <f>'Div 091 FY19 Budget'!H28</f>
        <v>15242.18</v>
      </c>
      <c r="U159" s="31">
        <f>'Div 091 FY19 Budget'!I28</f>
        <v>19908.18</v>
      </c>
      <c r="V159" s="31">
        <f>'Div 091 FY19 Budget'!J28</f>
        <v>11058.18</v>
      </c>
      <c r="W159" s="31">
        <f>'Div 091 FY19 Budget'!K28</f>
        <v>13941.38</v>
      </c>
      <c r="X159" s="31">
        <f>'Div 091 FY19 Budget'!L28</f>
        <v>9703.18</v>
      </c>
      <c r="Y159" s="31">
        <f>'Div 091 FY19 Budget'!M28</f>
        <v>14149.38</v>
      </c>
      <c r="Z159" s="31">
        <f>'Div 091 FY19 Budget'!N28</f>
        <v>11318.42</v>
      </c>
      <c r="AA159" s="37">
        <f t="shared" ref="AA159" si="132">O159*(1+AA$3)</f>
        <v>9765.7800000000007</v>
      </c>
      <c r="AB159" s="37">
        <f t="shared" ref="AB159" si="133">P159*(1+AB$3)</f>
        <v>17058.580000000002</v>
      </c>
      <c r="AC159" s="37">
        <f t="shared" ref="AC159" si="134">Q159*(1+AC$3)</f>
        <v>23370.18</v>
      </c>
      <c r="AD159" s="37">
        <f t="shared" ref="AD159" si="135">R159*(1+AD$3)</f>
        <v>20065.18</v>
      </c>
      <c r="AE159" s="37">
        <f t="shared" ref="AE159" si="136">S159*(1+AE$3)</f>
        <v>26390.58</v>
      </c>
      <c r="AF159" s="37">
        <f t="shared" ref="AF159" si="137">T159*(1+AF$3)</f>
        <v>15242.18</v>
      </c>
      <c r="AH159" s="15">
        <f>SUM(F159:Q159)</f>
        <v>205949.78999999998</v>
      </c>
      <c r="AI159" s="15">
        <f>SUM(U159:AF159)</f>
        <v>191971.20000000001</v>
      </c>
      <c r="AK159" s="15">
        <f>AH159*$AK$6</f>
        <v>102521.80560164817</v>
      </c>
      <c r="AL159" s="15">
        <f>AI159*$AL$6</f>
        <v>95563.263360000026</v>
      </c>
    </row>
    <row r="160" spans="1:38">
      <c r="B160" s="5"/>
      <c r="C160" s="5"/>
      <c r="F160" s="1">
        <f>F159-'Div 91 history'!B160</f>
        <v>0</v>
      </c>
      <c r="G160" s="1">
        <f>G159-'Div 91 history'!C160</f>
        <v>0</v>
      </c>
      <c r="H160" s="1">
        <f>H159-'Div 91 history'!D160</f>
        <v>0</v>
      </c>
      <c r="I160" s="1">
        <f>I159-'Div 91 history'!E160</f>
        <v>0</v>
      </c>
      <c r="J160" s="1">
        <f>J159-'Div 91 history'!F160</f>
        <v>0</v>
      </c>
      <c r="K160" s="1">
        <f>K159-'Div 91 history'!G160</f>
        <v>0</v>
      </c>
      <c r="L160" s="1">
        <f>L159-'Div 91 history'!H160</f>
        <v>0</v>
      </c>
      <c r="M160" s="1">
        <f>M159-'Div 91 history'!I160</f>
        <v>0</v>
      </c>
      <c r="N160" s="1">
        <f>N159-'Div 91 history'!J160</f>
        <v>0</v>
      </c>
      <c r="O160" s="1">
        <f t="shared" ref="O160:AF160" si="138">O159-SUM(O140:O158)</f>
        <v>0</v>
      </c>
      <c r="P160" s="1">
        <f t="shared" si="138"/>
        <v>0</v>
      </c>
      <c r="Q160" s="1">
        <f t="shared" si="138"/>
        <v>0</v>
      </c>
      <c r="R160" s="1">
        <f t="shared" si="138"/>
        <v>0</v>
      </c>
      <c r="S160" s="1">
        <f t="shared" si="138"/>
        <v>0</v>
      </c>
      <c r="T160" s="1">
        <f t="shared" si="138"/>
        <v>0</v>
      </c>
      <c r="U160" s="1">
        <f t="shared" si="138"/>
        <v>0</v>
      </c>
      <c r="V160" s="1">
        <f t="shared" si="138"/>
        <v>0</v>
      </c>
      <c r="W160" s="1">
        <f t="shared" si="138"/>
        <v>0</v>
      </c>
      <c r="X160" s="1">
        <f t="shared" si="138"/>
        <v>0</v>
      </c>
      <c r="Y160" s="1">
        <f t="shared" si="138"/>
        <v>0</v>
      </c>
      <c r="Z160" s="1">
        <f t="shared" si="138"/>
        <v>0</v>
      </c>
      <c r="AA160" s="1">
        <f t="shared" si="138"/>
        <v>0</v>
      </c>
      <c r="AB160" s="1">
        <f t="shared" si="138"/>
        <v>0</v>
      </c>
      <c r="AC160" s="1">
        <f t="shared" si="138"/>
        <v>0</v>
      </c>
      <c r="AD160" s="1">
        <f t="shared" si="138"/>
        <v>0</v>
      </c>
      <c r="AE160" s="1">
        <f t="shared" si="138"/>
        <v>0</v>
      </c>
      <c r="AF160" s="1">
        <f t="shared" si="138"/>
        <v>0</v>
      </c>
    </row>
    <row r="161" spans="1:38">
      <c r="A161" s="76" t="s">
        <v>219</v>
      </c>
      <c r="B161" s="5" t="str">
        <f t="shared" si="64"/>
        <v>8700-04201</v>
      </c>
      <c r="C161" s="5" t="str">
        <f t="shared" ref="C161" si="139">LEFT(B161,4)</f>
        <v>8700</v>
      </c>
      <c r="D161" s="1">
        <f>SUM($F161:K161)</f>
        <v>28485.969999999998</v>
      </c>
      <c r="E161" s="2">
        <f>D161/$D$165</f>
        <v>0.8480476069408629</v>
      </c>
      <c r="F161" s="22">
        <f>'Div 91 history'!B162</f>
        <v>2777.73</v>
      </c>
      <c r="G161" s="22">
        <f>'Div 91 history'!C162</f>
        <v>0</v>
      </c>
      <c r="H161" s="22">
        <f>'Div 91 history'!D162</f>
        <v>15678.55</v>
      </c>
      <c r="I161" s="22">
        <f>'Div 91 history'!E162</f>
        <v>6090.69</v>
      </c>
      <c r="J161" s="22">
        <f>'Div 91 history'!F162</f>
        <v>522.72</v>
      </c>
      <c r="K161" s="22">
        <f>'Div 91 history'!G162</f>
        <v>3416.28</v>
      </c>
      <c r="L161" s="1">
        <f t="shared" ref="L161:AF163" si="140">$E161*L$165</f>
        <v>208.6536332117299</v>
      </c>
      <c r="M161" s="1">
        <f t="shared" si="140"/>
        <v>208.6536332117299</v>
      </c>
      <c r="N161" s="1">
        <f t="shared" si="140"/>
        <v>2561.5786796212928</v>
      </c>
      <c r="O161" s="1">
        <f t="shared" si="140"/>
        <v>14766.238853958583</v>
      </c>
      <c r="P161" s="1">
        <f t="shared" si="140"/>
        <v>15058.81527835318</v>
      </c>
      <c r="Q161" s="1">
        <f t="shared" si="140"/>
        <v>9589.7562611915564</v>
      </c>
      <c r="R161" s="1">
        <f t="shared" si="140"/>
        <v>16440.284830059845</v>
      </c>
      <c r="S161" s="1">
        <f t="shared" si="140"/>
        <v>9660.9922601745893</v>
      </c>
      <c r="T161" s="1">
        <f t="shared" si="140"/>
        <v>19720.532973707104</v>
      </c>
      <c r="U161" s="1">
        <f t="shared" si="140"/>
        <v>8855.3470335807688</v>
      </c>
      <c r="V161" s="1">
        <f t="shared" si="140"/>
        <v>10234.272442466612</v>
      </c>
      <c r="W161" s="1">
        <f t="shared" si="140"/>
        <v>9599.0847848679059</v>
      </c>
      <c r="X161" s="1">
        <f t="shared" si="140"/>
        <v>17352.784055128213</v>
      </c>
      <c r="Y161" s="1">
        <f t="shared" si="140"/>
        <v>10526.000819254268</v>
      </c>
      <c r="Z161" s="1">
        <f t="shared" si="140"/>
        <v>12472.711061939157</v>
      </c>
      <c r="AA161" s="1">
        <f t="shared" si="140"/>
        <v>14766.238853958583</v>
      </c>
      <c r="AB161" s="1">
        <f t="shared" si="140"/>
        <v>15058.81527835318</v>
      </c>
      <c r="AC161" s="1">
        <f t="shared" si="140"/>
        <v>9589.7562611915564</v>
      </c>
      <c r="AD161" s="1">
        <f t="shared" si="140"/>
        <v>16440.284830059845</v>
      </c>
      <c r="AE161" s="1">
        <f t="shared" si="140"/>
        <v>9660.9922601745893</v>
      </c>
      <c r="AF161" s="1">
        <f t="shared" si="140"/>
        <v>19720.532973707104</v>
      </c>
    </row>
    <row r="162" spans="1:38">
      <c r="A162" s="76" t="s">
        <v>1244</v>
      </c>
      <c r="B162" s="5" t="str">
        <f t="shared" ref="B162:B163" si="141">RIGHT(A162,10)</f>
        <v>8740-04065</v>
      </c>
      <c r="C162" s="5" t="str">
        <f t="shared" ref="C162:C163" si="142">LEFT(B162,4)</f>
        <v>8740</v>
      </c>
      <c r="D162" s="1">
        <f>SUM($F162:K162)</f>
        <v>637</v>
      </c>
      <c r="E162" s="2">
        <f t="shared" ref="E162:E163" si="143">D162/$D$165</f>
        <v>1.896394349995207E-2</v>
      </c>
      <c r="F162" s="22">
        <f>'Div 91 history'!B163</f>
        <v>0</v>
      </c>
      <c r="G162" s="22">
        <f>'Div 91 history'!C163</f>
        <v>0</v>
      </c>
      <c r="H162" s="22">
        <f>'Div 91 history'!D163</f>
        <v>0</v>
      </c>
      <c r="I162" s="22">
        <f>'Div 91 history'!E163</f>
        <v>637</v>
      </c>
      <c r="J162" s="22">
        <f>'Div 91 history'!F163</f>
        <v>0</v>
      </c>
      <c r="K162" s="22">
        <f>'Div 91 history'!G163</f>
        <v>0</v>
      </c>
      <c r="L162" s="1">
        <f t="shared" si="140"/>
        <v>4.6658886587282069</v>
      </c>
      <c r="M162" s="1">
        <f t="shared" si="140"/>
        <v>4.6658886587282069</v>
      </c>
      <c r="N162" s="1">
        <f t="shared" si="140"/>
        <v>57.281729178215222</v>
      </c>
      <c r="O162" s="1">
        <f t="shared" si="140"/>
        <v>330.20094277890547</v>
      </c>
      <c r="P162" s="1">
        <f t="shared" si="140"/>
        <v>336.74350328638894</v>
      </c>
      <c r="Q162" s="1">
        <f t="shared" si="140"/>
        <v>214.44503165519802</v>
      </c>
      <c r="R162" s="1">
        <f t="shared" si="140"/>
        <v>367.63576724781086</v>
      </c>
      <c r="S162" s="1">
        <f t="shared" si="140"/>
        <v>216.03800290919401</v>
      </c>
      <c r="T162" s="1">
        <f t="shared" si="140"/>
        <v>440.98830070562542</v>
      </c>
      <c r="U162" s="1">
        <f t="shared" si="140"/>
        <v>198.02225658423953</v>
      </c>
      <c r="V162" s="1">
        <f t="shared" si="140"/>
        <v>228.85762871516158</v>
      </c>
      <c r="W162" s="1">
        <f t="shared" si="140"/>
        <v>214.6536350336975</v>
      </c>
      <c r="X162" s="1">
        <f t="shared" si="140"/>
        <v>388.04097045375926</v>
      </c>
      <c r="Y162" s="1">
        <f t="shared" si="140"/>
        <v>235.3812252791451</v>
      </c>
      <c r="Z162" s="1">
        <f t="shared" si="140"/>
        <v>278.91333686215506</v>
      </c>
      <c r="AA162" s="1">
        <f t="shared" si="140"/>
        <v>330.20094277890547</v>
      </c>
      <c r="AB162" s="1">
        <f t="shared" si="140"/>
        <v>336.74350328638894</v>
      </c>
      <c r="AC162" s="1">
        <f t="shared" si="140"/>
        <v>214.44503165519802</v>
      </c>
      <c r="AD162" s="1">
        <f t="shared" si="140"/>
        <v>367.63576724781086</v>
      </c>
      <c r="AE162" s="1">
        <f t="shared" si="140"/>
        <v>216.03800290919401</v>
      </c>
      <c r="AF162" s="1">
        <f t="shared" si="140"/>
        <v>440.98830070562542</v>
      </c>
    </row>
    <row r="163" spans="1:38">
      <c r="A163" s="76" t="s">
        <v>1245</v>
      </c>
      <c r="B163" s="5" t="str">
        <f t="shared" si="141"/>
        <v>8700-04065</v>
      </c>
      <c r="C163" s="5" t="str">
        <f t="shared" si="142"/>
        <v>8700</v>
      </c>
      <c r="D163" s="1">
        <f>SUM($F163:K163)</f>
        <v>1034</v>
      </c>
      <c r="E163" s="2">
        <f t="shared" si="143"/>
        <v>3.0782916136499906E-2</v>
      </c>
      <c r="F163" s="22">
        <f>'Div 91 history'!B164</f>
        <v>0</v>
      </c>
      <c r="G163" s="22">
        <f>'Div 91 history'!C164</f>
        <v>0</v>
      </c>
      <c r="H163" s="22">
        <f>'Div 91 history'!D164</f>
        <v>0</v>
      </c>
      <c r="I163" s="22">
        <f>'Div 91 history'!E164</f>
        <v>0</v>
      </c>
      <c r="J163" s="22">
        <f>'Div 91 history'!F164</f>
        <v>637</v>
      </c>
      <c r="K163" s="22">
        <f>'Div 91 history'!G164</f>
        <v>397</v>
      </c>
      <c r="L163" s="1">
        <f t="shared" si="140"/>
        <v>7.5738286862244362</v>
      </c>
      <c r="M163" s="1">
        <f t="shared" si="140"/>
        <v>7.5738286862244362</v>
      </c>
      <c r="N163" s="1">
        <f t="shared" si="140"/>
        <v>92.981645165266158</v>
      </c>
      <c r="O163" s="1">
        <f t="shared" si="140"/>
        <v>535.99336708538181</v>
      </c>
      <c r="P163" s="1">
        <f t="shared" si="140"/>
        <v>546.61347315247428</v>
      </c>
      <c r="Q163" s="1">
        <f t="shared" si="140"/>
        <v>348.09444698818641</v>
      </c>
      <c r="R163" s="1">
        <f t="shared" si="140"/>
        <v>596.75884353883271</v>
      </c>
      <c r="S163" s="1">
        <f t="shared" si="140"/>
        <v>350.68021194365241</v>
      </c>
      <c r="T163" s="1">
        <f t="shared" si="140"/>
        <v>715.82716315481434</v>
      </c>
      <c r="U163" s="1">
        <f t="shared" si="140"/>
        <v>321.43644161397748</v>
      </c>
      <c r="V163" s="1">
        <f t="shared" si="140"/>
        <v>371.48946325192634</v>
      </c>
      <c r="W163" s="1">
        <f t="shared" si="140"/>
        <v>348.43305906568793</v>
      </c>
      <c r="X163" s="1">
        <f t="shared" si="140"/>
        <v>629.88126130170656</v>
      </c>
      <c r="Y163" s="1">
        <f t="shared" si="140"/>
        <v>382.07878640288232</v>
      </c>
      <c r="Z163" s="1">
        <f t="shared" si="140"/>
        <v>452.74158605254053</v>
      </c>
      <c r="AA163" s="1">
        <f t="shared" si="140"/>
        <v>535.99336708538181</v>
      </c>
      <c r="AB163" s="1">
        <f t="shared" si="140"/>
        <v>546.61347315247428</v>
      </c>
      <c r="AC163" s="1">
        <f t="shared" si="140"/>
        <v>348.09444698818641</v>
      </c>
      <c r="AD163" s="1">
        <f t="shared" si="140"/>
        <v>596.75884353883271</v>
      </c>
      <c r="AE163" s="1">
        <f t="shared" si="140"/>
        <v>350.68021194365241</v>
      </c>
      <c r="AF163" s="1">
        <f t="shared" si="140"/>
        <v>715.82716315481434</v>
      </c>
    </row>
    <row r="164" spans="1:38">
      <c r="A164" s="76" t="s">
        <v>221</v>
      </c>
      <c r="B164" s="5" t="str">
        <f t="shared" ref="B164" si="144">RIGHT(A164,10)</f>
        <v>8700-04212</v>
      </c>
      <c r="C164" s="5" t="str">
        <f t="shared" ref="C164" si="145">LEFT(B164,4)</f>
        <v>8700</v>
      </c>
      <c r="D164" s="1">
        <f>SUM($F164:K164)</f>
        <v>3433.0899999999997</v>
      </c>
      <c r="E164" s="2">
        <f>D164/$D$165</f>
        <v>0.10220553342268517</v>
      </c>
      <c r="F164" s="22">
        <f>'Div 91 history'!B165</f>
        <v>-166.78</v>
      </c>
      <c r="G164" s="22">
        <f>'Div 91 history'!C165</f>
        <v>0</v>
      </c>
      <c r="H164" s="22">
        <f>'Div 91 history'!D165</f>
        <v>0</v>
      </c>
      <c r="I164" s="22">
        <f>'Div 91 history'!E165</f>
        <v>2598.04</v>
      </c>
      <c r="J164" s="22">
        <f>'Div 91 history'!F165</f>
        <v>60</v>
      </c>
      <c r="K164" s="22">
        <f>'Div 91 history'!G165</f>
        <v>941.83</v>
      </c>
      <c r="L164" s="1">
        <f t="shared" ref="L164:AF164" si="146">$E164*L$165</f>
        <v>25.146649443317457</v>
      </c>
      <c r="M164" s="1">
        <f t="shared" si="146"/>
        <v>25.146649443317457</v>
      </c>
      <c r="N164" s="1">
        <f t="shared" si="146"/>
        <v>308.71794603522591</v>
      </c>
      <c r="O164" s="1">
        <f t="shared" si="146"/>
        <v>1779.6068361771311</v>
      </c>
      <c r="P164" s="1">
        <f t="shared" si="146"/>
        <v>1814.8677452079576</v>
      </c>
      <c r="Q164" s="1">
        <f t="shared" si="146"/>
        <v>1155.744260165061</v>
      </c>
      <c r="R164" s="1">
        <f t="shared" si="146"/>
        <v>1981.3605591535115</v>
      </c>
      <c r="S164" s="1">
        <f t="shared" si="146"/>
        <v>1164.3295249725663</v>
      </c>
      <c r="T164" s="1">
        <f t="shared" si="146"/>
        <v>2376.6915624324579</v>
      </c>
      <c r="U164" s="1">
        <f t="shared" si="146"/>
        <v>1067.2342682210156</v>
      </c>
      <c r="V164" s="1">
        <f t="shared" si="146"/>
        <v>1233.4204655663016</v>
      </c>
      <c r="W164" s="1">
        <f t="shared" si="146"/>
        <v>1156.8685210327103</v>
      </c>
      <c r="X164" s="1">
        <f t="shared" si="146"/>
        <v>2091.3337131163207</v>
      </c>
      <c r="Y164" s="1">
        <f t="shared" si="146"/>
        <v>1268.5791690637052</v>
      </c>
      <c r="Z164" s="1">
        <f t="shared" si="146"/>
        <v>1503.1940151461474</v>
      </c>
      <c r="AA164" s="1">
        <f t="shared" si="146"/>
        <v>1779.6068361771311</v>
      </c>
      <c r="AB164" s="1">
        <f t="shared" si="146"/>
        <v>1814.8677452079576</v>
      </c>
      <c r="AC164" s="1">
        <f t="shared" si="146"/>
        <v>1155.744260165061</v>
      </c>
      <c r="AD164" s="1">
        <f t="shared" si="146"/>
        <v>1981.3605591535115</v>
      </c>
      <c r="AE164" s="1">
        <f t="shared" si="146"/>
        <v>1164.3295249725663</v>
      </c>
      <c r="AF164" s="1">
        <f t="shared" si="146"/>
        <v>2376.6915624324579</v>
      </c>
    </row>
    <row r="165" spans="1:38">
      <c r="A165" s="9" t="s">
        <v>30</v>
      </c>
      <c r="B165" s="5"/>
      <c r="C165" s="5"/>
      <c r="D165" s="31">
        <f t="shared" ref="D165:K165" si="147">SUM(D161:D164)</f>
        <v>33590.06</v>
      </c>
      <c r="E165" s="32">
        <f t="shared" si="147"/>
        <v>1</v>
      </c>
      <c r="F165" s="31">
        <f t="shared" si="147"/>
        <v>2610.9499999999998</v>
      </c>
      <c r="G165" s="31">
        <f t="shared" si="147"/>
        <v>0</v>
      </c>
      <c r="H165" s="31">
        <f t="shared" si="147"/>
        <v>15678.55</v>
      </c>
      <c r="I165" s="31">
        <f t="shared" si="147"/>
        <v>9325.73</v>
      </c>
      <c r="J165" s="31">
        <f t="shared" si="147"/>
        <v>1219.72</v>
      </c>
      <c r="K165" s="31">
        <f t="shared" si="147"/>
        <v>4755.1100000000006</v>
      </c>
      <c r="L165" s="33">
        <f>'Div 91 history'!H166</f>
        <v>246.04</v>
      </c>
      <c r="M165" s="33">
        <f>'Div 91 history'!I166</f>
        <v>246.04</v>
      </c>
      <c r="N165" s="33">
        <f>'Div 91 history'!J166</f>
        <v>3020.56</v>
      </c>
      <c r="O165" s="31">
        <f>'Div 091 FY19 Budget'!C69</f>
        <v>17412.04</v>
      </c>
      <c r="P165" s="31">
        <f>'Div 091 FY19 Budget'!D69</f>
        <v>17757.04</v>
      </c>
      <c r="Q165" s="31">
        <f>'Div 091 FY19 Budget'!E69</f>
        <v>11308.04</v>
      </c>
      <c r="R165" s="31">
        <f>'Div 091 FY19 Budget'!F69</f>
        <v>19386.04</v>
      </c>
      <c r="S165" s="31">
        <f>'Div 091 FY19 Budget'!G69</f>
        <v>11392.04</v>
      </c>
      <c r="T165" s="31">
        <f>'Div 091 FY19 Budget'!H69</f>
        <v>23254.04</v>
      </c>
      <c r="U165" s="31">
        <f>'Div 091 FY19 Budget'!I69</f>
        <v>10442.040000000001</v>
      </c>
      <c r="V165" s="31">
        <f>'Div 091 FY19 Budget'!J69</f>
        <v>12068.04</v>
      </c>
      <c r="W165" s="31">
        <f>'Div 091 FY19 Budget'!K69</f>
        <v>11319.04</v>
      </c>
      <c r="X165" s="31">
        <f>'Div 091 FY19 Budget'!L69</f>
        <v>20462.04</v>
      </c>
      <c r="Y165" s="31">
        <f>'Div 091 FY19 Budget'!M69</f>
        <v>12412.04</v>
      </c>
      <c r="Z165" s="31">
        <f>'Div 091 FY19 Budget'!N69</f>
        <v>14707.56</v>
      </c>
      <c r="AA165" s="37">
        <f t="shared" ref="AA165" si="148">O165*(1+AA$3)</f>
        <v>17412.04</v>
      </c>
      <c r="AB165" s="37">
        <f t="shared" ref="AB165" si="149">P165*(1+AB$3)</f>
        <v>17757.04</v>
      </c>
      <c r="AC165" s="37">
        <f t="shared" ref="AC165" si="150">Q165*(1+AC$3)</f>
        <v>11308.04</v>
      </c>
      <c r="AD165" s="37">
        <f t="shared" ref="AD165" si="151">R165*(1+AD$3)</f>
        <v>19386.04</v>
      </c>
      <c r="AE165" s="37">
        <f t="shared" ref="AE165" si="152">S165*(1+AE$3)</f>
        <v>11392.04</v>
      </c>
      <c r="AF165" s="37">
        <f t="shared" ref="AF165" si="153">T165*(1+AF$3)</f>
        <v>23254.04</v>
      </c>
      <c r="AH165" s="15">
        <f>SUM(F165:Q165)</f>
        <v>83579.820000000007</v>
      </c>
      <c r="AI165" s="15">
        <f>SUM(U165:AF165)</f>
        <v>181920.00000000006</v>
      </c>
      <c r="AK165" s="15">
        <f>AH165*$AK$6</f>
        <v>41606.034452672895</v>
      </c>
      <c r="AL165" s="15">
        <f>AI165*$AL$6</f>
        <v>90559.776000000042</v>
      </c>
    </row>
    <row r="166" spans="1:38">
      <c r="B166" s="5"/>
      <c r="C166" s="5"/>
      <c r="F166" s="1">
        <f>F165-'Div 91 history'!B166</f>
        <v>0</v>
      </c>
      <c r="G166" s="1">
        <f>G165-'Div 91 history'!C166</f>
        <v>0</v>
      </c>
      <c r="H166" s="1">
        <f>H165-'Div 91 history'!D166</f>
        <v>0</v>
      </c>
      <c r="I166" s="1">
        <f>I165-'Div 91 history'!E166</f>
        <v>0</v>
      </c>
      <c r="J166" s="1">
        <f>J165-'Div 91 history'!F166</f>
        <v>0</v>
      </c>
      <c r="K166" s="1">
        <f>K165-'Div 91 history'!G166</f>
        <v>0</v>
      </c>
      <c r="L166" s="1">
        <f>L165-'Div 91 history'!H166</f>
        <v>0</v>
      </c>
      <c r="M166" s="1">
        <f>M165-'Div 91 history'!I166</f>
        <v>0</v>
      </c>
      <c r="N166" s="1">
        <f>N165-'Div 91 history'!J166</f>
        <v>0</v>
      </c>
      <c r="O166" s="1">
        <f t="shared" ref="O166:AF166" si="154">O165-SUM(O161:O164)</f>
        <v>0</v>
      </c>
      <c r="P166" s="1">
        <f t="shared" si="154"/>
        <v>0</v>
      </c>
      <c r="Q166" s="1">
        <f t="shared" si="154"/>
        <v>0</v>
      </c>
      <c r="R166" s="1">
        <f t="shared" si="154"/>
        <v>0</v>
      </c>
      <c r="S166" s="1">
        <f t="shared" si="154"/>
        <v>0</v>
      </c>
      <c r="T166" s="1">
        <f t="shared" si="154"/>
        <v>0</v>
      </c>
      <c r="U166" s="1">
        <f t="shared" si="154"/>
        <v>0</v>
      </c>
      <c r="V166" s="1">
        <f t="shared" si="154"/>
        <v>0</v>
      </c>
      <c r="W166" s="1">
        <f t="shared" si="154"/>
        <v>0</v>
      </c>
      <c r="X166" s="1">
        <f t="shared" si="154"/>
        <v>0</v>
      </c>
      <c r="Y166" s="1">
        <f t="shared" si="154"/>
        <v>0</v>
      </c>
      <c r="Z166" s="1">
        <f t="shared" si="154"/>
        <v>0</v>
      </c>
      <c r="AA166" s="1">
        <f t="shared" si="154"/>
        <v>0</v>
      </c>
      <c r="AB166" s="1">
        <f t="shared" si="154"/>
        <v>0</v>
      </c>
      <c r="AC166" s="1">
        <f t="shared" si="154"/>
        <v>0</v>
      </c>
      <c r="AD166" s="1">
        <f t="shared" si="154"/>
        <v>0</v>
      </c>
      <c r="AE166" s="1">
        <f t="shared" si="154"/>
        <v>0</v>
      </c>
      <c r="AF166" s="1">
        <f t="shared" si="154"/>
        <v>0</v>
      </c>
    </row>
    <row r="167" spans="1:38">
      <c r="A167" s="76" t="s">
        <v>341</v>
      </c>
      <c r="B167" s="5" t="str">
        <f t="shared" si="64"/>
        <v>8740-05310</v>
      </c>
      <c r="C167" s="5" t="str">
        <f t="shared" ref="C167:C184" si="155">LEFT(B167,4)</f>
        <v>8740</v>
      </c>
      <c r="D167" s="1">
        <f>SUM($F167:K167)</f>
        <v>187.06</v>
      </c>
      <c r="E167" s="2">
        <f t="shared" ref="E167:E184" si="156">D167/$D$185</f>
        <v>1.2828705576337794E-3</v>
      </c>
      <c r="F167" s="22">
        <f>'Div 91 history'!B168</f>
        <v>31.2</v>
      </c>
      <c r="G167" s="22">
        <f>'Div 91 history'!C168</f>
        <v>31.24</v>
      </c>
      <c r="H167" s="22">
        <f>'Div 91 history'!D168</f>
        <v>31.24</v>
      </c>
      <c r="I167" s="22">
        <f>'Div 91 history'!E168</f>
        <v>31.12</v>
      </c>
      <c r="J167" s="22">
        <f>'Div 91 history'!F168</f>
        <v>31.13</v>
      </c>
      <c r="K167" s="22">
        <f>'Div 91 history'!G168</f>
        <v>31.13</v>
      </c>
      <c r="L167" s="1">
        <f t="shared" ref="L167:U177" si="157">$E167*L$185</f>
        <v>49.801073533460041</v>
      </c>
      <c r="M167" s="1">
        <f t="shared" si="157"/>
        <v>57.969238660970078</v>
      </c>
      <c r="N167" s="1">
        <f t="shared" si="157"/>
        <v>54.299471972508471</v>
      </c>
      <c r="O167" s="1">
        <f t="shared" si="157"/>
        <v>53.610572022503796</v>
      </c>
      <c r="P167" s="1">
        <f t="shared" si="157"/>
        <v>52.4964733496912</v>
      </c>
      <c r="Q167" s="1">
        <f t="shared" si="157"/>
        <v>55.989503066613402</v>
      </c>
      <c r="R167" s="1">
        <f t="shared" si="157"/>
        <v>60.758048387688341</v>
      </c>
      <c r="S167" s="1">
        <f t="shared" si="157"/>
        <v>62.306937036745957</v>
      </c>
      <c r="T167" s="1">
        <f t="shared" si="157"/>
        <v>59.292882950111249</v>
      </c>
      <c r="U167" s="1">
        <f t="shared" si="157"/>
        <v>58.914670644347218</v>
      </c>
      <c r="V167" s="1">
        <f t="shared" ref="V167:AF177" si="158">$E167*V$185</f>
        <v>55.39308166307098</v>
      </c>
      <c r="W167" s="1">
        <f t="shared" si="158"/>
        <v>52.348945801304431</v>
      </c>
      <c r="X167" s="1">
        <f t="shared" si="158"/>
        <v>57.488044690914336</v>
      </c>
      <c r="Y167" s="1">
        <f t="shared" si="158"/>
        <v>52.722289356728133</v>
      </c>
      <c r="Z167" s="1">
        <f t="shared" si="158"/>
        <v>56.39226951485054</v>
      </c>
      <c r="AA167" s="1">
        <f t="shared" si="158"/>
        <v>53.610572022503796</v>
      </c>
      <c r="AB167" s="1">
        <f t="shared" si="158"/>
        <v>52.4964733496912</v>
      </c>
      <c r="AC167" s="1">
        <f t="shared" si="158"/>
        <v>55.989503066613402</v>
      </c>
      <c r="AD167" s="1">
        <f t="shared" si="158"/>
        <v>60.758048387688341</v>
      </c>
      <c r="AE167" s="1">
        <f t="shared" si="158"/>
        <v>62.306937036745957</v>
      </c>
      <c r="AF167" s="1">
        <f t="shared" si="158"/>
        <v>59.292882950111249</v>
      </c>
    </row>
    <row r="168" spans="1:38">
      <c r="A168" s="76" t="s">
        <v>222</v>
      </c>
      <c r="B168" s="5" t="str">
        <f t="shared" si="64"/>
        <v>8700-05310</v>
      </c>
      <c r="C168" s="5" t="str">
        <f t="shared" si="155"/>
        <v>8700</v>
      </c>
      <c r="D168" s="1">
        <f>SUM($F168:K168)</f>
        <v>15953.13</v>
      </c>
      <c r="E168" s="2">
        <f t="shared" si="156"/>
        <v>0.10940768084627485</v>
      </c>
      <c r="F168" s="22">
        <f>'Div 91 history'!B169</f>
        <v>3674.73</v>
      </c>
      <c r="G168" s="22">
        <f>'Div 91 history'!C169</f>
        <v>2685.48</v>
      </c>
      <c r="H168" s="22">
        <f>'Div 91 history'!D169</f>
        <v>2444.16</v>
      </c>
      <c r="I168" s="22">
        <f>'Div 91 history'!E169</f>
        <v>3251.95</v>
      </c>
      <c r="J168" s="22">
        <f>'Div 91 history'!F169</f>
        <v>2283.4899999999998</v>
      </c>
      <c r="K168" s="22">
        <f>'Div 91 history'!G169</f>
        <v>1613.32</v>
      </c>
      <c r="L168" s="1">
        <f t="shared" si="157"/>
        <v>4247.209452682815</v>
      </c>
      <c r="M168" s="1">
        <f t="shared" si="157"/>
        <v>4943.8190973991314</v>
      </c>
      <c r="N168" s="1">
        <f t="shared" si="157"/>
        <v>4630.8485796470859</v>
      </c>
      <c r="O168" s="1">
        <f t="shared" si="157"/>
        <v>4572.0967863218539</v>
      </c>
      <c r="P168" s="1">
        <f t="shared" si="157"/>
        <v>4477.0825611523524</v>
      </c>
      <c r="Q168" s="1">
        <f t="shared" si="157"/>
        <v>4774.9803328187863</v>
      </c>
      <c r="R168" s="1">
        <f t="shared" si="157"/>
        <v>5181.658529215666</v>
      </c>
      <c r="S168" s="1">
        <f t="shared" si="157"/>
        <v>5313.753161814514</v>
      </c>
      <c r="T168" s="1">
        <f t="shared" si="157"/>
        <v>5056.7041044472799</v>
      </c>
      <c r="U168" s="1">
        <f t="shared" si="157"/>
        <v>5024.4488383216867</v>
      </c>
      <c r="V168" s="1">
        <f t="shared" si="158"/>
        <v>4724.1154328642542</v>
      </c>
      <c r="W168" s="1">
        <f t="shared" si="158"/>
        <v>4464.5008966703926</v>
      </c>
      <c r="X168" s="1">
        <f t="shared" si="158"/>
        <v>4902.7811953382125</v>
      </c>
      <c r="Y168" s="1">
        <f t="shared" si="158"/>
        <v>4496.3409387656384</v>
      </c>
      <c r="Z168" s="1">
        <f t="shared" si="158"/>
        <v>4809.3296619557759</v>
      </c>
      <c r="AA168" s="1">
        <f t="shared" si="158"/>
        <v>4572.0967863218539</v>
      </c>
      <c r="AB168" s="1">
        <f t="shared" si="158"/>
        <v>4477.0825611523524</v>
      </c>
      <c r="AC168" s="1">
        <f t="shared" si="158"/>
        <v>4774.9803328187863</v>
      </c>
      <c r="AD168" s="1">
        <f t="shared" si="158"/>
        <v>5181.658529215666</v>
      </c>
      <c r="AE168" s="1">
        <f t="shared" si="158"/>
        <v>5313.753161814514</v>
      </c>
      <c r="AF168" s="1">
        <f t="shared" si="158"/>
        <v>5056.7041044472799</v>
      </c>
    </row>
    <row r="169" spans="1:38">
      <c r="A169" s="76" t="s">
        <v>223</v>
      </c>
      <c r="B169" s="5" t="str">
        <f t="shared" si="64"/>
        <v>8700-05312</v>
      </c>
      <c r="C169" s="5" t="str">
        <f t="shared" si="155"/>
        <v>8700</v>
      </c>
      <c r="D169" s="1">
        <f>SUM($F169:K169)</f>
        <v>1087.0999999999999</v>
      </c>
      <c r="E169" s="2">
        <f t="shared" si="156"/>
        <v>7.4554078007253366E-3</v>
      </c>
      <c r="F169" s="22">
        <f>'Div 91 history'!B170</f>
        <v>116.52</v>
      </c>
      <c r="G169" s="22">
        <f>'Div 91 history'!C170</f>
        <v>256.39999999999998</v>
      </c>
      <c r="H169" s="22">
        <f>'Div 91 history'!D170</f>
        <v>200.02</v>
      </c>
      <c r="I169" s="22">
        <f>'Div 91 history'!E170</f>
        <v>129.61000000000001</v>
      </c>
      <c r="J169" s="22">
        <f>'Div 91 history'!F170</f>
        <v>208.15</v>
      </c>
      <c r="K169" s="22">
        <f>'Div 91 history'!G170</f>
        <v>176.4</v>
      </c>
      <c r="L169" s="1">
        <f t="shared" si="157"/>
        <v>289.41915448639156</v>
      </c>
      <c r="M169" s="1">
        <f t="shared" si="157"/>
        <v>336.88848149438985</v>
      </c>
      <c r="N169" s="1">
        <f t="shared" si="157"/>
        <v>315.56161649371302</v>
      </c>
      <c r="O169" s="1">
        <f t="shared" si="157"/>
        <v>311.55807145121287</v>
      </c>
      <c r="P169" s="1">
        <f t="shared" si="157"/>
        <v>305.0834821899353</v>
      </c>
      <c r="Q169" s="1">
        <f t="shared" si="157"/>
        <v>325.3832395152113</v>
      </c>
      <c r="R169" s="1">
        <f t="shared" si="157"/>
        <v>353.0956612972094</v>
      </c>
      <c r="S169" s="1">
        <f t="shared" si="157"/>
        <v>362.09703438814563</v>
      </c>
      <c r="T169" s="1">
        <f t="shared" si="157"/>
        <v>344.58084601232724</v>
      </c>
      <c r="U169" s="1">
        <f t="shared" si="157"/>
        <v>342.3828635596592</v>
      </c>
      <c r="V169" s="1">
        <f t="shared" si="158"/>
        <v>321.91713394592352</v>
      </c>
      <c r="W169" s="1">
        <f t="shared" si="158"/>
        <v>304.22612520366749</v>
      </c>
      <c r="X169" s="1">
        <f t="shared" si="158"/>
        <v>334.09202065376331</v>
      </c>
      <c r="Y169" s="1">
        <f t="shared" si="158"/>
        <v>306.39581289265021</v>
      </c>
      <c r="Z169" s="1">
        <f t="shared" si="158"/>
        <v>327.72391847318517</v>
      </c>
      <c r="AA169" s="1">
        <f t="shared" si="158"/>
        <v>311.55807145121287</v>
      </c>
      <c r="AB169" s="1">
        <f t="shared" si="158"/>
        <v>305.0834821899353</v>
      </c>
      <c r="AC169" s="1">
        <f t="shared" si="158"/>
        <v>325.3832395152113</v>
      </c>
      <c r="AD169" s="1">
        <f t="shared" si="158"/>
        <v>353.0956612972094</v>
      </c>
      <c r="AE169" s="1">
        <f t="shared" si="158"/>
        <v>362.09703438814563</v>
      </c>
      <c r="AF169" s="1">
        <f t="shared" si="158"/>
        <v>344.58084601232724</v>
      </c>
    </row>
    <row r="170" spans="1:38">
      <c r="A170" s="76" t="s">
        <v>552</v>
      </c>
      <c r="B170" s="5" t="str">
        <f t="shared" si="64"/>
        <v>9110-05312</v>
      </c>
      <c r="C170" s="5" t="str">
        <f t="shared" si="155"/>
        <v>9110</v>
      </c>
      <c r="D170" s="1">
        <f>SUM($F170:K170)</f>
        <v>0</v>
      </c>
      <c r="E170" s="2">
        <f t="shared" si="156"/>
        <v>0</v>
      </c>
      <c r="F170" s="22">
        <f>'Div 91 history'!B171</f>
        <v>0</v>
      </c>
      <c r="G170" s="22">
        <f>'Div 91 history'!C171</f>
        <v>0</v>
      </c>
      <c r="H170" s="22">
        <f>'Div 91 history'!D171</f>
        <v>0</v>
      </c>
      <c r="I170" s="22">
        <f>'Div 91 history'!E171</f>
        <v>0</v>
      </c>
      <c r="J170" s="22">
        <f>'Div 91 history'!F171</f>
        <v>0</v>
      </c>
      <c r="K170" s="22">
        <f>'Div 91 history'!G171</f>
        <v>0</v>
      </c>
      <c r="L170" s="1">
        <f t="shared" si="157"/>
        <v>0</v>
      </c>
      <c r="M170" s="1">
        <f t="shared" si="157"/>
        <v>0</v>
      </c>
      <c r="N170" s="1">
        <f t="shared" si="157"/>
        <v>0</v>
      </c>
      <c r="O170" s="1">
        <f t="shared" si="157"/>
        <v>0</v>
      </c>
      <c r="P170" s="1">
        <f t="shared" si="157"/>
        <v>0</v>
      </c>
      <c r="Q170" s="1">
        <f t="shared" si="157"/>
        <v>0</v>
      </c>
      <c r="R170" s="1">
        <f t="shared" si="157"/>
        <v>0</v>
      </c>
      <c r="S170" s="1">
        <f t="shared" si="157"/>
        <v>0</v>
      </c>
      <c r="T170" s="1">
        <f t="shared" si="157"/>
        <v>0</v>
      </c>
      <c r="U170" s="1">
        <f t="shared" si="157"/>
        <v>0</v>
      </c>
      <c r="V170" s="1">
        <f t="shared" si="158"/>
        <v>0</v>
      </c>
      <c r="W170" s="1">
        <f t="shared" si="158"/>
        <v>0</v>
      </c>
      <c r="X170" s="1">
        <f t="shared" si="158"/>
        <v>0</v>
      </c>
      <c r="Y170" s="1">
        <f t="shared" si="158"/>
        <v>0</v>
      </c>
      <c r="Z170" s="1">
        <f t="shared" si="158"/>
        <v>0</v>
      </c>
      <c r="AA170" s="1">
        <f t="shared" si="158"/>
        <v>0</v>
      </c>
      <c r="AB170" s="1">
        <f t="shared" si="158"/>
        <v>0</v>
      </c>
      <c r="AC170" s="1">
        <f t="shared" si="158"/>
        <v>0</v>
      </c>
      <c r="AD170" s="1">
        <f t="shared" si="158"/>
        <v>0</v>
      </c>
      <c r="AE170" s="1">
        <f t="shared" si="158"/>
        <v>0</v>
      </c>
      <c r="AF170" s="1">
        <f t="shared" si="158"/>
        <v>0</v>
      </c>
    </row>
    <row r="171" spans="1:38">
      <c r="A171" s="76" t="s">
        <v>224</v>
      </c>
      <c r="B171" s="5" t="str">
        <f t="shared" si="64"/>
        <v>8700-05314</v>
      </c>
      <c r="C171" s="5" t="str">
        <f t="shared" si="155"/>
        <v>8700</v>
      </c>
      <c r="D171" s="1">
        <f>SUM($F171:K171)</f>
        <v>1087.0899999999999</v>
      </c>
      <c r="E171" s="2">
        <f t="shared" si="156"/>
        <v>7.4553392200262221E-3</v>
      </c>
      <c r="F171" s="22">
        <f>'Div 91 history'!B172</f>
        <v>196.04</v>
      </c>
      <c r="G171" s="22">
        <f>'Div 91 history'!C172</f>
        <v>181.43</v>
      </c>
      <c r="H171" s="22">
        <f>'Div 91 history'!D172</f>
        <v>185.16</v>
      </c>
      <c r="I171" s="22">
        <f>'Div 91 history'!E172</f>
        <v>148.25</v>
      </c>
      <c r="J171" s="22">
        <f>'Div 91 history'!F172</f>
        <v>184.4</v>
      </c>
      <c r="K171" s="22">
        <f>'Div 91 history'!G172</f>
        <v>191.81</v>
      </c>
      <c r="L171" s="1">
        <f t="shared" si="157"/>
        <v>289.41649218159455</v>
      </c>
      <c r="M171" s="1">
        <f t="shared" si="157"/>
        <v>336.88538252942351</v>
      </c>
      <c r="N171" s="1">
        <f t="shared" si="157"/>
        <v>315.5587137100087</v>
      </c>
      <c r="O171" s="1">
        <f t="shared" si="157"/>
        <v>311.55520549526165</v>
      </c>
      <c r="P171" s="1">
        <f t="shared" si="157"/>
        <v>305.08067579234364</v>
      </c>
      <c r="Q171" s="1">
        <f t="shared" si="157"/>
        <v>325.38024638450099</v>
      </c>
      <c r="R171" s="1">
        <f t="shared" si="157"/>
        <v>353.09241324586822</v>
      </c>
      <c r="S171" s="1">
        <f t="shared" si="157"/>
        <v>362.09370353510189</v>
      </c>
      <c r="T171" s="1">
        <f t="shared" si="157"/>
        <v>344.57767628694768</v>
      </c>
      <c r="U171" s="1">
        <f t="shared" si="157"/>
        <v>342.37971405304933</v>
      </c>
      <c r="V171" s="1">
        <f t="shared" si="158"/>
        <v>321.91417269917582</v>
      </c>
      <c r="W171" s="1">
        <f t="shared" si="158"/>
        <v>304.22332669271907</v>
      </c>
      <c r="X171" s="1">
        <f t="shared" si="158"/>
        <v>334.08894741284109</v>
      </c>
      <c r="Y171" s="1">
        <f t="shared" si="158"/>
        <v>306.39299442320959</v>
      </c>
      <c r="Z171" s="1">
        <f t="shared" si="158"/>
        <v>327.72090381107057</v>
      </c>
      <c r="AA171" s="1">
        <f t="shared" si="158"/>
        <v>311.55520549526165</v>
      </c>
      <c r="AB171" s="1">
        <f t="shared" si="158"/>
        <v>305.08067579234364</v>
      </c>
      <c r="AC171" s="1">
        <f t="shared" si="158"/>
        <v>325.38024638450099</v>
      </c>
      <c r="AD171" s="1">
        <f t="shared" si="158"/>
        <v>353.09241324586822</v>
      </c>
      <c r="AE171" s="1">
        <f t="shared" si="158"/>
        <v>362.09370353510189</v>
      </c>
      <c r="AF171" s="1">
        <f t="shared" si="158"/>
        <v>344.57767628694768</v>
      </c>
    </row>
    <row r="172" spans="1:38">
      <c r="A172" s="76" t="s">
        <v>342</v>
      </c>
      <c r="B172" s="5" t="str">
        <f t="shared" si="64"/>
        <v>8700-05316</v>
      </c>
      <c r="C172" s="5" t="str">
        <f t="shared" si="155"/>
        <v>8700</v>
      </c>
      <c r="D172" s="1">
        <f>SUM($F172:K172)</f>
        <v>883.69</v>
      </c>
      <c r="E172" s="2">
        <f t="shared" si="156"/>
        <v>6.0604078000395306E-3</v>
      </c>
      <c r="F172" s="22">
        <f>'Div 91 history'!B173</f>
        <v>0</v>
      </c>
      <c r="G172" s="22">
        <f>'Div 91 history'!C173</f>
        <v>0</v>
      </c>
      <c r="H172" s="22">
        <f>'Div 91 history'!D173</f>
        <v>0</v>
      </c>
      <c r="I172" s="22">
        <f>'Div 91 history'!E173</f>
        <v>0</v>
      </c>
      <c r="J172" s="22">
        <f>'Div 91 history'!F173</f>
        <v>0</v>
      </c>
      <c r="K172" s="22">
        <f>'Div 91 history'!G173</f>
        <v>883.69</v>
      </c>
      <c r="L172" s="1">
        <f t="shared" si="157"/>
        <v>235.26521260976858</v>
      </c>
      <c r="M172" s="1">
        <f t="shared" si="157"/>
        <v>273.85243511340025</v>
      </c>
      <c r="N172" s="1">
        <f t="shared" si="157"/>
        <v>256.51609316468517</v>
      </c>
      <c r="O172" s="1">
        <f t="shared" si="157"/>
        <v>253.26166144855333</v>
      </c>
      <c r="P172" s="1">
        <f t="shared" si="157"/>
        <v>247.99854877787138</v>
      </c>
      <c r="Q172" s="1">
        <f t="shared" si="157"/>
        <v>264.49996773728003</v>
      </c>
      <c r="R172" s="1">
        <f t="shared" si="157"/>
        <v>287.0270489667289</v>
      </c>
      <c r="S172" s="1">
        <f t="shared" si="157"/>
        <v>294.34415262483714</v>
      </c>
      <c r="T172" s="1">
        <f t="shared" si="157"/>
        <v>280.10546206663003</v>
      </c>
      <c r="U172" s="1">
        <f t="shared" si="157"/>
        <v>278.31874960816418</v>
      </c>
      <c r="V172" s="1">
        <f t="shared" si="158"/>
        <v>261.68241385031109</v>
      </c>
      <c r="W172" s="1">
        <f t="shared" si="158"/>
        <v>247.30161400168242</v>
      </c>
      <c r="X172" s="1">
        <f t="shared" si="158"/>
        <v>271.57922705503097</v>
      </c>
      <c r="Y172" s="1">
        <f t="shared" si="158"/>
        <v>249.06532600046557</v>
      </c>
      <c r="Z172" s="1">
        <f t="shared" si="158"/>
        <v>266.40267640103855</v>
      </c>
      <c r="AA172" s="1">
        <f t="shared" si="158"/>
        <v>253.26166144855333</v>
      </c>
      <c r="AB172" s="1">
        <f t="shared" si="158"/>
        <v>247.99854877787138</v>
      </c>
      <c r="AC172" s="1">
        <f t="shared" si="158"/>
        <v>264.49996773728003</v>
      </c>
      <c r="AD172" s="1">
        <f t="shared" si="158"/>
        <v>287.0270489667289</v>
      </c>
      <c r="AE172" s="1">
        <f t="shared" si="158"/>
        <v>294.34415262483714</v>
      </c>
      <c r="AF172" s="1">
        <f t="shared" si="158"/>
        <v>280.10546206663003</v>
      </c>
    </row>
    <row r="173" spans="1:38">
      <c r="A173" s="76" t="s">
        <v>343</v>
      </c>
      <c r="B173" s="5" t="str">
        <f t="shared" si="64"/>
        <v>8700-05317</v>
      </c>
      <c r="C173" s="5" t="str">
        <f t="shared" si="155"/>
        <v>8700</v>
      </c>
      <c r="D173" s="1">
        <f>SUM($F173:K173)</f>
        <v>35808.339999999997</v>
      </c>
      <c r="E173" s="2">
        <f t="shared" si="156"/>
        <v>0.24557609913257758</v>
      </c>
      <c r="F173" s="22">
        <f>'Div 91 history'!B174</f>
        <v>7552.35</v>
      </c>
      <c r="G173" s="22">
        <f>'Div 91 history'!C174</f>
        <v>5673.82</v>
      </c>
      <c r="H173" s="22">
        <f>'Div 91 history'!D174</f>
        <v>4635.7299999999996</v>
      </c>
      <c r="I173" s="22">
        <f>'Div 91 history'!E174</f>
        <v>7029.67</v>
      </c>
      <c r="J173" s="22">
        <f>'Div 91 history'!F174</f>
        <v>2289.94</v>
      </c>
      <c r="K173" s="22">
        <f>'Div 91 history'!G174</f>
        <v>8626.83</v>
      </c>
      <c r="L173" s="1">
        <f t="shared" si="157"/>
        <v>9533.271535609636</v>
      </c>
      <c r="M173" s="1">
        <f t="shared" si="157"/>
        <v>11096.879116396669</v>
      </c>
      <c r="N173" s="1">
        <f t="shared" si="157"/>
        <v>10394.38658297901</v>
      </c>
      <c r="O173" s="1">
        <f t="shared" si="157"/>
        <v>10262.512512436135</v>
      </c>
      <c r="P173" s="1">
        <f t="shared" si="157"/>
        <v>10049.24391375324</v>
      </c>
      <c r="Q173" s="1">
        <f t="shared" si="157"/>
        <v>10717.904213836924</v>
      </c>
      <c r="R173" s="1">
        <f t="shared" si="157"/>
        <v>11630.732676161635</v>
      </c>
      <c r="S173" s="1">
        <f t="shared" si="157"/>
        <v>11927.231828132104</v>
      </c>
      <c r="T173" s="1">
        <f t="shared" si="157"/>
        <v>11350.260409803199</v>
      </c>
      <c r="U173" s="1">
        <f t="shared" si="157"/>
        <v>11277.860351870009</v>
      </c>
      <c r="V173" s="1">
        <f t="shared" si="158"/>
        <v>10603.733036667438</v>
      </c>
      <c r="W173" s="1">
        <f t="shared" si="158"/>
        <v>10021.003153505193</v>
      </c>
      <c r="X173" s="1">
        <f t="shared" si="158"/>
        <v>11004.765584451272</v>
      </c>
      <c r="Y173" s="1">
        <f t="shared" si="158"/>
        <v>10092.471201026954</v>
      </c>
      <c r="Z173" s="1">
        <f t="shared" si="158"/>
        <v>10795.004598307511</v>
      </c>
      <c r="AA173" s="1">
        <f t="shared" si="158"/>
        <v>10262.512512436135</v>
      </c>
      <c r="AB173" s="1">
        <f t="shared" si="158"/>
        <v>10049.24391375324</v>
      </c>
      <c r="AC173" s="1">
        <f t="shared" si="158"/>
        <v>10717.904213836924</v>
      </c>
      <c r="AD173" s="1">
        <f t="shared" si="158"/>
        <v>11630.732676161635</v>
      </c>
      <c r="AE173" s="1">
        <f t="shared" si="158"/>
        <v>11927.231828132104</v>
      </c>
      <c r="AF173" s="1">
        <f t="shared" si="158"/>
        <v>11350.260409803199</v>
      </c>
    </row>
    <row r="174" spans="1:38">
      <c r="A174" s="76" t="s">
        <v>225</v>
      </c>
      <c r="B174" s="5" t="str">
        <f t="shared" si="64"/>
        <v>8700-05323</v>
      </c>
      <c r="C174" s="5" t="str">
        <f t="shared" si="155"/>
        <v>8700</v>
      </c>
      <c r="D174" s="1">
        <f>SUM($F174:K174)</f>
        <v>51688.25</v>
      </c>
      <c r="E174" s="2">
        <f t="shared" si="156"/>
        <v>0.35448163209993688</v>
      </c>
      <c r="F174" s="22">
        <f>'Div 91 history'!B175</f>
        <v>8942.4</v>
      </c>
      <c r="G174" s="22">
        <f>'Div 91 history'!C175</f>
        <v>8667.69</v>
      </c>
      <c r="H174" s="22">
        <f>'Div 91 history'!D175</f>
        <v>8010.08</v>
      </c>
      <c r="I174" s="22">
        <f>'Div 91 history'!E175</f>
        <v>8768.26</v>
      </c>
      <c r="J174" s="22">
        <f>'Div 91 history'!F175</f>
        <v>8675.7900000000009</v>
      </c>
      <c r="K174" s="22">
        <f>'Div 91 history'!G175</f>
        <v>8624.0300000000007</v>
      </c>
      <c r="L174" s="1">
        <f t="shared" si="157"/>
        <v>13760.987592568512</v>
      </c>
      <c r="M174" s="1">
        <f t="shared" si="157"/>
        <v>16018.00759231202</v>
      </c>
      <c r="N174" s="1">
        <f t="shared" si="157"/>
        <v>15003.980980343264</v>
      </c>
      <c r="O174" s="1">
        <f t="shared" si="157"/>
        <v>14813.624769283555</v>
      </c>
      <c r="P174" s="1">
        <f t="shared" si="157"/>
        <v>14505.778031739421</v>
      </c>
      <c r="Q174" s="1">
        <f t="shared" si="157"/>
        <v>15470.968843594996</v>
      </c>
      <c r="R174" s="1">
        <f t="shared" si="157"/>
        <v>16788.608973457347</v>
      </c>
      <c r="S174" s="1">
        <f t="shared" si="157"/>
        <v>17216.59648396014</v>
      </c>
      <c r="T174" s="1">
        <f t="shared" si="157"/>
        <v>16383.755785021318</v>
      </c>
      <c r="U174" s="1">
        <f t="shared" si="157"/>
        <v>16279.248502794182</v>
      </c>
      <c r="V174" s="1">
        <f t="shared" si="158"/>
        <v>15306.1662208448</v>
      </c>
      <c r="W174" s="1">
        <f t="shared" si="158"/>
        <v>14465.013353011193</v>
      </c>
      <c r="X174" s="1">
        <f t="shared" si="158"/>
        <v>15885.044509757043</v>
      </c>
      <c r="Y174" s="1">
        <f t="shared" si="158"/>
        <v>14568.175306548181</v>
      </c>
      <c r="Z174" s="1">
        <f t="shared" si="158"/>
        <v>15582.26090426052</v>
      </c>
      <c r="AA174" s="1">
        <f t="shared" si="158"/>
        <v>14813.624769283555</v>
      </c>
      <c r="AB174" s="1">
        <f t="shared" si="158"/>
        <v>14505.778031739421</v>
      </c>
      <c r="AC174" s="1">
        <f t="shared" si="158"/>
        <v>15470.968843594996</v>
      </c>
      <c r="AD174" s="1">
        <f t="shared" si="158"/>
        <v>16788.608973457347</v>
      </c>
      <c r="AE174" s="1">
        <f t="shared" si="158"/>
        <v>17216.59648396014</v>
      </c>
      <c r="AF174" s="1">
        <f t="shared" si="158"/>
        <v>16383.755785021318</v>
      </c>
    </row>
    <row r="175" spans="1:38">
      <c r="A175" s="76" t="s">
        <v>226</v>
      </c>
      <c r="B175" s="5" t="str">
        <f t="shared" si="64"/>
        <v>8700-05331</v>
      </c>
      <c r="C175" s="5" t="str">
        <f t="shared" si="155"/>
        <v>8700</v>
      </c>
      <c r="D175" s="1">
        <f>SUM($F175:K175)</f>
        <v>52648.66</v>
      </c>
      <c r="E175" s="2">
        <f t="shared" si="156"/>
        <v>0.36106819102358206</v>
      </c>
      <c r="F175" s="22">
        <f>'Div 91 history'!B176</f>
        <v>9090.9699999999993</v>
      </c>
      <c r="G175" s="22">
        <f>'Div 91 history'!C176</f>
        <v>8651.08</v>
      </c>
      <c r="H175" s="22">
        <f>'Div 91 history'!D176</f>
        <v>6052.82</v>
      </c>
      <c r="I175" s="22">
        <f>'Div 91 history'!E176</f>
        <v>12202.38</v>
      </c>
      <c r="J175" s="22">
        <f>'Div 91 history'!F176</f>
        <v>8428.75</v>
      </c>
      <c r="K175" s="22">
        <f>'Div 91 history'!G176</f>
        <v>8222.66</v>
      </c>
      <c r="L175" s="1">
        <f t="shared" si="157"/>
        <v>14016.678007581186</v>
      </c>
      <c r="M175" s="1">
        <f t="shared" si="157"/>
        <v>16315.635286647435</v>
      </c>
      <c r="N175" s="1">
        <f t="shared" si="157"/>
        <v>15282.767230087287</v>
      </c>
      <c r="O175" s="1">
        <f t="shared" si="157"/>
        <v>15088.874044789452</v>
      </c>
      <c r="P175" s="1">
        <f t="shared" si="157"/>
        <v>14775.30726284055</v>
      </c>
      <c r="Q175" s="1">
        <f t="shared" si="157"/>
        <v>15758.432110141594</v>
      </c>
      <c r="R175" s="1">
        <f t="shared" si="157"/>
        <v>17100.55507231344</v>
      </c>
      <c r="S175" s="1">
        <f t="shared" si="157"/>
        <v>17536.494941136778</v>
      </c>
      <c r="T175" s="1">
        <f t="shared" si="157"/>
        <v>16688.179380199959</v>
      </c>
      <c r="U175" s="1">
        <f t="shared" si="157"/>
        <v>16581.730267113318</v>
      </c>
      <c r="V175" s="1">
        <f t="shared" si="158"/>
        <v>15590.567319743712</v>
      </c>
      <c r="W175" s="1">
        <f t="shared" si="158"/>
        <v>14733.78514300922</v>
      </c>
      <c r="X175" s="1">
        <f t="shared" si="158"/>
        <v>16180.201641167294</v>
      </c>
      <c r="Y175" s="1">
        <f t="shared" si="158"/>
        <v>14838.863930097286</v>
      </c>
      <c r="Z175" s="1">
        <f t="shared" si="158"/>
        <v>15871.792068404422</v>
      </c>
      <c r="AA175" s="1">
        <f t="shared" si="158"/>
        <v>15088.874044789452</v>
      </c>
      <c r="AB175" s="1">
        <f t="shared" si="158"/>
        <v>14775.30726284055</v>
      </c>
      <c r="AC175" s="1">
        <f t="shared" si="158"/>
        <v>15758.432110141594</v>
      </c>
      <c r="AD175" s="1">
        <f t="shared" si="158"/>
        <v>17100.55507231344</v>
      </c>
      <c r="AE175" s="1">
        <f t="shared" si="158"/>
        <v>17536.494941136778</v>
      </c>
      <c r="AF175" s="1">
        <f t="shared" si="158"/>
        <v>16688.179380199959</v>
      </c>
    </row>
    <row r="176" spans="1:38">
      <c r="A176" s="76" t="s">
        <v>227</v>
      </c>
      <c r="B176" s="5" t="str">
        <f t="shared" si="64"/>
        <v>8700-05364</v>
      </c>
      <c r="C176" s="5" t="str">
        <f t="shared" si="155"/>
        <v>8700</v>
      </c>
      <c r="D176" s="1">
        <f>SUM($F176:K176)</f>
        <v>-8372.5000000000018</v>
      </c>
      <c r="E176" s="2">
        <f t="shared" si="156"/>
        <v>-5.7419190333523044E-2</v>
      </c>
      <c r="F176" s="22">
        <f>'Div 91 history'!B177</f>
        <v>-15987.1</v>
      </c>
      <c r="G176" s="22">
        <f>'Div 91 history'!C177</f>
        <v>-789.83</v>
      </c>
      <c r="H176" s="22">
        <f>'Div 91 history'!D177</f>
        <v>1697.22</v>
      </c>
      <c r="I176" s="22">
        <f>'Div 91 history'!E177</f>
        <v>2028.83</v>
      </c>
      <c r="J176" s="22">
        <f>'Div 91 history'!F177</f>
        <v>127.39</v>
      </c>
      <c r="K176" s="22">
        <f>'Div 91 history'!G177</f>
        <v>4550.99</v>
      </c>
      <c r="L176" s="1">
        <f t="shared" si="157"/>
        <v>-2229.0146913230747</v>
      </c>
      <c r="M176" s="1">
        <f t="shared" si="157"/>
        <v>-2594.6084180956491</v>
      </c>
      <c r="N176" s="1">
        <f t="shared" si="157"/>
        <v>-2430.3556564194764</v>
      </c>
      <c r="O176" s="1">
        <f t="shared" si="157"/>
        <v>-2399.5216201134031</v>
      </c>
      <c r="P176" s="1">
        <f t="shared" si="157"/>
        <v>-2349.6563836217774</v>
      </c>
      <c r="Q176" s="1">
        <f t="shared" si="157"/>
        <v>-2505.9986871871101</v>
      </c>
      <c r="R176" s="1">
        <f t="shared" si="157"/>
        <v>-2719.430985383945</v>
      </c>
      <c r="S176" s="1">
        <f t="shared" si="157"/>
        <v>-2788.7567108957323</v>
      </c>
      <c r="T176" s="1">
        <f t="shared" si="157"/>
        <v>-2653.8525740393807</v>
      </c>
      <c r="U176" s="1">
        <f t="shared" si="157"/>
        <v>-2636.9244091189844</v>
      </c>
      <c r="V176" s="1">
        <f t="shared" si="158"/>
        <v>-2479.3038395384469</v>
      </c>
      <c r="W176" s="1">
        <f t="shared" si="158"/>
        <v>-2343.0532915718031</v>
      </c>
      <c r="X176" s="1">
        <f t="shared" si="158"/>
        <v>-2573.0709621227434</v>
      </c>
      <c r="Y176" s="1">
        <f t="shared" si="158"/>
        <v>-2359.7635391810459</v>
      </c>
      <c r="Z176" s="1">
        <f t="shared" si="158"/>
        <v>-2524.0258554104898</v>
      </c>
      <c r="AA176" s="1">
        <f t="shared" si="158"/>
        <v>-2399.5216201134031</v>
      </c>
      <c r="AB176" s="1">
        <f t="shared" si="158"/>
        <v>-2349.6563836217774</v>
      </c>
      <c r="AC176" s="1">
        <f t="shared" si="158"/>
        <v>-2505.9986871871101</v>
      </c>
      <c r="AD176" s="1">
        <f t="shared" si="158"/>
        <v>-2719.430985383945</v>
      </c>
      <c r="AE176" s="1">
        <f t="shared" si="158"/>
        <v>-2788.7567108957323</v>
      </c>
      <c r="AF176" s="1">
        <f t="shared" si="158"/>
        <v>-2653.8525740393807</v>
      </c>
    </row>
    <row r="177" spans="1:38">
      <c r="A177" s="76" t="s">
        <v>922</v>
      </c>
      <c r="B177" s="5" t="str">
        <f t="shared" ref="B177" si="159">RIGHT(A177,10)</f>
        <v>8700-05376</v>
      </c>
      <c r="C177" s="5" t="str">
        <f t="shared" ref="C177" si="160">LEFT(B177,4)</f>
        <v>8700</v>
      </c>
      <c r="D177" s="1">
        <f>SUM($F177:K177)</f>
        <v>69014.599999999991</v>
      </c>
      <c r="E177" s="2">
        <f t="shared" si="156"/>
        <v>0.47330695170999798</v>
      </c>
      <c r="F177" s="22">
        <f>'Div 91 history'!B178</f>
        <v>11200.15</v>
      </c>
      <c r="G177" s="22">
        <f>'Div 91 history'!C178</f>
        <v>7541.91</v>
      </c>
      <c r="H177" s="22">
        <f>'Div 91 history'!D178</f>
        <v>7380.44</v>
      </c>
      <c r="I177" s="22">
        <f>'Div 91 history'!E178</f>
        <v>25932.99</v>
      </c>
      <c r="J177" s="22">
        <f>'Div 91 history'!F178</f>
        <v>12215.07</v>
      </c>
      <c r="K177" s="22">
        <f>'Div 91 history'!G178</f>
        <v>4744.04</v>
      </c>
      <c r="L177" s="1">
        <f t="shared" si="157"/>
        <v>18373.790064590674</v>
      </c>
      <c r="M177" s="1">
        <f t="shared" si="157"/>
        <v>21387.382756823401</v>
      </c>
      <c r="N177" s="1">
        <f t="shared" si="157"/>
        <v>20033.4456238313</v>
      </c>
      <c r="O177" s="1">
        <f t="shared" si="157"/>
        <v>19779.280358731372</v>
      </c>
      <c r="P177" s="1">
        <f t="shared" si="157"/>
        <v>19368.240722974435</v>
      </c>
      <c r="Q177" s="1">
        <f t="shared" si="157"/>
        <v>20656.9718718117</v>
      </c>
      <c r="R177" s="1">
        <f t="shared" si="157"/>
        <v>22416.296408943417</v>
      </c>
      <c r="S177" s="1">
        <f t="shared" si="157"/>
        <v>22987.749047451121</v>
      </c>
      <c r="T177" s="1">
        <f t="shared" si="157"/>
        <v>21875.732918040991</v>
      </c>
      <c r="U177" s="1">
        <f t="shared" si="157"/>
        <v>21736.193887797312</v>
      </c>
      <c r="V177" s="1">
        <f t="shared" si="158"/>
        <v>20436.925979601081</v>
      </c>
      <c r="W177" s="1">
        <f t="shared" si="158"/>
        <v>19313.811370141688</v>
      </c>
      <c r="X177" s="1">
        <f t="shared" si="158"/>
        <v>21209.849295015374</v>
      </c>
      <c r="Y177" s="1">
        <f t="shared" si="158"/>
        <v>19451.554105842239</v>
      </c>
      <c r="Z177" s="1">
        <f t="shared" si="158"/>
        <v>20805.569997111106</v>
      </c>
      <c r="AA177" s="1">
        <f t="shared" si="158"/>
        <v>19779.280358731372</v>
      </c>
      <c r="AB177" s="1">
        <f t="shared" si="158"/>
        <v>19368.240722974435</v>
      </c>
      <c r="AC177" s="1">
        <f t="shared" si="158"/>
        <v>20656.9718718117</v>
      </c>
      <c r="AD177" s="1">
        <f t="shared" si="158"/>
        <v>22416.296408943417</v>
      </c>
      <c r="AE177" s="1">
        <f t="shared" si="158"/>
        <v>22987.749047451121</v>
      </c>
      <c r="AF177" s="1">
        <f t="shared" si="158"/>
        <v>21875.732918040991</v>
      </c>
    </row>
    <row r="178" spans="1:38">
      <c r="A178" s="76" t="s">
        <v>971</v>
      </c>
      <c r="B178" s="5" t="str">
        <f t="shared" ref="B178:B182" si="161">RIGHT(A178,10)</f>
        <v>9210-05377</v>
      </c>
      <c r="C178" s="5" t="str">
        <f t="shared" ref="C178:C182" si="162">LEFT(B178,4)</f>
        <v>9210</v>
      </c>
      <c r="D178" s="1">
        <f>SUM($F178:K178)</f>
        <v>0</v>
      </c>
      <c r="E178" s="2">
        <f t="shared" si="156"/>
        <v>0</v>
      </c>
      <c r="F178" s="22">
        <f>'Div 91 history'!B179</f>
        <v>0</v>
      </c>
      <c r="G178" s="22">
        <f>'Div 91 history'!C179</f>
        <v>0</v>
      </c>
      <c r="H178" s="22">
        <f>'Div 91 history'!D179</f>
        <v>0</v>
      </c>
      <c r="I178" s="22">
        <f>'Div 91 history'!E179</f>
        <v>0</v>
      </c>
      <c r="J178" s="22">
        <f>'Div 91 history'!F179</f>
        <v>0</v>
      </c>
      <c r="K178" s="22">
        <f>'Div 91 history'!G179</f>
        <v>0</v>
      </c>
      <c r="L178" s="1">
        <f t="shared" ref="L178:U182" si="163">$E178*L$185</f>
        <v>0</v>
      </c>
      <c r="M178" s="1">
        <f t="shared" si="163"/>
        <v>0</v>
      </c>
      <c r="N178" s="1">
        <f t="shared" si="163"/>
        <v>0</v>
      </c>
      <c r="O178" s="1">
        <f t="shared" si="163"/>
        <v>0</v>
      </c>
      <c r="P178" s="1">
        <f t="shared" si="163"/>
        <v>0</v>
      </c>
      <c r="Q178" s="1">
        <f t="shared" si="163"/>
        <v>0</v>
      </c>
      <c r="R178" s="1">
        <f t="shared" si="163"/>
        <v>0</v>
      </c>
      <c r="S178" s="1">
        <f t="shared" si="163"/>
        <v>0</v>
      </c>
      <c r="T178" s="1">
        <f t="shared" si="163"/>
        <v>0</v>
      </c>
      <c r="U178" s="1">
        <f t="shared" si="163"/>
        <v>0</v>
      </c>
      <c r="V178" s="1">
        <f t="shared" ref="V178:AF182" si="164">$E178*V$185</f>
        <v>0</v>
      </c>
      <c r="W178" s="1">
        <f t="shared" si="164"/>
        <v>0</v>
      </c>
      <c r="X178" s="1">
        <f t="shared" si="164"/>
        <v>0</v>
      </c>
      <c r="Y178" s="1">
        <f t="shared" si="164"/>
        <v>0</v>
      </c>
      <c r="Z178" s="1">
        <f t="shared" si="164"/>
        <v>0</v>
      </c>
      <c r="AA178" s="1">
        <f t="shared" si="164"/>
        <v>0</v>
      </c>
      <c r="AB178" s="1">
        <f t="shared" si="164"/>
        <v>0</v>
      </c>
      <c r="AC178" s="1">
        <f t="shared" si="164"/>
        <v>0</v>
      </c>
      <c r="AD178" s="1">
        <f t="shared" si="164"/>
        <v>0</v>
      </c>
      <c r="AE178" s="1">
        <f t="shared" si="164"/>
        <v>0</v>
      </c>
      <c r="AF178" s="1">
        <f t="shared" si="164"/>
        <v>0</v>
      </c>
    </row>
    <row r="179" spans="1:38">
      <c r="A179" s="76" t="s">
        <v>232</v>
      </c>
      <c r="B179" s="5" t="str">
        <f t="shared" si="161"/>
        <v>8700-05377</v>
      </c>
      <c r="C179" s="5" t="str">
        <f t="shared" si="162"/>
        <v>8700</v>
      </c>
      <c r="D179" s="1">
        <f>SUM($F179:K179)</f>
        <v>3285.81</v>
      </c>
      <c r="E179" s="2">
        <f t="shared" si="156"/>
        <v>2.2534314695705382E-2</v>
      </c>
      <c r="F179" s="22">
        <f>'Div 91 history'!B180</f>
        <v>549.25</v>
      </c>
      <c r="G179" s="22">
        <f>'Div 91 history'!C180</f>
        <v>11.68</v>
      </c>
      <c r="H179" s="22">
        <f>'Div 91 history'!D180</f>
        <v>785.55</v>
      </c>
      <c r="I179" s="22">
        <f>'Div 91 history'!E180</f>
        <v>36.5</v>
      </c>
      <c r="J179" s="22">
        <f>'Div 91 history'!F180</f>
        <v>587.22</v>
      </c>
      <c r="K179" s="22">
        <f>'Div 91 history'!G180</f>
        <v>1315.61</v>
      </c>
      <c r="L179" s="1">
        <f t="shared" si="163"/>
        <v>874.78277251672375</v>
      </c>
      <c r="M179" s="1">
        <f t="shared" si="163"/>
        <v>1018.2610076157495</v>
      </c>
      <c r="N179" s="1">
        <f t="shared" si="163"/>
        <v>953.79957234036169</v>
      </c>
      <c r="O179" s="1">
        <f t="shared" si="163"/>
        <v>941.6986723899455</v>
      </c>
      <c r="P179" s="1">
        <f t="shared" si="163"/>
        <v>922.12892706697767</v>
      </c>
      <c r="Q179" s="1">
        <f t="shared" si="163"/>
        <v>983.4858819165454</v>
      </c>
      <c r="R179" s="1">
        <f t="shared" si="163"/>
        <v>1067.2479577288047</v>
      </c>
      <c r="S179" s="1">
        <f t="shared" si="163"/>
        <v>1094.4550239747152</v>
      </c>
      <c r="T179" s="1">
        <f t="shared" si="163"/>
        <v>1041.5115349422915</v>
      </c>
      <c r="U179" s="1">
        <f t="shared" si="163"/>
        <v>1034.8680313797847</v>
      </c>
      <c r="V179" s="1">
        <f t="shared" si="164"/>
        <v>973.00941761646129</v>
      </c>
      <c r="W179" s="1">
        <f t="shared" si="164"/>
        <v>919.53752594560092</v>
      </c>
      <c r="X179" s="1">
        <f t="shared" si="164"/>
        <v>1009.8085754616338</v>
      </c>
      <c r="Y179" s="1">
        <f t="shared" si="164"/>
        <v>926.09550727697467</v>
      </c>
      <c r="Z179" s="1">
        <f t="shared" si="164"/>
        <v>990.56069226232785</v>
      </c>
      <c r="AA179" s="1">
        <f t="shared" si="164"/>
        <v>941.6986723899455</v>
      </c>
      <c r="AB179" s="1">
        <f t="shared" si="164"/>
        <v>922.12892706697767</v>
      </c>
      <c r="AC179" s="1">
        <f t="shared" si="164"/>
        <v>983.4858819165454</v>
      </c>
      <c r="AD179" s="1">
        <f t="shared" si="164"/>
        <v>1067.2479577288047</v>
      </c>
      <c r="AE179" s="1">
        <f t="shared" si="164"/>
        <v>1094.4550239747152</v>
      </c>
      <c r="AF179" s="1">
        <f t="shared" si="164"/>
        <v>1041.5115349422915</v>
      </c>
    </row>
    <row r="180" spans="1:38">
      <c r="A180" s="76" t="s">
        <v>234</v>
      </c>
      <c r="B180" s="5" t="str">
        <f t="shared" si="161"/>
        <v>9110-05399</v>
      </c>
      <c r="C180" s="5" t="str">
        <f t="shared" si="162"/>
        <v>9110</v>
      </c>
      <c r="D180" s="1">
        <f>SUM($F180:K180)</f>
        <v>-36.840000000000003</v>
      </c>
      <c r="E180" s="2">
        <f t="shared" si="156"/>
        <v>-2.526512955374128E-4</v>
      </c>
      <c r="F180" s="22">
        <f>'Div 91 history'!B181</f>
        <v>-36.840000000000003</v>
      </c>
      <c r="G180" s="22">
        <f>'Div 91 history'!C181</f>
        <v>0</v>
      </c>
      <c r="H180" s="22">
        <f>'Div 91 history'!D181</f>
        <v>0</v>
      </c>
      <c r="I180" s="22">
        <f>'Div 91 history'!E181</f>
        <v>0</v>
      </c>
      <c r="J180" s="22">
        <f>'Div 91 history'!F181</f>
        <v>0</v>
      </c>
      <c r="K180" s="22">
        <f>'Div 91 history'!G181</f>
        <v>0</v>
      </c>
      <c r="L180" s="1">
        <f t="shared" si="163"/>
        <v>-9.8079308723012311</v>
      </c>
      <c r="M180" s="1">
        <f t="shared" si="163"/>
        <v>-11.416586936117492</v>
      </c>
      <c r="N180" s="1">
        <f t="shared" si="163"/>
        <v>-10.693855166616125</v>
      </c>
      <c r="O180" s="1">
        <f t="shared" si="163"/>
        <v>-10.558181724094089</v>
      </c>
      <c r="P180" s="1">
        <f t="shared" si="163"/>
        <v>-10.338768727694985</v>
      </c>
      <c r="Q180" s="1">
        <f t="shared" si="163"/>
        <v>-11.026693536694312</v>
      </c>
      <c r="R180" s="1">
        <f t="shared" si="163"/>
        <v>-11.965821140823472</v>
      </c>
      <c r="S180" s="1">
        <f t="shared" si="163"/>
        <v>-12.270862613245596</v>
      </c>
      <c r="T180" s="1">
        <f t="shared" si="163"/>
        <v>-11.67726829831123</v>
      </c>
      <c r="U180" s="1">
        <f t="shared" si="163"/>
        <v>-11.602782350784516</v>
      </c>
      <c r="V180" s="1">
        <f t="shared" si="164"/>
        <v>-10.909233018643938</v>
      </c>
      <c r="W180" s="1">
        <f t="shared" si="164"/>
        <v>-10.309714334010774</v>
      </c>
      <c r="X180" s="1">
        <f t="shared" si="164"/>
        <v>-11.32181955743229</v>
      </c>
      <c r="Y180" s="1">
        <f t="shared" si="164"/>
        <v>-10.383241419340665</v>
      </c>
      <c r="Z180" s="1">
        <f t="shared" si="164"/>
        <v>-11.10601523001761</v>
      </c>
      <c r="AA180" s="1">
        <f t="shared" si="164"/>
        <v>-10.558181724094089</v>
      </c>
      <c r="AB180" s="1">
        <f t="shared" si="164"/>
        <v>-10.338768727694985</v>
      </c>
      <c r="AC180" s="1">
        <f t="shared" si="164"/>
        <v>-11.026693536694312</v>
      </c>
      <c r="AD180" s="1">
        <f t="shared" si="164"/>
        <v>-11.965821140823472</v>
      </c>
      <c r="AE180" s="1">
        <f t="shared" si="164"/>
        <v>-12.270862613245596</v>
      </c>
      <c r="AF180" s="1">
        <f t="shared" si="164"/>
        <v>-11.67726829831123</v>
      </c>
    </row>
    <row r="181" spans="1:38">
      <c r="A181" s="76" t="s">
        <v>1199</v>
      </c>
      <c r="B181" s="5" t="str">
        <f t="shared" si="161"/>
        <v>9110-05377</v>
      </c>
      <c r="C181" s="5" t="str">
        <f t="shared" si="162"/>
        <v>9110</v>
      </c>
      <c r="D181" s="1">
        <f>SUM($F181:K181)</f>
        <v>70.14</v>
      </c>
      <c r="E181" s="2">
        <f t="shared" si="156"/>
        <v>4.8102502358833148E-4</v>
      </c>
      <c r="F181" s="22">
        <f>'Div 91 history'!B182</f>
        <v>70.14</v>
      </c>
      <c r="G181" s="22">
        <f>'Div 91 history'!C182</f>
        <v>0</v>
      </c>
      <c r="H181" s="22">
        <f>'Div 91 history'!D182</f>
        <v>0</v>
      </c>
      <c r="I181" s="22">
        <f>'Div 91 history'!E182</f>
        <v>0</v>
      </c>
      <c r="J181" s="22">
        <f>'Div 91 history'!F182</f>
        <v>0</v>
      </c>
      <c r="K181" s="22">
        <f>'Div 91 history'!G182</f>
        <v>0</v>
      </c>
      <c r="L181" s="1">
        <f t="shared" si="163"/>
        <v>18.673405846449736</v>
      </c>
      <c r="M181" s="1">
        <f t="shared" si="163"/>
        <v>21.736140274139</v>
      </c>
      <c r="N181" s="1">
        <f t="shared" si="163"/>
        <v>20.360124901912457</v>
      </c>
      <c r="O181" s="1">
        <f t="shared" si="163"/>
        <v>20.10181504147555</v>
      </c>
      <c r="P181" s="1">
        <f t="shared" si="163"/>
        <v>19.684072707940452</v>
      </c>
      <c r="Q181" s="1">
        <f t="shared" si="163"/>
        <v>20.99381880194731</v>
      </c>
      <c r="R181" s="1">
        <f t="shared" si="163"/>
        <v>22.78183210687726</v>
      </c>
      <c r="S181" s="1">
        <f t="shared" si="163"/>
        <v>23.362603248996908</v>
      </c>
      <c r="T181" s="1">
        <f t="shared" si="163"/>
        <v>22.232453812257045</v>
      </c>
      <c r="U181" s="1">
        <f t="shared" si="163"/>
        <v>22.0906393616728</v>
      </c>
      <c r="V181" s="1">
        <f t="shared" si="164"/>
        <v>20.770184688590817</v>
      </c>
      <c r="W181" s="1">
        <f t="shared" si="164"/>
        <v>19.62875579227784</v>
      </c>
      <c r="X181" s="1">
        <f t="shared" si="164"/>
        <v>21.555711828401215</v>
      </c>
      <c r="Y181" s="1">
        <f t="shared" si="164"/>
        <v>19.768744656692565</v>
      </c>
      <c r="Z181" s="1">
        <f t="shared" si="164"/>
        <v>21.144840071483035</v>
      </c>
      <c r="AA181" s="1">
        <f t="shared" si="164"/>
        <v>20.10181504147555</v>
      </c>
      <c r="AB181" s="1">
        <f t="shared" si="164"/>
        <v>19.684072707940452</v>
      </c>
      <c r="AC181" s="1">
        <f t="shared" si="164"/>
        <v>20.99381880194731</v>
      </c>
      <c r="AD181" s="1">
        <f t="shared" si="164"/>
        <v>22.78183210687726</v>
      </c>
      <c r="AE181" s="1">
        <f t="shared" si="164"/>
        <v>23.362603248996908</v>
      </c>
      <c r="AF181" s="1">
        <f t="shared" si="164"/>
        <v>22.232453812257045</v>
      </c>
    </row>
    <row r="182" spans="1:38">
      <c r="A182" s="76" t="s">
        <v>972</v>
      </c>
      <c r="B182" s="5" t="str">
        <f t="shared" si="161"/>
        <v>9210-05399</v>
      </c>
      <c r="C182" s="5" t="str">
        <f t="shared" si="162"/>
        <v>9210</v>
      </c>
      <c r="D182" s="1">
        <f>SUM($F182:K182)</f>
        <v>0</v>
      </c>
      <c r="E182" s="2">
        <f t="shared" si="156"/>
        <v>0</v>
      </c>
      <c r="F182" s="22">
        <f>'Div 91 history'!B183</f>
        <v>0</v>
      </c>
      <c r="G182" s="22">
        <f>'Div 91 history'!C183</f>
        <v>0</v>
      </c>
      <c r="H182" s="22">
        <f>'Div 91 history'!D183</f>
        <v>0</v>
      </c>
      <c r="I182" s="22">
        <f>'Div 91 history'!E183</f>
        <v>0</v>
      </c>
      <c r="J182" s="22">
        <f>'Div 91 history'!F183</f>
        <v>0</v>
      </c>
      <c r="K182" s="22">
        <f>'Div 91 history'!G183</f>
        <v>0</v>
      </c>
      <c r="L182" s="1">
        <f t="shared" si="163"/>
        <v>0</v>
      </c>
      <c r="M182" s="1">
        <f t="shared" si="163"/>
        <v>0</v>
      </c>
      <c r="N182" s="1">
        <f t="shared" si="163"/>
        <v>0</v>
      </c>
      <c r="O182" s="1">
        <f t="shared" si="163"/>
        <v>0</v>
      </c>
      <c r="P182" s="1">
        <f t="shared" si="163"/>
        <v>0</v>
      </c>
      <c r="Q182" s="1">
        <f t="shared" si="163"/>
        <v>0</v>
      </c>
      <c r="R182" s="1">
        <f t="shared" si="163"/>
        <v>0</v>
      </c>
      <c r="S182" s="1">
        <f t="shared" si="163"/>
        <v>0</v>
      </c>
      <c r="T182" s="1">
        <f t="shared" si="163"/>
        <v>0</v>
      </c>
      <c r="U182" s="1">
        <f t="shared" si="163"/>
        <v>0</v>
      </c>
      <c r="V182" s="1">
        <f t="shared" si="164"/>
        <v>0</v>
      </c>
      <c r="W182" s="1">
        <f t="shared" si="164"/>
        <v>0</v>
      </c>
      <c r="X182" s="1">
        <f t="shared" si="164"/>
        <v>0</v>
      </c>
      <c r="Y182" s="1">
        <f t="shared" si="164"/>
        <v>0</v>
      </c>
      <c r="Z182" s="1">
        <f t="shared" si="164"/>
        <v>0</v>
      </c>
      <c r="AA182" s="1">
        <f t="shared" si="164"/>
        <v>0</v>
      </c>
      <c r="AB182" s="1">
        <f t="shared" si="164"/>
        <v>0</v>
      </c>
      <c r="AC182" s="1">
        <f t="shared" si="164"/>
        <v>0</v>
      </c>
      <c r="AD182" s="1">
        <f t="shared" si="164"/>
        <v>0</v>
      </c>
      <c r="AE182" s="1">
        <f t="shared" si="164"/>
        <v>0</v>
      </c>
      <c r="AF182" s="1">
        <f t="shared" si="164"/>
        <v>0</v>
      </c>
    </row>
    <row r="183" spans="1:38">
      <c r="A183" s="76" t="s">
        <v>237</v>
      </c>
      <c r="B183" s="5" t="str">
        <f t="shared" si="64"/>
        <v>8700-05399</v>
      </c>
      <c r="C183" s="5" t="str">
        <f t="shared" si="155"/>
        <v>8700</v>
      </c>
      <c r="D183" s="1">
        <f>SUM($F183:K183)</f>
        <v>-77385.289999999994</v>
      </c>
      <c r="E183" s="2">
        <f t="shared" si="156"/>
        <v>-0.53071372893698132</v>
      </c>
      <c r="F183" s="22">
        <f>'Div 91 history'!B184</f>
        <v>-4643.43</v>
      </c>
      <c r="G183" s="22">
        <f>'Div 91 history'!C184</f>
        <v>-10236.42</v>
      </c>
      <c r="H183" s="22">
        <f>'Div 91 history'!D184</f>
        <v>-10951.61</v>
      </c>
      <c r="I183" s="22">
        <f>'Div 91 history'!E184</f>
        <v>-25350.52</v>
      </c>
      <c r="J183" s="22">
        <f>'Div 91 history'!F184</f>
        <v>-13654.76</v>
      </c>
      <c r="K183" s="22">
        <f>'Div 91 history'!G184</f>
        <v>-12548.55</v>
      </c>
      <c r="L183" s="1">
        <f t="shared" ref="L183:U184" si="165">$E183*L$185</f>
        <v>-20602.322878745483</v>
      </c>
      <c r="M183" s="1">
        <f t="shared" si="165"/>
        <v>-23981.430262260135</v>
      </c>
      <c r="N183" s="1">
        <f t="shared" si="165"/>
        <v>-22463.275876400297</v>
      </c>
      <c r="O183" s="1">
        <f t="shared" si="165"/>
        <v>-22178.283240817615</v>
      </c>
      <c r="P183" s="1">
        <f t="shared" si="165"/>
        <v>-21717.389148632123</v>
      </c>
      <c r="Q183" s="1">
        <f t="shared" si="165"/>
        <v>-23162.428802340248</v>
      </c>
      <c r="R183" s="1">
        <f t="shared" si="165"/>
        <v>-25135.139497034612</v>
      </c>
      <c r="S183" s="1">
        <f t="shared" si="165"/>
        <v>-25775.902873945932</v>
      </c>
      <c r="T183" s="1">
        <f t="shared" si="165"/>
        <v>-24529.011771786671</v>
      </c>
      <c r="U183" s="1">
        <f t="shared" si="165"/>
        <v>-24372.548236219907</v>
      </c>
      <c r="V183" s="1">
        <f t="shared" ref="V183:AF184" si="166">$E183*V$185</f>
        <v>-22915.693833478188</v>
      </c>
      <c r="W183" s="1">
        <f t="shared" si="166"/>
        <v>-21656.358131231827</v>
      </c>
      <c r="X183" s="1">
        <f t="shared" si="166"/>
        <v>-23782.364000531197</v>
      </c>
      <c r="Y183" s="1">
        <f t="shared" si="166"/>
        <v>-21810.807502054526</v>
      </c>
      <c r="Z183" s="1">
        <f t="shared" si="166"/>
        <v>-23329.050198678862</v>
      </c>
      <c r="AA183" s="1">
        <f t="shared" si="166"/>
        <v>-22178.283240817615</v>
      </c>
      <c r="AB183" s="1">
        <f t="shared" si="166"/>
        <v>-21717.389148632123</v>
      </c>
      <c r="AC183" s="1">
        <f t="shared" si="166"/>
        <v>-23162.428802340248</v>
      </c>
      <c r="AD183" s="1">
        <f t="shared" si="166"/>
        <v>-25135.139497034612</v>
      </c>
      <c r="AE183" s="1">
        <f t="shared" si="166"/>
        <v>-25775.902873945932</v>
      </c>
      <c r="AF183" s="1">
        <f t="shared" si="166"/>
        <v>-24529.011771786671</v>
      </c>
    </row>
    <row r="184" spans="1:38">
      <c r="A184" s="76" t="s">
        <v>238</v>
      </c>
      <c r="B184" s="5" t="str">
        <f t="shared" si="64"/>
        <v>8740-05399</v>
      </c>
      <c r="C184" s="5" t="str">
        <f t="shared" si="155"/>
        <v>8740</v>
      </c>
      <c r="D184" s="1">
        <f>SUM($F184:K184)</f>
        <v>-105.62</v>
      </c>
      <c r="E184" s="2">
        <f t="shared" si="156"/>
        <v>-7.2434934404618726E-4</v>
      </c>
      <c r="F184" s="22">
        <f>'Div 91 history'!B185</f>
        <v>-16.39</v>
      </c>
      <c r="G184" s="22">
        <f>'Div 91 history'!C185</f>
        <v>-17.25</v>
      </c>
      <c r="H184" s="22">
        <f>'Div 91 history'!D185</f>
        <v>-18.25</v>
      </c>
      <c r="I184" s="22">
        <f>'Div 91 history'!E185</f>
        <v>-18.04</v>
      </c>
      <c r="J184" s="22">
        <f>'Div 91 history'!F185</f>
        <v>-17.690000000000001</v>
      </c>
      <c r="K184" s="22">
        <f>'Div 91 history'!G185</f>
        <v>-18</v>
      </c>
      <c r="L184" s="1">
        <f t="shared" si="165"/>
        <v>-28.119263266353311</v>
      </c>
      <c r="M184" s="1">
        <f t="shared" si="165"/>
        <v>-32.731267974829791</v>
      </c>
      <c r="N184" s="1">
        <f t="shared" si="165"/>
        <v>-30.659201484744706</v>
      </c>
      <c r="O184" s="1">
        <f t="shared" si="165"/>
        <v>-30.270226756211116</v>
      </c>
      <c r="P184" s="1">
        <f t="shared" si="165"/>
        <v>-29.641171363168958</v>
      </c>
      <c r="Q184" s="1">
        <f t="shared" si="165"/>
        <v>-31.6134465620427</v>
      </c>
      <c r="R184" s="1">
        <f t="shared" si="165"/>
        <v>-34.30591826530334</v>
      </c>
      <c r="S184" s="1">
        <f t="shared" si="165"/>
        <v>-35.180469848289896</v>
      </c>
      <c r="T184" s="1">
        <f t="shared" si="165"/>
        <v>-33.478639458947669</v>
      </c>
      <c r="U184" s="1">
        <f t="shared" si="165"/>
        <v>-33.265088813514133</v>
      </c>
      <c r="V184" s="1">
        <f t="shared" si="166"/>
        <v>-31.276688149543233</v>
      </c>
      <c r="W184" s="1">
        <f t="shared" si="166"/>
        <v>-29.557872637302331</v>
      </c>
      <c r="X184" s="1">
        <f t="shared" si="166"/>
        <v>-32.459570620412556</v>
      </c>
      <c r="Y184" s="1">
        <f t="shared" si="166"/>
        <v>-29.768674232105347</v>
      </c>
      <c r="Z184" s="1">
        <f t="shared" si="166"/>
        <v>-31.840861253921275</v>
      </c>
      <c r="AA184" s="1">
        <f t="shared" si="166"/>
        <v>-30.270226756211116</v>
      </c>
      <c r="AB184" s="1">
        <f t="shared" si="166"/>
        <v>-29.641171363168958</v>
      </c>
      <c r="AC184" s="1">
        <f t="shared" si="166"/>
        <v>-31.6134465620427</v>
      </c>
      <c r="AD184" s="1">
        <f t="shared" si="166"/>
        <v>-34.30591826530334</v>
      </c>
      <c r="AE184" s="1">
        <f t="shared" si="166"/>
        <v>-35.180469848289896</v>
      </c>
      <c r="AF184" s="1">
        <f t="shared" si="166"/>
        <v>-33.478639458947669</v>
      </c>
    </row>
    <row r="185" spans="1:38">
      <c r="A185" s="9" t="s">
        <v>33</v>
      </c>
      <c r="B185" s="5"/>
      <c r="C185" s="5"/>
      <c r="D185" s="31">
        <f t="shared" ref="D185:K185" si="167">SUM(D167:D184)</f>
        <v>145813.62</v>
      </c>
      <c r="E185" s="32">
        <f t="shared" si="167"/>
        <v>0.99999999999999989</v>
      </c>
      <c r="F185" s="31">
        <f t="shared" si="167"/>
        <v>20739.989999999998</v>
      </c>
      <c r="G185" s="31">
        <f t="shared" si="167"/>
        <v>22657.230000000003</v>
      </c>
      <c r="H185" s="31">
        <f t="shared" si="167"/>
        <v>20452.559999999998</v>
      </c>
      <c r="I185" s="31">
        <f t="shared" si="167"/>
        <v>34190.999999999993</v>
      </c>
      <c r="J185" s="31">
        <f t="shared" si="167"/>
        <v>21358.880000000001</v>
      </c>
      <c r="K185" s="31">
        <f t="shared" si="167"/>
        <v>26413.960000000003</v>
      </c>
      <c r="L185" s="33">
        <f>'Div 91 history'!H186</f>
        <v>38820.03</v>
      </c>
      <c r="M185" s="33">
        <f>'Div 91 history'!I186</f>
        <v>45187.13</v>
      </c>
      <c r="N185" s="33">
        <f>'Div 91 history'!J186</f>
        <v>42326.54</v>
      </c>
      <c r="O185" s="31">
        <f>'Div 091 FY19 Budget'!C90</f>
        <v>41789.5412</v>
      </c>
      <c r="P185" s="31">
        <f>'Div 091 FY19 Budget'!D90</f>
        <v>40921.099199999997</v>
      </c>
      <c r="Q185" s="31">
        <f>'Div 091 FY19 Budget'!E90</f>
        <v>43643.922400000003</v>
      </c>
      <c r="R185" s="31">
        <f>'Div 091 FY19 Budget'!F90</f>
        <v>47361.0124</v>
      </c>
      <c r="S185" s="31">
        <f>'Div 091 FY19 Budget'!G90</f>
        <v>48568.374000000003</v>
      </c>
      <c r="T185" s="31">
        <f>'Div 091 FY19 Budget'!H90</f>
        <v>46218.913200000003</v>
      </c>
      <c r="U185" s="31">
        <f>'Div 091 FY19 Budget'!I90</f>
        <v>45924.095999999998</v>
      </c>
      <c r="V185" s="31">
        <f>'Div 091 FY19 Budget'!J90</f>
        <v>43179.010799999996</v>
      </c>
      <c r="W185" s="31">
        <f>'Div 091 FY19 Budget'!K90</f>
        <v>40806.101199999997</v>
      </c>
      <c r="X185" s="31">
        <f>'Div 091 FY19 Budget'!L90</f>
        <v>44812.038399999998</v>
      </c>
      <c r="Y185" s="31">
        <f>'Div 091 FY19 Budget'!M90</f>
        <v>41097.123200000002</v>
      </c>
      <c r="Z185" s="31">
        <f>'Div 091 FY19 Budget'!N90</f>
        <v>43957.8796</v>
      </c>
      <c r="AA185" s="37">
        <f t="shared" ref="AA185" si="168">O185*(1+AA$3)</f>
        <v>41789.5412</v>
      </c>
      <c r="AB185" s="37">
        <f t="shared" ref="AB185" si="169">P185*(1+AB$3)</f>
        <v>40921.099199999997</v>
      </c>
      <c r="AC185" s="37">
        <f t="shared" ref="AC185" si="170">Q185*(1+AC$3)</f>
        <v>43643.922400000003</v>
      </c>
      <c r="AD185" s="37">
        <f t="shared" ref="AD185" si="171">R185*(1+AD$3)</f>
        <v>47361.0124</v>
      </c>
      <c r="AE185" s="37">
        <f t="shared" ref="AE185" si="172">S185*(1+AE$3)</f>
        <v>48568.374000000003</v>
      </c>
      <c r="AF185" s="37">
        <f t="shared" ref="AF185" si="173">T185*(1+AF$3)</f>
        <v>46218.913200000003</v>
      </c>
      <c r="AH185" s="15">
        <f>SUM(F185:Q185)</f>
        <v>398501.88279999996</v>
      </c>
      <c r="AI185" s="15">
        <f>SUM(U185:AF185)</f>
        <v>528279.11159999995</v>
      </c>
      <c r="AK185" s="15">
        <f>AH185*$AK$6</f>
        <v>198374.23752805177</v>
      </c>
      <c r="AL185" s="15">
        <f>AI185*$AL$6</f>
        <v>262977.34175448003</v>
      </c>
    </row>
    <row r="186" spans="1:38">
      <c r="B186" s="5"/>
      <c r="C186" s="5"/>
      <c r="F186" s="1">
        <f>F185-'Div 91 history'!B186</f>
        <v>0</v>
      </c>
      <c r="G186" s="1">
        <f>G185-'Div 91 history'!C186</f>
        <v>0</v>
      </c>
      <c r="H186" s="1">
        <f>H185-'Div 91 history'!D186</f>
        <v>0</v>
      </c>
      <c r="I186" s="1">
        <f>I185-'Div 91 history'!E186</f>
        <v>0</v>
      </c>
      <c r="J186" s="1">
        <f>J185-'Div 91 history'!F186</f>
        <v>0</v>
      </c>
      <c r="K186" s="1">
        <f>K185-'Div 91 history'!G186</f>
        <v>0</v>
      </c>
      <c r="L186" s="1">
        <f>L185-'Div 91 history'!H186</f>
        <v>0</v>
      </c>
      <c r="M186" s="1">
        <f>M185-'Div 91 history'!I186</f>
        <v>0</v>
      </c>
      <c r="N186" s="1">
        <f>N185-'Div 91 history'!J186</f>
        <v>0</v>
      </c>
      <c r="O186" s="1">
        <f t="shared" ref="O186:AF186" si="174">O185-SUM(O167:O184)</f>
        <v>0</v>
      </c>
      <c r="P186" s="1">
        <f t="shared" si="174"/>
        <v>0</v>
      </c>
      <c r="Q186" s="1">
        <f t="shared" si="174"/>
        <v>0</v>
      </c>
      <c r="R186" s="1">
        <f t="shared" si="174"/>
        <v>0</v>
      </c>
      <c r="S186" s="1">
        <f t="shared" si="174"/>
        <v>0</v>
      </c>
      <c r="T186" s="1">
        <f t="shared" si="174"/>
        <v>0</v>
      </c>
      <c r="U186" s="1">
        <f t="shared" si="174"/>
        <v>0</v>
      </c>
      <c r="V186" s="1">
        <f t="shared" si="174"/>
        <v>0</v>
      </c>
      <c r="W186" s="1">
        <f t="shared" si="174"/>
        <v>0</v>
      </c>
      <c r="X186" s="1">
        <f t="shared" si="174"/>
        <v>0</v>
      </c>
      <c r="Y186" s="1">
        <f t="shared" si="174"/>
        <v>0</v>
      </c>
      <c r="Z186" s="1">
        <f t="shared" si="174"/>
        <v>0</v>
      </c>
      <c r="AA186" s="1">
        <f t="shared" si="174"/>
        <v>0</v>
      </c>
      <c r="AB186" s="1">
        <f t="shared" si="174"/>
        <v>0</v>
      </c>
      <c r="AC186" s="1">
        <f t="shared" si="174"/>
        <v>0</v>
      </c>
      <c r="AD186" s="1">
        <f t="shared" si="174"/>
        <v>0</v>
      </c>
      <c r="AE186" s="1">
        <f t="shared" si="174"/>
        <v>0</v>
      </c>
      <c r="AF186" s="1">
        <f t="shared" si="174"/>
        <v>0</v>
      </c>
    </row>
    <row r="187" spans="1:38">
      <c r="A187" s="76" t="s">
        <v>344</v>
      </c>
      <c r="B187" s="5" t="str">
        <f t="shared" ref="B187:B247" si="175">RIGHT(A187,10)</f>
        <v>8700-04002</v>
      </c>
      <c r="C187" s="5" t="str">
        <f t="shared" ref="C187:C197" si="176">LEFT(B187,4)</f>
        <v>8700</v>
      </c>
      <c r="D187" s="1">
        <f>SUM($F187:K187)</f>
        <v>139676.32</v>
      </c>
      <c r="E187" s="2">
        <f t="shared" ref="E187:E195" si="177">D187/$D$198</f>
        <v>0.96838098698010444</v>
      </c>
      <c r="F187" s="22">
        <f>'Div 91 history'!B188</f>
        <v>54644.75</v>
      </c>
      <c r="G187" s="22">
        <f>'Div 91 history'!C188</f>
        <v>5306.73</v>
      </c>
      <c r="H187" s="22">
        <f>'Div 91 history'!D188</f>
        <v>13129.88</v>
      </c>
      <c r="I187" s="22">
        <f>'Div 91 history'!E188</f>
        <v>46379.99</v>
      </c>
      <c r="J187" s="22">
        <f>'Div 91 history'!F188</f>
        <v>19977.71</v>
      </c>
      <c r="K187" s="22">
        <f>'Div 91 history'!G188</f>
        <v>237.26</v>
      </c>
      <c r="L187" s="1">
        <f t="shared" ref="L187:U195" si="178">$E187*L$198</f>
        <v>23714.61420348669</v>
      </c>
      <c r="M187" s="1">
        <f t="shared" si="178"/>
        <v>28471.592125829055</v>
      </c>
      <c r="N187" s="1">
        <f t="shared" si="178"/>
        <v>28245.562319658031</v>
      </c>
      <c r="O187" s="1">
        <f t="shared" si="178"/>
        <v>33138.486987886186</v>
      </c>
      <c r="P187" s="1">
        <f t="shared" si="178"/>
        <v>39806.322692787049</v>
      </c>
      <c r="Q187" s="1">
        <f t="shared" si="178"/>
        <v>25858.595763974427</v>
      </c>
      <c r="R187" s="1">
        <f t="shared" si="178"/>
        <v>28632.949188813207</v>
      </c>
      <c r="S187" s="1">
        <f t="shared" si="178"/>
        <v>30871.400575457199</v>
      </c>
      <c r="T187" s="1">
        <f t="shared" si="178"/>
        <v>30319.38467763906</v>
      </c>
      <c r="U187" s="1">
        <f t="shared" si="178"/>
        <v>55867.938161888414</v>
      </c>
      <c r="V187" s="1">
        <f t="shared" ref="V187:AF195" si="179">$E187*V$198</f>
        <v>28001.313006245568</v>
      </c>
      <c r="W187" s="1">
        <f t="shared" si="179"/>
        <v>25717.609176079994</v>
      </c>
      <c r="X187" s="1">
        <f t="shared" si="179"/>
        <v>25412.956517576054</v>
      </c>
      <c r="Y187" s="1">
        <f t="shared" si="179"/>
        <v>26743.240847010362</v>
      </c>
      <c r="Z187" s="1">
        <f t="shared" si="179"/>
        <v>27671.930608800914</v>
      </c>
      <c r="AA187" s="1">
        <f t="shared" si="179"/>
        <v>33138.486987886186</v>
      </c>
      <c r="AB187" s="1">
        <f t="shared" si="179"/>
        <v>39806.322692787049</v>
      </c>
      <c r="AC187" s="1">
        <f t="shared" si="179"/>
        <v>25858.595763974427</v>
      </c>
      <c r="AD187" s="1">
        <f t="shared" si="179"/>
        <v>28632.949188813207</v>
      </c>
      <c r="AE187" s="1">
        <f t="shared" si="179"/>
        <v>30871.400575457199</v>
      </c>
      <c r="AF187" s="1">
        <f t="shared" si="179"/>
        <v>30319.38467763906</v>
      </c>
    </row>
    <row r="188" spans="1:38">
      <c r="A188" s="76" t="s">
        <v>345</v>
      </c>
      <c r="B188" s="5" t="str">
        <f t="shared" si="175"/>
        <v>9130-04021</v>
      </c>
      <c r="C188" s="5" t="str">
        <f t="shared" si="176"/>
        <v>9130</v>
      </c>
      <c r="D188" s="1">
        <f>SUM($F188:K188)</f>
        <v>538.64</v>
      </c>
      <c r="E188" s="2">
        <f t="shared" si="177"/>
        <v>3.7344106347229323E-3</v>
      </c>
      <c r="F188" s="22">
        <f>'Div 91 history'!B189</f>
        <v>0</v>
      </c>
      <c r="G188" s="22">
        <f>'Div 91 history'!C189</f>
        <v>0</v>
      </c>
      <c r="H188" s="22">
        <f>'Div 91 history'!D189</f>
        <v>0</v>
      </c>
      <c r="I188" s="22">
        <f>'Div 91 history'!E189</f>
        <v>0</v>
      </c>
      <c r="J188" s="22">
        <f>'Div 91 history'!F189</f>
        <v>411.8</v>
      </c>
      <c r="K188" s="22">
        <f>'Div 91 history'!G189</f>
        <v>126.84</v>
      </c>
      <c r="L188" s="1">
        <f t="shared" si="178"/>
        <v>91.451720624985455</v>
      </c>
      <c r="M188" s="1">
        <f t="shared" si="178"/>
        <v>109.79626598593492</v>
      </c>
      <c r="N188" s="1">
        <f t="shared" si="178"/>
        <v>108.92461719968423</v>
      </c>
      <c r="O188" s="1">
        <f t="shared" si="178"/>
        <v>127.79342003823565</v>
      </c>
      <c r="P188" s="1">
        <f t="shared" si="178"/>
        <v>153.50689118415215</v>
      </c>
      <c r="Q188" s="1">
        <f t="shared" si="178"/>
        <v>99.719651994748887</v>
      </c>
      <c r="R188" s="1">
        <f t="shared" si="178"/>
        <v>110.41851439859201</v>
      </c>
      <c r="S188" s="1">
        <f t="shared" si="178"/>
        <v>119.05075395717945</v>
      </c>
      <c r="T188" s="1">
        <f t="shared" si="178"/>
        <v>116.92199051896199</v>
      </c>
      <c r="U188" s="1">
        <f t="shared" si="178"/>
        <v>215.44601269219845</v>
      </c>
      <c r="V188" s="1">
        <f t="shared" si="179"/>
        <v>107.98270771798762</v>
      </c>
      <c r="W188" s="1">
        <f t="shared" si="179"/>
        <v>99.175959150439581</v>
      </c>
      <c r="X188" s="1">
        <f t="shared" si="179"/>
        <v>98.001113564755755</v>
      </c>
      <c r="Y188" s="1">
        <f t="shared" si="179"/>
        <v>103.13114814188732</v>
      </c>
      <c r="Z188" s="1">
        <f t="shared" si="179"/>
        <v>106.71249574104274</v>
      </c>
      <c r="AA188" s="1">
        <f t="shared" si="179"/>
        <v>127.79342003823565</v>
      </c>
      <c r="AB188" s="1">
        <f t="shared" si="179"/>
        <v>153.50689118415215</v>
      </c>
      <c r="AC188" s="1">
        <f t="shared" si="179"/>
        <v>99.719651994748887</v>
      </c>
      <c r="AD188" s="1">
        <f t="shared" si="179"/>
        <v>110.41851439859201</v>
      </c>
      <c r="AE188" s="1">
        <f t="shared" si="179"/>
        <v>119.05075395717945</v>
      </c>
      <c r="AF188" s="1">
        <f t="shared" si="179"/>
        <v>116.92199051896199</v>
      </c>
    </row>
    <row r="189" spans="1:38">
      <c r="A189" s="76" t="s">
        <v>241</v>
      </c>
      <c r="B189" s="5" t="str">
        <f t="shared" si="175"/>
        <v>9120-04040</v>
      </c>
      <c r="C189" s="5" t="str">
        <f t="shared" si="176"/>
        <v>9120</v>
      </c>
      <c r="D189" s="1">
        <f>SUM($F189:K189)</f>
        <v>0</v>
      </c>
      <c r="E189" s="2">
        <f t="shared" si="177"/>
        <v>0</v>
      </c>
      <c r="F189" s="22">
        <f>'Div 91 history'!B190</f>
        <v>0</v>
      </c>
      <c r="G189" s="22">
        <f>'Div 91 history'!C190</f>
        <v>0</v>
      </c>
      <c r="H189" s="22">
        <f>'Div 91 history'!D190</f>
        <v>0</v>
      </c>
      <c r="I189" s="22">
        <f>'Div 91 history'!E190</f>
        <v>0</v>
      </c>
      <c r="J189" s="22">
        <f>'Div 91 history'!F190</f>
        <v>0</v>
      </c>
      <c r="K189" s="22">
        <f>'Div 91 history'!G190</f>
        <v>0</v>
      </c>
      <c r="L189" s="1">
        <f t="shared" si="178"/>
        <v>0</v>
      </c>
      <c r="M189" s="1">
        <f t="shared" si="178"/>
        <v>0</v>
      </c>
      <c r="N189" s="1">
        <f t="shared" si="178"/>
        <v>0</v>
      </c>
      <c r="O189" s="1">
        <f t="shared" si="178"/>
        <v>0</v>
      </c>
      <c r="P189" s="1">
        <f t="shared" si="178"/>
        <v>0</v>
      </c>
      <c r="Q189" s="1">
        <f t="shared" si="178"/>
        <v>0</v>
      </c>
      <c r="R189" s="1">
        <f t="shared" si="178"/>
        <v>0</v>
      </c>
      <c r="S189" s="1">
        <f t="shared" si="178"/>
        <v>0</v>
      </c>
      <c r="T189" s="1">
        <f t="shared" si="178"/>
        <v>0</v>
      </c>
      <c r="U189" s="1">
        <f t="shared" si="178"/>
        <v>0</v>
      </c>
      <c r="V189" s="1">
        <f t="shared" si="179"/>
        <v>0</v>
      </c>
      <c r="W189" s="1">
        <f t="shared" si="179"/>
        <v>0</v>
      </c>
      <c r="X189" s="1">
        <f t="shared" si="179"/>
        <v>0</v>
      </c>
      <c r="Y189" s="1">
        <f t="shared" si="179"/>
        <v>0</v>
      </c>
      <c r="Z189" s="1">
        <f t="shared" si="179"/>
        <v>0</v>
      </c>
      <c r="AA189" s="1">
        <f t="shared" si="179"/>
        <v>0</v>
      </c>
      <c r="AB189" s="1">
        <f t="shared" si="179"/>
        <v>0</v>
      </c>
      <c r="AC189" s="1">
        <f t="shared" si="179"/>
        <v>0</v>
      </c>
      <c r="AD189" s="1">
        <f t="shared" si="179"/>
        <v>0</v>
      </c>
      <c r="AE189" s="1">
        <f t="shared" si="179"/>
        <v>0</v>
      </c>
      <c r="AF189" s="1">
        <f t="shared" si="179"/>
        <v>0</v>
      </c>
    </row>
    <row r="190" spans="1:38">
      <c r="A190" s="76" t="s">
        <v>346</v>
      </c>
      <c r="B190" s="5" t="str">
        <f t="shared" si="175"/>
        <v>8700-04040</v>
      </c>
      <c r="C190" s="5" t="str">
        <f t="shared" si="176"/>
        <v>8700</v>
      </c>
      <c r="D190" s="1">
        <f>SUM($F190:K190)</f>
        <v>3424.92</v>
      </c>
      <c r="E190" s="2">
        <f t="shared" si="177"/>
        <v>2.3745094443552772E-2</v>
      </c>
      <c r="F190" s="22">
        <f>'Div 91 history'!B191</f>
        <v>3072.38</v>
      </c>
      <c r="G190" s="22">
        <f>'Div 91 history'!C191</f>
        <v>0</v>
      </c>
      <c r="H190" s="22">
        <f>'Div 91 history'!D191</f>
        <v>0</v>
      </c>
      <c r="I190" s="22">
        <f>'Div 91 history'!E191</f>
        <v>0</v>
      </c>
      <c r="J190" s="22">
        <f>'Div 91 history'!F191</f>
        <v>252.54</v>
      </c>
      <c r="K190" s="22">
        <f>'Div 91 history'!G191</f>
        <v>100</v>
      </c>
      <c r="L190" s="1">
        <f t="shared" si="178"/>
        <v>581.49195567155277</v>
      </c>
      <c r="M190" s="1">
        <f t="shared" si="178"/>
        <v>698.13498310661703</v>
      </c>
      <c r="N190" s="1">
        <f t="shared" si="178"/>
        <v>692.59264061254737</v>
      </c>
      <c r="O190" s="1">
        <f t="shared" si="178"/>
        <v>812.56913737812647</v>
      </c>
      <c r="P190" s="1">
        <f t="shared" si="178"/>
        <v>976.06717242393131</v>
      </c>
      <c r="Q190" s="1">
        <f t="shared" si="178"/>
        <v>634.06325284021864</v>
      </c>
      <c r="R190" s="1">
        <f t="shared" si="178"/>
        <v>702.09152371533071</v>
      </c>
      <c r="S190" s="1">
        <f t="shared" si="178"/>
        <v>756.97925932538067</v>
      </c>
      <c r="T190" s="1">
        <f t="shared" si="178"/>
        <v>743.44360568877789</v>
      </c>
      <c r="U190" s="1">
        <f t="shared" si="178"/>
        <v>1369.9044961194199</v>
      </c>
      <c r="V190" s="1">
        <f t="shared" si="179"/>
        <v>686.60354841357901</v>
      </c>
      <c r="W190" s="1">
        <f t="shared" si="179"/>
        <v>630.60620454018181</v>
      </c>
      <c r="X190" s="1">
        <f t="shared" si="179"/>
        <v>623.13599782824008</v>
      </c>
      <c r="Y190" s="1">
        <f t="shared" si="179"/>
        <v>655.75510896723733</v>
      </c>
      <c r="Z190" s="1">
        <f t="shared" si="179"/>
        <v>678.52695847581333</v>
      </c>
      <c r="AA190" s="1">
        <f t="shared" si="179"/>
        <v>812.56913737812647</v>
      </c>
      <c r="AB190" s="1">
        <f t="shared" si="179"/>
        <v>976.06717242393131</v>
      </c>
      <c r="AC190" s="1">
        <f t="shared" si="179"/>
        <v>634.06325284021864</v>
      </c>
      <c r="AD190" s="1">
        <f t="shared" si="179"/>
        <v>702.09152371533071</v>
      </c>
      <c r="AE190" s="1">
        <f t="shared" si="179"/>
        <v>756.97925932538067</v>
      </c>
      <c r="AF190" s="1">
        <f t="shared" si="179"/>
        <v>743.44360568877789</v>
      </c>
    </row>
    <row r="191" spans="1:38">
      <c r="A191" s="76" t="s">
        <v>974</v>
      </c>
      <c r="B191" s="5" t="str">
        <f t="shared" ref="B191:B196" si="180">RIGHT(A191,10)</f>
        <v>9110-04044</v>
      </c>
      <c r="C191" s="5" t="str">
        <f t="shared" ref="C191:C196" si="181">LEFT(B191,4)</f>
        <v>9110</v>
      </c>
      <c r="D191" s="1">
        <f>SUM($F191:K191)</f>
        <v>0</v>
      </c>
      <c r="E191" s="2">
        <f t="shared" si="177"/>
        <v>0</v>
      </c>
      <c r="F191" s="22">
        <f>'Div 91 history'!B192</f>
        <v>0</v>
      </c>
      <c r="G191" s="22">
        <f>'Div 91 history'!C192</f>
        <v>0</v>
      </c>
      <c r="H191" s="22">
        <f>'Div 91 history'!D192</f>
        <v>0</v>
      </c>
      <c r="I191" s="22">
        <f>'Div 91 history'!E192</f>
        <v>0</v>
      </c>
      <c r="J191" s="22">
        <f>'Div 91 history'!F192</f>
        <v>0</v>
      </c>
      <c r="K191" s="22">
        <f>'Div 91 history'!G192</f>
        <v>0</v>
      </c>
      <c r="L191" s="1">
        <f t="shared" si="178"/>
        <v>0</v>
      </c>
      <c r="M191" s="1">
        <f t="shared" si="178"/>
        <v>0</v>
      </c>
      <c r="N191" s="1">
        <f t="shared" si="178"/>
        <v>0</v>
      </c>
      <c r="O191" s="1">
        <f t="shared" si="178"/>
        <v>0</v>
      </c>
      <c r="P191" s="1">
        <f t="shared" si="178"/>
        <v>0</v>
      </c>
      <c r="Q191" s="1">
        <f t="shared" si="178"/>
        <v>0</v>
      </c>
      <c r="R191" s="1">
        <f t="shared" si="178"/>
        <v>0</v>
      </c>
      <c r="S191" s="1">
        <f t="shared" si="178"/>
        <v>0</v>
      </c>
      <c r="T191" s="1">
        <f t="shared" si="178"/>
        <v>0</v>
      </c>
      <c r="U191" s="1">
        <f t="shared" si="178"/>
        <v>0</v>
      </c>
      <c r="V191" s="1">
        <f t="shared" si="179"/>
        <v>0</v>
      </c>
      <c r="W191" s="1">
        <f t="shared" si="179"/>
        <v>0</v>
      </c>
      <c r="X191" s="1">
        <f t="shared" si="179"/>
        <v>0</v>
      </c>
      <c r="Y191" s="1">
        <f t="shared" si="179"/>
        <v>0</v>
      </c>
      <c r="Z191" s="1">
        <f t="shared" si="179"/>
        <v>0</v>
      </c>
      <c r="AA191" s="1">
        <f t="shared" si="179"/>
        <v>0</v>
      </c>
      <c r="AB191" s="1">
        <f t="shared" si="179"/>
        <v>0</v>
      </c>
      <c r="AC191" s="1">
        <f t="shared" si="179"/>
        <v>0</v>
      </c>
      <c r="AD191" s="1">
        <f t="shared" si="179"/>
        <v>0</v>
      </c>
      <c r="AE191" s="1">
        <f t="shared" si="179"/>
        <v>0</v>
      </c>
      <c r="AF191" s="1">
        <f t="shared" si="179"/>
        <v>0</v>
      </c>
    </row>
    <row r="192" spans="1:38">
      <c r="A192" s="76" t="s">
        <v>243</v>
      </c>
      <c r="B192" s="5" t="str">
        <f t="shared" si="180"/>
        <v>9130-04044</v>
      </c>
      <c r="C192" s="5" t="str">
        <f t="shared" si="181"/>
        <v>9130</v>
      </c>
      <c r="D192" s="1">
        <f>SUM($F192:K192)</f>
        <v>0</v>
      </c>
      <c r="E192" s="2">
        <f t="shared" si="177"/>
        <v>0</v>
      </c>
      <c r="F192" s="22">
        <f>'Div 91 history'!B193</f>
        <v>0</v>
      </c>
      <c r="G192" s="22">
        <f>'Div 91 history'!C193</f>
        <v>0</v>
      </c>
      <c r="H192" s="22">
        <f>'Div 91 history'!D193</f>
        <v>0</v>
      </c>
      <c r="I192" s="22">
        <f>'Div 91 history'!E193</f>
        <v>0</v>
      </c>
      <c r="J192" s="22">
        <f>'Div 91 history'!F193</f>
        <v>0</v>
      </c>
      <c r="K192" s="22">
        <f>'Div 91 history'!G193</f>
        <v>0</v>
      </c>
      <c r="L192" s="1">
        <f t="shared" si="178"/>
        <v>0</v>
      </c>
      <c r="M192" s="1">
        <f t="shared" si="178"/>
        <v>0</v>
      </c>
      <c r="N192" s="1">
        <f t="shared" si="178"/>
        <v>0</v>
      </c>
      <c r="O192" s="1">
        <f t="shared" si="178"/>
        <v>0</v>
      </c>
      <c r="P192" s="1">
        <f t="shared" si="178"/>
        <v>0</v>
      </c>
      <c r="Q192" s="1">
        <f t="shared" si="178"/>
        <v>0</v>
      </c>
      <c r="R192" s="1">
        <f t="shared" si="178"/>
        <v>0</v>
      </c>
      <c r="S192" s="1">
        <f t="shared" si="178"/>
        <v>0</v>
      </c>
      <c r="T192" s="1">
        <f t="shared" si="178"/>
        <v>0</v>
      </c>
      <c r="U192" s="1">
        <f t="shared" si="178"/>
        <v>0</v>
      </c>
      <c r="V192" s="1">
        <f t="shared" si="179"/>
        <v>0</v>
      </c>
      <c r="W192" s="1">
        <f t="shared" si="179"/>
        <v>0</v>
      </c>
      <c r="X192" s="1">
        <f t="shared" si="179"/>
        <v>0</v>
      </c>
      <c r="Y192" s="1">
        <f t="shared" si="179"/>
        <v>0</v>
      </c>
      <c r="Z192" s="1">
        <f t="shared" si="179"/>
        <v>0</v>
      </c>
      <c r="AA192" s="1">
        <f t="shared" si="179"/>
        <v>0</v>
      </c>
      <c r="AB192" s="1">
        <f t="shared" si="179"/>
        <v>0</v>
      </c>
      <c r="AC192" s="1">
        <f t="shared" si="179"/>
        <v>0</v>
      </c>
      <c r="AD192" s="1">
        <f t="shared" si="179"/>
        <v>0</v>
      </c>
      <c r="AE192" s="1">
        <f t="shared" si="179"/>
        <v>0</v>
      </c>
      <c r="AF192" s="1">
        <f t="shared" si="179"/>
        <v>0</v>
      </c>
    </row>
    <row r="193" spans="1:38">
      <c r="A193" s="76" t="s">
        <v>724</v>
      </c>
      <c r="B193" s="5" t="str">
        <f t="shared" si="180"/>
        <v>9010-04044</v>
      </c>
      <c r="C193" s="5" t="str">
        <f t="shared" si="181"/>
        <v>9010</v>
      </c>
      <c r="D193" s="1">
        <f>SUM($F193:K193)</f>
        <v>0</v>
      </c>
      <c r="E193" s="2">
        <f t="shared" si="177"/>
        <v>0</v>
      </c>
      <c r="F193" s="22">
        <f>'Div 91 history'!B194</f>
        <v>0</v>
      </c>
      <c r="G193" s="22">
        <f>'Div 91 history'!C194</f>
        <v>0</v>
      </c>
      <c r="H193" s="22">
        <f>'Div 91 history'!D194</f>
        <v>0</v>
      </c>
      <c r="I193" s="22">
        <f>'Div 91 history'!E194</f>
        <v>0</v>
      </c>
      <c r="J193" s="22">
        <f>'Div 91 history'!F194</f>
        <v>0</v>
      </c>
      <c r="K193" s="22">
        <f>'Div 91 history'!G194</f>
        <v>0</v>
      </c>
      <c r="L193" s="1">
        <f t="shared" si="178"/>
        <v>0</v>
      </c>
      <c r="M193" s="1">
        <f t="shared" si="178"/>
        <v>0</v>
      </c>
      <c r="N193" s="1">
        <f t="shared" si="178"/>
        <v>0</v>
      </c>
      <c r="O193" s="1">
        <f t="shared" si="178"/>
        <v>0</v>
      </c>
      <c r="P193" s="1">
        <f t="shared" si="178"/>
        <v>0</v>
      </c>
      <c r="Q193" s="1">
        <f t="shared" si="178"/>
        <v>0</v>
      </c>
      <c r="R193" s="1">
        <f t="shared" si="178"/>
        <v>0</v>
      </c>
      <c r="S193" s="1">
        <f t="shared" si="178"/>
        <v>0</v>
      </c>
      <c r="T193" s="1">
        <f t="shared" si="178"/>
        <v>0</v>
      </c>
      <c r="U193" s="1">
        <f t="shared" si="178"/>
        <v>0</v>
      </c>
      <c r="V193" s="1">
        <f t="shared" si="179"/>
        <v>0</v>
      </c>
      <c r="W193" s="1">
        <f t="shared" si="179"/>
        <v>0</v>
      </c>
      <c r="X193" s="1">
        <f t="shared" si="179"/>
        <v>0</v>
      </c>
      <c r="Y193" s="1">
        <f t="shared" si="179"/>
        <v>0</v>
      </c>
      <c r="Z193" s="1">
        <f t="shared" si="179"/>
        <v>0</v>
      </c>
      <c r="AA193" s="1">
        <f t="shared" si="179"/>
        <v>0</v>
      </c>
      <c r="AB193" s="1">
        <f t="shared" si="179"/>
        <v>0</v>
      </c>
      <c r="AC193" s="1">
        <f t="shared" si="179"/>
        <v>0</v>
      </c>
      <c r="AD193" s="1">
        <f t="shared" si="179"/>
        <v>0</v>
      </c>
      <c r="AE193" s="1">
        <f t="shared" si="179"/>
        <v>0</v>
      </c>
      <c r="AF193" s="1">
        <f t="shared" si="179"/>
        <v>0</v>
      </c>
    </row>
    <row r="194" spans="1:38">
      <c r="A194" s="76" t="s">
        <v>973</v>
      </c>
      <c r="B194" s="5" t="str">
        <f t="shared" si="180"/>
        <v>9120-04046</v>
      </c>
      <c r="C194" s="5" t="str">
        <f t="shared" si="181"/>
        <v>9120</v>
      </c>
      <c r="D194" s="1">
        <f>SUM($F194:K194)</f>
        <v>0</v>
      </c>
      <c r="E194" s="2">
        <f t="shared" si="177"/>
        <v>0</v>
      </c>
      <c r="F194" s="22">
        <f>'Div 91 history'!B195</f>
        <v>0</v>
      </c>
      <c r="G194" s="22">
        <f>'Div 91 history'!C195</f>
        <v>0</v>
      </c>
      <c r="H194" s="22">
        <f>'Div 91 history'!D195</f>
        <v>0</v>
      </c>
      <c r="I194" s="22">
        <f>'Div 91 history'!E195</f>
        <v>0</v>
      </c>
      <c r="J194" s="22">
        <f>'Div 91 history'!F195</f>
        <v>0</v>
      </c>
      <c r="K194" s="22">
        <f>'Div 91 history'!G195</f>
        <v>0</v>
      </c>
      <c r="L194" s="1">
        <f t="shared" si="178"/>
        <v>0</v>
      </c>
      <c r="M194" s="1">
        <f t="shared" si="178"/>
        <v>0</v>
      </c>
      <c r="N194" s="1">
        <f t="shared" si="178"/>
        <v>0</v>
      </c>
      <c r="O194" s="1">
        <f t="shared" si="178"/>
        <v>0</v>
      </c>
      <c r="P194" s="1">
        <f t="shared" si="178"/>
        <v>0</v>
      </c>
      <c r="Q194" s="1">
        <f t="shared" si="178"/>
        <v>0</v>
      </c>
      <c r="R194" s="1">
        <f t="shared" si="178"/>
        <v>0</v>
      </c>
      <c r="S194" s="1">
        <f t="shared" si="178"/>
        <v>0</v>
      </c>
      <c r="T194" s="1">
        <f t="shared" si="178"/>
        <v>0</v>
      </c>
      <c r="U194" s="1">
        <f t="shared" si="178"/>
        <v>0</v>
      </c>
      <c r="V194" s="1">
        <f t="shared" si="179"/>
        <v>0</v>
      </c>
      <c r="W194" s="1">
        <f t="shared" si="179"/>
        <v>0</v>
      </c>
      <c r="X194" s="1">
        <f t="shared" si="179"/>
        <v>0</v>
      </c>
      <c r="Y194" s="1">
        <f t="shared" si="179"/>
        <v>0</v>
      </c>
      <c r="Z194" s="1">
        <f t="shared" si="179"/>
        <v>0</v>
      </c>
      <c r="AA194" s="1">
        <f t="shared" si="179"/>
        <v>0</v>
      </c>
      <c r="AB194" s="1">
        <f t="shared" si="179"/>
        <v>0</v>
      </c>
      <c r="AC194" s="1">
        <f t="shared" si="179"/>
        <v>0</v>
      </c>
      <c r="AD194" s="1">
        <f t="shared" si="179"/>
        <v>0</v>
      </c>
      <c r="AE194" s="1">
        <f t="shared" si="179"/>
        <v>0</v>
      </c>
      <c r="AF194" s="1">
        <f t="shared" si="179"/>
        <v>0</v>
      </c>
    </row>
    <row r="195" spans="1:38">
      <c r="A195" s="76" t="s">
        <v>347</v>
      </c>
      <c r="B195" s="5" t="str">
        <f t="shared" si="180"/>
        <v>9100-04046</v>
      </c>
      <c r="C195" s="5" t="str">
        <f t="shared" si="181"/>
        <v>9100</v>
      </c>
      <c r="D195" s="1">
        <f>SUM($F195:K195)</f>
        <v>597.07000000000005</v>
      </c>
      <c r="E195" s="2">
        <f t="shared" si="177"/>
        <v>4.1395079416196743E-3</v>
      </c>
      <c r="F195" s="22">
        <f>'Div 91 history'!B196</f>
        <v>79.75</v>
      </c>
      <c r="G195" s="22">
        <f>'Div 91 history'!C196</f>
        <v>0</v>
      </c>
      <c r="H195" s="22">
        <f>'Div 91 history'!D196</f>
        <v>61.18</v>
      </c>
      <c r="I195" s="22">
        <f>'Div 91 history'!E196</f>
        <v>0</v>
      </c>
      <c r="J195" s="22">
        <f>'Div 91 history'!F196</f>
        <v>394.68</v>
      </c>
      <c r="K195" s="22">
        <f>'Div 91 history'!G196</f>
        <v>61.46</v>
      </c>
      <c r="L195" s="1">
        <f t="shared" si="178"/>
        <v>101.37212021676829</v>
      </c>
      <c r="M195" s="1">
        <f t="shared" si="178"/>
        <v>121.70662507838662</v>
      </c>
      <c r="N195" s="1">
        <f t="shared" si="178"/>
        <v>120.74042252973317</v>
      </c>
      <c r="O195" s="1">
        <f t="shared" si="178"/>
        <v>141.65605469744054</v>
      </c>
      <c r="P195" s="1">
        <f t="shared" si="178"/>
        <v>170.1588436048599</v>
      </c>
      <c r="Q195" s="1">
        <f t="shared" si="178"/>
        <v>110.53693119059989</v>
      </c>
      <c r="R195" s="1">
        <f t="shared" si="178"/>
        <v>122.39637307286375</v>
      </c>
      <c r="S195" s="1">
        <f t="shared" si="178"/>
        <v>131.96501126023531</v>
      </c>
      <c r="T195" s="1">
        <f t="shared" si="178"/>
        <v>129.60532615319443</v>
      </c>
      <c r="U195" s="1">
        <f t="shared" si="178"/>
        <v>238.81692929996089</v>
      </c>
      <c r="V195" s="1">
        <f t="shared" si="179"/>
        <v>119.69633762286291</v>
      </c>
      <c r="W195" s="1">
        <f t="shared" si="179"/>
        <v>109.93426022937949</v>
      </c>
      <c r="X195" s="1">
        <f t="shared" si="179"/>
        <v>108.63197103094593</v>
      </c>
      <c r="Y195" s="1">
        <f t="shared" si="179"/>
        <v>114.31849588050771</v>
      </c>
      <c r="Z195" s="1">
        <f t="shared" si="179"/>
        <v>118.28833698222263</v>
      </c>
      <c r="AA195" s="1">
        <f t="shared" si="179"/>
        <v>141.65605469744054</v>
      </c>
      <c r="AB195" s="1">
        <f t="shared" si="179"/>
        <v>170.1588436048599</v>
      </c>
      <c r="AC195" s="1">
        <f t="shared" si="179"/>
        <v>110.53693119059989</v>
      </c>
      <c r="AD195" s="1">
        <f t="shared" si="179"/>
        <v>122.39637307286375</v>
      </c>
      <c r="AE195" s="1">
        <f t="shared" si="179"/>
        <v>131.96501126023531</v>
      </c>
      <c r="AF195" s="1">
        <f t="shared" si="179"/>
        <v>129.60532615319443</v>
      </c>
    </row>
    <row r="196" spans="1:38">
      <c r="A196" s="76" t="s">
        <v>930</v>
      </c>
      <c r="B196" s="5" t="str">
        <f t="shared" si="180"/>
        <v>9210-04046</v>
      </c>
      <c r="C196" s="5" t="str">
        <f t="shared" si="181"/>
        <v>9210</v>
      </c>
      <c r="D196" s="1">
        <f>SUM($F196:K196)</f>
        <v>0</v>
      </c>
      <c r="E196" s="2">
        <f t="shared" ref="E196" si="182">D196/$D$198</f>
        <v>0</v>
      </c>
      <c r="F196" s="22">
        <f>'Div 91 history'!B197</f>
        <v>0</v>
      </c>
      <c r="G196" s="22">
        <f>'Div 91 history'!C197</f>
        <v>0</v>
      </c>
      <c r="H196" s="22">
        <f>'Div 91 history'!D197</f>
        <v>0</v>
      </c>
      <c r="I196" s="22">
        <f>'Div 91 history'!E197</f>
        <v>0</v>
      </c>
      <c r="J196" s="22">
        <f>'Div 91 history'!F197</f>
        <v>0</v>
      </c>
      <c r="K196" s="22">
        <f>'Div 91 history'!G197</f>
        <v>0</v>
      </c>
      <c r="L196" s="1">
        <f t="shared" ref="L196:U196" si="183">$E196*L$198</f>
        <v>0</v>
      </c>
      <c r="M196" s="1">
        <f t="shared" si="183"/>
        <v>0</v>
      </c>
      <c r="N196" s="1">
        <f t="shared" si="183"/>
        <v>0</v>
      </c>
      <c r="O196" s="1">
        <f t="shared" si="183"/>
        <v>0</v>
      </c>
      <c r="P196" s="1">
        <f t="shared" si="183"/>
        <v>0</v>
      </c>
      <c r="Q196" s="1">
        <f t="shared" si="183"/>
        <v>0</v>
      </c>
      <c r="R196" s="1">
        <f t="shared" si="183"/>
        <v>0</v>
      </c>
      <c r="S196" s="1">
        <f t="shared" si="183"/>
        <v>0</v>
      </c>
      <c r="T196" s="1">
        <f t="shared" si="183"/>
        <v>0</v>
      </c>
      <c r="U196" s="1">
        <f t="shared" si="183"/>
        <v>0</v>
      </c>
      <c r="V196" s="1">
        <f t="shared" ref="V196:AF196" si="184">$E196*V$198</f>
        <v>0</v>
      </c>
      <c r="W196" s="1">
        <f t="shared" si="184"/>
        <v>0</v>
      </c>
      <c r="X196" s="1">
        <f t="shared" si="184"/>
        <v>0</v>
      </c>
      <c r="Y196" s="1">
        <f t="shared" si="184"/>
        <v>0</v>
      </c>
      <c r="Z196" s="1">
        <f t="shared" si="184"/>
        <v>0</v>
      </c>
      <c r="AA196" s="1">
        <f t="shared" si="184"/>
        <v>0</v>
      </c>
      <c r="AB196" s="1">
        <f t="shared" si="184"/>
        <v>0</v>
      </c>
      <c r="AC196" s="1">
        <f t="shared" si="184"/>
        <v>0</v>
      </c>
      <c r="AD196" s="1">
        <f t="shared" si="184"/>
        <v>0</v>
      </c>
      <c r="AE196" s="1">
        <f t="shared" si="184"/>
        <v>0</v>
      </c>
      <c r="AF196" s="1">
        <f t="shared" si="184"/>
        <v>0</v>
      </c>
    </row>
    <row r="197" spans="1:38">
      <c r="A197" s="76" t="s">
        <v>521</v>
      </c>
      <c r="B197" s="5" t="str">
        <f t="shared" si="175"/>
        <v>9130-04046</v>
      </c>
      <c r="C197" s="5" t="str">
        <f t="shared" si="176"/>
        <v>9130</v>
      </c>
      <c r="D197" s="1">
        <f>SUM($F197:K197)</f>
        <v>0</v>
      </c>
      <c r="E197" s="2">
        <f>D197/$D$198</f>
        <v>0</v>
      </c>
      <c r="F197" s="22">
        <f>'Div 91 history'!B198</f>
        <v>0</v>
      </c>
      <c r="G197" s="22">
        <f>'Div 91 history'!C198</f>
        <v>0</v>
      </c>
      <c r="H197" s="22">
        <f>'Div 91 history'!D198</f>
        <v>0</v>
      </c>
      <c r="I197" s="22">
        <f>'Div 91 history'!E198</f>
        <v>0</v>
      </c>
      <c r="J197" s="22">
        <f>'Div 91 history'!F198</f>
        <v>0</v>
      </c>
      <c r="K197" s="22">
        <f>'Div 91 history'!G198</f>
        <v>0</v>
      </c>
      <c r="L197" s="1">
        <f t="shared" ref="L197:AF197" si="185">$E197*L$198</f>
        <v>0</v>
      </c>
      <c r="M197" s="1">
        <f t="shared" si="185"/>
        <v>0</v>
      </c>
      <c r="N197" s="1">
        <f t="shared" si="185"/>
        <v>0</v>
      </c>
      <c r="O197" s="1">
        <f t="shared" si="185"/>
        <v>0</v>
      </c>
      <c r="P197" s="1">
        <f t="shared" si="185"/>
        <v>0</v>
      </c>
      <c r="Q197" s="1">
        <f t="shared" si="185"/>
        <v>0</v>
      </c>
      <c r="R197" s="1">
        <f t="shared" si="185"/>
        <v>0</v>
      </c>
      <c r="S197" s="1">
        <f t="shared" si="185"/>
        <v>0</v>
      </c>
      <c r="T197" s="1">
        <f t="shared" si="185"/>
        <v>0</v>
      </c>
      <c r="U197" s="1">
        <f t="shared" si="185"/>
        <v>0</v>
      </c>
      <c r="V197" s="1">
        <f t="shared" si="185"/>
        <v>0</v>
      </c>
      <c r="W197" s="1">
        <f t="shared" si="185"/>
        <v>0</v>
      </c>
      <c r="X197" s="1">
        <f t="shared" si="185"/>
        <v>0</v>
      </c>
      <c r="Y197" s="1">
        <f t="shared" si="185"/>
        <v>0</v>
      </c>
      <c r="Z197" s="1">
        <f t="shared" si="185"/>
        <v>0</v>
      </c>
      <c r="AA197" s="1">
        <f t="shared" si="185"/>
        <v>0</v>
      </c>
      <c r="AB197" s="1">
        <f t="shared" si="185"/>
        <v>0</v>
      </c>
      <c r="AC197" s="1">
        <f t="shared" si="185"/>
        <v>0</v>
      </c>
      <c r="AD197" s="1">
        <f t="shared" si="185"/>
        <v>0</v>
      </c>
      <c r="AE197" s="1">
        <f t="shared" si="185"/>
        <v>0</v>
      </c>
      <c r="AF197" s="1">
        <f t="shared" si="185"/>
        <v>0</v>
      </c>
    </row>
    <row r="198" spans="1:38">
      <c r="A198" s="9" t="s">
        <v>28</v>
      </c>
      <c r="B198" s="5"/>
      <c r="C198" s="5"/>
      <c r="D198" s="31">
        <f t="shared" ref="D198:K198" si="186">SUM(D187:D197)</f>
        <v>144236.95000000004</v>
      </c>
      <c r="E198" s="32">
        <f t="shared" si="186"/>
        <v>0.99999999999999978</v>
      </c>
      <c r="F198" s="31">
        <f t="shared" si="186"/>
        <v>57796.88</v>
      </c>
      <c r="G198" s="31">
        <f t="shared" si="186"/>
        <v>5306.73</v>
      </c>
      <c r="H198" s="31">
        <f t="shared" si="186"/>
        <v>13191.06</v>
      </c>
      <c r="I198" s="31">
        <f t="shared" si="186"/>
        <v>46379.99</v>
      </c>
      <c r="J198" s="31">
        <f t="shared" si="186"/>
        <v>21036.73</v>
      </c>
      <c r="K198" s="31">
        <f t="shared" si="186"/>
        <v>525.56000000000006</v>
      </c>
      <c r="L198" s="33">
        <f>'Div 91 history'!H199</f>
        <v>24488.93</v>
      </c>
      <c r="M198" s="33">
        <f>'Div 91 history'!I199</f>
        <v>29401.23</v>
      </c>
      <c r="N198" s="33">
        <f>'Div 91 history'!J199</f>
        <v>29167.82</v>
      </c>
      <c r="O198" s="31">
        <f>'Div 091 FY19 Budget'!C47</f>
        <v>34220.505599999997</v>
      </c>
      <c r="P198" s="31">
        <f>'Div 091 FY19 Budget'!D47</f>
        <v>41106.0556</v>
      </c>
      <c r="Q198" s="31">
        <f>'Div 091 FY19 Budget'!E47</f>
        <v>26702.9156</v>
      </c>
      <c r="R198" s="31">
        <f>'Div 091 FY19 Budget'!F47</f>
        <v>29567.855599999999</v>
      </c>
      <c r="S198" s="31">
        <f>'Div 091 FY19 Budget'!G47</f>
        <v>31879.3956</v>
      </c>
      <c r="T198" s="31">
        <f>'Div 091 FY19 Budget'!H47</f>
        <v>31309.355599999999</v>
      </c>
      <c r="U198" s="31">
        <f>'Div 091 FY19 Budget'!I47</f>
        <v>57692.105600000003</v>
      </c>
      <c r="V198" s="31">
        <f>'Div 091 FY19 Budget'!J47</f>
        <v>28915.595600000001</v>
      </c>
      <c r="W198" s="31">
        <f>'Div 091 FY19 Budget'!K47</f>
        <v>26557.3256</v>
      </c>
      <c r="X198" s="31">
        <f>'Div 091 FY19 Budget'!L47</f>
        <v>26242.725600000002</v>
      </c>
      <c r="Y198" s="31">
        <f>'Div 091 FY19 Budget'!M47</f>
        <v>27616.445599999999</v>
      </c>
      <c r="Z198" s="31">
        <f>'Div 091 FY19 Budget'!N47</f>
        <v>28575.4584</v>
      </c>
      <c r="AA198" s="37">
        <f t="shared" ref="AA198" si="187">O198*(1+AA$3)</f>
        <v>34220.505599999997</v>
      </c>
      <c r="AB198" s="37">
        <f t="shared" ref="AB198" si="188">P198*(1+AB$3)</f>
        <v>41106.0556</v>
      </c>
      <c r="AC198" s="37">
        <f t="shared" ref="AC198" si="189">Q198*(1+AC$3)</f>
        <v>26702.9156</v>
      </c>
      <c r="AD198" s="37">
        <f t="shared" ref="AD198" si="190">R198*(1+AD$3)</f>
        <v>29567.855599999999</v>
      </c>
      <c r="AE198" s="37">
        <f t="shared" ref="AE198" si="191">S198*(1+AE$3)</f>
        <v>31879.3956</v>
      </c>
      <c r="AF198" s="37">
        <f t="shared" ref="AF198" si="192">T198*(1+AF$3)</f>
        <v>31309.355599999999</v>
      </c>
      <c r="AH198" s="15">
        <f>SUM(F198:Q198)</f>
        <v>329324.40680000006</v>
      </c>
      <c r="AI198" s="15">
        <f>SUM(U198:AF198)</f>
        <v>390385.74000000005</v>
      </c>
      <c r="AK198" s="15">
        <f>AH198*$AK$6</f>
        <v>163937.68992834471</v>
      </c>
      <c r="AL198" s="15">
        <f>AI198*$AL$6</f>
        <v>194334.02137200005</v>
      </c>
    </row>
    <row r="199" spans="1:38">
      <c r="B199" s="5"/>
      <c r="C199" s="5"/>
      <c r="F199" s="1">
        <f>F198-'Div 91 history'!B199</f>
        <v>0</v>
      </c>
      <c r="G199" s="1">
        <f>G198-'Div 91 history'!C199</f>
        <v>0</v>
      </c>
      <c r="H199" s="1">
        <f>H198-'Div 91 history'!D199</f>
        <v>0</v>
      </c>
      <c r="I199" s="1">
        <f>I198-'Div 91 history'!E199</f>
        <v>0</v>
      </c>
      <c r="J199" s="1">
        <f>J198-'Div 91 history'!F199</f>
        <v>0</v>
      </c>
      <c r="K199" s="1">
        <f>K198-'Div 91 history'!G199</f>
        <v>0</v>
      </c>
      <c r="L199" s="1">
        <f>L198-'Div 91 history'!H199</f>
        <v>0</v>
      </c>
      <c r="M199" s="1">
        <f>M198-'Div 91 history'!I199</f>
        <v>0</v>
      </c>
      <c r="N199" s="1">
        <f>N198-'Div 91 history'!J199</f>
        <v>0</v>
      </c>
      <c r="O199" s="1">
        <f t="shared" ref="O199:AF199" si="193">O198-SUM(O187:O197)</f>
        <v>0</v>
      </c>
      <c r="P199" s="1">
        <f t="shared" si="193"/>
        <v>0</v>
      </c>
      <c r="Q199" s="1">
        <f t="shared" si="193"/>
        <v>0</v>
      </c>
      <c r="R199" s="1">
        <f t="shared" si="193"/>
        <v>0</v>
      </c>
      <c r="S199" s="1">
        <f t="shared" si="193"/>
        <v>0</v>
      </c>
      <c r="T199" s="1">
        <f t="shared" si="193"/>
        <v>0</v>
      </c>
      <c r="U199" s="1">
        <f t="shared" si="193"/>
        <v>0</v>
      </c>
      <c r="V199" s="1">
        <f t="shared" si="193"/>
        <v>0</v>
      </c>
      <c r="W199" s="1">
        <f t="shared" si="193"/>
        <v>0</v>
      </c>
      <c r="X199" s="1">
        <f t="shared" si="193"/>
        <v>0</v>
      </c>
      <c r="Y199" s="1">
        <f t="shared" si="193"/>
        <v>0</v>
      </c>
      <c r="Z199" s="1">
        <f t="shared" si="193"/>
        <v>0</v>
      </c>
      <c r="AA199" s="1">
        <f t="shared" si="193"/>
        <v>0</v>
      </c>
      <c r="AB199" s="1">
        <f t="shared" si="193"/>
        <v>0</v>
      </c>
      <c r="AC199" s="1">
        <f t="shared" si="193"/>
        <v>0</v>
      </c>
      <c r="AD199" s="1">
        <f t="shared" si="193"/>
        <v>0</v>
      </c>
      <c r="AE199" s="1">
        <f t="shared" si="193"/>
        <v>0</v>
      </c>
      <c r="AF199" s="1">
        <f t="shared" si="193"/>
        <v>0</v>
      </c>
    </row>
    <row r="200" spans="1:38">
      <c r="A200" s="8" t="s">
        <v>679</v>
      </c>
      <c r="B200" s="5" t="str">
        <f t="shared" ref="B200" si="194">RIGHT(A200,10)</f>
        <v>8700-04145</v>
      </c>
      <c r="C200" s="5" t="str">
        <f t="shared" ref="C200" si="195">LEFT(B200,4)</f>
        <v>8700</v>
      </c>
      <c r="D200" s="1">
        <f>SUM($F200:K200)</f>
        <v>0</v>
      </c>
      <c r="E200" s="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f>Y201</f>
        <v>0</v>
      </c>
      <c r="Z200" s="1">
        <f t="shared" ref="Z200:AF200" si="196">Z201</f>
        <v>0</v>
      </c>
      <c r="AA200" s="1">
        <f t="shared" si="196"/>
        <v>0</v>
      </c>
      <c r="AB200" s="1">
        <f t="shared" si="196"/>
        <v>0</v>
      </c>
      <c r="AC200" s="1">
        <f t="shared" si="196"/>
        <v>0</v>
      </c>
      <c r="AD200" s="1">
        <f t="shared" si="196"/>
        <v>0</v>
      </c>
      <c r="AE200" s="1">
        <f t="shared" si="196"/>
        <v>0</v>
      </c>
      <c r="AF200" s="1">
        <f t="shared" si="196"/>
        <v>0</v>
      </c>
    </row>
    <row r="201" spans="1:38">
      <c r="A201" s="51" t="s">
        <v>32</v>
      </c>
      <c r="B201" s="5"/>
      <c r="C201" s="5"/>
      <c r="D201" s="31">
        <f>SUM(D200)</f>
        <v>0</v>
      </c>
      <c r="E201" s="32">
        <f>SUM(E200)</f>
        <v>0</v>
      </c>
      <c r="F201" s="31">
        <f>SUM(F200:F200)</f>
        <v>0</v>
      </c>
      <c r="G201" s="31">
        <f t="shared" ref="G201:N201" si="197">SUM(G200:G200)</f>
        <v>0</v>
      </c>
      <c r="H201" s="31">
        <f t="shared" si="197"/>
        <v>0</v>
      </c>
      <c r="I201" s="31">
        <f t="shared" si="197"/>
        <v>0</v>
      </c>
      <c r="J201" s="31">
        <f t="shared" si="197"/>
        <v>0</v>
      </c>
      <c r="K201" s="31">
        <f t="shared" si="197"/>
        <v>0</v>
      </c>
      <c r="L201" s="31">
        <f t="shared" si="197"/>
        <v>0</v>
      </c>
      <c r="M201" s="31">
        <f t="shared" si="197"/>
        <v>0</v>
      </c>
      <c r="N201" s="31">
        <f t="shared" si="197"/>
        <v>0</v>
      </c>
      <c r="O201" s="31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7">
        <f t="shared" ref="AA201" si="198">O201*(1+AA$3)</f>
        <v>0</v>
      </c>
      <c r="AB201" s="37">
        <f t="shared" ref="AB201" si="199">P201*(1+AB$3)</f>
        <v>0</v>
      </c>
      <c r="AC201" s="37">
        <f t="shared" ref="AC201" si="200">Q201*(1+AC$3)</f>
        <v>0</v>
      </c>
      <c r="AD201" s="37">
        <f t="shared" ref="AD201" si="201">R201*(1+AD$3)</f>
        <v>0</v>
      </c>
      <c r="AE201" s="37">
        <f t="shared" ref="AE201" si="202">S201*(1+AE$3)</f>
        <v>0</v>
      </c>
      <c r="AF201" s="37">
        <f t="shared" ref="AF201" si="203">T201*(1+AF$3)</f>
        <v>0</v>
      </c>
      <c r="AH201" s="15">
        <f>SUM(F201:Q201)</f>
        <v>0</v>
      </c>
      <c r="AI201" s="15">
        <f>SUM(U201:AF201)</f>
        <v>0</v>
      </c>
      <c r="AK201" s="15">
        <f>AH201*$AK$6</f>
        <v>0</v>
      </c>
      <c r="AL201" s="15">
        <f>AI201*$AL$6</f>
        <v>0</v>
      </c>
    </row>
    <row r="202" spans="1:38">
      <c r="B202" s="5"/>
      <c r="C202" s="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8">
      <c r="A203" s="76" t="s">
        <v>434</v>
      </c>
      <c r="B203" s="5" t="str">
        <f t="shared" si="175"/>
        <v>9302-05415</v>
      </c>
      <c r="C203" s="5" t="str">
        <f t="shared" ref="C203:C208" si="204">LEFT(B203,4)</f>
        <v>9302</v>
      </c>
      <c r="D203" s="1">
        <f>SUM($F203:K203)</f>
        <v>0</v>
      </c>
      <c r="E203" s="2">
        <f t="shared" ref="E203:E208" si="205">D203/$D$211</f>
        <v>0</v>
      </c>
      <c r="F203" s="22">
        <f>'Div 91 history'!B201</f>
        <v>0</v>
      </c>
      <c r="G203" s="22">
        <f>'Div 91 history'!C201</f>
        <v>0</v>
      </c>
      <c r="H203" s="22">
        <f>'Div 91 history'!D201</f>
        <v>0</v>
      </c>
      <c r="I203" s="22">
        <f>'Div 91 history'!E201</f>
        <v>0</v>
      </c>
      <c r="J203" s="22">
        <f>'Div 91 history'!F201</f>
        <v>0</v>
      </c>
      <c r="K203" s="22">
        <f>'Div 91 history'!G201</f>
        <v>0</v>
      </c>
      <c r="L203" s="1">
        <f t="shared" ref="L203:U207" si="206">$E203*L$211</f>
        <v>0</v>
      </c>
      <c r="M203" s="1">
        <f t="shared" si="206"/>
        <v>0</v>
      </c>
      <c r="N203" s="1">
        <f t="shared" si="206"/>
        <v>0</v>
      </c>
      <c r="O203" s="1">
        <f t="shared" si="206"/>
        <v>0</v>
      </c>
      <c r="P203" s="1">
        <f t="shared" si="206"/>
        <v>0</v>
      </c>
      <c r="Q203" s="1">
        <f t="shared" si="206"/>
        <v>0</v>
      </c>
      <c r="R203" s="1">
        <f t="shared" si="206"/>
        <v>0</v>
      </c>
      <c r="S203" s="1">
        <f t="shared" si="206"/>
        <v>0</v>
      </c>
      <c r="T203" s="1">
        <f t="shared" si="206"/>
        <v>0</v>
      </c>
      <c r="U203" s="1">
        <f t="shared" si="206"/>
        <v>0</v>
      </c>
      <c r="V203" s="1">
        <f t="shared" ref="V203:AF207" si="207">$E203*V$211</f>
        <v>0</v>
      </c>
      <c r="W203" s="1">
        <f t="shared" si="207"/>
        <v>0</v>
      </c>
      <c r="X203" s="1">
        <f t="shared" si="207"/>
        <v>0</v>
      </c>
      <c r="Y203" s="1">
        <f t="shared" si="207"/>
        <v>0</v>
      </c>
      <c r="Z203" s="1">
        <f t="shared" si="207"/>
        <v>0</v>
      </c>
      <c r="AA203" s="1">
        <f t="shared" si="207"/>
        <v>0</v>
      </c>
      <c r="AB203" s="1">
        <f t="shared" si="207"/>
        <v>0</v>
      </c>
      <c r="AC203" s="1">
        <f t="shared" si="207"/>
        <v>0</v>
      </c>
      <c r="AD203" s="1">
        <f t="shared" si="207"/>
        <v>0</v>
      </c>
      <c r="AE203" s="1">
        <f t="shared" si="207"/>
        <v>0</v>
      </c>
      <c r="AF203" s="1">
        <f t="shared" si="207"/>
        <v>0</v>
      </c>
    </row>
    <row r="204" spans="1:38">
      <c r="A204" s="76" t="s">
        <v>348</v>
      </c>
      <c r="B204" s="5" t="str">
        <f t="shared" si="175"/>
        <v>8700-05415</v>
      </c>
      <c r="C204" s="5" t="str">
        <f t="shared" si="204"/>
        <v>8700</v>
      </c>
      <c r="D204" s="1">
        <f>SUM($F204:K204)</f>
        <v>1648.4</v>
      </c>
      <c r="E204" s="2">
        <f t="shared" si="205"/>
        <v>0.17389286241745261</v>
      </c>
      <c r="F204" s="22">
        <f>'Div 91 history'!B202</f>
        <v>2</v>
      </c>
      <c r="G204" s="22">
        <f>'Div 91 history'!C202</f>
        <v>25</v>
      </c>
      <c r="H204" s="22">
        <f>'Div 91 history'!D202</f>
        <v>56</v>
      </c>
      <c r="I204" s="22">
        <f>'Div 91 history'!E202</f>
        <v>697.4</v>
      </c>
      <c r="J204" s="22">
        <f>'Div 91 history'!F202</f>
        <v>718</v>
      </c>
      <c r="K204" s="22">
        <f>'Div 91 history'!G202</f>
        <v>150</v>
      </c>
      <c r="L204" s="1">
        <f t="shared" si="206"/>
        <v>2279.1633187754501</v>
      </c>
      <c r="M204" s="1">
        <f t="shared" si="206"/>
        <v>3199.9260252758618</v>
      </c>
      <c r="N204" s="1">
        <f t="shared" si="206"/>
        <v>2490.4431466126553</v>
      </c>
      <c r="O204" s="1">
        <f t="shared" si="206"/>
        <v>1585.5551195223329</v>
      </c>
      <c r="P204" s="1">
        <f t="shared" si="206"/>
        <v>1570.2525476295971</v>
      </c>
      <c r="Q204" s="1">
        <f t="shared" si="206"/>
        <v>1643.8092284321795</v>
      </c>
      <c r="R204" s="1">
        <f t="shared" si="206"/>
        <v>1574.078190602781</v>
      </c>
      <c r="S204" s="1">
        <f t="shared" si="206"/>
        <v>1801.7317703652132</v>
      </c>
      <c r="T204" s="1">
        <f t="shared" si="206"/>
        <v>1649.7215857543729</v>
      </c>
      <c r="U204" s="1">
        <f t="shared" si="206"/>
        <v>1914.4039116399777</v>
      </c>
      <c r="V204" s="1">
        <f t="shared" si="207"/>
        <v>5719.1623520475987</v>
      </c>
      <c r="W204" s="1">
        <f t="shared" si="207"/>
        <v>1597.2059413043023</v>
      </c>
      <c r="X204" s="1">
        <f t="shared" si="207"/>
        <v>2560.645434099205</v>
      </c>
      <c r="Y204" s="1">
        <f t="shared" si="207"/>
        <v>4030.3705179652725</v>
      </c>
      <c r="Z204" s="1">
        <f t="shared" si="207"/>
        <v>2709.5498921872695</v>
      </c>
      <c r="AA204" s="1">
        <f t="shared" si="207"/>
        <v>1585.5551195223329</v>
      </c>
      <c r="AB204" s="1">
        <f t="shared" si="207"/>
        <v>1570.2525476295971</v>
      </c>
      <c r="AC204" s="1">
        <f t="shared" si="207"/>
        <v>1643.8092284321795</v>
      </c>
      <c r="AD204" s="1">
        <f t="shared" si="207"/>
        <v>1574.078190602781</v>
      </c>
      <c r="AE204" s="1">
        <f t="shared" si="207"/>
        <v>1801.7317703652132</v>
      </c>
      <c r="AF204" s="1">
        <f t="shared" si="207"/>
        <v>1649.7215857543729</v>
      </c>
    </row>
    <row r="205" spans="1:38">
      <c r="A205" s="76" t="s">
        <v>730</v>
      </c>
      <c r="B205" s="5" t="str">
        <f t="shared" si="175"/>
        <v>9030-05417</v>
      </c>
      <c r="C205" s="5" t="str">
        <f t="shared" si="204"/>
        <v>9030</v>
      </c>
      <c r="D205" s="1">
        <f>SUM($F205:K205)</f>
        <v>0</v>
      </c>
      <c r="E205" s="2">
        <f t="shared" si="205"/>
        <v>0</v>
      </c>
      <c r="F205" s="22">
        <f>'Div 91 history'!B203</f>
        <v>0</v>
      </c>
      <c r="G205" s="22">
        <f>'Div 91 history'!C203</f>
        <v>0</v>
      </c>
      <c r="H205" s="22">
        <f>'Div 91 history'!D203</f>
        <v>0</v>
      </c>
      <c r="I205" s="22">
        <f>'Div 91 history'!E203</f>
        <v>0</v>
      </c>
      <c r="J205" s="22">
        <f>'Div 91 history'!F203</f>
        <v>0</v>
      </c>
      <c r="K205" s="22">
        <f>'Div 91 history'!G203</f>
        <v>0</v>
      </c>
      <c r="L205" s="1">
        <f t="shared" si="206"/>
        <v>0</v>
      </c>
      <c r="M205" s="1">
        <f t="shared" si="206"/>
        <v>0</v>
      </c>
      <c r="N205" s="1">
        <f t="shared" si="206"/>
        <v>0</v>
      </c>
      <c r="O205" s="1">
        <f t="shared" si="206"/>
        <v>0</v>
      </c>
      <c r="P205" s="1">
        <f t="shared" si="206"/>
        <v>0</v>
      </c>
      <c r="Q205" s="1">
        <f t="shared" si="206"/>
        <v>0</v>
      </c>
      <c r="R205" s="1">
        <f t="shared" si="206"/>
        <v>0</v>
      </c>
      <c r="S205" s="1">
        <f t="shared" si="206"/>
        <v>0</v>
      </c>
      <c r="T205" s="1">
        <f t="shared" si="206"/>
        <v>0</v>
      </c>
      <c r="U205" s="1">
        <f t="shared" si="206"/>
        <v>0</v>
      </c>
      <c r="V205" s="1">
        <f t="shared" si="207"/>
        <v>0</v>
      </c>
      <c r="W205" s="1">
        <f t="shared" si="207"/>
        <v>0</v>
      </c>
      <c r="X205" s="1">
        <f t="shared" si="207"/>
        <v>0</v>
      </c>
      <c r="Y205" s="1">
        <f t="shared" si="207"/>
        <v>0</v>
      </c>
      <c r="Z205" s="1">
        <f t="shared" si="207"/>
        <v>0</v>
      </c>
      <c r="AA205" s="1">
        <f t="shared" si="207"/>
        <v>0</v>
      </c>
      <c r="AB205" s="1">
        <f t="shared" si="207"/>
        <v>0</v>
      </c>
      <c r="AC205" s="1">
        <f t="shared" si="207"/>
        <v>0</v>
      </c>
      <c r="AD205" s="1">
        <f t="shared" si="207"/>
        <v>0</v>
      </c>
      <c r="AE205" s="1">
        <f t="shared" si="207"/>
        <v>0</v>
      </c>
      <c r="AF205" s="1">
        <f t="shared" si="207"/>
        <v>0</v>
      </c>
    </row>
    <row r="206" spans="1:38">
      <c r="A206" s="76" t="s">
        <v>349</v>
      </c>
      <c r="B206" s="5" t="str">
        <f t="shared" si="175"/>
        <v>8700-05417</v>
      </c>
      <c r="C206" s="5" t="str">
        <f t="shared" si="204"/>
        <v>8700</v>
      </c>
      <c r="D206" s="1">
        <f>SUM($F206:K206)</f>
        <v>2</v>
      </c>
      <c r="E206" s="2">
        <f t="shared" si="205"/>
        <v>2.1098381754119461E-4</v>
      </c>
      <c r="F206" s="22">
        <f>'Div 91 history'!B204</f>
        <v>0</v>
      </c>
      <c r="G206" s="22">
        <f>'Div 91 history'!C204</f>
        <v>0</v>
      </c>
      <c r="H206" s="22">
        <f>'Div 91 history'!D204</f>
        <v>0</v>
      </c>
      <c r="I206" s="22">
        <f>'Div 91 history'!E204</f>
        <v>0</v>
      </c>
      <c r="J206" s="22">
        <f>'Div 91 history'!F204</f>
        <v>2</v>
      </c>
      <c r="K206" s="22">
        <f>'Div 91 history'!G204</f>
        <v>0</v>
      </c>
      <c r="L206" s="1">
        <f t="shared" si="206"/>
        <v>2.7653037112053505</v>
      </c>
      <c r="M206" s="1">
        <f t="shared" si="206"/>
        <v>3.882463025085976</v>
      </c>
      <c r="N206" s="1">
        <f t="shared" si="206"/>
        <v>3.0216490495179023</v>
      </c>
      <c r="O206" s="1">
        <f t="shared" si="206"/>
        <v>1.9237504483406125</v>
      </c>
      <c r="P206" s="1">
        <f t="shared" si="206"/>
        <v>1.9051838723969874</v>
      </c>
      <c r="Q206" s="1">
        <f t="shared" si="206"/>
        <v>1.9944300272169126</v>
      </c>
      <c r="R206" s="1">
        <f t="shared" si="206"/>
        <v>1.9098255163828937</v>
      </c>
      <c r="S206" s="1">
        <f t="shared" si="206"/>
        <v>2.1860370909551241</v>
      </c>
      <c r="T206" s="1">
        <f t="shared" si="206"/>
        <v>2.0016034770133131</v>
      </c>
      <c r="U206" s="1">
        <f t="shared" si="206"/>
        <v>2.3227419456927656</v>
      </c>
      <c r="V206" s="1">
        <f t="shared" si="207"/>
        <v>6.9390467751123497</v>
      </c>
      <c r="W206" s="1">
        <f t="shared" si="207"/>
        <v>1.9378863641158726</v>
      </c>
      <c r="X206" s="1">
        <f t="shared" si="207"/>
        <v>3.1068253264974581</v>
      </c>
      <c r="Y206" s="1">
        <f t="shared" si="207"/>
        <v>4.8900394539738805</v>
      </c>
      <c r="Z206" s="1">
        <f t="shared" si="207"/>
        <v>3.2874907694579827</v>
      </c>
      <c r="AA206" s="1">
        <f t="shared" si="207"/>
        <v>1.9237504483406125</v>
      </c>
      <c r="AB206" s="1">
        <f t="shared" si="207"/>
        <v>1.9051838723969874</v>
      </c>
      <c r="AC206" s="1">
        <f t="shared" si="207"/>
        <v>1.9944300272169126</v>
      </c>
      <c r="AD206" s="1">
        <f t="shared" si="207"/>
        <v>1.9098255163828937</v>
      </c>
      <c r="AE206" s="1">
        <f t="shared" si="207"/>
        <v>2.1860370909551241</v>
      </c>
      <c r="AF206" s="1">
        <f t="shared" si="207"/>
        <v>2.0016034770133131</v>
      </c>
    </row>
    <row r="207" spans="1:38">
      <c r="A207" s="76" t="s">
        <v>350</v>
      </c>
      <c r="B207" s="5" t="str">
        <f t="shared" ref="B207" si="208">RIGHT(A207,10)</f>
        <v>8700-07510</v>
      </c>
      <c r="C207" s="5" t="str">
        <f t="shared" ref="C207" si="209">LEFT(B207,4)</f>
        <v>8700</v>
      </c>
      <c r="D207" s="1">
        <f>SUM($F207:K207)</f>
        <v>304</v>
      </c>
      <c r="E207" s="2">
        <f t="shared" si="205"/>
        <v>3.2069540266261576E-2</v>
      </c>
      <c r="F207" s="22">
        <f>'Div 91 history'!B205</f>
        <v>0</v>
      </c>
      <c r="G207" s="22">
        <f>'Div 91 history'!C205</f>
        <v>0</v>
      </c>
      <c r="H207" s="22">
        <f>'Div 91 history'!D205</f>
        <v>0</v>
      </c>
      <c r="I207" s="22">
        <f>'Div 91 history'!E205</f>
        <v>79</v>
      </c>
      <c r="J207" s="22">
        <f>'Div 91 history'!F205</f>
        <v>225</v>
      </c>
      <c r="K207" s="22">
        <f>'Div 91 history'!G205</f>
        <v>0</v>
      </c>
      <c r="L207" s="1">
        <f t="shared" si="206"/>
        <v>420.32616410321322</v>
      </c>
      <c r="M207" s="1">
        <f t="shared" si="206"/>
        <v>590.13437981306822</v>
      </c>
      <c r="N207" s="1">
        <f t="shared" si="206"/>
        <v>459.29065552672103</v>
      </c>
      <c r="O207" s="1">
        <f t="shared" si="206"/>
        <v>292.41006814777307</v>
      </c>
      <c r="P207" s="1">
        <f t="shared" si="206"/>
        <v>289.58794860434205</v>
      </c>
      <c r="Q207" s="1">
        <f t="shared" si="206"/>
        <v>303.15336413697065</v>
      </c>
      <c r="R207" s="1">
        <f t="shared" si="206"/>
        <v>290.29347849019979</v>
      </c>
      <c r="S207" s="1">
        <f t="shared" si="206"/>
        <v>332.27763782517877</v>
      </c>
      <c r="T207" s="1">
        <f t="shared" si="206"/>
        <v>304.24372850602356</v>
      </c>
      <c r="U207" s="1">
        <f t="shared" si="206"/>
        <v>353.05677574530034</v>
      </c>
      <c r="V207" s="1">
        <f t="shared" si="207"/>
        <v>1054.735109817077</v>
      </c>
      <c r="W207" s="1">
        <f t="shared" si="207"/>
        <v>294.55872734561257</v>
      </c>
      <c r="X207" s="1">
        <f t="shared" si="207"/>
        <v>472.23744962761356</v>
      </c>
      <c r="Y207" s="1">
        <f t="shared" si="207"/>
        <v>743.2859970040297</v>
      </c>
      <c r="Z207" s="1">
        <f t="shared" si="207"/>
        <v>499.69859695761329</v>
      </c>
      <c r="AA207" s="1">
        <f t="shared" si="207"/>
        <v>292.41006814777307</v>
      </c>
      <c r="AB207" s="1">
        <f t="shared" si="207"/>
        <v>289.58794860434205</v>
      </c>
      <c r="AC207" s="1">
        <f t="shared" si="207"/>
        <v>303.15336413697065</v>
      </c>
      <c r="AD207" s="1">
        <f t="shared" si="207"/>
        <v>290.29347849019979</v>
      </c>
      <c r="AE207" s="1">
        <f t="shared" si="207"/>
        <v>332.27763782517877</v>
      </c>
      <c r="AF207" s="1">
        <f t="shared" si="207"/>
        <v>304.24372850602356</v>
      </c>
    </row>
    <row r="208" spans="1:38">
      <c r="A208" s="76" t="s">
        <v>247</v>
      </c>
      <c r="B208" s="5" t="str">
        <f t="shared" si="175"/>
        <v>9302-07510</v>
      </c>
      <c r="C208" s="5" t="str">
        <f t="shared" si="204"/>
        <v>9302</v>
      </c>
      <c r="D208" s="1">
        <f>SUM($F208:K208)</f>
        <v>7500</v>
      </c>
      <c r="E208" s="2">
        <f t="shared" si="205"/>
        <v>0.79118931577947971</v>
      </c>
      <c r="F208" s="22">
        <f>'Div 91 history'!B206</f>
        <v>0</v>
      </c>
      <c r="G208" s="22">
        <f>'Div 91 history'!C206</f>
        <v>0</v>
      </c>
      <c r="H208" s="22">
        <f>'Div 91 history'!D206</f>
        <v>0</v>
      </c>
      <c r="I208" s="22">
        <f>'Div 91 history'!E206</f>
        <v>0</v>
      </c>
      <c r="J208" s="22">
        <f>'Div 91 history'!F206</f>
        <v>7500</v>
      </c>
      <c r="K208" s="22">
        <f>'Div 91 history'!G206</f>
        <v>0</v>
      </c>
      <c r="L208" s="1">
        <f t="shared" ref="L208:U210" si="210">$E208*L$211</f>
        <v>10369.888917020064</v>
      </c>
      <c r="M208" s="1">
        <f t="shared" si="210"/>
        <v>14559.236344072409</v>
      </c>
      <c r="N208" s="1">
        <f t="shared" si="210"/>
        <v>11331.183935692132</v>
      </c>
      <c r="O208" s="1">
        <f t="shared" si="210"/>
        <v>7214.0641812772956</v>
      </c>
      <c r="P208" s="1">
        <f t="shared" si="210"/>
        <v>7144.4395214887018</v>
      </c>
      <c r="Q208" s="1">
        <f t="shared" si="210"/>
        <v>7479.1126020634219</v>
      </c>
      <c r="R208" s="1">
        <f t="shared" si="210"/>
        <v>7161.8456864358504</v>
      </c>
      <c r="S208" s="1">
        <f t="shared" si="210"/>
        <v>8197.6390910817136</v>
      </c>
      <c r="T208" s="1">
        <f t="shared" si="210"/>
        <v>7506.0130387999243</v>
      </c>
      <c r="U208" s="1">
        <f t="shared" si="210"/>
        <v>8710.2822963478702</v>
      </c>
      <c r="V208" s="1">
        <f t="shared" ref="V208:AF210" si="211">$E208*V$211</f>
        <v>26021.425406671307</v>
      </c>
      <c r="W208" s="1">
        <f t="shared" si="211"/>
        <v>7267.0738654345214</v>
      </c>
      <c r="X208" s="1">
        <f t="shared" si="211"/>
        <v>11650.594974365466</v>
      </c>
      <c r="Y208" s="1">
        <f t="shared" si="211"/>
        <v>18337.647952402051</v>
      </c>
      <c r="Z208" s="1">
        <f t="shared" si="211"/>
        <v>12328.090385467434</v>
      </c>
      <c r="AA208" s="1">
        <f t="shared" si="211"/>
        <v>7214.0641812772956</v>
      </c>
      <c r="AB208" s="1">
        <f t="shared" si="211"/>
        <v>7144.4395214887018</v>
      </c>
      <c r="AC208" s="1">
        <f t="shared" si="211"/>
        <v>7479.1126020634219</v>
      </c>
      <c r="AD208" s="1">
        <f t="shared" si="211"/>
        <v>7161.8456864358504</v>
      </c>
      <c r="AE208" s="1">
        <f t="shared" si="211"/>
        <v>8197.6390910817136</v>
      </c>
      <c r="AF208" s="1">
        <f t="shared" si="211"/>
        <v>7506.0130387999243</v>
      </c>
    </row>
    <row r="209" spans="1:38">
      <c r="A209" s="76" t="s">
        <v>843</v>
      </c>
      <c r="B209" s="5" t="str">
        <f t="shared" ref="B209:B210" si="212">RIGHT(A209,10)</f>
        <v>9030-05415</v>
      </c>
      <c r="C209" s="5" t="str">
        <f t="shared" ref="C209:C210" si="213">LEFT(B209,4)</f>
        <v>9030</v>
      </c>
      <c r="D209" s="1">
        <f>SUM($F209:K209)</f>
        <v>25</v>
      </c>
      <c r="E209" s="2">
        <f t="shared" ref="E209:E210" si="214">D209/$D$211</f>
        <v>2.6372977192649326E-3</v>
      </c>
      <c r="F209" s="22">
        <f>'Div 91 history'!B207</f>
        <v>0</v>
      </c>
      <c r="G209" s="22">
        <f>'Div 91 history'!C207</f>
        <v>0</v>
      </c>
      <c r="H209" s="22">
        <f>'Div 91 history'!D207</f>
        <v>0</v>
      </c>
      <c r="I209" s="22">
        <f>'Div 91 history'!E207</f>
        <v>0</v>
      </c>
      <c r="J209" s="22">
        <f>'Div 91 history'!F207</f>
        <v>0</v>
      </c>
      <c r="K209" s="22">
        <f>'Div 91 history'!G207</f>
        <v>25</v>
      </c>
      <c r="L209" s="1">
        <f t="shared" si="210"/>
        <v>34.566296390066881</v>
      </c>
      <c r="M209" s="1">
        <f t="shared" si="210"/>
        <v>48.530787813574698</v>
      </c>
      <c r="N209" s="1">
        <f t="shared" si="210"/>
        <v>37.770613118973777</v>
      </c>
      <c r="O209" s="1">
        <f t="shared" si="210"/>
        <v>24.046880604257655</v>
      </c>
      <c r="P209" s="1">
        <f t="shared" si="210"/>
        <v>23.814798404962342</v>
      </c>
      <c r="Q209" s="1">
        <f t="shared" si="210"/>
        <v>24.930375340211409</v>
      </c>
      <c r="R209" s="1">
        <f t="shared" si="210"/>
        <v>23.872818954786169</v>
      </c>
      <c r="S209" s="1">
        <f t="shared" si="210"/>
        <v>27.325463636939048</v>
      </c>
      <c r="T209" s="1">
        <f t="shared" si="210"/>
        <v>25.020043462666415</v>
      </c>
      <c r="U209" s="1">
        <f t="shared" si="210"/>
        <v>29.034274321159572</v>
      </c>
      <c r="V209" s="1">
        <f t="shared" si="211"/>
        <v>86.738084688904365</v>
      </c>
      <c r="W209" s="1">
        <f t="shared" si="211"/>
        <v>24.223579551448406</v>
      </c>
      <c r="X209" s="1">
        <f t="shared" si="211"/>
        <v>38.835316581218223</v>
      </c>
      <c r="Y209" s="1">
        <f t="shared" si="211"/>
        <v>61.125493174673508</v>
      </c>
      <c r="Z209" s="1">
        <f t="shared" si="211"/>
        <v>41.093634618224783</v>
      </c>
      <c r="AA209" s="1">
        <f t="shared" si="211"/>
        <v>24.046880604257655</v>
      </c>
      <c r="AB209" s="1">
        <f t="shared" si="211"/>
        <v>23.814798404962342</v>
      </c>
      <c r="AC209" s="1">
        <f t="shared" si="211"/>
        <v>24.930375340211409</v>
      </c>
      <c r="AD209" s="1">
        <f t="shared" si="211"/>
        <v>23.872818954786169</v>
      </c>
      <c r="AE209" s="1">
        <f t="shared" si="211"/>
        <v>27.325463636939048</v>
      </c>
      <c r="AF209" s="1">
        <f t="shared" si="211"/>
        <v>25.020043462666415</v>
      </c>
    </row>
    <row r="210" spans="1:38">
      <c r="A210" s="76" t="s">
        <v>732</v>
      </c>
      <c r="B210" s="5" t="str">
        <f t="shared" si="212"/>
        <v>8700-07520</v>
      </c>
      <c r="C210" s="5" t="str">
        <f t="shared" si="213"/>
        <v>8700</v>
      </c>
      <c r="D210" s="1">
        <f>SUM($F210:K210)</f>
        <v>0</v>
      </c>
      <c r="E210" s="2">
        <f t="shared" si="214"/>
        <v>0</v>
      </c>
      <c r="F210" s="22">
        <f>'Div 91 history'!B208</f>
        <v>0</v>
      </c>
      <c r="G210" s="22">
        <f>'Div 91 history'!C208</f>
        <v>0</v>
      </c>
      <c r="H210" s="22">
        <f>'Div 91 history'!D208</f>
        <v>0</v>
      </c>
      <c r="I210" s="22">
        <f>'Div 91 history'!E208</f>
        <v>0</v>
      </c>
      <c r="J210" s="22">
        <f>'Div 91 history'!F208</f>
        <v>0</v>
      </c>
      <c r="K210" s="22">
        <f>'Div 91 history'!G208</f>
        <v>0</v>
      </c>
      <c r="L210" s="1">
        <f t="shared" si="210"/>
        <v>0</v>
      </c>
      <c r="M210" s="1">
        <f t="shared" si="210"/>
        <v>0</v>
      </c>
      <c r="N210" s="1">
        <f t="shared" si="210"/>
        <v>0</v>
      </c>
      <c r="O210" s="1">
        <f t="shared" si="210"/>
        <v>0</v>
      </c>
      <c r="P210" s="1">
        <f t="shared" si="210"/>
        <v>0</v>
      </c>
      <c r="Q210" s="1">
        <f t="shared" si="210"/>
        <v>0</v>
      </c>
      <c r="R210" s="1">
        <f t="shared" si="210"/>
        <v>0</v>
      </c>
      <c r="S210" s="1">
        <f t="shared" si="210"/>
        <v>0</v>
      </c>
      <c r="T210" s="1">
        <f t="shared" si="210"/>
        <v>0</v>
      </c>
      <c r="U210" s="1">
        <f t="shared" si="210"/>
        <v>0</v>
      </c>
      <c r="V210" s="1">
        <f t="shared" si="211"/>
        <v>0</v>
      </c>
      <c r="W210" s="1">
        <f t="shared" si="211"/>
        <v>0</v>
      </c>
      <c r="X210" s="1">
        <f t="shared" si="211"/>
        <v>0</v>
      </c>
      <c r="Y210" s="1">
        <f t="shared" si="211"/>
        <v>0</v>
      </c>
      <c r="Z210" s="1">
        <f t="shared" si="211"/>
        <v>0</v>
      </c>
      <c r="AA210" s="1">
        <f t="shared" si="211"/>
        <v>0</v>
      </c>
      <c r="AB210" s="1">
        <f t="shared" si="211"/>
        <v>0</v>
      </c>
      <c r="AC210" s="1">
        <f t="shared" si="211"/>
        <v>0</v>
      </c>
      <c r="AD210" s="1">
        <f t="shared" si="211"/>
        <v>0</v>
      </c>
      <c r="AE210" s="1">
        <f t="shared" si="211"/>
        <v>0</v>
      </c>
      <c r="AF210" s="1">
        <f t="shared" si="211"/>
        <v>0</v>
      </c>
    </row>
    <row r="211" spans="1:38">
      <c r="A211" s="9" t="s">
        <v>35</v>
      </c>
      <c r="B211" s="5"/>
      <c r="C211" s="5"/>
      <c r="D211" s="31">
        <f>SUM(D203:D210)</f>
        <v>9479.4</v>
      </c>
      <c r="E211" s="32">
        <f t="shared" ref="E211:K211" si="215">SUM(E203:E210)</f>
        <v>1</v>
      </c>
      <c r="F211" s="31">
        <f t="shared" si="215"/>
        <v>2</v>
      </c>
      <c r="G211" s="31">
        <f t="shared" si="215"/>
        <v>25</v>
      </c>
      <c r="H211" s="31">
        <f t="shared" si="215"/>
        <v>56</v>
      </c>
      <c r="I211" s="31">
        <f t="shared" si="215"/>
        <v>776.4</v>
      </c>
      <c r="J211" s="31">
        <f t="shared" si="215"/>
        <v>8445</v>
      </c>
      <c r="K211" s="31">
        <f t="shared" si="215"/>
        <v>175</v>
      </c>
      <c r="L211" s="33">
        <f>'Div 91 history'!H209</f>
        <v>13106.71</v>
      </c>
      <c r="M211" s="33">
        <f>'Div 91 history'!I209</f>
        <v>18401.71</v>
      </c>
      <c r="N211" s="33">
        <f>'Div 91 history'!J209</f>
        <v>14321.71</v>
      </c>
      <c r="O211" s="31">
        <f>'Div 091 FY19 Budget'!C100</f>
        <v>9118</v>
      </c>
      <c r="P211" s="31">
        <f>'Div 091 FY19 Budget'!D100</f>
        <v>9030</v>
      </c>
      <c r="Q211" s="31">
        <f>'Div 091 FY19 Budget'!E100</f>
        <v>9453</v>
      </c>
      <c r="R211" s="31">
        <f>'Div 091 FY19 Budget'!F100</f>
        <v>9052</v>
      </c>
      <c r="S211" s="31">
        <f>'Div 091 FY19 Budget'!G100</f>
        <v>10361.16</v>
      </c>
      <c r="T211" s="31">
        <f>'Div 091 FY19 Budget'!H100</f>
        <v>9487</v>
      </c>
      <c r="U211" s="31">
        <f>'Div 091 FY19 Budget'!I100</f>
        <v>11009.1</v>
      </c>
      <c r="V211" s="31">
        <f>'Div 091 FY19 Budget'!J100</f>
        <v>32889</v>
      </c>
      <c r="W211" s="31">
        <f>'Div 091 FY19 Budget'!K100</f>
        <v>9185</v>
      </c>
      <c r="X211" s="31">
        <f>'Div 091 FY19 Budget'!L100</f>
        <v>14725.42</v>
      </c>
      <c r="Y211" s="31">
        <f>'Div 091 FY19 Budget'!M100</f>
        <v>23177.32</v>
      </c>
      <c r="Z211" s="31">
        <f>'Div 091 FY19 Budget'!N100</f>
        <v>15581.72</v>
      </c>
      <c r="AA211" s="37">
        <f t="shared" ref="AA211" si="216">O211*(1+AA$3)</f>
        <v>9118</v>
      </c>
      <c r="AB211" s="37">
        <f t="shared" ref="AB211" si="217">P211*(1+AB$3)</f>
        <v>9030</v>
      </c>
      <c r="AC211" s="37">
        <f t="shared" ref="AC211" si="218">Q211*(1+AC$3)</f>
        <v>9453</v>
      </c>
      <c r="AD211" s="37">
        <f t="shared" ref="AD211" si="219">R211*(1+AD$3)</f>
        <v>9052</v>
      </c>
      <c r="AE211" s="37">
        <f t="shared" ref="AE211" si="220">S211*(1+AE$3)</f>
        <v>10361.16</v>
      </c>
      <c r="AF211" s="37">
        <f t="shared" ref="AF211" si="221">T211*(1+AF$3)</f>
        <v>9487</v>
      </c>
      <c r="AH211" s="15">
        <f>SUM(F211:Q211)</f>
        <v>82910.53</v>
      </c>
      <c r="AI211" s="15">
        <f>SUM(U211:AF211)</f>
        <v>163068.72</v>
      </c>
      <c r="AK211" s="15">
        <f>AH211*$AK$6</f>
        <v>41272.861890219065</v>
      </c>
      <c r="AL211" s="15">
        <f>AI211*$AL$6</f>
        <v>81175.608816000007</v>
      </c>
    </row>
    <row r="212" spans="1:38">
      <c r="B212" s="5"/>
      <c r="C212" s="5"/>
      <c r="F212" s="1">
        <f>F211-'Div 91 history'!B209</f>
        <v>0</v>
      </c>
      <c r="G212" s="1">
        <f>G211-'Div 91 history'!C209</f>
        <v>0</v>
      </c>
      <c r="H212" s="1">
        <f>H211-'Div 91 history'!D209</f>
        <v>0</v>
      </c>
      <c r="I212" s="1">
        <f>I211-'Div 91 history'!E209</f>
        <v>0</v>
      </c>
      <c r="J212" s="1">
        <f>J211-'Div 91 history'!F209</f>
        <v>0</v>
      </c>
      <c r="K212" s="1">
        <f>K211-'Div 91 history'!G209</f>
        <v>0</v>
      </c>
      <c r="L212" s="1">
        <f>L211-'Div 91 history'!H209</f>
        <v>0</v>
      </c>
      <c r="M212" s="1">
        <f>M211-SUM(M203:M210)</f>
        <v>0</v>
      </c>
      <c r="N212" s="1">
        <f t="shared" ref="N212:AF212" si="222">N211-SUM(N203:N210)</f>
        <v>0</v>
      </c>
      <c r="O212" s="1">
        <f t="shared" si="222"/>
        <v>0</v>
      </c>
      <c r="P212" s="1">
        <f t="shared" si="222"/>
        <v>0</v>
      </c>
      <c r="Q212" s="1">
        <f t="shared" si="222"/>
        <v>0</v>
      </c>
      <c r="R212" s="1">
        <f t="shared" si="222"/>
        <v>0</v>
      </c>
      <c r="S212" s="1">
        <f t="shared" si="222"/>
        <v>0</v>
      </c>
      <c r="T212" s="1">
        <f t="shared" si="222"/>
        <v>0</v>
      </c>
      <c r="U212" s="1">
        <f t="shared" si="222"/>
        <v>0</v>
      </c>
      <c r="V212" s="1">
        <f t="shared" si="222"/>
        <v>0</v>
      </c>
      <c r="W212" s="1">
        <f t="shared" si="222"/>
        <v>0</v>
      </c>
      <c r="X212" s="1">
        <f t="shared" si="222"/>
        <v>0</v>
      </c>
      <c r="Y212" s="1">
        <f t="shared" si="222"/>
        <v>0</v>
      </c>
      <c r="Z212" s="1">
        <f t="shared" si="222"/>
        <v>0</v>
      </c>
      <c r="AA212" s="1">
        <f t="shared" si="222"/>
        <v>0</v>
      </c>
      <c r="AB212" s="1">
        <f t="shared" si="222"/>
        <v>0</v>
      </c>
      <c r="AC212" s="1">
        <f t="shared" si="222"/>
        <v>0</v>
      </c>
      <c r="AD212" s="1">
        <f t="shared" si="222"/>
        <v>0</v>
      </c>
      <c r="AE212" s="1">
        <f t="shared" si="222"/>
        <v>0</v>
      </c>
      <c r="AF212" s="1">
        <f t="shared" si="222"/>
        <v>0</v>
      </c>
    </row>
    <row r="213" spans="1:38">
      <c r="A213" s="76" t="s">
        <v>248</v>
      </c>
      <c r="B213" s="5" t="str">
        <f t="shared" si="175"/>
        <v>8700-05111</v>
      </c>
      <c r="C213" s="5" t="str">
        <f t="shared" ref="C213:C218" si="223">LEFT(B213,4)</f>
        <v>8700</v>
      </c>
      <c r="D213" s="1">
        <f>SUM($F213:K213)</f>
        <v>5255.68</v>
      </c>
      <c r="E213" s="2">
        <f>D213/$D$219</f>
        <v>0.91109993932564792</v>
      </c>
      <c r="F213" s="22">
        <f>'Div 91 history'!B211</f>
        <v>1273.27</v>
      </c>
      <c r="G213" s="22">
        <f>'Div 91 history'!C211</f>
        <v>676.68</v>
      </c>
      <c r="H213" s="22">
        <f>'Div 91 history'!D211</f>
        <v>565.4</v>
      </c>
      <c r="I213" s="22">
        <f>'Div 91 history'!E211</f>
        <v>816.56</v>
      </c>
      <c r="J213" s="22">
        <f>'Div 91 history'!F211</f>
        <v>1512.5</v>
      </c>
      <c r="K213" s="22">
        <f>'Div 91 history'!G211</f>
        <v>411.27</v>
      </c>
      <c r="L213" s="1">
        <f t="shared" ref="L213:U215" si="224">$E213*L$219</f>
        <v>1283.739814509838</v>
      </c>
      <c r="M213" s="1">
        <f t="shared" si="224"/>
        <v>977.61023489642025</v>
      </c>
      <c r="N213" s="1">
        <f t="shared" si="224"/>
        <v>890.144640721158</v>
      </c>
      <c r="O213" s="1">
        <f t="shared" si="224"/>
        <v>2521.9246320533935</v>
      </c>
      <c r="P213" s="1">
        <f t="shared" si="224"/>
        <v>1693.7347872063795</v>
      </c>
      <c r="Q213" s="1">
        <f t="shared" si="224"/>
        <v>881.94474126722719</v>
      </c>
      <c r="R213" s="1">
        <f t="shared" si="224"/>
        <v>2052.7081633006846</v>
      </c>
      <c r="S213" s="1">
        <f t="shared" si="224"/>
        <v>642.32545722458178</v>
      </c>
      <c r="T213" s="1">
        <f t="shared" si="224"/>
        <v>816.34554563578058</v>
      </c>
      <c r="U213" s="1">
        <f t="shared" si="224"/>
        <v>874.65594175262197</v>
      </c>
      <c r="V213" s="1">
        <f t="shared" ref="V213:AF215" si="225">$E213*V$219</f>
        <v>987.63233422900237</v>
      </c>
      <c r="W213" s="1">
        <f t="shared" si="225"/>
        <v>1506.0481997052959</v>
      </c>
      <c r="X213" s="1">
        <f t="shared" si="225"/>
        <v>766.23504897286989</v>
      </c>
      <c r="Y213" s="1">
        <f t="shared" si="225"/>
        <v>830.01204472566531</v>
      </c>
      <c r="Z213" s="1">
        <f t="shared" si="225"/>
        <v>814.52334575712928</v>
      </c>
      <c r="AA213" s="1">
        <f t="shared" si="225"/>
        <v>2521.9246320533935</v>
      </c>
      <c r="AB213" s="1">
        <f t="shared" si="225"/>
        <v>1693.7347872063795</v>
      </c>
      <c r="AC213" s="1">
        <f t="shared" si="225"/>
        <v>881.94474126722719</v>
      </c>
      <c r="AD213" s="1">
        <f t="shared" si="225"/>
        <v>2052.7081633006846</v>
      </c>
      <c r="AE213" s="1">
        <f t="shared" si="225"/>
        <v>642.32545722458178</v>
      </c>
      <c r="AF213" s="1">
        <f t="shared" si="225"/>
        <v>816.34554563578058</v>
      </c>
    </row>
    <row r="214" spans="1:38">
      <c r="A214" s="76" t="s">
        <v>1208</v>
      </c>
      <c r="B214" s="5" t="str">
        <f t="shared" si="175"/>
        <v>9280-05111</v>
      </c>
      <c r="C214" s="5" t="str">
        <f t="shared" si="223"/>
        <v>9280</v>
      </c>
      <c r="D214" s="1">
        <f>SUM($F214:K214)</f>
        <v>441.4</v>
      </c>
      <c r="E214" s="2">
        <f>D214/$D$219</f>
        <v>7.6519025743260805E-2</v>
      </c>
      <c r="F214" s="22">
        <f>'Div 91 history'!B212</f>
        <v>441.4</v>
      </c>
      <c r="G214" s="22">
        <f>'Div 91 history'!C212</f>
        <v>0</v>
      </c>
      <c r="H214" s="22">
        <f>'Div 91 history'!D212</f>
        <v>0</v>
      </c>
      <c r="I214" s="22">
        <f>'Div 91 history'!E212</f>
        <v>0</v>
      </c>
      <c r="J214" s="22">
        <f>'Div 91 history'!F212</f>
        <v>0</v>
      </c>
      <c r="K214" s="22">
        <f>'Div 91 history'!G212</f>
        <v>0</v>
      </c>
      <c r="L214" s="1">
        <f t="shared" si="224"/>
        <v>107.81530727225447</v>
      </c>
      <c r="M214" s="1">
        <f t="shared" si="224"/>
        <v>82.104914622518848</v>
      </c>
      <c r="N214" s="1">
        <f t="shared" si="224"/>
        <v>74.759088151165813</v>
      </c>
      <c r="O214" s="1">
        <f t="shared" si="224"/>
        <v>211.80466325734591</v>
      </c>
      <c r="P214" s="1">
        <f t="shared" si="224"/>
        <v>142.24886885672183</v>
      </c>
      <c r="Q214" s="1">
        <f t="shared" si="224"/>
        <v>74.070416919476457</v>
      </c>
      <c r="R214" s="1">
        <f t="shared" si="224"/>
        <v>172.39736499956661</v>
      </c>
      <c r="S214" s="1">
        <f t="shared" si="224"/>
        <v>53.945913148998869</v>
      </c>
      <c r="T214" s="1">
        <f t="shared" si="224"/>
        <v>68.561047065961674</v>
      </c>
      <c r="U214" s="1">
        <f t="shared" si="224"/>
        <v>73.458264713530369</v>
      </c>
      <c r="V214" s="1">
        <f t="shared" si="225"/>
        <v>82.946623905694707</v>
      </c>
      <c r="W214" s="1">
        <f t="shared" si="225"/>
        <v>126.48594955361011</v>
      </c>
      <c r="X214" s="1">
        <f t="shared" si="225"/>
        <v>64.352500650082334</v>
      </c>
      <c r="Y214" s="1">
        <f t="shared" si="225"/>
        <v>69.708832452110599</v>
      </c>
      <c r="Z214" s="1">
        <f t="shared" si="225"/>
        <v>68.408009014475155</v>
      </c>
      <c r="AA214" s="1">
        <f t="shared" si="225"/>
        <v>211.80466325734591</v>
      </c>
      <c r="AB214" s="1">
        <f t="shared" si="225"/>
        <v>142.24886885672183</v>
      </c>
      <c r="AC214" s="1">
        <f t="shared" si="225"/>
        <v>74.070416919476457</v>
      </c>
      <c r="AD214" s="1">
        <f t="shared" si="225"/>
        <v>172.39736499956661</v>
      </c>
      <c r="AE214" s="1">
        <f t="shared" si="225"/>
        <v>53.945913148998869</v>
      </c>
      <c r="AF214" s="1">
        <f t="shared" si="225"/>
        <v>68.561047065961674</v>
      </c>
    </row>
    <row r="215" spans="1:38">
      <c r="A215" s="76" t="s">
        <v>525</v>
      </c>
      <c r="B215" s="5" t="str">
        <f t="shared" ref="B215" si="226">RIGHT(A215,10)</f>
        <v>9110-05111</v>
      </c>
      <c r="C215" s="5" t="str">
        <f t="shared" ref="C215" si="227">LEFT(B215,4)</f>
        <v>9110</v>
      </c>
      <c r="D215" s="1">
        <f>SUM($F215:K215)</f>
        <v>0</v>
      </c>
      <c r="E215" s="2">
        <f>D215/$D$219</f>
        <v>0</v>
      </c>
      <c r="F215" s="22">
        <f>'Div 91 history'!B213</f>
        <v>0</v>
      </c>
      <c r="G215" s="22">
        <f>'Div 91 history'!C213</f>
        <v>0</v>
      </c>
      <c r="H215" s="22">
        <f>'Div 91 history'!D213</f>
        <v>0</v>
      </c>
      <c r="I215" s="22">
        <f>'Div 91 history'!E213</f>
        <v>0</v>
      </c>
      <c r="J215" s="22">
        <f>'Div 91 history'!F213</f>
        <v>0</v>
      </c>
      <c r="K215" s="22">
        <f>'Div 91 history'!G213</f>
        <v>0</v>
      </c>
      <c r="L215" s="1">
        <f t="shared" si="224"/>
        <v>0</v>
      </c>
      <c r="M215" s="1">
        <f t="shared" si="224"/>
        <v>0</v>
      </c>
      <c r="N215" s="1">
        <f t="shared" si="224"/>
        <v>0</v>
      </c>
      <c r="O215" s="1">
        <f t="shared" si="224"/>
        <v>0</v>
      </c>
      <c r="P215" s="1">
        <f t="shared" si="224"/>
        <v>0</v>
      </c>
      <c r="Q215" s="1">
        <f t="shared" si="224"/>
        <v>0</v>
      </c>
      <c r="R215" s="1">
        <f t="shared" si="224"/>
        <v>0</v>
      </c>
      <c r="S215" s="1">
        <f t="shared" si="224"/>
        <v>0</v>
      </c>
      <c r="T215" s="1">
        <f t="shared" si="224"/>
        <v>0</v>
      </c>
      <c r="U215" s="1">
        <f t="shared" si="224"/>
        <v>0</v>
      </c>
      <c r="V215" s="1">
        <f t="shared" si="225"/>
        <v>0</v>
      </c>
      <c r="W215" s="1">
        <f t="shared" si="225"/>
        <v>0</v>
      </c>
      <c r="X215" s="1">
        <f t="shared" si="225"/>
        <v>0</v>
      </c>
      <c r="Y215" s="1">
        <f t="shared" si="225"/>
        <v>0</v>
      </c>
      <c r="Z215" s="1">
        <f t="shared" si="225"/>
        <v>0</v>
      </c>
      <c r="AA215" s="1">
        <f t="shared" si="225"/>
        <v>0</v>
      </c>
      <c r="AB215" s="1">
        <f t="shared" si="225"/>
        <v>0</v>
      </c>
      <c r="AC215" s="1">
        <f t="shared" si="225"/>
        <v>0</v>
      </c>
      <c r="AD215" s="1">
        <f t="shared" si="225"/>
        <v>0</v>
      </c>
      <c r="AE215" s="1">
        <f t="shared" si="225"/>
        <v>0</v>
      </c>
      <c r="AF215" s="1">
        <f t="shared" si="225"/>
        <v>0</v>
      </c>
    </row>
    <row r="216" spans="1:38">
      <c r="A216" s="76" t="s">
        <v>976</v>
      </c>
      <c r="B216" s="5" t="str">
        <f t="shared" ref="B216:B217" si="228">RIGHT(A216,10)</f>
        <v>8800-05111</v>
      </c>
      <c r="C216" s="5" t="str">
        <f t="shared" ref="C216:C217" si="229">LEFT(B216,4)</f>
        <v>8800</v>
      </c>
      <c r="D216" s="1">
        <f>SUM($F216:K216)</f>
        <v>0</v>
      </c>
      <c r="E216" s="2">
        <f t="shared" ref="E216:E217" si="230">D216/$D$219</f>
        <v>0</v>
      </c>
      <c r="F216" s="22">
        <f>'Div 91 history'!B214</f>
        <v>0</v>
      </c>
      <c r="G216" s="22">
        <f>'Div 91 history'!C214</f>
        <v>0</v>
      </c>
      <c r="H216" s="22">
        <f>'Div 91 history'!D214</f>
        <v>0</v>
      </c>
      <c r="I216" s="22">
        <f>'Div 91 history'!E214</f>
        <v>0</v>
      </c>
      <c r="J216" s="22">
        <f>'Div 91 history'!F214</f>
        <v>0</v>
      </c>
      <c r="K216" s="22">
        <f>'Div 91 history'!G214</f>
        <v>0</v>
      </c>
      <c r="L216" s="1">
        <f t="shared" ref="L216:U217" si="231">$E216*L$219</f>
        <v>0</v>
      </c>
      <c r="M216" s="1">
        <f t="shared" si="231"/>
        <v>0</v>
      </c>
      <c r="N216" s="1">
        <f t="shared" si="231"/>
        <v>0</v>
      </c>
      <c r="O216" s="1">
        <f t="shared" si="231"/>
        <v>0</v>
      </c>
      <c r="P216" s="1">
        <f t="shared" si="231"/>
        <v>0</v>
      </c>
      <c r="Q216" s="1">
        <f t="shared" si="231"/>
        <v>0</v>
      </c>
      <c r="R216" s="1">
        <f t="shared" si="231"/>
        <v>0</v>
      </c>
      <c r="S216" s="1">
        <f t="shared" si="231"/>
        <v>0</v>
      </c>
      <c r="T216" s="1">
        <f t="shared" si="231"/>
        <v>0</v>
      </c>
      <c r="U216" s="1">
        <f t="shared" si="231"/>
        <v>0</v>
      </c>
      <c r="V216" s="1">
        <f t="shared" ref="V216:AF217" si="232">$E216*V$219</f>
        <v>0</v>
      </c>
      <c r="W216" s="1">
        <f t="shared" si="232"/>
        <v>0</v>
      </c>
      <c r="X216" s="1">
        <f t="shared" si="232"/>
        <v>0</v>
      </c>
      <c r="Y216" s="1">
        <f t="shared" si="232"/>
        <v>0</v>
      </c>
      <c r="Z216" s="1">
        <f t="shared" si="232"/>
        <v>0</v>
      </c>
      <c r="AA216" s="1">
        <f t="shared" si="232"/>
        <v>0</v>
      </c>
      <c r="AB216" s="1">
        <f t="shared" si="232"/>
        <v>0</v>
      </c>
      <c r="AC216" s="1">
        <f t="shared" si="232"/>
        <v>0</v>
      </c>
      <c r="AD216" s="1">
        <f t="shared" si="232"/>
        <v>0</v>
      </c>
      <c r="AE216" s="1">
        <f t="shared" si="232"/>
        <v>0</v>
      </c>
      <c r="AF216" s="1">
        <f t="shared" si="232"/>
        <v>0</v>
      </c>
    </row>
    <row r="217" spans="1:38">
      <c r="A217" s="76" t="s">
        <v>975</v>
      </c>
      <c r="B217" s="5" t="str">
        <f t="shared" si="228"/>
        <v>9030-05111</v>
      </c>
      <c r="C217" s="5" t="str">
        <f t="shared" si="229"/>
        <v>9030</v>
      </c>
      <c r="D217" s="1">
        <f>SUM($F217:K217)</f>
        <v>56.81</v>
      </c>
      <c r="E217" s="2">
        <f t="shared" si="230"/>
        <v>9.8483141197885076E-3</v>
      </c>
      <c r="F217" s="22">
        <f>'Div 91 history'!B215</f>
        <v>0</v>
      </c>
      <c r="G217" s="22">
        <f>'Div 91 history'!C215</f>
        <v>56.81</v>
      </c>
      <c r="H217" s="22">
        <f>'Div 91 history'!D215</f>
        <v>0</v>
      </c>
      <c r="I217" s="22">
        <f>'Div 91 history'!E215</f>
        <v>0</v>
      </c>
      <c r="J217" s="22">
        <f>'Div 91 history'!F215</f>
        <v>0</v>
      </c>
      <c r="K217" s="22">
        <f>'Div 91 history'!G215</f>
        <v>0</v>
      </c>
      <c r="L217" s="1">
        <f t="shared" si="231"/>
        <v>13.876274594782007</v>
      </c>
      <c r="M217" s="1">
        <f t="shared" si="231"/>
        <v>10.567241050533069</v>
      </c>
      <c r="N217" s="1">
        <f t="shared" si="231"/>
        <v>9.6218028950333725</v>
      </c>
      <c r="O217" s="1">
        <f t="shared" si="231"/>
        <v>27.260133483574588</v>
      </c>
      <c r="P217" s="1">
        <f t="shared" si="231"/>
        <v>18.308015948686837</v>
      </c>
      <c r="Q217" s="1">
        <f t="shared" si="231"/>
        <v>9.533168067955275</v>
      </c>
      <c r="R217" s="1">
        <f t="shared" si="231"/>
        <v>22.188251711883506</v>
      </c>
      <c r="S217" s="1">
        <f t="shared" si="231"/>
        <v>6.9430614544508975</v>
      </c>
      <c r="T217" s="1">
        <f t="shared" si="231"/>
        <v>8.8240894513305026</v>
      </c>
      <c r="U217" s="1">
        <f t="shared" si="231"/>
        <v>9.4543815549969672</v>
      </c>
      <c r="V217" s="1">
        <f t="shared" si="232"/>
        <v>10.675572505850742</v>
      </c>
      <c r="W217" s="1">
        <f t="shared" si="232"/>
        <v>16.279263240010405</v>
      </c>
      <c r="X217" s="1">
        <f t="shared" si="232"/>
        <v>8.2824321747421354</v>
      </c>
      <c r="Y217" s="1">
        <f t="shared" si="232"/>
        <v>8.9718141631273305</v>
      </c>
      <c r="Z217" s="1">
        <f t="shared" si="232"/>
        <v>8.8043928230909252</v>
      </c>
      <c r="AA217" s="1">
        <f t="shared" si="232"/>
        <v>27.260133483574588</v>
      </c>
      <c r="AB217" s="1">
        <f t="shared" si="232"/>
        <v>18.308015948686837</v>
      </c>
      <c r="AC217" s="1">
        <f t="shared" si="232"/>
        <v>9.533168067955275</v>
      </c>
      <c r="AD217" s="1">
        <f t="shared" si="232"/>
        <v>22.188251711883506</v>
      </c>
      <c r="AE217" s="1">
        <f t="shared" si="232"/>
        <v>6.9430614544508975</v>
      </c>
      <c r="AF217" s="1">
        <f t="shared" si="232"/>
        <v>8.8240894513305026</v>
      </c>
    </row>
    <row r="218" spans="1:38">
      <c r="A218" s="76" t="s">
        <v>253</v>
      </c>
      <c r="B218" s="5" t="str">
        <f t="shared" si="175"/>
        <v>9210-05111</v>
      </c>
      <c r="C218" s="5" t="str">
        <f t="shared" si="223"/>
        <v>9210</v>
      </c>
      <c r="D218" s="1">
        <f>SUM($F218:K218)</f>
        <v>14.61</v>
      </c>
      <c r="E218" s="2">
        <f>D218/$D$219</f>
        <v>2.532720811302765E-3</v>
      </c>
      <c r="F218" s="22">
        <f>'Div 91 history'!B216</f>
        <v>0</v>
      </c>
      <c r="G218" s="22">
        <f>'Div 91 history'!C216</f>
        <v>14.61</v>
      </c>
      <c r="H218" s="22">
        <f>'Div 91 history'!D216</f>
        <v>0</v>
      </c>
      <c r="I218" s="22">
        <f>'Div 91 history'!E216</f>
        <v>0</v>
      </c>
      <c r="J218" s="22">
        <f>'Div 91 history'!F216</f>
        <v>0</v>
      </c>
      <c r="K218" s="22">
        <f>'Div 91 history'!G216</f>
        <v>0</v>
      </c>
      <c r="L218" s="1">
        <f t="shared" ref="L218:AF218" si="233">$E218*L$219</f>
        <v>3.568603623125596</v>
      </c>
      <c r="M218" s="1">
        <f t="shared" si="233"/>
        <v>2.7176094305278671</v>
      </c>
      <c r="N218" s="1">
        <f t="shared" si="233"/>
        <v>2.4744682326428014</v>
      </c>
      <c r="O218" s="1">
        <f t="shared" si="233"/>
        <v>7.0105712056860536</v>
      </c>
      <c r="P218" s="1">
        <f t="shared" si="233"/>
        <v>4.7083279882118401</v>
      </c>
      <c r="Q218" s="1">
        <f t="shared" si="233"/>
        <v>2.4516737453410764</v>
      </c>
      <c r="R218" s="1">
        <f t="shared" si="233"/>
        <v>5.7062199878651292</v>
      </c>
      <c r="S218" s="1">
        <f t="shared" si="233"/>
        <v>1.7855681719684493</v>
      </c>
      <c r="T218" s="1">
        <f t="shared" si="233"/>
        <v>2.2693178469272777</v>
      </c>
      <c r="U218" s="1">
        <f t="shared" si="233"/>
        <v>2.4314119788506545</v>
      </c>
      <c r="V218" s="1">
        <f t="shared" si="233"/>
        <v>2.7454693594521973</v>
      </c>
      <c r="W218" s="1">
        <f t="shared" si="233"/>
        <v>4.186587501083471</v>
      </c>
      <c r="X218" s="1">
        <f t="shared" si="233"/>
        <v>2.1300182023056253</v>
      </c>
      <c r="Y218" s="1">
        <f t="shared" si="233"/>
        <v>2.3073086590968188</v>
      </c>
      <c r="Z218" s="1">
        <f t="shared" si="233"/>
        <v>2.264252405304672</v>
      </c>
      <c r="AA218" s="1">
        <f t="shared" si="233"/>
        <v>7.0105712056860536</v>
      </c>
      <c r="AB218" s="1">
        <f t="shared" si="233"/>
        <v>4.7083279882118401</v>
      </c>
      <c r="AC218" s="1">
        <f t="shared" si="233"/>
        <v>2.4516737453410764</v>
      </c>
      <c r="AD218" s="1">
        <f t="shared" si="233"/>
        <v>5.7062199878651292</v>
      </c>
      <c r="AE218" s="1">
        <f t="shared" si="233"/>
        <v>1.7855681719684493</v>
      </c>
      <c r="AF218" s="1">
        <f t="shared" si="233"/>
        <v>2.2693178469272777</v>
      </c>
    </row>
    <row r="219" spans="1:38">
      <c r="A219" s="9" t="s">
        <v>26</v>
      </c>
      <c r="B219" s="5"/>
      <c r="C219" s="5"/>
      <c r="D219" s="31">
        <f t="shared" ref="D219:K219" si="234">SUM(D213:D218)</f>
        <v>5768.5</v>
      </c>
      <c r="E219" s="32">
        <f t="shared" si="234"/>
        <v>0.99999999999999989</v>
      </c>
      <c r="F219" s="31">
        <f t="shared" si="234"/>
        <v>1714.67</v>
      </c>
      <c r="G219" s="31">
        <f t="shared" si="234"/>
        <v>748.1</v>
      </c>
      <c r="H219" s="31">
        <f t="shared" si="234"/>
        <v>565.4</v>
      </c>
      <c r="I219" s="31">
        <f t="shared" si="234"/>
        <v>816.56</v>
      </c>
      <c r="J219" s="31">
        <f t="shared" si="234"/>
        <v>1512.5</v>
      </c>
      <c r="K219" s="31">
        <f t="shared" si="234"/>
        <v>411.27</v>
      </c>
      <c r="L219" s="33">
        <f>'Div 91 history'!H217</f>
        <v>1409</v>
      </c>
      <c r="M219" s="33">
        <f>'Div 91 history'!I217</f>
        <v>1073</v>
      </c>
      <c r="N219" s="33">
        <f>'Div 91 history'!J217</f>
        <v>977</v>
      </c>
      <c r="O219" s="31">
        <f>'Div 091 FY19 Budget'!C34</f>
        <v>2768</v>
      </c>
      <c r="P219" s="31">
        <f>'Div 091 FY19 Budget'!D34</f>
        <v>1859</v>
      </c>
      <c r="Q219" s="31">
        <f>'Div 091 FY19 Budget'!E34</f>
        <v>968</v>
      </c>
      <c r="R219" s="31">
        <f>'Div 091 FY19 Budget'!F34</f>
        <v>2253</v>
      </c>
      <c r="S219" s="31">
        <f>'Div 091 FY19 Budget'!G34</f>
        <v>705</v>
      </c>
      <c r="T219" s="31">
        <f>'Div 091 FY19 Budget'!H34</f>
        <v>896</v>
      </c>
      <c r="U219" s="31">
        <f>'Div 091 FY19 Budget'!I34</f>
        <v>960</v>
      </c>
      <c r="V219" s="31">
        <f>'Div 091 FY19 Budget'!J34</f>
        <v>1084</v>
      </c>
      <c r="W219" s="31">
        <f>'Div 091 FY19 Budget'!K34</f>
        <v>1653</v>
      </c>
      <c r="X219" s="31">
        <f>'Div 091 FY19 Budget'!L34</f>
        <v>841</v>
      </c>
      <c r="Y219" s="31">
        <f>'Div 091 FY19 Budget'!M34</f>
        <v>911</v>
      </c>
      <c r="Z219" s="31">
        <f>'Div 091 FY19 Budget'!N34</f>
        <v>894</v>
      </c>
      <c r="AA219" s="37">
        <f t="shared" ref="AA219" si="235">O219*(1+AA$3)</f>
        <v>2768</v>
      </c>
      <c r="AB219" s="37">
        <f t="shared" ref="AB219" si="236">P219*(1+AB$3)</f>
        <v>1859</v>
      </c>
      <c r="AC219" s="37">
        <f t="shared" ref="AC219" si="237">Q219*(1+AC$3)</f>
        <v>968</v>
      </c>
      <c r="AD219" s="37">
        <f t="shared" ref="AD219" si="238">R219*(1+AD$3)</f>
        <v>2253</v>
      </c>
      <c r="AE219" s="37">
        <f t="shared" ref="AE219" si="239">S219*(1+AE$3)</f>
        <v>705</v>
      </c>
      <c r="AF219" s="37">
        <f t="shared" ref="AF219" si="240">T219*(1+AF$3)</f>
        <v>896</v>
      </c>
      <c r="AH219" s="15">
        <f>SUM(F219:Q219)</f>
        <v>14822.5</v>
      </c>
      <c r="AI219" s="15">
        <f>SUM(U219:AF219)</f>
        <v>15792</v>
      </c>
      <c r="AK219" s="15">
        <f>AH219*$AK$6</f>
        <v>7378.640510050679</v>
      </c>
      <c r="AL219" s="15">
        <f>AI219*$AL$6</f>
        <v>7861.2576000000008</v>
      </c>
    </row>
    <row r="220" spans="1:38">
      <c r="B220" s="5"/>
      <c r="C220" s="5"/>
      <c r="F220" s="1">
        <f>F219-'Div 91 history'!B217</f>
        <v>0</v>
      </c>
      <c r="G220" s="1">
        <f>G219-'Div 91 history'!C217</f>
        <v>0</v>
      </c>
      <c r="H220" s="1">
        <f>H219-'Div 91 history'!D217</f>
        <v>0</v>
      </c>
      <c r="I220" s="1">
        <f>I219-'Div 91 history'!E217</f>
        <v>0</v>
      </c>
      <c r="J220" s="1">
        <f>J219-'Div 91 history'!F217</f>
        <v>0</v>
      </c>
      <c r="K220" s="1">
        <f>K219-'Div 91 history'!G217</f>
        <v>0</v>
      </c>
      <c r="L220" s="1">
        <f>L219-'Div 91 history'!H217</f>
        <v>0</v>
      </c>
      <c r="M220" s="1">
        <f>M219-'Div 91 history'!I217</f>
        <v>0</v>
      </c>
      <c r="N220" s="1">
        <f>N219-'Div 91 history'!J217</f>
        <v>0</v>
      </c>
      <c r="O220" s="1">
        <f t="shared" ref="O220:AF220" si="241">O219-SUM(O213:O218)</f>
        <v>0</v>
      </c>
      <c r="P220" s="1">
        <f t="shared" si="241"/>
        <v>0</v>
      </c>
      <c r="Q220" s="1">
        <f t="shared" si="241"/>
        <v>0</v>
      </c>
      <c r="R220" s="1">
        <f t="shared" si="241"/>
        <v>0</v>
      </c>
      <c r="S220" s="1">
        <f t="shared" si="241"/>
        <v>0</v>
      </c>
      <c r="T220" s="1">
        <f t="shared" si="241"/>
        <v>0</v>
      </c>
      <c r="U220" s="1">
        <f t="shared" si="241"/>
        <v>0</v>
      </c>
      <c r="V220" s="1">
        <f t="shared" si="241"/>
        <v>0</v>
      </c>
      <c r="W220" s="1">
        <f t="shared" si="241"/>
        <v>0</v>
      </c>
      <c r="X220" s="1">
        <f t="shared" si="241"/>
        <v>0</v>
      </c>
      <c r="Y220" s="1">
        <f t="shared" si="241"/>
        <v>0</v>
      </c>
      <c r="Z220" s="1">
        <f t="shared" si="241"/>
        <v>0</v>
      </c>
      <c r="AA220" s="1">
        <f t="shared" si="241"/>
        <v>0</v>
      </c>
      <c r="AB220" s="1">
        <f t="shared" si="241"/>
        <v>0</v>
      </c>
      <c r="AC220" s="1">
        <f t="shared" si="241"/>
        <v>0</v>
      </c>
      <c r="AD220" s="1">
        <f t="shared" si="241"/>
        <v>0</v>
      </c>
      <c r="AE220" s="1">
        <f t="shared" si="241"/>
        <v>0</v>
      </c>
      <c r="AF220" s="1">
        <f t="shared" si="241"/>
        <v>0</v>
      </c>
    </row>
    <row r="221" spans="1:38">
      <c r="A221" s="76" t="s">
        <v>255</v>
      </c>
      <c r="B221" s="5" t="str">
        <f t="shared" si="175"/>
        <v>9030-05411</v>
      </c>
      <c r="C221" s="5" t="str">
        <f t="shared" ref="C221:C247" si="242">LEFT(B221,4)</f>
        <v>9030</v>
      </c>
      <c r="D221" s="1">
        <f>SUM($F221:K221)</f>
        <v>122</v>
      </c>
      <c r="E221" s="2">
        <f t="shared" ref="E221:E232" si="243">D221/$D$249</f>
        <v>5.3254409716118646E-4</v>
      </c>
      <c r="F221" s="22">
        <f>'Div 91 history'!B219</f>
        <v>0</v>
      </c>
      <c r="G221" s="22">
        <f>'Div 91 history'!C219</f>
        <v>0</v>
      </c>
      <c r="H221" s="22">
        <f>'Div 91 history'!D219</f>
        <v>0</v>
      </c>
      <c r="I221" s="22">
        <f>'Div 91 history'!E219</f>
        <v>24.11</v>
      </c>
      <c r="J221" s="22">
        <f>'Div 91 history'!F219</f>
        <v>97.89</v>
      </c>
      <c r="K221" s="22">
        <f>'Div 91 history'!G219</f>
        <v>0</v>
      </c>
      <c r="L221" s="1">
        <f t="shared" ref="L221:U236" si="244">$E221*L$249</f>
        <v>24.864712890417575</v>
      </c>
      <c r="M221" s="1">
        <f t="shared" si="244"/>
        <v>23.17795401883312</v>
      </c>
      <c r="N221" s="1">
        <f t="shared" si="244"/>
        <v>32.337100064293793</v>
      </c>
      <c r="O221" s="1">
        <f t="shared" si="244"/>
        <v>24.34634847215063</v>
      </c>
      <c r="P221" s="1">
        <f t="shared" si="244"/>
        <v>41.339880511945992</v>
      </c>
      <c r="Q221" s="1">
        <f t="shared" si="244"/>
        <v>24.663333896287739</v>
      </c>
      <c r="R221" s="1">
        <f t="shared" si="244"/>
        <v>30.590635490545797</v>
      </c>
      <c r="S221" s="1">
        <f t="shared" si="244"/>
        <v>25.707341439032803</v>
      </c>
      <c r="T221" s="1">
        <f t="shared" si="244"/>
        <v>28.013765373555024</v>
      </c>
      <c r="U221" s="1">
        <f t="shared" si="244"/>
        <v>35.660385106208288</v>
      </c>
      <c r="V221" s="1">
        <f t="shared" ref="V221:AF236" si="245">$E221*V$249</f>
        <v>25.159371616298838</v>
      </c>
      <c r="W221" s="1">
        <f t="shared" si="245"/>
        <v>30.479035549544701</v>
      </c>
      <c r="X221" s="1">
        <f t="shared" si="245"/>
        <v>22.087463471076159</v>
      </c>
      <c r="Y221" s="1">
        <f t="shared" si="245"/>
        <v>25.737475393516259</v>
      </c>
      <c r="Z221" s="1">
        <f t="shared" si="245"/>
        <v>39.371541611708047</v>
      </c>
      <c r="AA221" s="1">
        <f t="shared" si="245"/>
        <v>24.34634847215063</v>
      </c>
      <c r="AB221" s="1">
        <f t="shared" si="245"/>
        <v>41.339880511945992</v>
      </c>
      <c r="AC221" s="1">
        <f t="shared" si="245"/>
        <v>24.663333896287739</v>
      </c>
      <c r="AD221" s="1">
        <f t="shared" si="245"/>
        <v>30.590635490545797</v>
      </c>
      <c r="AE221" s="1">
        <f t="shared" si="245"/>
        <v>25.707341439032803</v>
      </c>
      <c r="AF221" s="1">
        <f t="shared" si="245"/>
        <v>28.013765373555024</v>
      </c>
    </row>
    <row r="222" spans="1:38">
      <c r="A222" s="76" t="s">
        <v>1246</v>
      </c>
      <c r="B222" s="5" t="str">
        <f t="shared" ref="B222:B243" si="246">RIGHT(A222,10)</f>
        <v>9260-05411</v>
      </c>
      <c r="C222" s="5" t="str">
        <f t="shared" ref="C222:C243" si="247">LEFT(B222,4)</f>
        <v>9260</v>
      </c>
      <c r="D222" s="1">
        <f>SUM($F222:K222)</f>
        <v>2280.14</v>
      </c>
      <c r="E222" s="2">
        <f t="shared" si="243"/>
        <v>9.9530745713205544E-3</v>
      </c>
      <c r="F222" s="22">
        <f>'Div 91 history'!B220</f>
        <v>0</v>
      </c>
      <c r="G222" s="22">
        <f>'Div 91 history'!C220</f>
        <v>0</v>
      </c>
      <c r="H222" s="22">
        <f>'Div 91 history'!D220</f>
        <v>115.41</v>
      </c>
      <c r="I222" s="22">
        <f>'Div 91 history'!E220</f>
        <v>491.21</v>
      </c>
      <c r="J222" s="22">
        <f>'Div 91 history'!F220</f>
        <v>988.75</v>
      </c>
      <c r="K222" s="22">
        <f>'Div 91 history'!G220</f>
        <v>684.77</v>
      </c>
      <c r="L222" s="1">
        <f t="shared" si="244"/>
        <v>464.71333155702234</v>
      </c>
      <c r="M222" s="1">
        <f t="shared" si="244"/>
        <v>433.18836128280446</v>
      </c>
      <c r="N222" s="1">
        <f t="shared" si="244"/>
        <v>604.36979787376094</v>
      </c>
      <c r="O222" s="1">
        <f t="shared" si="244"/>
        <v>455.02527053516013</v>
      </c>
      <c r="P222" s="1">
        <f t="shared" si="244"/>
        <v>772.62881270908633</v>
      </c>
      <c r="Q222" s="1">
        <f t="shared" si="244"/>
        <v>460.94962418263543</v>
      </c>
      <c r="R222" s="1">
        <f t="shared" si="244"/>
        <v>571.72894760174665</v>
      </c>
      <c r="S222" s="1">
        <f t="shared" si="244"/>
        <v>480.46178285898571</v>
      </c>
      <c r="T222" s="1">
        <f t="shared" si="244"/>
        <v>523.5680899906373</v>
      </c>
      <c r="U222" s="1">
        <f t="shared" si="244"/>
        <v>666.48090570548982</v>
      </c>
      <c r="V222" s="1">
        <f t="shared" si="245"/>
        <v>470.22040653432481</v>
      </c>
      <c r="W222" s="1">
        <f t="shared" si="245"/>
        <v>569.6431812945807</v>
      </c>
      <c r="X222" s="1">
        <f t="shared" si="245"/>
        <v>412.80745048311138</v>
      </c>
      <c r="Y222" s="1">
        <f t="shared" si="245"/>
        <v>481.02497658829645</v>
      </c>
      <c r="Z222" s="1">
        <f t="shared" si="245"/>
        <v>735.8412040206556</v>
      </c>
      <c r="AA222" s="1">
        <f t="shared" si="245"/>
        <v>455.02527053516013</v>
      </c>
      <c r="AB222" s="1">
        <f t="shared" si="245"/>
        <v>772.62881270908633</v>
      </c>
      <c r="AC222" s="1">
        <f t="shared" si="245"/>
        <v>460.94962418263543</v>
      </c>
      <c r="AD222" s="1">
        <f t="shared" si="245"/>
        <v>571.72894760174665</v>
      </c>
      <c r="AE222" s="1">
        <f t="shared" si="245"/>
        <v>480.46178285898571</v>
      </c>
      <c r="AF222" s="1">
        <f t="shared" si="245"/>
        <v>523.5680899906373</v>
      </c>
    </row>
    <row r="223" spans="1:38">
      <c r="A223" s="76" t="s">
        <v>1247</v>
      </c>
      <c r="B223" s="5" t="str">
        <f t="shared" si="246"/>
        <v>8740-05411</v>
      </c>
      <c r="C223" s="5" t="str">
        <f t="shared" si="247"/>
        <v>8740</v>
      </c>
      <c r="D223" s="1">
        <f>SUM($F223:K223)</f>
        <v>32.97</v>
      </c>
      <c r="E223" s="2">
        <f t="shared" si="243"/>
        <v>1.4391785970003539E-4</v>
      </c>
      <c r="F223" s="22">
        <f>'Div 91 history'!B221</f>
        <v>0</v>
      </c>
      <c r="G223" s="22">
        <f>'Div 91 history'!C221</f>
        <v>0</v>
      </c>
      <c r="H223" s="22">
        <f>'Div 91 history'!D221</f>
        <v>0</v>
      </c>
      <c r="I223" s="22">
        <f>'Div 91 history'!E221</f>
        <v>0</v>
      </c>
      <c r="J223" s="22">
        <f>'Div 91 history'!F221</f>
        <v>32.97</v>
      </c>
      <c r="K223" s="22">
        <f>'Div 91 history'!G221</f>
        <v>0</v>
      </c>
      <c r="L223" s="1">
        <f t="shared" si="244"/>
        <v>6.7195867540743235</v>
      </c>
      <c r="M223" s="1">
        <f t="shared" si="244"/>
        <v>6.2637470819748193</v>
      </c>
      <c r="N223" s="1">
        <f t="shared" si="244"/>
        <v>8.7389687632767732</v>
      </c>
      <c r="O223" s="1">
        <f t="shared" si="244"/>
        <v>6.5795008944820186</v>
      </c>
      <c r="P223" s="1">
        <f t="shared" si="244"/>
        <v>11.171933282613601</v>
      </c>
      <c r="Q223" s="1">
        <f t="shared" si="244"/>
        <v>6.665164906234482</v>
      </c>
      <c r="R223" s="1">
        <f t="shared" si="244"/>
        <v>8.2669938698630734</v>
      </c>
      <c r="S223" s="1">
        <f t="shared" si="244"/>
        <v>6.9473036659418979</v>
      </c>
      <c r="T223" s="1">
        <f t="shared" si="244"/>
        <v>7.5706052816894189</v>
      </c>
      <c r="U223" s="1">
        <f t="shared" si="244"/>
        <v>9.6370729258335022</v>
      </c>
      <c r="V223" s="1">
        <f t="shared" si="245"/>
        <v>6.7992170671260057</v>
      </c>
      <c r="W223" s="1">
        <f t="shared" si="245"/>
        <v>8.2368344431843337</v>
      </c>
      <c r="X223" s="1">
        <f t="shared" si="245"/>
        <v>5.9690464806670569</v>
      </c>
      <c r="Y223" s="1">
        <f t="shared" si="245"/>
        <v>6.9554472436412382</v>
      </c>
      <c r="Z223" s="1">
        <f t="shared" si="245"/>
        <v>10.639997761787003</v>
      </c>
      <c r="AA223" s="1">
        <f t="shared" si="245"/>
        <v>6.5795008944820186</v>
      </c>
      <c r="AB223" s="1">
        <f t="shared" si="245"/>
        <v>11.171933282613601</v>
      </c>
      <c r="AC223" s="1">
        <f t="shared" si="245"/>
        <v>6.665164906234482</v>
      </c>
      <c r="AD223" s="1">
        <f t="shared" si="245"/>
        <v>8.2669938698630734</v>
      </c>
      <c r="AE223" s="1">
        <f t="shared" si="245"/>
        <v>6.9473036659418979</v>
      </c>
      <c r="AF223" s="1">
        <f t="shared" si="245"/>
        <v>7.5706052816894189</v>
      </c>
    </row>
    <row r="224" spans="1:38">
      <c r="A224" s="76" t="s">
        <v>977</v>
      </c>
      <c r="B224" s="5" t="str">
        <f t="shared" si="246"/>
        <v>9010-05411</v>
      </c>
      <c r="C224" s="5" t="str">
        <f t="shared" si="247"/>
        <v>9010</v>
      </c>
      <c r="D224" s="1">
        <f>SUM($F224:K224)</f>
        <v>569.24</v>
      </c>
      <c r="E224" s="2">
        <f t="shared" si="243"/>
        <v>2.4847983759674901E-3</v>
      </c>
      <c r="F224" s="22">
        <f>'Div 91 history'!B222</f>
        <v>0</v>
      </c>
      <c r="G224" s="22">
        <f>'Div 91 history'!C222</f>
        <v>66.97</v>
      </c>
      <c r="H224" s="22">
        <f>'Div 91 history'!D222</f>
        <v>342.55</v>
      </c>
      <c r="I224" s="22">
        <f>'Div 91 history'!E222</f>
        <v>0</v>
      </c>
      <c r="J224" s="22">
        <f>'Div 91 history'!F222</f>
        <v>11.53</v>
      </c>
      <c r="K224" s="22">
        <f>'Div 91 history'!G222</f>
        <v>148.19</v>
      </c>
      <c r="L224" s="1">
        <f t="shared" si="244"/>
        <v>116.01630463722378</v>
      </c>
      <c r="M224" s="1">
        <f t="shared" si="244"/>
        <v>108.14605365311938</v>
      </c>
      <c r="N224" s="1">
        <f t="shared" si="244"/>
        <v>150.88172820162785</v>
      </c>
      <c r="O224" s="1">
        <f t="shared" si="244"/>
        <v>113.5976672482543</v>
      </c>
      <c r="P224" s="1">
        <f t="shared" si="244"/>
        <v>192.88781625098474</v>
      </c>
      <c r="Q224" s="1">
        <f t="shared" si="244"/>
        <v>115.07669005838387</v>
      </c>
      <c r="R224" s="1">
        <f t="shared" si="244"/>
        <v>142.73289628392041</v>
      </c>
      <c r="S224" s="1">
        <f t="shared" si="244"/>
        <v>119.94792656356586</v>
      </c>
      <c r="T224" s="1">
        <f t="shared" si="244"/>
        <v>130.70947378067592</v>
      </c>
      <c r="U224" s="1">
        <f t="shared" si="244"/>
        <v>166.38784932670498</v>
      </c>
      <c r="V224" s="1">
        <f t="shared" si="245"/>
        <v>117.39115326936026</v>
      </c>
      <c r="W224" s="1">
        <f t="shared" si="245"/>
        <v>142.21218193625268</v>
      </c>
      <c r="X224" s="1">
        <f t="shared" si="245"/>
        <v>103.05793201865076</v>
      </c>
      <c r="Y224" s="1">
        <f t="shared" si="245"/>
        <v>120.08852863119014</v>
      </c>
      <c r="Z224" s="1">
        <f t="shared" si="245"/>
        <v>183.70374054957944</v>
      </c>
      <c r="AA224" s="1">
        <f t="shared" si="245"/>
        <v>113.5976672482543</v>
      </c>
      <c r="AB224" s="1">
        <f t="shared" si="245"/>
        <v>192.88781625098474</v>
      </c>
      <c r="AC224" s="1">
        <f t="shared" si="245"/>
        <v>115.07669005838387</v>
      </c>
      <c r="AD224" s="1">
        <f t="shared" si="245"/>
        <v>142.73289628392041</v>
      </c>
      <c r="AE224" s="1">
        <f t="shared" si="245"/>
        <v>119.94792656356586</v>
      </c>
      <c r="AF224" s="1">
        <f t="shared" si="245"/>
        <v>130.70947378067592</v>
      </c>
    </row>
    <row r="225" spans="1:32">
      <c r="A225" s="76" t="s">
        <v>979</v>
      </c>
      <c r="B225" s="5" t="str">
        <f t="shared" si="246"/>
        <v>8500-05411</v>
      </c>
      <c r="C225" s="5" t="str">
        <f t="shared" si="247"/>
        <v>8500</v>
      </c>
      <c r="D225" s="1">
        <f>SUM($F225:K225)</f>
        <v>0</v>
      </c>
      <c r="E225" s="2">
        <f t="shared" si="243"/>
        <v>0</v>
      </c>
      <c r="F225" s="22">
        <f>'Div 91 history'!B223</f>
        <v>0</v>
      </c>
      <c r="G225" s="22">
        <f>'Div 91 history'!C223</f>
        <v>0</v>
      </c>
      <c r="H225" s="22">
        <f>'Div 91 history'!D223</f>
        <v>0</v>
      </c>
      <c r="I225" s="22">
        <f>'Div 91 history'!E223</f>
        <v>0</v>
      </c>
      <c r="J225" s="22">
        <f>'Div 91 history'!F223</f>
        <v>0</v>
      </c>
      <c r="K225" s="22">
        <f>'Div 91 history'!G223</f>
        <v>0</v>
      </c>
      <c r="L225" s="1">
        <f t="shared" si="244"/>
        <v>0</v>
      </c>
      <c r="M225" s="1">
        <f t="shared" si="244"/>
        <v>0</v>
      </c>
      <c r="N225" s="1">
        <f t="shared" si="244"/>
        <v>0</v>
      </c>
      <c r="O225" s="1">
        <f t="shared" si="244"/>
        <v>0</v>
      </c>
      <c r="P225" s="1">
        <f t="shared" si="244"/>
        <v>0</v>
      </c>
      <c r="Q225" s="1">
        <f t="shared" si="244"/>
        <v>0</v>
      </c>
      <c r="R225" s="1">
        <f t="shared" si="244"/>
        <v>0</v>
      </c>
      <c r="S225" s="1">
        <f t="shared" si="244"/>
        <v>0</v>
      </c>
      <c r="T225" s="1">
        <f t="shared" si="244"/>
        <v>0</v>
      </c>
      <c r="U225" s="1">
        <f t="shared" si="244"/>
        <v>0</v>
      </c>
      <c r="V225" s="1">
        <f t="shared" si="245"/>
        <v>0</v>
      </c>
      <c r="W225" s="1">
        <f t="shared" si="245"/>
        <v>0</v>
      </c>
      <c r="X225" s="1">
        <f t="shared" si="245"/>
        <v>0</v>
      </c>
      <c r="Y225" s="1">
        <f t="shared" si="245"/>
        <v>0</v>
      </c>
      <c r="Z225" s="1">
        <f t="shared" si="245"/>
        <v>0</v>
      </c>
      <c r="AA225" s="1">
        <f t="shared" si="245"/>
        <v>0</v>
      </c>
      <c r="AB225" s="1">
        <f t="shared" si="245"/>
        <v>0</v>
      </c>
      <c r="AC225" s="1">
        <f t="shared" si="245"/>
        <v>0</v>
      </c>
      <c r="AD225" s="1">
        <f t="shared" si="245"/>
        <v>0</v>
      </c>
      <c r="AE225" s="1">
        <f t="shared" si="245"/>
        <v>0</v>
      </c>
      <c r="AF225" s="1">
        <f t="shared" si="245"/>
        <v>0</v>
      </c>
    </row>
    <row r="226" spans="1:32">
      <c r="A226" s="76" t="s">
        <v>978</v>
      </c>
      <c r="B226" s="5" t="str">
        <f t="shared" si="246"/>
        <v>8750-05411</v>
      </c>
      <c r="C226" s="5" t="str">
        <f t="shared" si="247"/>
        <v>8750</v>
      </c>
      <c r="D226" s="1">
        <f>SUM($F226:K226)</f>
        <v>1518.94</v>
      </c>
      <c r="E226" s="2">
        <f t="shared" si="243"/>
        <v>6.6303486142787922E-3</v>
      </c>
      <c r="F226" s="22">
        <f>'Div 91 history'!B224</f>
        <v>174.23</v>
      </c>
      <c r="G226" s="22">
        <f>'Div 91 history'!C224</f>
        <v>28.42</v>
      </c>
      <c r="H226" s="22">
        <f>'Div 91 history'!D224</f>
        <v>665.15</v>
      </c>
      <c r="I226" s="22">
        <f>'Div 91 history'!E224</f>
        <v>140.08000000000001</v>
      </c>
      <c r="J226" s="22">
        <f>'Div 91 history'!F224</f>
        <v>44.04</v>
      </c>
      <c r="K226" s="22">
        <f>'Div 91 history'!G224</f>
        <v>467.02</v>
      </c>
      <c r="L226" s="1">
        <f t="shared" si="244"/>
        <v>309.57382785058093</v>
      </c>
      <c r="M226" s="1">
        <f t="shared" si="244"/>
        <v>288.5731268636589</v>
      </c>
      <c r="N226" s="1">
        <f t="shared" si="244"/>
        <v>402.60749812834769</v>
      </c>
      <c r="O226" s="1">
        <f t="shared" si="244"/>
        <v>303.12002088761051</v>
      </c>
      <c r="P226" s="1">
        <f t="shared" si="244"/>
        <v>514.69506643291186</v>
      </c>
      <c r="Q226" s="1">
        <f t="shared" si="244"/>
        <v>307.06659334776481</v>
      </c>
      <c r="R226" s="1">
        <f t="shared" si="244"/>
        <v>380.86344157384946</v>
      </c>
      <c r="S226" s="1">
        <f t="shared" si="244"/>
        <v>320.06482955249584</v>
      </c>
      <c r="T226" s="1">
        <f t="shared" si="244"/>
        <v>348.78056374186616</v>
      </c>
      <c r="U226" s="1">
        <f t="shared" si="244"/>
        <v>443.98348650183624</v>
      </c>
      <c r="V226" s="1">
        <f t="shared" si="245"/>
        <v>313.24242559722097</v>
      </c>
      <c r="W226" s="1">
        <f t="shared" si="245"/>
        <v>379.47398571824124</v>
      </c>
      <c r="X226" s="1">
        <f t="shared" si="245"/>
        <v>274.99616200620022</v>
      </c>
      <c r="Y226" s="1">
        <f t="shared" si="245"/>
        <v>320.44000716579995</v>
      </c>
      <c r="Z226" s="1">
        <f t="shared" si="245"/>
        <v>490.18860176793299</v>
      </c>
      <c r="AA226" s="1">
        <f t="shared" si="245"/>
        <v>303.12002088761051</v>
      </c>
      <c r="AB226" s="1">
        <f t="shared" si="245"/>
        <v>514.69506643291186</v>
      </c>
      <c r="AC226" s="1">
        <f t="shared" si="245"/>
        <v>307.06659334776481</v>
      </c>
      <c r="AD226" s="1">
        <f t="shared" si="245"/>
        <v>380.86344157384946</v>
      </c>
      <c r="AE226" s="1">
        <f t="shared" si="245"/>
        <v>320.06482955249584</v>
      </c>
      <c r="AF226" s="1">
        <f t="shared" si="245"/>
        <v>348.78056374186616</v>
      </c>
    </row>
    <row r="227" spans="1:32">
      <c r="A227" s="76" t="s">
        <v>257</v>
      </c>
      <c r="B227" s="5" t="str">
        <f t="shared" si="246"/>
        <v>9110-05411</v>
      </c>
      <c r="C227" s="5" t="str">
        <f t="shared" si="247"/>
        <v>9110</v>
      </c>
      <c r="D227" s="1">
        <f>SUM($F227:K227)</f>
        <v>9084.86</v>
      </c>
      <c r="E227" s="2">
        <f t="shared" si="243"/>
        <v>3.9656463660129322E-2</v>
      </c>
      <c r="F227" s="22">
        <f>'Div 91 history'!B225</f>
        <v>1350.52</v>
      </c>
      <c r="G227" s="22">
        <f>'Div 91 history'!C225</f>
        <v>322.94</v>
      </c>
      <c r="H227" s="22">
        <f>'Div 91 history'!D225</f>
        <v>335.36</v>
      </c>
      <c r="I227" s="22">
        <f>'Div 91 history'!E225</f>
        <v>6801.51</v>
      </c>
      <c r="J227" s="22">
        <f>'Div 91 history'!F225</f>
        <v>0</v>
      </c>
      <c r="K227" s="22">
        <f>'Div 91 history'!G225</f>
        <v>274.52999999999997</v>
      </c>
      <c r="L227" s="1">
        <f t="shared" si="244"/>
        <v>1851.5773405708119</v>
      </c>
      <c r="M227" s="1">
        <f t="shared" si="244"/>
        <v>1725.9710438322647</v>
      </c>
      <c r="N227" s="1">
        <f t="shared" si="244"/>
        <v>2408.01661385328</v>
      </c>
      <c r="O227" s="1">
        <f t="shared" si="244"/>
        <v>1812.9767818090361</v>
      </c>
      <c r="P227" s="1">
        <f t="shared" si="244"/>
        <v>3078.4182530144076</v>
      </c>
      <c r="Q227" s="1">
        <f t="shared" si="244"/>
        <v>1836.5814391887595</v>
      </c>
      <c r="R227" s="1">
        <f t="shared" si="244"/>
        <v>2277.9642683822944</v>
      </c>
      <c r="S227" s="1">
        <f t="shared" si="244"/>
        <v>1914.3245733263245</v>
      </c>
      <c r="T227" s="1">
        <f t="shared" si="244"/>
        <v>2086.07488927537</v>
      </c>
      <c r="U227" s="1">
        <f t="shared" si="244"/>
        <v>2655.4885757048155</v>
      </c>
      <c r="V227" s="1">
        <f t="shared" si="245"/>
        <v>1873.5194165741698</v>
      </c>
      <c r="W227" s="1">
        <f t="shared" si="245"/>
        <v>2269.6538598576781</v>
      </c>
      <c r="X227" s="1">
        <f t="shared" si="245"/>
        <v>1644.766503195418</v>
      </c>
      <c r="Y227" s="1">
        <f t="shared" si="245"/>
        <v>1916.5685303568866</v>
      </c>
      <c r="Z227" s="1">
        <f t="shared" si="245"/>
        <v>2931.8437993978855</v>
      </c>
      <c r="AA227" s="1">
        <f t="shared" si="245"/>
        <v>1812.9767818090361</v>
      </c>
      <c r="AB227" s="1">
        <f t="shared" si="245"/>
        <v>3078.4182530144076</v>
      </c>
      <c r="AC227" s="1">
        <f t="shared" si="245"/>
        <v>1836.5814391887595</v>
      </c>
      <c r="AD227" s="1">
        <f t="shared" si="245"/>
        <v>2277.9642683822944</v>
      </c>
      <c r="AE227" s="1">
        <f t="shared" si="245"/>
        <v>1914.3245733263245</v>
      </c>
      <c r="AF227" s="1">
        <f t="shared" si="245"/>
        <v>2086.07488927537</v>
      </c>
    </row>
    <row r="228" spans="1:32">
      <c r="A228" s="76" t="s">
        <v>258</v>
      </c>
      <c r="B228" s="5" t="str">
        <f t="shared" si="246"/>
        <v>9210-05411</v>
      </c>
      <c r="C228" s="5" t="str">
        <f t="shared" si="247"/>
        <v>9210</v>
      </c>
      <c r="D228" s="1">
        <f>SUM($F228:K228)</f>
        <v>108.46</v>
      </c>
      <c r="E228" s="2">
        <f t="shared" si="243"/>
        <v>4.7344043260739575E-4</v>
      </c>
      <c r="F228" s="22">
        <f>'Div 91 history'!B226</f>
        <v>25.27</v>
      </c>
      <c r="G228" s="22">
        <f>'Div 91 history'!C226</f>
        <v>0</v>
      </c>
      <c r="H228" s="22">
        <f>'Div 91 history'!D226</f>
        <v>33.22</v>
      </c>
      <c r="I228" s="22">
        <f>'Div 91 history'!E226</f>
        <v>0</v>
      </c>
      <c r="J228" s="22">
        <f>'Div 91 history'!F226</f>
        <v>0</v>
      </c>
      <c r="K228" s="22">
        <f>'Div 91 history'!G226</f>
        <v>49.97</v>
      </c>
      <c r="L228" s="1">
        <f t="shared" si="244"/>
        <v>22.105137377825329</v>
      </c>
      <c r="M228" s="1">
        <f t="shared" si="244"/>
        <v>20.605581089201969</v>
      </c>
      <c r="N228" s="1">
        <f t="shared" si="244"/>
        <v>28.748212073551677</v>
      </c>
      <c r="O228" s="1">
        <f t="shared" si="244"/>
        <v>21.644302912208666</v>
      </c>
      <c r="P228" s="1">
        <f t="shared" si="244"/>
        <v>36.751831478079197</v>
      </c>
      <c r="Q228" s="1">
        <f t="shared" si="244"/>
        <v>21.92610815074892</v>
      </c>
      <c r="R228" s="1">
        <f t="shared" si="244"/>
        <v>27.195576436922927</v>
      </c>
      <c r="S228" s="1">
        <f t="shared" si="244"/>
        <v>22.85424797112703</v>
      </c>
      <c r="T228" s="1">
        <f t="shared" si="244"/>
        <v>24.904696659145721</v>
      </c>
      <c r="U228" s="1">
        <f t="shared" si="244"/>
        <v>31.702666955896319</v>
      </c>
      <c r="V228" s="1">
        <f t="shared" si="245"/>
        <v>22.367093815604687</v>
      </c>
      <c r="W228" s="1">
        <f t="shared" si="245"/>
        <v>27.096362259865721</v>
      </c>
      <c r="X228" s="1">
        <f t="shared" si="245"/>
        <v>19.636117115351805</v>
      </c>
      <c r="Y228" s="1">
        <f t="shared" si="245"/>
        <v>22.881037550662079</v>
      </c>
      <c r="Z228" s="1">
        <f t="shared" si="245"/>
        <v>35.001945927916843</v>
      </c>
      <c r="AA228" s="1">
        <f t="shared" si="245"/>
        <v>21.644302912208666</v>
      </c>
      <c r="AB228" s="1">
        <f t="shared" si="245"/>
        <v>36.751831478079197</v>
      </c>
      <c r="AC228" s="1">
        <f t="shared" si="245"/>
        <v>21.92610815074892</v>
      </c>
      <c r="AD228" s="1">
        <f t="shared" si="245"/>
        <v>27.195576436922927</v>
      </c>
      <c r="AE228" s="1">
        <f t="shared" si="245"/>
        <v>22.85424797112703</v>
      </c>
      <c r="AF228" s="1">
        <f t="shared" si="245"/>
        <v>24.904696659145721</v>
      </c>
    </row>
    <row r="229" spans="1:32">
      <c r="A229" s="76" t="s">
        <v>260</v>
      </c>
      <c r="B229" s="5" t="str">
        <f t="shared" si="246"/>
        <v>8700-05411</v>
      </c>
      <c r="C229" s="5" t="str">
        <f t="shared" si="247"/>
        <v>8700</v>
      </c>
      <c r="D229" s="1">
        <f>SUM($F229:K229)</f>
        <v>44773.990000000005</v>
      </c>
      <c r="E229" s="2">
        <f t="shared" si="243"/>
        <v>0.19544364000699996</v>
      </c>
      <c r="F229" s="22">
        <f>'Div 91 history'!B227</f>
        <v>5951.73</v>
      </c>
      <c r="G229" s="22">
        <f>'Div 91 history'!C227</f>
        <v>5541.51</v>
      </c>
      <c r="H229" s="22">
        <f>'Div 91 history'!D227</f>
        <v>8595.16</v>
      </c>
      <c r="I229" s="22">
        <f>'Div 91 history'!E227</f>
        <v>7697.79</v>
      </c>
      <c r="J229" s="22">
        <f>'Div 91 history'!F227</f>
        <v>8210.2999999999993</v>
      </c>
      <c r="K229" s="22">
        <f>'Div 91 history'!G227</f>
        <v>8777.5</v>
      </c>
      <c r="L229" s="1">
        <f t="shared" si="244"/>
        <v>9125.347592692031</v>
      </c>
      <c r="M229" s="1">
        <f t="shared" si="244"/>
        <v>8506.3072250794594</v>
      </c>
      <c r="N229" s="1">
        <f t="shared" si="244"/>
        <v>11867.713073013851</v>
      </c>
      <c r="O229" s="1">
        <f t="shared" si="244"/>
        <v>8935.1078936769482</v>
      </c>
      <c r="P229" s="1">
        <f t="shared" si="244"/>
        <v>15171.732759369386</v>
      </c>
      <c r="Q229" s="1">
        <f t="shared" si="244"/>
        <v>9051.4415183528563</v>
      </c>
      <c r="R229" s="1">
        <f t="shared" si="244"/>
        <v>11226.76071760117</v>
      </c>
      <c r="S229" s="1">
        <f t="shared" si="244"/>
        <v>9434.5922009659062</v>
      </c>
      <c r="T229" s="1">
        <f t="shared" si="244"/>
        <v>10281.049595884419</v>
      </c>
      <c r="U229" s="1">
        <f t="shared" si="244"/>
        <v>13087.358410996058</v>
      </c>
      <c r="V229" s="1">
        <f t="shared" si="245"/>
        <v>9233.4873209381003</v>
      </c>
      <c r="W229" s="1">
        <f t="shared" si="245"/>
        <v>11185.803548401303</v>
      </c>
      <c r="X229" s="1">
        <f t="shared" si="245"/>
        <v>8106.097283437126</v>
      </c>
      <c r="Y229" s="1">
        <f t="shared" si="245"/>
        <v>9445.6513597913381</v>
      </c>
      <c r="Z229" s="1">
        <f t="shared" si="245"/>
        <v>14449.352544321313</v>
      </c>
      <c r="AA229" s="1">
        <f t="shared" si="245"/>
        <v>8935.1078936769482</v>
      </c>
      <c r="AB229" s="1">
        <f t="shared" si="245"/>
        <v>15171.732759369386</v>
      </c>
      <c r="AC229" s="1">
        <f t="shared" si="245"/>
        <v>9051.4415183528563</v>
      </c>
      <c r="AD229" s="1">
        <f t="shared" si="245"/>
        <v>11226.76071760117</v>
      </c>
      <c r="AE229" s="1">
        <f t="shared" si="245"/>
        <v>9434.5922009659062</v>
      </c>
      <c r="AF229" s="1">
        <f t="shared" si="245"/>
        <v>10281.049595884419</v>
      </c>
    </row>
    <row r="230" spans="1:32">
      <c r="A230" s="76" t="s">
        <v>264</v>
      </c>
      <c r="B230" s="5" t="str">
        <f t="shared" si="246"/>
        <v>8800-05411</v>
      </c>
      <c r="C230" s="5" t="str">
        <f t="shared" si="247"/>
        <v>8800</v>
      </c>
      <c r="D230" s="1">
        <f>SUM($F230:K230)</f>
        <v>0</v>
      </c>
      <c r="E230" s="2">
        <f t="shared" si="243"/>
        <v>0</v>
      </c>
      <c r="F230" s="22">
        <f>'Div 91 history'!B228</f>
        <v>0</v>
      </c>
      <c r="G230" s="22">
        <f>'Div 91 history'!C228</f>
        <v>0</v>
      </c>
      <c r="H230" s="22">
        <f>'Div 91 history'!D228</f>
        <v>0</v>
      </c>
      <c r="I230" s="22">
        <f>'Div 91 history'!E228</f>
        <v>0</v>
      </c>
      <c r="J230" s="22">
        <f>'Div 91 history'!F228</f>
        <v>0</v>
      </c>
      <c r="K230" s="22">
        <f>'Div 91 history'!G228</f>
        <v>0</v>
      </c>
      <c r="L230" s="1">
        <f t="shared" si="244"/>
        <v>0</v>
      </c>
      <c r="M230" s="1">
        <f t="shared" si="244"/>
        <v>0</v>
      </c>
      <c r="N230" s="1">
        <f t="shared" si="244"/>
        <v>0</v>
      </c>
      <c r="O230" s="1">
        <f t="shared" si="244"/>
        <v>0</v>
      </c>
      <c r="P230" s="1">
        <f t="shared" si="244"/>
        <v>0</v>
      </c>
      <c r="Q230" s="1">
        <f t="shared" si="244"/>
        <v>0</v>
      </c>
      <c r="R230" s="1">
        <f t="shared" si="244"/>
        <v>0</v>
      </c>
      <c r="S230" s="1">
        <f t="shared" si="244"/>
        <v>0</v>
      </c>
      <c r="T230" s="1">
        <f t="shared" si="244"/>
        <v>0</v>
      </c>
      <c r="U230" s="1">
        <f t="shared" si="244"/>
        <v>0</v>
      </c>
      <c r="V230" s="1">
        <f t="shared" si="245"/>
        <v>0</v>
      </c>
      <c r="W230" s="1">
        <f t="shared" si="245"/>
        <v>0</v>
      </c>
      <c r="X230" s="1">
        <f t="shared" si="245"/>
        <v>0</v>
      </c>
      <c r="Y230" s="1">
        <f t="shared" si="245"/>
        <v>0</v>
      </c>
      <c r="Z230" s="1">
        <f t="shared" si="245"/>
        <v>0</v>
      </c>
      <c r="AA230" s="1">
        <f t="shared" si="245"/>
        <v>0</v>
      </c>
      <c r="AB230" s="1">
        <f t="shared" si="245"/>
        <v>0</v>
      </c>
      <c r="AC230" s="1">
        <f t="shared" si="245"/>
        <v>0</v>
      </c>
      <c r="AD230" s="1">
        <f t="shared" si="245"/>
        <v>0</v>
      </c>
      <c r="AE230" s="1">
        <f t="shared" si="245"/>
        <v>0</v>
      </c>
      <c r="AF230" s="1">
        <f t="shared" si="245"/>
        <v>0</v>
      </c>
    </row>
    <row r="231" spans="1:32">
      <c r="A231" s="76" t="s">
        <v>265</v>
      </c>
      <c r="B231" s="5" t="str">
        <f t="shared" si="246"/>
        <v>8700-05412</v>
      </c>
      <c r="C231" s="5" t="str">
        <f t="shared" si="247"/>
        <v>8700</v>
      </c>
      <c r="D231" s="1">
        <f>SUM($F231:K231)</f>
        <v>1737.19</v>
      </c>
      <c r="E231" s="2">
        <f t="shared" si="243"/>
        <v>7.5830350831757511E-3</v>
      </c>
      <c r="F231" s="22">
        <f>'Div 91 history'!B229</f>
        <v>100.8</v>
      </c>
      <c r="G231" s="22">
        <f>'Div 91 history'!C229</f>
        <v>0</v>
      </c>
      <c r="H231" s="22">
        <f>'Div 91 history'!D229</f>
        <v>478.97</v>
      </c>
      <c r="I231" s="22">
        <f>'Div 91 history'!E229</f>
        <v>35</v>
      </c>
      <c r="J231" s="22">
        <f>'Div 91 history'!F229</f>
        <v>259.95999999999998</v>
      </c>
      <c r="K231" s="22">
        <f>'Div 91 history'!G229</f>
        <v>862.46</v>
      </c>
      <c r="L231" s="1">
        <f t="shared" si="244"/>
        <v>354.05516873856158</v>
      </c>
      <c r="M231" s="1">
        <f t="shared" si="244"/>
        <v>330.03696673751404</v>
      </c>
      <c r="N231" s="1">
        <f t="shared" si="244"/>
        <v>460.45644967779128</v>
      </c>
      <c r="O231" s="1">
        <f t="shared" si="244"/>
        <v>346.67404182242097</v>
      </c>
      <c r="P231" s="1">
        <f t="shared" si="244"/>
        <v>588.6494018569465</v>
      </c>
      <c r="Q231" s="1">
        <f t="shared" si="244"/>
        <v>351.18768042042706</v>
      </c>
      <c r="R231" s="1">
        <f t="shared" si="244"/>
        <v>435.58808252312508</v>
      </c>
      <c r="S231" s="1">
        <f t="shared" si="244"/>
        <v>366.05357765961804</v>
      </c>
      <c r="T231" s="1">
        <f t="shared" si="244"/>
        <v>398.89535302693491</v>
      </c>
      <c r="U231" s="1">
        <f t="shared" si="244"/>
        <v>507.77757707093429</v>
      </c>
      <c r="V231" s="1">
        <f t="shared" si="245"/>
        <v>358.25089162391953</v>
      </c>
      <c r="W231" s="1">
        <f t="shared" si="245"/>
        <v>433.9989816910948</v>
      </c>
      <c r="X231" s="1">
        <f t="shared" si="245"/>
        <v>314.50918579769507</v>
      </c>
      <c r="Y231" s="1">
        <f t="shared" si="245"/>
        <v>366.48266294149607</v>
      </c>
      <c r="Z231" s="1">
        <f t="shared" si="245"/>
        <v>560.62170797084514</v>
      </c>
      <c r="AA231" s="1">
        <f t="shared" si="245"/>
        <v>346.67404182242097</v>
      </c>
      <c r="AB231" s="1">
        <f t="shared" si="245"/>
        <v>588.6494018569465</v>
      </c>
      <c r="AC231" s="1">
        <f t="shared" si="245"/>
        <v>351.18768042042706</v>
      </c>
      <c r="AD231" s="1">
        <f t="shared" si="245"/>
        <v>435.58808252312508</v>
      </c>
      <c r="AE231" s="1">
        <f t="shared" si="245"/>
        <v>366.05357765961804</v>
      </c>
      <c r="AF231" s="1">
        <f t="shared" si="245"/>
        <v>398.89535302693491</v>
      </c>
    </row>
    <row r="232" spans="1:32">
      <c r="A232" s="76" t="s">
        <v>267</v>
      </c>
      <c r="B232" s="5" t="str">
        <f t="shared" si="246"/>
        <v>9110-05412</v>
      </c>
      <c r="C232" s="5" t="str">
        <f t="shared" si="247"/>
        <v>9110</v>
      </c>
      <c r="D232" s="1">
        <f>SUM($F232:K232)</f>
        <v>10.039999999999999</v>
      </c>
      <c r="E232" s="2">
        <f t="shared" si="243"/>
        <v>4.3825760127035345E-5</v>
      </c>
      <c r="F232" s="22">
        <f>'Div 91 history'!B230</f>
        <v>0</v>
      </c>
      <c r="G232" s="22">
        <f>'Div 91 history'!C230</f>
        <v>0</v>
      </c>
      <c r="H232" s="22">
        <f>'Div 91 history'!D230</f>
        <v>0</v>
      </c>
      <c r="I232" s="22">
        <f>'Div 91 history'!E230</f>
        <v>0</v>
      </c>
      <c r="J232" s="22">
        <f>'Div 91 history'!F230</f>
        <v>0</v>
      </c>
      <c r="K232" s="22">
        <f>'Div 91 history'!G230</f>
        <v>10.039999999999999</v>
      </c>
      <c r="L232" s="1">
        <f t="shared" si="244"/>
        <v>2.0462435854081349</v>
      </c>
      <c r="M232" s="1">
        <f t="shared" si="244"/>
        <v>1.9074316258121682</v>
      </c>
      <c r="N232" s="1">
        <f t="shared" si="244"/>
        <v>2.66118430037303</v>
      </c>
      <c r="O232" s="1">
        <f t="shared" si="244"/>
        <v>2.0035847431179699</v>
      </c>
      <c r="P232" s="1">
        <f t="shared" si="244"/>
        <v>3.4020688552453917</v>
      </c>
      <c r="Q232" s="1">
        <f t="shared" si="244"/>
        <v>2.029671084579745</v>
      </c>
      <c r="R232" s="1">
        <f t="shared" si="244"/>
        <v>2.5174588551236048</v>
      </c>
      <c r="S232" s="1">
        <f t="shared" si="244"/>
        <v>2.1155877708843391</v>
      </c>
      <c r="T232" s="1">
        <f t="shared" si="244"/>
        <v>2.3053951176269871</v>
      </c>
      <c r="U232" s="1">
        <f t="shared" si="244"/>
        <v>2.934674315297797</v>
      </c>
      <c r="V232" s="1">
        <f t="shared" si="245"/>
        <v>2.0704925494068882</v>
      </c>
      <c r="W232" s="1">
        <f t="shared" si="245"/>
        <v>2.5082747288313834</v>
      </c>
      <c r="X232" s="1">
        <f t="shared" si="245"/>
        <v>1.817689616800038</v>
      </c>
      <c r="Y232" s="1">
        <f t="shared" si="245"/>
        <v>2.1180676471385516</v>
      </c>
      <c r="Z232" s="1">
        <f t="shared" si="245"/>
        <v>3.2400842441110558</v>
      </c>
      <c r="AA232" s="1">
        <f t="shared" si="245"/>
        <v>2.0035847431179699</v>
      </c>
      <c r="AB232" s="1">
        <f t="shared" si="245"/>
        <v>3.4020688552453917</v>
      </c>
      <c r="AC232" s="1">
        <f t="shared" si="245"/>
        <v>2.029671084579745</v>
      </c>
      <c r="AD232" s="1">
        <f t="shared" si="245"/>
        <v>2.5174588551236048</v>
      </c>
      <c r="AE232" s="1">
        <f t="shared" si="245"/>
        <v>2.1155877708843391</v>
      </c>
      <c r="AF232" s="1">
        <f t="shared" si="245"/>
        <v>2.3053951176269871</v>
      </c>
    </row>
    <row r="233" spans="1:32">
      <c r="A233" s="76" t="s">
        <v>388</v>
      </c>
      <c r="B233" s="5" t="str">
        <f t="shared" ref="B233:B238" si="248">RIGHT(A233,10)</f>
        <v>9210-05412</v>
      </c>
      <c r="C233" s="5" t="str">
        <f t="shared" ref="C233:C238" si="249">LEFT(B233,4)</f>
        <v>9210</v>
      </c>
      <c r="D233" s="1">
        <f>SUM($F233:K233)</f>
        <v>0</v>
      </c>
      <c r="E233" s="2">
        <f t="shared" ref="E233:E238" si="250">D233/$D$249</f>
        <v>0</v>
      </c>
      <c r="F233" s="22">
        <f>'Div 91 history'!B231</f>
        <v>0</v>
      </c>
      <c r="G233" s="22">
        <f>'Div 91 history'!C231</f>
        <v>0</v>
      </c>
      <c r="H233" s="22">
        <f>'Div 91 history'!D231</f>
        <v>0</v>
      </c>
      <c r="I233" s="22">
        <f>'Div 91 history'!E231</f>
        <v>0</v>
      </c>
      <c r="J233" s="22">
        <f>'Div 91 history'!F231</f>
        <v>0</v>
      </c>
      <c r="K233" s="22">
        <f>'Div 91 history'!G231</f>
        <v>0</v>
      </c>
      <c r="L233" s="1">
        <f t="shared" si="244"/>
        <v>0</v>
      </c>
      <c r="M233" s="1">
        <f t="shared" si="244"/>
        <v>0</v>
      </c>
      <c r="N233" s="1">
        <f t="shared" si="244"/>
        <v>0</v>
      </c>
      <c r="O233" s="1">
        <f t="shared" si="244"/>
        <v>0</v>
      </c>
      <c r="P233" s="1">
        <f t="shared" si="244"/>
        <v>0</v>
      </c>
      <c r="Q233" s="1">
        <f t="shared" si="244"/>
        <v>0</v>
      </c>
      <c r="R233" s="1">
        <f t="shared" si="244"/>
        <v>0</v>
      </c>
      <c r="S233" s="1">
        <f t="shared" si="244"/>
        <v>0</v>
      </c>
      <c r="T233" s="1">
        <f t="shared" si="244"/>
        <v>0</v>
      </c>
      <c r="U233" s="1">
        <f t="shared" si="244"/>
        <v>0</v>
      </c>
      <c r="V233" s="1">
        <f t="shared" si="245"/>
        <v>0</v>
      </c>
      <c r="W233" s="1">
        <f t="shared" si="245"/>
        <v>0</v>
      </c>
      <c r="X233" s="1">
        <f t="shared" si="245"/>
        <v>0</v>
      </c>
      <c r="Y233" s="1">
        <f t="shared" si="245"/>
        <v>0</v>
      </c>
      <c r="Z233" s="1">
        <f t="shared" si="245"/>
        <v>0</v>
      </c>
      <c r="AA233" s="1">
        <f t="shared" si="245"/>
        <v>0</v>
      </c>
      <c r="AB233" s="1">
        <f t="shared" si="245"/>
        <v>0</v>
      </c>
      <c r="AC233" s="1">
        <f t="shared" si="245"/>
        <v>0</v>
      </c>
      <c r="AD233" s="1">
        <f t="shared" si="245"/>
        <v>0</v>
      </c>
      <c r="AE233" s="1">
        <f t="shared" si="245"/>
        <v>0</v>
      </c>
      <c r="AF233" s="1">
        <f t="shared" si="245"/>
        <v>0</v>
      </c>
    </row>
    <row r="234" spans="1:32">
      <c r="A234" s="76" t="s">
        <v>269</v>
      </c>
      <c r="B234" s="5" t="str">
        <f t="shared" si="248"/>
        <v>8700-05413</v>
      </c>
      <c r="C234" s="5" t="str">
        <f t="shared" si="249"/>
        <v>8700</v>
      </c>
      <c r="D234" s="1">
        <f>SUM($F234:K234)</f>
        <v>69344.7</v>
      </c>
      <c r="E234" s="2">
        <f t="shared" si="250"/>
        <v>0.30269762831486335</v>
      </c>
      <c r="F234" s="22">
        <f>'Div 91 history'!B232</f>
        <v>10858.63</v>
      </c>
      <c r="G234" s="22">
        <f>'Div 91 history'!C232</f>
        <v>14348.08</v>
      </c>
      <c r="H234" s="22">
        <f>'Div 91 history'!D232</f>
        <v>11239.23</v>
      </c>
      <c r="I234" s="22">
        <f>'Div 91 history'!E232</f>
        <v>12600.31</v>
      </c>
      <c r="J234" s="22">
        <f>'Div 91 history'!F232</f>
        <v>9783.0300000000007</v>
      </c>
      <c r="K234" s="22">
        <f>'Div 91 history'!G232</f>
        <v>10515.42</v>
      </c>
      <c r="L234" s="1">
        <f t="shared" si="244"/>
        <v>14133.082426001145</v>
      </c>
      <c r="M234" s="1">
        <f t="shared" si="244"/>
        <v>13174.33006598178</v>
      </c>
      <c r="N234" s="1">
        <f t="shared" si="244"/>
        <v>18380.381170724868</v>
      </c>
      <c r="O234" s="1">
        <f t="shared" si="244"/>
        <v>13838.44451554708</v>
      </c>
      <c r="P234" s="1">
        <f t="shared" si="244"/>
        <v>23497.554197842142</v>
      </c>
      <c r="Q234" s="1">
        <f t="shared" si="244"/>
        <v>14018.618770802495</v>
      </c>
      <c r="R234" s="1">
        <f t="shared" si="244"/>
        <v>17387.692138534847</v>
      </c>
      <c r="S234" s="1">
        <f t="shared" si="244"/>
        <v>14612.031802354903</v>
      </c>
      <c r="T234" s="1">
        <f t="shared" si="244"/>
        <v>15923.001276225912</v>
      </c>
      <c r="U234" s="1">
        <f t="shared" si="244"/>
        <v>20269.333664544934</v>
      </c>
      <c r="V234" s="1">
        <f t="shared" si="245"/>
        <v>14300.566204268509</v>
      </c>
      <c r="W234" s="1">
        <f t="shared" si="245"/>
        <v>17324.258823545184</v>
      </c>
      <c r="X234" s="1">
        <f t="shared" si="245"/>
        <v>12554.496132481436</v>
      </c>
      <c r="Y234" s="1">
        <f t="shared" si="245"/>
        <v>14629.159917383338</v>
      </c>
      <c r="Z234" s="1">
        <f t="shared" si="245"/>
        <v>22378.751980339435</v>
      </c>
      <c r="AA234" s="1">
        <f t="shared" si="245"/>
        <v>13838.44451554708</v>
      </c>
      <c r="AB234" s="1">
        <f t="shared" si="245"/>
        <v>23497.554197842142</v>
      </c>
      <c r="AC234" s="1">
        <f t="shared" si="245"/>
        <v>14018.618770802495</v>
      </c>
      <c r="AD234" s="1">
        <f t="shared" si="245"/>
        <v>17387.692138534847</v>
      </c>
      <c r="AE234" s="1">
        <f t="shared" si="245"/>
        <v>14612.031802354903</v>
      </c>
      <c r="AF234" s="1">
        <f t="shared" si="245"/>
        <v>15923.001276225912</v>
      </c>
    </row>
    <row r="235" spans="1:32">
      <c r="A235" s="76" t="s">
        <v>273</v>
      </c>
      <c r="B235" s="5" t="str">
        <f t="shared" si="248"/>
        <v>9030-05413</v>
      </c>
      <c r="C235" s="5" t="str">
        <f t="shared" si="249"/>
        <v>9030</v>
      </c>
      <c r="D235" s="1">
        <f>SUM($F235:K235)</f>
        <v>1595.08</v>
      </c>
      <c r="E235" s="2">
        <f t="shared" si="250"/>
        <v>6.9627085122939778E-3</v>
      </c>
      <c r="F235" s="22">
        <f>'Div 91 history'!B233</f>
        <v>0</v>
      </c>
      <c r="G235" s="22">
        <f>'Div 91 history'!C233</f>
        <v>0</v>
      </c>
      <c r="H235" s="22">
        <f>'Div 91 history'!D233</f>
        <v>0</v>
      </c>
      <c r="I235" s="22">
        <f>'Div 91 history'!E233</f>
        <v>775.91</v>
      </c>
      <c r="J235" s="22">
        <f>'Div 91 history'!F233</f>
        <v>185.33</v>
      </c>
      <c r="K235" s="22">
        <f>'Div 91 history'!G233</f>
        <v>633.84</v>
      </c>
      <c r="L235" s="1">
        <f t="shared" si="244"/>
        <v>325.0918544036661</v>
      </c>
      <c r="M235" s="1">
        <f t="shared" si="244"/>
        <v>303.03844997016665</v>
      </c>
      <c r="N235" s="1">
        <f t="shared" si="244"/>
        <v>422.78902926683395</v>
      </c>
      <c r="O235" s="1">
        <f t="shared" si="244"/>
        <v>318.31453705703302</v>
      </c>
      <c r="P235" s="1">
        <f t="shared" si="244"/>
        <v>540.4952180901214</v>
      </c>
      <c r="Q235" s="1">
        <f t="shared" si="244"/>
        <v>322.45893960074301</v>
      </c>
      <c r="R235" s="1">
        <f t="shared" si="244"/>
        <v>399.95500703491632</v>
      </c>
      <c r="S235" s="1">
        <f t="shared" si="244"/>
        <v>336.10873920141347</v>
      </c>
      <c r="T235" s="1">
        <f t="shared" si="244"/>
        <v>366.26390878729626</v>
      </c>
      <c r="U235" s="1">
        <f t="shared" si="244"/>
        <v>466.23907438697307</v>
      </c>
      <c r="V235" s="1">
        <f t="shared" si="245"/>
        <v>328.94434817808155</v>
      </c>
      <c r="W235" s="1">
        <f t="shared" si="245"/>
        <v>398.49590183907998</v>
      </c>
      <c r="X235" s="1">
        <f t="shared" si="245"/>
        <v>288.78091174954227</v>
      </c>
      <c r="Y235" s="1">
        <f t="shared" si="245"/>
        <v>336.50272336631082</v>
      </c>
      <c r="Z235" s="1">
        <f t="shared" si="245"/>
        <v>514.76031634428909</v>
      </c>
      <c r="AA235" s="1">
        <f t="shared" si="245"/>
        <v>318.31453705703302</v>
      </c>
      <c r="AB235" s="1">
        <f t="shared" si="245"/>
        <v>540.4952180901214</v>
      </c>
      <c r="AC235" s="1">
        <f t="shared" si="245"/>
        <v>322.45893960074301</v>
      </c>
      <c r="AD235" s="1">
        <f t="shared" si="245"/>
        <v>399.95500703491632</v>
      </c>
      <c r="AE235" s="1">
        <f t="shared" si="245"/>
        <v>336.10873920141347</v>
      </c>
      <c r="AF235" s="1">
        <f t="shared" si="245"/>
        <v>366.26390878729626</v>
      </c>
    </row>
    <row r="236" spans="1:32">
      <c r="A236" s="76" t="s">
        <v>980</v>
      </c>
      <c r="B236" s="5" t="str">
        <f t="shared" si="248"/>
        <v>9010-05413</v>
      </c>
      <c r="C236" s="5" t="str">
        <f t="shared" si="249"/>
        <v>9010</v>
      </c>
      <c r="D236" s="1">
        <f>SUM($F236:K236)</f>
        <v>1101.52</v>
      </c>
      <c r="E236" s="2">
        <f t="shared" si="250"/>
        <v>4.8082620811884438E-3</v>
      </c>
      <c r="F236" s="22">
        <f>'Div 91 history'!B234</f>
        <v>0</v>
      </c>
      <c r="G236" s="22">
        <f>'Div 91 history'!C234</f>
        <v>0</v>
      </c>
      <c r="H236" s="22">
        <f>'Div 91 history'!D234</f>
        <v>351.94</v>
      </c>
      <c r="I236" s="22">
        <f>'Div 91 history'!E234</f>
        <v>280.79000000000002</v>
      </c>
      <c r="J236" s="22">
        <f>'Div 91 history'!F234</f>
        <v>355.81</v>
      </c>
      <c r="K236" s="22">
        <f>'Div 91 history'!G234</f>
        <v>112.98</v>
      </c>
      <c r="L236" s="1">
        <f t="shared" si="244"/>
        <v>224.49982412338335</v>
      </c>
      <c r="M236" s="1">
        <f t="shared" si="244"/>
        <v>209.27032713791033</v>
      </c>
      <c r="N236" s="1">
        <f t="shared" si="244"/>
        <v>291.96690543295819</v>
      </c>
      <c r="O236" s="1">
        <f t="shared" si="244"/>
        <v>219.81958827084725</v>
      </c>
      <c r="P236" s="1">
        <f t="shared" si="244"/>
        <v>373.25168181572747</v>
      </c>
      <c r="Q236" s="1">
        <f t="shared" si="244"/>
        <v>222.68160289703994</v>
      </c>
      <c r="R236" s="1">
        <f t="shared" si="244"/>
        <v>276.19833447168861</v>
      </c>
      <c r="S236" s="1">
        <f t="shared" si="244"/>
        <v>232.10779296658538</v>
      </c>
      <c r="T236" s="1">
        <f t="shared" si="244"/>
        <v>252.9321543793306</v>
      </c>
      <c r="U236" s="1">
        <f t="shared" si="244"/>
        <v>321.97235575566026</v>
      </c>
      <c r="V236" s="1">
        <f t="shared" si="245"/>
        <v>227.16025428512702</v>
      </c>
      <c r="W236" s="1">
        <f t="shared" si="245"/>
        <v>275.19071506995476</v>
      </c>
      <c r="X236" s="1">
        <f t="shared" si="245"/>
        <v>199.42444887426075</v>
      </c>
      <c r="Y236" s="1">
        <f t="shared" si="245"/>
        <v>232.37986799562321</v>
      </c>
      <c r="Z236" s="1">
        <f t="shared" si="245"/>
        <v>355.4798402961365</v>
      </c>
      <c r="AA236" s="1">
        <f t="shared" si="245"/>
        <v>219.81958827084725</v>
      </c>
      <c r="AB236" s="1">
        <f t="shared" si="245"/>
        <v>373.25168181572747</v>
      </c>
      <c r="AC236" s="1">
        <f t="shared" si="245"/>
        <v>222.68160289703994</v>
      </c>
      <c r="AD236" s="1">
        <f t="shared" si="245"/>
        <v>276.19833447168861</v>
      </c>
      <c r="AE236" s="1">
        <f t="shared" si="245"/>
        <v>232.10779296658538</v>
      </c>
      <c r="AF236" s="1">
        <f t="shared" si="245"/>
        <v>252.9321543793306</v>
      </c>
    </row>
    <row r="237" spans="1:32">
      <c r="A237" s="76" t="s">
        <v>275</v>
      </c>
      <c r="B237" s="5" t="str">
        <f t="shared" si="248"/>
        <v>9110-05413</v>
      </c>
      <c r="C237" s="5" t="str">
        <f t="shared" si="249"/>
        <v>9110</v>
      </c>
      <c r="D237" s="1">
        <f>SUM($F237:K237)</f>
        <v>6000.9600000000009</v>
      </c>
      <c r="E237" s="2">
        <f t="shared" si="250"/>
        <v>2.6194883813937659E-2</v>
      </c>
      <c r="F237" s="22">
        <f>'Div 91 history'!B235</f>
        <v>1106.32</v>
      </c>
      <c r="G237" s="22">
        <f>'Div 91 history'!C235</f>
        <v>530.96</v>
      </c>
      <c r="H237" s="22">
        <f>'Div 91 history'!D235</f>
        <v>2076.8200000000002</v>
      </c>
      <c r="I237" s="22">
        <f>'Div 91 history'!E235</f>
        <v>1830.04</v>
      </c>
      <c r="J237" s="22">
        <f>'Div 91 history'!F235</f>
        <v>87.31</v>
      </c>
      <c r="K237" s="22">
        <f>'Div 91 history'!G235</f>
        <v>369.51</v>
      </c>
      <c r="L237" s="1">
        <f t="shared" ref="L237:AA238" si="251">$E237*L$249</f>
        <v>1223.0503890727894</v>
      </c>
      <c r="M237" s="1">
        <f t="shared" si="251"/>
        <v>1140.0817618758756</v>
      </c>
      <c r="N237" s="1">
        <f t="shared" si="251"/>
        <v>1590.6036393592174</v>
      </c>
      <c r="O237" s="1">
        <f t="shared" si="251"/>
        <v>1197.5529780937466</v>
      </c>
      <c r="P237" s="1">
        <f t="shared" si="251"/>
        <v>2033.4341750571107</v>
      </c>
      <c r="Q237" s="1">
        <f t="shared" si="251"/>
        <v>1213.1449194939912</v>
      </c>
      <c r="R237" s="1">
        <f t="shared" si="251"/>
        <v>1504.6981963388996</v>
      </c>
      <c r="S237" s="1">
        <f t="shared" si="251"/>
        <v>1264.4977678850682</v>
      </c>
      <c r="T237" s="1">
        <f t="shared" si="251"/>
        <v>1377.9466020990885</v>
      </c>
      <c r="U237" s="1">
        <f t="shared" si="251"/>
        <v>1754.0700377618996</v>
      </c>
      <c r="V237" s="1">
        <f t="shared" si="251"/>
        <v>1237.5441204470878</v>
      </c>
      <c r="W237" s="1">
        <f t="shared" si="251"/>
        <v>1499.2087964868508</v>
      </c>
      <c r="X237" s="1">
        <f t="shared" si="251"/>
        <v>1086.4424982900757</v>
      </c>
      <c r="Y237" s="1">
        <f t="shared" si="251"/>
        <v>1265.9800027661918</v>
      </c>
      <c r="Z237" s="1">
        <f t="shared" si="251"/>
        <v>1936.6151340179968</v>
      </c>
      <c r="AA237" s="1">
        <f t="shared" si="251"/>
        <v>1197.5529780937466</v>
      </c>
      <c r="AB237" s="1">
        <f t="shared" ref="V237:AF238" si="252">$E237*AB$249</f>
        <v>2033.4341750571107</v>
      </c>
      <c r="AC237" s="1">
        <f t="shared" si="252"/>
        <v>1213.1449194939912</v>
      </c>
      <c r="AD237" s="1">
        <f t="shared" si="252"/>
        <v>1504.6981963388996</v>
      </c>
      <c r="AE237" s="1">
        <f t="shared" si="252"/>
        <v>1264.4977678850682</v>
      </c>
      <c r="AF237" s="1">
        <f t="shared" si="252"/>
        <v>1377.9466020990885</v>
      </c>
    </row>
    <row r="238" spans="1:32">
      <c r="A238" s="76" t="s">
        <v>268</v>
      </c>
      <c r="B238" s="5" t="str">
        <f t="shared" si="248"/>
        <v>9210-05413</v>
      </c>
      <c r="C238" s="5" t="str">
        <f t="shared" si="249"/>
        <v>9210</v>
      </c>
      <c r="D238" s="1">
        <f>SUM($F238:K238)</f>
        <v>1679.24</v>
      </c>
      <c r="E238" s="2">
        <f t="shared" si="250"/>
        <v>7.3300766370241873E-3</v>
      </c>
      <c r="F238" s="22">
        <f>'Div 91 history'!B236</f>
        <v>0</v>
      </c>
      <c r="G238" s="22">
        <f>'Div 91 history'!C236</f>
        <v>266</v>
      </c>
      <c r="H238" s="22">
        <f>'Div 91 history'!D236</f>
        <v>1413.24</v>
      </c>
      <c r="I238" s="22">
        <f>'Div 91 history'!E236</f>
        <v>0</v>
      </c>
      <c r="J238" s="22">
        <f>'Div 91 history'!F236</f>
        <v>0</v>
      </c>
      <c r="K238" s="22">
        <f>'Div 91 history'!G236</f>
        <v>0</v>
      </c>
      <c r="L238" s="1">
        <f t="shared" si="251"/>
        <v>342.24443011561323</v>
      </c>
      <c r="M238" s="1">
        <f t="shared" si="251"/>
        <v>319.02743857856831</v>
      </c>
      <c r="N238" s="1">
        <f t="shared" si="251"/>
        <v>445.09632714725171</v>
      </c>
      <c r="O238" s="1">
        <f t="shared" si="251"/>
        <v>335.10952629814943</v>
      </c>
      <c r="P238" s="1">
        <f t="shared" si="251"/>
        <v>569.01295861377207</v>
      </c>
      <c r="Q238" s="1">
        <f t="shared" si="251"/>
        <v>339.47259681969041</v>
      </c>
      <c r="R238" s="1">
        <f t="shared" si="251"/>
        <v>421.05753066511579</v>
      </c>
      <c r="S238" s="1">
        <f t="shared" si="251"/>
        <v>353.84259047607748</v>
      </c>
      <c r="T238" s="1">
        <f t="shared" si="251"/>
        <v>385.58881447449625</v>
      </c>
      <c r="U238" s="1">
        <f t="shared" si="251"/>
        <v>490.83889414548537</v>
      </c>
      <c r="V238" s="1">
        <f t="shared" si="252"/>
        <v>346.30019010617758</v>
      </c>
      <c r="W238" s="1">
        <f t="shared" si="252"/>
        <v>419.52143980506105</v>
      </c>
      <c r="X238" s="1">
        <f t="shared" si="252"/>
        <v>304.01764064893388</v>
      </c>
      <c r="Y238" s="1">
        <f t="shared" si="252"/>
        <v>354.25736212957582</v>
      </c>
      <c r="Z238" s="1">
        <f t="shared" si="252"/>
        <v>541.92022570528388</v>
      </c>
      <c r="AA238" s="1">
        <f t="shared" si="252"/>
        <v>335.10952629814943</v>
      </c>
      <c r="AB238" s="1">
        <f t="shared" si="252"/>
        <v>569.01295861377207</v>
      </c>
      <c r="AC238" s="1">
        <f t="shared" si="252"/>
        <v>339.47259681969041</v>
      </c>
      <c r="AD238" s="1">
        <f t="shared" si="252"/>
        <v>421.05753066511579</v>
      </c>
      <c r="AE238" s="1">
        <f t="shared" si="252"/>
        <v>353.84259047607748</v>
      </c>
      <c r="AF238" s="1">
        <f t="shared" si="252"/>
        <v>385.58881447449625</v>
      </c>
    </row>
    <row r="239" spans="1:32">
      <c r="A239" s="76" t="s">
        <v>1211</v>
      </c>
      <c r="B239" s="5" t="str">
        <f t="shared" si="246"/>
        <v>8750-05413</v>
      </c>
      <c r="C239" s="5" t="str">
        <f t="shared" si="247"/>
        <v>8750</v>
      </c>
      <c r="D239" s="1">
        <f>SUM($F239:K239)</f>
        <v>24</v>
      </c>
      <c r="E239" s="2">
        <f t="shared" ref="E239:E248" si="253">D239/$D$249</f>
        <v>1.0476277321203669E-4</v>
      </c>
      <c r="F239" s="22">
        <f>'Div 91 history'!B237</f>
        <v>0</v>
      </c>
      <c r="G239" s="22">
        <f>'Div 91 history'!C237</f>
        <v>0</v>
      </c>
      <c r="H239" s="22">
        <f>'Div 91 history'!D237</f>
        <v>4</v>
      </c>
      <c r="I239" s="22">
        <f>'Div 91 history'!E237</f>
        <v>0</v>
      </c>
      <c r="J239" s="22">
        <f>'Div 91 history'!F237</f>
        <v>0</v>
      </c>
      <c r="K239" s="22">
        <f>'Div 91 history'!G237</f>
        <v>20</v>
      </c>
      <c r="L239" s="1">
        <f t="shared" ref="L239:U243" si="254">$E239*L$249</f>
        <v>4.8914189292624739</v>
      </c>
      <c r="M239" s="1">
        <f t="shared" si="254"/>
        <v>4.5595975119015977</v>
      </c>
      <c r="N239" s="1">
        <f t="shared" si="254"/>
        <v>6.3613967339594346</v>
      </c>
      <c r="O239" s="1">
        <f t="shared" si="254"/>
        <v>4.7894456010788122</v>
      </c>
      <c r="P239" s="1">
        <f t="shared" si="254"/>
        <v>8.1324355105467525</v>
      </c>
      <c r="Q239" s="1">
        <f t="shared" si="254"/>
        <v>4.8518033894336536</v>
      </c>
      <c r="R239" s="1">
        <f t="shared" si="254"/>
        <v>6.0178299325663867</v>
      </c>
      <c r="S239" s="1">
        <f t="shared" si="254"/>
        <v>5.0571819224326831</v>
      </c>
      <c r="T239" s="1">
        <f t="shared" si="254"/>
        <v>5.5109046636501686</v>
      </c>
      <c r="U239" s="1">
        <f t="shared" si="254"/>
        <v>7.0151577258114663</v>
      </c>
      <c r="V239" s="1">
        <f t="shared" ref="V239:AF243" si="255">$E239*V$249</f>
        <v>4.9493845802555096</v>
      </c>
      <c r="W239" s="1">
        <f t="shared" si="255"/>
        <v>5.9958758458120727</v>
      </c>
      <c r="X239" s="1">
        <f t="shared" si="255"/>
        <v>4.3450747811953105</v>
      </c>
      <c r="Y239" s="1">
        <f t="shared" si="255"/>
        <v>5.0631099134786091</v>
      </c>
      <c r="Z239" s="1">
        <f t="shared" si="255"/>
        <v>7.7452213006638786</v>
      </c>
      <c r="AA239" s="1">
        <f t="shared" si="255"/>
        <v>4.7894456010788122</v>
      </c>
      <c r="AB239" s="1">
        <f t="shared" si="255"/>
        <v>8.1324355105467525</v>
      </c>
      <c r="AC239" s="1">
        <f t="shared" si="255"/>
        <v>4.8518033894336536</v>
      </c>
      <c r="AD239" s="1">
        <f t="shared" si="255"/>
        <v>6.0178299325663867</v>
      </c>
      <c r="AE239" s="1">
        <f t="shared" si="255"/>
        <v>5.0571819224326831</v>
      </c>
      <c r="AF239" s="1">
        <f t="shared" si="255"/>
        <v>5.5109046636501686</v>
      </c>
    </row>
    <row r="240" spans="1:32">
      <c r="A240" s="76" t="s">
        <v>1148</v>
      </c>
      <c r="B240" s="5" t="str">
        <f t="shared" si="246"/>
        <v>9210-05414</v>
      </c>
      <c r="C240" s="5" t="str">
        <f t="shared" si="247"/>
        <v>9210</v>
      </c>
      <c r="D240" s="1">
        <f>SUM($F240:K240)</f>
        <v>516.74</v>
      </c>
      <c r="E240" s="2">
        <f t="shared" si="253"/>
        <v>2.2556298095661601E-3</v>
      </c>
      <c r="F240" s="22">
        <f>'Div 91 history'!B238</f>
        <v>0</v>
      </c>
      <c r="G240" s="22">
        <f>'Div 91 history'!C238</f>
        <v>0</v>
      </c>
      <c r="H240" s="22">
        <f>'Div 91 history'!D238</f>
        <v>516.74</v>
      </c>
      <c r="I240" s="22">
        <f>'Div 91 history'!E238</f>
        <v>0</v>
      </c>
      <c r="J240" s="22">
        <f>'Div 91 history'!F238</f>
        <v>0</v>
      </c>
      <c r="K240" s="22">
        <f>'Div 91 history'!G238</f>
        <v>0</v>
      </c>
      <c r="L240" s="1">
        <f t="shared" si="254"/>
        <v>105.31632572946212</v>
      </c>
      <c r="M240" s="1">
        <f t="shared" si="254"/>
        <v>98.171934095834658</v>
      </c>
      <c r="N240" s="1">
        <f t="shared" si="254"/>
        <v>136.96617284609161</v>
      </c>
      <c r="O240" s="1">
        <f t="shared" si="254"/>
        <v>103.12075499589442</v>
      </c>
      <c r="P240" s="1">
        <f t="shared" si="254"/>
        <v>175.09811357166373</v>
      </c>
      <c r="Q240" s="1">
        <f t="shared" si="254"/>
        <v>104.46337014399778</v>
      </c>
      <c r="R240" s="1">
        <f t="shared" si="254"/>
        <v>129.56889330643145</v>
      </c>
      <c r="S240" s="1">
        <f t="shared" si="254"/>
        <v>108.88534110824438</v>
      </c>
      <c r="T240" s="1">
        <f t="shared" si="254"/>
        <v>118.65436982894119</v>
      </c>
      <c r="U240" s="1">
        <f t="shared" si="254"/>
        <v>151.04219180149241</v>
      </c>
      <c r="V240" s="1">
        <f t="shared" si="255"/>
        <v>106.56437450005134</v>
      </c>
      <c r="W240" s="1">
        <f t="shared" si="255"/>
        <v>129.09620352353878</v>
      </c>
      <c r="X240" s="1">
        <f t="shared" si="255"/>
        <v>93.553080934786038</v>
      </c>
      <c r="Y240" s="1">
        <f t="shared" si="255"/>
        <v>109.01297569545569</v>
      </c>
      <c r="Z240" s="1">
        <f t="shared" si="255"/>
        <v>166.76106895437721</v>
      </c>
      <c r="AA240" s="1">
        <f t="shared" si="255"/>
        <v>103.12075499589442</v>
      </c>
      <c r="AB240" s="1">
        <f t="shared" si="255"/>
        <v>175.09811357166373</v>
      </c>
      <c r="AC240" s="1">
        <f t="shared" si="255"/>
        <v>104.46337014399778</v>
      </c>
      <c r="AD240" s="1">
        <f t="shared" si="255"/>
        <v>129.56889330643145</v>
      </c>
      <c r="AE240" s="1">
        <f t="shared" si="255"/>
        <v>108.88534110824438</v>
      </c>
      <c r="AF240" s="1">
        <f t="shared" si="255"/>
        <v>118.65436982894119</v>
      </c>
    </row>
    <row r="241" spans="1:38">
      <c r="A241" s="76" t="s">
        <v>1248</v>
      </c>
      <c r="B241" s="5" t="str">
        <f t="shared" si="246"/>
        <v>9010-05414</v>
      </c>
      <c r="C241" s="5" t="str">
        <f t="shared" si="247"/>
        <v>9010</v>
      </c>
      <c r="D241" s="1">
        <f>SUM($F241:K241)</f>
        <v>296.47000000000003</v>
      </c>
      <c r="E241" s="2">
        <f t="shared" si="253"/>
        <v>1.2941258072571883E-3</v>
      </c>
      <c r="F241" s="22">
        <f>'Div 91 history'!B239</f>
        <v>0</v>
      </c>
      <c r="G241" s="22">
        <f>'Div 91 history'!C239</f>
        <v>0</v>
      </c>
      <c r="H241" s="22">
        <f>'Div 91 history'!D239</f>
        <v>0</v>
      </c>
      <c r="I241" s="22">
        <f>'Div 91 history'!E239</f>
        <v>0</v>
      </c>
      <c r="J241" s="22">
        <f>'Div 91 history'!F239</f>
        <v>161.52000000000001</v>
      </c>
      <c r="K241" s="22">
        <f>'Div 91 history'!G239</f>
        <v>134.94999999999999</v>
      </c>
      <c r="L241" s="1">
        <f t="shared" si="254"/>
        <v>60.423290414935245</v>
      </c>
      <c r="M241" s="1">
        <f t="shared" si="254"/>
        <v>56.324328098061116</v>
      </c>
      <c r="N241" s="1">
        <f t="shared" si="254"/>
        <v>78.581803738206403</v>
      </c>
      <c r="O241" s="1">
        <f t="shared" si="254"/>
        <v>59.163622389659821</v>
      </c>
      <c r="P241" s="1">
        <f t="shared" si="254"/>
        <v>100.45929815882484</v>
      </c>
      <c r="Q241" s="1">
        <f t="shared" si="254"/>
        <v>59.933922952724814</v>
      </c>
      <c r="R241" s="1">
        <f t="shared" si="254"/>
        <v>74.337751671164867</v>
      </c>
      <c r="S241" s="1">
        <f t="shared" si="254"/>
        <v>62.470946855984067</v>
      </c>
      <c r="T241" s="1">
        <f t="shared" si="254"/>
        <v>68.075746068015235</v>
      </c>
      <c r="U241" s="1">
        <f t="shared" si="254"/>
        <v>86.657658790471913</v>
      </c>
      <c r="V241" s="1">
        <f t="shared" si="255"/>
        <v>61.139335271181295</v>
      </c>
      <c r="W241" s="1">
        <f t="shared" si="255"/>
        <v>74.066554666996055</v>
      </c>
      <c r="X241" s="1">
        <f t="shared" si="255"/>
        <v>53.674346682540573</v>
      </c>
      <c r="Y241" s="1">
        <f t="shared" si="255"/>
        <v>62.544174835375138</v>
      </c>
      <c r="Z241" s="1">
        <f t="shared" si="255"/>
        <v>95.676073291992509</v>
      </c>
      <c r="AA241" s="1">
        <f t="shared" si="255"/>
        <v>59.163622389659821</v>
      </c>
      <c r="AB241" s="1">
        <f t="shared" si="255"/>
        <v>100.45929815882484</v>
      </c>
      <c r="AC241" s="1">
        <f t="shared" si="255"/>
        <v>59.933922952724814</v>
      </c>
      <c r="AD241" s="1">
        <f t="shared" si="255"/>
        <v>74.337751671164867</v>
      </c>
      <c r="AE241" s="1">
        <f t="shared" si="255"/>
        <v>62.470946855984067</v>
      </c>
      <c r="AF241" s="1">
        <f t="shared" si="255"/>
        <v>68.075746068015235</v>
      </c>
    </row>
    <row r="242" spans="1:38">
      <c r="A242" s="76" t="s">
        <v>1249</v>
      </c>
      <c r="B242" s="5" t="str">
        <f t="shared" si="246"/>
        <v>8740-05414</v>
      </c>
      <c r="C242" s="5" t="str">
        <f t="shared" si="247"/>
        <v>8740</v>
      </c>
      <c r="D242" s="1">
        <f>SUM($F242:K242)</f>
        <v>103.21</v>
      </c>
      <c r="E242" s="2">
        <f t="shared" si="253"/>
        <v>4.5052357596726274E-4</v>
      </c>
      <c r="F242" s="22">
        <f>'Div 91 history'!B240</f>
        <v>0</v>
      </c>
      <c r="G242" s="22">
        <f>'Div 91 history'!C240</f>
        <v>0</v>
      </c>
      <c r="H242" s="22">
        <f>'Div 91 history'!D240</f>
        <v>0</v>
      </c>
      <c r="I242" s="22">
        <f>'Div 91 history'!E240</f>
        <v>0</v>
      </c>
      <c r="J242" s="22">
        <f>'Div 91 history'!F240</f>
        <v>103.21</v>
      </c>
      <c r="K242" s="22">
        <f>'Div 91 history'!G240</f>
        <v>0</v>
      </c>
      <c r="L242" s="1">
        <f t="shared" si="254"/>
        <v>21.035139487049165</v>
      </c>
      <c r="M242" s="1">
        <f t="shared" si="254"/>
        <v>19.608169133473496</v>
      </c>
      <c r="N242" s="1">
        <f t="shared" si="254"/>
        <v>27.356656537998049</v>
      </c>
      <c r="O242" s="1">
        <f t="shared" si="254"/>
        <v>20.596611686972675</v>
      </c>
      <c r="P242" s="1">
        <f t="shared" si="254"/>
        <v>34.972861210147094</v>
      </c>
      <c r="Q242" s="1">
        <f t="shared" si="254"/>
        <v>20.86477615931031</v>
      </c>
      <c r="R242" s="1">
        <f t="shared" si="254"/>
        <v>25.879176139174032</v>
      </c>
      <c r="S242" s="1">
        <f t="shared" si="254"/>
        <v>21.747989425594884</v>
      </c>
      <c r="T242" s="1">
        <f t="shared" si="254"/>
        <v>23.699186263972248</v>
      </c>
      <c r="U242" s="1">
        <f t="shared" si="254"/>
        <v>30.168101203375059</v>
      </c>
      <c r="V242" s="1">
        <f t="shared" si="255"/>
        <v>21.284415938673796</v>
      </c>
      <c r="W242" s="1">
        <f t="shared" si="255"/>
        <v>25.784764418594332</v>
      </c>
      <c r="X242" s="1">
        <f t="shared" si="255"/>
        <v>18.685632006965331</v>
      </c>
      <c r="Y242" s="1">
        <f t="shared" si="255"/>
        <v>21.773482257088634</v>
      </c>
      <c r="Z242" s="1">
        <f t="shared" si="255"/>
        <v>33.30767876839662</v>
      </c>
      <c r="AA242" s="1">
        <f t="shared" si="255"/>
        <v>20.596611686972675</v>
      </c>
      <c r="AB242" s="1">
        <f t="shared" si="255"/>
        <v>34.972861210147094</v>
      </c>
      <c r="AC242" s="1">
        <f t="shared" si="255"/>
        <v>20.86477615931031</v>
      </c>
      <c r="AD242" s="1">
        <f t="shared" si="255"/>
        <v>25.879176139174032</v>
      </c>
      <c r="AE242" s="1">
        <f t="shared" si="255"/>
        <v>21.747989425594884</v>
      </c>
      <c r="AF242" s="1">
        <f t="shared" si="255"/>
        <v>23.699186263972248</v>
      </c>
    </row>
    <row r="243" spans="1:38">
      <c r="A243" s="76" t="s">
        <v>981</v>
      </c>
      <c r="B243" s="5" t="str">
        <f t="shared" si="246"/>
        <v>8750-05414</v>
      </c>
      <c r="C243" s="5" t="str">
        <f t="shared" si="247"/>
        <v>8750</v>
      </c>
      <c r="D243" s="1">
        <f>SUM($F243:K243)</f>
        <v>3983.4299999999994</v>
      </c>
      <c r="E243" s="2">
        <f t="shared" si="253"/>
        <v>1.7388132237334302E-2</v>
      </c>
      <c r="F243" s="22">
        <f>'Div 91 history'!B241</f>
        <v>651.91999999999996</v>
      </c>
      <c r="G243" s="22">
        <f>'Div 91 history'!C241</f>
        <v>126.17</v>
      </c>
      <c r="H243" s="22">
        <f>'Div 91 history'!D241</f>
        <v>863.34</v>
      </c>
      <c r="I243" s="22">
        <f>'Div 91 history'!E241</f>
        <v>243.74</v>
      </c>
      <c r="J243" s="22">
        <f>'Div 91 history'!F241</f>
        <v>249.42</v>
      </c>
      <c r="K243" s="22">
        <f>'Div 91 history'!G241</f>
        <v>1848.84</v>
      </c>
      <c r="L243" s="1">
        <f t="shared" si="254"/>
        <v>811.85937105800065</v>
      </c>
      <c r="M243" s="1">
        <f t="shared" si="254"/>
        <v>756.78489653475742</v>
      </c>
      <c r="N243" s="1">
        <f t="shared" si="254"/>
        <v>1055.8407746648345</v>
      </c>
      <c r="O243" s="1">
        <f t="shared" si="254"/>
        <v>794.93422044605722</v>
      </c>
      <c r="P243" s="1">
        <f t="shared" si="254"/>
        <v>1349.7911494073853</v>
      </c>
      <c r="Q243" s="1">
        <f t="shared" si="254"/>
        <v>805.28413231548745</v>
      </c>
      <c r="R243" s="1">
        <f t="shared" si="254"/>
        <v>998.81684534512158</v>
      </c>
      <c r="S243" s="1">
        <f t="shared" si="254"/>
        <v>839.37209105316754</v>
      </c>
      <c r="T243" s="1">
        <f t="shared" si="254"/>
        <v>914.67929018016628</v>
      </c>
      <c r="U243" s="1">
        <f t="shared" si="254"/>
        <v>1164.3495724887152</v>
      </c>
      <c r="V243" s="1">
        <f t="shared" si="255"/>
        <v>821.48029243863346</v>
      </c>
      <c r="W243" s="1">
        <f t="shared" si="255"/>
        <v>995.17298835346583</v>
      </c>
      <c r="X243" s="1">
        <f t="shared" si="255"/>
        <v>721.17921815236809</v>
      </c>
      <c r="Y243" s="1">
        <f t="shared" si="255"/>
        <v>840.35599677700384</v>
      </c>
      <c r="Z243" s="1">
        <f t="shared" si="255"/>
        <v>1285.5227869043129</v>
      </c>
      <c r="AA243" s="1">
        <f t="shared" si="255"/>
        <v>794.93422044605722</v>
      </c>
      <c r="AB243" s="1">
        <f t="shared" si="255"/>
        <v>1349.7911494073853</v>
      </c>
      <c r="AC243" s="1">
        <f t="shared" si="255"/>
        <v>805.28413231548745</v>
      </c>
      <c r="AD243" s="1">
        <f t="shared" si="255"/>
        <v>998.81684534512158</v>
      </c>
      <c r="AE243" s="1">
        <f t="shared" si="255"/>
        <v>839.37209105316754</v>
      </c>
      <c r="AF243" s="1">
        <f t="shared" si="255"/>
        <v>914.67929018016628</v>
      </c>
    </row>
    <row r="244" spans="1:38">
      <c r="A244" s="76" t="s">
        <v>277</v>
      </c>
      <c r="B244" s="5" t="str">
        <f t="shared" si="175"/>
        <v>9110-05414</v>
      </c>
      <c r="C244" s="5" t="str">
        <f t="shared" si="242"/>
        <v>9110</v>
      </c>
      <c r="D244" s="1">
        <f>SUM($F244:K244)</f>
        <v>17740.02</v>
      </c>
      <c r="E244" s="2">
        <f t="shared" si="253"/>
        <v>7.7437237168208134E-2</v>
      </c>
      <c r="F244" s="22">
        <f>'Div 91 history'!B242</f>
        <v>1562.92</v>
      </c>
      <c r="G244" s="22">
        <f>'Div 91 history'!C242</f>
        <v>161.37</v>
      </c>
      <c r="H244" s="22">
        <f>'Div 91 history'!D242</f>
        <v>2093.6799999999998</v>
      </c>
      <c r="I244" s="22">
        <f>'Div 91 history'!E242</f>
        <v>13391.25</v>
      </c>
      <c r="J244" s="22">
        <f>'Div 91 history'!F242</f>
        <v>0</v>
      </c>
      <c r="K244" s="22">
        <f>'Div 91 history'!G242</f>
        <v>530.79999999999995</v>
      </c>
      <c r="L244" s="1">
        <f t="shared" ref="L244:U248" si="256">$E244*L$249</f>
        <v>3615.5779013956203</v>
      </c>
      <c r="M244" s="1">
        <f t="shared" si="256"/>
        <v>3370.3062938785242</v>
      </c>
      <c r="N244" s="1">
        <f t="shared" si="256"/>
        <v>4702.137720348961</v>
      </c>
      <c r="O244" s="1">
        <f t="shared" si="256"/>
        <v>3540.2025313354234</v>
      </c>
      <c r="P244" s="1">
        <f t="shared" si="256"/>
        <v>6011.2320252420677</v>
      </c>
      <c r="Q244" s="1">
        <f t="shared" si="256"/>
        <v>3586.2953818592009</v>
      </c>
      <c r="R244" s="1">
        <f t="shared" si="256"/>
        <v>4448.1843066802649</v>
      </c>
      <c r="S244" s="1">
        <f t="shared" si="256"/>
        <v>3738.1045186497604</v>
      </c>
      <c r="T244" s="1">
        <f t="shared" si="256"/>
        <v>4073.4816229686367</v>
      </c>
      <c r="U244" s="1">
        <f t="shared" si="256"/>
        <v>5185.3765982937475</v>
      </c>
      <c r="V244" s="1">
        <f t="shared" ref="V244:AF248" si="257">$E244*V$249</f>
        <v>3658.4242267260147</v>
      </c>
      <c r="W244" s="1">
        <f t="shared" si="257"/>
        <v>4431.9565592592953</v>
      </c>
      <c r="X244" s="1">
        <f t="shared" si="257"/>
        <v>3211.7380633291846</v>
      </c>
      <c r="Y244" s="1">
        <f t="shared" si="257"/>
        <v>3742.4862969711999</v>
      </c>
      <c r="Z244" s="1">
        <f t="shared" si="257"/>
        <v>5725.015865758468</v>
      </c>
      <c r="AA244" s="1">
        <f t="shared" si="257"/>
        <v>3540.2025313354234</v>
      </c>
      <c r="AB244" s="1">
        <f t="shared" si="257"/>
        <v>6011.2320252420677</v>
      </c>
      <c r="AC244" s="1">
        <f t="shared" si="257"/>
        <v>3586.2953818592009</v>
      </c>
      <c r="AD244" s="1">
        <f t="shared" si="257"/>
        <v>4448.1843066802649</v>
      </c>
      <c r="AE244" s="1">
        <f t="shared" si="257"/>
        <v>3738.1045186497604</v>
      </c>
      <c r="AF244" s="1">
        <f t="shared" si="257"/>
        <v>4073.4816229686367</v>
      </c>
    </row>
    <row r="245" spans="1:38">
      <c r="A245" s="76" t="s">
        <v>280</v>
      </c>
      <c r="B245" s="5" t="str">
        <f t="shared" si="175"/>
        <v>8700-05414</v>
      </c>
      <c r="C245" s="5" t="str">
        <f t="shared" si="242"/>
        <v>8700</v>
      </c>
      <c r="D245" s="1">
        <f>SUM($F245:K245)</f>
        <v>58951.48</v>
      </c>
      <c r="E245" s="2">
        <f t="shared" si="253"/>
        <v>0.25733002207307987</v>
      </c>
      <c r="F245" s="22">
        <f>'Div 91 history'!B243</f>
        <v>6434.17</v>
      </c>
      <c r="G245" s="22">
        <f>'Div 91 history'!C243</f>
        <v>9503.67</v>
      </c>
      <c r="H245" s="22">
        <f>'Div 91 history'!D243</f>
        <v>5954.71</v>
      </c>
      <c r="I245" s="22">
        <f>'Div 91 history'!E243</f>
        <v>13877.88</v>
      </c>
      <c r="J245" s="22">
        <f>'Div 91 history'!F243</f>
        <v>9381.94</v>
      </c>
      <c r="K245" s="22">
        <f>'Div 91 history'!G243</f>
        <v>13799.11</v>
      </c>
      <c r="L245" s="1">
        <f t="shared" si="256"/>
        <v>12014.84938250159</v>
      </c>
      <c r="M245" s="1">
        <f t="shared" si="256"/>
        <v>11199.7925637882</v>
      </c>
      <c r="N245" s="1">
        <f t="shared" si="256"/>
        <v>15625.573013919789</v>
      </c>
      <c r="O245" s="1">
        <f t="shared" si="256"/>
        <v>11764.371106795234</v>
      </c>
      <c r="P245" s="1">
        <f t="shared" si="256"/>
        <v>19975.796222970279</v>
      </c>
      <c r="Q245" s="1">
        <f t="shared" si="256"/>
        <v>11917.541269838761</v>
      </c>
      <c r="R245" s="1">
        <f t="shared" si="256"/>
        <v>14781.665871378696</v>
      </c>
      <c r="S245" s="1">
        <f t="shared" si="256"/>
        <v>12422.014956527162</v>
      </c>
      <c r="T245" s="1">
        <f t="shared" si="256"/>
        <v>13536.499419211654</v>
      </c>
      <c r="U245" s="1">
        <f t="shared" si="256"/>
        <v>17231.413765417507</v>
      </c>
      <c r="V245" s="1">
        <f t="shared" si="257"/>
        <v>12157.231087301712</v>
      </c>
      <c r="W245" s="1">
        <f t="shared" si="257"/>
        <v>14727.739791953061</v>
      </c>
      <c r="X245" s="1">
        <f t="shared" si="257"/>
        <v>10672.857877589155</v>
      </c>
      <c r="Y245" s="1">
        <f t="shared" si="257"/>
        <v>12436.575950093165</v>
      </c>
      <c r="Z245" s="1">
        <f t="shared" si="257"/>
        <v>19024.677441735861</v>
      </c>
      <c r="AA245" s="1">
        <f t="shared" si="257"/>
        <v>11764.371106795234</v>
      </c>
      <c r="AB245" s="1">
        <f t="shared" si="257"/>
        <v>19975.796222970279</v>
      </c>
      <c r="AC245" s="1">
        <f t="shared" si="257"/>
        <v>11917.541269838761</v>
      </c>
      <c r="AD245" s="1">
        <f t="shared" si="257"/>
        <v>14781.665871378696</v>
      </c>
      <c r="AE245" s="1">
        <f t="shared" si="257"/>
        <v>12422.014956527162</v>
      </c>
      <c r="AF245" s="1">
        <f t="shared" si="257"/>
        <v>13536.499419211654</v>
      </c>
    </row>
    <row r="246" spans="1:38">
      <c r="A246" s="76" t="s">
        <v>352</v>
      </c>
      <c r="B246" s="5" t="str">
        <f t="shared" si="175"/>
        <v>8800-05414</v>
      </c>
      <c r="C246" s="5" t="str">
        <f t="shared" si="242"/>
        <v>8800</v>
      </c>
      <c r="D246" s="1">
        <f>SUM($F246:K246)</f>
        <v>0</v>
      </c>
      <c r="E246" s="2">
        <f t="shared" si="253"/>
        <v>0</v>
      </c>
      <c r="F246" s="22">
        <f>'Div 91 history'!B244</f>
        <v>0</v>
      </c>
      <c r="G246" s="22">
        <f>'Div 91 history'!C244</f>
        <v>0</v>
      </c>
      <c r="H246" s="22">
        <f>'Div 91 history'!D244</f>
        <v>0</v>
      </c>
      <c r="I246" s="22">
        <f>'Div 91 history'!E244</f>
        <v>0</v>
      </c>
      <c r="J246" s="22">
        <f>'Div 91 history'!F244</f>
        <v>0</v>
      </c>
      <c r="K246" s="22">
        <f>'Div 91 history'!G244</f>
        <v>0</v>
      </c>
      <c r="L246" s="1">
        <f t="shared" si="256"/>
        <v>0</v>
      </c>
      <c r="M246" s="1">
        <f t="shared" si="256"/>
        <v>0</v>
      </c>
      <c r="N246" s="1">
        <f t="shared" si="256"/>
        <v>0</v>
      </c>
      <c r="O246" s="1">
        <f t="shared" si="256"/>
        <v>0</v>
      </c>
      <c r="P246" s="1">
        <f t="shared" si="256"/>
        <v>0</v>
      </c>
      <c r="Q246" s="1">
        <f t="shared" si="256"/>
        <v>0</v>
      </c>
      <c r="R246" s="1">
        <f t="shared" si="256"/>
        <v>0</v>
      </c>
      <c r="S246" s="1">
        <f t="shared" si="256"/>
        <v>0</v>
      </c>
      <c r="T246" s="1">
        <f t="shared" si="256"/>
        <v>0</v>
      </c>
      <c r="U246" s="1">
        <f t="shared" si="256"/>
        <v>0</v>
      </c>
      <c r="V246" s="1">
        <f t="shared" si="257"/>
        <v>0</v>
      </c>
      <c r="W246" s="1">
        <f t="shared" si="257"/>
        <v>0</v>
      </c>
      <c r="X246" s="1">
        <f t="shared" si="257"/>
        <v>0</v>
      </c>
      <c r="Y246" s="1">
        <f t="shared" si="257"/>
        <v>0</v>
      </c>
      <c r="Z246" s="1">
        <f t="shared" si="257"/>
        <v>0</v>
      </c>
      <c r="AA246" s="1">
        <f t="shared" si="257"/>
        <v>0</v>
      </c>
      <c r="AB246" s="1">
        <f t="shared" si="257"/>
        <v>0</v>
      </c>
      <c r="AC246" s="1">
        <f t="shared" si="257"/>
        <v>0</v>
      </c>
      <c r="AD246" s="1">
        <f t="shared" si="257"/>
        <v>0</v>
      </c>
      <c r="AE246" s="1">
        <f t="shared" si="257"/>
        <v>0</v>
      </c>
      <c r="AF246" s="1">
        <f t="shared" si="257"/>
        <v>0</v>
      </c>
    </row>
    <row r="247" spans="1:38">
      <c r="A247" s="76" t="s">
        <v>353</v>
      </c>
      <c r="B247" s="5" t="str">
        <f t="shared" si="175"/>
        <v>9030-05414</v>
      </c>
      <c r="C247" s="5" t="str">
        <f t="shared" si="242"/>
        <v>9030</v>
      </c>
      <c r="D247" s="1">
        <f>SUM($F247:K247)</f>
        <v>631.64</v>
      </c>
      <c r="E247" s="2">
        <f t="shared" si="253"/>
        <v>2.7571815863187857E-3</v>
      </c>
      <c r="F247" s="22">
        <f>'Div 91 history'!B245</f>
        <v>0</v>
      </c>
      <c r="G247" s="22">
        <f>'Div 91 history'!C245</f>
        <v>0</v>
      </c>
      <c r="H247" s="22">
        <f>'Div 91 history'!D245</f>
        <v>0</v>
      </c>
      <c r="I247" s="22">
        <f>'Div 91 history'!E245</f>
        <v>338.11</v>
      </c>
      <c r="J247" s="22">
        <f>'Div 91 history'!F245</f>
        <v>0</v>
      </c>
      <c r="K247" s="22">
        <f>'Div 91 history'!G245</f>
        <v>293.52999999999997</v>
      </c>
      <c r="L247" s="1">
        <f t="shared" si="256"/>
        <v>128.73399385330623</v>
      </c>
      <c r="M247" s="1">
        <f t="shared" si="256"/>
        <v>120.00100718406355</v>
      </c>
      <c r="N247" s="1">
        <f t="shared" si="256"/>
        <v>167.4213597099224</v>
      </c>
      <c r="O247" s="1">
        <f t="shared" si="256"/>
        <v>126.05022581105922</v>
      </c>
      <c r="P247" s="1">
        <f t="shared" si="256"/>
        <v>214.03214857840629</v>
      </c>
      <c r="Q247" s="1">
        <f t="shared" si="256"/>
        <v>127.69137887091139</v>
      </c>
      <c r="R247" s="1">
        <f t="shared" si="256"/>
        <v>158.37925410859302</v>
      </c>
      <c r="S247" s="1">
        <f t="shared" si="256"/>
        <v>133.09659956189083</v>
      </c>
      <c r="T247" s="1">
        <f t="shared" si="256"/>
        <v>145.03782590616638</v>
      </c>
      <c r="U247" s="1">
        <f t="shared" si="256"/>
        <v>184.62725941381478</v>
      </c>
      <c r="V247" s="1">
        <f t="shared" si="257"/>
        <v>130.25955317802459</v>
      </c>
      <c r="W247" s="1">
        <f t="shared" si="257"/>
        <v>157.80145913536407</v>
      </c>
      <c r="X247" s="1">
        <f t="shared" si="257"/>
        <v>114.35512644975859</v>
      </c>
      <c r="Y247" s="1">
        <f t="shared" si="257"/>
        <v>133.25261440623453</v>
      </c>
      <c r="Z247" s="1">
        <f t="shared" si="257"/>
        <v>203.84131593130553</v>
      </c>
      <c r="AA247" s="1">
        <f t="shared" si="257"/>
        <v>126.05022581105922</v>
      </c>
      <c r="AB247" s="1">
        <f t="shared" si="257"/>
        <v>214.03214857840629</v>
      </c>
      <c r="AC247" s="1">
        <f t="shared" si="257"/>
        <v>127.69137887091139</v>
      </c>
      <c r="AD247" s="1">
        <f t="shared" si="257"/>
        <v>158.37925410859302</v>
      </c>
      <c r="AE247" s="1">
        <f t="shared" si="257"/>
        <v>133.09659956189083</v>
      </c>
      <c r="AF247" s="1">
        <f t="shared" si="257"/>
        <v>145.03782590616638</v>
      </c>
    </row>
    <row r="248" spans="1:38">
      <c r="A248" s="76" t="s">
        <v>285</v>
      </c>
      <c r="B248" s="5" t="str">
        <f t="shared" ref="B248" si="258">RIGHT(A248,10)</f>
        <v>8700-05419</v>
      </c>
      <c r="C248" s="5" t="str">
        <f t="shared" ref="C248" si="259">LEFT(B248,4)</f>
        <v>8700</v>
      </c>
      <c r="D248" s="1">
        <f>SUM($F248:K248)</f>
        <v>6882.6899999999987</v>
      </c>
      <c r="E248" s="2">
        <f t="shared" si="253"/>
        <v>3.004373714828136E-2</v>
      </c>
      <c r="F248" s="22">
        <f>'Div 91 history'!B246</f>
        <v>26242.28</v>
      </c>
      <c r="G248" s="22">
        <f>'Div 91 history'!C246</f>
        <v>1680.71</v>
      </c>
      <c r="H248" s="22">
        <f>'Div 91 history'!D246</f>
        <v>-2734.82</v>
      </c>
      <c r="I248" s="22">
        <f>'Div 91 history'!E246</f>
        <v>-32734.94</v>
      </c>
      <c r="J248" s="22">
        <f>'Div 91 history'!F246</f>
        <v>1713</v>
      </c>
      <c r="K248" s="22">
        <f>'Div 91 history'!G246</f>
        <v>12716.46</v>
      </c>
      <c r="L248" s="1">
        <f t="shared" si="256"/>
        <v>1402.7550062602304</v>
      </c>
      <c r="M248" s="1">
        <f t="shared" si="256"/>
        <v>1307.59567496625</v>
      </c>
      <c r="N248" s="1">
        <f t="shared" si="256"/>
        <v>1824.3134036189688</v>
      </c>
      <c r="O248" s="1">
        <f t="shared" si="256"/>
        <v>1373.5112226703802</v>
      </c>
      <c r="P248" s="1">
        <f t="shared" si="256"/>
        <v>2332.2096901702093</v>
      </c>
      <c r="Q248" s="1">
        <f t="shared" si="256"/>
        <v>1391.3941112675461</v>
      </c>
      <c r="R248" s="1">
        <f t="shared" si="256"/>
        <v>1725.7857457739724</v>
      </c>
      <c r="S248" s="1">
        <f t="shared" si="256"/>
        <v>1450.2923102378415</v>
      </c>
      <c r="T248" s="1">
        <f t="shared" si="256"/>
        <v>1580.4103508107655</v>
      </c>
      <c r="U248" s="1">
        <f t="shared" si="256"/>
        <v>2011.7981636610548</v>
      </c>
      <c r="V248" s="1">
        <f t="shared" si="257"/>
        <v>1419.3783231949494</v>
      </c>
      <c r="W248" s="1">
        <f t="shared" si="257"/>
        <v>1719.4897802171786</v>
      </c>
      <c r="X248" s="1">
        <f t="shared" si="257"/>
        <v>1246.0751144077144</v>
      </c>
      <c r="Y248" s="1">
        <f t="shared" si="257"/>
        <v>1451.9923321000033</v>
      </c>
      <c r="Z248" s="1">
        <f t="shared" si="257"/>
        <v>2221.1648830777608</v>
      </c>
      <c r="AA248" s="1">
        <f t="shared" si="257"/>
        <v>1373.5112226703802</v>
      </c>
      <c r="AB248" s="1">
        <f t="shared" si="257"/>
        <v>2332.2096901702093</v>
      </c>
      <c r="AC248" s="1">
        <f t="shared" si="257"/>
        <v>1391.3941112675461</v>
      </c>
      <c r="AD248" s="1">
        <f t="shared" si="257"/>
        <v>1725.7857457739724</v>
      </c>
      <c r="AE248" s="1">
        <f t="shared" si="257"/>
        <v>1450.2923102378415</v>
      </c>
      <c r="AF248" s="1">
        <f t="shared" si="257"/>
        <v>1580.4103508107655</v>
      </c>
    </row>
    <row r="249" spans="1:38">
      <c r="A249" s="9" t="s">
        <v>34</v>
      </c>
      <c r="B249" s="5"/>
      <c r="C249" s="5"/>
      <c r="D249" s="31">
        <f t="shared" ref="D249:K249" si="260">SUM(D221:D248)</f>
        <v>229089.00999999995</v>
      </c>
      <c r="E249" s="32">
        <f t="shared" si="260"/>
        <v>1.0000000000000004</v>
      </c>
      <c r="F249" s="31">
        <f t="shared" si="260"/>
        <v>54458.789999999994</v>
      </c>
      <c r="G249" s="31">
        <f t="shared" si="260"/>
        <v>32576.799999999996</v>
      </c>
      <c r="H249" s="31">
        <f t="shared" si="260"/>
        <v>32344.700000000004</v>
      </c>
      <c r="I249" s="31">
        <f t="shared" si="260"/>
        <v>25792.790000000005</v>
      </c>
      <c r="J249" s="31">
        <f t="shared" si="260"/>
        <v>31666.010000000002</v>
      </c>
      <c r="K249" s="31">
        <f t="shared" si="260"/>
        <v>52249.919999999998</v>
      </c>
      <c r="L249" s="33">
        <f>'Div 91 history'!H247</f>
        <v>46690.43</v>
      </c>
      <c r="M249" s="33">
        <f>'Div 91 history'!I247</f>
        <v>43523.07</v>
      </c>
      <c r="N249" s="33">
        <f>'Div 91 history'!J247</f>
        <v>60721.919999999998</v>
      </c>
      <c r="O249" s="31">
        <f>'Div 091 FY19 Budget'!C96</f>
        <v>45717.056299999997</v>
      </c>
      <c r="P249" s="31">
        <f>'Div 091 FY19 Budget'!D96</f>
        <v>77627.149999999994</v>
      </c>
      <c r="Q249" s="31">
        <f>'Div 091 FY19 Budget'!E96</f>
        <v>46312.284800000001</v>
      </c>
      <c r="R249" s="31">
        <f>'Div 091 FY19 Budget'!F96</f>
        <v>57442.445899999999</v>
      </c>
      <c r="S249" s="31">
        <f>'Div 091 FY19 Budget'!G96</f>
        <v>48272.7</v>
      </c>
      <c r="T249" s="31">
        <f>'Div 091 FY19 Budget'!H96</f>
        <v>52603.653899999998</v>
      </c>
      <c r="U249" s="31">
        <f>'Div 091 FY19 Budget'!I96</f>
        <v>66962.314100000003</v>
      </c>
      <c r="V249" s="31">
        <f>'Div 091 FY19 Budget'!J96</f>
        <v>47243.733899999999</v>
      </c>
      <c r="W249" s="31">
        <f>'Div 091 FY19 Budget'!K96</f>
        <v>57232.885900000001</v>
      </c>
      <c r="X249" s="31">
        <f>'Div 091 FY19 Budget'!L96</f>
        <v>41475.370000000003</v>
      </c>
      <c r="Y249" s="31">
        <f>'Div 091 FY19 Budget'!M96</f>
        <v>48329.284899999999</v>
      </c>
      <c r="Z249" s="31">
        <f>'Div 091 FY19 Budget'!N96</f>
        <v>73931.044999999998</v>
      </c>
      <c r="AA249" s="37">
        <f t="shared" ref="AA249" si="261">O249*(1+AA$3)</f>
        <v>45717.056299999997</v>
      </c>
      <c r="AB249" s="37">
        <f t="shared" ref="AB249" si="262">P249*(1+AB$3)</f>
        <v>77627.149999999994</v>
      </c>
      <c r="AC249" s="37">
        <f t="shared" ref="AC249" si="263">Q249*(1+AC$3)</f>
        <v>46312.284800000001</v>
      </c>
      <c r="AD249" s="37">
        <f t="shared" ref="AD249" si="264">R249*(1+AD$3)</f>
        <v>57442.445899999999</v>
      </c>
      <c r="AE249" s="37">
        <f t="shared" ref="AE249" si="265">S249*(1+AE$3)</f>
        <v>48272.7</v>
      </c>
      <c r="AF249" s="37">
        <f t="shared" ref="AF249" si="266">T249*(1+AF$3)</f>
        <v>52603.653899999998</v>
      </c>
      <c r="AH249" s="15">
        <f>SUM(F249:Q249)</f>
        <v>549680.92110000004</v>
      </c>
      <c r="AI249" s="15">
        <f>SUM(U249:AF249)</f>
        <v>663149.92470000009</v>
      </c>
      <c r="AK249" s="15">
        <f>AH249*$AK$6</f>
        <v>273631.16289630166</v>
      </c>
      <c r="AL249" s="15">
        <f>AI249*$AL$6</f>
        <v>330116.0325156601</v>
      </c>
    </row>
    <row r="250" spans="1:38">
      <c r="B250" s="5"/>
      <c r="C250" s="5"/>
      <c r="F250" s="1">
        <f>F249-'Div 91 history'!B247</f>
        <v>0</v>
      </c>
      <c r="G250" s="1">
        <f>G249-'Div 91 history'!C247</f>
        <v>0</v>
      </c>
      <c r="H250" s="1">
        <f>H249-'Div 91 history'!D247</f>
        <v>0</v>
      </c>
      <c r="I250" s="1">
        <f>I249-'Div 91 history'!E247</f>
        <v>0</v>
      </c>
      <c r="J250" s="1">
        <f>J249-'Div 91 history'!F247</f>
        <v>0</v>
      </c>
      <c r="K250" s="1">
        <f>K249-'Div 91 history'!G247</f>
        <v>0</v>
      </c>
      <c r="L250" s="1">
        <f>L249-'Div 91 history'!H247</f>
        <v>0</v>
      </c>
      <c r="M250" s="1">
        <f>M249-'Div 91 history'!I247</f>
        <v>0</v>
      </c>
      <c r="N250" s="1">
        <f>N249-'Div 91 history'!J247</f>
        <v>0</v>
      </c>
      <c r="O250" s="1">
        <f t="shared" ref="O250:AF250" si="267">O249-SUM(O221:O248)</f>
        <v>0</v>
      </c>
      <c r="P250" s="1">
        <f t="shared" si="267"/>
        <v>0</v>
      </c>
      <c r="Q250" s="1">
        <f t="shared" si="267"/>
        <v>0</v>
      </c>
      <c r="R250" s="1">
        <f t="shared" si="267"/>
        <v>0</v>
      </c>
      <c r="S250" s="1">
        <f t="shared" si="267"/>
        <v>0</v>
      </c>
      <c r="T250" s="1">
        <f t="shared" si="267"/>
        <v>0</v>
      </c>
      <c r="U250" s="1">
        <f t="shared" si="267"/>
        <v>0</v>
      </c>
      <c r="V250" s="1">
        <f t="shared" si="267"/>
        <v>0</v>
      </c>
      <c r="W250" s="1">
        <f t="shared" si="267"/>
        <v>0</v>
      </c>
      <c r="X250" s="1">
        <f t="shared" si="267"/>
        <v>0</v>
      </c>
      <c r="Y250" s="1">
        <f t="shared" si="267"/>
        <v>0</v>
      </c>
      <c r="Z250" s="1">
        <f t="shared" si="267"/>
        <v>0</v>
      </c>
      <c r="AA250" s="1">
        <f t="shared" si="267"/>
        <v>0</v>
      </c>
      <c r="AB250" s="1">
        <f t="shared" si="267"/>
        <v>0</v>
      </c>
      <c r="AC250" s="1">
        <f t="shared" si="267"/>
        <v>0</v>
      </c>
      <c r="AD250" s="1">
        <f t="shared" si="267"/>
        <v>0</v>
      </c>
      <c r="AE250" s="1">
        <f t="shared" si="267"/>
        <v>0</v>
      </c>
      <c r="AF250" s="1">
        <f t="shared" si="267"/>
        <v>0</v>
      </c>
    </row>
    <row r="251" spans="1:38">
      <c r="A251" s="76" t="s">
        <v>287</v>
      </c>
      <c r="B251" s="5" t="str">
        <f t="shared" ref="B251:B288" si="268">RIGHT(A251,10)</f>
        <v>8700-05420</v>
      </c>
      <c r="C251" s="5" t="str">
        <f t="shared" ref="C251:C255" si="269">LEFT(B251,4)</f>
        <v>8700</v>
      </c>
      <c r="D251" s="1">
        <f>SUM($F251:K251)</f>
        <v>14616.039999999999</v>
      </c>
      <c r="E251" s="2">
        <f t="shared" ref="E251:E257" si="270">D251/$D$266</f>
        <v>0.41909780097554089</v>
      </c>
      <c r="F251" s="22">
        <f>'Div 91 history'!B249</f>
        <v>5191.99</v>
      </c>
      <c r="G251" s="22">
        <f>'Div 91 history'!C249</f>
        <v>2015.25</v>
      </c>
      <c r="H251" s="22">
        <f>'Div 91 history'!D249</f>
        <v>1003.8</v>
      </c>
      <c r="I251" s="22">
        <f>'Div 91 history'!E249</f>
        <v>1345</v>
      </c>
      <c r="J251" s="22">
        <f>'Div 91 history'!F249</f>
        <v>1965</v>
      </c>
      <c r="K251" s="22">
        <f>'Div 91 history'!G249</f>
        <v>3095</v>
      </c>
      <c r="L251" s="1">
        <f t="shared" ref="L251:U260" si="271">$E251*L$266</f>
        <v>2653.7272757771248</v>
      </c>
      <c r="M251" s="1">
        <f t="shared" si="271"/>
        <v>2012.0885424835719</v>
      </c>
      <c r="N251" s="1">
        <f t="shared" si="271"/>
        <v>6521.1617831794165</v>
      </c>
      <c r="O251" s="1">
        <f t="shared" si="271"/>
        <v>2944.5811496541505</v>
      </c>
      <c r="P251" s="1">
        <f t="shared" si="271"/>
        <v>1402.7203398651354</v>
      </c>
      <c r="Q251" s="1">
        <f t="shared" si="271"/>
        <v>1094.6834561481128</v>
      </c>
      <c r="R251" s="1">
        <f t="shared" si="271"/>
        <v>4532.1236197494991</v>
      </c>
      <c r="S251" s="1">
        <f t="shared" si="271"/>
        <v>3152.8727567389942</v>
      </c>
      <c r="T251" s="1">
        <f t="shared" si="271"/>
        <v>2162.9637508347664</v>
      </c>
      <c r="U251" s="1">
        <f t="shared" si="271"/>
        <v>2462.6186785322784</v>
      </c>
      <c r="V251" s="1">
        <f t="shared" ref="V251:AF260" si="272">$E251*V$266</f>
        <v>4154.306952170049</v>
      </c>
      <c r="W251" s="1">
        <f t="shared" si="272"/>
        <v>3766.431937367186</v>
      </c>
      <c r="X251" s="1">
        <f t="shared" si="272"/>
        <v>4237.9169634646696</v>
      </c>
      <c r="Y251" s="1">
        <f t="shared" si="272"/>
        <v>6485.1193722955195</v>
      </c>
      <c r="Z251" s="1">
        <f t="shared" si="272"/>
        <v>5375.6627186630194</v>
      </c>
      <c r="AA251" s="1">
        <f t="shared" si="272"/>
        <v>2944.5811496541505</v>
      </c>
      <c r="AB251" s="1">
        <f t="shared" si="272"/>
        <v>1402.7203398651354</v>
      </c>
      <c r="AC251" s="1">
        <f t="shared" si="272"/>
        <v>1094.6834561481128</v>
      </c>
      <c r="AD251" s="1">
        <f t="shared" si="272"/>
        <v>4532.1236197494991</v>
      </c>
      <c r="AE251" s="1">
        <f t="shared" si="272"/>
        <v>3152.8727567389942</v>
      </c>
      <c r="AF251" s="1">
        <f t="shared" si="272"/>
        <v>2162.9637508347664</v>
      </c>
    </row>
    <row r="252" spans="1:38">
      <c r="A252" s="76" t="s">
        <v>740</v>
      </c>
      <c r="B252" s="5" t="str">
        <f t="shared" si="268"/>
        <v>9110-05420</v>
      </c>
      <c r="C252" s="5" t="str">
        <f t="shared" si="269"/>
        <v>9110</v>
      </c>
      <c r="D252" s="1">
        <f>SUM($F252:K252)</f>
        <v>0</v>
      </c>
      <c r="E252" s="2">
        <f t="shared" si="270"/>
        <v>0</v>
      </c>
      <c r="F252" s="22">
        <f>'Div 91 history'!B250</f>
        <v>0</v>
      </c>
      <c r="G252" s="22">
        <f>'Div 91 history'!C250</f>
        <v>0</v>
      </c>
      <c r="H252" s="22">
        <f>'Div 91 history'!D250</f>
        <v>0</v>
      </c>
      <c r="I252" s="22">
        <f>'Div 91 history'!E250</f>
        <v>0</v>
      </c>
      <c r="J252" s="22">
        <f>'Div 91 history'!F250</f>
        <v>0</v>
      </c>
      <c r="K252" s="22">
        <f>'Div 91 history'!G250</f>
        <v>0</v>
      </c>
      <c r="L252" s="1">
        <f t="shared" si="271"/>
        <v>0</v>
      </c>
      <c r="M252" s="1">
        <f t="shared" si="271"/>
        <v>0</v>
      </c>
      <c r="N252" s="1">
        <f t="shared" si="271"/>
        <v>0</v>
      </c>
      <c r="O252" s="1">
        <f t="shared" si="271"/>
        <v>0</v>
      </c>
      <c r="P252" s="1">
        <f t="shared" si="271"/>
        <v>0</v>
      </c>
      <c r="Q252" s="1">
        <f t="shared" si="271"/>
        <v>0</v>
      </c>
      <c r="R252" s="1">
        <f t="shared" si="271"/>
        <v>0</v>
      </c>
      <c r="S252" s="1">
        <f t="shared" si="271"/>
        <v>0</v>
      </c>
      <c r="T252" s="1">
        <f t="shared" si="271"/>
        <v>0</v>
      </c>
      <c r="U252" s="1">
        <f t="shared" si="271"/>
        <v>0</v>
      </c>
      <c r="V252" s="1">
        <f t="shared" si="272"/>
        <v>0</v>
      </c>
      <c r="W252" s="1">
        <f t="shared" si="272"/>
        <v>0</v>
      </c>
      <c r="X252" s="1">
        <f t="shared" si="272"/>
        <v>0</v>
      </c>
      <c r="Y252" s="1">
        <f t="shared" si="272"/>
        <v>0</v>
      </c>
      <c r="Z252" s="1">
        <f t="shared" si="272"/>
        <v>0</v>
      </c>
      <c r="AA252" s="1">
        <f t="shared" si="272"/>
        <v>0</v>
      </c>
      <c r="AB252" s="1">
        <f t="shared" si="272"/>
        <v>0</v>
      </c>
      <c r="AC252" s="1">
        <f t="shared" si="272"/>
        <v>0</v>
      </c>
      <c r="AD252" s="1">
        <f t="shared" si="272"/>
        <v>0</v>
      </c>
      <c r="AE252" s="1">
        <f t="shared" si="272"/>
        <v>0</v>
      </c>
      <c r="AF252" s="1">
        <f t="shared" si="272"/>
        <v>0</v>
      </c>
    </row>
    <row r="253" spans="1:38">
      <c r="A253" s="76" t="s">
        <v>288</v>
      </c>
      <c r="B253" s="5" t="str">
        <f t="shared" si="268"/>
        <v>8700-05421</v>
      </c>
      <c r="C253" s="5" t="str">
        <f t="shared" si="269"/>
        <v>8700</v>
      </c>
      <c r="D253" s="1">
        <f>SUM($F253:K253)</f>
        <v>270</v>
      </c>
      <c r="E253" s="2">
        <f t="shared" si="270"/>
        <v>7.7419332639617876E-3</v>
      </c>
      <c r="F253" s="22">
        <f>'Div 91 history'!B251</f>
        <v>0</v>
      </c>
      <c r="G253" s="22">
        <f>'Div 91 history'!C251</f>
        <v>0</v>
      </c>
      <c r="H253" s="22">
        <f>'Div 91 history'!D251</f>
        <v>270</v>
      </c>
      <c r="I253" s="22">
        <f>'Div 91 history'!E251</f>
        <v>0</v>
      </c>
      <c r="J253" s="22">
        <f>'Div 91 history'!F251</f>
        <v>0</v>
      </c>
      <c r="K253" s="22">
        <f>'Div 91 history'!G251</f>
        <v>0</v>
      </c>
      <c r="L253" s="1">
        <f t="shared" si="271"/>
        <v>49.021921427406042</v>
      </c>
      <c r="M253" s="1">
        <f t="shared" si="271"/>
        <v>37.169021600280544</v>
      </c>
      <c r="N253" s="1">
        <f t="shared" si="271"/>
        <v>120.46448158724542</v>
      </c>
      <c r="O253" s="1">
        <f t="shared" si="271"/>
        <v>54.394823112595518</v>
      </c>
      <c r="P253" s="1">
        <f t="shared" si="271"/>
        <v>25.912250634480102</v>
      </c>
      <c r="Q253" s="1">
        <f t="shared" si="271"/>
        <v>20.22192968546819</v>
      </c>
      <c r="R253" s="1">
        <f t="shared" si="271"/>
        <v>83.721266316482769</v>
      </c>
      <c r="S253" s="1">
        <f t="shared" si="271"/>
        <v>58.242563944784528</v>
      </c>
      <c r="T253" s="1">
        <f t="shared" si="271"/>
        <v>39.956117575306784</v>
      </c>
      <c r="U253" s="1">
        <f t="shared" si="271"/>
        <v>45.491599859039461</v>
      </c>
      <c r="V253" s="1">
        <f t="shared" si="272"/>
        <v>76.741913479021221</v>
      </c>
      <c r="W253" s="1">
        <f t="shared" si="272"/>
        <v>69.576754243224585</v>
      </c>
      <c r="X253" s="1">
        <f t="shared" si="272"/>
        <v>78.286429165181602</v>
      </c>
      <c r="Y253" s="1">
        <f t="shared" si="272"/>
        <v>119.7986753265447</v>
      </c>
      <c r="Z253" s="1">
        <f t="shared" si="272"/>
        <v>99.303842493521856</v>
      </c>
      <c r="AA253" s="1">
        <f t="shared" si="272"/>
        <v>54.394823112595518</v>
      </c>
      <c r="AB253" s="1">
        <f t="shared" si="272"/>
        <v>25.912250634480102</v>
      </c>
      <c r="AC253" s="1">
        <f t="shared" si="272"/>
        <v>20.22192968546819</v>
      </c>
      <c r="AD253" s="1">
        <f t="shared" si="272"/>
        <v>83.721266316482769</v>
      </c>
      <c r="AE253" s="1">
        <f t="shared" si="272"/>
        <v>58.242563944784528</v>
      </c>
      <c r="AF253" s="1">
        <f t="shared" si="272"/>
        <v>39.956117575306784</v>
      </c>
    </row>
    <row r="254" spans="1:38">
      <c r="A254" s="76" t="s">
        <v>289</v>
      </c>
      <c r="B254" s="5" t="str">
        <f t="shared" si="268"/>
        <v>8740-05421</v>
      </c>
      <c r="C254" s="5" t="str">
        <f t="shared" si="269"/>
        <v>8740</v>
      </c>
      <c r="D254" s="1">
        <f>SUM($F254:K254)</f>
        <v>0</v>
      </c>
      <c r="E254" s="2">
        <f t="shared" si="270"/>
        <v>0</v>
      </c>
      <c r="F254" s="22">
        <f>'Div 91 history'!B252</f>
        <v>0</v>
      </c>
      <c r="G254" s="22">
        <f>'Div 91 history'!C252</f>
        <v>0</v>
      </c>
      <c r="H254" s="22">
        <f>'Div 91 history'!D252</f>
        <v>0</v>
      </c>
      <c r="I254" s="22">
        <f>'Div 91 history'!E252</f>
        <v>0</v>
      </c>
      <c r="J254" s="22">
        <f>'Div 91 history'!F252</f>
        <v>0</v>
      </c>
      <c r="K254" s="22">
        <f>'Div 91 history'!G252</f>
        <v>0</v>
      </c>
      <c r="L254" s="1">
        <f t="shared" si="271"/>
        <v>0</v>
      </c>
      <c r="M254" s="1">
        <f t="shared" si="271"/>
        <v>0</v>
      </c>
      <c r="N254" s="1">
        <f t="shared" si="271"/>
        <v>0</v>
      </c>
      <c r="O254" s="1">
        <f t="shared" si="271"/>
        <v>0</v>
      </c>
      <c r="P254" s="1">
        <f t="shared" si="271"/>
        <v>0</v>
      </c>
      <c r="Q254" s="1">
        <f t="shared" si="271"/>
        <v>0</v>
      </c>
      <c r="R254" s="1">
        <f t="shared" si="271"/>
        <v>0</v>
      </c>
      <c r="S254" s="1">
        <f t="shared" si="271"/>
        <v>0</v>
      </c>
      <c r="T254" s="1">
        <f t="shared" si="271"/>
        <v>0</v>
      </c>
      <c r="U254" s="1">
        <f t="shared" si="271"/>
        <v>0</v>
      </c>
      <c r="V254" s="1">
        <f t="shared" si="272"/>
        <v>0</v>
      </c>
      <c r="W254" s="1">
        <f t="shared" si="272"/>
        <v>0</v>
      </c>
      <c r="X254" s="1">
        <f t="shared" si="272"/>
        <v>0</v>
      </c>
      <c r="Y254" s="1">
        <f t="shared" si="272"/>
        <v>0</v>
      </c>
      <c r="Z254" s="1">
        <f t="shared" si="272"/>
        <v>0</v>
      </c>
      <c r="AA254" s="1">
        <f t="shared" si="272"/>
        <v>0</v>
      </c>
      <c r="AB254" s="1">
        <f t="shared" si="272"/>
        <v>0</v>
      </c>
      <c r="AC254" s="1">
        <f t="shared" si="272"/>
        <v>0</v>
      </c>
      <c r="AD254" s="1">
        <f t="shared" si="272"/>
        <v>0</v>
      </c>
      <c r="AE254" s="1">
        <f t="shared" si="272"/>
        <v>0</v>
      </c>
      <c r="AF254" s="1">
        <f t="shared" si="272"/>
        <v>0</v>
      </c>
    </row>
    <row r="255" spans="1:38">
      <c r="A255" s="76" t="s">
        <v>442</v>
      </c>
      <c r="B255" s="5" t="str">
        <f t="shared" si="268"/>
        <v>9302-05421</v>
      </c>
      <c r="C255" s="5" t="str">
        <f t="shared" si="269"/>
        <v>9302</v>
      </c>
      <c r="D255" s="1">
        <f>SUM($F255:K255)</f>
        <v>0</v>
      </c>
      <c r="E255" s="2">
        <f t="shared" si="270"/>
        <v>0</v>
      </c>
      <c r="F255" s="22">
        <f>'Div 91 history'!B253</f>
        <v>0</v>
      </c>
      <c r="G255" s="22">
        <f>'Div 91 history'!C253</f>
        <v>0</v>
      </c>
      <c r="H255" s="22">
        <f>'Div 91 history'!D253</f>
        <v>0</v>
      </c>
      <c r="I255" s="22">
        <f>'Div 91 history'!E253</f>
        <v>0</v>
      </c>
      <c r="J255" s="22">
        <f>'Div 91 history'!F253</f>
        <v>0</v>
      </c>
      <c r="K255" s="22">
        <f>'Div 91 history'!G253</f>
        <v>0</v>
      </c>
      <c r="L255" s="1">
        <f t="shared" si="271"/>
        <v>0</v>
      </c>
      <c r="M255" s="1">
        <f t="shared" si="271"/>
        <v>0</v>
      </c>
      <c r="N255" s="1">
        <f t="shared" si="271"/>
        <v>0</v>
      </c>
      <c r="O255" s="1">
        <f t="shared" si="271"/>
        <v>0</v>
      </c>
      <c r="P255" s="1">
        <f t="shared" si="271"/>
        <v>0</v>
      </c>
      <c r="Q255" s="1">
        <f t="shared" si="271"/>
        <v>0</v>
      </c>
      <c r="R255" s="1">
        <f t="shared" si="271"/>
        <v>0</v>
      </c>
      <c r="S255" s="1">
        <f t="shared" si="271"/>
        <v>0</v>
      </c>
      <c r="T255" s="1">
        <f t="shared" si="271"/>
        <v>0</v>
      </c>
      <c r="U255" s="1">
        <f t="shared" si="271"/>
        <v>0</v>
      </c>
      <c r="V255" s="1">
        <f t="shared" si="272"/>
        <v>0</v>
      </c>
      <c r="W255" s="1">
        <f t="shared" si="272"/>
        <v>0</v>
      </c>
      <c r="X255" s="1">
        <f t="shared" si="272"/>
        <v>0</v>
      </c>
      <c r="Y255" s="1">
        <f t="shared" si="272"/>
        <v>0</v>
      </c>
      <c r="Z255" s="1">
        <f t="shared" si="272"/>
        <v>0</v>
      </c>
      <c r="AA255" s="1">
        <f t="shared" si="272"/>
        <v>0</v>
      </c>
      <c r="AB255" s="1">
        <f t="shared" si="272"/>
        <v>0</v>
      </c>
      <c r="AC255" s="1">
        <f t="shared" si="272"/>
        <v>0</v>
      </c>
      <c r="AD255" s="1">
        <f t="shared" si="272"/>
        <v>0</v>
      </c>
      <c r="AE255" s="1">
        <f t="shared" si="272"/>
        <v>0</v>
      </c>
      <c r="AF255" s="1">
        <f t="shared" si="272"/>
        <v>0</v>
      </c>
    </row>
    <row r="256" spans="1:38">
      <c r="A256" s="110" t="s">
        <v>1250</v>
      </c>
      <c r="B256" s="5" t="str">
        <f t="shared" ref="B256:B262" si="273">RIGHT(A256,10)</f>
        <v>8750-05421</v>
      </c>
      <c r="C256" s="5" t="str">
        <f t="shared" ref="C256:C262" si="274">LEFT(B256,4)</f>
        <v>8750</v>
      </c>
      <c r="D256" s="1">
        <f>SUM($F256:K256)</f>
        <v>9.2799999999999994</v>
      </c>
      <c r="E256" s="2">
        <f t="shared" si="270"/>
        <v>2.6609311366505698E-4</v>
      </c>
      <c r="F256" s="22">
        <f>'Div 91 history'!B254</f>
        <v>0</v>
      </c>
      <c r="G256" s="22">
        <f>'Div 91 history'!C254</f>
        <v>0</v>
      </c>
      <c r="H256" s="22">
        <f>'Div 91 history'!D254</f>
        <v>9.2799999999999994</v>
      </c>
      <c r="I256" s="22">
        <f>'Div 91 history'!E254</f>
        <v>0</v>
      </c>
      <c r="J256" s="22">
        <f>'Div 91 history'!F254</f>
        <v>0</v>
      </c>
      <c r="K256" s="22">
        <f>'Div 91 history'!G254</f>
        <v>0</v>
      </c>
      <c r="L256" s="1">
        <f t="shared" si="271"/>
        <v>1.6849015957271407</v>
      </c>
      <c r="M256" s="1">
        <f t="shared" si="271"/>
        <v>1.2775130387059386</v>
      </c>
      <c r="N256" s="1">
        <f t="shared" si="271"/>
        <v>4.1404088486282866</v>
      </c>
      <c r="O256" s="1">
        <f t="shared" si="271"/>
        <v>1.8695702166106904</v>
      </c>
      <c r="P256" s="1">
        <f t="shared" si="271"/>
        <v>0.89061365143694571</v>
      </c>
      <c r="Q256" s="1">
        <f t="shared" si="271"/>
        <v>0.69503521289312886</v>
      </c>
      <c r="R256" s="1">
        <f t="shared" si="271"/>
        <v>2.8775309311739261</v>
      </c>
      <c r="S256" s="1">
        <f t="shared" si="271"/>
        <v>2.0018184941022237</v>
      </c>
      <c r="T256" s="1">
        <f t="shared" si="271"/>
        <v>1.3733065596253591</v>
      </c>
      <c r="U256" s="1">
        <f t="shared" si="271"/>
        <v>1.5635631358958748</v>
      </c>
      <c r="V256" s="1">
        <f t="shared" si="272"/>
        <v>2.6376479892048774</v>
      </c>
      <c r="W256" s="1">
        <f t="shared" si="272"/>
        <v>2.3913788125078672</v>
      </c>
      <c r="X256" s="1">
        <f t="shared" si="272"/>
        <v>2.690733565381056</v>
      </c>
      <c r="Y256" s="1">
        <f t="shared" si="272"/>
        <v>4.1175248408530916</v>
      </c>
      <c r="Z256" s="1">
        <f t="shared" si="272"/>
        <v>3.4131098457032696</v>
      </c>
      <c r="AA256" s="1">
        <f t="shared" si="272"/>
        <v>1.8695702166106904</v>
      </c>
      <c r="AB256" s="1">
        <f t="shared" si="272"/>
        <v>0.89061365143694571</v>
      </c>
      <c r="AC256" s="1">
        <f t="shared" si="272"/>
        <v>0.69503521289312886</v>
      </c>
      <c r="AD256" s="1">
        <f t="shared" si="272"/>
        <v>2.8775309311739261</v>
      </c>
      <c r="AE256" s="1">
        <f t="shared" si="272"/>
        <v>2.0018184941022237</v>
      </c>
      <c r="AF256" s="1">
        <f t="shared" si="272"/>
        <v>1.3733065596253591</v>
      </c>
    </row>
    <row r="257" spans="1:38">
      <c r="A257" s="110" t="s">
        <v>1251</v>
      </c>
      <c r="B257" s="5" t="str">
        <f t="shared" si="273"/>
        <v>9110-05421</v>
      </c>
      <c r="C257" s="5" t="str">
        <f t="shared" si="274"/>
        <v>9110</v>
      </c>
      <c r="D257" s="1">
        <f>SUM($F257:K257)</f>
        <v>85</v>
      </c>
      <c r="E257" s="2">
        <f t="shared" si="270"/>
        <v>2.4372752868027851E-3</v>
      </c>
      <c r="F257" s="22">
        <f>'Div 91 history'!B255</f>
        <v>0</v>
      </c>
      <c r="G257" s="22">
        <f>'Div 91 history'!C255</f>
        <v>0</v>
      </c>
      <c r="H257" s="22">
        <f>'Div 91 history'!D255</f>
        <v>85</v>
      </c>
      <c r="I257" s="22">
        <f>'Div 91 history'!E255</f>
        <v>0</v>
      </c>
      <c r="J257" s="22">
        <f>'Div 91 history'!F255</f>
        <v>0</v>
      </c>
      <c r="K257" s="22">
        <f>'Div 91 history'!G255</f>
        <v>0</v>
      </c>
      <c r="L257" s="1">
        <f t="shared" si="271"/>
        <v>15.432827116035236</v>
      </c>
      <c r="M257" s="1">
        <f t="shared" si="271"/>
        <v>11.701358651940172</v>
      </c>
      <c r="N257" s="1">
        <f t="shared" si="271"/>
        <v>37.924003462651335</v>
      </c>
      <c r="O257" s="1">
        <f t="shared" si="271"/>
        <v>17.12429616507637</v>
      </c>
      <c r="P257" s="1">
        <f t="shared" si="271"/>
        <v>8.1575603849289209</v>
      </c>
      <c r="Q257" s="1">
        <f t="shared" si="271"/>
        <v>6.3661630491288745</v>
      </c>
      <c r="R257" s="1">
        <f t="shared" si="271"/>
        <v>26.35669495148532</v>
      </c>
      <c r="S257" s="1">
        <f t="shared" si="271"/>
        <v>18.335621982617351</v>
      </c>
      <c r="T257" s="1">
        <f t="shared" si="271"/>
        <v>12.578777755189174</v>
      </c>
      <c r="U257" s="1">
        <f t="shared" si="271"/>
        <v>14.321429585253165</v>
      </c>
      <c r="V257" s="1">
        <f t="shared" si="272"/>
        <v>24.159491280432608</v>
      </c>
      <c r="W257" s="1">
        <f t="shared" si="272"/>
        <v>21.903793002496631</v>
      </c>
      <c r="X257" s="1">
        <f t="shared" si="272"/>
        <v>24.645727700149763</v>
      </c>
      <c r="Y257" s="1">
        <f t="shared" si="272"/>
        <v>37.7143977879863</v>
      </c>
      <c r="Z257" s="1">
        <f t="shared" si="272"/>
        <v>31.262320784997623</v>
      </c>
      <c r="AA257" s="1">
        <f t="shared" si="272"/>
        <v>17.12429616507637</v>
      </c>
      <c r="AB257" s="1">
        <f t="shared" si="272"/>
        <v>8.1575603849289209</v>
      </c>
      <c r="AC257" s="1">
        <f t="shared" si="272"/>
        <v>6.3661630491288745</v>
      </c>
      <c r="AD257" s="1">
        <f t="shared" si="272"/>
        <v>26.35669495148532</v>
      </c>
      <c r="AE257" s="1">
        <f t="shared" si="272"/>
        <v>18.335621982617351</v>
      </c>
      <c r="AF257" s="1">
        <f t="shared" si="272"/>
        <v>12.578777755189174</v>
      </c>
    </row>
    <row r="258" spans="1:38">
      <c r="A258" s="110" t="s">
        <v>1252</v>
      </c>
      <c r="B258" s="5" t="str">
        <f t="shared" ref="B258:B260" si="275">RIGHT(A258,10)</f>
        <v>8740-05422</v>
      </c>
      <c r="C258" s="5" t="str">
        <f t="shared" ref="C258:C260" si="276">LEFT(B258,4)</f>
        <v>8740</v>
      </c>
      <c r="D258" s="1">
        <f>SUM($F258:K258)</f>
        <v>653.87</v>
      </c>
      <c r="E258" s="2">
        <f t="shared" ref="E258:E260" si="277">D258/$D$266</f>
        <v>1.87489551974322E-2</v>
      </c>
      <c r="F258" s="22">
        <f>'Div 91 history'!B256</f>
        <v>0</v>
      </c>
      <c r="G258" s="22">
        <f>'Div 91 history'!C256</f>
        <v>0</v>
      </c>
      <c r="H258" s="22">
        <f>'Div 91 history'!D256</f>
        <v>0</v>
      </c>
      <c r="I258" s="22">
        <f>'Div 91 history'!E256</f>
        <v>0</v>
      </c>
      <c r="J258" s="22">
        <f>'Div 91 history'!F256</f>
        <v>653.87</v>
      </c>
      <c r="K258" s="22">
        <f>'Div 91 history'!G256</f>
        <v>0</v>
      </c>
      <c r="L258" s="1">
        <f t="shared" si="271"/>
        <v>118.71838431014069</v>
      </c>
      <c r="M258" s="1">
        <f t="shared" si="271"/>
        <v>90.013733902871991</v>
      </c>
      <c r="N258" s="1">
        <f t="shared" si="271"/>
        <v>291.73374287204501</v>
      </c>
      <c r="O258" s="1">
        <f t="shared" si="271"/>
        <v>131.73015921715864</v>
      </c>
      <c r="P258" s="1">
        <f t="shared" si="271"/>
        <v>62.752753045805576</v>
      </c>
      <c r="Q258" s="1">
        <f t="shared" si="271"/>
        <v>48.972270975692908</v>
      </c>
      <c r="R258" s="1">
        <f t="shared" si="271"/>
        <v>202.75120150503182</v>
      </c>
      <c r="S258" s="1">
        <f t="shared" si="271"/>
        <v>141.04838995028246</v>
      </c>
      <c r="T258" s="1">
        <f t="shared" si="271"/>
        <v>96.76335777394759</v>
      </c>
      <c r="U258" s="1">
        <f t="shared" si="271"/>
        <v>110.16886074011161</v>
      </c>
      <c r="V258" s="1">
        <f t="shared" si="272"/>
        <v>185.84901839454668</v>
      </c>
      <c r="W258" s="1">
        <f t="shared" si="272"/>
        <v>168.49686035932319</v>
      </c>
      <c r="X258" s="1">
        <f t="shared" si="272"/>
        <v>189.58943495643442</v>
      </c>
      <c r="Y258" s="1">
        <f t="shared" si="272"/>
        <v>290.12133272506588</v>
      </c>
      <c r="Z258" s="1">
        <f t="shared" si="272"/>
        <v>240.48816107866347</v>
      </c>
      <c r="AA258" s="1">
        <f t="shared" si="272"/>
        <v>131.73015921715864</v>
      </c>
      <c r="AB258" s="1">
        <f t="shared" si="272"/>
        <v>62.752753045805576</v>
      </c>
      <c r="AC258" s="1">
        <f t="shared" si="272"/>
        <v>48.972270975692908</v>
      </c>
      <c r="AD258" s="1">
        <f t="shared" si="272"/>
        <v>202.75120150503182</v>
      </c>
      <c r="AE258" s="1">
        <f t="shared" si="272"/>
        <v>141.04838995028246</v>
      </c>
      <c r="AF258" s="1">
        <f t="shared" si="272"/>
        <v>96.76335777394759</v>
      </c>
    </row>
    <row r="259" spans="1:38">
      <c r="A259" s="110" t="s">
        <v>982</v>
      </c>
      <c r="B259" s="5" t="str">
        <f t="shared" si="275"/>
        <v>8700-05422</v>
      </c>
      <c r="C259" s="5" t="str">
        <f t="shared" si="276"/>
        <v>8700</v>
      </c>
      <c r="D259" s="1">
        <f>SUM($F259:K259)</f>
        <v>0</v>
      </c>
      <c r="E259" s="2">
        <f t="shared" si="277"/>
        <v>0</v>
      </c>
      <c r="F259" s="22">
        <f>'Div 91 history'!B257</f>
        <v>0</v>
      </c>
      <c r="G259" s="22">
        <f>'Div 91 history'!C257</f>
        <v>0</v>
      </c>
      <c r="H259" s="22">
        <f>'Div 91 history'!D257</f>
        <v>0</v>
      </c>
      <c r="I259" s="22">
        <f>'Div 91 history'!E257</f>
        <v>0</v>
      </c>
      <c r="J259" s="22">
        <f>'Div 91 history'!F257</f>
        <v>0</v>
      </c>
      <c r="K259" s="22">
        <f>'Div 91 history'!G257</f>
        <v>0</v>
      </c>
      <c r="L259" s="1">
        <f t="shared" si="271"/>
        <v>0</v>
      </c>
      <c r="M259" s="1">
        <f t="shared" si="271"/>
        <v>0</v>
      </c>
      <c r="N259" s="1">
        <f t="shared" si="271"/>
        <v>0</v>
      </c>
      <c r="O259" s="1">
        <f t="shared" si="271"/>
        <v>0</v>
      </c>
      <c r="P259" s="1">
        <f t="shared" si="271"/>
        <v>0</v>
      </c>
      <c r="Q259" s="1">
        <f t="shared" si="271"/>
        <v>0</v>
      </c>
      <c r="R259" s="1">
        <f t="shared" si="271"/>
        <v>0</v>
      </c>
      <c r="S259" s="1">
        <f t="shared" si="271"/>
        <v>0</v>
      </c>
      <c r="T259" s="1">
        <f t="shared" si="271"/>
        <v>0</v>
      </c>
      <c r="U259" s="1">
        <f t="shared" si="271"/>
        <v>0</v>
      </c>
      <c r="V259" s="1">
        <f t="shared" si="272"/>
        <v>0</v>
      </c>
      <c r="W259" s="1">
        <f t="shared" si="272"/>
        <v>0</v>
      </c>
      <c r="X259" s="1">
        <f t="shared" si="272"/>
        <v>0</v>
      </c>
      <c r="Y259" s="1">
        <f t="shared" si="272"/>
        <v>0</v>
      </c>
      <c r="Z259" s="1">
        <f t="shared" si="272"/>
        <v>0</v>
      </c>
      <c r="AA259" s="1">
        <f t="shared" si="272"/>
        <v>0</v>
      </c>
      <c r="AB259" s="1">
        <f t="shared" si="272"/>
        <v>0</v>
      </c>
      <c r="AC259" s="1">
        <f t="shared" si="272"/>
        <v>0</v>
      </c>
      <c r="AD259" s="1">
        <f t="shared" si="272"/>
        <v>0</v>
      </c>
      <c r="AE259" s="1">
        <f t="shared" si="272"/>
        <v>0</v>
      </c>
      <c r="AF259" s="1">
        <f t="shared" si="272"/>
        <v>0</v>
      </c>
    </row>
    <row r="260" spans="1:38">
      <c r="A260" s="110" t="s">
        <v>957</v>
      </c>
      <c r="B260" s="5" t="str">
        <f t="shared" si="275"/>
        <v>8700-05424</v>
      </c>
      <c r="C260" s="5" t="str">
        <f t="shared" si="276"/>
        <v>8700</v>
      </c>
      <c r="D260" s="1">
        <f>SUM($F260:K260)</f>
        <v>0</v>
      </c>
      <c r="E260" s="2">
        <f t="shared" si="277"/>
        <v>0</v>
      </c>
      <c r="F260" s="22">
        <f>'Div 91 history'!B258</f>
        <v>0</v>
      </c>
      <c r="G260" s="22">
        <f>'Div 91 history'!C258</f>
        <v>0</v>
      </c>
      <c r="H260" s="22">
        <f>'Div 91 history'!D258</f>
        <v>0</v>
      </c>
      <c r="I260" s="22">
        <f>'Div 91 history'!E258</f>
        <v>0</v>
      </c>
      <c r="J260" s="22">
        <f>'Div 91 history'!F258</f>
        <v>0</v>
      </c>
      <c r="K260" s="22">
        <f>'Div 91 history'!G258</f>
        <v>0</v>
      </c>
      <c r="L260" s="1">
        <f t="shared" si="271"/>
        <v>0</v>
      </c>
      <c r="M260" s="1">
        <f t="shared" si="271"/>
        <v>0</v>
      </c>
      <c r="N260" s="1">
        <f t="shared" si="271"/>
        <v>0</v>
      </c>
      <c r="O260" s="1">
        <f t="shared" si="271"/>
        <v>0</v>
      </c>
      <c r="P260" s="1">
        <f t="shared" si="271"/>
        <v>0</v>
      </c>
      <c r="Q260" s="1">
        <f t="shared" si="271"/>
        <v>0</v>
      </c>
      <c r="R260" s="1">
        <f t="shared" si="271"/>
        <v>0</v>
      </c>
      <c r="S260" s="1">
        <f t="shared" si="271"/>
        <v>0</v>
      </c>
      <c r="T260" s="1">
        <f t="shared" si="271"/>
        <v>0</v>
      </c>
      <c r="U260" s="1">
        <f t="shared" si="271"/>
        <v>0</v>
      </c>
      <c r="V260" s="1">
        <f t="shared" si="272"/>
        <v>0</v>
      </c>
      <c r="W260" s="1">
        <f t="shared" si="272"/>
        <v>0</v>
      </c>
      <c r="X260" s="1">
        <f t="shared" si="272"/>
        <v>0</v>
      </c>
      <c r="Y260" s="1">
        <f t="shared" si="272"/>
        <v>0</v>
      </c>
      <c r="Z260" s="1">
        <f t="shared" si="272"/>
        <v>0</v>
      </c>
      <c r="AA260" s="1">
        <f t="shared" si="272"/>
        <v>0</v>
      </c>
      <c r="AB260" s="1">
        <f t="shared" si="272"/>
        <v>0</v>
      </c>
      <c r="AC260" s="1">
        <f t="shared" si="272"/>
        <v>0</v>
      </c>
      <c r="AD260" s="1">
        <f t="shared" si="272"/>
        <v>0</v>
      </c>
      <c r="AE260" s="1">
        <f t="shared" si="272"/>
        <v>0</v>
      </c>
      <c r="AF260" s="1">
        <f t="shared" si="272"/>
        <v>0</v>
      </c>
    </row>
    <row r="261" spans="1:38">
      <c r="A261" s="110" t="s">
        <v>744</v>
      </c>
      <c r="B261" s="5" t="str">
        <f t="shared" si="273"/>
        <v>8700-05425</v>
      </c>
      <c r="C261" s="5" t="str">
        <f t="shared" si="274"/>
        <v>8700</v>
      </c>
      <c r="D261" s="1">
        <f>SUM($F261:K261)</f>
        <v>1220</v>
      </c>
      <c r="E261" s="2">
        <f>D261/$D$266</f>
        <v>3.4982068822345856E-2</v>
      </c>
      <c r="F261" s="22">
        <f>'Div 91 history'!B259</f>
        <v>0</v>
      </c>
      <c r="G261" s="22">
        <f>'Div 91 history'!C259</f>
        <v>0</v>
      </c>
      <c r="H261" s="22">
        <f>'Div 91 history'!D259</f>
        <v>245</v>
      </c>
      <c r="I261" s="22">
        <f>'Div 91 history'!E259</f>
        <v>0</v>
      </c>
      <c r="J261" s="22">
        <f>'Div 91 history'!F259</f>
        <v>975</v>
      </c>
      <c r="K261" s="22">
        <f>'Div 91 history'!G259</f>
        <v>0</v>
      </c>
      <c r="L261" s="1">
        <f t="shared" ref="L261:U262" si="278">$E261*L$266</f>
        <v>221.50645978309396</v>
      </c>
      <c r="M261" s="1">
        <f t="shared" si="278"/>
        <v>167.94891241608246</v>
      </c>
      <c r="N261" s="1">
        <f t="shared" si="278"/>
        <v>544.32099087570157</v>
      </c>
      <c r="O261" s="1">
        <f t="shared" si="278"/>
        <v>245.78401554580199</v>
      </c>
      <c r="P261" s="1">
        <f t="shared" si="278"/>
        <v>117.08498434839159</v>
      </c>
      <c r="Q261" s="1">
        <f t="shared" si="278"/>
        <v>91.373163763967369</v>
      </c>
      <c r="R261" s="1">
        <f t="shared" si="278"/>
        <v>378.29609224484807</v>
      </c>
      <c r="S261" s="1">
        <f t="shared" si="278"/>
        <v>263.17010375050785</v>
      </c>
      <c r="T261" s="1">
        <f t="shared" si="278"/>
        <v>180.54245719212696</v>
      </c>
      <c r="U261" s="1">
        <f t="shared" si="278"/>
        <v>205.55463640010424</v>
      </c>
      <c r="V261" s="1">
        <f t="shared" ref="V261:AF262" si="279">$E261*V$266</f>
        <v>346.75975720150331</v>
      </c>
      <c r="W261" s="1">
        <f t="shared" si="279"/>
        <v>314.38385250642222</v>
      </c>
      <c r="X261" s="1">
        <f t="shared" si="279"/>
        <v>353.73867993156131</v>
      </c>
      <c r="Y261" s="1">
        <f t="shared" si="279"/>
        <v>541.31253295697979</v>
      </c>
      <c r="Z261" s="1">
        <f t="shared" si="279"/>
        <v>448.7062512670247</v>
      </c>
      <c r="AA261" s="1">
        <f t="shared" si="279"/>
        <v>245.78401554580199</v>
      </c>
      <c r="AB261" s="1">
        <f t="shared" si="279"/>
        <v>117.08498434839159</v>
      </c>
      <c r="AC261" s="1">
        <f t="shared" si="279"/>
        <v>91.373163763967369</v>
      </c>
      <c r="AD261" s="1">
        <f t="shared" si="279"/>
        <v>378.29609224484807</v>
      </c>
      <c r="AE261" s="1">
        <f t="shared" si="279"/>
        <v>263.17010375050785</v>
      </c>
      <c r="AF261" s="1">
        <f t="shared" si="279"/>
        <v>180.54245719212696</v>
      </c>
    </row>
    <row r="262" spans="1:38">
      <c r="A262" s="110" t="s">
        <v>876</v>
      </c>
      <c r="B262" s="5" t="str">
        <f t="shared" si="273"/>
        <v>8740-05426</v>
      </c>
      <c r="C262" s="5" t="str">
        <f t="shared" si="274"/>
        <v>8740</v>
      </c>
      <c r="D262" s="1">
        <f>SUM($F262:K262)</f>
        <v>5991.64</v>
      </c>
      <c r="E262" s="2">
        <f>D262/$D$266</f>
        <v>0.1718032482284593</v>
      </c>
      <c r="F262" s="22">
        <f>'Div 91 history'!B260</f>
        <v>5991.64</v>
      </c>
      <c r="G262" s="22">
        <f>'Div 91 history'!C260</f>
        <v>0</v>
      </c>
      <c r="H262" s="22">
        <f>'Div 91 history'!D260</f>
        <v>0</v>
      </c>
      <c r="I262" s="22">
        <f>'Div 91 history'!E260</f>
        <v>0</v>
      </c>
      <c r="J262" s="22">
        <f>'Div 91 history'!F260</f>
        <v>0</v>
      </c>
      <c r="K262" s="22">
        <f>'Div 91 history'!G260</f>
        <v>0</v>
      </c>
      <c r="L262" s="1">
        <f t="shared" si="278"/>
        <v>1087.8581677826044</v>
      </c>
      <c r="M262" s="1">
        <f t="shared" si="278"/>
        <v>824.8273947448331</v>
      </c>
      <c r="N262" s="1">
        <f t="shared" si="278"/>
        <v>2673.2585424348267</v>
      </c>
      <c r="O262" s="1">
        <f t="shared" si="278"/>
        <v>1207.0896220531549</v>
      </c>
      <c r="P262" s="1">
        <f t="shared" si="278"/>
        <v>575.02547182065325</v>
      </c>
      <c r="Q262" s="1">
        <f t="shared" si="278"/>
        <v>448.75008437273567</v>
      </c>
      <c r="R262" s="1">
        <f t="shared" si="278"/>
        <v>1857.8803263425589</v>
      </c>
      <c r="S262" s="1">
        <f t="shared" si="278"/>
        <v>1292.4758364226993</v>
      </c>
      <c r="T262" s="1">
        <f t="shared" si="278"/>
        <v>886.67656410707843</v>
      </c>
      <c r="U262" s="1">
        <f t="shared" si="278"/>
        <v>1009.5158865904268</v>
      </c>
      <c r="V262" s="1">
        <f t="shared" si="279"/>
        <v>1702.9996980646029</v>
      </c>
      <c r="W262" s="1">
        <f t="shared" si="279"/>
        <v>1543.9957918291636</v>
      </c>
      <c r="X262" s="1">
        <f t="shared" si="279"/>
        <v>1737.2744460861804</v>
      </c>
      <c r="Y262" s="1">
        <f t="shared" si="279"/>
        <v>2658.4834630871792</v>
      </c>
      <c r="Z262" s="1">
        <f t="shared" si="279"/>
        <v>2203.6773142143902</v>
      </c>
      <c r="AA262" s="1">
        <f t="shared" si="279"/>
        <v>1207.0896220531549</v>
      </c>
      <c r="AB262" s="1">
        <f t="shared" si="279"/>
        <v>575.02547182065325</v>
      </c>
      <c r="AC262" s="1">
        <f t="shared" si="279"/>
        <v>448.75008437273567</v>
      </c>
      <c r="AD262" s="1">
        <f t="shared" si="279"/>
        <v>1857.8803263425589</v>
      </c>
      <c r="AE262" s="1">
        <f t="shared" si="279"/>
        <v>1292.4758364226993</v>
      </c>
      <c r="AF262" s="1">
        <f t="shared" si="279"/>
        <v>886.67656410707843</v>
      </c>
    </row>
    <row r="263" spans="1:38">
      <c r="A263" s="76" t="s">
        <v>291</v>
      </c>
      <c r="B263" s="5" t="str">
        <f t="shared" ref="B263:B264" si="280">RIGHT(A263,10)</f>
        <v>8700-05426</v>
      </c>
      <c r="C263" s="5" t="str">
        <f t="shared" ref="C263:C264" si="281">LEFT(B263,4)</f>
        <v>8700</v>
      </c>
      <c r="D263" s="1">
        <f>SUM($F263:K263)</f>
        <v>12029.18</v>
      </c>
      <c r="E263" s="2">
        <f t="shared" ref="E263:E264" si="282">D263/$D$266</f>
        <v>0.34492262511179206</v>
      </c>
      <c r="F263" s="22">
        <f>'Div 91 history'!B261</f>
        <v>2085.52</v>
      </c>
      <c r="G263" s="22">
        <f>'Div 91 history'!C261</f>
        <v>1305.3900000000001</v>
      </c>
      <c r="H263" s="22">
        <f>'Div 91 history'!D261</f>
        <v>0</v>
      </c>
      <c r="I263" s="22">
        <f>'Div 91 history'!E261</f>
        <v>4894.33</v>
      </c>
      <c r="J263" s="22">
        <f>'Div 91 history'!F261</f>
        <v>2400</v>
      </c>
      <c r="K263" s="22">
        <f>'Div 91 history'!G261</f>
        <v>1343.94</v>
      </c>
      <c r="L263" s="1">
        <f t="shared" ref="L263:AB265" si="283">$E263*L$266</f>
        <v>2184.0500622078671</v>
      </c>
      <c r="M263" s="1">
        <f t="shared" si="283"/>
        <v>1655.9735231617137</v>
      </c>
      <c r="N263" s="1">
        <f t="shared" si="283"/>
        <v>5366.9960467394849</v>
      </c>
      <c r="O263" s="1">
        <f t="shared" si="283"/>
        <v>2423.4263640354511</v>
      </c>
      <c r="P263" s="1">
        <f t="shared" si="283"/>
        <v>1154.456026249168</v>
      </c>
      <c r="Q263" s="1">
        <f t="shared" si="283"/>
        <v>900.93789679200086</v>
      </c>
      <c r="R263" s="1">
        <f t="shared" si="283"/>
        <v>3729.9932679589192</v>
      </c>
      <c r="S263" s="1">
        <f t="shared" si="283"/>
        <v>2594.8529087160118</v>
      </c>
      <c r="T263" s="1">
        <f t="shared" si="283"/>
        <v>1780.1456682019589</v>
      </c>
      <c r="U263" s="1">
        <f t="shared" si="283"/>
        <v>2026.7653451568901</v>
      </c>
      <c r="V263" s="1">
        <f t="shared" si="283"/>
        <v>3419.0455214206386</v>
      </c>
      <c r="W263" s="1">
        <f t="shared" si="283"/>
        <v>3099.8196318796754</v>
      </c>
      <c r="X263" s="1">
        <f t="shared" si="283"/>
        <v>3487.8575851304413</v>
      </c>
      <c r="Y263" s="1">
        <f t="shared" si="283"/>
        <v>5337.3327009798704</v>
      </c>
      <c r="Z263" s="1">
        <f t="shared" si="283"/>
        <v>4424.2362816526784</v>
      </c>
      <c r="AA263" s="1">
        <f t="shared" si="283"/>
        <v>2423.4263640354511</v>
      </c>
      <c r="AB263" s="1">
        <f t="shared" si="283"/>
        <v>1154.456026249168</v>
      </c>
      <c r="AC263" s="1">
        <f t="shared" ref="AC263:AF265" si="284">$E263*AC$266</f>
        <v>900.93789679200086</v>
      </c>
      <c r="AD263" s="1">
        <f t="shared" si="284"/>
        <v>3729.9932679589192</v>
      </c>
      <c r="AE263" s="1">
        <f t="shared" si="284"/>
        <v>2594.8529087160118</v>
      </c>
      <c r="AF263" s="1">
        <f t="shared" si="284"/>
        <v>1780.1456682019589</v>
      </c>
    </row>
    <row r="264" spans="1:38">
      <c r="A264" s="110" t="s">
        <v>676</v>
      </c>
      <c r="B264" s="5" t="str">
        <f t="shared" si="280"/>
        <v>8700-05427</v>
      </c>
      <c r="C264" s="5" t="str">
        <f t="shared" si="281"/>
        <v>8700</v>
      </c>
      <c r="D264" s="1">
        <f>SUM($F264:K264)</f>
        <v>0</v>
      </c>
      <c r="E264" s="2">
        <f t="shared" si="282"/>
        <v>0</v>
      </c>
      <c r="F264" s="22">
        <f>'Div 91 history'!B262</f>
        <v>0</v>
      </c>
      <c r="G264" s="22">
        <f>'Div 91 history'!C262</f>
        <v>0</v>
      </c>
      <c r="H264" s="22">
        <f>'Div 91 history'!D262</f>
        <v>0</v>
      </c>
      <c r="I264" s="22">
        <f>'Div 91 history'!E262</f>
        <v>0</v>
      </c>
      <c r="J264" s="22">
        <f>'Div 91 history'!F262</f>
        <v>0</v>
      </c>
      <c r="K264" s="22">
        <f>'Div 91 history'!G262</f>
        <v>0</v>
      </c>
      <c r="L264" s="1">
        <f t="shared" si="283"/>
        <v>0</v>
      </c>
      <c r="M264" s="1">
        <f t="shared" si="283"/>
        <v>0</v>
      </c>
      <c r="N264" s="1">
        <f t="shared" si="283"/>
        <v>0</v>
      </c>
      <c r="O264" s="1">
        <f t="shared" si="283"/>
        <v>0</v>
      </c>
      <c r="P264" s="1">
        <f t="shared" si="283"/>
        <v>0</v>
      </c>
      <c r="Q264" s="1">
        <f t="shared" si="283"/>
        <v>0</v>
      </c>
      <c r="R264" s="1">
        <f t="shared" si="283"/>
        <v>0</v>
      </c>
      <c r="S264" s="1">
        <f t="shared" si="283"/>
        <v>0</v>
      </c>
      <c r="T264" s="1">
        <f t="shared" si="283"/>
        <v>0</v>
      </c>
      <c r="U264" s="1">
        <f t="shared" si="283"/>
        <v>0</v>
      </c>
      <c r="V264" s="1">
        <f t="shared" si="283"/>
        <v>0</v>
      </c>
      <c r="W264" s="1">
        <f t="shared" si="283"/>
        <v>0</v>
      </c>
      <c r="X264" s="1">
        <f t="shared" si="283"/>
        <v>0</v>
      </c>
      <c r="Y264" s="1">
        <f t="shared" si="283"/>
        <v>0</v>
      </c>
      <c r="Z264" s="1">
        <f t="shared" si="283"/>
        <v>0</v>
      </c>
      <c r="AA264" s="1">
        <f t="shared" si="283"/>
        <v>0</v>
      </c>
      <c r="AB264" s="1">
        <f t="shared" si="283"/>
        <v>0</v>
      </c>
      <c r="AC264" s="1">
        <f t="shared" si="284"/>
        <v>0</v>
      </c>
      <c r="AD264" s="1">
        <f t="shared" si="284"/>
        <v>0</v>
      </c>
      <c r="AE264" s="1">
        <f t="shared" si="284"/>
        <v>0</v>
      </c>
      <c r="AF264" s="1">
        <f t="shared" si="284"/>
        <v>0</v>
      </c>
    </row>
    <row r="265" spans="1:38">
      <c r="A265" s="110" t="s">
        <v>747</v>
      </c>
      <c r="B265" s="5" t="str">
        <f t="shared" ref="B265" si="285">RIGHT(A265,10)</f>
        <v>8700-05429</v>
      </c>
      <c r="C265" s="5" t="str">
        <f t="shared" ref="C265" si="286">LEFT(B265,4)</f>
        <v>8700</v>
      </c>
      <c r="D265" s="1">
        <f>SUM($F265:K265)</f>
        <v>0</v>
      </c>
      <c r="E265" s="2">
        <f>D265/$D$266</f>
        <v>0</v>
      </c>
      <c r="F265" s="22">
        <f>'Div 91 history'!B263</f>
        <v>0</v>
      </c>
      <c r="G265" s="22">
        <f>'Div 91 history'!C263</f>
        <v>0</v>
      </c>
      <c r="H265" s="22">
        <f>'Div 91 history'!D263</f>
        <v>0</v>
      </c>
      <c r="I265" s="22">
        <f>'Div 91 history'!E263</f>
        <v>0</v>
      </c>
      <c r="J265" s="22">
        <f>'Div 91 history'!F263</f>
        <v>0</v>
      </c>
      <c r="K265" s="22">
        <f>'Div 91 history'!G263</f>
        <v>0</v>
      </c>
      <c r="L265" s="1">
        <f t="shared" si="283"/>
        <v>0</v>
      </c>
      <c r="M265" s="1">
        <f t="shared" si="283"/>
        <v>0</v>
      </c>
      <c r="N265" s="1">
        <f t="shared" si="283"/>
        <v>0</v>
      </c>
      <c r="O265" s="1">
        <f t="shared" si="283"/>
        <v>0</v>
      </c>
      <c r="P265" s="1">
        <f t="shared" si="283"/>
        <v>0</v>
      </c>
      <c r="Q265" s="1">
        <f t="shared" si="283"/>
        <v>0</v>
      </c>
      <c r="R265" s="1">
        <f t="shared" si="283"/>
        <v>0</v>
      </c>
      <c r="S265" s="1">
        <f t="shared" si="283"/>
        <v>0</v>
      </c>
      <c r="T265" s="1">
        <f t="shared" si="283"/>
        <v>0</v>
      </c>
      <c r="U265" s="1">
        <f t="shared" si="283"/>
        <v>0</v>
      </c>
      <c r="V265" s="1">
        <f t="shared" si="283"/>
        <v>0</v>
      </c>
      <c r="W265" s="1">
        <f t="shared" si="283"/>
        <v>0</v>
      </c>
      <c r="X265" s="1">
        <f t="shared" si="283"/>
        <v>0</v>
      </c>
      <c r="Y265" s="1">
        <f t="shared" si="283"/>
        <v>0</v>
      </c>
      <c r="Z265" s="1">
        <f t="shared" si="283"/>
        <v>0</v>
      </c>
      <c r="AA265" s="1">
        <f t="shared" si="283"/>
        <v>0</v>
      </c>
      <c r="AB265" s="1">
        <f t="shared" si="283"/>
        <v>0</v>
      </c>
      <c r="AC265" s="1">
        <f t="shared" si="284"/>
        <v>0</v>
      </c>
      <c r="AD265" s="1">
        <f t="shared" si="284"/>
        <v>0</v>
      </c>
      <c r="AE265" s="1">
        <f t="shared" si="284"/>
        <v>0</v>
      </c>
      <c r="AF265" s="1">
        <f t="shared" si="284"/>
        <v>0</v>
      </c>
    </row>
    <row r="266" spans="1:38">
      <c r="A266" s="9" t="s">
        <v>36</v>
      </c>
      <c r="B266" s="5"/>
      <c r="C266" s="5"/>
      <c r="D266" s="31">
        <f>SUM(D251:D265)</f>
        <v>34875.01</v>
      </c>
      <c r="E266" s="32">
        <f t="shared" ref="E266:K266" si="287">SUM(E251:E265)</f>
        <v>0.99999999999999989</v>
      </c>
      <c r="F266" s="31">
        <f t="shared" si="287"/>
        <v>13269.150000000001</v>
      </c>
      <c r="G266" s="31">
        <f t="shared" si="287"/>
        <v>3320.6400000000003</v>
      </c>
      <c r="H266" s="31">
        <f t="shared" si="287"/>
        <v>1613.08</v>
      </c>
      <c r="I266" s="31">
        <f t="shared" si="287"/>
        <v>6239.33</v>
      </c>
      <c r="J266" s="31">
        <f t="shared" si="287"/>
        <v>5993.87</v>
      </c>
      <c r="K266" s="31">
        <f t="shared" si="287"/>
        <v>4438.9400000000005</v>
      </c>
      <c r="L266" s="33">
        <f>'Div 91 history'!H264</f>
        <v>6332</v>
      </c>
      <c r="M266" s="33">
        <f>'Div 91 history'!I264</f>
        <v>4801</v>
      </c>
      <c r="N266" s="33">
        <f>'Div 91 history'!J264</f>
        <v>15560</v>
      </c>
      <c r="O266" s="31">
        <f>'Div 091 FY19 Budget'!C107</f>
        <v>7026</v>
      </c>
      <c r="P266" s="31">
        <f>'Div 091 FY19 Budget'!D107</f>
        <v>3347</v>
      </c>
      <c r="Q266" s="31">
        <f>'Div 091 FY19 Budget'!E107</f>
        <v>2612</v>
      </c>
      <c r="R266" s="31">
        <f>'Div 091 FY19 Budget'!F107</f>
        <v>10814</v>
      </c>
      <c r="S266" s="31">
        <f>'Div 091 FY19 Budget'!G107</f>
        <v>7523</v>
      </c>
      <c r="T266" s="31">
        <f>'Div 091 FY19 Budget'!H107</f>
        <v>5161</v>
      </c>
      <c r="U266" s="31">
        <f>'Div 091 FY19 Budget'!I107</f>
        <v>5876</v>
      </c>
      <c r="V266" s="31">
        <f>'Div 091 FY19 Budget'!J107</f>
        <v>9912.5</v>
      </c>
      <c r="W266" s="31">
        <f>'Div 091 FY19 Budget'!K107</f>
        <v>8987</v>
      </c>
      <c r="X266" s="31">
        <f>'Div 091 FY19 Budget'!L107</f>
        <v>10112</v>
      </c>
      <c r="Y266" s="31">
        <f>'Div 091 FY19 Budget'!M107</f>
        <v>15474</v>
      </c>
      <c r="Z266" s="31">
        <f>'Div 091 FY19 Budget'!N107</f>
        <v>12826.75</v>
      </c>
      <c r="AA266" s="37">
        <f t="shared" ref="AA266" si="288">O266*(1+AA$3)</f>
        <v>7026</v>
      </c>
      <c r="AB266" s="37">
        <f t="shared" ref="AB266" si="289">P266*(1+AB$3)</f>
        <v>3347</v>
      </c>
      <c r="AC266" s="37">
        <f t="shared" ref="AC266" si="290">Q266*(1+AC$3)</f>
        <v>2612</v>
      </c>
      <c r="AD266" s="37">
        <f t="shared" ref="AD266" si="291">R266*(1+AD$3)</f>
        <v>10814</v>
      </c>
      <c r="AE266" s="37">
        <f t="shared" ref="AE266" si="292">S266*(1+AE$3)</f>
        <v>7523</v>
      </c>
      <c r="AF266" s="37">
        <f t="shared" ref="AF266" si="293">T266*(1+AF$3)</f>
        <v>5161</v>
      </c>
      <c r="AH266" s="15">
        <f>SUM(F266:Q266)</f>
        <v>74553.010000000009</v>
      </c>
      <c r="AI266" s="15">
        <f>SUM(U266:AF266)</f>
        <v>99671.25</v>
      </c>
      <c r="AK266" s="15">
        <f>AH266*$AK$6</f>
        <v>37112.488428552097</v>
      </c>
      <c r="AL266" s="15">
        <f>AI266*$AL$6</f>
        <v>49616.34825000001</v>
      </c>
    </row>
    <row r="267" spans="1:38">
      <c r="B267" s="5"/>
      <c r="C267" s="5"/>
      <c r="F267" s="1">
        <f>F266-'Div 91 history'!B264</f>
        <v>0</v>
      </c>
      <c r="G267" s="1">
        <f>G266-'Div 91 history'!C264</f>
        <v>0</v>
      </c>
      <c r="H267" s="1">
        <f>H266-'Div 91 history'!D264</f>
        <v>0</v>
      </c>
      <c r="I267" s="1">
        <f>I266-'Div 91 history'!E264</f>
        <v>0</v>
      </c>
      <c r="J267" s="1">
        <f>J266-'Div 91 history'!F264</f>
        <v>0</v>
      </c>
      <c r="K267" s="1">
        <f>K266-'Div 91 history'!G264</f>
        <v>0</v>
      </c>
      <c r="L267" s="1">
        <f>L266-'Div 91 history'!H264</f>
        <v>0</v>
      </c>
      <c r="M267" s="1">
        <f>M266-'Div 91 history'!I264</f>
        <v>0</v>
      </c>
      <c r="N267" s="1">
        <f>N266-'Div 91 history'!J264</f>
        <v>0</v>
      </c>
      <c r="O267" s="1">
        <f t="shared" ref="O267:AF267" si="294">O266-SUM(O251:O265)</f>
        <v>0</v>
      </c>
      <c r="P267" s="1">
        <f t="shared" si="294"/>
        <v>0</v>
      </c>
      <c r="Q267" s="1">
        <f t="shared" si="294"/>
        <v>0</v>
      </c>
      <c r="R267" s="1">
        <f t="shared" si="294"/>
        <v>0</v>
      </c>
      <c r="S267" s="1">
        <f t="shared" si="294"/>
        <v>0</v>
      </c>
      <c r="T267" s="1">
        <f t="shared" si="294"/>
        <v>0</v>
      </c>
      <c r="U267" s="1">
        <f t="shared" si="294"/>
        <v>0</v>
      </c>
      <c r="V267" s="1">
        <f t="shared" si="294"/>
        <v>0</v>
      </c>
      <c r="W267" s="1">
        <f t="shared" si="294"/>
        <v>0</v>
      </c>
      <c r="X267" s="1">
        <f t="shared" si="294"/>
        <v>0</v>
      </c>
      <c r="Y267" s="1">
        <f t="shared" si="294"/>
        <v>0</v>
      </c>
      <c r="Z267" s="1">
        <f t="shared" si="294"/>
        <v>0</v>
      </c>
      <c r="AA267" s="1">
        <f t="shared" si="294"/>
        <v>0</v>
      </c>
      <c r="AB267" s="1">
        <f t="shared" si="294"/>
        <v>0</v>
      </c>
      <c r="AC267" s="1">
        <f t="shared" si="294"/>
        <v>0</v>
      </c>
      <c r="AD267" s="1">
        <f t="shared" si="294"/>
        <v>0</v>
      </c>
      <c r="AE267" s="1">
        <f t="shared" si="294"/>
        <v>0</v>
      </c>
      <c r="AF267" s="1">
        <f t="shared" si="294"/>
        <v>0</v>
      </c>
    </row>
    <row r="268" spans="1:38">
      <c r="A268" s="76" t="s">
        <v>298</v>
      </c>
      <c r="B268" s="5" t="str">
        <f t="shared" si="268"/>
        <v>8700-06111</v>
      </c>
      <c r="C268" s="5" t="str">
        <f t="shared" ref="C268:C280" si="295">LEFT(B268,4)</f>
        <v>8700</v>
      </c>
      <c r="D268" s="1">
        <f>SUM($F268:K268)</f>
        <v>39453.29</v>
      </c>
      <c r="E268" s="2">
        <f t="shared" ref="E268:E281" si="296">D268/$D$282</f>
        <v>5.5864828640043031E-2</v>
      </c>
      <c r="F268" s="22">
        <f>'Div 91 history'!B266</f>
        <v>4112.32</v>
      </c>
      <c r="G268" s="22">
        <f>'Div 91 history'!C266</f>
        <v>9432.94</v>
      </c>
      <c r="H268" s="22">
        <f>'Div 91 history'!D266</f>
        <v>502.16</v>
      </c>
      <c r="I268" s="22">
        <f>'Div 91 history'!E266</f>
        <v>5164.67</v>
      </c>
      <c r="J268" s="22">
        <f>'Div 91 history'!F266</f>
        <v>6734.49</v>
      </c>
      <c r="K268" s="22">
        <f>'Div 91 history'!G266</f>
        <v>13506.71</v>
      </c>
      <c r="L268" s="1">
        <f t="shared" ref="L268:U274" si="297">$E268*L$282</f>
        <v>17189.266438438251</v>
      </c>
      <c r="M268" s="1">
        <f t="shared" si="297"/>
        <v>17256.478531071658</v>
      </c>
      <c r="N268" s="1">
        <f t="shared" si="297"/>
        <v>22008.198399880686</v>
      </c>
      <c r="O268" s="1">
        <f t="shared" si="297"/>
        <v>14927.199584624472</v>
      </c>
      <c r="P268" s="1">
        <f t="shared" si="297"/>
        <v>16595.759616263003</v>
      </c>
      <c r="Q268" s="1">
        <f t="shared" si="297"/>
        <v>17543.976536674341</v>
      </c>
      <c r="R268" s="1">
        <f t="shared" si="297"/>
        <v>20465.730481911793</v>
      </c>
      <c r="S268" s="1">
        <f t="shared" si="297"/>
        <v>20332.05242729629</v>
      </c>
      <c r="T268" s="1">
        <f t="shared" si="297"/>
        <v>20961.302516537522</v>
      </c>
      <c r="U268" s="1">
        <f t="shared" si="297"/>
        <v>20702.369035790922</v>
      </c>
      <c r="V268" s="1">
        <f t="shared" ref="V268:AF274" si="298">$E268*V$282</f>
        <v>23182.976194273459</v>
      </c>
      <c r="W268" s="1">
        <f t="shared" si="298"/>
        <v>19610.180966087159</v>
      </c>
      <c r="X268" s="1">
        <f t="shared" si="298"/>
        <v>17046.713976469135</v>
      </c>
      <c r="Y268" s="1">
        <f t="shared" si="298"/>
        <v>17730.120603755426</v>
      </c>
      <c r="Z268" s="1">
        <f t="shared" si="298"/>
        <v>22468.729611795752</v>
      </c>
      <c r="AA268" s="1">
        <f t="shared" si="298"/>
        <v>14927.199584624472</v>
      </c>
      <c r="AB268" s="1">
        <f t="shared" si="298"/>
        <v>16595.759616263003</v>
      </c>
      <c r="AC268" s="1">
        <f t="shared" si="298"/>
        <v>17543.976536674341</v>
      </c>
      <c r="AD268" s="1">
        <f t="shared" si="298"/>
        <v>20465.730481911793</v>
      </c>
      <c r="AE268" s="1">
        <f t="shared" si="298"/>
        <v>20332.05242729629</v>
      </c>
      <c r="AF268" s="1">
        <f t="shared" si="298"/>
        <v>20961.302516537522</v>
      </c>
    </row>
    <row r="269" spans="1:38">
      <c r="A269" s="76" t="s">
        <v>299</v>
      </c>
      <c r="B269" s="5" t="str">
        <f t="shared" si="268"/>
        <v>8740-06111</v>
      </c>
      <c r="C269" s="5" t="str">
        <f t="shared" si="295"/>
        <v>8740</v>
      </c>
      <c r="D269" s="1">
        <f>SUM($F269:K269)</f>
        <v>557.70000000000005</v>
      </c>
      <c r="E269" s="2">
        <f t="shared" si="296"/>
        <v>7.8968864022625231E-4</v>
      </c>
      <c r="F269" s="22">
        <f>'Div 91 history'!B267</f>
        <v>0</v>
      </c>
      <c r="G269" s="22">
        <f>'Div 91 history'!C267</f>
        <v>0</v>
      </c>
      <c r="H269" s="22">
        <f>'Div 91 history'!D267</f>
        <v>0</v>
      </c>
      <c r="I269" s="22">
        <f>'Div 91 history'!E267</f>
        <v>557.70000000000005</v>
      </c>
      <c r="J269" s="22">
        <f>'Div 91 history'!F267</f>
        <v>0</v>
      </c>
      <c r="K269" s="22">
        <f>'Div 91 history'!G267</f>
        <v>0</v>
      </c>
      <c r="L269" s="1">
        <f t="shared" si="297"/>
        <v>242.98236960002606</v>
      </c>
      <c r="M269" s="1">
        <f t="shared" si="297"/>
        <v>243.93245979685506</v>
      </c>
      <c r="N269" s="1">
        <f t="shared" si="297"/>
        <v>311.10136182846753</v>
      </c>
      <c r="O269" s="1">
        <f t="shared" si="297"/>
        <v>211.00646380428776</v>
      </c>
      <c r="P269" s="1">
        <f t="shared" si="297"/>
        <v>234.59273328003513</v>
      </c>
      <c r="Q269" s="1">
        <f t="shared" si="297"/>
        <v>247.99644629138103</v>
      </c>
      <c r="R269" s="1">
        <f t="shared" si="297"/>
        <v>289.29749305475428</v>
      </c>
      <c r="S269" s="1">
        <f t="shared" si="297"/>
        <v>287.40785974257511</v>
      </c>
      <c r="T269" s="1">
        <f t="shared" si="297"/>
        <v>296.30275227928968</v>
      </c>
      <c r="U269" s="1">
        <f t="shared" si="297"/>
        <v>292.64254543184097</v>
      </c>
      <c r="V269" s="1">
        <f t="shared" si="298"/>
        <v>327.70767212433509</v>
      </c>
      <c r="W269" s="1">
        <f t="shared" si="298"/>
        <v>277.20369897635425</v>
      </c>
      <c r="X269" s="1">
        <f t="shared" si="298"/>
        <v>240.96729029890378</v>
      </c>
      <c r="Y269" s="1">
        <f t="shared" si="298"/>
        <v>250.62772358691507</v>
      </c>
      <c r="Z269" s="1">
        <f t="shared" si="298"/>
        <v>317.61129438124146</v>
      </c>
      <c r="AA269" s="1">
        <f t="shared" si="298"/>
        <v>211.00646380428776</v>
      </c>
      <c r="AB269" s="1">
        <f t="shared" si="298"/>
        <v>234.59273328003513</v>
      </c>
      <c r="AC269" s="1">
        <f t="shared" si="298"/>
        <v>247.99644629138103</v>
      </c>
      <c r="AD269" s="1">
        <f t="shared" si="298"/>
        <v>289.29749305475428</v>
      </c>
      <c r="AE269" s="1">
        <f t="shared" si="298"/>
        <v>287.40785974257511</v>
      </c>
      <c r="AF269" s="1">
        <f t="shared" si="298"/>
        <v>296.30275227928968</v>
      </c>
    </row>
    <row r="270" spans="1:38">
      <c r="A270" s="76" t="s">
        <v>534</v>
      </c>
      <c r="B270" s="5" t="str">
        <f t="shared" si="268"/>
        <v>8770-06111</v>
      </c>
      <c r="C270" s="5" t="str">
        <f t="shared" si="295"/>
        <v>8770</v>
      </c>
      <c r="D270" s="1">
        <f>SUM($F270:K270)</f>
        <v>0</v>
      </c>
      <c r="E270" s="2">
        <f t="shared" si="296"/>
        <v>0</v>
      </c>
      <c r="F270" s="22">
        <f>'Div 91 history'!B268</f>
        <v>0</v>
      </c>
      <c r="G270" s="22">
        <f>'Div 91 history'!C268</f>
        <v>0</v>
      </c>
      <c r="H270" s="22">
        <f>'Div 91 history'!D268</f>
        <v>0</v>
      </c>
      <c r="I270" s="22">
        <f>'Div 91 history'!E268</f>
        <v>0</v>
      </c>
      <c r="J270" s="22">
        <f>'Div 91 history'!F268</f>
        <v>0</v>
      </c>
      <c r="K270" s="22">
        <f>'Div 91 history'!G268</f>
        <v>0</v>
      </c>
      <c r="L270" s="1">
        <f t="shared" si="297"/>
        <v>0</v>
      </c>
      <c r="M270" s="1">
        <f t="shared" si="297"/>
        <v>0</v>
      </c>
      <c r="N270" s="1">
        <f t="shared" si="297"/>
        <v>0</v>
      </c>
      <c r="O270" s="1">
        <f t="shared" si="297"/>
        <v>0</v>
      </c>
      <c r="P270" s="1">
        <f t="shared" si="297"/>
        <v>0</v>
      </c>
      <c r="Q270" s="1">
        <f t="shared" si="297"/>
        <v>0</v>
      </c>
      <c r="R270" s="1">
        <f t="shared" si="297"/>
        <v>0</v>
      </c>
      <c r="S270" s="1">
        <f t="shared" si="297"/>
        <v>0</v>
      </c>
      <c r="T270" s="1">
        <f t="shared" si="297"/>
        <v>0</v>
      </c>
      <c r="U270" s="1">
        <f t="shared" si="297"/>
        <v>0</v>
      </c>
      <c r="V270" s="1">
        <f t="shared" si="298"/>
        <v>0</v>
      </c>
      <c r="W270" s="1">
        <f t="shared" si="298"/>
        <v>0</v>
      </c>
      <c r="X270" s="1">
        <f t="shared" si="298"/>
        <v>0</v>
      </c>
      <c r="Y270" s="1">
        <f t="shared" si="298"/>
        <v>0</v>
      </c>
      <c r="Z270" s="1">
        <f t="shared" si="298"/>
        <v>0</v>
      </c>
      <c r="AA270" s="1">
        <f t="shared" si="298"/>
        <v>0</v>
      </c>
      <c r="AB270" s="1">
        <f t="shared" si="298"/>
        <v>0</v>
      </c>
      <c r="AC270" s="1">
        <f t="shared" si="298"/>
        <v>0</v>
      </c>
      <c r="AD270" s="1">
        <f t="shared" si="298"/>
        <v>0</v>
      </c>
      <c r="AE270" s="1">
        <f t="shared" si="298"/>
        <v>0</v>
      </c>
      <c r="AF270" s="1">
        <f t="shared" si="298"/>
        <v>0</v>
      </c>
    </row>
    <row r="271" spans="1:38">
      <c r="A271" s="76" t="s">
        <v>554</v>
      </c>
      <c r="B271" s="5" t="str">
        <f t="shared" si="268"/>
        <v>9030-06111</v>
      </c>
      <c r="C271" s="5" t="str">
        <f t="shared" si="295"/>
        <v>9030</v>
      </c>
      <c r="D271" s="1">
        <f>SUM($F271:K271)</f>
        <v>0</v>
      </c>
      <c r="E271" s="2">
        <f t="shared" si="296"/>
        <v>0</v>
      </c>
      <c r="F271" s="22">
        <f>'Div 91 history'!B269</f>
        <v>0</v>
      </c>
      <c r="G271" s="22">
        <f>'Div 91 history'!C269</f>
        <v>0</v>
      </c>
      <c r="H271" s="22">
        <f>'Div 91 history'!D269</f>
        <v>0</v>
      </c>
      <c r="I271" s="22">
        <f>'Div 91 history'!E269</f>
        <v>0</v>
      </c>
      <c r="J271" s="22">
        <f>'Div 91 history'!F269</f>
        <v>0</v>
      </c>
      <c r="K271" s="22">
        <f>'Div 91 history'!G269</f>
        <v>0</v>
      </c>
      <c r="L271" s="1">
        <f t="shared" si="297"/>
        <v>0</v>
      </c>
      <c r="M271" s="1">
        <f t="shared" si="297"/>
        <v>0</v>
      </c>
      <c r="N271" s="1">
        <f t="shared" si="297"/>
        <v>0</v>
      </c>
      <c r="O271" s="1">
        <f t="shared" si="297"/>
        <v>0</v>
      </c>
      <c r="P271" s="1">
        <f t="shared" si="297"/>
        <v>0</v>
      </c>
      <c r="Q271" s="1">
        <f t="shared" si="297"/>
        <v>0</v>
      </c>
      <c r="R271" s="1">
        <f t="shared" si="297"/>
        <v>0</v>
      </c>
      <c r="S271" s="1">
        <f t="shared" si="297"/>
        <v>0</v>
      </c>
      <c r="T271" s="1">
        <f t="shared" si="297"/>
        <v>0</v>
      </c>
      <c r="U271" s="1">
        <f t="shared" si="297"/>
        <v>0</v>
      </c>
      <c r="V271" s="1">
        <f t="shared" si="298"/>
        <v>0</v>
      </c>
      <c r="W271" s="1">
        <f t="shared" si="298"/>
        <v>0</v>
      </c>
      <c r="X271" s="1">
        <f t="shared" si="298"/>
        <v>0</v>
      </c>
      <c r="Y271" s="1">
        <f t="shared" si="298"/>
        <v>0</v>
      </c>
      <c r="Z271" s="1">
        <f t="shared" si="298"/>
        <v>0</v>
      </c>
      <c r="AA271" s="1">
        <f t="shared" si="298"/>
        <v>0</v>
      </c>
      <c r="AB271" s="1">
        <f t="shared" si="298"/>
        <v>0</v>
      </c>
      <c r="AC271" s="1">
        <f t="shared" si="298"/>
        <v>0</v>
      </c>
      <c r="AD271" s="1">
        <f t="shared" si="298"/>
        <v>0</v>
      </c>
      <c r="AE271" s="1">
        <f t="shared" si="298"/>
        <v>0</v>
      </c>
      <c r="AF271" s="1">
        <f t="shared" si="298"/>
        <v>0</v>
      </c>
      <c r="AG271" s="40"/>
    </row>
    <row r="272" spans="1:38">
      <c r="A272" s="76" t="s">
        <v>394</v>
      </c>
      <c r="B272" s="5" t="str">
        <f t="shared" si="268"/>
        <v>9210-06111</v>
      </c>
      <c r="C272" s="5" t="str">
        <f t="shared" si="295"/>
        <v>9210</v>
      </c>
      <c r="D272" s="1">
        <f>SUM($F272:K272)</f>
        <v>0</v>
      </c>
      <c r="E272" s="2">
        <f t="shared" si="296"/>
        <v>0</v>
      </c>
      <c r="F272" s="22">
        <f>'Div 91 history'!B270</f>
        <v>0</v>
      </c>
      <c r="G272" s="22">
        <f>'Div 91 history'!C270</f>
        <v>0</v>
      </c>
      <c r="H272" s="22">
        <f>'Div 91 history'!D270</f>
        <v>0</v>
      </c>
      <c r="I272" s="22">
        <f>'Div 91 history'!E270</f>
        <v>0</v>
      </c>
      <c r="J272" s="22">
        <f>'Div 91 history'!F270</f>
        <v>0</v>
      </c>
      <c r="K272" s="22">
        <f>'Div 91 history'!G270</f>
        <v>0</v>
      </c>
      <c r="L272" s="1">
        <f t="shared" si="297"/>
        <v>0</v>
      </c>
      <c r="M272" s="1">
        <f t="shared" si="297"/>
        <v>0</v>
      </c>
      <c r="N272" s="1">
        <f t="shared" si="297"/>
        <v>0</v>
      </c>
      <c r="O272" s="1">
        <f t="shared" si="297"/>
        <v>0</v>
      </c>
      <c r="P272" s="1">
        <f t="shared" si="297"/>
        <v>0</v>
      </c>
      <c r="Q272" s="1">
        <f t="shared" si="297"/>
        <v>0</v>
      </c>
      <c r="R272" s="1">
        <f t="shared" si="297"/>
        <v>0</v>
      </c>
      <c r="S272" s="1">
        <f t="shared" si="297"/>
        <v>0</v>
      </c>
      <c r="T272" s="1">
        <f t="shared" si="297"/>
        <v>0</v>
      </c>
      <c r="U272" s="1">
        <f t="shared" si="297"/>
        <v>0</v>
      </c>
      <c r="V272" s="1">
        <f t="shared" si="298"/>
        <v>0</v>
      </c>
      <c r="W272" s="1">
        <f t="shared" si="298"/>
        <v>0</v>
      </c>
      <c r="X272" s="1">
        <f t="shared" si="298"/>
        <v>0</v>
      </c>
      <c r="Y272" s="1">
        <f t="shared" si="298"/>
        <v>0</v>
      </c>
      <c r="Z272" s="1">
        <f t="shared" si="298"/>
        <v>0</v>
      </c>
      <c r="AA272" s="1">
        <f t="shared" si="298"/>
        <v>0</v>
      </c>
      <c r="AB272" s="1">
        <f t="shared" si="298"/>
        <v>0</v>
      </c>
      <c r="AC272" s="1">
        <f t="shared" si="298"/>
        <v>0</v>
      </c>
      <c r="AD272" s="1">
        <f t="shared" si="298"/>
        <v>0</v>
      </c>
      <c r="AE272" s="1">
        <f t="shared" si="298"/>
        <v>0</v>
      </c>
      <c r="AF272" s="1">
        <f t="shared" si="298"/>
        <v>0</v>
      </c>
    </row>
    <row r="273" spans="1:38">
      <c r="A273" s="76" t="s">
        <v>354</v>
      </c>
      <c r="B273" s="5" t="str">
        <f t="shared" si="268"/>
        <v>9230-06111</v>
      </c>
      <c r="C273" s="5" t="str">
        <f t="shared" si="295"/>
        <v>9230</v>
      </c>
      <c r="D273" s="1">
        <f>SUM($F273:K273)</f>
        <v>9578.1400000000012</v>
      </c>
      <c r="E273" s="2">
        <f t="shared" si="296"/>
        <v>1.3562396185219074E-2</v>
      </c>
      <c r="F273" s="22">
        <f>'Div 91 history'!B271</f>
        <v>55</v>
      </c>
      <c r="G273" s="22">
        <f>'Div 91 history'!C271</f>
        <v>1582.85</v>
      </c>
      <c r="H273" s="22">
        <f>'Div 91 history'!D271</f>
        <v>2606.08</v>
      </c>
      <c r="I273" s="22">
        <f>'Div 91 history'!E271</f>
        <v>2785.36</v>
      </c>
      <c r="J273" s="22">
        <f>'Div 91 history'!F271</f>
        <v>1707.53</v>
      </c>
      <c r="K273" s="22">
        <f>'Div 91 history'!G271</f>
        <v>841.32</v>
      </c>
      <c r="L273" s="1">
        <f t="shared" si="297"/>
        <v>4173.066439951217</v>
      </c>
      <c r="M273" s="1">
        <f t="shared" si="297"/>
        <v>4189.3836300495777</v>
      </c>
      <c r="N273" s="1">
        <f t="shared" si="297"/>
        <v>5342.9664654540402</v>
      </c>
      <c r="O273" s="1">
        <f t="shared" si="297"/>
        <v>3623.9007552849221</v>
      </c>
      <c r="P273" s="1">
        <f t="shared" si="297"/>
        <v>4028.9798141273732</v>
      </c>
      <c r="Q273" s="1">
        <f t="shared" si="297"/>
        <v>4259.1799929735134</v>
      </c>
      <c r="R273" s="1">
        <f t="shared" si="297"/>
        <v>4968.498996104473</v>
      </c>
      <c r="S273" s="1">
        <f t="shared" si="297"/>
        <v>4936.0457552712005</v>
      </c>
      <c r="T273" s="1">
        <f t="shared" si="297"/>
        <v>5088.8098327350835</v>
      </c>
      <c r="U273" s="1">
        <f t="shared" si="297"/>
        <v>5025.9481264165925</v>
      </c>
      <c r="V273" s="1">
        <f t="shared" si="298"/>
        <v>5628.1691997148637</v>
      </c>
      <c r="W273" s="1">
        <f t="shared" si="298"/>
        <v>4760.7958352400547</v>
      </c>
      <c r="X273" s="1">
        <f t="shared" si="298"/>
        <v>4138.4587446719424</v>
      </c>
      <c r="Y273" s="1">
        <f t="shared" si="298"/>
        <v>4304.3704938080955</v>
      </c>
      <c r="Z273" s="1">
        <f t="shared" si="298"/>
        <v>5454.7703840142449</v>
      </c>
      <c r="AA273" s="1">
        <f t="shared" si="298"/>
        <v>3623.9007552849221</v>
      </c>
      <c r="AB273" s="1">
        <f t="shared" si="298"/>
        <v>4028.9798141273732</v>
      </c>
      <c r="AC273" s="1">
        <f t="shared" si="298"/>
        <v>4259.1799929735134</v>
      </c>
      <c r="AD273" s="1">
        <f t="shared" si="298"/>
        <v>4968.498996104473</v>
      </c>
      <c r="AE273" s="1">
        <f t="shared" si="298"/>
        <v>4936.0457552712005</v>
      </c>
      <c r="AF273" s="1">
        <f t="shared" si="298"/>
        <v>5088.8098327350835</v>
      </c>
    </row>
    <row r="274" spans="1:38">
      <c r="A274" s="76" t="s">
        <v>1253</v>
      </c>
      <c r="B274" s="5" t="str">
        <f t="shared" ref="B274" si="299">RIGHT(A274,10)</f>
        <v>8750-06111</v>
      </c>
      <c r="C274" s="5" t="str">
        <f t="shared" ref="C274" si="300">LEFT(B274,4)</f>
        <v>8750</v>
      </c>
      <c r="D274" s="1">
        <f>SUM($F274:K274)</f>
        <v>3109.71</v>
      </c>
      <c r="E274" s="2">
        <f t="shared" si="296"/>
        <v>4.4032681753594744E-3</v>
      </c>
      <c r="F274" s="22">
        <f>'Div 91 history'!B272</f>
        <v>0</v>
      </c>
      <c r="G274" s="22">
        <f>'Div 91 history'!C272</f>
        <v>0</v>
      </c>
      <c r="H274" s="22">
        <f>'Div 91 history'!D272</f>
        <v>0</v>
      </c>
      <c r="I274" s="22">
        <f>'Div 91 history'!E272</f>
        <v>0</v>
      </c>
      <c r="J274" s="22">
        <f>'Div 91 history'!F272</f>
        <v>3109.71</v>
      </c>
      <c r="K274" s="22">
        <f>'Div 91 history'!G272</f>
        <v>0</v>
      </c>
      <c r="L274" s="1">
        <f t="shared" si="297"/>
        <v>1354.8587135895589</v>
      </c>
      <c r="M274" s="1">
        <f t="shared" si="297"/>
        <v>1360.1563735966974</v>
      </c>
      <c r="N274" s="1">
        <f t="shared" si="297"/>
        <v>1734.6871362589272</v>
      </c>
      <c r="O274" s="1">
        <f t="shared" si="297"/>
        <v>1176.5625077224881</v>
      </c>
      <c r="P274" s="1">
        <f t="shared" si="297"/>
        <v>1308.0784805599033</v>
      </c>
      <c r="Q274" s="1">
        <f t="shared" si="297"/>
        <v>1382.8169786565725</v>
      </c>
      <c r="R274" s="1">
        <f t="shared" si="297"/>
        <v>1613.1097491972384</v>
      </c>
      <c r="S274" s="1">
        <f t="shared" si="297"/>
        <v>1602.5732392327116</v>
      </c>
      <c r="T274" s="1">
        <f t="shared" si="297"/>
        <v>1652.170758096521</v>
      </c>
      <c r="U274" s="1">
        <f t="shared" si="297"/>
        <v>1631.7616101037299</v>
      </c>
      <c r="V274" s="1">
        <f t="shared" si="298"/>
        <v>1827.2831721028617</v>
      </c>
      <c r="W274" s="1">
        <f t="shared" si="298"/>
        <v>1545.675299881224</v>
      </c>
      <c r="X274" s="1">
        <f t="shared" si="298"/>
        <v>1343.6227224590352</v>
      </c>
      <c r="Y274" s="1">
        <f t="shared" si="298"/>
        <v>1397.48886196067</v>
      </c>
      <c r="Z274" s="1">
        <f t="shared" si="298"/>
        <v>1770.9862260180928</v>
      </c>
      <c r="AA274" s="1">
        <f t="shared" si="298"/>
        <v>1176.5625077224881</v>
      </c>
      <c r="AB274" s="1">
        <f t="shared" si="298"/>
        <v>1308.0784805599033</v>
      </c>
      <c r="AC274" s="1">
        <f t="shared" si="298"/>
        <v>1382.8169786565725</v>
      </c>
      <c r="AD274" s="1">
        <f t="shared" si="298"/>
        <v>1613.1097491972384</v>
      </c>
      <c r="AE274" s="1">
        <f t="shared" si="298"/>
        <v>1602.5732392327116</v>
      </c>
      <c r="AF274" s="1">
        <f t="shared" si="298"/>
        <v>1652.170758096521</v>
      </c>
    </row>
    <row r="275" spans="1:38">
      <c r="A275" s="76" t="s">
        <v>984</v>
      </c>
      <c r="B275" s="5" t="str">
        <f t="shared" ref="B275:B278" si="301">RIGHT(A275,10)</f>
        <v>8500-06111</v>
      </c>
      <c r="C275" s="5" t="str">
        <f t="shared" ref="C275:C278" si="302">LEFT(B275,4)</f>
        <v>8500</v>
      </c>
      <c r="D275" s="1">
        <f>SUM($F275:K275)</f>
        <v>0</v>
      </c>
      <c r="E275" s="2">
        <f t="shared" si="296"/>
        <v>0</v>
      </c>
      <c r="F275" s="22">
        <f>'Div 91 history'!B273</f>
        <v>0</v>
      </c>
      <c r="G275" s="22">
        <f>'Div 91 history'!C273</f>
        <v>0</v>
      </c>
      <c r="H275" s="22">
        <f>'Div 91 history'!D273</f>
        <v>0</v>
      </c>
      <c r="I275" s="22">
        <f>'Div 91 history'!E273</f>
        <v>0</v>
      </c>
      <c r="J275" s="22">
        <f>'Div 91 history'!F273</f>
        <v>0</v>
      </c>
      <c r="K275" s="22">
        <f>'Div 91 history'!G273</f>
        <v>0</v>
      </c>
      <c r="L275" s="1">
        <f t="shared" ref="L275:U278" si="303">$E275*L$282</f>
        <v>0</v>
      </c>
      <c r="M275" s="1">
        <f t="shared" si="303"/>
        <v>0</v>
      </c>
      <c r="N275" s="1">
        <f t="shared" si="303"/>
        <v>0</v>
      </c>
      <c r="O275" s="1">
        <f t="shared" si="303"/>
        <v>0</v>
      </c>
      <c r="P275" s="1">
        <f t="shared" si="303"/>
        <v>0</v>
      </c>
      <c r="Q275" s="1">
        <f t="shared" si="303"/>
        <v>0</v>
      </c>
      <c r="R275" s="1">
        <f t="shared" si="303"/>
        <v>0</v>
      </c>
      <c r="S275" s="1">
        <f t="shared" si="303"/>
        <v>0</v>
      </c>
      <c r="T275" s="1">
        <f t="shared" si="303"/>
        <v>0</v>
      </c>
      <c r="U275" s="1">
        <f t="shared" si="303"/>
        <v>0</v>
      </c>
      <c r="V275" s="1">
        <f t="shared" ref="V275:AF278" si="304">$E275*V$282</f>
        <v>0</v>
      </c>
      <c r="W275" s="1">
        <f t="shared" si="304"/>
        <v>0</v>
      </c>
      <c r="X275" s="1">
        <f t="shared" si="304"/>
        <v>0</v>
      </c>
      <c r="Y275" s="1">
        <f t="shared" si="304"/>
        <v>0</v>
      </c>
      <c r="Z275" s="1">
        <f t="shared" si="304"/>
        <v>0</v>
      </c>
      <c r="AA275" s="1">
        <f t="shared" si="304"/>
        <v>0</v>
      </c>
      <c r="AB275" s="1">
        <f t="shared" si="304"/>
        <v>0</v>
      </c>
      <c r="AC275" s="1">
        <f t="shared" si="304"/>
        <v>0</v>
      </c>
      <c r="AD275" s="1">
        <f t="shared" si="304"/>
        <v>0</v>
      </c>
      <c r="AE275" s="1">
        <f t="shared" si="304"/>
        <v>0</v>
      </c>
      <c r="AF275" s="1">
        <f t="shared" si="304"/>
        <v>0</v>
      </c>
    </row>
    <row r="276" spans="1:38">
      <c r="A276" s="76" t="s">
        <v>985</v>
      </c>
      <c r="B276" s="5" t="str">
        <f t="shared" si="301"/>
        <v>8650-06111</v>
      </c>
      <c r="C276" s="5" t="str">
        <f t="shared" si="302"/>
        <v>8650</v>
      </c>
      <c r="D276" s="1">
        <f>SUM($F276:K276)</f>
        <v>0</v>
      </c>
      <c r="E276" s="2">
        <f t="shared" si="296"/>
        <v>0</v>
      </c>
      <c r="F276" s="22">
        <f>'Div 91 history'!B274</f>
        <v>0</v>
      </c>
      <c r="G276" s="22">
        <f>'Div 91 history'!C274</f>
        <v>0</v>
      </c>
      <c r="H276" s="22">
        <f>'Div 91 history'!D274</f>
        <v>0</v>
      </c>
      <c r="I276" s="22">
        <f>'Div 91 history'!E274</f>
        <v>0</v>
      </c>
      <c r="J276" s="22">
        <f>'Div 91 history'!F274</f>
        <v>0</v>
      </c>
      <c r="K276" s="22">
        <f>'Div 91 history'!G274</f>
        <v>0</v>
      </c>
      <c r="L276" s="1">
        <f t="shared" si="303"/>
        <v>0</v>
      </c>
      <c r="M276" s="1">
        <f t="shared" si="303"/>
        <v>0</v>
      </c>
      <c r="N276" s="1">
        <f t="shared" si="303"/>
        <v>0</v>
      </c>
      <c r="O276" s="1">
        <f t="shared" si="303"/>
        <v>0</v>
      </c>
      <c r="P276" s="1">
        <f t="shared" si="303"/>
        <v>0</v>
      </c>
      <c r="Q276" s="1">
        <f t="shared" si="303"/>
        <v>0</v>
      </c>
      <c r="R276" s="1">
        <f t="shared" si="303"/>
        <v>0</v>
      </c>
      <c r="S276" s="1">
        <f t="shared" si="303"/>
        <v>0</v>
      </c>
      <c r="T276" s="1">
        <f t="shared" si="303"/>
        <v>0</v>
      </c>
      <c r="U276" s="1">
        <f t="shared" si="303"/>
        <v>0</v>
      </c>
      <c r="V276" s="1">
        <f t="shared" si="304"/>
        <v>0</v>
      </c>
      <c r="W276" s="1">
        <f t="shared" si="304"/>
        <v>0</v>
      </c>
      <c r="X276" s="1">
        <f t="shared" si="304"/>
        <v>0</v>
      </c>
      <c r="Y276" s="1">
        <f t="shared" si="304"/>
        <v>0</v>
      </c>
      <c r="Z276" s="1">
        <f t="shared" si="304"/>
        <v>0</v>
      </c>
      <c r="AA276" s="1">
        <f t="shared" si="304"/>
        <v>0</v>
      </c>
      <c r="AB276" s="1">
        <f t="shared" si="304"/>
        <v>0</v>
      </c>
      <c r="AC276" s="1">
        <f t="shared" si="304"/>
        <v>0</v>
      </c>
      <c r="AD276" s="1">
        <f t="shared" si="304"/>
        <v>0</v>
      </c>
      <c r="AE276" s="1">
        <f t="shared" si="304"/>
        <v>0</v>
      </c>
      <c r="AF276" s="1">
        <f t="shared" si="304"/>
        <v>0</v>
      </c>
    </row>
    <row r="277" spans="1:38">
      <c r="A277" s="76" t="s">
        <v>983</v>
      </c>
      <c r="B277" s="5" t="str">
        <f t="shared" si="301"/>
        <v>9030-06113</v>
      </c>
      <c r="C277" s="5" t="str">
        <f t="shared" si="302"/>
        <v>9030</v>
      </c>
      <c r="D277" s="1">
        <f>SUM($F277:K277)</f>
        <v>552284.21</v>
      </c>
      <c r="E277" s="2">
        <f t="shared" si="296"/>
        <v>0.78202002297530915</v>
      </c>
      <c r="F277" s="22">
        <f>'Div 91 history'!B275</f>
        <v>86712.960000000006</v>
      </c>
      <c r="G277" s="22">
        <f>'Div 91 history'!C275</f>
        <v>95914.6</v>
      </c>
      <c r="H277" s="22">
        <f>'Div 91 history'!D275</f>
        <v>94876.53</v>
      </c>
      <c r="I277" s="22">
        <f>'Div 91 history'!E275</f>
        <v>93310.19</v>
      </c>
      <c r="J277" s="22">
        <f>'Div 91 history'!F275</f>
        <v>97139.43</v>
      </c>
      <c r="K277" s="22">
        <f>'Div 91 history'!G275</f>
        <v>84330.5</v>
      </c>
      <c r="L277" s="1">
        <f t="shared" si="303"/>
        <v>240622.78292716225</v>
      </c>
      <c r="M277" s="1">
        <f t="shared" si="303"/>
        <v>241563.64685720429</v>
      </c>
      <c r="N277" s="1">
        <f t="shared" si="303"/>
        <v>308080.27586042555</v>
      </c>
      <c r="O277" s="1">
        <f t="shared" si="303"/>
        <v>208957.3931630709</v>
      </c>
      <c r="P277" s="1">
        <f t="shared" si="303"/>
        <v>232314.61784347301</v>
      </c>
      <c r="Q277" s="1">
        <f t="shared" si="303"/>
        <v>245588.16823174249</v>
      </c>
      <c r="R277" s="1">
        <f t="shared" si="303"/>
        <v>286488.14309974079</v>
      </c>
      <c r="S277" s="1">
        <f t="shared" si="303"/>
        <v>284616.8598990835</v>
      </c>
      <c r="T277" s="1">
        <f t="shared" si="303"/>
        <v>293425.37468781276</v>
      </c>
      <c r="U277" s="1">
        <f t="shared" si="303"/>
        <v>289800.7118813222</v>
      </c>
      <c r="V277" s="1">
        <f t="shared" si="304"/>
        <v>324525.32331025176</v>
      </c>
      <c r="W277" s="1">
        <f t="shared" si="304"/>
        <v>274511.79110316228</v>
      </c>
      <c r="X277" s="1">
        <f t="shared" si="304"/>
        <v>238627.27193575527</v>
      </c>
      <c r="Y277" s="1">
        <f t="shared" si="304"/>
        <v>248193.89335717724</v>
      </c>
      <c r="Z277" s="1">
        <f t="shared" si="304"/>
        <v>314526.99086322635</v>
      </c>
      <c r="AA277" s="1">
        <f t="shared" si="304"/>
        <v>208957.3931630709</v>
      </c>
      <c r="AB277" s="1">
        <f t="shared" si="304"/>
        <v>232314.61784347301</v>
      </c>
      <c r="AC277" s="1">
        <f t="shared" si="304"/>
        <v>245588.16823174249</v>
      </c>
      <c r="AD277" s="1">
        <f t="shared" si="304"/>
        <v>286488.14309974079</v>
      </c>
      <c r="AE277" s="1">
        <f t="shared" si="304"/>
        <v>284616.8598990835</v>
      </c>
      <c r="AF277" s="1">
        <f t="shared" si="304"/>
        <v>293425.37468781276</v>
      </c>
    </row>
    <row r="278" spans="1:38">
      <c r="A278" s="76" t="s">
        <v>986</v>
      </c>
      <c r="B278" s="5" t="str">
        <f t="shared" si="301"/>
        <v>9020-06112</v>
      </c>
      <c r="C278" s="5" t="str">
        <f t="shared" si="302"/>
        <v>9020</v>
      </c>
      <c r="D278" s="1">
        <f>SUM($F278:K278)</f>
        <v>0</v>
      </c>
      <c r="E278" s="2">
        <f t="shared" si="296"/>
        <v>0</v>
      </c>
      <c r="F278" s="22">
        <f>'Div 91 history'!B276</f>
        <v>0</v>
      </c>
      <c r="G278" s="22">
        <f>'Div 91 history'!C276</f>
        <v>0</v>
      </c>
      <c r="H278" s="22">
        <f>'Div 91 history'!D276</f>
        <v>0</v>
      </c>
      <c r="I278" s="22">
        <f>'Div 91 history'!E276</f>
        <v>0</v>
      </c>
      <c r="J278" s="22">
        <f>'Div 91 history'!F276</f>
        <v>0</v>
      </c>
      <c r="K278" s="22">
        <f>'Div 91 history'!G276</f>
        <v>0</v>
      </c>
      <c r="L278" s="1">
        <f t="shared" si="303"/>
        <v>0</v>
      </c>
      <c r="M278" s="1">
        <f t="shared" si="303"/>
        <v>0</v>
      </c>
      <c r="N278" s="1">
        <f t="shared" si="303"/>
        <v>0</v>
      </c>
      <c r="O278" s="1">
        <f t="shared" si="303"/>
        <v>0</v>
      </c>
      <c r="P278" s="1">
        <f t="shared" si="303"/>
        <v>0</v>
      </c>
      <c r="Q278" s="1">
        <f t="shared" si="303"/>
        <v>0</v>
      </c>
      <c r="R278" s="1">
        <f t="shared" si="303"/>
        <v>0</v>
      </c>
      <c r="S278" s="1">
        <f t="shared" si="303"/>
        <v>0</v>
      </c>
      <c r="T278" s="1">
        <f t="shared" si="303"/>
        <v>0</v>
      </c>
      <c r="U278" s="1">
        <f t="shared" si="303"/>
        <v>0</v>
      </c>
      <c r="V278" s="1">
        <f t="shared" si="304"/>
        <v>0</v>
      </c>
      <c r="W278" s="1">
        <f t="shared" si="304"/>
        <v>0</v>
      </c>
      <c r="X278" s="1">
        <f t="shared" si="304"/>
        <v>0</v>
      </c>
      <c r="Y278" s="1">
        <f t="shared" si="304"/>
        <v>0</v>
      </c>
      <c r="Z278" s="1">
        <f t="shared" si="304"/>
        <v>0</v>
      </c>
      <c r="AA278" s="1">
        <f t="shared" si="304"/>
        <v>0</v>
      </c>
      <c r="AB278" s="1">
        <f t="shared" si="304"/>
        <v>0</v>
      </c>
      <c r="AC278" s="1">
        <f t="shared" si="304"/>
        <v>0</v>
      </c>
      <c r="AD278" s="1">
        <f t="shared" si="304"/>
        <v>0</v>
      </c>
      <c r="AE278" s="1">
        <f t="shared" si="304"/>
        <v>0</v>
      </c>
      <c r="AF278" s="1">
        <f t="shared" si="304"/>
        <v>0</v>
      </c>
    </row>
    <row r="279" spans="1:38">
      <c r="A279" s="76" t="s">
        <v>301</v>
      </c>
      <c r="B279" s="5" t="str">
        <f t="shared" si="268"/>
        <v>9030-06112</v>
      </c>
      <c r="C279" s="5" t="str">
        <f t="shared" si="295"/>
        <v>9030</v>
      </c>
      <c r="D279" s="1">
        <f>SUM($F279:K279)</f>
        <v>40155.910000000003</v>
      </c>
      <c r="E279" s="2">
        <f t="shared" si="296"/>
        <v>5.6859720216868873E-2</v>
      </c>
      <c r="F279" s="22">
        <f>'Div 91 history'!B277</f>
        <v>5538.41</v>
      </c>
      <c r="G279" s="22">
        <f>'Div 91 history'!C277</f>
        <v>4854.54</v>
      </c>
      <c r="H279" s="22">
        <f>'Div 91 history'!D277</f>
        <v>8897.2900000000009</v>
      </c>
      <c r="I279" s="22">
        <f>'Div 91 history'!E277</f>
        <v>7294.63</v>
      </c>
      <c r="J279" s="22">
        <f>'Div 91 history'!F277</f>
        <v>7619.7</v>
      </c>
      <c r="K279" s="22">
        <f>'Div 91 history'!G277</f>
        <v>5951.34</v>
      </c>
      <c r="L279" s="1">
        <f t="shared" ref="L279:AF279" si="305">$E279*L$282</f>
        <v>17495.388497840027</v>
      </c>
      <c r="M279" s="1">
        <f t="shared" si="305"/>
        <v>17563.797564427347</v>
      </c>
      <c r="N279" s="1">
        <f t="shared" si="305"/>
        <v>22400.140373787661</v>
      </c>
      <c r="O279" s="1">
        <f t="shared" si="305"/>
        <v>15193.036704219539</v>
      </c>
      <c r="P279" s="1">
        <f t="shared" si="305"/>
        <v>16891.311967450416</v>
      </c>
      <c r="Q279" s="1">
        <f t="shared" si="305"/>
        <v>17856.415595475224</v>
      </c>
      <c r="R279" s="1">
        <f t="shared" si="305"/>
        <v>20830.202787040234</v>
      </c>
      <c r="S279" s="1">
        <f t="shared" si="305"/>
        <v>20694.144072288811</v>
      </c>
      <c r="T279" s="1">
        <f t="shared" si="305"/>
        <v>21334.600418288421</v>
      </c>
      <c r="U279" s="1">
        <f t="shared" si="305"/>
        <v>21071.055615083234</v>
      </c>
      <c r="V279" s="1">
        <f t="shared" si="305"/>
        <v>23595.83967748666</v>
      </c>
      <c r="W279" s="1">
        <f t="shared" si="305"/>
        <v>19959.416868857046</v>
      </c>
      <c r="X279" s="1">
        <f t="shared" si="305"/>
        <v>17350.297332233557</v>
      </c>
      <c r="Y279" s="1">
        <f t="shared" si="305"/>
        <v>18045.874685065519</v>
      </c>
      <c r="Z279" s="1">
        <f t="shared" si="305"/>
        <v>22868.873143547855</v>
      </c>
      <c r="AA279" s="1">
        <f t="shared" si="305"/>
        <v>15193.036704219539</v>
      </c>
      <c r="AB279" s="1">
        <f t="shared" si="305"/>
        <v>16891.311967450416</v>
      </c>
      <c r="AC279" s="1">
        <f t="shared" si="305"/>
        <v>17856.415595475224</v>
      </c>
      <c r="AD279" s="1">
        <f t="shared" si="305"/>
        <v>20830.202787040234</v>
      </c>
      <c r="AE279" s="1">
        <f t="shared" si="305"/>
        <v>20694.144072288811</v>
      </c>
      <c r="AF279" s="1">
        <f t="shared" si="305"/>
        <v>21334.600418288421</v>
      </c>
    </row>
    <row r="280" spans="1:38">
      <c r="A280" s="76" t="s">
        <v>355</v>
      </c>
      <c r="B280" s="5" t="str">
        <f t="shared" si="268"/>
        <v>9030-06116</v>
      </c>
      <c r="C280" s="5" t="str">
        <f t="shared" si="295"/>
        <v>9030</v>
      </c>
      <c r="D280" s="1">
        <f>SUM($F280:K280)</f>
        <v>15301.159999999998</v>
      </c>
      <c r="E280" s="2">
        <f t="shared" si="296"/>
        <v>2.1666043095363675E-2</v>
      </c>
      <c r="F280" s="22">
        <f>'Div 91 history'!B278</f>
        <v>1987.86</v>
      </c>
      <c r="G280" s="22">
        <f>'Div 91 history'!C278</f>
        <v>2251.42</v>
      </c>
      <c r="H280" s="22">
        <f>'Div 91 history'!D278</f>
        <v>4304.37</v>
      </c>
      <c r="I280" s="22">
        <f>'Div 91 history'!E278</f>
        <v>2295.41</v>
      </c>
      <c r="J280" s="22">
        <f>'Div 91 history'!F278</f>
        <v>2187.54</v>
      </c>
      <c r="K280" s="22">
        <f>'Div 91 history'!G278</f>
        <v>2274.56</v>
      </c>
      <c r="L280" s="1">
        <f t="shared" ref="L280:AE281" si="306">$E280*L$282</f>
        <v>6666.5090809200901</v>
      </c>
      <c r="M280" s="1">
        <f t="shared" si="306"/>
        <v>6692.575930688984</v>
      </c>
      <c r="N280" s="1">
        <f t="shared" si="306"/>
        <v>8535.4343079707251</v>
      </c>
      <c r="O280" s="1">
        <f t="shared" si="306"/>
        <v>5789.2122354377179</v>
      </c>
      <c r="P280" s="1">
        <f t="shared" si="306"/>
        <v>6436.3294723958079</v>
      </c>
      <c r="Q280" s="1">
        <f t="shared" si="306"/>
        <v>6804.0762132613008</v>
      </c>
      <c r="R280" s="1">
        <f t="shared" si="306"/>
        <v>7937.2193452208776</v>
      </c>
      <c r="S280" s="1">
        <f t="shared" si="306"/>
        <v>7885.3750173546714</v>
      </c>
      <c r="T280" s="1">
        <f t="shared" si="306"/>
        <v>8129.4169285741</v>
      </c>
      <c r="U280" s="1">
        <f t="shared" si="306"/>
        <v>8028.9948188270891</v>
      </c>
      <c r="V280" s="1">
        <f t="shared" si="306"/>
        <v>8991.0480982642821</v>
      </c>
      <c r="W280" s="1">
        <f t="shared" si="306"/>
        <v>7605.4117816550697</v>
      </c>
      <c r="X280" s="1">
        <f t="shared" si="306"/>
        <v>6611.2229937779703</v>
      </c>
      <c r="Y280" s="1">
        <f t="shared" si="306"/>
        <v>6876.2684221609488</v>
      </c>
      <c r="Z280" s="1">
        <f t="shared" si="306"/>
        <v>8714.0420174546816</v>
      </c>
      <c r="AA280" s="1">
        <f t="shared" si="306"/>
        <v>5789.2122354377179</v>
      </c>
      <c r="AB280" s="1">
        <f t="shared" si="306"/>
        <v>6436.3294723958079</v>
      </c>
      <c r="AC280" s="1">
        <f t="shared" si="306"/>
        <v>6804.0762132613008</v>
      </c>
      <c r="AD280" s="1">
        <f t="shared" si="306"/>
        <v>7937.2193452208776</v>
      </c>
      <c r="AE280" s="1">
        <f t="shared" si="306"/>
        <v>7885.3750173546714</v>
      </c>
      <c r="AF280" s="1">
        <f t="shared" ref="AF280:AF281" si="307">$E280*AF$282</f>
        <v>8129.4169285741</v>
      </c>
    </row>
    <row r="281" spans="1:38">
      <c r="A281" s="76" t="s">
        <v>302</v>
      </c>
      <c r="B281" s="5" t="str">
        <f t="shared" ref="B281" si="308">RIGHT(A281,10)</f>
        <v>9230-06121</v>
      </c>
      <c r="C281" s="5" t="str">
        <f t="shared" ref="C281" si="309">LEFT(B281,4)</f>
        <v>9230</v>
      </c>
      <c r="D281" s="1">
        <f>SUM($F281:K281)</f>
        <v>45787.59</v>
      </c>
      <c r="E281" s="2">
        <f t="shared" si="296"/>
        <v>6.483403207161044E-2</v>
      </c>
      <c r="F281" s="22">
        <f>'Div 91 history'!B279</f>
        <v>1575</v>
      </c>
      <c r="G281" s="22">
        <f>'Div 91 history'!C279</f>
        <v>148.34</v>
      </c>
      <c r="H281" s="22">
        <f>'Div 91 history'!D279</f>
        <v>11180.65</v>
      </c>
      <c r="I281" s="22">
        <f>'Div 91 history'!E279</f>
        <v>4369.45</v>
      </c>
      <c r="J281" s="22">
        <f>'Div 91 history'!F279</f>
        <v>6464.71</v>
      </c>
      <c r="K281" s="22">
        <f>'Div 91 history'!G279</f>
        <v>22049.439999999999</v>
      </c>
      <c r="L281" s="1">
        <f t="shared" si="306"/>
        <v>19949.035532498576</v>
      </c>
      <c r="M281" s="1">
        <f t="shared" si="306"/>
        <v>20027.038653164571</v>
      </c>
      <c r="N281" s="1">
        <f t="shared" si="306"/>
        <v>25541.656094393973</v>
      </c>
      <c r="O281" s="1">
        <f t="shared" si="306"/>
        <v>17323.789585835693</v>
      </c>
      <c r="P281" s="1">
        <f t="shared" si="306"/>
        <v>19260.240072450426</v>
      </c>
      <c r="Q281" s="1">
        <f t="shared" si="306"/>
        <v>20360.695004925183</v>
      </c>
      <c r="R281" s="1">
        <f t="shared" si="306"/>
        <v>23751.542047729847</v>
      </c>
      <c r="S281" s="1">
        <f t="shared" si="306"/>
        <v>23596.401729730202</v>
      </c>
      <c r="T281" s="1">
        <f t="shared" si="306"/>
        <v>24326.67910567631</v>
      </c>
      <c r="U281" s="1">
        <f t="shared" si="306"/>
        <v>24026.173367024396</v>
      </c>
      <c r="V281" s="1">
        <f t="shared" si="306"/>
        <v>26905.046675781748</v>
      </c>
      <c r="W281" s="1">
        <f t="shared" si="306"/>
        <v>22758.632446140804</v>
      </c>
      <c r="X281" s="1">
        <f t="shared" si="306"/>
        <v>19783.596004334195</v>
      </c>
      <c r="Y281" s="1">
        <f t="shared" si="306"/>
        <v>20576.724852485197</v>
      </c>
      <c r="Z281" s="1">
        <f t="shared" si="306"/>
        <v>26076.126459561747</v>
      </c>
      <c r="AA281" s="1">
        <f t="shared" si="306"/>
        <v>17323.789585835693</v>
      </c>
      <c r="AB281" s="1">
        <f t="shared" si="306"/>
        <v>19260.240072450426</v>
      </c>
      <c r="AC281" s="1">
        <f t="shared" si="306"/>
        <v>20360.695004925183</v>
      </c>
      <c r="AD281" s="1">
        <f t="shared" si="306"/>
        <v>23751.542047729847</v>
      </c>
      <c r="AE281" s="1">
        <f t="shared" si="306"/>
        <v>23596.401729730202</v>
      </c>
      <c r="AF281" s="1">
        <f t="shared" si="307"/>
        <v>24326.67910567631</v>
      </c>
    </row>
    <row r="282" spans="1:38">
      <c r="A282" s="9" t="s">
        <v>37</v>
      </c>
      <c r="B282" s="5"/>
      <c r="C282" s="5"/>
      <c r="D282" s="31">
        <f>SUM(D268:D281)</f>
        <v>706227.71</v>
      </c>
      <c r="E282" s="32">
        <f t="shared" ref="E282:K282" si="310">SUM(E268:E281)</f>
        <v>1</v>
      </c>
      <c r="F282" s="31">
        <f t="shared" si="310"/>
        <v>99981.55</v>
      </c>
      <c r="G282" s="31">
        <f t="shared" si="310"/>
        <v>114184.69</v>
      </c>
      <c r="H282" s="31">
        <f t="shared" si="310"/>
        <v>122367.07999999999</v>
      </c>
      <c r="I282" s="31">
        <f t="shared" si="310"/>
        <v>115777.41</v>
      </c>
      <c r="J282" s="31">
        <f t="shared" si="310"/>
        <v>124963.10999999999</v>
      </c>
      <c r="K282" s="31">
        <f t="shared" si="310"/>
        <v>128953.87</v>
      </c>
      <c r="L282" s="33">
        <f>'Div 91 history'!H280</f>
        <v>307693.89</v>
      </c>
      <c r="M282" s="33">
        <f>'Div 91 history'!I280</f>
        <v>308897.01</v>
      </c>
      <c r="N282" s="33">
        <f>'Div 91 history'!J280</f>
        <v>393954.46</v>
      </c>
      <c r="O282" s="31">
        <f>'Div 091 FY19 Budget'!C113</f>
        <v>267202.10100000002</v>
      </c>
      <c r="P282" s="31">
        <f>'Div 091 FY19 Budget'!D113</f>
        <v>297069.90999999997</v>
      </c>
      <c r="Q282" s="31">
        <f>'Div 091 FY19 Budget'!E113</f>
        <v>314043.32500000001</v>
      </c>
      <c r="R282" s="31">
        <f>'Div 091 FY19 Budget'!F113</f>
        <v>366343.74400000001</v>
      </c>
      <c r="S282" s="31">
        <f>'Div 091 FY19 Budget'!G113</f>
        <v>363950.86</v>
      </c>
      <c r="T282" s="31">
        <f>'Div 091 FY19 Budget'!H113</f>
        <v>375214.65700000001</v>
      </c>
      <c r="U282" s="31">
        <f>'Div 091 FY19 Budget'!I113</f>
        <v>370579.65700000001</v>
      </c>
      <c r="V282" s="31">
        <f>'Div 091 FY19 Budget'!J113</f>
        <v>414983.39399999997</v>
      </c>
      <c r="W282" s="31">
        <f>'Div 091 FY19 Budget'!K113</f>
        <v>351029.10800000001</v>
      </c>
      <c r="X282" s="31">
        <f>'Div 091 FY19 Budget'!L113</f>
        <v>305142.15100000001</v>
      </c>
      <c r="Y282" s="31">
        <f>'Div 091 FY19 Budget'!M113</f>
        <v>317375.36900000001</v>
      </c>
      <c r="Z282" s="31">
        <f>'Div 091 FY19 Budget'!N113</f>
        <v>402198.13</v>
      </c>
      <c r="AA282" s="37">
        <f t="shared" ref="AA282" si="311">O282*(1+AA$3)</f>
        <v>267202.10100000002</v>
      </c>
      <c r="AB282" s="37">
        <f t="shared" ref="AB282" si="312">P282*(1+AB$3)</f>
        <v>297069.90999999997</v>
      </c>
      <c r="AC282" s="37">
        <f t="shared" ref="AC282" si="313">Q282*(1+AC$3)</f>
        <v>314043.32500000001</v>
      </c>
      <c r="AD282" s="37">
        <f t="shared" ref="AD282" si="314">R282*(1+AD$3)</f>
        <v>366343.74400000001</v>
      </c>
      <c r="AE282" s="37">
        <f t="shared" ref="AE282" si="315">S282*(1+AE$3)</f>
        <v>363950.86</v>
      </c>
      <c r="AF282" s="37">
        <f t="shared" ref="AF282" si="316">T282*(1+AF$3)</f>
        <v>375214.65700000001</v>
      </c>
      <c r="AH282" s="15">
        <f>SUM(F282:Q282)</f>
        <v>2595088.406</v>
      </c>
      <c r="AI282" s="15">
        <f>SUM(U282:AF282)</f>
        <v>4145132.4060000004</v>
      </c>
      <c r="AK282" s="15">
        <f>AH282*$AK$6</f>
        <v>1291835.0102664491</v>
      </c>
      <c r="AL282" s="15">
        <f>AI282*$AL$6</f>
        <v>2063446.9117068006</v>
      </c>
    </row>
    <row r="283" spans="1:38">
      <c r="A283" s="9"/>
      <c r="B283" s="5"/>
      <c r="C283" s="5"/>
      <c r="D283" s="45"/>
      <c r="E283" s="46"/>
      <c r="F283" s="1">
        <f>F282-'Div 91 history'!B280</f>
        <v>0</v>
      </c>
      <c r="G283" s="1">
        <f>G282-'Div 91 history'!C280</f>
        <v>0</v>
      </c>
      <c r="H283" s="1">
        <f>H282-'Div 91 history'!D280</f>
        <v>0</v>
      </c>
      <c r="I283" s="1">
        <f>I282-'Div 91 history'!E280</f>
        <v>0</v>
      </c>
      <c r="J283" s="1">
        <f>J282-'Div 91 history'!F280</f>
        <v>0</v>
      </c>
      <c r="K283" s="1">
        <f>K282-'Div 91 history'!G280</f>
        <v>0</v>
      </c>
      <c r="L283" s="1">
        <f>L282-'Div 91 history'!H280</f>
        <v>0</v>
      </c>
      <c r="M283" s="1">
        <f>M282-'Div 91 history'!I280</f>
        <v>0</v>
      </c>
      <c r="N283" s="1">
        <f>N282-'Div 91 history'!J280</f>
        <v>0</v>
      </c>
      <c r="O283" s="1">
        <f t="shared" ref="O283:AF283" si="317">O282-SUM(O268:O281)</f>
        <v>0</v>
      </c>
      <c r="P283" s="1">
        <f t="shared" si="317"/>
        <v>0</v>
      </c>
      <c r="Q283" s="1">
        <f t="shared" si="317"/>
        <v>0</v>
      </c>
      <c r="R283" s="1">
        <f t="shared" si="317"/>
        <v>0</v>
      </c>
      <c r="S283" s="1">
        <f t="shared" si="317"/>
        <v>0</v>
      </c>
      <c r="T283" s="1">
        <f t="shared" si="317"/>
        <v>0</v>
      </c>
      <c r="U283" s="1">
        <f t="shared" si="317"/>
        <v>0</v>
      </c>
      <c r="V283" s="1">
        <f t="shared" si="317"/>
        <v>0</v>
      </c>
      <c r="W283" s="1">
        <f t="shared" si="317"/>
        <v>0</v>
      </c>
      <c r="X283" s="1">
        <f t="shared" si="317"/>
        <v>0</v>
      </c>
      <c r="Y283" s="1">
        <f t="shared" si="317"/>
        <v>0</v>
      </c>
      <c r="Z283" s="1">
        <f t="shared" si="317"/>
        <v>0</v>
      </c>
      <c r="AA283" s="1">
        <f t="shared" si="317"/>
        <v>0</v>
      </c>
      <c r="AB283" s="1">
        <f t="shared" si="317"/>
        <v>0</v>
      </c>
      <c r="AC283" s="1">
        <f t="shared" si="317"/>
        <v>0</v>
      </c>
      <c r="AD283" s="1">
        <f t="shared" si="317"/>
        <v>0</v>
      </c>
      <c r="AE283" s="1">
        <f t="shared" si="317"/>
        <v>0</v>
      </c>
      <c r="AF283" s="1">
        <f t="shared" si="317"/>
        <v>0</v>
      </c>
      <c r="AG283" s="47"/>
    </row>
    <row r="284" spans="1:38">
      <c r="A284" s="53" t="s">
        <v>303</v>
      </c>
      <c r="B284" s="5" t="str">
        <f t="shared" ref="B284" si="318">RIGHT(A284,10)</f>
        <v>9040-09927</v>
      </c>
      <c r="C284" s="5" t="str">
        <f t="shared" ref="C284" si="319">LEFT(B284,4)</f>
        <v>9040</v>
      </c>
      <c r="D284" s="1">
        <f>SUM($F284:K284)</f>
        <v>0</v>
      </c>
      <c r="E284" s="2">
        <f>IF(D285=0,0,D284/$D$285)</f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1">
        <f t="shared" ref="M284:T284" si="320">$E284*M$285</f>
        <v>0</v>
      </c>
      <c r="N284" s="1">
        <f t="shared" si="320"/>
        <v>0</v>
      </c>
      <c r="O284" s="1">
        <f t="shared" si="320"/>
        <v>0</v>
      </c>
      <c r="P284" s="1">
        <f t="shared" si="320"/>
        <v>0</v>
      </c>
      <c r="Q284" s="1">
        <f t="shared" si="320"/>
        <v>0</v>
      </c>
      <c r="R284" s="1">
        <f t="shared" si="320"/>
        <v>0</v>
      </c>
      <c r="S284" s="1">
        <f t="shared" si="320"/>
        <v>0</v>
      </c>
      <c r="T284" s="1">
        <f t="shared" si="320"/>
        <v>0</v>
      </c>
      <c r="U284" s="1">
        <f>$E284*U$285</f>
        <v>0</v>
      </c>
      <c r="V284" s="1">
        <f t="shared" ref="V284:AF284" si="321">$E284*V$285</f>
        <v>0</v>
      </c>
      <c r="W284" s="1">
        <f t="shared" si="321"/>
        <v>0</v>
      </c>
      <c r="X284" s="1">
        <f t="shared" si="321"/>
        <v>0</v>
      </c>
      <c r="Y284" s="1">
        <f t="shared" si="321"/>
        <v>0</v>
      </c>
      <c r="Z284" s="1">
        <f t="shared" si="321"/>
        <v>0</v>
      </c>
      <c r="AA284" s="1">
        <f t="shared" si="321"/>
        <v>0</v>
      </c>
      <c r="AB284" s="1">
        <f t="shared" si="321"/>
        <v>0</v>
      </c>
      <c r="AC284" s="1">
        <f t="shared" si="321"/>
        <v>0</v>
      </c>
      <c r="AD284" s="1">
        <f t="shared" si="321"/>
        <v>0</v>
      </c>
      <c r="AE284" s="1">
        <f t="shared" si="321"/>
        <v>0</v>
      </c>
      <c r="AF284" s="1">
        <f t="shared" si="321"/>
        <v>0</v>
      </c>
      <c r="AG284" s="47"/>
    </row>
    <row r="285" spans="1:38">
      <c r="A285" s="8" t="s">
        <v>38</v>
      </c>
      <c r="B285" s="5"/>
      <c r="C285" s="5"/>
      <c r="D285" s="31">
        <f>SUM(D284)</f>
        <v>0</v>
      </c>
      <c r="E285" s="36">
        <f>SUM(E284)</f>
        <v>0</v>
      </c>
      <c r="F285" s="31">
        <f>SUM(F284)</f>
        <v>0</v>
      </c>
      <c r="G285" s="31">
        <f t="shared" ref="G285:L285" si="322">SUM(G284)</f>
        <v>0</v>
      </c>
      <c r="H285" s="31">
        <f t="shared" si="322"/>
        <v>0</v>
      </c>
      <c r="I285" s="31">
        <f t="shared" si="322"/>
        <v>0</v>
      </c>
      <c r="J285" s="31">
        <f t="shared" si="322"/>
        <v>0</v>
      </c>
      <c r="K285" s="31">
        <f t="shared" si="322"/>
        <v>0</v>
      </c>
      <c r="L285" s="31">
        <f t="shared" si="322"/>
        <v>0</v>
      </c>
      <c r="M285" s="49">
        <v>0</v>
      </c>
      <c r="N285" s="49">
        <v>0</v>
      </c>
      <c r="O285" s="49">
        <v>0</v>
      </c>
      <c r="P285" s="49">
        <v>0</v>
      </c>
      <c r="Q285" s="49">
        <v>0</v>
      </c>
      <c r="R285" s="49">
        <v>0</v>
      </c>
      <c r="S285" s="49">
        <v>0</v>
      </c>
      <c r="T285" s="49">
        <v>0</v>
      </c>
      <c r="U285" s="49">
        <v>0</v>
      </c>
      <c r="V285" s="49">
        <v>0</v>
      </c>
      <c r="W285" s="49">
        <v>0</v>
      </c>
      <c r="X285" s="49">
        <v>0</v>
      </c>
      <c r="Y285" s="49">
        <v>0</v>
      </c>
      <c r="Z285" s="49">
        <v>0</v>
      </c>
      <c r="AA285" s="37">
        <f t="shared" ref="AA285:AD285" si="323">O285</f>
        <v>0</v>
      </c>
      <c r="AB285" s="37">
        <f t="shared" si="323"/>
        <v>0</v>
      </c>
      <c r="AC285" s="37">
        <f t="shared" si="323"/>
        <v>0</v>
      </c>
      <c r="AD285" s="37">
        <f t="shared" si="323"/>
        <v>0</v>
      </c>
      <c r="AE285" s="37">
        <f>S285</f>
        <v>0</v>
      </c>
      <c r="AF285" s="37">
        <f t="shared" ref="AF285" si="324">T285</f>
        <v>0</v>
      </c>
      <c r="AH285" s="15">
        <f>SUM(F285:Q285)</f>
        <v>0</v>
      </c>
      <c r="AI285" s="15">
        <f>SUM(U285:AF285)</f>
        <v>0</v>
      </c>
      <c r="AK285" s="15">
        <f>AH285*$AK$6</f>
        <v>0</v>
      </c>
      <c r="AL285" s="15">
        <f>AI285*$AL$6</f>
        <v>0</v>
      </c>
    </row>
    <row r="286" spans="1:38">
      <c r="A286" s="9"/>
      <c r="B286" s="5"/>
      <c r="C286" s="5"/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f>M285-SUM(M284)</f>
        <v>0</v>
      </c>
      <c r="N286" s="1">
        <f>N285-SUM(N284)</f>
        <v>0</v>
      </c>
      <c r="O286" s="1">
        <f t="shared" ref="O286:AF286" si="325">O285-SUM(O284)</f>
        <v>0</v>
      </c>
      <c r="P286" s="1">
        <f t="shared" si="325"/>
        <v>0</v>
      </c>
      <c r="Q286" s="1">
        <f t="shared" si="325"/>
        <v>0</v>
      </c>
      <c r="R286" s="1">
        <f t="shared" si="325"/>
        <v>0</v>
      </c>
      <c r="S286" s="1">
        <f t="shared" si="325"/>
        <v>0</v>
      </c>
      <c r="T286" s="1">
        <f t="shared" si="325"/>
        <v>0</v>
      </c>
      <c r="U286" s="1">
        <f t="shared" si="325"/>
        <v>0</v>
      </c>
      <c r="V286" s="1">
        <f t="shared" si="325"/>
        <v>0</v>
      </c>
      <c r="W286" s="1">
        <f t="shared" si="325"/>
        <v>0</v>
      </c>
      <c r="X286" s="1">
        <f t="shared" si="325"/>
        <v>0</v>
      </c>
      <c r="Y286" s="1">
        <f t="shared" si="325"/>
        <v>0</v>
      </c>
      <c r="Z286" s="1">
        <f t="shared" si="325"/>
        <v>0</v>
      </c>
      <c r="AA286" s="1">
        <f t="shared" si="325"/>
        <v>0</v>
      </c>
      <c r="AB286" s="1">
        <f t="shared" si="325"/>
        <v>0</v>
      </c>
      <c r="AC286" s="1">
        <f t="shared" si="325"/>
        <v>0</v>
      </c>
      <c r="AD286" s="1">
        <f t="shared" si="325"/>
        <v>0</v>
      </c>
      <c r="AE286" s="1">
        <f t="shared" si="325"/>
        <v>0</v>
      </c>
      <c r="AF286" s="1">
        <f t="shared" si="325"/>
        <v>0</v>
      </c>
    </row>
    <row r="287" spans="1:38">
      <c r="A287" s="5" t="s">
        <v>356</v>
      </c>
      <c r="B287" s="5" t="str">
        <f t="shared" si="268"/>
        <v>9200-04863</v>
      </c>
      <c r="C287" s="5" t="str">
        <f t="shared" ref="C287:C288" si="326">LEFT(B287,4)</f>
        <v>9200</v>
      </c>
      <c r="D287" s="1">
        <f>SUM($F287:K287)</f>
        <v>-106579.04999999999</v>
      </c>
      <c r="E287" s="2">
        <f>D287/$D$295</f>
        <v>1.0068085349180427</v>
      </c>
      <c r="F287" s="22">
        <f>'Div 91 history'!B282</f>
        <v>-9381.69</v>
      </c>
      <c r="G287" s="22">
        <f>'Div 91 history'!C282</f>
        <v>-31796</v>
      </c>
      <c r="H287" s="22">
        <f>'Div 91 history'!D282</f>
        <v>-6412.89</v>
      </c>
      <c r="I287" s="22">
        <f>'Div 91 history'!E282</f>
        <v>-14768.94</v>
      </c>
      <c r="J287" s="22">
        <f>'Div 91 history'!F282</f>
        <v>-29538.82</v>
      </c>
      <c r="K287" s="22">
        <f>'Div 91 history'!G282</f>
        <v>-14680.71</v>
      </c>
      <c r="L287" s="1">
        <f t="shared" ref="L287:U291" si="327">$E287*L$295</f>
        <v>7981.4041839653391</v>
      </c>
      <c r="M287" s="1">
        <f t="shared" si="327"/>
        <v>7914.7534589537645</v>
      </c>
      <c r="N287" s="1">
        <f t="shared" si="327"/>
        <v>10225.379046590671</v>
      </c>
      <c r="O287" s="1">
        <f t="shared" si="327"/>
        <v>1359.1915221393576</v>
      </c>
      <c r="P287" s="1">
        <f t="shared" si="327"/>
        <v>654.42554769672779</v>
      </c>
      <c r="Q287" s="1">
        <f t="shared" si="327"/>
        <v>755.106401188532</v>
      </c>
      <c r="R287" s="1">
        <f t="shared" si="327"/>
        <v>654.42554769672779</v>
      </c>
      <c r="S287" s="1">
        <f t="shared" si="327"/>
        <v>1066.2102384782072</v>
      </c>
      <c r="T287" s="1">
        <f t="shared" si="327"/>
        <v>6272.4171725394062</v>
      </c>
      <c r="U287" s="1">
        <f t="shared" si="327"/>
        <v>1420.6068427693583</v>
      </c>
      <c r="V287" s="1">
        <f t="shared" ref="V287:AF291" si="328">$E287*V$295</f>
        <v>1419.6000342344403</v>
      </c>
      <c r="W287" s="1">
        <f t="shared" si="328"/>
        <v>666.50725011574423</v>
      </c>
      <c r="X287" s="1">
        <f t="shared" si="328"/>
        <v>2033.7532405344461</v>
      </c>
      <c r="Y287" s="1">
        <f t="shared" si="328"/>
        <v>654.42554769672779</v>
      </c>
      <c r="Z287" s="1">
        <f t="shared" si="328"/>
        <v>863.84172295968062</v>
      </c>
      <c r="AA287" s="1">
        <f t="shared" si="328"/>
        <v>1359.1915221393576</v>
      </c>
      <c r="AB287" s="1">
        <f t="shared" si="328"/>
        <v>654.42554769672779</v>
      </c>
      <c r="AC287" s="1">
        <f t="shared" si="328"/>
        <v>755.106401188532</v>
      </c>
      <c r="AD287" s="1">
        <f t="shared" si="328"/>
        <v>654.42554769672779</v>
      </c>
      <c r="AE287" s="1">
        <f t="shared" si="328"/>
        <v>1066.2102384782072</v>
      </c>
      <c r="AF287" s="1">
        <f t="shared" si="328"/>
        <v>6272.4171725394062</v>
      </c>
    </row>
    <row r="288" spans="1:38">
      <c r="A288" s="5" t="s">
        <v>1254</v>
      </c>
      <c r="B288" s="5" t="str">
        <f t="shared" si="268"/>
        <v>8700-09345</v>
      </c>
      <c r="C288" s="5" t="str">
        <f t="shared" si="326"/>
        <v>8700</v>
      </c>
      <c r="D288" s="1">
        <f>SUM($F288:K288)</f>
        <v>409.4</v>
      </c>
      <c r="E288" s="2">
        <f>D288/$D$295</f>
        <v>-3.8674337423297233E-3</v>
      </c>
      <c r="F288" s="22">
        <f>'Div 91 history'!B283</f>
        <v>0</v>
      </c>
      <c r="G288" s="22">
        <f>'Div 91 history'!C283</f>
        <v>0</v>
      </c>
      <c r="H288" s="22">
        <f>'Div 91 history'!D283</f>
        <v>0</v>
      </c>
      <c r="I288" s="22">
        <f>'Div 91 history'!E283</f>
        <v>0</v>
      </c>
      <c r="J288" s="22">
        <f>'Div 91 history'!F283</f>
        <v>409.4</v>
      </c>
      <c r="K288" s="22">
        <f>'Div 91 history'!G283</f>
        <v>0</v>
      </c>
      <c r="L288" s="1">
        <f t="shared" si="327"/>
        <v>-30.65881027195692</v>
      </c>
      <c r="M288" s="1">
        <f t="shared" si="327"/>
        <v>-30.402786158214688</v>
      </c>
      <c r="N288" s="1">
        <f t="shared" si="327"/>
        <v>-39.278546596861403</v>
      </c>
      <c r="O288" s="1">
        <f t="shared" si="327"/>
        <v>-5.2210355521451266</v>
      </c>
      <c r="P288" s="1">
        <f t="shared" si="327"/>
        <v>-2.5138319325143201</v>
      </c>
      <c r="Q288" s="1">
        <f t="shared" si="327"/>
        <v>-2.9005753067472924</v>
      </c>
      <c r="R288" s="1">
        <f t="shared" si="327"/>
        <v>-2.5138319325143201</v>
      </c>
      <c r="S288" s="1">
        <f t="shared" si="327"/>
        <v>-4.0956123331271765</v>
      </c>
      <c r="T288" s="1">
        <f t="shared" si="327"/>
        <v>-24.094112214714176</v>
      </c>
      <c r="U288" s="1">
        <f t="shared" si="327"/>
        <v>-5.4569490104272393</v>
      </c>
      <c r="V288" s="1">
        <f t="shared" si="328"/>
        <v>-5.4530815766849097</v>
      </c>
      <c r="W288" s="1">
        <f t="shared" si="328"/>
        <v>-2.5602411374222767</v>
      </c>
      <c r="X288" s="1">
        <f t="shared" si="328"/>
        <v>-7.8122161595060406</v>
      </c>
      <c r="Y288" s="1">
        <f t="shared" si="328"/>
        <v>-2.5138319325143201</v>
      </c>
      <c r="Z288" s="1">
        <f t="shared" si="328"/>
        <v>-3.3182581509189024</v>
      </c>
      <c r="AA288" s="1">
        <f t="shared" si="328"/>
        <v>-5.2210355521451266</v>
      </c>
      <c r="AB288" s="1">
        <f t="shared" si="328"/>
        <v>-2.5138319325143201</v>
      </c>
      <c r="AC288" s="1">
        <f t="shared" si="328"/>
        <v>-2.9005753067472924</v>
      </c>
      <c r="AD288" s="1">
        <f t="shared" si="328"/>
        <v>-2.5138319325143201</v>
      </c>
      <c r="AE288" s="1">
        <f t="shared" si="328"/>
        <v>-4.0956123331271765</v>
      </c>
      <c r="AF288" s="1">
        <f t="shared" si="328"/>
        <v>-24.094112214714176</v>
      </c>
    </row>
    <row r="289" spans="1:38">
      <c r="A289" s="5" t="s">
        <v>963</v>
      </c>
      <c r="B289" s="5" t="str">
        <f t="shared" ref="B289:B291" si="329">RIGHT(A289,10)</f>
        <v>9110-07590</v>
      </c>
      <c r="C289" s="5" t="str">
        <f t="shared" ref="C289:C291" si="330">LEFT(B289,4)</f>
        <v>9110</v>
      </c>
      <c r="D289" s="1">
        <f>SUM($F289:K289)</f>
        <v>31.74</v>
      </c>
      <c r="E289" s="2">
        <f t="shared" ref="E289:E291" si="331">D289/$D$295</f>
        <v>-2.9983475080983251E-4</v>
      </c>
      <c r="F289" s="22">
        <f>'Div 91 history'!B284</f>
        <v>0</v>
      </c>
      <c r="G289" s="22">
        <f>'Div 91 history'!C284</f>
        <v>0</v>
      </c>
      <c r="H289" s="22">
        <f>'Div 91 history'!D284</f>
        <v>0</v>
      </c>
      <c r="I289" s="22">
        <f>'Div 91 history'!E284</f>
        <v>31.74</v>
      </c>
      <c r="J289" s="22">
        <f>'Div 91 history'!F284</f>
        <v>0</v>
      </c>
      <c r="K289" s="22">
        <f>'Div 91 history'!G284</f>
        <v>0</v>
      </c>
      <c r="L289" s="1">
        <f t="shared" si="327"/>
        <v>-2.3769189986123904</v>
      </c>
      <c r="M289" s="1">
        <f t="shared" si="327"/>
        <v>-2.3570699381087796</v>
      </c>
      <c r="N289" s="1">
        <f t="shared" si="327"/>
        <v>-3.045190691217345</v>
      </c>
      <c r="O289" s="1">
        <f t="shared" si="327"/>
        <v>-0.40477691359327389</v>
      </c>
      <c r="P289" s="1">
        <f t="shared" si="327"/>
        <v>-0.19489258802639112</v>
      </c>
      <c r="Q289" s="1">
        <f t="shared" si="327"/>
        <v>-0.22487606310737437</v>
      </c>
      <c r="R289" s="1">
        <f t="shared" si="327"/>
        <v>-0.19489258802639112</v>
      </c>
      <c r="S289" s="1">
        <f t="shared" si="327"/>
        <v>-0.31752500110761261</v>
      </c>
      <c r="T289" s="1">
        <f t="shared" si="327"/>
        <v>-1.8679704975452565</v>
      </c>
      <c r="U289" s="1">
        <f t="shared" si="327"/>
        <v>-0.42306683339267365</v>
      </c>
      <c r="V289" s="1">
        <f t="shared" si="328"/>
        <v>-0.42276699864186384</v>
      </c>
      <c r="W289" s="1">
        <f t="shared" si="328"/>
        <v>-0.19849060503610913</v>
      </c>
      <c r="X289" s="1">
        <f t="shared" si="328"/>
        <v>-0.60566619663586163</v>
      </c>
      <c r="Y289" s="1">
        <f t="shared" si="328"/>
        <v>-0.19489258802639112</v>
      </c>
      <c r="Z289" s="1">
        <f t="shared" si="328"/>
        <v>-0.2572582161948363</v>
      </c>
      <c r="AA289" s="1">
        <f t="shared" si="328"/>
        <v>-0.40477691359327389</v>
      </c>
      <c r="AB289" s="1">
        <f t="shared" si="328"/>
        <v>-0.19489258802639112</v>
      </c>
      <c r="AC289" s="1">
        <f t="shared" si="328"/>
        <v>-0.22487606310737437</v>
      </c>
      <c r="AD289" s="1">
        <f t="shared" si="328"/>
        <v>-0.19489258802639112</v>
      </c>
      <c r="AE289" s="1">
        <f t="shared" si="328"/>
        <v>-0.31752500110761261</v>
      </c>
      <c r="AF289" s="1">
        <f t="shared" si="328"/>
        <v>-1.8679704975452565</v>
      </c>
    </row>
    <row r="290" spans="1:38">
      <c r="A290" s="5" t="s">
        <v>1255</v>
      </c>
      <c r="B290" s="5" t="str">
        <f t="shared" si="329"/>
        <v>9260-07590</v>
      </c>
      <c r="C290" s="5" t="str">
        <f t="shared" si="330"/>
        <v>9260</v>
      </c>
      <c r="D290" s="1">
        <f>SUM($F290:K290)</f>
        <v>212.76</v>
      </c>
      <c r="E290" s="2">
        <f t="shared" si="331"/>
        <v>-2.0098563825551342E-3</v>
      </c>
      <c r="F290" s="22">
        <f>'Div 91 history'!B285</f>
        <v>0</v>
      </c>
      <c r="G290" s="22">
        <f>'Div 91 history'!C285</f>
        <v>0</v>
      </c>
      <c r="H290" s="22">
        <f>'Div 91 history'!D285</f>
        <v>0</v>
      </c>
      <c r="I290" s="22">
        <f>'Div 91 history'!E285</f>
        <v>212.76</v>
      </c>
      <c r="J290" s="22">
        <f>'Div 91 history'!F285</f>
        <v>0</v>
      </c>
      <c r="K290" s="22">
        <f>'Div 91 history'!G285</f>
        <v>0</v>
      </c>
      <c r="L290" s="1">
        <f t="shared" si="327"/>
        <v>-15.932995782759049</v>
      </c>
      <c r="M290" s="1">
        <f t="shared" si="327"/>
        <v>-15.799943290233896</v>
      </c>
      <c r="N290" s="1">
        <f t="shared" si="327"/>
        <v>-20.412563688197931</v>
      </c>
      <c r="O290" s="1">
        <f t="shared" si="327"/>
        <v>-2.7133061164494312</v>
      </c>
      <c r="P290" s="1">
        <f t="shared" si="327"/>
        <v>-1.3064066486608372</v>
      </c>
      <c r="Q290" s="1">
        <f t="shared" si="327"/>
        <v>-1.5073922869163507</v>
      </c>
      <c r="R290" s="1">
        <f t="shared" si="327"/>
        <v>-1.3064066486608372</v>
      </c>
      <c r="S290" s="1">
        <f t="shared" si="327"/>
        <v>-2.1284379091258874</v>
      </c>
      <c r="T290" s="1">
        <f t="shared" si="327"/>
        <v>-12.521405263318487</v>
      </c>
      <c r="U290" s="1">
        <f t="shared" si="327"/>
        <v>-2.8359073557852943</v>
      </c>
      <c r="V290" s="1">
        <f t="shared" si="328"/>
        <v>-2.8338974994027395</v>
      </c>
      <c r="W290" s="1">
        <f t="shared" si="328"/>
        <v>-1.3305249252514988</v>
      </c>
      <c r="X290" s="1">
        <f t="shared" si="328"/>
        <v>-4.0599098927613708</v>
      </c>
      <c r="Y290" s="1">
        <f t="shared" si="328"/>
        <v>-1.3064066486608372</v>
      </c>
      <c r="Z290" s="1">
        <f t="shared" si="328"/>
        <v>-1.7244567762323051</v>
      </c>
      <c r="AA290" s="1">
        <f t="shared" si="328"/>
        <v>-2.7133061164494312</v>
      </c>
      <c r="AB290" s="1">
        <f t="shared" si="328"/>
        <v>-1.3064066486608372</v>
      </c>
      <c r="AC290" s="1">
        <f t="shared" si="328"/>
        <v>-1.5073922869163507</v>
      </c>
      <c r="AD290" s="1">
        <f t="shared" si="328"/>
        <v>-1.3064066486608372</v>
      </c>
      <c r="AE290" s="1">
        <f t="shared" si="328"/>
        <v>-2.1284379091258874</v>
      </c>
      <c r="AF290" s="1">
        <f t="shared" si="328"/>
        <v>-12.521405263318487</v>
      </c>
    </row>
    <row r="291" spans="1:38">
      <c r="A291" s="5" t="s">
        <v>311</v>
      </c>
      <c r="B291" s="5" t="str">
        <f t="shared" si="329"/>
        <v>8700-07590</v>
      </c>
      <c r="C291" s="5" t="str">
        <f t="shared" si="330"/>
        <v>8700</v>
      </c>
      <c r="D291" s="1">
        <f>SUM($F291:K291)</f>
        <v>32.839999999999996</v>
      </c>
      <c r="E291" s="2">
        <f t="shared" si="331"/>
        <v>-3.1022599926259917E-4</v>
      </c>
      <c r="F291" s="22">
        <f>'Div 91 history'!B286</f>
        <v>0</v>
      </c>
      <c r="G291" s="22">
        <f>'Div 91 history'!C286</f>
        <v>0</v>
      </c>
      <c r="H291" s="22">
        <f>'Div 91 history'!D286</f>
        <v>0</v>
      </c>
      <c r="I291" s="22">
        <f>'Div 91 history'!E286</f>
        <v>32.01</v>
      </c>
      <c r="J291" s="22">
        <f>'Div 91 history'!F286</f>
        <v>0.83</v>
      </c>
      <c r="K291" s="22">
        <f>'Div 91 history'!G286</f>
        <v>0</v>
      </c>
      <c r="L291" s="1">
        <f t="shared" si="327"/>
        <v>-2.4592948933343068</v>
      </c>
      <c r="M291" s="1">
        <f t="shared" si="327"/>
        <v>-2.4387579321831225</v>
      </c>
      <c r="N291" s="1">
        <f t="shared" si="327"/>
        <v>-3.1507266004907875</v>
      </c>
      <c r="O291" s="1">
        <f t="shared" si="327"/>
        <v>-0.41880509900450891</v>
      </c>
      <c r="P291" s="1">
        <f t="shared" si="327"/>
        <v>-0.20164689952068945</v>
      </c>
      <c r="Q291" s="1">
        <f t="shared" si="327"/>
        <v>-0.23266949944694937</v>
      </c>
      <c r="R291" s="1">
        <f t="shared" si="327"/>
        <v>-0.20164689952068945</v>
      </c>
      <c r="S291" s="1">
        <f t="shared" si="327"/>
        <v>-0.3285293332190925</v>
      </c>
      <c r="T291" s="1">
        <f t="shared" si="327"/>
        <v>-1.9327079754059928</v>
      </c>
      <c r="U291" s="1">
        <f t="shared" si="327"/>
        <v>-0.43772888495952744</v>
      </c>
      <c r="V291" s="1">
        <f t="shared" si="328"/>
        <v>-0.43741865896026483</v>
      </c>
      <c r="W291" s="1">
        <f t="shared" si="328"/>
        <v>-0.20536961151184066</v>
      </c>
      <c r="X291" s="1">
        <f t="shared" si="328"/>
        <v>-0.62665651851045034</v>
      </c>
      <c r="Y291" s="1">
        <f t="shared" si="328"/>
        <v>-0.20164689952068945</v>
      </c>
      <c r="Z291" s="1">
        <f t="shared" si="328"/>
        <v>-0.26617390736731011</v>
      </c>
      <c r="AA291" s="1">
        <f t="shared" si="328"/>
        <v>-0.41880509900450891</v>
      </c>
      <c r="AB291" s="1">
        <f t="shared" si="328"/>
        <v>-0.20164689952068945</v>
      </c>
      <c r="AC291" s="1">
        <f t="shared" si="328"/>
        <v>-0.23266949944694937</v>
      </c>
      <c r="AD291" s="1">
        <f t="shared" si="328"/>
        <v>-0.20164689952068945</v>
      </c>
      <c r="AE291" s="1">
        <f t="shared" si="328"/>
        <v>-0.3285293332190925</v>
      </c>
      <c r="AF291" s="1">
        <f t="shared" si="328"/>
        <v>-1.9327079754059928</v>
      </c>
    </row>
    <row r="292" spans="1:38">
      <c r="A292" s="5" t="s">
        <v>987</v>
      </c>
      <c r="B292" s="5" t="str">
        <f t="shared" ref="B292" si="332">RIGHT(A292,10)</f>
        <v>8750-07590</v>
      </c>
      <c r="C292" s="5" t="str">
        <f t="shared" ref="C292" si="333">LEFT(B292,4)</f>
        <v>8750</v>
      </c>
      <c r="D292" s="1">
        <f>SUM($F292:K292)</f>
        <v>0</v>
      </c>
      <c r="E292" s="2">
        <f>D292/$D$295</f>
        <v>0</v>
      </c>
      <c r="F292" s="22">
        <f>'Div 91 history'!B287</f>
        <v>0</v>
      </c>
      <c r="G292" s="22">
        <f>'Div 91 history'!C287</f>
        <v>0</v>
      </c>
      <c r="H292" s="22">
        <f>'Div 91 history'!D287</f>
        <v>0</v>
      </c>
      <c r="I292" s="22">
        <f>'Div 91 history'!E287</f>
        <v>0</v>
      </c>
      <c r="J292" s="22">
        <f>'Div 91 history'!F287</f>
        <v>0</v>
      </c>
      <c r="K292" s="22">
        <f>'Div 91 history'!G287</f>
        <v>0</v>
      </c>
      <c r="L292" s="1">
        <f t="shared" ref="L292:AF292" si="334">$E292*L$295</f>
        <v>0</v>
      </c>
      <c r="M292" s="1">
        <f t="shared" si="334"/>
        <v>0</v>
      </c>
      <c r="N292" s="1">
        <f t="shared" si="334"/>
        <v>0</v>
      </c>
      <c r="O292" s="1">
        <f t="shared" si="334"/>
        <v>0</v>
      </c>
      <c r="P292" s="1">
        <f t="shared" si="334"/>
        <v>0</v>
      </c>
      <c r="Q292" s="1">
        <f t="shared" si="334"/>
        <v>0</v>
      </c>
      <c r="R292" s="1">
        <f t="shared" si="334"/>
        <v>0</v>
      </c>
      <c r="S292" s="1">
        <f t="shared" si="334"/>
        <v>0</v>
      </c>
      <c r="T292" s="1">
        <f t="shared" si="334"/>
        <v>0</v>
      </c>
      <c r="U292" s="1">
        <f t="shared" si="334"/>
        <v>0</v>
      </c>
      <c r="V292" s="1">
        <f t="shared" si="334"/>
        <v>0</v>
      </c>
      <c r="W292" s="1">
        <f t="shared" si="334"/>
        <v>0</v>
      </c>
      <c r="X292" s="1">
        <f t="shared" si="334"/>
        <v>0</v>
      </c>
      <c r="Y292" s="1">
        <f t="shared" si="334"/>
        <v>0</v>
      </c>
      <c r="Z292" s="1">
        <f t="shared" si="334"/>
        <v>0</v>
      </c>
      <c r="AA292" s="1">
        <f t="shared" si="334"/>
        <v>0</v>
      </c>
      <c r="AB292" s="1">
        <f t="shared" si="334"/>
        <v>0</v>
      </c>
      <c r="AC292" s="1">
        <f t="shared" si="334"/>
        <v>0</v>
      </c>
      <c r="AD292" s="1">
        <f t="shared" si="334"/>
        <v>0</v>
      </c>
      <c r="AE292" s="1">
        <f t="shared" si="334"/>
        <v>0</v>
      </c>
      <c r="AF292" s="1">
        <f t="shared" si="334"/>
        <v>0</v>
      </c>
    </row>
    <row r="293" spans="1:38">
      <c r="A293" s="5" t="s">
        <v>312</v>
      </c>
      <c r="B293" s="5" t="str">
        <f t="shared" ref="B293:B294" si="335">RIGHT(A293,10)</f>
        <v>8740-07590</v>
      </c>
      <c r="C293" s="5" t="str">
        <f t="shared" ref="C293:C294" si="336">LEFT(B293,4)</f>
        <v>8740</v>
      </c>
      <c r="D293" s="1">
        <f>SUM($F293:K293)</f>
        <v>0</v>
      </c>
      <c r="E293" s="2">
        <f t="shared" ref="E293:E294" si="337">D293/$D$295</f>
        <v>0</v>
      </c>
      <c r="F293" s="22">
        <f>'Div 91 history'!B288</f>
        <v>0</v>
      </c>
      <c r="G293" s="22">
        <f>'Div 91 history'!C288</f>
        <v>0</v>
      </c>
      <c r="H293" s="22">
        <f>'Div 91 history'!D288</f>
        <v>0</v>
      </c>
      <c r="I293" s="22">
        <f>'Div 91 history'!E288</f>
        <v>0</v>
      </c>
      <c r="J293" s="22">
        <f>'Div 91 history'!F288</f>
        <v>0</v>
      </c>
      <c r="K293" s="22">
        <f>'Div 91 history'!G288</f>
        <v>0</v>
      </c>
      <c r="L293" s="1">
        <f t="shared" ref="L293:U294" si="338">$E293*L$295</f>
        <v>0</v>
      </c>
      <c r="M293" s="1">
        <f t="shared" si="338"/>
        <v>0</v>
      </c>
      <c r="N293" s="1">
        <f t="shared" si="338"/>
        <v>0</v>
      </c>
      <c r="O293" s="1">
        <f t="shared" si="338"/>
        <v>0</v>
      </c>
      <c r="P293" s="1">
        <f t="shared" si="338"/>
        <v>0</v>
      </c>
      <c r="Q293" s="1">
        <f t="shared" si="338"/>
        <v>0</v>
      </c>
      <c r="R293" s="1">
        <f t="shared" si="338"/>
        <v>0</v>
      </c>
      <c r="S293" s="1">
        <f t="shared" si="338"/>
        <v>0</v>
      </c>
      <c r="T293" s="1">
        <f t="shared" si="338"/>
        <v>0</v>
      </c>
      <c r="U293" s="1">
        <f t="shared" si="338"/>
        <v>0</v>
      </c>
      <c r="V293" s="1">
        <f t="shared" ref="V293:AF294" si="339">$E293*V$295</f>
        <v>0</v>
      </c>
      <c r="W293" s="1">
        <f t="shared" si="339"/>
        <v>0</v>
      </c>
      <c r="X293" s="1">
        <f t="shared" si="339"/>
        <v>0</v>
      </c>
      <c r="Y293" s="1">
        <f t="shared" si="339"/>
        <v>0</v>
      </c>
      <c r="Z293" s="1">
        <f t="shared" si="339"/>
        <v>0</v>
      </c>
      <c r="AA293" s="1">
        <f t="shared" si="339"/>
        <v>0</v>
      </c>
      <c r="AB293" s="1">
        <f t="shared" si="339"/>
        <v>0</v>
      </c>
      <c r="AC293" s="1">
        <f t="shared" si="339"/>
        <v>0</v>
      </c>
      <c r="AD293" s="1">
        <f t="shared" si="339"/>
        <v>0</v>
      </c>
      <c r="AE293" s="1">
        <f t="shared" si="339"/>
        <v>0</v>
      </c>
      <c r="AF293" s="1">
        <f t="shared" si="339"/>
        <v>0</v>
      </c>
    </row>
    <row r="294" spans="1:38">
      <c r="A294" s="5" t="s">
        <v>305</v>
      </c>
      <c r="B294" s="5" t="str">
        <f t="shared" si="335"/>
        <v>9210-07590</v>
      </c>
      <c r="C294" s="5" t="str">
        <f t="shared" si="336"/>
        <v>9210</v>
      </c>
      <c r="D294" s="1">
        <f>SUM($F294:K294)</f>
        <v>34</v>
      </c>
      <c r="E294" s="2">
        <f t="shared" si="337"/>
        <v>-3.2118404308551689E-4</v>
      </c>
      <c r="F294" s="22">
        <f>'Div 91 history'!B289</f>
        <v>0</v>
      </c>
      <c r="G294" s="22">
        <f>'Div 91 history'!C289</f>
        <v>0</v>
      </c>
      <c r="H294" s="22">
        <f>'Div 91 history'!D289</f>
        <v>34</v>
      </c>
      <c r="I294" s="22">
        <f>'Div 91 history'!E289</f>
        <v>0</v>
      </c>
      <c r="J294" s="22">
        <f>'Div 91 history'!F289</f>
        <v>0</v>
      </c>
      <c r="K294" s="22">
        <f>'Div 91 history'!G289</f>
        <v>0</v>
      </c>
      <c r="L294" s="1">
        <f t="shared" si="338"/>
        <v>-2.5461640186774193</v>
      </c>
      <c r="M294" s="1">
        <f t="shared" si="338"/>
        <v>-2.5249016350251576</v>
      </c>
      <c r="N294" s="1">
        <f t="shared" si="338"/>
        <v>-3.2620190139064191</v>
      </c>
      <c r="O294" s="1">
        <f t="shared" si="338"/>
        <v>-0.43359845816544779</v>
      </c>
      <c r="P294" s="1">
        <f t="shared" si="338"/>
        <v>-0.20876962800558599</v>
      </c>
      <c r="Q294" s="1">
        <f t="shared" si="338"/>
        <v>-0.24088803231413766</v>
      </c>
      <c r="R294" s="1">
        <f t="shared" si="338"/>
        <v>-0.20876962800558599</v>
      </c>
      <c r="S294" s="1">
        <f t="shared" si="338"/>
        <v>-0.34013390162756241</v>
      </c>
      <c r="T294" s="1">
        <f t="shared" si="338"/>
        <v>-2.0009765884227702</v>
      </c>
      <c r="U294" s="1">
        <f t="shared" si="338"/>
        <v>-0.45319068479366431</v>
      </c>
      <c r="V294" s="1">
        <f t="shared" si="339"/>
        <v>-0.4528695007505788</v>
      </c>
      <c r="W294" s="1">
        <f t="shared" si="339"/>
        <v>-0.21262383652261219</v>
      </c>
      <c r="X294" s="1">
        <f t="shared" si="339"/>
        <v>-0.6487917670327441</v>
      </c>
      <c r="Y294" s="1">
        <f t="shared" si="339"/>
        <v>-0.20876962800558599</v>
      </c>
      <c r="Z294" s="1">
        <f t="shared" si="339"/>
        <v>-0.2755759089673735</v>
      </c>
      <c r="AA294" s="1">
        <f t="shared" si="339"/>
        <v>-0.43359845816544779</v>
      </c>
      <c r="AB294" s="1">
        <f t="shared" si="339"/>
        <v>-0.20876962800558599</v>
      </c>
      <c r="AC294" s="1">
        <f t="shared" si="339"/>
        <v>-0.24088803231413766</v>
      </c>
      <c r="AD294" s="1">
        <f t="shared" si="339"/>
        <v>-0.20876962800558599</v>
      </c>
      <c r="AE294" s="1">
        <f t="shared" si="339"/>
        <v>-0.34013390162756241</v>
      </c>
      <c r="AF294" s="1">
        <f t="shared" si="339"/>
        <v>-2.0009765884227702</v>
      </c>
    </row>
    <row r="295" spans="1:38">
      <c r="A295" s="9" t="s">
        <v>39</v>
      </c>
      <c r="B295" s="9"/>
      <c r="C295" s="9"/>
      <c r="D295" s="31">
        <f t="shared" ref="D295:K295" si="340">SUM(D287:D294)</f>
        <v>-105858.31</v>
      </c>
      <c r="E295" s="36">
        <f t="shared" si="340"/>
        <v>0.99999999999999967</v>
      </c>
      <c r="F295" s="31">
        <f t="shared" si="340"/>
        <v>-9381.69</v>
      </c>
      <c r="G295" s="31">
        <f t="shared" si="340"/>
        <v>-31796</v>
      </c>
      <c r="H295" s="31">
        <f t="shared" si="340"/>
        <v>-6378.89</v>
      </c>
      <c r="I295" s="31">
        <f t="shared" si="340"/>
        <v>-14492.43</v>
      </c>
      <c r="J295" s="31">
        <f t="shared" si="340"/>
        <v>-29128.589999999997</v>
      </c>
      <c r="K295" s="31">
        <f t="shared" si="340"/>
        <v>-14680.71</v>
      </c>
      <c r="L295" s="33">
        <f>'Div 91 history'!H290</f>
        <v>7927.43</v>
      </c>
      <c r="M295" s="33">
        <f>'Div 91 history'!I290</f>
        <v>7861.23</v>
      </c>
      <c r="N295" s="33">
        <f>'Div 91 history'!J290</f>
        <v>10156.23</v>
      </c>
      <c r="O295" s="31">
        <f>'Div 091 FY19 Budget'!C115</f>
        <v>1350</v>
      </c>
      <c r="P295" s="31">
        <f>'Div 091 FY19 Budget'!D115</f>
        <v>650</v>
      </c>
      <c r="Q295" s="31">
        <f>'Div 091 FY19 Budget'!E115</f>
        <v>750</v>
      </c>
      <c r="R295" s="31">
        <f>'Div 091 FY19 Budget'!F115</f>
        <v>650</v>
      </c>
      <c r="S295" s="31">
        <f>'Div 091 FY19 Budget'!G115</f>
        <v>1059</v>
      </c>
      <c r="T295" s="31">
        <f>'Div 091 FY19 Budget'!H115</f>
        <v>6230</v>
      </c>
      <c r="U295" s="31">
        <f>'Div 091 FY19 Budget'!I115</f>
        <v>1411</v>
      </c>
      <c r="V295" s="31">
        <f>'Div 091 FY19 Budget'!J115</f>
        <v>1410</v>
      </c>
      <c r="W295" s="31">
        <f>'Div 091 FY19 Budget'!K115</f>
        <v>662</v>
      </c>
      <c r="X295" s="31">
        <f>'Div 091 FY19 Budget'!L115</f>
        <v>2020</v>
      </c>
      <c r="Y295" s="31">
        <f>'Div 091 FY19 Budget'!M115</f>
        <v>650</v>
      </c>
      <c r="Z295" s="31">
        <f>'Div 091 FY19 Budget'!N115</f>
        <v>858</v>
      </c>
      <c r="AA295" s="37">
        <f t="shared" ref="AA295" si="341">O295*(1+AA$3)</f>
        <v>1350</v>
      </c>
      <c r="AB295" s="37">
        <f t="shared" ref="AB295" si="342">P295*(1+AB$3)</f>
        <v>650</v>
      </c>
      <c r="AC295" s="37">
        <f t="shared" ref="AC295" si="343">Q295*(1+AC$3)</f>
        <v>750</v>
      </c>
      <c r="AD295" s="37">
        <f t="shared" ref="AD295" si="344">R295*(1+AD$3)</f>
        <v>650</v>
      </c>
      <c r="AE295" s="37">
        <f t="shared" ref="AE295" si="345">S295*(1+AE$3)</f>
        <v>1059</v>
      </c>
      <c r="AF295" s="37">
        <f t="shared" ref="AF295" si="346">T295*(1+AF$3)</f>
        <v>6230</v>
      </c>
      <c r="AH295" s="15">
        <f>SUM(F295:Q295)</f>
        <v>-77163.420000000013</v>
      </c>
      <c r="AI295" s="15">
        <f>SUM(U295:AF295)</f>
        <v>17700</v>
      </c>
      <c r="AK295" s="15">
        <f>AH295*$AK$6</f>
        <v>-38411.950528322137</v>
      </c>
      <c r="AL295" s="15">
        <f>AI295*$AL$6</f>
        <v>8811.0600000000013</v>
      </c>
    </row>
    <row r="296" spans="1:38">
      <c r="F296" s="1">
        <f>F295-'Div 91 history'!B290</f>
        <v>0</v>
      </c>
      <c r="G296" s="1">
        <f>G295-'Div 91 history'!C290</f>
        <v>0</v>
      </c>
      <c r="H296" s="1">
        <f>H295-'Div 91 history'!D290</f>
        <v>0</v>
      </c>
      <c r="I296" s="1">
        <f>I295-'Div 91 history'!E290</f>
        <v>0</v>
      </c>
      <c r="J296" s="1">
        <f>J295-'Div 91 history'!F290</f>
        <v>0</v>
      </c>
      <c r="K296" s="1">
        <f>K295-'Div 91 history'!G290</f>
        <v>0</v>
      </c>
      <c r="L296" s="1">
        <f>L295-'Div 91 history'!H290</f>
        <v>0</v>
      </c>
      <c r="M296" s="1">
        <f>M295-'Div 91 history'!I290</f>
        <v>0</v>
      </c>
      <c r="N296" s="1">
        <f>N295-'Div 91 history'!J290</f>
        <v>0</v>
      </c>
      <c r="O296" s="1">
        <f t="shared" ref="O296:AF296" si="347">O295-SUM(O287:O294)</f>
        <v>0</v>
      </c>
      <c r="P296" s="1">
        <f t="shared" si="347"/>
        <v>0</v>
      </c>
      <c r="Q296" s="1">
        <f t="shared" si="347"/>
        <v>0</v>
      </c>
      <c r="R296" s="1">
        <f t="shared" si="347"/>
        <v>0</v>
      </c>
      <c r="S296" s="1">
        <f t="shared" si="347"/>
        <v>0</v>
      </c>
      <c r="T296" s="1">
        <f t="shared" si="347"/>
        <v>0</v>
      </c>
      <c r="U296" s="1">
        <f t="shared" si="347"/>
        <v>0</v>
      </c>
      <c r="V296" s="1">
        <f t="shared" si="347"/>
        <v>0</v>
      </c>
      <c r="W296" s="1">
        <f t="shared" si="347"/>
        <v>0</v>
      </c>
      <c r="X296" s="1">
        <f t="shared" si="347"/>
        <v>0</v>
      </c>
      <c r="Y296" s="1">
        <f t="shared" si="347"/>
        <v>0</v>
      </c>
      <c r="Z296" s="1">
        <f t="shared" si="347"/>
        <v>0</v>
      </c>
      <c r="AA296" s="1">
        <f t="shared" si="347"/>
        <v>0</v>
      </c>
      <c r="AB296" s="1">
        <f t="shared" si="347"/>
        <v>0</v>
      </c>
      <c r="AC296" s="1">
        <f t="shared" si="347"/>
        <v>0</v>
      </c>
      <c r="AD296" s="1">
        <f t="shared" si="347"/>
        <v>0</v>
      </c>
      <c r="AE296" s="1">
        <f t="shared" si="347"/>
        <v>0</v>
      </c>
      <c r="AF296" s="1">
        <f t="shared" si="347"/>
        <v>0</v>
      </c>
    </row>
    <row r="297" spans="1:38">
      <c r="A297" s="9" t="s">
        <v>124</v>
      </c>
      <c r="B297" s="9"/>
      <c r="C297" s="9"/>
      <c r="F297" s="50">
        <f t="shared" ref="F297:AF297" si="348">F33+F62+F89+F96+F124+F138+F159+F165+F185+F198+F201+F211+F219+F249+F266+F282+F285+F295</f>
        <v>756389.5900000002</v>
      </c>
      <c r="G297" s="50">
        <f t="shared" si="348"/>
        <v>597520.23</v>
      </c>
      <c r="H297" s="50">
        <f t="shared" si="348"/>
        <v>734178.83000000007</v>
      </c>
      <c r="I297" s="50">
        <f t="shared" si="348"/>
        <v>668457.69000000006</v>
      </c>
      <c r="J297" s="50">
        <f t="shared" si="348"/>
        <v>750311.78999999992</v>
      </c>
      <c r="K297" s="50">
        <f t="shared" si="348"/>
        <v>600333.5</v>
      </c>
      <c r="L297" s="50">
        <f t="shared" si="348"/>
        <v>1001650.9100000001</v>
      </c>
      <c r="M297" s="50">
        <f t="shared" si="348"/>
        <v>857469.37999999989</v>
      </c>
      <c r="N297" s="50">
        <f t="shared" si="348"/>
        <v>934151.82999999984</v>
      </c>
      <c r="O297" s="16">
        <f t="shared" si="348"/>
        <v>895867.54649999994</v>
      </c>
      <c r="P297" s="16">
        <f t="shared" si="348"/>
        <v>971965.96309999982</v>
      </c>
      <c r="Q297" s="16">
        <f t="shared" si="348"/>
        <v>944579.75680000009</v>
      </c>
      <c r="R297" s="16">
        <f t="shared" si="348"/>
        <v>1070257.9603000002</v>
      </c>
      <c r="S297" s="16">
        <f t="shared" si="348"/>
        <v>1002309.2233000001</v>
      </c>
      <c r="T297" s="16">
        <f t="shared" si="348"/>
        <v>1020019.1287</v>
      </c>
      <c r="U297" s="44">
        <f t="shared" si="348"/>
        <v>1048918.3637999999</v>
      </c>
      <c r="V297" s="44">
        <f t="shared" si="348"/>
        <v>1139040.5995</v>
      </c>
      <c r="W297" s="44">
        <f t="shared" si="348"/>
        <v>946981.03720000002</v>
      </c>
      <c r="X297" s="44">
        <f t="shared" si="348"/>
        <v>1078096.5878999999</v>
      </c>
      <c r="Y297" s="44">
        <f t="shared" si="348"/>
        <v>884992.5737999999</v>
      </c>
      <c r="Z297" s="44">
        <f t="shared" si="348"/>
        <v>975236.68480000005</v>
      </c>
      <c r="AA297" s="44">
        <f t="shared" si="348"/>
        <v>898719.62929901993</v>
      </c>
      <c r="AB297" s="44">
        <f t="shared" si="348"/>
        <v>973684.94514259743</v>
      </c>
      <c r="AC297" s="44">
        <f t="shared" si="348"/>
        <v>945343.63978579221</v>
      </c>
      <c r="AD297" s="44">
        <f t="shared" si="348"/>
        <v>1072764.0430990199</v>
      </c>
      <c r="AE297" s="44">
        <f t="shared" si="348"/>
        <v>1002031.0108589253</v>
      </c>
      <c r="AF297" s="44">
        <f t="shared" si="348"/>
        <v>1020835.0116857922</v>
      </c>
      <c r="AH297" s="15">
        <f>SUM(F297:Q297)</f>
        <v>9712877.0164000001</v>
      </c>
      <c r="AI297" s="15">
        <f>SUM(U297:AF297)</f>
        <v>11986644.126871146</v>
      </c>
      <c r="AK297" s="15">
        <f>SUM(AK8:AK295)</f>
        <v>4835070.1853499217</v>
      </c>
      <c r="AL297" s="15">
        <f>SUM(AL8:AL295)</f>
        <v>5966951.4463564577</v>
      </c>
    </row>
    <row r="298" spans="1:38">
      <c r="A298" s="9"/>
      <c r="B298" s="9"/>
      <c r="C298" s="9"/>
      <c r="F298" s="1">
        <f>F297-'Div 91 history'!B292</f>
        <v>0</v>
      </c>
      <c r="G298" s="1">
        <f>G297-'Div 91 history'!C292</f>
        <v>0</v>
      </c>
      <c r="H298" s="1">
        <f>H297-'Div 91 history'!D292</f>
        <v>0</v>
      </c>
      <c r="I298" s="1">
        <f>I297-'Div 91 history'!E292</f>
        <v>0</v>
      </c>
      <c r="J298" s="1">
        <f>J297-'Div 91 history'!F292</f>
        <v>0</v>
      </c>
      <c r="K298" s="50">
        <f>K297-'Div 91 history'!G292</f>
        <v>0</v>
      </c>
      <c r="L298" s="50">
        <f>L297-'Div 91 history'!H292</f>
        <v>0</v>
      </c>
      <c r="M298" s="50">
        <f>M297-'Div 91 history'!I292</f>
        <v>0</v>
      </c>
      <c r="N298" s="50">
        <f>N297-'Div 91 history'!J292</f>
        <v>0</v>
      </c>
      <c r="O298" s="1">
        <f>O297-'Div 091 FY19 Budget'!C116</f>
        <v>0</v>
      </c>
      <c r="P298" s="1">
        <f>P297-'Div 091 FY19 Budget'!D116</f>
        <v>0</v>
      </c>
      <c r="Q298" s="1">
        <f>Q297-'Div 091 FY19 Budget'!E116</f>
        <v>0</v>
      </c>
      <c r="R298" s="1">
        <f>R297-'Div 091 FY19 Budget'!F116</f>
        <v>0</v>
      </c>
      <c r="S298" s="1">
        <f>S297-'Div 091 FY19 Budget'!G116</f>
        <v>0</v>
      </c>
      <c r="T298" s="1">
        <f>T297-'Div 091 FY19 Budget'!H116</f>
        <v>0</v>
      </c>
      <c r="U298" s="1">
        <f>U297-'Div 091 FY19 Budget'!I116</f>
        <v>0</v>
      </c>
      <c r="V298" s="1">
        <f>V297-'Div 091 FY19 Budget'!J116</f>
        <v>0</v>
      </c>
      <c r="W298" s="1">
        <f>W297-'Div 091 FY19 Budget'!K116</f>
        <v>0</v>
      </c>
      <c r="X298" s="1">
        <f>X297-'Div 091 FY19 Budget'!L116</f>
        <v>0</v>
      </c>
      <c r="Y298" s="1">
        <f>Y297-'Div 091 FY19 Budget'!M116</f>
        <v>0</v>
      </c>
      <c r="Z298" s="1">
        <f>Z297-'Div 091 FY19 Budget'!N116</f>
        <v>0</v>
      </c>
      <c r="AA298" s="1"/>
      <c r="AB298" s="1"/>
      <c r="AC298" s="1"/>
      <c r="AD298" s="1"/>
      <c r="AE298" s="1"/>
      <c r="AF298" s="1"/>
      <c r="AH298" s="15">
        <f>SUM(AH8:AH295)</f>
        <v>9712877.0164000001</v>
      </c>
      <c r="AI298" s="15">
        <f>SUM(AI8:AI295)</f>
        <v>11986644.126871146</v>
      </c>
      <c r="AJ298" s="62" t="s">
        <v>580</v>
      </c>
      <c r="AK298" s="2">
        <f>AK297/AH297</f>
        <v>0.49780000067806907</v>
      </c>
      <c r="AL298" s="2">
        <f>AL297/AI297</f>
        <v>0.49780000000000008</v>
      </c>
    </row>
    <row r="299" spans="1:38">
      <c r="D299" s="22"/>
      <c r="F299" s="15">
        <f t="shared" ref="F299:AF299" si="349">F297-F390</f>
        <v>0</v>
      </c>
      <c r="G299" s="19">
        <f t="shared" si="349"/>
        <v>0</v>
      </c>
      <c r="H299" s="19">
        <f t="shared" si="349"/>
        <v>0</v>
      </c>
      <c r="I299" s="19">
        <f t="shared" si="349"/>
        <v>0</v>
      </c>
      <c r="J299" s="19">
        <f t="shared" si="349"/>
        <v>0</v>
      </c>
      <c r="K299" s="19">
        <f t="shared" si="349"/>
        <v>0</v>
      </c>
      <c r="L299" s="19">
        <f t="shared" si="349"/>
        <v>0</v>
      </c>
      <c r="M299" s="19">
        <f t="shared" ref="M299" si="350">M297-M390</f>
        <v>0</v>
      </c>
      <c r="N299" s="19">
        <f t="shared" si="349"/>
        <v>0</v>
      </c>
      <c r="O299" s="19">
        <f t="shared" si="349"/>
        <v>0</v>
      </c>
      <c r="P299" s="19">
        <f t="shared" si="349"/>
        <v>0</v>
      </c>
      <c r="Q299" s="19">
        <f t="shared" si="349"/>
        <v>0</v>
      </c>
      <c r="R299" s="19">
        <f t="shared" si="349"/>
        <v>0</v>
      </c>
      <c r="S299" s="19">
        <f t="shared" si="349"/>
        <v>0</v>
      </c>
      <c r="T299" s="19">
        <f t="shared" si="349"/>
        <v>0</v>
      </c>
      <c r="U299" s="15">
        <f t="shared" si="349"/>
        <v>0</v>
      </c>
      <c r="V299" s="15">
        <f t="shared" si="349"/>
        <v>0</v>
      </c>
      <c r="W299" s="15">
        <f t="shared" si="349"/>
        <v>0</v>
      </c>
      <c r="X299" s="15">
        <f t="shared" si="349"/>
        <v>0</v>
      </c>
      <c r="Y299" s="15">
        <f t="shared" si="349"/>
        <v>0</v>
      </c>
      <c r="Z299" s="15">
        <f t="shared" si="349"/>
        <v>0</v>
      </c>
      <c r="AA299" s="15">
        <f t="shared" si="349"/>
        <v>0</v>
      </c>
      <c r="AB299" s="15">
        <f t="shared" si="349"/>
        <v>0</v>
      </c>
      <c r="AC299" s="15">
        <f t="shared" si="349"/>
        <v>0</v>
      </c>
      <c r="AD299" s="15">
        <f t="shared" si="349"/>
        <v>0</v>
      </c>
      <c r="AE299" s="15">
        <f t="shared" si="349"/>
        <v>0</v>
      </c>
      <c r="AF299" s="15">
        <f t="shared" si="349"/>
        <v>0</v>
      </c>
      <c r="AH299" s="15">
        <f>AH297-AH298</f>
        <v>0</v>
      </c>
      <c r="AI299" s="15">
        <f>AI297-AI298</f>
        <v>0</v>
      </c>
    </row>
    <row r="300" spans="1:38">
      <c r="F300" s="15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</row>
    <row r="301" spans="1:38">
      <c r="A301" s="153" t="s">
        <v>596</v>
      </c>
      <c r="B301" s="53"/>
      <c r="C301" s="53"/>
      <c r="D301" s="50"/>
      <c r="E301" s="69"/>
      <c r="F301" s="50">
        <f t="shared" ref="F301:AF301" si="351">F75</f>
        <v>-140000</v>
      </c>
      <c r="G301" s="50">
        <f t="shared" si="351"/>
        <v>-119000</v>
      </c>
      <c r="H301" s="50">
        <f t="shared" si="351"/>
        <v>-239128.78</v>
      </c>
      <c r="I301" s="50">
        <f t="shared" si="351"/>
        <v>-107332.72</v>
      </c>
      <c r="J301" s="50">
        <f t="shared" si="351"/>
        <v>-162138.32999999999</v>
      </c>
      <c r="K301" s="50">
        <f t="shared" si="351"/>
        <v>-105147.1</v>
      </c>
      <c r="L301" s="50">
        <f t="shared" si="351"/>
        <v>-203040.65404685368</v>
      </c>
      <c r="M301" s="50">
        <f t="shared" si="351"/>
        <v>-30434.58385530586</v>
      </c>
      <c r="N301" s="50">
        <f t="shared" si="351"/>
        <v>-32029.060132289713</v>
      </c>
      <c r="O301" s="50">
        <f t="shared" si="351"/>
        <v>-81723.159023532178</v>
      </c>
      <c r="P301" s="50">
        <f t="shared" si="351"/>
        <v>-100127.30921545674</v>
      </c>
      <c r="Q301" s="50">
        <f t="shared" si="351"/>
        <v>-112242.86660517292</v>
      </c>
      <c r="R301" s="50">
        <f t="shared" si="351"/>
        <v>-126473.77858535298</v>
      </c>
      <c r="S301" s="50">
        <f t="shared" si="351"/>
        <v>-110259.78775856947</v>
      </c>
      <c r="T301" s="50">
        <f t="shared" si="351"/>
        <v>-98071.845210426865</v>
      </c>
      <c r="U301" s="50">
        <f t="shared" si="351"/>
        <v>-88642.915841272566</v>
      </c>
      <c r="V301" s="50">
        <f t="shared" si="351"/>
        <v>-157539.63828719401</v>
      </c>
      <c r="W301" s="50">
        <f t="shared" si="351"/>
        <v>-83874.126705283663</v>
      </c>
      <c r="X301" s="50">
        <f t="shared" si="351"/>
        <v>-217357.07374036775</v>
      </c>
      <c r="Y301" s="50">
        <f t="shared" si="351"/>
        <v>-14684.427363922232</v>
      </c>
      <c r="Z301" s="50">
        <f t="shared" si="351"/>
        <v>-14440.432447878107</v>
      </c>
      <c r="AA301" s="50">
        <f t="shared" si="351"/>
        <v>-81723.159023532178</v>
      </c>
      <c r="AB301" s="50">
        <f t="shared" si="351"/>
        <v>-100127.30921545674</v>
      </c>
      <c r="AC301" s="50">
        <f t="shared" si="351"/>
        <v>-112242.86660517292</v>
      </c>
      <c r="AD301" s="50">
        <f t="shared" si="351"/>
        <v>-126473.77858535298</v>
      </c>
      <c r="AE301" s="50">
        <f t="shared" si="351"/>
        <v>-110259.78775856947</v>
      </c>
      <c r="AF301" s="50">
        <f t="shared" si="351"/>
        <v>-98071.845210426865</v>
      </c>
    </row>
    <row r="302" spans="1:38">
      <c r="A302" s="153" t="s">
        <v>597</v>
      </c>
      <c r="B302" s="53"/>
      <c r="C302" s="53"/>
      <c r="D302" s="50"/>
      <c r="E302" s="69"/>
      <c r="F302" s="50">
        <f t="shared" ref="F302:AF302" si="352">F74</f>
        <v>243000</v>
      </c>
      <c r="G302" s="50">
        <f t="shared" si="352"/>
        <v>205000</v>
      </c>
      <c r="H302" s="50">
        <f t="shared" si="352"/>
        <v>412592.5</v>
      </c>
      <c r="I302" s="50">
        <f t="shared" si="352"/>
        <v>185616.41</v>
      </c>
      <c r="J302" s="50">
        <f t="shared" si="352"/>
        <v>280205.73</v>
      </c>
      <c r="K302" s="50">
        <f t="shared" si="352"/>
        <v>181919.25</v>
      </c>
      <c r="L302" s="50">
        <f t="shared" si="352"/>
        <v>350907.10608014982</v>
      </c>
      <c r="M302" s="50">
        <f t="shared" si="352"/>
        <v>52598.883684420056</v>
      </c>
      <c r="N302" s="50">
        <f t="shared" si="352"/>
        <v>55354.553767814985</v>
      </c>
      <c r="O302" s="50">
        <f t="shared" si="352"/>
        <v>141238.89310392979</v>
      </c>
      <c r="P302" s="50">
        <f t="shared" si="352"/>
        <v>173046.05563514587</v>
      </c>
      <c r="Q302" s="50">
        <f t="shared" si="352"/>
        <v>193984.89274700926</v>
      </c>
      <c r="R302" s="50">
        <f t="shared" si="352"/>
        <v>218579.61326388645</v>
      </c>
      <c r="S302" s="50">
        <f t="shared" si="352"/>
        <v>190557.61626163209</v>
      </c>
      <c r="T302" s="50">
        <f t="shared" si="352"/>
        <v>169493.67875258072</v>
      </c>
      <c r="U302" s="50">
        <f t="shared" si="352"/>
        <v>153198.03424780798</v>
      </c>
      <c r="V302" s="50">
        <f t="shared" si="352"/>
        <v>272269.50594591757</v>
      </c>
      <c r="W302" s="50">
        <f t="shared" si="352"/>
        <v>144956.32520154887</v>
      </c>
      <c r="X302" s="50">
        <f t="shared" si="352"/>
        <v>375649.60618518107</v>
      </c>
      <c r="Y302" s="50">
        <f t="shared" si="352"/>
        <v>25378.51315987702</v>
      </c>
      <c r="Z302" s="50">
        <f t="shared" si="352"/>
        <v>24956.826427782693</v>
      </c>
      <c r="AA302" s="50">
        <f t="shared" si="352"/>
        <v>141238.89310392979</v>
      </c>
      <c r="AB302" s="50">
        <f t="shared" si="352"/>
        <v>173046.05563514587</v>
      </c>
      <c r="AC302" s="50">
        <f t="shared" si="352"/>
        <v>193984.89274700926</v>
      </c>
      <c r="AD302" s="50">
        <f t="shared" si="352"/>
        <v>218579.61326388645</v>
      </c>
      <c r="AE302" s="50">
        <f t="shared" si="352"/>
        <v>190557.61626163209</v>
      </c>
      <c r="AF302" s="50">
        <f t="shared" si="352"/>
        <v>169493.67875258072</v>
      </c>
    </row>
    <row r="303" spans="1:38">
      <c r="A303" s="153" t="s">
        <v>598</v>
      </c>
      <c r="B303" s="53"/>
      <c r="C303" s="53"/>
      <c r="D303" s="50"/>
      <c r="E303" s="69"/>
      <c r="F303" s="50">
        <f t="shared" ref="F303:AF303" si="353">F71</f>
        <v>-94.08</v>
      </c>
      <c r="G303" s="50">
        <f t="shared" si="353"/>
        <v>-87</v>
      </c>
      <c r="H303" s="50">
        <f t="shared" si="353"/>
        <v>0</v>
      </c>
      <c r="I303" s="50">
        <f t="shared" si="353"/>
        <v>0</v>
      </c>
      <c r="J303" s="50">
        <f t="shared" si="353"/>
        <v>-136.11000000000001</v>
      </c>
      <c r="K303" s="50">
        <f t="shared" si="353"/>
        <v>0</v>
      </c>
      <c r="L303" s="50">
        <f t="shared" si="353"/>
        <v>-73.792829104677025</v>
      </c>
      <c r="M303" s="50">
        <f t="shared" si="353"/>
        <v>-11.061105254262499</v>
      </c>
      <c r="N303" s="50">
        <f t="shared" si="353"/>
        <v>-11.640599621886924</v>
      </c>
      <c r="O303" s="50">
        <f t="shared" si="353"/>
        <v>-29.701357770085963</v>
      </c>
      <c r="P303" s="50">
        <f t="shared" si="353"/>
        <v>-36.390137986564703</v>
      </c>
      <c r="Q303" s="50">
        <f t="shared" si="353"/>
        <v>-40.79340027984378</v>
      </c>
      <c r="R303" s="50">
        <f t="shared" si="353"/>
        <v>-45.965464272086422</v>
      </c>
      <c r="S303" s="50">
        <f t="shared" si="353"/>
        <v>-40.07267270380504</v>
      </c>
      <c r="T303" s="50">
        <f t="shared" si="353"/>
        <v>-35.643102843450045</v>
      </c>
      <c r="U303" s="50">
        <f t="shared" si="353"/>
        <v>-32.216265115585394</v>
      </c>
      <c r="V303" s="50">
        <f t="shared" si="353"/>
        <v>-57.25599959236186</v>
      </c>
      <c r="W303" s="50">
        <f t="shared" si="353"/>
        <v>-30.483102644255563</v>
      </c>
      <c r="X303" s="50">
        <f t="shared" si="353"/>
        <v>-78.995969908146506</v>
      </c>
      <c r="Y303" s="50">
        <f t="shared" si="353"/>
        <v>-5.3368890287159108</v>
      </c>
      <c r="Z303" s="50">
        <f t="shared" si="353"/>
        <v>-5.2482118363251731</v>
      </c>
      <c r="AA303" s="50">
        <f t="shared" si="353"/>
        <v>-29.701357770085963</v>
      </c>
      <c r="AB303" s="50">
        <f t="shared" si="353"/>
        <v>-36.390137986564703</v>
      </c>
      <c r="AC303" s="50">
        <f t="shared" si="353"/>
        <v>-40.79340027984378</v>
      </c>
      <c r="AD303" s="50">
        <f t="shared" si="353"/>
        <v>-45.965464272086422</v>
      </c>
      <c r="AE303" s="50">
        <f t="shared" si="353"/>
        <v>-40.07267270380504</v>
      </c>
      <c r="AF303" s="50">
        <f t="shared" si="353"/>
        <v>-35.643102843450045</v>
      </c>
    </row>
    <row r="304" spans="1:38">
      <c r="A304" s="153" t="s">
        <v>599</v>
      </c>
      <c r="B304" s="5"/>
      <c r="C304" s="5"/>
      <c r="E304" s="2"/>
      <c r="F304" s="1">
        <f>SUM(F301:F303)</f>
        <v>102905.92</v>
      </c>
      <c r="G304" s="1">
        <f t="shared" ref="G304:S304" si="354">SUM(G301:G303)</f>
        <v>85913</v>
      </c>
      <c r="H304" s="1">
        <f t="shared" si="354"/>
        <v>173463.72</v>
      </c>
      <c r="I304" s="1">
        <f t="shared" si="354"/>
        <v>78283.69</v>
      </c>
      <c r="J304" s="1">
        <f t="shared" si="354"/>
        <v>117931.29</v>
      </c>
      <c r="K304" s="50">
        <f t="shared" ref="K304" si="355">SUM(K301:K303)</f>
        <v>76772.149999999994</v>
      </c>
      <c r="L304" s="1">
        <f t="shared" si="354"/>
        <v>147792.65920419147</v>
      </c>
      <c r="M304" s="1">
        <f t="shared" si="354"/>
        <v>22153.238723859933</v>
      </c>
      <c r="N304" s="1">
        <f t="shared" si="354"/>
        <v>23313.853035903387</v>
      </c>
      <c r="O304" s="1">
        <f t="shared" si="354"/>
        <v>59486.032722627526</v>
      </c>
      <c r="P304" s="1">
        <f t="shared" si="354"/>
        <v>72882.356281702552</v>
      </c>
      <c r="Q304" s="1">
        <f t="shared" si="354"/>
        <v>81701.232741556494</v>
      </c>
      <c r="R304" s="1">
        <f t="shared" si="354"/>
        <v>92059.869214261387</v>
      </c>
      <c r="S304" s="1">
        <f t="shared" si="354"/>
        <v>80257.75583035883</v>
      </c>
      <c r="T304" s="1">
        <f>SUM(T301:T303)</f>
        <v>71386.190439310405</v>
      </c>
      <c r="U304" s="1">
        <f t="shared" ref="U304:AC304" si="356">SUM(U301:U303)</f>
        <v>64522.902141419829</v>
      </c>
      <c r="V304" s="1">
        <f t="shared" si="356"/>
        <v>114672.61165913119</v>
      </c>
      <c r="W304" s="1">
        <f t="shared" si="356"/>
        <v>61051.715393620951</v>
      </c>
      <c r="X304" s="1">
        <f t="shared" si="356"/>
        <v>158213.53647490518</v>
      </c>
      <c r="Y304" s="1">
        <f t="shared" si="356"/>
        <v>10688.748906926072</v>
      </c>
      <c r="Z304" s="1">
        <f t="shared" si="356"/>
        <v>10511.14576806826</v>
      </c>
      <c r="AA304" s="1">
        <f t="shared" si="356"/>
        <v>59486.032722627526</v>
      </c>
      <c r="AB304" s="1">
        <f t="shared" si="356"/>
        <v>72882.356281702552</v>
      </c>
      <c r="AC304" s="1">
        <f t="shared" si="356"/>
        <v>81701.232741556494</v>
      </c>
      <c r="AD304" s="1">
        <f>SUM(AD301:AD303)</f>
        <v>92059.869214261387</v>
      </c>
      <c r="AE304" s="1">
        <f t="shared" ref="AE304:AF304" si="357">SUM(AE301:AE303)</f>
        <v>80257.75583035883</v>
      </c>
      <c r="AF304" s="1">
        <f t="shared" si="357"/>
        <v>71386.190439310405</v>
      </c>
    </row>
    <row r="305" spans="1:32">
      <c r="A305" s="153" t="s">
        <v>600</v>
      </c>
      <c r="B305" s="5"/>
      <c r="C305" s="5"/>
      <c r="E305" s="2"/>
      <c r="F305" s="1">
        <f>F301+F302</f>
        <v>103000</v>
      </c>
      <c r="G305" s="1">
        <f t="shared" ref="G305:S305" si="358">G301+G302</f>
        <v>86000</v>
      </c>
      <c r="H305" s="1">
        <f t="shared" si="358"/>
        <v>173463.72</v>
      </c>
      <c r="I305" s="1">
        <f t="shared" si="358"/>
        <v>78283.69</v>
      </c>
      <c r="J305" s="1">
        <f t="shared" si="358"/>
        <v>118067.4</v>
      </c>
      <c r="K305" s="50">
        <f t="shared" ref="K305" si="359">K301+K302</f>
        <v>76772.149999999994</v>
      </c>
      <c r="L305" s="1">
        <f t="shared" si="358"/>
        <v>147866.45203329614</v>
      </c>
      <c r="M305" s="1">
        <f t="shared" si="358"/>
        <v>22164.299829114196</v>
      </c>
      <c r="N305" s="1">
        <f t="shared" si="358"/>
        <v>23325.493635525272</v>
      </c>
      <c r="O305" s="1">
        <f t="shared" si="358"/>
        <v>59515.734080397611</v>
      </c>
      <c r="P305" s="1">
        <f t="shared" si="358"/>
        <v>72918.746419689123</v>
      </c>
      <c r="Q305" s="1">
        <f t="shared" si="358"/>
        <v>81742.026141836337</v>
      </c>
      <c r="R305" s="1">
        <f t="shared" si="358"/>
        <v>92105.834678533472</v>
      </c>
      <c r="S305" s="1">
        <f t="shared" si="358"/>
        <v>80297.828503062628</v>
      </c>
      <c r="T305" s="1">
        <f>T301+T302</f>
        <v>71421.83354215385</v>
      </c>
      <c r="U305" s="1">
        <f t="shared" ref="U305:AC305" si="360">U301+U302</f>
        <v>64555.118406535417</v>
      </c>
      <c r="V305" s="1">
        <f t="shared" si="360"/>
        <v>114729.86765872355</v>
      </c>
      <c r="W305" s="1">
        <f t="shared" si="360"/>
        <v>61082.198496265206</v>
      </c>
      <c r="X305" s="1">
        <f t="shared" si="360"/>
        <v>158292.53244481332</v>
      </c>
      <c r="Y305" s="1">
        <f t="shared" si="360"/>
        <v>10694.085795954788</v>
      </c>
      <c r="Z305" s="1">
        <f t="shared" si="360"/>
        <v>10516.393979904586</v>
      </c>
      <c r="AA305" s="1">
        <f t="shared" si="360"/>
        <v>59515.734080397611</v>
      </c>
      <c r="AB305" s="1">
        <f t="shared" si="360"/>
        <v>72918.746419689123</v>
      </c>
      <c r="AC305" s="1">
        <f t="shared" si="360"/>
        <v>81742.026141836337</v>
      </c>
      <c r="AD305" s="1">
        <f>AD301+AD302</f>
        <v>92105.834678533472</v>
      </c>
      <c r="AE305" s="1">
        <f t="shared" ref="AE305:AF305" si="361">AE301+AE302</f>
        <v>80297.828503062628</v>
      </c>
      <c r="AF305" s="1">
        <f t="shared" si="361"/>
        <v>71421.83354215385</v>
      </c>
    </row>
    <row r="306" spans="1:32">
      <c r="A306" s="153" t="s">
        <v>601</v>
      </c>
      <c r="B306" s="5"/>
      <c r="C306" s="5"/>
      <c r="E306" s="2"/>
      <c r="F306" s="2">
        <f>-F303/F305</f>
        <v>9.1339805825242713E-4</v>
      </c>
      <c r="G306" s="2">
        <f t="shared" ref="G306:S306" si="362">-G303/G305</f>
        <v>1.0116279069767441E-3</v>
      </c>
      <c r="H306" s="2">
        <f t="shared" si="362"/>
        <v>0</v>
      </c>
      <c r="I306" s="2">
        <f t="shared" si="362"/>
        <v>0</v>
      </c>
      <c r="J306" s="2">
        <f t="shared" si="362"/>
        <v>1.1528161033443611E-3</v>
      </c>
      <c r="K306" s="69">
        <v>0</v>
      </c>
      <c r="L306" s="2">
        <f t="shared" si="362"/>
        <v>4.990505154479569E-4</v>
      </c>
      <c r="M306" s="2">
        <f t="shared" si="362"/>
        <v>4.9905051544795668E-4</v>
      </c>
      <c r="N306" s="2">
        <f t="shared" si="362"/>
        <v>4.990505154479569E-4</v>
      </c>
      <c r="O306" s="2">
        <f t="shared" si="362"/>
        <v>4.990505154479569E-4</v>
      </c>
      <c r="P306" s="2">
        <f t="shared" si="362"/>
        <v>4.9905051544795668E-4</v>
      </c>
      <c r="Q306" s="2">
        <f t="shared" si="362"/>
        <v>4.9905051544795679E-4</v>
      </c>
      <c r="R306" s="2">
        <f t="shared" si="362"/>
        <v>4.9905051544795679E-4</v>
      </c>
      <c r="S306" s="2">
        <f t="shared" si="362"/>
        <v>4.9905051544795679E-4</v>
      </c>
      <c r="T306" s="2">
        <f>-T303/T305</f>
        <v>4.9905051544795668E-4</v>
      </c>
      <c r="U306" s="2">
        <f t="shared" ref="U306:AC306" si="363">-U303/U305</f>
        <v>4.990505154479569E-4</v>
      </c>
      <c r="V306" s="2">
        <f t="shared" si="363"/>
        <v>4.9905051544795679E-4</v>
      </c>
      <c r="W306" s="2">
        <f t="shared" si="363"/>
        <v>4.9905051544795679E-4</v>
      </c>
      <c r="X306" s="2">
        <f t="shared" si="363"/>
        <v>4.9905051544795679E-4</v>
      </c>
      <c r="Y306" s="2">
        <f t="shared" si="363"/>
        <v>4.9905051544795679E-4</v>
      </c>
      <c r="Z306" s="2">
        <f t="shared" si="363"/>
        <v>4.9905051544795679E-4</v>
      </c>
      <c r="AA306" s="2">
        <f t="shared" si="363"/>
        <v>4.990505154479569E-4</v>
      </c>
      <c r="AB306" s="2">
        <f t="shared" si="363"/>
        <v>4.9905051544795668E-4</v>
      </c>
      <c r="AC306" s="2">
        <f t="shared" si="363"/>
        <v>4.9905051544795679E-4</v>
      </c>
      <c r="AD306" s="2">
        <f>-AD303/AD305</f>
        <v>4.9905051544795679E-4</v>
      </c>
      <c r="AE306" s="2">
        <f t="shared" ref="AE306:AF306" si="364">-AE303/AE305</f>
        <v>4.9905051544795679E-4</v>
      </c>
      <c r="AF306" s="2">
        <f t="shared" si="364"/>
        <v>4.9905051544795668E-4</v>
      </c>
    </row>
    <row r="307" spans="1:32">
      <c r="V307"/>
    </row>
    <row r="308" spans="1:32">
      <c r="A308" s="51" t="s">
        <v>578</v>
      </c>
      <c r="D308" s="20">
        <v>1</v>
      </c>
      <c r="E308" s="20">
        <v>2</v>
      </c>
      <c r="F308" s="20">
        <v>3</v>
      </c>
      <c r="G308" s="20">
        <v>4</v>
      </c>
      <c r="H308" s="20">
        <v>5</v>
      </c>
      <c r="I308" s="20">
        <v>6</v>
      </c>
      <c r="J308" s="20">
        <v>7</v>
      </c>
      <c r="K308" s="20">
        <v>8</v>
      </c>
      <c r="L308" s="20">
        <v>9</v>
      </c>
      <c r="M308" s="20">
        <v>10</v>
      </c>
      <c r="N308" s="20">
        <v>11</v>
      </c>
      <c r="O308" s="20">
        <v>12</v>
      </c>
      <c r="P308" s="20">
        <v>13</v>
      </c>
      <c r="Q308" s="20">
        <v>14</v>
      </c>
      <c r="R308" s="20">
        <v>15</v>
      </c>
      <c r="S308" s="20">
        <v>16</v>
      </c>
      <c r="T308" s="20">
        <v>17</v>
      </c>
      <c r="U308" s="20">
        <v>18</v>
      </c>
      <c r="V308" s="20">
        <v>19</v>
      </c>
      <c r="W308" s="20">
        <v>20</v>
      </c>
      <c r="X308" s="20">
        <v>21</v>
      </c>
      <c r="Y308" s="20">
        <v>22</v>
      </c>
      <c r="Z308" s="20">
        <v>23</v>
      </c>
      <c r="AA308" s="20">
        <v>24</v>
      </c>
      <c r="AB308" s="20">
        <v>25</v>
      </c>
      <c r="AC308" s="20">
        <v>26</v>
      </c>
      <c r="AD308" s="20">
        <v>27</v>
      </c>
      <c r="AE308" s="20">
        <v>28</v>
      </c>
      <c r="AF308" s="20">
        <v>29</v>
      </c>
    </row>
    <row r="309" spans="1:32">
      <c r="D309">
        <v>7590</v>
      </c>
      <c r="E309" s="2"/>
      <c r="F309" s="4">
        <f t="shared" ref="F309:O318" si="365">SUMIF($C$9:$C$297,$D309,F$9:F$297)</f>
        <v>0</v>
      </c>
      <c r="G309" s="4">
        <f t="shared" si="365"/>
        <v>0</v>
      </c>
      <c r="H309" s="4">
        <f t="shared" si="365"/>
        <v>0</v>
      </c>
      <c r="I309" s="4">
        <f t="shared" si="365"/>
        <v>0</v>
      </c>
      <c r="J309" s="4">
        <f t="shared" si="365"/>
        <v>0</v>
      </c>
      <c r="K309" s="4">
        <f t="shared" si="365"/>
        <v>0</v>
      </c>
      <c r="L309" s="4">
        <f t="shared" si="365"/>
        <v>0</v>
      </c>
      <c r="M309" s="4">
        <f t="shared" si="365"/>
        <v>0</v>
      </c>
      <c r="N309" s="4">
        <f t="shared" si="365"/>
        <v>0</v>
      </c>
      <c r="O309" s="4">
        <f t="shared" si="365"/>
        <v>0</v>
      </c>
      <c r="P309" s="4">
        <f t="shared" ref="P309:Y318" si="366">SUMIF($C$9:$C$297,$D309,P$9:P$297)</f>
        <v>0</v>
      </c>
      <c r="Q309" s="4">
        <f t="shared" si="366"/>
        <v>0</v>
      </c>
      <c r="R309" s="4">
        <f t="shared" si="366"/>
        <v>0</v>
      </c>
      <c r="S309" s="4">
        <f t="shared" si="366"/>
        <v>0</v>
      </c>
      <c r="T309" s="4">
        <f t="shared" si="366"/>
        <v>0</v>
      </c>
      <c r="U309" s="4">
        <f t="shared" si="366"/>
        <v>0</v>
      </c>
      <c r="V309" s="4">
        <f t="shared" si="366"/>
        <v>0</v>
      </c>
      <c r="W309" s="4">
        <f t="shared" si="366"/>
        <v>0</v>
      </c>
      <c r="X309" s="4">
        <f t="shared" si="366"/>
        <v>0</v>
      </c>
      <c r="Y309" s="4">
        <f t="shared" si="366"/>
        <v>0</v>
      </c>
      <c r="Z309" s="4">
        <f t="shared" ref="Z309:AF318" si="367">SUMIF($C$9:$C$297,$D309,Z$9:Z$297)</f>
        <v>0</v>
      </c>
      <c r="AA309" s="4">
        <f t="shared" si="367"/>
        <v>0</v>
      </c>
      <c r="AB309" s="4">
        <f t="shared" si="367"/>
        <v>0</v>
      </c>
      <c r="AC309" s="4">
        <f t="shared" si="367"/>
        <v>0</v>
      </c>
      <c r="AD309" s="4">
        <f t="shared" si="367"/>
        <v>0</v>
      </c>
      <c r="AE309" s="4">
        <f t="shared" si="367"/>
        <v>0</v>
      </c>
      <c r="AF309" s="4">
        <f t="shared" si="367"/>
        <v>0</v>
      </c>
    </row>
    <row r="310" spans="1:32">
      <c r="D310" s="13">
        <v>8140</v>
      </c>
      <c r="E310" s="2"/>
      <c r="F310" s="4">
        <f t="shared" si="365"/>
        <v>0</v>
      </c>
      <c r="G310" s="4">
        <f t="shared" si="365"/>
        <v>0</v>
      </c>
      <c r="H310" s="4">
        <f t="shared" si="365"/>
        <v>0</v>
      </c>
      <c r="I310" s="4">
        <f t="shared" si="365"/>
        <v>0</v>
      </c>
      <c r="J310" s="4">
        <f t="shared" si="365"/>
        <v>0</v>
      </c>
      <c r="K310" s="4">
        <f t="shared" si="365"/>
        <v>0</v>
      </c>
      <c r="L310" s="4">
        <f t="shared" si="365"/>
        <v>0</v>
      </c>
      <c r="M310" s="4">
        <f t="shared" si="365"/>
        <v>0</v>
      </c>
      <c r="N310" s="4">
        <f t="shared" si="365"/>
        <v>0</v>
      </c>
      <c r="O310" s="4">
        <f t="shared" si="365"/>
        <v>0</v>
      </c>
      <c r="P310" s="4">
        <f t="shared" si="366"/>
        <v>0</v>
      </c>
      <c r="Q310" s="4">
        <f t="shared" si="366"/>
        <v>0</v>
      </c>
      <c r="R310" s="4">
        <f t="shared" si="366"/>
        <v>0</v>
      </c>
      <c r="S310" s="4">
        <f t="shared" si="366"/>
        <v>0</v>
      </c>
      <c r="T310" s="4">
        <f t="shared" si="366"/>
        <v>0</v>
      </c>
      <c r="U310" s="4">
        <f t="shared" si="366"/>
        <v>0</v>
      </c>
      <c r="V310" s="4">
        <f t="shared" si="366"/>
        <v>0</v>
      </c>
      <c r="W310" s="4">
        <f t="shared" si="366"/>
        <v>0</v>
      </c>
      <c r="X310" s="4">
        <f t="shared" si="366"/>
        <v>0</v>
      </c>
      <c r="Y310" s="4">
        <f t="shared" si="366"/>
        <v>0</v>
      </c>
      <c r="Z310" s="4">
        <f t="shared" si="367"/>
        <v>0</v>
      </c>
      <c r="AA310" s="4">
        <f t="shared" si="367"/>
        <v>0</v>
      </c>
      <c r="AB310" s="4">
        <f t="shared" si="367"/>
        <v>0</v>
      </c>
      <c r="AC310" s="4">
        <f t="shared" si="367"/>
        <v>0</v>
      </c>
      <c r="AD310" s="4">
        <f t="shared" si="367"/>
        <v>0</v>
      </c>
      <c r="AE310" s="4">
        <f t="shared" si="367"/>
        <v>0</v>
      </c>
      <c r="AF310" s="4">
        <f t="shared" si="367"/>
        <v>0</v>
      </c>
    </row>
    <row r="311" spans="1:32">
      <c r="D311" s="14">
        <v>8150</v>
      </c>
      <c r="E311" s="2"/>
      <c r="F311" s="4">
        <f t="shared" si="365"/>
        <v>0</v>
      </c>
      <c r="G311" s="4">
        <f t="shared" si="365"/>
        <v>0</v>
      </c>
      <c r="H311" s="4">
        <f t="shared" si="365"/>
        <v>0</v>
      </c>
      <c r="I311" s="4">
        <f t="shared" si="365"/>
        <v>0</v>
      </c>
      <c r="J311" s="4">
        <f t="shared" si="365"/>
        <v>0</v>
      </c>
      <c r="K311" s="4">
        <f t="shared" si="365"/>
        <v>0</v>
      </c>
      <c r="L311" s="4">
        <f t="shared" si="365"/>
        <v>0</v>
      </c>
      <c r="M311" s="4">
        <f t="shared" si="365"/>
        <v>0</v>
      </c>
      <c r="N311" s="4">
        <f t="shared" si="365"/>
        <v>0</v>
      </c>
      <c r="O311" s="4">
        <f t="shared" si="365"/>
        <v>0</v>
      </c>
      <c r="P311" s="4">
        <f t="shared" si="366"/>
        <v>0</v>
      </c>
      <c r="Q311" s="4">
        <f t="shared" si="366"/>
        <v>0</v>
      </c>
      <c r="R311" s="4">
        <f t="shared" si="366"/>
        <v>0</v>
      </c>
      <c r="S311" s="4">
        <f t="shared" si="366"/>
        <v>0</v>
      </c>
      <c r="T311" s="4">
        <f t="shared" si="366"/>
        <v>0</v>
      </c>
      <c r="U311" s="4">
        <f t="shared" si="366"/>
        <v>0</v>
      </c>
      <c r="V311" s="4">
        <f t="shared" si="366"/>
        <v>0</v>
      </c>
      <c r="W311" s="4">
        <f t="shared" si="366"/>
        <v>0</v>
      </c>
      <c r="X311" s="4">
        <f t="shared" si="366"/>
        <v>0</v>
      </c>
      <c r="Y311" s="4">
        <f t="shared" si="366"/>
        <v>0</v>
      </c>
      <c r="Z311" s="4">
        <f t="shared" si="367"/>
        <v>0</v>
      </c>
      <c r="AA311" s="4">
        <f t="shared" si="367"/>
        <v>0</v>
      </c>
      <c r="AB311" s="4">
        <f t="shared" si="367"/>
        <v>0</v>
      </c>
      <c r="AC311" s="4">
        <f t="shared" si="367"/>
        <v>0</v>
      </c>
      <c r="AD311" s="4">
        <f t="shared" si="367"/>
        <v>0</v>
      </c>
      <c r="AE311" s="4">
        <f t="shared" si="367"/>
        <v>0</v>
      </c>
      <c r="AF311" s="4">
        <f t="shared" si="367"/>
        <v>0</v>
      </c>
    </row>
    <row r="312" spans="1:32">
      <c r="D312" s="13">
        <v>8160</v>
      </c>
      <c r="E312" s="2"/>
      <c r="F312" s="4">
        <f t="shared" si="365"/>
        <v>0</v>
      </c>
      <c r="G312" s="4">
        <f t="shared" si="365"/>
        <v>0</v>
      </c>
      <c r="H312" s="4">
        <f t="shared" si="365"/>
        <v>0</v>
      </c>
      <c r="I312" s="4">
        <f t="shared" si="365"/>
        <v>0</v>
      </c>
      <c r="J312" s="4">
        <f t="shared" si="365"/>
        <v>0</v>
      </c>
      <c r="K312" s="4">
        <f t="shared" si="365"/>
        <v>0</v>
      </c>
      <c r="L312" s="4">
        <f t="shared" si="365"/>
        <v>0</v>
      </c>
      <c r="M312" s="4">
        <f t="shared" si="365"/>
        <v>0</v>
      </c>
      <c r="N312" s="4">
        <f t="shared" si="365"/>
        <v>0</v>
      </c>
      <c r="O312" s="4">
        <f t="shared" si="365"/>
        <v>0</v>
      </c>
      <c r="P312" s="4">
        <f t="shared" si="366"/>
        <v>0</v>
      </c>
      <c r="Q312" s="4">
        <f t="shared" si="366"/>
        <v>0</v>
      </c>
      <c r="R312" s="4">
        <f t="shared" si="366"/>
        <v>0</v>
      </c>
      <c r="S312" s="4">
        <f t="shared" si="366"/>
        <v>0</v>
      </c>
      <c r="T312" s="4">
        <f t="shared" si="366"/>
        <v>0</v>
      </c>
      <c r="U312" s="4">
        <f t="shared" si="366"/>
        <v>0</v>
      </c>
      <c r="V312" s="4">
        <f t="shared" si="366"/>
        <v>0</v>
      </c>
      <c r="W312" s="4">
        <f t="shared" si="366"/>
        <v>0</v>
      </c>
      <c r="X312" s="4">
        <f t="shared" si="366"/>
        <v>0</v>
      </c>
      <c r="Y312" s="4">
        <f t="shared" si="366"/>
        <v>0</v>
      </c>
      <c r="Z312" s="4">
        <f t="shared" si="367"/>
        <v>0</v>
      </c>
      <c r="AA312" s="4">
        <f t="shared" si="367"/>
        <v>0</v>
      </c>
      <c r="AB312" s="4">
        <f t="shared" si="367"/>
        <v>0</v>
      </c>
      <c r="AC312" s="4">
        <f t="shared" si="367"/>
        <v>0</v>
      </c>
      <c r="AD312" s="4">
        <f t="shared" si="367"/>
        <v>0</v>
      </c>
      <c r="AE312" s="4">
        <f t="shared" si="367"/>
        <v>0</v>
      </c>
      <c r="AF312" s="4">
        <f t="shared" si="367"/>
        <v>0</v>
      </c>
    </row>
    <row r="313" spans="1:32">
      <c r="D313" s="13">
        <v>8170</v>
      </c>
      <c r="E313" s="2"/>
      <c r="F313" s="4">
        <f t="shared" si="365"/>
        <v>47.02</v>
      </c>
      <c r="G313" s="4">
        <f t="shared" si="365"/>
        <v>48.37</v>
      </c>
      <c r="H313" s="4">
        <f t="shared" si="365"/>
        <v>44.57</v>
      </c>
      <c r="I313" s="4">
        <f t="shared" si="365"/>
        <v>43.43</v>
      </c>
      <c r="J313" s="4">
        <f t="shared" si="365"/>
        <v>39.32</v>
      </c>
      <c r="K313" s="4">
        <f t="shared" si="365"/>
        <v>41.59</v>
      </c>
      <c r="L313" s="4">
        <f t="shared" si="365"/>
        <v>45.126239180274631</v>
      </c>
      <c r="M313" s="4">
        <f t="shared" si="365"/>
        <v>43.061326878343436</v>
      </c>
      <c r="N313" s="4">
        <f t="shared" si="365"/>
        <v>43.741977081124567</v>
      </c>
      <c r="O313" s="4">
        <f t="shared" si="365"/>
        <v>40.358965159995584</v>
      </c>
      <c r="P313" s="4">
        <f t="shared" si="366"/>
        <v>40.202989655695617</v>
      </c>
      <c r="Q313" s="4">
        <f t="shared" si="366"/>
        <v>40.754726350190971</v>
      </c>
      <c r="R313" s="4">
        <f t="shared" si="366"/>
        <v>43.007104479056821</v>
      </c>
      <c r="S313" s="4">
        <f t="shared" si="366"/>
        <v>43.722771264559341</v>
      </c>
      <c r="T313" s="4">
        <f t="shared" si="366"/>
        <v>43.408770104746218</v>
      </c>
      <c r="U313" s="4">
        <f t="shared" si="366"/>
        <v>42.114632652928258</v>
      </c>
      <c r="V313" s="4">
        <f t="shared" si="366"/>
        <v>39.670524382604306</v>
      </c>
      <c r="W313" s="4">
        <f t="shared" si="366"/>
        <v>39.49043910003715</v>
      </c>
      <c r="X313" s="4">
        <f t="shared" si="366"/>
        <v>52.033018204225797</v>
      </c>
      <c r="Y313" s="4">
        <f t="shared" si="366"/>
        <v>40.985163346554224</v>
      </c>
      <c r="Z313" s="4">
        <f t="shared" si="367"/>
        <v>39.782462638844819</v>
      </c>
      <c r="AA313" s="4">
        <f t="shared" si="367"/>
        <v>40.358965159995584</v>
      </c>
      <c r="AB313" s="4">
        <f t="shared" si="367"/>
        <v>40.202989655695617</v>
      </c>
      <c r="AC313" s="4">
        <f t="shared" si="367"/>
        <v>40.754726350190971</v>
      </c>
      <c r="AD313" s="4">
        <f t="shared" si="367"/>
        <v>43.007104479056821</v>
      </c>
      <c r="AE313" s="4">
        <f t="shared" si="367"/>
        <v>43.722771264559341</v>
      </c>
      <c r="AF313" s="4">
        <f t="shared" si="367"/>
        <v>43.408770104746218</v>
      </c>
    </row>
    <row r="314" spans="1:32">
      <c r="D314" s="13">
        <v>8180</v>
      </c>
      <c r="E314" s="2"/>
      <c r="F314" s="4">
        <f t="shared" si="365"/>
        <v>48.879999999999995</v>
      </c>
      <c r="G314" s="4">
        <f t="shared" si="365"/>
        <v>50.289999999999964</v>
      </c>
      <c r="H314" s="4">
        <f t="shared" si="365"/>
        <v>46.340000000000032</v>
      </c>
      <c r="I314" s="4">
        <f t="shared" si="365"/>
        <v>45.160000000000025</v>
      </c>
      <c r="J314" s="4">
        <f t="shared" si="365"/>
        <v>40.880000000000024</v>
      </c>
      <c r="K314" s="4">
        <f t="shared" si="365"/>
        <v>36.180000000000035</v>
      </c>
      <c r="L314" s="4">
        <f t="shared" si="365"/>
        <v>45.711872931271046</v>
      </c>
      <c r="M314" s="4">
        <f t="shared" si="365"/>
        <v>43.620162864695089</v>
      </c>
      <c r="N314" s="4">
        <f t="shared" si="365"/>
        <v>44.309646325877793</v>
      </c>
      <c r="O314" s="4">
        <f t="shared" si="365"/>
        <v>40.882730769147315</v>
      </c>
      <c r="P314" s="4">
        <f t="shared" si="366"/>
        <v>40.724731065150962</v>
      </c>
      <c r="Q314" s="4">
        <f t="shared" si="366"/>
        <v>41.283628020191628</v>
      </c>
      <c r="R314" s="4">
        <f t="shared" si="366"/>
        <v>43.565236784630713</v>
      </c>
      <c r="S314" s="4">
        <f t="shared" si="366"/>
        <v>44.290191262430938</v>
      </c>
      <c r="T314" s="4">
        <f t="shared" si="366"/>
        <v>43.972115097025039</v>
      </c>
      <c r="U314" s="4">
        <f t="shared" si="366"/>
        <v>42.661182747516079</v>
      </c>
      <c r="V314" s="4">
        <f t="shared" si="366"/>
        <v>40.185355629794429</v>
      </c>
      <c r="W314" s="4">
        <f t="shared" si="366"/>
        <v>40.002933258618839</v>
      </c>
      <c r="X314" s="4">
        <f t="shared" si="366"/>
        <v>52.708285901692761</v>
      </c>
      <c r="Y314" s="4">
        <f t="shared" si="366"/>
        <v>41.517055553435398</v>
      </c>
      <c r="Z314" s="4">
        <f t="shared" si="367"/>
        <v>40.298746584555204</v>
      </c>
      <c r="AA314" s="4">
        <f t="shared" si="367"/>
        <v>40.882730769147315</v>
      </c>
      <c r="AB314" s="4">
        <f t="shared" si="367"/>
        <v>40.724731065150962</v>
      </c>
      <c r="AC314" s="4">
        <f t="shared" si="367"/>
        <v>41.283628020191628</v>
      </c>
      <c r="AD314" s="4">
        <f t="shared" si="367"/>
        <v>43.565236784630713</v>
      </c>
      <c r="AE314" s="4">
        <f t="shared" si="367"/>
        <v>44.290191262430938</v>
      </c>
      <c r="AF314" s="4">
        <f t="shared" si="367"/>
        <v>43.972115097025039</v>
      </c>
    </row>
    <row r="315" spans="1:32">
      <c r="D315" s="13">
        <v>8190</v>
      </c>
      <c r="E315" s="2"/>
      <c r="F315" s="4">
        <f t="shared" si="365"/>
        <v>383.55</v>
      </c>
      <c r="G315" s="4">
        <f t="shared" si="365"/>
        <v>10.26</v>
      </c>
      <c r="H315" s="4">
        <f t="shared" si="365"/>
        <v>502</v>
      </c>
      <c r="I315" s="4">
        <f t="shared" si="365"/>
        <v>70.14</v>
      </c>
      <c r="J315" s="4">
        <f t="shared" si="365"/>
        <v>9.85</v>
      </c>
      <c r="K315" s="4">
        <f t="shared" si="365"/>
        <v>599.29</v>
      </c>
      <c r="L315" s="4">
        <f t="shared" si="365"/>
        <v>268.92882357343456</v>
      </c>
      <c r="M315" s="4">
        <f t="shared" si="365"/>
        <v>256.62302441471792</v>
      </c>
      <c r="N315" s="4">
        <f t="shared" si="365"/>
        <v>260.6793442327222</v>
      </c>
      <c r="O315" s="4">
        <f t="shared" si="365"/>
        <v>240.51835956813255</v>
      </c>
      <c r="P315" s="4">
        <f t="shared" si="366"/>
        <v>239.58882700260912</v>
      </c>
      <c r="Q315" s="4">
        <f t="shared" si="366"/>
        <v>242.87688962134803</v>
      </c>
      <c r="R315" s="4">
        <f t="shared" si="366"/>
        <v>256.29988722632464</v>
      </c>
      <c r="S315" s="4">
        <f t="shared" si="366"/>
        <v>260.56488759400213</v>
      </c>
      <c r="T315" s="4">
        <f t="shared" si="366"/>
        <v>258.69360463217822</v>
      </c>
      <c r="U315" s="4">
        <f t="shared" si="366"/>
        <v>250.98122113242815</v>
      </c>
      <c r="V315" s="4">
        <f t="shared" si="366"/>
        <v>236.41561199317519</v>
      </c>
      <c r="W315" s="4">
        <f t="shared" si="366"/>
        <v>235.34239773771284</v>
      </c>
      <c r="X315" s="4">
        <f t="shared" si="366"/>
        <v>310.08962029244793</v>
      </c>
      <c r="Y315" s="4">
        <f t="shared" si="366"/>
        <v>244.25017380069647</v>
      </c>
      <c r="Z315" s="4">
        <f t="shared" si="367"/>
        <v>237.08270555360602</v>
      </c>
      <c r="AA315" s="4">
        <f t="shared" si="367"/>
        <v>240.51835956813255</v>
      </c>
      <c r="AB315" s="4">
        <f t="shared" si="367"/>
        <v>239.58882700260912</v>
      </c>
      <c r="AC315" s="4">
        <f t="shared" si="367"/>
        <v>242.87688962134803</v>
      </c>
      <c r="AD315" s="4">
        <f t="shared" si="367"/>
        <v>256.29988722632464</v>
      </c>
      <c r="AE315" s="4">
        <f t="shared" si="367"/>
        <v>260.56488759400213</v>
      </c>
      <c r="AF315" s="4">
        <f t="shared" si="367"/>
        <v>258.69360463217822</v>
      </c>
    </row>
    <row r="316" spans="1:32">
      <c r="D316" s="13">
        <v>8200</v>
      </c>
      <c r="E316" s="2"/>
      <c r="F316" s="4">
        <f t="shared" si="365"/>
        <v>0</v>
      </c>
      <c r="G316" s="4">
        <f t="shared" si="365"/>
        <v>0</v>
      </c>
      <c r="H316" s="4">
        <f t="shared" si="365"/>
        <v>0</v>
      </c>
      <c r="I316" s="4">
        <f t="shared" si="365"/>
        <v>0</v>
      </c>
      <c r="J316" s="4">
        <f t="shared" si="365"/>
        <v>0</v>
      </c>
      <c r="K316" s="4">
        <f t="shared" si="365"/>
        <v>0</v>
      </c>
      <c r="L316" s="4">
        <f t="shared" si="365"/>
        <v>0</v>
      </c>
      <c r="M316" s="4">
        <f t="shared" si="365"/>
        <v>0</v>
      </c>
      <c r="N316" s="4">
        <f t="shared" si="365"/>
        <v>0</v>
      </c>
      <c r="O316" s="4">
        <f t="shared" si="365"/>
        <v>0</v>
      </c>
      <c r="P316" s="4">
        <f t="shared" si="366"/>
        <v>0</v>
      </c>
      <c r="Q316" s="4">
        <f t="shared" si="366"/>
        <v>0</v>
      </c>
      <c r="R316" s="4">
        <f t="shared" si="366"/>
        <v>0</v>
      </c>
      <c r="S316" s="4">
        <f t="shared" si="366"/>
        <v>0</v>
      </c>
      <c r="T316" s="4">
        <f t="shared" si="366"/>
        <v>0</v>
      </c>
      <c r="U316" s="4">
        <f t="shared" si="366"/>
        <v>0</v>
      </c>
      <c r="V316" s="4">
        <f t="shared" si="366"/>
        <v>0</v>
      </c>
      <c r="W316" s="4">
        <f t="shared" si="366"/>
        <v>0</v>
      </c>
      <c r="X316" s="4">
        <f t="shared" si="366"/>
        <v>0</v>
      </c>
      <c r="Y316" s="4">
        <f t="shared" si="366"/>
        <v>0</v>
      </c>
      <c r="Z316" s="4">
        <f t="shared" si="367"/>
        <v>0</v>
      </c>
      <c r="AA316" s="4">
        <f t="shared" si="367"/>
        <v>0</v>
      </c>
      <c r="AB316" s="4">
        <f t="shared" si="367"/>
        <v>0</v>
      </c>
      <c r="AC316" s="4">
        <f t="shared" si="367"/>
        <v>0</v>
      </c>
      <c r="AD316" s="4">
        <f t="shared" si="367"/>
        <v>0</v>
      </c>
      <c r="AE316" s="4">
        <f t="shared" si="367"/>
        <v>0</v>
      </c>
      <c r="AF316" s="4">
        <f t="shared" si="367"/>
        <v>0</v>
      </c>
    </row>
    <row r="317" spans="1:32">
      <c r="D317" s="13">
        <v>8210</v>
      </c>
      <c r="E317" s="2"/>
      <c r="F317" s="4">
        <f t="shared" si="365"/>
        <v>519.27</v>
      </c>
      <c r="G317" s="4">
        <f t="shared" si="365"/>
        <v>411.45</v>
      </c>
      <c r="H317" s="4">
        <f t="shared" si="365"/>
        <v>374.24</v>
      </c>
      <c r="I317" s="4">
        <f t="shared" si="365"/>
        <v>192.34</v>
      </c>
      <c r="J317" s="4">
        <f t="shared" si="365"/>
        <v>111.9</v>
      </c>
      <c r="K317" s="4">
        <f t="shared" si="365"/>
        <v>107.28</v>
      </c>
      <c r="L317" s="4">
        <f t="shared" si="365"/>
        <v>293.06956877850087</v>
      </c>
      <c r="M317" s="4">
        <f t="shared" si="365"/>
        <v>279.65912357222447</v>
      </c>
      <c r="N317" s="4">
        <f t="shared" si="365"/>
        <v>284.07956420812974</v>
      </c>
      <c r="O317" s="4">
        <f t="shared" si="365"/>
        <v>262.10880256462053</v>
      </c>
      <c r="P317" s="4">
        <f t="shared" si="366"/>
        <v>261.09582930082632</v>
      </c>
      <c r="Q317" s="4">
        <f t="shared" si="366"/>
        <v>264.67904913195531</v>
      </c>
      <c r="R317" s="4">
        <f t="shared" si="366"/>
        <v>279.30697955433766</v>
      </c>
      <c r="S317" s="4">
        <f t="shared" si="366"/>
        <v>283.95483322054787</v>
      </c>
      <c r="T317" s="4">
        <f t="shared" si="366"/>
        <v>281.9155721127309</v>
      </c>
      <c r="U317" s="4">
        <f t="shared" si="366"/>
        <v>273.51087648921032</v>
      </c>
      <c r="V317" s="4">
        <f t="shared" si="366"/>
        <v>257.63776652384649</v>
      </c>
      <c r="W317" s="4">
        <f t="shared" si="366"/>
        <v>256.46821379656359</v>
      </c>
      <c r="X317" s="4">
        <f t="shared" si="366"/>
        <v>337.9252178856961</v>
      </c>
      <c r="Y317" s="4">
        <f t="shared" si="366"/>
        <v>266.17560794965334</v>
      </c>
      <c r="Z317" s="4">
        <f t="shared" si="367"/>
        <v>258.36474260432971</v>
      </c>
      <c r="AA317" s="4">
        <f t="shared" si="367"/>
        <v>262.10880256462053</v>
      </c>
      <c r="AB317" s="4">
        <f t="shared" si="367"/>
        <v>261.09582930082632</v>
      </c>
      <c r="AC317" s="4">
        <f t="shared" si="367"/>
        <v>264.67904913195531</v>
      </c>
      <c r="AD317" s="4">
        <f t="shared" si="367"/>
        <v>279.30697955433766</v>
      </c>
      <c r="AE317" s="4">
        <f t="shared" si="367"/>
        <v>283.95483322054787</v>
      </c>
      <c r="AF317" s="4">
        <f t="shared" si="367"/>
        <v>281.9155721127309</v>
      </c>
    </row>
    <row r="318" spans="1:32">
      <c r="D318" s="13">
        <v>8240</v>
      </c>
      <c r="E318" s="2"/>
      <c r="F318" s="4">
        <f t="shared" si="365"/>
        <v>0</v>
      </c>
      <c r="G318" s="4">
        <f t="shared" si="365"/>
        <v>0</v>
      </c>
      <c r="H318" s="4">
        <f t="shared" si="365"/>
        <v>0</v>
      </c>
      <c r="I318" s="4">
        <f t="shared" si="365"/>
        <v>0</v>
      </c>
      <c r="J318" s="4">
        <f t="shared" si="365"/>
        <v>0</v>
      </c>
      <c r="K318" s="4">
        <f t="shared" si="365"/>
        <v>0</v>
      </c>
      <c r="L318" s="4">
        <f t="shared" si="365"/>
        <v>0</v>
      </c>
      <c r="M318" s="4">
        <f t="shared" si="365"/>
        <v>0</v>
      </c>
      <c r="N318" s="4">
        <f t="shared" si="365"/>
        <v>0</v>
      </c>
      <c r="O318" s="4">
        <f t="shared" si="365"/>
        <v>0</v>
      </c>
      <c r="P318" s="4">
        <f t="shared" si="366"/>
        <v>0</v>
      </c>
      <c r="Q318" s="4">
        <f t="shared" si="366"/>
        <v>0</v>
      </c>
      <c r="R318" s="4">
        <f t="shared" si="366"/>
        <v>0</v>
      </c>
      <c r="S318" s="4">
        <f t="shared" si="366"/>
        <v>0</v>
      </c>
      <c r="T318" s="4">
        <f t="shared" si="366"/>
        <v>0</v>
      </c>
      <c r="U318" s="4">
        <f t="shared" si="366"/>
        <v>0</v>
      </c>
      <c r="V318" s="4">
        <f t="shared" si="366"/>
        <v>0</v>
      </c>
      <c r="W318" s="4">
        <f t="shared" si="366"/>
        <v>0</v>
      </c>
      <c r="X318" s="4">
        <f t="shared" si="366"/>
        <v>0</v>
      </c>
      <c r="Y318" s="4">
        <f t="shared" si="366"/>
        <v>0</v>
      </c>
      <c r="Z318" s="4">
        <f t="shared" si="367"/>
        <v>0</v>
      </c>
      <c r="AA318" s="4">
        <f t="shared" si="367"/>
        <v>0</v>
      </c>
      <c r="AB318" s="4">
        <f t="shared" si="367"/>
        <v>0</v>
      </c>
      <c r="AC318" s="4">
        <f t="shared" si="367"/>
        <v>0</v>
      </c>
      <c r="AD318" s="4">
        <f t="shared" si="367"/>
        <v>0</v>
      </c>
      <c r="AE318" s="4">
        <f t="shared" si="367"/>
        <v>0</v>
      </c>
      <c r="AF318" s="4">
        <f t="shared" si="367"/>
        <v>0</v>
      </c>
    </row>
    <row r="319" spans="1:32">
      <c r="D319" s="13">
        <v>8250</v>
      </c>
      <c r="E319" s="2"/>
      <c r="F319" s="4">
        <f t="shared" ref="F319:O330" si="368">SUMIF($C$9:$C$297,$D319,F$9:F$297)</f>
        <v>3345.04</v>
      </c>
      <c r="G319" s="4">
        <f t="shared" si="368"/>
        <v>956.67000000000007</v>
      </c>
      <c r="H319" s="4">
        <f t="shared" si="368"/>
        <v>2383.56</v>
      </c>
      <c r="I319" s="4">
        <f t="shared" si="368"/>
        <v>3108.65</v>
      </c>
      <c r="J319" s="4">
        <f t="shared" si="368"/>
        <v>841.48</v>
      </c>
      <c r="K319" s="4">
        <f t="shared" si="368"/>
        <v>571.55999999999995</v>
      </c>
      <c r="L319" s="4">
        <f t="shared" si="368"/>
        <v>1913.4618140135094</v>
      </c>
      <c r="M319" s="4">
        <f t="shared" si="368"/>
        <v>1825.9045322456291</v>
      </c>
      <c r="N319" s="4">
        <f t="shared" si="368"/>
        <v>1854.7657490317056</v>
      </c>
      <c r="O319" s="4">
        <f t="shared" si="368"/>
        <v>1711.3178516438295</v>
      </c>
      <c r="P319" s="4">
        <f t="shared" ref="P319:Y330" si="369">SUMIF($C$9:$C$297,$D319,P$9:P$297)</f>
        <v>1704.7041125682729</v>
      </c>
      <c r="Q319" s="4">
        <f t="shared" si="369"/>
        <v>1728.0990844401672</v>
      </c>
      <c r="R319" s="4">
        <f t="shared" si="369"/>
        <v>1823.6053712168396</v>
      </c>
      <c r="S319" s="4">
        <f t="shared" si="369"/>
        <v>1853.9513759026331</v>
      </c>
      <c r="T319" s="4">
        <f t="shared" si="369"/>
        <v>1840.6369663756593</v>
      </c>
      <c r="U319" s="4">
        <f t="shared" si="369"/>
        <v>1785.7624046767344</v>
      </c>
      <c r="V319" s="4">
        <f t="shared" si="369"/>
        <v>1682.1262956294786</v>
      </c>
      <c r="W319" s="4">
        <f t="shared" si="369"/>
        <v>1674.4902435737886</v>
      </c>
      <c r="X319" s="4">
        <f t="shared" si="369"/>
        <v>2206.3259693304212</v>
      </c>
      <c r="Y319" s="4">
        <f t="shared" si="369"/>
        <v>1737.8701710870198</v>
      </c>
      <c r="Z319" s="4">
        <f t="shared" ref="Z319:AF330" si="370">SUMIF($C$9:$C$297,$D319,Z$9:Z$297)</f>
        <v>1686.8727487515262</v>
      </c>
      <c r="AA319" s="4">
        <f t="shared" si="370"/>
        <v>1711.3178516438295</v>
      </c>
      <c r="AB319" s="4">
        <f t="shared" si="370"/>
        <v>1704.7041125682729</v>
      </c>
      <c r="AC319" s="4">
        <f t="shared" si="370"/>
        <v>1728.0990844401672</v>
      </c>
      <c r="AD319" s="4">
        <f t="shared" si="370"/>
        <v>1823.6053712168396</v>
      </c>
      <c r="AE319" s="4">
        <f t="shared" si="370"/>
        <v>1853.9513759026331</v>
      </c>
      <c r="AF319" s="4">
        <f t="shared" si="370"/>
        <v>1840.6369663756593</v>
      </c>
    </row>
    <row r="320" spans="1:32">
      <c r="D320" s="13">
        <v>8310</v>
      </c>
      <c r="E320" s="2"/>
      <c r="F320" s="4">
        <f t="shared" si="368"/>
        <v>0</v>
      </c>
      <c r="G320" s="4">
        <f t="shared" si="368"/>
        <v>0</v>
      </c>
      <c r="H320" s="4">
        <f t="shared" si="368"/>
        <v>0</v>
      </c>
      <c r="I320" s="4">
        <f t="shared" si="368"/>
        <v>0</v>
      </c>
      <c r="J320" s="4">
        <f t="shared" si="368"/>
        <v>0</v>
      </c>
      <c r="K320" s="4">
        <f t="shared" si="368"/>
        <v>0</v>
      </c>
      <c r="L320" s="4">
        <f t="shared" si="368"/>
        <v>0</v>
      </c>
      <c r="M320" s="4">
        <f t="shared" si="368"/>
        <v>0</v>
      </c>
      <c r="N320" s="4">
        <f t="shared" si="368"/>
        <v>0</v>
      </c>
      <c r="O320" s="4">
        <f t="shared" si="368"/>
        <v>0</v>
      </c>
      <c r="P320" s="4">
        <f t="shared" si="369"/>
        <v>0</v>
      </c>
      <c r="Q320" s="4">
        <f t="shared" si="369"/>
        <v>0</v>
      </c>
      <c r="R320" s="4">
        <f t="shared" si="369"/>
        <v>0</v>
      </c>
      <c r="S320" s="4">
        <f t="shared" si="369"/>
        <v>0</v>
      </c>
      <c r="T320" s="4">
        <f t="shared" si="369"/>
        <v>0</v>
      </c>
      <c r="U320" s="4">
        <f t="shared" si="369"/>
        <v>0</v>
      </c>
      <c r="V320" s="4">
        <f t="shared" si="369"/>
        <v>0</v>
      </c>
      <c r="W320" s="4">
        <f t="shared" si="369"/>
        <v>0</v>
      </c>
      <c r="X320" s="4">
        <f t="shared" si="369"/>
        <v>0</v>
      </c>
      <c r="Y320" s="4">
        <f t="shared" si="369"/>
        <v>0</v>
      </c>
      <c r="Z320" s="4">
        <f t="shared" si="370"/>
        <v>0</v>
      </c>
      <c r="AA320" s="4">
        <f t="shared" si="370"/>
        <v>0</v>
      </c>
      <c r="AB320" s="4">
        <f t="shared" si="370"/>
        <v>0</v>
      </c>
      <c r="AC320" s="4">
        <f t="shared" si="370"/>
        <v>0</v>
      </c>
      <c r="AD320" s="4">
        <f t="shared" si="370"/>
        <v>0</v>
      </c>
      <c r="AE320" s="4">
        <f t="shared" si="370"/>
        <v>0</v>
      </c>
      <c r="AF320" s="4">
        <f t="shared" si="370"/>
        <v>0</v>
      </c>
    </row>
    <row r="321" spans="4:32">
      <c r="D321" s="13">
        <v>8320</v>
      </c>
      <c r="E321" s="2"/>
      <c r="F321" s="4">
        <f t="shared" si="368"/>
        <v>0</v>
      </c>
      <c r="G321" s="4">
        <f t="shared" si="368"/>
        <v>0</v>
      </c>
      <c r="H321" s="4">
        <f t="shared" si="368"/>
        <v>0</v>
      </c>
      <c r="I321" s="4">
        <f t="shared" si="368"/>
        <v>0</v>
      </c>
      <c r="J321" s="4">
        <f t="shared" si="368"/>
        <v>0</v>
      </c>
      <c r="K321" s="4">
        <f t="shared" si="368"/>
        <v>0</v>
      </c>
      <c r="L321" s="4">
        <f t="shared" si="368"/>
        <v>0</v>
      </c>
      <c r="M321" s="4">
        <f t="shared" si="368"/>
        <v>0</v>
      </c>
      <c r="N321" s="4">
        <f t="shared" si="368"/>
        <v>0</v>
      </c>
      <c r="O321" s="4">
        <f t="shared" si="368"/>
        <v>0</v>
      </c>
      <c r="P321" s="4">
        <f t="shared" si="369"/>
        <v>0</v>
      </c>
      <c r="Q321" s="4">
        <f t="shared" si="369"/>
        <v>0</v>
      </c>
      <c r="R321" s="4">
        <f t="shared" si="369"/>
        <v>0</v>
      </c>
      <c r="S321" s="4">
        <f t="shared" si="369"/>
        <v>0</v>
      </c>
      <c r="T321" s="4">
        <f t="shared" si="369"/>
        <v>0</v>
      </c>
      <c r="U321" s="4">
        <f t="shared" si="369"/>
        <v>0</v>
      </c>
      <c r="V321" s="4">
        <f t="shared" si="369"/>
        <v>0</v>
      </c>
      <c r="W321" s="4">
        <f t="shared" si="369"/>
        <v>0</v>
      </c>
      <c r="X321" s="4">
        <f t="shared" si="369"/>
        <v>0</v>
      </c>
      <c r="Y321" s="4">
        <f t="shared" si="369"/>
        <v>0</v>
      </c>
      <c r="Z321" s="4">
        <f t="shared" si="370"/>
        <v>0</v>
      </c>
      <c r="AA321" s="4">
        <f t="shared" si="370"/>
        <v>0</v>
      </c>
      <c r="AB321" s="4">
        <f t="shared" si="370"/>
        <v>0</v>
      </c>
      <c r="AC321" s="4">
        <f t="shared" si="370"/>
        <v>0</v>
      </c>
      <c r="AD321" s="4">
        <f t="shared" si="370"/>
        <v>0</v>
      </c>
      <c r="AE321" s="4">
        <f t="shared" si="370"/>
        <v>0</v>
      </c>
      <c r="AF321" s="4">
        <f t="shared" si="370"/>
        <v>0</v>
      </c>
    </row>
    <row r="322" spans="4:32">
      <c r="D322" s="13">
        <v>8340</v>
      </c>
      <c r="E322" s="2"/>
      <c r="F322" s="4">
        <f t="shared" si="368"/>
        <v>0</v>
      </c>
      <c r="G322" s="4">
        <f t="shared" si="368"/>
        <v>0</v>
      </c>
      <c r="H322" s="4">
        <f t="shared" si="368"/>
        <v>0</v>
      </c>
      <c r="I322" s="4">
        <f t="shared" si="368"/>
        <v>0</v>
      </c>
      <c r="J322" s="4">
        <f t="shared" si="368"/>
        <v>0</v>
      </c>
      <c r="K322" s="4">
        <f t="shared" si="368"/>
        <v>0</v>
      </c>
      <c r="L322" s="4">
        <f t="shared" si="368"/>
        <v>0</v>
      </c>
      <c r="M322" s="4">
        <f t="shared" si="368"/>
        <v>0</v>
      </c>
      <c r="N322" s="4">
        <f t="shared" si="368"/>
        <v>0</v>
      </c>
      <c r="O322" s="4">
        <f t="shared" si="368"/>
        <v>0</v>
      </c>
      <c r="P322" s="4">
        <f t="shared" si="369"/>
        <v>0</v>
      </c>
      <c r="Q322" s="4">
        <f t="shared" si="369"/>
        <v>0</v>
      </c>
      <c r="R322" s="4">
        <f t="shared" si="369"/>
        <v>0</v>
      </c>
      <c r="S322" s="4">
        <f t="shared" si="369"/>
        <v>0</v>
      </c>
      <c r="T322" s="4">
        <f t="shared" si="369"/>
        <v>0</v>
      </c>
      <c r="U322" s="4">
        <f t="shared" si="369"/>
        <v>0</v>
      </c>
      <c r="V322" s="4">
        <f t="shared" si="369"/>
        <v>0</v>
      </c>
      <c r="W322" s="4">
        <f t="shared" si="369"/>
        <v>0</v>
      </c>
      <c r="X322" s="4">
        <f t="shared" si="369"/>
        <v>0</v>
      </c>
      <c r="Y322" s="4">
        <f t="shared" si="369"/>
        <v>0</v>
      </c>
      <c r="Z322" s="4">
        <f t="shared" si="370"/>
        <v>0</v>
      </c>
      <c r="AA322" s="4">
        <f t="shared" si="370"/>
        <v>0</v>
      </c>
      <c r="AB322" s="4">
        <f t="shared" si="370"/>
        <v>0</v>
      </c>
      <c r="AC322" s="4">
        <f t="shared" si="370"/>
        <v>0</v>
      </c>
      <c r="AD322" s="4">
        <f t="shared" si="370"/>
        <v>0</v>
      </c>
      <c r="AE322" s="4">
        <f t="shared" si="370"/>
        <v>0</v>
      </c>
      <c r="AF322" s="4">
        <f t="shared" si="370"/>
        <v>0</v>
      </c>
    </row>
    <row r="323" spans="4:32">
      <c r="D323" s="13">
        <v>8350</v>
      </c>
      <c r="E323" s="2"/>
      <c r="F323" s="4">
        <f t="shared" si="368"/>
        <v>0</v>
      </c>
      <c r="G323" s="4">
        <f t="shared" si="368"/>
        <v>0</v>
      </c>
      <c r="H323" s="4">
        <f t="shared" si="368"/>
        <v>0</v>
      </c>
      <c r="I323" s="4">
        <f t="shared" si="368"/>
        <v>0</v>
      </c>
      <c r="J323" s="4">
        <f t="shared" si="368"/>
        <v>0</v>
      </c>
      <c r="K323" s="4">
        <f t="shared" si="368"/>
        <v>0</v>
      </c>
      <c r="L323" s="4">
        <f t="shared" si="368"/>
        <v>0</v>
      </c>
      <c r="M323" s="4">
        <f t="shared" si="368"/>
        <v>0</v>
      </c>
      <c r="N323" s="4">
        <f t="shared" si="368"/>
        <v>0</v>
      </c>
      <c r="O323" s="4">
        <f t="shared" si="368"/>
        <v>0</v>
      </c>
      <c r="P323" s="4">
        <f t="shared" si="369"/>
        <v>0</v>
      </c>
      <c r="Q323" s="4">
        <f t="shared" si="369"/>
        <v>0</v>
      </c>
      <c r="R323" s="4">
        <f t="shared" si="369"/>
        <v>0</v>
      </c>
      <c r="S323" s="4">
        <f t="shared" si="369"/>
        <v>0</v>
      </c>
      <c r="T323" s="4">
        <f t="shared" si="369"/>
        <v>0</v>
      </c>
      <c r="U323" s="4">
        <f t="shared" si="369"/>
        <v>0</v>
      </c>
      <c r="V323" s="4">
        <f t="shared" si="369"/>
        <v>0</v>
      </c>
      <c r="W323" s="4">
        <f t="shared" si="369"/>
        <v>0</v>
      </c>
      <c r="X323" s="4">
        <f t="shared" si="369"/>
        <v>0</v>
      </c>
      <c r="Y323" s="4">
        <f t="shared" si="369"/>
        <v>0</v>
      </c>
      <c r="Z323" s="4">
        <f t="shared" si="370"/>
        <v>0</v>
      </c>
      <c r="AA323" s="4">
        <f t="shared" si="370"/>
        <v>0</v>
      </c>
      <c r="AB323" s="4">
        <f t="shared" si="370"/>
        <v>0</v>
      </c>
      <c r="AC323" s="4">
        <f t="shared" si="370"/>
        <v>0</v>
      </c>
      <c r="AD323" s="4">
        <f t="shared" si="370"/>
        <v>0</v>
      </c>
      <c r="AE323" s="4">
        <f t="shared" si="370"/>
        <v>0</v>
      </c>
      <c r="AF323" s="4">
        <f t="shared" si="370"/>
        <v>0</v>
      </c>
    </row>
    <row r="324" spans="4:32">
      <c r="D324" s="13">
        <v>8360</v>
      </c>
      <c r="E324" s="2"/>
      <c r="F324" s="4">
        <f t="shared" si="368"/>
        <v>0</v>
      </c>
      <c r="G324" s="4">
        <f t="shared" si="368"/>
        <v>0</v>
      </c>
      <c r="H324" s="4">
        <f t="shared" si="368"/>
        <v>0</v>
      </c>
      <c r="I324" s="4">
        <f t="shared" si="368"/>
        <v>0</v>
      </c>
      <c r="J324" s="4">
        <f t="shared" si="368"/>
        <v>0</v>
      </c>
      <c r="K324" s="4">
        <f t="shared" si="368"/>
        <v>0</v>
      </c>
      <c r="L324" s="4">
        <f t="shared" si="368"/>
        <v>0</v>
      </c>
      <c r="M324" s="4">
        <f t="shared" si="368"/>
        <v>0</v>
      </c>
      <c r="N324" s="4">
        <f t="shared" si="368"/>
        <v>0</v>
      </c>
      <c r="O324" s="4">
        <f t="shared" si="368"/>
        <v>0</v>
      </c>
      <c r="P324" s="4">
        <f t="shared" si="369"/>
        <v>0</v>
      </c>
      <c r="Q324" s="4">
        <f t="shared" si="369"/>
        <v>0</v>
      </c>
      <c r="R324" s="4">
        <f t="shared" si="369"/>
        <v>0</v>
      </c>
      <c r="S324" s="4">
        <f t="shared" si="369"/>
        <v>0</v>
      </c>
      <c r="T324" s="4">
        <f t="shared" si="369"/>
        <v>0</v>
      </c>
      <c r="U324" s="4">
        <f t="shared" si="369"/>
        <v>0</v>
      </c>
      <c r="V324" s="4">
        <f t="shared" si="369"/>
        <v>0</v>
      </c>
      <c r="W324" s="4">
        <f t="shared" si="369"/>
        <v>0</v>
      </c>
      <c r="X324" s="4">
        <f t="shared" si="369"/>
        <v>0</v>
      </c>
      <c r="Y324" s="4">
        <f t="shared" si="369"/>
        <v>0</v>
      </c>
      <c r="Z324" s="4">
        <f t="shared" si="370"/>
        <v>0</v>
      </c>
      <c r="AA324" s="4">
        <f t="shared" si="370"/>
        <v>0</v>
      </c>
      <c r="AB324" s="4">
        <f t="shared" si="370"/>
        <v>0</v>
      </c>
      <c r="AC324" s="4">
        <f t="shared" si="370"/>
        <v>0</v>
      </c>
      <c r="AD324" s="4">
        <f t="shared" si="370"/>
        <v>0</v>
      </c>
      <c r="AE324" s="4">
        <f t="shared" si="370"/>
        <v>0</v>
      </c>
      <c r="AF324" s="4">
        <f t="shared" si="370"/>
        <v>0</v>
      </c>
    </row>
    <row r="325" spans="4:32">
      <c r="D325">
        <v>8370</v>
      </c>
      <c r="E325" s="2"/>
      <c r="F325" s="4">
        <f t="shared" si="368"/>
        <v>0</v>
      </c>
      <c r="G325" s="4">
        <f t="shared" si="368"/>
        <v>0</v>
      </c>
      <c r="H325" s="4">
        <f t="shared" si="368"/>
        <v>0</v>
      </c>
      <c r="I325" s="4">
        <f t="shared" si="368"/>
        <v>0</v>
      </c>
      <c r="J325" s="4">
        <f t="shared" si="368"/>
        <v>0</v>
      </c>
      <c r="K325" s="4">
        <f t="shared" si="368"/>
        <v>0</v>
      </c>
      <c r="L325" s="4">
        <f t="shared" si="368"/>
        <v>0</v>
      </c>
      <c r="M325" s="4">
        <f t="shared" si="368"/>
        <v>0</v>
      </c>
      <c r="N325" s="4">
        <f t="shared" si="368"/>
        <v>0</v>
      </c>
      <c r="O325" s="4">
        <f t="shared" si="368"/>
        <v>0</v>
      </c>
      <c r="P325" s="4">
        <f t="shared" si="369"/>
        <v>0</v>
      </c>
      <c r="Q325" s="4">
        <f t="shared" si="369"/>
        <v>0</v>
      </c>
      <c r="R325" s="4">
        <f t="shared" si="369"/>
        <v>0</v>
      </c>
      <c r="S325" s="4">
        <f t="shared" si="369"/>
        <v>0</v>
      </c>
      <c r="T325" s="4">
        <f t="shared" si="369"/>
        <v>0</v>
      </c>
      <c r="U325" s="4">
        <f t="shared" si="369"/>
        <v>0</v>
      </c>
      <c r="V325" s="4">
        <f t="shared" si="369"/>
        <v>0</v>
      </c>
      <c r="W325" s="4">
        <f t="shared" si="369"/>
        <v>0</v>
      </c>
      <c r="X325" s="4">
        <f t="shared" si="369"/>
        <v>0</v>
      </c>
      <c r="Y325" s="4">
        <f t="shared" si="369"/>
        <v>0</v>
      </c>
      <c r="Z325" s="4">
        <f t="shared" si="370"/>
        <v>0</v>
      </c>
      <c r="AA325" s="4">
        <f t="shared" si="370"/>
        <v>0</v>
      </c>
      <c r="AB325" s="4">
        <f t="shared" si="370"/>
        <v>0</v>
      </c>
      <c r="AC325" s="4">
        <f t="shared" si="370"/>
        <v>0</v>
      </c>
      <c r="AD325" s="4">
        <f t="shared" si="370"/>
        <v>0</v>
      </c>
      <c r="AE325" s="4">
        <f t="shared" si="370"/>
        <v>0</v>
      </c>
      <c r="AF325" s="4">
        <f t="shared" si="370"/>
        <v>0</v>
      </c>
    </row>
    <row r="326" spans="4:32">
      <c r="D326" s="14">
        <v>8400</v>
      </c>
      <c r="E326" s="2"/>
      <c r="F326" s="4">
        <f t="shared" si="368"/>
        <v>0</v>
      </c>
      <c r="G326" s="4">
        <f t="shared" si="368"/>
        <v>0</v>
      </c>
      <c r="H326" s="4">
        <f t="shared" si="368"/>
        <v>0</v>
      </c>
      <c r="I326" s="4">
        <f t="shared" si="368"/>
        <v>0</v>
      </c>
      <c r="J326" s="4">
        <f t="shared" si="368"/>
        <v>0</v>
      </c>
      <c r="K326" s="4">
        <f t="shared" si="368"/>
        <v>0</v>
      </c>
      <c r="L326" s="4">
        <f t="shared" si="368"/>
        <v>0</v>
      </c>
      <c r="M326" s="4">
        <f t="shared" si="368"/>
        <v>0</v>
      </c>
      <c r="N326" s="4">
        <f t="shared" si="368"/>
        <v>0</v>
      </c>
      <c r="O326" s="4">
        <f t="shared" si="368"/>
        <v>0</v>
      </c>
      <c r="P326" s="4">
        <f t="shared" si="369"/>
        <v>0</v>
      </c>
      <c r="Q326" s="4">
        <f t="shared" si="369"/>
        <v>0</v>
      </c>
      <c r="R326" s="4">
        <f t="shared" si="369"/>
        <v>0</v>
      </c>
      <c r="S326" s="4">
        <f t="shared" si="369"/>
        <v>0</v>
      </c>
      <c r="T326" s="4">
        <f t="shared" si="369"/>
        <v>0</v>
      </c>
      <c r="U326" s="4">
        <f t="shared" si="369"/>
        <v>0</v>
      </c>
      <c r="V326" s="4">
        <f t="shared" si="369"/>
        <v>0</v>
      </c>
      <c r="W326" s="4">
        <f t="shared" si="369"/>
        <v>0</v>
      </c>
      <c r="X326" s="4">
        <f t="shared" si="369"/>
        <v>0</v>
      </c>
      <c r="Y326" s="4">
        <f t="shared" si="369"/>
        <v>0</v>
      </c>
      <c r="Z326" s="4">
        <f t="shared" si="370"/>
        <v>0</v>
      </c>
      <c r="AA326" s="4">
        <f t="shared" si="370"/>
        <v>0</v>
      </c>
      <c r="AB326" s="4">
        <f t="shared" si="370"/>
        <v>0</v>
      </c>
      <c r="AC326" s="4">
        <f t="shared" si="370"/>
        <v>0</v>
      </c>
      <c r="AD326" s="4">
        <f t="shared" si="370"/>
        <v>0</v>
      </c>
      <c r="AE326" s="4">
        <f t="shared" si="370"/>
        <v>0</v>
      </c>
      <c r="AF326" s="4">
        <f t="shared" si="370"/>
        <v>0</v>
      </c>
    </row>
    <row r="327" spans="4:32">
      <c r="D327" s="13">
        <v>8410</v>
      </c>
      <c r="E327" s="2"/>
      <c r="F327" s="4">
        <f t="shared" si="368"/>
        <v>0</v>
      </c>
      <c r="G327" s="4">
        <f t="shared" si="368"/>
        <v>0</v>
      </c>
      <c r="H327" s="4">
        <f t="shared" si="368"/>
        <v>0</v>
      </c>
      <c r="I327" s="4">
        <f t="shared" si="368"/>
        <v>0</v>
      </c>
      <c r="J327" s="4">
        <f t="shared" si="368"/>
        <v>0</v>
      </c>
      <c r="K327" s="4">
        <f t="shared" si="368"/>
        <v>0</v>
      </c>
      <c r="L327" s="4">
        <f t="shared" si="368"/>
        <v>0</v>
      </c>
      <c r="M327" s="4">
        <f t="shared" si="368"/>
        <v>0</v>
      </c>
      <c r="N327" s="4">
        <f t="shared" si="368"/>
        <v>0</v>
      </c>
      <c r="O327" s="4">
        <f t="shared" si="368"/>
        <v>0</v>
      </c>
      <c r="P327" s="4">
        <f t="shared" si="369"/>
        <v>0</v>
      </c>
      <c r="Q327" s="4">
        <f t="shared" si="369"/>
        <v>0</v>
      </c>
      <c r="R327" s="4">
        <f t="shared" si="369"/>
        <v>0</v>
      </c>
      <c r="S327" s="4">
        <f t="shared" si="369"/>
        <v>0</v>
      </c>
      <c r="T327" s="4">
        <f t="shared" si="369"/>
        <v>0</v>
      </c>
      <c r="U327" s="4">
        <f t="shared" si="369"/>
        <v>0</v>
      </c>
      <c r="V327" s="4">
        <f t="shared" si="369"/>
        <v>0</v>
      </c>
      <c r="W327" s="4">
        <f t="shared" si="369"/>
        <v>0</v>
      </c>
      <c r="X327" s="4">
        <f t="shared" si="369"/>
        <v>0</v>
      </c>
      <c r="Y327" s="4">
        <f t="shared" si="369"/>
        <v>0</v>
      </c>
      <c r="Z327" s="4">
        <f t="shared" si="370"/>
        <v>0</v>
      </c>
      <c r="AA327" s="4">
        <f t="shared" si="370"/>
        <v>0</v>
      </c>
      <c r="AB327" s="4">
        <f t="shared" si="370"/>
        <v>0</v>
      </c>
      <c r="AC327" s="4">
        <f t="shared" si="370"/>
        <v>0</v>
      </c>
      <c r="AD327" s="4">
        <f t="shared" si="370"/>
        <v>0</v>
      </c>
      <c r="AE327" s="4">
        <f t="shared" si="370"/>
        <v>0</v>
      </c>
      <c r="AF327" s="4">
        <f t="shared" si="370"/>
        <v>0</v>
      </c>
    </row>
    <row r="328" spans="4:32">
      <c r="D328" s="13">
        <v>8470</v>
      </c>
      <c r="E328" s="2"/>
      <c r="F328" s="4">
        <f t="shared" si="368"/>
        <v>0</v>
      </c>
      <c r="G328" s="4">
        <f t="shared" si="368"/>
        <v>0</v>
      </c>
      <c r="H328" s="4">
        <f t="shared" si="368"/>
        <v>0</v>
      </c>
      <c r="I328" s="4">
        <f t="shared" si="368"/>
        <v>0</v>
      </c>
      <c r="J328" s="4">
        <f t="shared" si="368"/>
        <v>0</v>
      </c>
      <c r="K328" s="4">
        <f t="shared" si="368"/>
        <v>0</v>
      </c>
      <c r="L328" s="4">
        <f t="shared" si="368"/>
        <v>0</v>
      </c>
      <c r="M328" s="4">
        <f t="shared" si="368"/>
        <v>0</v>
      </c>
      <c r="N328" s="4">
        <f t="shared" si="368"/>
        <v>0</v>
      </c>
      <c r="O328" s="4">
        <f t="shared" si="368"/>
        <v>0</v>
      </c>
      <c r="P328" s="4">
        <f t="shared" si="369"/>
        <v>0</v>
      </c>
      <c r="Q328" s="4">
        <f t="shared" si="369"/>
        <v>0</v>
      </c>
      <c r="R328" s="4">
        <f t="shared" si="369"/>
        <v>0</v>
      </c>
      <c r="S328" s="4">
        <f t="shared" si="369"/>
        <v>0</v>
      </c>
      <c r="T328" s="4">
        <f t="shared" si="369"/>
        <v>0</v>
      </c>
      <c r="U328" s="4">
        <f t="shared" si="369"/>
        <v>0</v>
      </c>
      <c r="V328" s="4">
        <f t="shared" si="369"/>
        <v>0</v>
      </c>
      <c r="W328" s="4">
        <f t="shared" si="369"/>
        <v>0</v>
      </c>
      <c r="X328" s="4">
        <f t="shared" si="369"/>
        <v>0</v>
      </c>
      <c r="Y328" s="4">
        <f t="shared" si="369"/>
        <v>0</v>
      </c>
      <c r="Z328" s="4">
        <f t="shared" si="370"/>
        <v>0</v>
      </c>
      <c r="AA328" s="4">
        <f t="shared" si="370"/>
        <v>0</v>
      </c>
      <c r="AB328" s="4">
        <f t="shared" si="370"/>
        <v>0</v>
      </c>
      <c r="AC328" s="4">
        <f t="shared" si="370"/>
        <v>0</v>
      </c>
      <c r="AD328" s="4">
        <f t="shared" si="370"/>
        <v>0</v>
      </c>
      <c r="AE328" s="4">
        <f t="shared" si="370"/>
        <v>0</v>
      </c>
      <c r="AF328" s="4">
        <f t="shared" si="370"/>
        <v>0</v>
      </c>
    </row>
    <row r="329" spans="4:32">
      <c r="D329" s="13">
        <v>8500</v>
      </c>
      <c r="E329" s="2"/>
      <c r="F329" s="4">
        <f t="shared" si="368"/>
        <v>0</v>
      </c>
      <c r="G329" s="4">
        <f t="shared" si="368"/>
        <v>0</v>
      </c>
      <c r="H329" s="4">
        <f t="shared" si="368"/>
        <v>0</v>
      </c>
      <c r="I329" s="4">
        <f t="shared" si="368"/>
        <v>0</v>
      </c>
      <c r="J329" s="4">
        <f t="shared" si="368"/>
        <v>0</v>
      </c>
      <c r="K329" s="4">
        <f t="shared" si="368"/>
        <v>0</v>
      </c>
      <c r="L329" s="4">
        <f t="shared" si="368"/>
        <v>0</v>
      </c>
      <c r="M329" s="4">
        <f t="shared" si="368"/>
        <v>0</v>
      </c>
      <c r="N329" s="4">
        <f t="shared" si="368"/>
        <v>0</v>
      </c>
      <c r="O329" s="4">
        <f t="shared" si="368"/>
        <v>0</v>
      </c>
      <c r="P329" s="4">
        <f t="shared" si="369"/>
        <v>0</v>
      </c>
      <c r="Q329" s="4">
        <f t="shared" si="369"/>
        <v>0</v>
      </c>
      <c r="R329" s="4">
        <f t="shared" si="369"/>
        <v>0</v>
      </c>
      <c r="S329" s="4">
        <f t="shared" si="369"/>
        <v>0</v>
      </c>
      <c r="T329" s="4">
        <f t="shared" si="369"/>
        <v>0</v>
      </c>
      <c r="U329" s="4">
        <f t="shared" si="369"/>
        <v>0</v>
      </c>
      <c r="V329" s="4">
        <f t="shared" si="369"/>
        <v>0</v>
      </c>
      <c r="W329" s="4">
        <f t="shared" si="369"/>
        <v>0</v>
      </c>
      <c r="X329" s="4">
        <f t="shared" si="369"/>
        <v>0</v>
      </c>
      <c r="Y329" s="4">
        <f t="shared" si="369"/>
        <v>0</v>
      </c>
      <c r="Z329" s="4">
        <f t="shared" si="370"/>
        <v>0</v>
      </c>
      <c r="AA329" s="4">
        <f t="shared" si="370"/>
        <v>0</v>
      </c>
      <c r="AB329" s="4">
        <f t="shared" si="370"/>
        <v>0</v>
      </c>
      <c r="AC329" s="4">
        <f t="shared" si="370"/>
        <v>0</v>
      </c>
      <c r="AD329" s="4">
        <f t="shared" si="370"/>
        <v>0</v>
      </c>
      <c r="AE329" s="4">
        <f t="shared" si="370"/>
        <v>0</v>
      </c>
      <c r="AF329" s="4">
        <f t="shared" si="370"/>
        <v>0</v>
      </c>
    </row>
    <row r="330" spans="4:32">
      <c r="D330">
        <v>8520</v>
      </c>
      <c r="E330" s="2"/>
      <c r="F330" s="4">
        <f t="shared" si="368"/>
        <v>0</v>
      </c>
      <c r="G330" s="4">
        <f t="shared" si="368"/>
        <v>0</v>
      </c>
      <c r="H330" s="4">
        <f t="shared" si="368"/>
        <v>0</v>
      </c>
      <c r="I330" s="4">
        <f t="shared" si="368"/>
        <v>0</v>
      </c>
      <c r="J330" s="4">
        <f t="shared" si="368"/>
        <v>0</v>
      </c>
      <c r="K330" s="4">
        <f t="shared" si="368"/>
        <v>0</v>
      </c>
      <c r="L330" s="4">
        <f t="shared" si="368"/>
        <v>0</v>
      </c>
      <c r="M330" s="4">
        <f t="shared" si="368"/>
        <v>0</v>
      </c>
      <c r="N330" s="4">
        <f t="shared" si="368"/>
        <v>0</v>
      </c>
      <c r="O330" s="4">
        <f t="shared" si="368"/>
        <v>0</v>
      </c>
      <c r="P330" s="4">
        <f t="shared" si="369"/>
        <v>0</v>
      </c>
      <c r="Q330" s="4">
        <f t="shared" si="369"/>
        <v>0</v>
      </c>
      <c r="R330" s="4">
        <f t="shared" si="369"/>
        <v>0</v>
      </c>
      <c r="S330" s="4">
        <f t="shared" si="369"/>
        <v>0</v>
      </c>
      <c r="T330" s="4">
        <f t="shared" si="369"/>
        <v>0</v>
      </c>
      <c r="U330" s="4">
        <f t="shared" si="369"/>
        <v>0</v>
      </c>
      <c r="V330" s="4">
        <f t="shared" si="369"/>
        <v>0</v>
      </c>
      <c r="W330" s="4">
        <f t="shared" si="369"/>
        <v>0</v>
      </c>
      <c r="X330" s="4">
        <f t="shared" si="369"/>
        <v>0</v>
      </c>
      <c r="Y330" s="4">
        <f t="shared" si="369"/>
        <v>0</v>
      </c>
      <c r="Z330" s="4">
        <f t="shared" si="370"/>
        <v>0</v>
      </c>
      <c r="AA330" s="4">
        <f t="shared" si="370"/>
        <v>0</v>
      </c>
      <c r="AB330" s="4">
        <f t="shared" si="370"/>
        <v>0</v>
      </c>
      <c r="AC330" s="4">
        <f t="shared" si="370"/>
        <v>0</v>
      </c>
      <c r="AD330" s="4">
        <f t="shared" si="370"/>
        <v>0</v>
      </c>
      <c r="AE330" s="4">
        <f t="shared" si="370"/>
        <v>0</v>
      </c>
      <c r="AF330" s="4">
        <f t="shared" si="370"/>
        <v>0</v>
      </c>
    </row>
    <row r="331" spans="4:32">
      <c r="D331" s="13">
        <v>8560</v>
      </c>
      <c r="E331" s="2"/>
      <c r="F331" s="4">
        <f>SUMIF($C$9:$C$294,$D331,F$9:F$294)</f>
        <v>62.850000000000023</v>
      </c>
      <c r="G331" s="4">
        <f>SUMIF($C$9:$C$294,$D331,G$9:G$294)</f>
        <v>64.649999999999977</v>
      </c>
      <c r="H331" s="4">
        <f>SUMIF($C$9:$C$294,$D331,H$9:H$294)</f>
        <v>59.569999999999993</v>
      </c>
      <c r="I331" s="4">
        <f>SUMIF($C$9:$C$294,$D331,I$9:I$294)</f>
        <v>58.06</v>
      </c>
      <c r="J331" s="4">
        <f t="shared" ref="J331:S340" si="371">SUMIF($C$9:$C$297,$D331,J$9:J$297)</f>
        <v>52.56</v>
      </c>
      <c r="K331" s="4">
        <f t="shared" si="371"/>
        <v>46.520000000000039</v>
      </c>
      <c r="L331" s="4">
        <f t="shared" si="371"/>
        <v>58.769968930163941</v>
      </c>
      <c r="M331" s="4">
        <f t="shared" si="371"/>
        <v>56.080739026842934</v>
      </c>
      <c r="N331" s="4">
        <f t="shared" si="371"/>
        <v>56.967180972735093</v>
      </c>
      <c r="O331" s="4">
        <f t="shared" si="371"/>
        <v>52.561329541135365</v>
      </c>
      <c r="P331" s="4">
        <f t="shared" si="371"/>
        <v>52.358195495221253</v>
      </c>
      <c r="Q331" s="4">
        <f t="shared" si="371"/>
        <v>53.076747472566126</v>
      </c>
      <c r="R331" s="4">
        <f t="shared" si="371"/>
        <v>56.010122711828046</v>
      </c>
      <c r="S331" s="4">
        <f t="shared" si="371"/>
        <v>56.942168357828052</v>
      </c>
      <c r="T331" s="4">
        <f t="shared" ref="T331:AF340" si="372">SUMIF($C$9:$C$297,$D331,T$9:T$297)</f>
        <v>56.533230260138794</v>
      </c>
      <c r="U331" s="4">
        <f t="shared" si="372"/>
        <v>54.847815760364824</v>
      </c>
      <c r="V331" s="4">
        <f t="shared" si="372"/>
        <v>51.664741572970968</v>
      </c>
      <c r="W331" s="4">
        <f t="shared" si="372"/>
        <v>51.430208258130051</v>
      </c>
      <c r="X331" s="4">
        <f t="shared" si="372"/>
        <v>67.764983715764515</v>
      </c>
      <c r="Y331" s="4">
        <f t="shared" si="372"/>
        <v>53.376856131356135</v>
      </c>
      <c r="Z331" s="4">
        <f t="shared" si="372"/>
        <v>51.810523892988158</v>
      </c>
      <c r="AA331" s="4">
        <f t="shared" si="372"/>
        <v>52.561329541135365</v>
      </c>
      <c r="AB331" s="4">
        <f t="shared" si="372"/>
        <v>52.358195495221253</v>
      </c>
      <c r="AC331" s="4">
        <f t="shared" si="372"/>
        <v>53.076747472566126</v>
      </c>
      <c r="AD331" s="4">
        <f t="shared" si="372"/>
        <v>56.010122711828046</v>
      </c>
      <c r="AE331" s="4">
        <f t="shared" si="372"/>
        <v>56.942168357828052</v>
      </c>
      <c r="AF331" s="4">
        <f t="shared" si="372"/>
        <v>56.533230260138794</v>
      </c>
    </row>
    <row r="332" spans="4:32">
      <c r="D332" s="13">
        <v>8570</v>
      </c>
      <c r="E332" s="2"/>
      <c r="F332" s="4">
        <f t="shared" ref="F332:I351" si="373">SUMIF($C$9:$C$297,$D332,F$9:F$297)</f>
        <v>94.04</v>
      </c>
      <c r="G332" s="4">
        <f t="shared" si="373"/>
        <v>96.74</v>
      </c>
      <c r="H332" s="4">
        <f t="shared" si="373"/>
        <v>89.14</v>
      </c>
      <c r="I332" s="4">
        <f t="shared" si="373"/>
        <v>86.87</v>
      </c>
      <c r="J332" s="4">
        <f t="shared" si="371"/>
        <v>78.63</v>
      </c>
      <c r="K332" s="4">
        <f t="shared" si="371"/>
        <v>83.19</v>
      </c>
      <c r="L332" s="4">
        <f t="shared" si="371"/>
        <v>90.25418574757839</v>
      </c>
      <c r="M332" s="4">
        <f t="shared" si="371"/>
        <v>86.124283016122291</v>
      </c>
      <c r="N332" s="4">
        <f t="shared" si="371"/>
        <v>87.4856091746245</v>
      </c>
      <c r="O332" s="4">
        <f t="shared" si="371"/>
        <v>80.71945733342892</v>
      </c>
      <c r="P332" s="4">
        <f t="shared" si="371"/>
        <v>80.407500423372142</v>
      </c>
      <c r="Q332" s="4">
        <f t="shared" si="371"/>
        <v>81.510994687758028</v>
      </c>
      <c r="R332" s="4">
        <f t="shared" si="371"/>
        <v>86.015836166001606</v>
      </c>
      <c r="S332" s="4">
        <f t="shared" si="371"/>
        <v>87.447196814826754</v>
      </c>
      <c r="T332" s="4">
        <f t="shared" si="372"/>
        <v>86.819182614717732</v>
      </c>
      <c r="U332" s="4">
        <f t="shared" si="372"/>
        <v>84.230858746365513</v>
      </c>
      <c r="V332" s="4">
        <f t="shared" si="372"/>
        <v>79.342549730943858</v>
      </c>
      <c r="W332" s="4">
        <f t="shared" si="372"/>
        <v>78.982372352140132</v>
      </c>
      <c r="X332" s="4">
        <f t="shared" si="372"/>
        <v>104.06800511893982</v>
      </c>
      <c r="Y332" s="4">
        <f t="shared" si="372"/>
        <v>81.971877399250943</v>
      </c>
      <c r="Z332" s="4">
        <f t="shared" si="372"/>
        <v>79.566430478697526</v>
      </c>
      <c r="AA332" s="4">
        <f t="shared" si="372"/>
        <v>80.71945733342892</v>
      </c>
      <c r="AB332" s="4">
        <f t="shared" si="372"/>
        <v>80.407500423372142</v>
      </c>
      <c r="AC332" s="4">
        <f t="shared" si="372"/>
        <v>81.510994687758028</v>
      </c>
      <c r="AD332" s="4">
        <f t="shared" si="372"/>
        <v>86.015836166001606</v>
      </c>
      <c r="AE332" s="4">
        <f t="shared" si="372"/>
        <v>87.447196814826754</v>
      </c>
      <c r="AF332" s="4">
        <f t="shared" si="372"/>
        <v>86.819182614717732</v>
      </c>
    </row>
    <row r="333" spans="4:32">
      <c r="D333" s="13">
        <v>8580</v>
      </c>
      <c r="E333" s="2"/>
      <c r="F333" s="4">
        <f t="shared" si="373"/>
        <v>0</v>
      </c>
      <c r="G333" s="4">
        <f t="shared" si="373"/>
        <v>0</v>
      </c>
      <c r="H333" s="4">
        <f t="shared" si="373"/>
        <v>0</v>
      </c>
      <c r="I333" s="4">
        <f t="shared" si="373"/>
        <v>0</v>
      </c>
      <c r="J333" s="4">
        <f t="shared" si="371"/>
        <v>0</v>
      </c>
      <c r="K333" s="4">
        <f t="shared" si="371"/>
        <v>0</v>
      </c>
      <c r="L333" s="4">
        <f t="shared" si="371"/>
        <v>0</v>
      </c>
      <c r="M333" s="4">
        <f t="shared" si="371"/>
        <v>0</v>
      </c>
      <c r="N333" s="4">
        <f t="shared" si="371"/>
        <v>0</v>
      </c>
      <c r="O333" s="4">
        <f t="shared" si="371"/>
        <v>0</v>
      </c>
      <c r="P333" s="4">
        <f t="shared" si="371"/>
        <v>0</v>
      </c>
      <c r="Q333" s="4">
        <f t="shared" si="371"/>
        <v>0</v>
      </c>
      <c r="R333" s="4">
        <f t="shared" si="371"/>
        <v>0</v>
      </c>
      <c r="S333" s="4">
        <f t="shared" si="371"/>
        <v>0</v>
      </c>
      <c r="T333" s="4">
        <f t="shared" si="372"/>
        <v>0</v>
      </c>
      <c r="U333" s="4">
        <f t="shared" si="372"/>
        <v>0</v>
      </c>
      <c r="V333" s="4">
        <f t="shared" si="372"/>
        <v>0</v>
      </c>
      <c r="W333" s="4">
        <f t="shared" si="372"/>
        <v>0</v>
      </c>
      <c r="X333" s="4">
        <f t="shared" si="372"/>
        <v>0</v>
      </c>
      <c r="Y333" s="4">
        <f t="shared" si="372"/>
        <v>0</v>
      </c>
      <c r="Z333" s="4">
        <f t="shared" si="372"/>
        <v>0</v>
      </c>
      <c r="AA333" s="4">
        <f t="shared" si="372"/>
        <v>0</v>
      </c>
      <c r="AB333" s="4">
        <f t="shared" si="372"/>
        <v>0</v>
      </c>
      <c r="AC333" s="4">
        <f t="shared" si="372"/>
        <v>0</v>
      </c>
      <c r="AD333" s="4">
        <f t="shared" si="372"/>
        <v>0</v>
      </c>
      <c r="AE333" s="4">
        <f t="shared" si="372"/>
        <v>0</v>
      </c>
      <c r="AF333" s="4">
        <f t="shared" si="372"/>
        <v>0</v>
      </c>
    </row>
    <row r="334" spans="4:32">
      <c r="D334" s="13">
        <v>8590</v>
      </c>
      <c r="E334" s="2"/>
      <c r="F334" s="4">
        <f t="shared" si="373"/>
        <v>0</v>
      </c>
      <c r="G334" s="4">
        <f t="shared" si="373"/>
        <v>0</v>
      </c>
      <c r="H334" s="4">
        <f t="shared" si="373"/>
        <v>0</v>
      </c>
      <c r="I334" s="4">
        <f t="shared" si="373"/>
        <v>0</v>
      </c>
      <c r="J334" s="4">
        <f t="shared" si="371"/>
        <v>0</v>
      </c>
      <c r="K334" s="4">
        <f t="shared" si="371"/>
        <v>0</v>
      </c>
      <c r="L334" s="4">
        <f t="shared" si="371"/>
        <v>0</v>
      </c>
      <c r="M334" s="4">
        <f t="shared" si="371"/>
        <v>0</v>
      </c>
      <c r="N334" s="4">
        <f t="shared" si="371"/>
        <v>0</v>
      </c>
      <c r="O334" s="4">
        <f t="shared" si="371"/>
        <v>0</v>
      </c>
      <c r="P334" s="4">
        <f t="shared" si="371"/>
        <v>0</v>
      </c>
      <c r="Q334" s="4">
        <f t="shared" si="371"/>
        <v>0</v>
      </c>
      <c r="R334" s="4">
        <f t="shared" si="371"/>
        <v>0</v>
      </c>
      <c r="S334" s="4">
        <f t="shared" si="371"/>
        <v>0</v>
      </c>
      <c r="T334" s="4">
        <f t="shared" si="372"/>
        <v>0</v>
      </c>
      <c r="U334" s="4">
        <f t="shared" si="372"/>
        <v>0</v>
      </c>
      <c r="V334" s="4">
        <f t="shared" si="372"/>
        <v>0</v>
      </c>
      <c r="W334" s="4">
        <f t="shared" si="372"/>
        <v>0</v>
      </c>
      <c r="X334" s="4">
        <f t="shared" si="372"/>
        <v>0</v>
      </c>
      <c r="Y334" s="4">
        <f t="shared" si="372"/>
        <v>0</v>
      </c>
      <c r="Z334" s="4">
        <f t="shared" si="372"/>
        <v>0</v>
      </c>
      <c r="AA334" s="4">
        <f t="shared" si="372"/>
        <v>0</v>
      </c>
      <c r="AB334" s="4">
        <f t="shared" si="372"/>
        <v>0</v>
      </c>
      <c r="AC334" s="4">
        <f t="shared" si="372"/>
        <v>0</v>
      </c>
      <c r="AD334" s="4">
        <f t="shared" si="372"/>
        <v>0</v>
      </c>
      <c r="AE334" s="4">
        <f t="shared" si="372"/>
        <v>0</v>
      </c>
      <c r="AF334" s="4">
        <f t="shared" si="372"/>
        <v>0</v>
      </c>
    </row>
    <row r="335" spans="4:32">
      <c r="D335" s="14">
        <v>8600</v>
      </c>
      <c r="E335" s="2"/>
      <c r="F335" s="4">
        <f t="shared" si="373"/>
        <v>0</v>
      </c>
      <c r="G335" s="4">
        <f t="shared" si="373"/>
        <v>0</v>
      </c>
      <c r="H335" s="4">
        <f t="shared" si="373"/>
        <v>0</v>
      </c>
      <c r="I335" s="4">
        <f t="shared" si="373"/>
        <v>0</v>
      </c>
      <c r="J335" s="4">
        <f t="shared" si="371"/>
        <v>0</v>
      </c>
      <c r="K335" s="4">
        <f t="shared" si="371"/>
        <v>0</v>
      </c>
      <c r="L335" s="4">
        <f t="shared" si="371"/>
        <v>0</v>
      </c>
      <c r="M335" s="4">
        <f t="shared" si="371"/>
        <v>0</v>
      </c>
      <c r="N335" s="4">
        <f t="shared" si="371"/>
        <v>0</v>
      </c>
      <c r="O335" s="4">
        <f t="shared" si="371"/>
        <v>0</v>
      </c>
      <c r="P335" s="4">
        <f t="shared" si="371"/>
        <v>0</v>
      </c>
      <c r="Q335" s="4">
        <f t="shared" si="371"/>
        <v>0</v>
      </c>
      <c r="R335" s="4">
        <f t="shared" si="371"/>
        <v>0</v>
      </c>
      <c r="S335" s="4">
        <f t="shared" si="371"/>
        <v>0</v>
      </c>
      <c r="T335" s="4">
        <f t="shared" si="372"/>
        <v>0</v>
      </c>
      <c r="U335" s="4">
        <f t="shared" si="372"/>
        <v>0</v>
      </c>
      <c r="V335" s="4">
        <f t="shared" si="372"/>
        <v>0</v>
      </c>
      <c r="W335" s="4">
        <f t="shared" si="372"/>
        <v>0</v>
      </c>
      <c r="X335" s="4">
        <f t="shared" si="372"/>
        <v>0</v>
      </c>
      <c r="Y335" s="4">
        <f t="shared" si="372"/>
        <v>0</v>
      </c>
      <c r="Z335" s="4">
        <f t="shared" si="372"/>
        <v>0</v>
      </c>
      <c r="AA335" s="4">
        <f t="shared" si="372"/>
        <v>0</v>
      </c>
      <c r="AB335" s="4">
        <f t="shared" si="372"/>
        <v>0</v>
      </c>
      <c r="AC335" s="4">
        <f t="shared" si="372"/>
        <v>0</v>
      </c>
      <c r="AD335" s="4">
        <f t="shared" si="372"/>
        <v>0</v>
      </c>
      <c r="AE335" s="4">
        <f t="shared" si="372"/>
        <v>0</v>
      </c>
      <c r="AF335" s="4">
        <f t="shared" si="372"/>
        <v>0</v>
      </c>
    </row>
    <row r="336" spans="4:32">
      <c r="D336" s="13">
        <v>8620</v>
      </c>
      <c r="E336" s="2"/>
      <c r="F336" s="4">
        <f t="shared" si="373"/>
        <v>0</v>
      </c>
      <c r="G336" s="4">
        <f t="shared" si="373"/>
        <v>0</v>
      </c>
      <c r="H336" s="4">
        <f t="shared" si="373"/>
        <v>0</v>
      </c>
      <c r="I336" s="4">
        <f t="shared" si="373"/>
        <v>0</v>
      </c>
      <c r="J336" s="4">
        <f t="shared" si="371"/>
        <v>0</v>
      </c>
      <c r="K336" s="4">
        <f t="shared" si="371"/>
        <v>0</v>
      </c>
      <c r="L336" s="4">
        <f t="shared" si="371"/>
        <v>0</v>
      </c>
      <c r="M336" s="4">
        <f t="shared" si="371"/>
        <v>0</v>
      </c>
      <c r="N336" s="4">
        <f t="shared" si="371"/>
        <v>0</v>
      </c>
      <c r="O336" s="4">
        <f t="shared" si="371"/>
        <v>0</v>
      </c>
      <c r="P336" s="4">
        <f t="shared" si="371"/>
        <v>0</v>
      </c>
      <c r="Q336" s="4">
        <f t="shared" si="371"/>
        <v>0</v>
      </c>
      <c r="R336" s="4">
        <f t="shared" si="371"/>
        <v>0</v>
      </c>
      <c r="S336" s="4">
        <f t="shared" si="371"/>
        <v>0</v>
      </c>
      <c r="T336" s="4">
        <f t="shared" si="372"/>
        <v>0</v>
      </c>
      <c r="U336" s="4">
        <f t="shared" si="372"/>
        <v>0</v>
      </c>
      <c r="V336" s="4">
        <f t="shared" si="372"/>
        <v>0</v>
      </c>
      <c r="W336" s="4">
        <f t="shared" si="372"/>
        <v>0</v>
      </c>
      <c r="X336" s="4">
        <f t="shared" si="372"/>
        <v>0</v>
      </c>
      <c r="Y336" s="4">
        <f t="shared" si="372"/>
        <v>0</v>
      </c>
      <c r="Z336" s="4">
        <f t="shared" si="372"/>
        <v>0</v>
      </c>
      <c r="AA336" s="4">
        <f t="shared" si="372"/>
        <v>0</v>
      </c>
      <c r="AB336" s="4">
        <f t="shared" si="372"/>
        <v>0</v>
      </c>
      <c r="AC336" s="4">
        <f t="shared" si="372"/>
        <v>0</v>
      </c>
      <c r="AD336" s="4">
        <f t="shared" si="372"/>
        <v>0</v>
      </c>
      <c r="AE336" s="4">
        <f t="shared" si="372"/>
        <v>0</v>
      </c>
      <c r="AF336" s="4">
        <f t="shared" si="372"/>
        <v>0</v>
      </c>
    </row>
    <row r="337" spans="4:32">
      <c r="D337" s="13">
        <v>8630</v>
      </c>
      <c r="E337" s="2"/>
      <c r="F337" s="4">
        <f t="shared" si="373"/>
        <v>0</v>
      </c>
      <c r="G337" s="4">
        <f t="shared" si="373"/>
        <v>0</v>
      </c>
      <c r="H337" s="4">
        <f t="shared" si="373"/>
        <v>0</v>
      </c>
      <c r="I337" s="4">
        <f t="shared" si="373"/>
        <v>0</v>
      </c>
      <c r="J337" s="4">
        <f t="shared" si="371"/>
        <v>0</v>
      </c>
      <c r="K337" s="4">
        <f t="shared" si="371"/>
        <v>0</v>
      </c>
      <c r="L337" s="4">
        <f t="shared" si="371"/>
        <v>0</v>
      </c>
      <c r="M337" s="4">
        <f t="shared" si="371"/>
        <v>0</v>
      </c>
      <c r="N337" s="4">
        <f t="shared" si="371"/>
        <v>0</v>
      </c>
      <c r="O337" s="4">
        <f t="shared" si="371"/>
        <v>0</v>
      </c>
      <c r="P337" s="4">
        <f t="shared" si="371"/>
        <v>0</v>
      </c>
      <c r="Q337" s="4">
        <f t="shared" si="371"/>
        <v>0</v>
      </c>
      <c r="R337" s="4">
        <f t="shared" si="371"/>
        <v>0</v>
      </c>
      <c r="S337" s="4">
        <f t="shared" si="371"/>
        <v>0</v>
      </c>
      <c r="T337" s="4">
        <f t="shared" si="372"/>
        <v>0</v>
      </c>
      <c r="U337" s="4">
        <f t="shared" si="372"/>
        <v>0</v>
      </c>
      <c r="V337" s="4">
        <f t="shared" si="372"/>
        <v>0</v>
      </c>
      <c r="W337" s="4">
        <f t="shared" si="372"/>
        <v>0</v>
      </c>
      <c r="X337" s="4">
        <f t="shared" si="372"/>
        <v>0</v>
      </c>
      <c r="Y337" s="4">
        <f t="shared" si="372"/>
        <v>0</v>
      </c>
      <c r="Z337" s="4">
        <f t="shared" si="372"/>
        <v>0</v>
      </c>
      <c r="AA337" s="4">
        <f t="shared" si="372"/>
        <v>0</v>
      </c>
      <c r="AB337" s="4">
        <f t="shared" si="372"/>
        <v>0</v>
      </c>
      <c r="AC337" s="4">
        <f t="shared" si="372"/>
        <v>0</v>
      </c>
      <c r="AD337" s="4">
        <f t="shared" si="372"/>
        <v>0</v>
      </c>
      <c r="AE337" s="4">
        <f t="shared" si="372"/>
        <v>0</v>
      </c>
      <c r="AF337" s="4">
        <f t="shared" si="372"/>
        <v>0</v>
      </c>
    </row>
    <row r="338" spans="4:32">
      <c r="D338" s="13">
        <v>8640</v>
      </c>
      <c r="E338" s="2"/>
      <c r="F338" s="4">
        <f t="shared" si="373"/>
        <v>0</v>
      </c>
      <c r="G338" s="4">
        <f t="shared" si="373"/>
        <v>0</v>
      </c>
      <c r="H338" s="4">
        <f t="shared" si="373"/>
        <v>0</v>
      </c>
      <c r="I338" s="4">
        <f t="shared" si="373"/>
        <v>0</v>
      </c>
      <c r="J338" s="4">
        <f t="shared" si="371"/>
        <v>0</v>
      </c>
      <c r="K338" s="4">
        <f t="shared" si="371"/>
        <v>0</v>
      </c>
      <c r="L338" s="4">
        <f t="shared" si="371"/>
        <v>0</v>
      </c>
      <c r="M338" s="4">
        <f t="shared" si="371"/>
        <v>0</v>
      </c>
      <c r="N338" s="4">
        <f t="shared" si="371"/>
        <v>0</v>
      </c>
      <c r="O338" s="4">
        <f t="shared" si="371"/>
        <v>0</v>
      </c>
      <c r="P338" s="4">
        <f t="shared" si="371"/>
        <v>0</v>
      </c>
      <c r="Q338" s="4">
        <f t="shared" si="371"/>
        <v>0</v>
      </c>
      <c r="R338" s="4">
        <f t="shared" si="371"/>
        <v>0</v>
      </c>
      <c r="S338" s="4">
        <f t="shared" si="371"/>
        <v>0</v>
      </c>
      <c r="T338" s="4">
        <f t="shared" si="372"/>
        <v>0</v>
      </c>
      <c r="U338" s="4">
        <f t="shared" si="372"/>
        <v>0</v>
      </c>
      <c r="V338" s="4">
        <f t="shared" si="372"/>
        <v>0</v>
      </c>
      <c r="W338" s="4">
        <f t="shared" si="372"/>
        <v>0</v>
      </c>
      <c r="X338" s="4">
        <f t="shared" si="372"/>
        <v>0</v>
      </c>
      <c r="Y338" s="4">
        <f t="shared" si="372"/>
        <v>0</v>
      </c>
      <c r="Z338" s="4">
        <f t="shared" si="372"/>
        <v>0</v>
      </c>
      <c r="AA338" s="4">
        <f t="shared" si="372"/>
        <v>0</v>
      </c>
      <c r="AB338" s="4">
        <f t="shared" si="372"/>
        <v>0</v>
      </c>
      <c r="AC338" s="4">
        <f t="shared" si="372"/>
        <v>0</v>
      </c>
      <c r="AD338" s="4">
        <f t="shared" si="372"/>
        <v>0</v>
      </c>
      <c r="AE338" s="4">
        <f t="shared" si="372"/>
        <v>0</v>
      </c>
      <c r="AF338" s="4">
        <f t="shared" si="372"/>
        <v>0</v>
      </c>
    </row>
    <row r="339" spans="4:32">
      <c r="D339" s="13">
        <v>8650</v>
      </c>
      <c r="E339" s="2"/>
      <c r="F339" s="4">
        <f t="shared" si="373"/>
        <v>0</v>
      </c>
      <c r="G339" s="4">
        <f t="shared" si="373"/>
        <v>0</v>
      </c>
      <c r="H339" s="4">
        <f t="shared" si="373"/>
        <v>0</v>
      </c>
      <c r="I339" s="4">
        <f t="shared" si="373"/>
        <v>0</v>
      </c>
      <c r="J339" s="4">
        <f t="shared" si="371"/>
        <v>0</v>
      </c>
      <c r="K339" s="4">
        <f t="shared" si="371"/>
        <v>444.74</v>
      </c>
      <c r="L339" s="4">
        <f t="shared" si="371"/>
        <v>66.1802107197569</v>
      </c>
      <c r="M339" s="4">
        <f t="shared" si="371"/>
        <v>74.363810028914457</v>
      </c>
      <c r="N339" s="4">
        <f t="shared" si="371"/>
        <v>57.894614769732961</v>
      </c>
      <c r="O339" s="4">
        <f t="shared" si="371"/>
        <v>40.326994147374954</v>
      </c>
      <c r="P339" s="4">
        <f t="shared" si="371"/>
        <v>70.442018540508542</v>
      </c>
      <c r="Q339" s="4">
        <f t="shared" si="371"/>
        <v>96.505257345864763</v>
      </c>
      <c r="R339" s="4">
        <f t="shared" si="371"/>
        <v>82.857528679329747</v>
      </c>
      <c r="S339" s="4">
        <f t="shared" si="371"/>
        <v>108.97775346217409</v>
      </c>
      <c r="T339" s="4">
        <f t="shared" si="372"/>
        <v>62.941342489103334</v>
      </c>
      <c r="U339" s="4">
        <f t="shared" si="372"/>
        <v>82.20920994993611</v>
      </c>
      <c r="V339" s="4">
        <f t="shared" si="372"/>
        <v>45.663854821695629</v>
      </c>
      <c r="W339" s="4">
        <f t="shared" si="372"/>
        <v>57.569794698050764</v>
      </c>
      <c r="X339" s="4">
        <f t="shared" si="372"/>
        <v>40.068492539349208</v>
      </c>
      <c r="Y339" s="4">
        <f t="shared" si="372"/>
        <v>58.428713779030872</v>
      </c>
      <c r="Z339" s="4">
        <f t="shared" si="372"/>
        <v>46.738494733398824</v>
      </c>
      <c r="AA339" s="4">
        <f t="shared" si="372"/>
        <v>40.326994147374954</v>
      </c>
      <c r="AB339" s="4">
        <f t="shared" si="372"/>
        <v>70.442018540508542</v>
      </c>
      <c r="AC339" s="4">
        <f t="shared" si="372"/>
        <v>96.505257345864763</v>
      </c>
      <c r="AD339" s="4">
        <f t="shared" si="372"/>
        <v>82.857528679329747</v>
      </c>
      <c r="AE339" s="4">
        <f t="shared" si="372"/>
        <v>108.97775346217409</v>
      </c>
      <c r="AF339" s="4">
        <f t="shared" si="372"/>
        <v>62.941342489103334</v>
      </c>
    </row>
    <row r="340" spans="4:32">
      <c r="D340" s="13">
        <v>8670</v>
      </c>
      <c r="E340" s="2"/>
      <c r="F340" s="4">
        <f t="shared" si="373"/>
        <v>0</v>
      </c>
      <c r="G340" s="4">
        <f t="shared" si="373"/>
        <v>0</v>
      </c>
      <c r="H340" s="4">
        <f t="shared" si="373"/>
        <v>0</v>
      </c>
      <c r="I340" s="4">
        <f t="shared" si="373"/>
        <v>0</v>
      </c>
      <c r="J340" s="4">
        <f t="shared" si="371"/>
        <v>0</v>
      </c>
      <c r="K340" s="4">
        <f t="shared" si="371"/>
        <v>0</v>
      </c>
      <c r="L340" s="4">
        <f t="shared" si="371"/>
        <v>0</v>
      </c>
      <c r="M340" s="4">
        <f t="shared" si="371"/>
        <v>0</v>
      </c>
      <c r="N340" s="4">
        <f t="shared" si="371"/>
        <v>0</v>
      </c>
      <c r="O340" s="4">
        <f t="shared" si="371"/>
        <v>0</v>
      </c>
      <c r="P340" s="4">
        <f t="shared" si="371"/>
        <v>0</v>
      </c>
      <c r="Q340" s="4">
        <f t="shared" si="371"/>
        <v>0</v>
      </c>
      <c r="R340" s="4">
        <f t="shared" si="371"/>
        <v>0</v>
      </c>
      <c r="S340" s="4">
        <f t="shared" si="371"/>
        <v>0</v>
      </c>
      <c r="T340" s="4">
        <f t="shared" si="372"/>
        <v>0</v>
      </c>
      <c r="U340" s="4">
        <f t="shared" si="372"/>
        <v>0</v>
      </c>
      <c r="V340" s="4">
        <f t="shared" si="372"/>
        <v>0</v>
      </c>
      <c r="W340" s="4">
        <f t="shared" si="372"/>
        <v>0</v>
      </c>
      <c r="X340" s="4">
        <f t="shared" si="372"/>
        <v>0</v>
      </c>
      <c r="Y340" s="4">
        <f t="shared" si="372"/>
        <v>0</v>
      </c>
      <c r="Z340" s="4">
        <f t="shared" si="372"/>
        <v>0</v>
      </c>
      <c r="AA340" s="4">
        <f t="shared" si="372"/>
        <v>0</v>
      </c>
      <c r="AB340" s="4">
        <f t="shared" si="372"/>
        <v>0</v>
      </c>
      <c r="AC340" s="4">
        <f t="shared" si="372"/>
        <v>0</v>
      </c>
      <c r="AD340" s="4">
        <f t="shared" si="372"/>
        <v>0</v>
      </c>
      <c r="AE340" s="4">
        <f t="shared" si="372"/>
        <v>0</v>
      </c>
      <c r="AF340" s="4">
        <f t="shared" si="372"/>
        <v>0</v>
      </c>
    </row>
    <row r="341" spans="4:32">
      <c r="D341" s="13">
        <v>8700</v>
      </c>
      <c r="E341" s="2"/>
      <c r="F341" s="4">
        <f t="shared" si="373"/>
        <v>293118.21000000002</v>
      </c>
      <c r="G341" s="4">
        <f t="shared" si="373"/>
        <v>240515.67999999988</v>
      </c>
      <c r="H341" s="4">
        <f t="shared" si="373"/>
        <v>223258.58999999991</v>
      </c>
      <c r="I341" s="4">
        <f t="shared" si="373"/>
        <v>246464.21000000002</v>
      </c>
      <c r="J341" s="4">
        <f t="shared" ref="J341:S350" si="374">SUMIF($C$9:$C$297,$D341,J$9:J$297)</f>
        <v>254197.19000000006</v>
      </c>
      <c r="K341" s="4">
        <f t="shared" si="374"/>
        <v>238115.81999999995</v>
      </c>
      <c r="L341" s="4">
        <f t="shared" si="374"/>
        <v>281149.71381776006</v>
      </c>
      <c r="M341" s="4">
        <f t="shared" si="374"/>
        <v>294870.09092174401</v>
      </c>
      <c r="N341" s="4">
        <f t="shared" si="374"/>
        <v>305142.18191878434</v>
      </c>
      <c r="O341" s="4">
        <f t="shared" si="374"/>
        <v>322467.26428149309</v>
      </c>
      <c r="P341" s="4">
        <f t="shared" si="374"/>
        <v>348949.03615560388</v>
      </c>
      <c r="Q341" s="4">
        <f t="shared" si="374"/>
        <v>302321.29306661879</v>
      </c>
      <c r="R341" s="4">
        <f t="shared" si="374"/>
        <v>347849.26917710947</v>
      </c>
      <c r="S341" s="4">
        <f t="shared" si="374"/>
        <v>315991.79427726916</v>
      </c>
      <c r="T341" s="4">
        <f t="shared" ref="T341:AF350" si="375">SUMIF($C$9:$C$297,$D341,T$9:T$297)</f>
        <v>329826.15700502973</v>
      </c>
      <c r="U341" s="4">
        <f t="shared" si="375"/>
        <v>363370.24106817547</v>
      </c>
      <c r="V341" s="4">
        <f t="shared" si="375"/>
        <v>330918.98617644393</v>
      </c>
      <c r="W341" s="4">
        <f t="shared" si="375"/>
        <v>307582.35552223923</v>
      </c>
      <c r="X341" s="4">
        <f t="shared" si="375"/>
        <v>323442.59377583815</v>
      </c>
      <c r="Y341" s="4">
        <f t="shared" si="375"/>
        <v>319922.14845974825</v>
      </c>
      <c r="Z341" s="4">
        <f t="shared" si="375"/>
        <v>340520.14598185191</v>
      </c>
      <c r="AA341" s="4">
        <f t="shared" si="375"/>
        <v>326572.54946827336</v>
      </c>
      <c r="AB341" s="4">
        <f t="shared" si="375"/>
        <v>352877.13079750963</v>
      </c>
      <c r="AC341" s="4">
        <f t="shared" si="375"/>
        <v>306072.19724807446</v>
      </c>
      <c r="AD341" s="4">
        <f t="shared" si="375"/>
        <v>351954.55436388974</v>
      </c>
      <c r="AE341" s="4">
        <f t="shared" si="375"/>
        <v>319565.50874683924</v>
      </c>
      <c r="AF341" s="4">
        <f t="shared" si="375"/>
        <v>333577.06118648546</v>
      </c>
    </row>
    <row r="342" spans="4:32">
      <c r="D342" s="13">
        <v>8710</v>
      </c>
      <c r="E342" s="2"/>
      <c r="F342" s="4">
        <f t="shared" si="373"/>
        <v>0</v>
      </c>
      <c r="G342" s="4">
        <f t="shared" si="373"/>
        <v>0</v>
      </c>
      <c r="H342" s="4">
        <f t="shared" si="373"/>
        <v>0</v>
      </c>
      <c r="I342" s="4">
        <f t="shared" si="373"/>
        <v>0</v>
      </c>
      <c r="J342" s="4">
        <f t="shared" si="374"/>
        <v>0</v>
      </c>
      <c r="K342" s="4">
        <f t="shared" si="374"/>
        <v>0</v>
      </c>
      <c r="L342" s="4">
        <f t="shared" si="374"/>
        <v>0</v>
      </c>
      <c r="M342" s="4">
        <f t="shared" si="374"/>
        <v>0</v>
      </c>
      <c r="N342" s="4">
        <f t="shared" si="374"/>
        <v>0</v>
      </c>
      <c r="O342" s="4">
        <f t="shared" si="374"/>
        <v>0</v>
      </c>
      <c r="P342" s="4">
        <f t="shared" si="374"/>
        <v>0</v>
      </c>
      <c r="Q342" s="4">
        <f t="shared" si="374"/>
        <v>0</v>
      </c>
      <c r="R342" s="4">
        <f t="shared" si="374"/>
        <v>0</v>
      </c>
      <c r="S342" s="4">
        <f t="shared" si="374"/>
        <v>0</v>
      </c>
      <c r="T342" s="4">
        <f t="shared" si="375"/>
        <v>0</v>
      </c>
      <c r="U342" s="4">
        <f t="shared" si="375"/>
        <v>0</v>
      </c>
      <c r="V342" s="4">
        <f t="shared" si="375"/>
        <v>0</v>
      </c>
      <c r="W342" s="4">
        <f t="shared" si="375"/>
        <v>0</v>
      </c>
      <c r="X342" s="4">
        <f t="shared" si="375"/>
        <v>0</v>
      </c>
      <c r="Y342" s="4">
        <f t="shared" si="375"/>
        <v>0</v>
      </c>
      <c r="Z342" s="4">
        <f t="shared" si="375"/>
        <v>0</v>
      </c>
      <c r="AA342" s="4">
        <f t="shared" si="375"/>
        <v>0</v>
      </c>
      <c r="AB342" s="4">
        <f t="shared" si="375"/>
        <v>0</v>
      </c>
      <c r="AC342" s="4">
        <f t="shared" si="375"/>
        <v>0</v>
      </c>
      <c r="AD342" s="4">
        <f t="shared" si="375"/>
        <v>0</v>
      </c>
      <c r="AE342" s="4">
        <f t="shared" si="375"/>
        <v>0</v>
      </c>
      <c r="AF342" s="4">
        <f t="shared" si="375"/>
        <v>0</v>
      </c>
    </row>
    <row r="343" spans="4:32">
      <c r="D343" s="14">
        <v>8711</v>
      </c>
      <c r="E343" s="2"/>
      <c r="F343" s="4">
        <f t="shared" si="373"/>
        <v>16631.21</v>
      </c>
      <c r="G343" s="4">
        <f t="shared" si="373"/>
        <v>13456.7</v>
      </c>
      <c r="H343" s="4">
        <f t="shared" si="373"/>
        <v>0</v>
      </c>
      <c r="I343" s="4">
        <f t="shared" si="373"/>
        <v>2264.35</v>
      </c>
      <c r="J343" s="4">
        <f t="shared" si="374"/>
        <v>0</v>
      </c>
      <c r="K343" s="4">
        <f t="shared" si="374"/>
        <v>3084.98</v>
      </c>
      <c r="L343" s="4">
        <f t="shared" si="374"/>
        <v>5273.2922843157758</v>
      </c>
      <c r="M343" s="4">
        <f t="shared" si="374"/>
        <v>5925.3680426969659</v>
      </c>
      <c r="N343" s="4">
        <f t="shared" si="374"/>
        <v>4613.0893517618642</v>
      </c>
      <c r="O343" s="4">
        <f t="shared" si="374"/>
        <v>3213.2872466589952</v>
      </c>
      <c r="P343" s="4">
        <f t="shared" si="374"/>
        <v>5612.8765505788788</v>
      </c>
      <c r="Q343" s="4">
        <f t="shared" si="374"/>
        <v>7689.6163282528496</v>
      </c>
      <c r="R343" s="4">
        <f t="shared" si="374"/>
        <v>6602.1543589879284</v>
      </c>
      <c r="S343" s="4">
        <f t="shared" si="374"/>
        <v>8683.4348250660914</v>
      </c>
      <c r="T343" s="4">
        <f t="shared" si="375"/>
        <v>5015.2166652618425</v>
      </c>
      <c r="U343" s="4">
        <f t="shared" si="375"/>
        <v>6550.4958025054493</v>
      </c>
      <c r="V343" s="4">
        <f t="shared" si="375"/>
        <v>3638.5325867733623</v>
      </c>
      <c r="W343" s="4">
        <f t="shared" si="375"/>
        <v>4587.2074278579666</v>
      </c>
      <c r="X343" s="4">
        <f t="shared" si="375"/>
        <v>3192.6896311443252</v>
      </c>
      <c r="Y343" s="4">
        <f t="shared" si="375"/>
        <v>4655.6467893124609</v>
      </c>
      <c r="Z343" s="4">
        <f t="shared" si="375"/>
        <v>3724.1607570854658</v>
      </c>
      <c r="AA343" s="4">
        <f t="shared" si="375"/>
        <v>3213.2872466589952</v>
      </c>
      <c r="AB343" s="4">
        <f t="shared" si="375"/>
        <v>5612.8765505788788</v>
      </c>
      <c r="AC343" s="4">
        <f t="shared" si="375"/>
        <v>7689.6163282528496</v>
      </c>
      <c r="AD343" s="4">
        <f t="shared" si="375"/>
        <v>6602.1543589879284</v>
      </c>
      <c r="AE343" s="4">
        <f t="shared" si="375"/>
        <v>8683.4348250660914</v>
      </c>
      <c r="AF343" s="4">
        <f t="shared" si="375"/>
        <v>5015.2166652618425</v>
      </c>
    </row>
    <row r="344" spans="4:32">
      <c r="D344" s="13">
        <v>8720</v>
      </c>
      <c r="E344" s="2"/>
      <c r="F344" s="4">
        <f t="shared" si="373"/>
        <v>0</v>
      </c>
      <c r="G344" s="4">
        <f t="shared" si="373"/>
        <v>0</v>
      </c>
      <c r="H344" s="4">
        <f t="shared" si="373"/>
        <v>0</v>
      </c>
      <c r="I344" s="4">
        <f t="shared" si="373"/>
        <v>0</v>
      </c>
      <c r="J344" s="4">
        <f t="shared" si="374"/>
        <v>0</v>
      </c>
      <c r="K344" s="4">
        <f t="shared" si="374"/>
        <v>0</v>
      </c>
      <c r="L344" s="4">
        <f t="shared" si="374"/>
        <v>0</v>
      </c>
      <c r="M344" s="4">
        <f t="shared" si="374"/>
        <v>0</v>
      </c>
      <c r="N344" s="4">
        <f t="shared" si="374"/>
        <v>0</v>
      </c>
      <c r="O344" s="4">
        <f t="shared" si="374"/>
        <v>0</v>
      </c>
      <c r="P344" s="4">
        <f t="shared" si="374"/>
        <v>0</v>
      </c>
      <c r="Q344" s="4">
        <f t="shared" si="374"/>
        <v>0</v>
      </c>
      <c r="R344" s="4">
        <f t="shared" si="374"/>
        <v>0</v>
      </c>
      <c r="S344" s="4">
        <f t="shared" si="374"/>
        <v>0</v>
      </c>
      <c r="T344" s="4">
        <f t="shared" si="375"/>
        <v>0</v>
      </c>
      <c r="U344" s="4">
        <f t="shared" si="375"/>
        <v>0</v>
      </c>
      <c r="V344" s="4">
        <f t="shared" si="375"/>
        <v>0</v>
      </c>
      <c r="W344" s="4">
        <f t="shared" si="375"/>
        <v>0</v>
      </c>
      <c r="X344" s="4">
        <f t="shared" si="375"/>
        <v>0</v>
      </c>
      <c r="Y344" s="4">
        <f t="shared" si="375"/>
        <v>0</v>
      </c>
      <c r="Z344" s="4">
        <f t="shared" si="375"/>
        <v>0</v>
      </c>
      <c r="AA344" s="4">
        <f t="shared" si="375"/>
        <v>0</v>
      </c>
      <c r="AB344" s="4">
        <f t="shared" si="375"/>
        <v>0</v>
      </c>
      <c r="AC344" s="4">
        <f t="shared" si="375"/>
        <v>0</v>
      </c>
      <c r="AD344" s="4">
        <f t="shared" si="375"/>
        <v>0</v>
      </c>
      <c r="AE344" s="4">
        <f t="shared" si="375"/>
        <v>0</v>
      </c>
      <c r="AF344" s="4">
        <f t="shared" si="375"/>
        <v>0</v>
      </c>
    </row>
    <row r="345" spans="4:32">
      <c r="D345" s="13">
        <v>8740</v>
      </c>
      <c r="E345" s="2"/>
      <c r="F345" s="4">
        <f t="shared" si="373"/>
        <v>14446.55</v>
      </c>
      <c r="G345" s="4">
        <f t="shared" si="373"/>
        <v>8226.41</v>
      </c>
      <c r="H345" s="4">
        <f t="shared" si="373"/>
        <v>6437.23</v>
      </c>
      <c r="I345" s="4">
        <f t="shared" si="373"/>
        <v>7402.23</v>
      </c>
      <c r="J345" s="4">
        <f t="shared" si="374"/>
        <v>10511.759999999998</v>
      </c>
      <c r="K345" s="4">
        <f t="shared" si="374"/>
        <v>-11155.19</v>
      </c>
      <c r="L345" s="4">
        <f t="shared" si="374"/>
        <v>9350.4692040977152</v>
      </c>
      <c r="M345" s="4">
        <f t="shared" si="374"/>
        <v>9782.4445751946732</v>
      </c>
      <c r="N345" s="4">
        <f t="shared" si="374"/>
        <v>10690.539691641072</v>
      </c>
      <c r="O345" s="4">
        <f t="shared" si="374"/>
        <v>9999.6985109545913</v>
      </c>
      <c r="P345" s="4">
        <f t="shared" si="374"/>
        <v>10262.22928596758</v>
      </c>
      <c r="Q345" s="4">
        <f t="shared" si="374"/>
        <v>10807.773645629333</v>
      </c>
      <c r="R345" s="4">
        <f t="shared" si="374"/>
        <v>12207.874143586272</v>
      </c>
      <c r="S345" s="4">
        <f t="shared" si="374"/>
        <v>11489.964573787236</v>
      </c>
      <c r="T345" s="4">
        <f t="shared" si="375"/>
        <v>10689.660938232726</v>
      </c>
      <c r="U345" s="4">
        <f t="shared" si="375"/>
        <v>11474.504566221227</v>
      </c>
      <c r="V345" s="4">
        <f t="shared" si="375"/>
        <v>11448.934980176169</v>
      </c>
      <c r="W345" s="4">
        <f t="shared" si="375"/>
        <v>11435.225326857319</v>
      </c>
      <c r="X345" s="4">
        <f t="shared" si="375"/>
        <v>11774.249084253192</v>
      </c>
      <c r="Y345" s="4">
        <f t="shared" si="375"/>
        <v>12951.946770479744</v>
      </c>
      <c r="Z345" s="4">
        <f t="shared" si="375"/>
        <v>12331.715411043153</v>
      </c>
      <c r="AA345" s="4">
        <f t="shared" si="375"/>
        <v>10000.146838008446</v>
      </c>
      <c r="AB345" s="4">
        <f t="shared" si="375"/>
        <v>10262.658262522909</v>
      </c>
      <c r="AC345" s="4">
        <f t="shared" si="375"/>
        <v>10808.183271695356</v>
      </c>
      <c r="AD345" s="4">
        <f t="shared" si="375"/>
        <v>12208.322470640127</v>
      </c>
      <c r="AE345" s="4">
        <f t="shared" si="375"/>
        <v>11490.354849445703</v>
      </c>
      <c r="AF345" s="4">
        <f t="shared" si="375"/>
        <v>10690.070564298749</v>
      </c>
    </row>
    <row r="346" spans="4:32">
      <c r="D346" s="13">
        <v>8750</v>
      </c>
      <c r="E346" s="2"/>
      <c r="F346" s="4">
        <f t="shared" si="373"/>
        <v>12539.32</v>
      </c>
      <c r="G346" s="4">
        <f t="shared" si="373"/>
        <v>9849.65</v>
      </c>
      <c r="H346" s="4">
        <f t="shared" si="373"/>
        <v>13718.970000000001</v>
      </c>
      <c r="I346" s="4">
        <f t="shared" si="373"/>
        <v>18886.350000000002</v>
      </c>
      <c r="J346" s="4">
        <f t="shared" si="374"/>
        <v>14789.86</v>
      </c>
      <c r="K346" s="4">
        <f t="shared" si="374"/>
        <v>12619.23</v>
      </c>
      <c r="L346" s="4">
        <f t="shared" si="374"/>
        <v>13054.063460912779</v>
      </c>
      <c r="M346" s="4">
        <f t="shared" si="374"/>
        <v>13600.592205399724</v>
      </c>
      <c r="N346" s="4">
        <f t="shared" si="374"/>
        <v>12744.240553805761</v>
      </c>
      <c r="O346" s="4">
        <f t="shared" si="374"/>
        <v>13325.440798026568</v>
      </c>
      <c r="P346" s="4">
        <f t="shared" si="374"/>
        <v>14678.386214154609</v>
      </c>
      <c r="Q346" s="4">
        <f t="shared" si="374"/>
        <v>14331.834561032712</v>
      </c>
      <c r="R346" s="4">
        <f t="shared" si="374"/>
        <v>15286.808350942996</v>
      </c>
      <c r="S346" s="4">
        <f t="shared" si="374"/>
        <v>14536.441945778522</v>
      </c>
      <c r="T346" s="4">
        <f t="shared" si="375"/>
        <v>13775.884553300695</v>
      </c>
      <c r="U346" s="4">
        <f t="shared" si="375"/>
        <v>15088.284354892747</v>
      </c>
      <c r="V346" s="4">
        <f t="shared" si="375"/>
        <v>14175.290020829772</v>
      </c>
      <c r="W346" s="4">
        <f t="shared" si="375"/>
        <v>13200.648820818493</v>
      </c>
      <c r="X346" s="4">
        <f t="shared" si="375"/>
        <v>13393.80728191989</v>
      </c>
      <c r="Y346" s="4">
        <f t="shared" si="375"/>
        <v>13711.153723082054</v>
      </c>
      <c r="Z346" s="4">
        <f t="shared" si="375"/>
        <v>13936.268305175377</v>
      </c>
      <c r="AA346" s="4">
        <f t="shared" si="375"/>
        <v>13620.984094197553</v>
      </c>
      <c r="AB346" s="4">
        <f t="shared" si="375"/>
        <v>14961.17339831388</v>
      </c>
      <c r="AC346" s="4">
        <f t="shared" si="375"/>
        <v>14601.865639258076</v>
      </c>
      <c r="AD346" s="4">
        <f t="shared" si="375"/>
        <v>15582.351647113981</v>
      </c>
      <c r="AE346" s="4">
        <f t="shared" si="375"/>
        <v>14793.716971959837</v>
      </c>
      <c r="AF346" s="4">
        <f t="shared" si="375"/>
        <v>14045.915631526057</v>
      </c>
    </row>
    <row r="347" spans="4:32">
      <c r="D347" s="13">
        <v>8760</v>
      </c>
      <c r="E347" s="2"/>
      <c r="F347" s="4">
        <f t="shared" si="373"/>
        <v>0</v>
      </c>
      <c r="G347" s="4">
        <f t="shared" si="373"/>
        <v>0</v>
      </c>
      <c r="H347" s="4">
        <f t="shared" si="373"/>
        <v>0</v>
      </c>
      <c r="I347" s="4">
        <f t="shared" si="373"/>
        <v>0</v>
      </c>
      <c r="J347" s="4">
        <f t="shared" si="374"/>
        <v>0</v>
      </c>
      <c r="K347" s="4">
        <f t="shared" si="374"/>
        <v>0</v>
      </c>
      <c r="L347" s="4">
        <f t="shared" si="374"/>
        <v>0</v>
      </c>
      <c r="M347" s="4">
        <f t="shared" si="374"/>
        <v>0</v>
      </c>
      <c r="N347" s="4">
        <f t="shared" si="374"/>
        <v>0</v>
      </c>
      <c r="O347" s="4">
        <f t="shared" si="374"/>
        <v>0</v>
      </c>
      <c r="P347" s="4">
        <f t="shared" si="374"/>
        <v>0</v>
      </c>
      <c r="Q347" s="4">
        <f t="shared" si="374"/>
        <v>0</v>
      </c>
      <c r="R347" s="4">
        <f t="shared" si="374"/>
        <v>0</v>
      </c>
      <c r="S347" s="4">
        <f t="shared" si="374"/>
        <v>0</v>
      </c>
      <c r="T347" s="4">
        <f t="shared" si="375"/>
        <v>0</v>
      </c>
      <c r="U347" s="4">
        <f t="shared" si="375"/>
        <v>0</v>
      </c>
      <c r="V347" s="4">
        <f t="shared" si="375"/>
        <v>0</v>
      </c>
      <c r="W347" s="4">
        <f t="shared" si="375"/>
        <v>0</v>
      </c>
      <c r="X347" s="4">
        <f t="shared" si="375"/>
        <v>0</v>
      </c>
      <c r="Y347" s="4">
        <f t="shared" si="375"/>
        <v>0</v>
      </c>
      <c r="Z347" s="4">
        <f t="shared" si="375"/>
        <v>0</v>
      </c>
      <c r="AA347" s="4">
        <f t="shared" si="375"/>
        <v>0</v>
      </c>
      <c r="AB347" s="4">
        <f t="shared" si="375"/>
        <v>0</v>
      </c>
      <c r="AC347" s="4">
        <f t="shared" si="375"/>
        <v>0</v>
      </c>
      <c r="AD347" s="4">
        <f t="shared" si="375"/>
        <v>0</v>
      </c>
      <c r="AE347" s="4">
        <f t="shared" si="375"/>
        <v>0</v>
      </c>
      <c r="AF347" s="4">
        <f t="shared" si="375"/>
        <v>0</v>
      </c>
    </row>
    <row r="348" spans="4:32">
      <c r="D348" s="13">
        <v>8770</v>
      </c>
      <c r="E348" s="2"/>
      <c r="F348" s="4">
        <f t="shared" si="373"/>
        <v>240</v>
      </c>
      <c r="G348" s="4">
        <f t="shared" si="373"/>
        <v>3984.12</v>
      </c>
      <c r="H348" s="4">
        <f t="shared" si="373"/>
        <v>4153.6000000000004</v>
      </c>
      <c r="I348" s="4">
        <f t="shared" si="373"/>
        <v>0</v>
      </c>
      <c r="J348" s="4">
        <f t="shared" si="374"/>
        <v>2043.1</v>
      </c>
      <c r="K348" s="4">
        <f t="shared" si="374"/>
        <v>0</v>
      </c>
      <c r="L348" s="4">
        <f t="shared" si="374"/>
        <v>1550.6859366655963</v>
      </c>
      <c r="M348" s="4">
        <f t="shared" si="374"/>
        <v>1742.4380060833578</v>
      </c>
      <c r="N348" s="4">
        <f t="shared" si="374"/>
        <v>1356.543957109162</v>
      </c>
      <c r="O348" s="4">
        <f t="shared" si="374"/>
        <v>944.91241433387574</v>
      </c>
      <c r="P348" s="4">
        <f t="shared" si="374"/>
        <v>1650.5454774639165</v>
      </c>
      <c r="Q348" s="4">
        <f t="shared" si="374"/>
        <v>2261.2400860164016</v>
      </c>
      <c r="R348" s="4">
        <f t="shared" si="374"/>
        <v>1941.4565634126302</v>
      </c>
      <c r="S348" s="4">
        <f t="shared" si="374"/>
        <v>2553.4864254029167</v>
      </c>
      <c r="T348" s="4">
        <f t="shared" si="375"/>
        <v>1474.7951626507574</v>
      </c>
      <c r="U348" s="4">
        <f t="shared" si="375"/>
        <v>1926.2656366202575</v>
      </c>
      <c r="V348" s="4">
        <f t="shared" si="375"/>
        <v>1069.9618015087967</v>
      </c>
      <c r="W348" s="4">
        <f t="shared" si="375"/>
        <v>1348.9330125136964</v>
      </c>
      <c r="X348" s="4">
        <f t="shared" si="375"/>
        <v>938.85539511602519</v>
      </c>
      <c r="Y348" s="4">
        <f t="shared" si="375"/>
        <v>1369.0585715762031</v>
      </c>
      <c r="Z348" s="4">
        <f t="shared" si="375"/>
        <v>1095.1419721358484</v>
      </c>
      <c r="AA348" s="4">
        <f t="shared" si="375"/>
        <v>944.91241433387574</v>
      </c>
      <c r="AB348" s="4">
        <f t="shared" si="375"/>
        <v>1650.5454774639165</v>
      </c>
      <c r="AC348" s="4">
        <f t="shared" si="375"/>
        <v>2261.2400860164016</v>
      </c>
      <c r="AD348" s="4">
        <f t="shared" si="375"/>
        <v>1941.4565634126302</v>
      </c>
      <c r="AE348" s="4">
        <f t="shared" si="375"/>
        <v>2553.4864254029167</v>
      </c>
      <c r="AF348" s="4">
        <f t="shared" si="375"/>
        <v>1474.7951626507574</v>
      </c>
    </row>
    <row r="349" spans="4:32">
      <c r="D349" s="13">
        <v>8780</v>
      </c>
      <c r="E349" s="2"/>
      <c r="F349" s="4">
        <f t="shared" si="373"/>
        <v>0</v>
      </c>
      <c r="G349" s="4">
        <f t="shared" si="373"/>
        <v>0</v>
      </c>
      <c r="H349" s="4">
        <f t="shared" si="373"/>
        <v>0</v>
      </c>
      <c r="I349" s="4">
        <f t="shared" si="373"/>
        <v>0</v>
      </c>
      <c r="J349" s="4">
        <f t="shared" si="374"/>
        <v>0</v>
      </c>
      <c r="K349" s="4">
        <f t="shared" si="374"/>
        <v>0</v>
      </c>
      <c r="L349" s="4">
        <f t="shared" si="374"/>
        <v>0</v>
      </c>
      <c r="M349" s="4">
        <f t="shared" si="374"/>
        <v>0</v>
      </c>
      <c r="N349" s="4">
        <f t="shared" si="374"/>
        <v>0</v>
      </c>
      <c r="O349" s="4">
        <f t="shared" si="374"/>
        <v>0</v>
      </c>
      <c r="P349" s="4">
        <f t="shared" si="374"/>
        <v>0</v>
      </c>
      <c r="Q349" s="4">
        <f t="shared" si="374"/>
        <v>0</v>
      </c>
      <c r="R349" s="4">
        <f t="shared" si="374"/>
        <v>0</v>
      </c>
      <c r="S349" s="4">
        <f t="shared" si="374"/>
        <v>0</v>
      </c>
      <c r="T349" s="4">
        <f t="shared" si="375"/>
        <v>0</v>
      </c>
      <c r="U349" s="4">
        <f t="shared" si="375"/>
        <v>0</v>
      </c>
      <c r="V349" s="4">
        <f t="shared" si="375"/>
        <v>0</v>
      </c>
      <c r="W349" s="4">
        <f t="shared" si="375"/>
        <v>0</v>
      </c>
      <c r="X349" s="4">
        <f t="shared" si="375"/>
        <v>0</v>
      </c>
      <c r="Y349" s="4">
        <f t="shared" si="375"/>
        <v>0</v>
      </c>
      <c r="Z349" s="4">
        <f t="shared" si="375"/>
        <v>0</v>
      </c>
      <c r="AA349" s="4">
        <f t="shared" si="375"/>
        <v>0</v>
      </c>
      <c r="AB349" s="4">
        <f t="shared" si="375"/>
        <v>0</v>
      </c>
      <c r="AC349" s="4">
        <f t="shared" si="375"/>
        <v>0</v>
      </c>
      <c r="AD349" s="4">
        <f t="shared" si="375"/>
        <v>0</v>
      </c>
      <c r="AE349" s="4">
        <f t="shared" si="375"/>
        <v>0</v>
      </c>
      <c r="AF349" s="4">
        <f t="shared" si="375"/>
        <v>0</v>
      </c>
    </row>
    <row r="350" spans="4:32">
      <c r="D350" s="13">
        <v>8790</v>
      </c>
      <c r="E350" s="2"/>
      <c r="F350" s="4">
        <f t="shared" si="373"/>
        <v>0</v>
      </c>
      <c r="G350" s="4">
        <f t="shared" si="373"/>
        <v>0</v>
      </c>
      <c r="H350" s="4">
        <f t="shared" si="373"/>
        <v>0</v>
      </c>
      <c r="I350" s="4">
        <f t="shared" si="373"/>
        <v>0</v>
      </c>
      <c r="J350" s="4">
        <f t="shared" si="374"/>
        <v>0</v>
      </c>
      <c r="K350" s="4">
        <f t="shared" si="374"/>
        <v>0</v>
      </c>
      <c r="L350" s="4">
        <f t="shared" si="374"/>
        <v>0</v>
      </c>
      <c r="M350" s="4">
        <f t="shared" si="374"/>
        <v>0</v>
      </c>
      <c r="N350" s="4">
        <f t="shared" si="374"/>
        <v>0</v>
      </c>
      <c r="O350" s="4">
        <f t="shared" si="374"/>
        <v>0</v>
      </c>
      <c r="P350" s="4">
        <f t="shared" si="374"/>
        <v>0</v>
      </c>
      <c r="Q350" s="4">
        <f t="shared" si="374"/>
        <v>0</v>
      </c>
      <c r="R350" s="4">
        <f t="shared" si="374"/>
        <v>0</v>
      </c>
      <c r="S350" s="4">
        <f t="shared" si="374"/>
        <v>0</v>
      </c>
      <c r="T350" s="4">
        <f t="shared" si="375"/>
        <v>0</v>
      </c>
      <c r="U350" s="4">
        <f t="shared" si="375"/>
        <v>0</v>
      </c>
      <c r="V350" s="4">
        <f t="shared" si="375"/>
        <v>0</v>
      </c>
      <c r="W350" s="4">
        <f t="shared" si="375"/>
        <v>0</v>
      </c>
      <c r="X350" s="4">
        <f t="shared" si="375"/>
        <v>0</v>
      </c>
      <c r="Y350" s="4">
        <f t="shared" si="375"/>
        <v>0</v>
      </c>
      <c r="Z350" s="4">
        <f t="shared" si="375"/>
        <v>0</v>
      </c>
      <c r="AA350" s="4">
        <f t="shared" si="375"/>
        <v>0</v>
      </c>
      <c r="AB350" s="4">
        <f t="shared" si="375"/>
        <v>0</v>
      </c>
      <c r="AC350" s="4">
        <f t="shared" si="375"/>
        <v>0</v>
      </c>
      <c r="AD350" s="4">
        <f t="shared" si="375"/>
        <v>0</v>
      </c>
      <c r="AE350" s="4">
        <f t="shared" si="375"/>
        <v>0</v>
      </c>
      <c r="AF350" s="4">
        <f t="shared" si="375"/>
        <v>0</v>
      </c>
    </row>
    <row r="351" spans="4:32">
      <c r="D351" s="13">
        <v>8800</v>
      </c>
      <c r="E351" s="2"/>
      <c r="F351" s="4">
        <f t="shared" si="373"/>
        <v>0</v>
      </c>
      <c r="G351" s="4">
        <f t="shared" si="373"/>
        <v>0</v>
      </c>
      <c r="H351" s="4">
        <f t="shared" si="373"/>
        <v>0</v>
      </c>
      <c r="I351" s="4">
        <f t="shared" si="373"/>
        <v>0</v>
      </c>
      <c r="J351" s="4">
        <f t="shared" ref="J351:S360" si="376">SUMIF($C$9:$C$297,$D351,J$9:J$297)</f>
        <v>0</v>
      </c>
      <c r="K351" s="4">
        <f t="shared" si="376"/>
        <v>0</v>
      </c>
      <c r="L351" s="4">
        <f t="shared" si="376"/>
        <v>0</v>
      </c>
      <c r="M351" s="4">
        <f t="shared" si="376"/>
        <v>0</v>
      </c>
      <c r="N351" s="4">
        <f t="shared" si="376"/>
        <v>0</v>
      </c>
      <c r="O351" s="4">
        <f t="shared" si="376"/>
        <v>0</v>
      </c>
      <c r="P351" s="4">
        <f t="shared" si="376"/>
        <v>0</v>
      </c>
      <c r="Q351" s="4">
        <f t="shared" si="376"/>
        <v>0</v>
      </c>
      <c r="R351" s="4">
        <f t="shared" si="376"/>
        <v>0</v>
      </c>
      <c r="S351" s="4">
        <f t="shared" si="376"/>
        <v>0</v>
      </c>
      <c r="T351" s="4">
        <f t="shared" ref="T351:AF360" si="377">SUMIF($C$9:$C$297,$D351,T$9:T$297)</f>
        <v>0</v>
      </c>
      <c r="U351" s="4">
        <f t="shared" si="377"/>
        <v>0</v>
      </c>
      <c r="V351" s="4">
        <f t="shared" si="377"/>
        <v>0</v>
      </c>
      <c r="W351" s="4">
        <f t="shared" si="377"/>
        <v>0</v>
      </c>
      <c r="X351" s="4">
        <f t="shared" si="377"/>
        <v>0</v>
      </c>
      <c r="Y351" s="4">
        <f t="shared" si="377"/>
        <v>0</v>
      </c>
      <c r="Z351" s="4">
        <f t="shared" si="377"/>
        <v>0</v>
      </c>
      <c r="AA351" s="4">
        <f t="shared" si="377"/>
        <v>0</v>
      </c>
      <c r="AB351" s="4">
        <f t="shared" si="377"/>
        <v>0</v>
      </c>
      <c r="AC351" s="4">
        <f t="shared" si="377"/>
        <v>0</v>
      </c>
      <c r="AD351" s="4">
        <f t="shared" si="377"/>
        <v>0</v>
      </c>
      <c r="AE351" s="4">
        <f t="shared" si="377"/>
        <v>0</v>
      </c>
      <c r="AF351" s="4">
        <f t="shared" si="377"/>
        <v>0</v>
      </c>
    </row>
    <row r="352" spans="4:32">
      <c r="D352" s="13">
        <v>8810</v>
      </c>
      <c r="E352" s="2"/>
      <c r="F352" s="4">
        <f t="shared" ref="F352:I371" si="378">SUMIF($C$9:$C$297,$D352,F$9:F$297)</f>
        <v>23863.189999999995</v>
      </c>
      <c r="G352" s="4">
        <f t="shared" si="378"/>
        <v>23776.41</v>
      </c>
      <c r="H352" s="4">
        <f t="shared" si="378"/>
        <v>23072.84</v>
      </c>
      <c r="I352" s="4">
        <f t="shared" si="378"/>
        <v>21788.319999999996</v>
      </c>
      <c r="J352" s="4">
        <f t="shared" si="376"/>
        <v>23331.980000000003</v>
      </c>
      <c r="K352" s="4">
        <f t="shared" si="376"/>
        <v>23465.510000000002</v>
      </c>
      <c r="L352" s="4">
        <f t="shared" si="376"/>
        <v>23783.602523245143</v>
      </c>
      <c r="M352" s="4">
        <f t="shared" si="376"/>
        <v>22695.298815101047</v>
      </c>
      <c r="N352" s="4">
        <f t="shared" si="376"/>
        <v>23054.032761788727</v>
      </c>
      <c r="O352" s="4">
        <f t="shared" si="376"/>
        <v>21271.029960644559</v>
      </c>
      <c r="P352" s="4">
        <f t="shared" si="376"/>
        <v>21188.823699608412</v>
      </c>
      <c r="Q352" s="4">
        <f t="shared" si="376"/>
        <v>21479.614301212601</v>
      </c>
      <c r="R352" s="4">
        <f t="shared" si="376"/>
        <v>22666.721118046837</v>
      </c>
      <c r="S352" s="4">
        <f t="shared" si="376"/>
        <v>23043.910413558089</v>
      </c>
      <c r="T352" s="4">
        <f t="shared" si="377"/>
        <v>22878.417367550002</v>
      </c>
      <c r="U352" s="4">
        <f t="shared" si="377"/>
        <v>22196.347438311634</v>
      </c>
      <c r="V352" s="4">
        <f t="shared" si="377"/>
        <v>20908.1900230008</v>
      </c>
      <c r="W352" s="4">
        <f t="shared" si="377"/>
        <v>20813.276800479569</v>
      </c>
      <c r="X352" s="4">
        <f t="shared" si="377"/>
        <v>27423.792576870204</v>
      </c>
      <c r="Y352" s="4">
        <f t="shared" si="377"/>
        <v>21601.065191597223</v>
      </c>
      <c r="Z352" s="4">
        <f t="shared" si="377"/>
        <v>20967.186629895823</v>
      </c>
      <c r="AA352" s="4">
        <f t="shared" si="377"/>
        <v>21271.029960644559</v>
      </c>
      <c r="AB352" s="4">
        <f t="shared" si="377"/>
        <v>21188.823699608412</v>
      </c>
      <c r="AC352" s="4">
        <f t="shared" si="377"/>
        <v>21479.614301212601</v>
      </c>
      <c r="AD352" s="4">
        <f t="shared" si="377"/>
        <v>22666.721118046837</v>
      </c>
      <c r="AE352" s="4">
        <f t="shared" si="377"/>
        <v>23043.910413558089</v>
      </c>
      <c r="AF352" s="4">
        <f t="shared" si="377"/>
        <v>22878.417367550002</v>
      </c>
    </row>
    <row r="353" spans="4:32">
      <c r="D353" s="13">
        <v>8850</v>
      </c>
      <c r="E353" s="2"/>
      <c r="F353" s="4">
        <f t="shared" si="378"/>
        <v>0</v>
      </c>
      <c r="G353" s="4">
        <f t="shared" si="378"/>
        <v>0</v>
      </c>
      <c r="H353" s="4">
        <f t="shared" si="378"/>
        <v>0</v>
      </c>
      <c r="I353" s="4">
        <f t="shared" si="378"/>
        <v>0</v>
      </c>
      <c r="J353" s="4">
        <f t="shared" si="376"/>
        <v>0</v>
      </c>
      <c r="K353" s="4">
        <f t="shared" si="376"/>
        <v>0</v>
      </c>
      <c r="L353" s="4">
        <f t="shared" si="376"/>
        <v>0</v>
      </c>
      <c r="M353" s="4">
        <f t="shared" si="376"/>
        <v>0</v>
      </c>
      <c r="N353" s="4">
        <f t="shared" si="376"/>
        <v>0</v>
      </c>
      <c r="O353" s="4">
        <f t="shared" si="376"/>
        <v>0</v>
      </c>
      <c r="P353" s="4">
        <f t="shared" si="376"/>
        <v>0</v>
      </c>
      <c r="Q353" s="4">
        <f t="shared" si="376"/>
        <v>0</v>
      </c>
      <c r="R353" s="4">
        <f t="shared" si="376"/>
        <v>0</v>
      </c>
      <c r="S353" s="4">
        <f t="shared" si="376"/>
        <v>0</v>
      </c>
      <c r="T353" s="4">
        <f t="shared" si="377"/>
        <v>0</v>
      </c>
      <c r="U353" s="4">
        <f t="shared" si="377"/>
        <v>0</v>
      </c>
      <c r="V353" s="4">
        <f t="shared" si="377"/>
        <v>0</v>
      </c>
      <c r="W353" s="4">
        <f t="shared" si="377"/>
        <v>0</v>
      </c>
      <c r="X353" s="4">
        <f t="shared" si="377"/>
        <v>0</v>
      </c>
      <c r="Y353" s="4">
        <f t="shared" si="377"/>
        <v>0</v>
      </c>
      <c r="Z353" s="4">
        <f t="shared" si="377"/>
        <v>0</v>
      </c>
      <c r="AA353" s="4">
        <f t="shared" si="377"/>
        <v>0</v>
      </c>
      <c r="AB353" s="4">
        <f t="shared" si="377"/>
        <v>0</v>
      </c>
      <c r="AC353" s="4">
        <f t="shared" si="377"/>
        <v>0</v>
      </c>
      <c r="AD353" s="4">
        <f t="shared" si="377"/>
        <v>0</v>
      </c>
      <c r="AE353" s="4">
        <f t="shared" si="377"/>
        <v>0</v>
      </c>
      <c r="AF353" s="4">
        <f t="shared" si="377"/>
        <v>0</v>
      </c>
    </row>
    <row r="354" spans="4:32">
      <c r="D354" s="13">
        <v>8860</v>
      </c>
      <c r="E354" s="2"/>
      <c r="F354" s="4">
        <f t="shared" si="378"/>
        <v>0</v>
      </c>
      <c r="G354" s="4">
        <f t="shared" si="378"/>
        <v>0</v>
      </c>
      <c r="H354" s="4">
        <f t="shared" si="378"/>
        <v>0</v>
      </c>
      <c r="I354" s="4">
        <f t="shared" si="378"/>
        <v>0</v>
      </c>
      <c r="J354" s="4">
        <f t="shared" si="376"/>
        <v>0</v>
      </c>
      <c r="K354" s="4">
        <f t="shared" si="376"/>
        <v>0</v>
      </c>
      <c r="L354" s="4">
        <f t="shared" si="376"/>
        <v>0</v>
      </c>
      <c r="M354" s="4">
        <f t="shared" si="376"/>
        <v>0</v>
      </c>
      <c r="N354" s="4">
        <f t="shared" si="376"/>
        <v>0</v>
      </c>
      <c r="O354" s="4">
        <f t="shared" si="376"/>
        <v>0</v>
      </c>
      <c r="P354" s="4">
        <f t="shared" si="376"/>
        <v>0</v>
      </c>
      <c r="Q354" s="4">
        <f t="shared" si="376"/>
        <v>0</v>
      </c>
      <c r="R354" s="4">
        <f t="shared" si="376"/>
        <v>0</v>
      </c>
      <c r="S354" s="4">
        <f t="shared" si="376"/>
        <v>0</v>
      </c>
      <c r="T354" s="4">
        <f t="shared" si="377"/>
        <v>0</v>
      </c>
      <c r="U354" s="4">
        <f t="shared" si="377"/>
        <v>0</v>
      </c>
      <c r="V354" s="4">
        <f t="shared" si="377"/>
        <v>0</v>
      </c>
      <c r="W354" s="4">
        <f t="shared" si="377"/>
        <v>0</v>
      </c>
      <c r="X354" s="4">
        <f t="shared" si="377"/>
        <v>0</v>
      </c>
      <c r="Y354" s="4">
        <f t="shared" si="377"/>
        <v>0</v>
      </c>
      <c r="Z354" s="4">
        <f t="shared" si="377"/>
        <v>0</v>
      </c>
      <c r="AA354" s="4">
        <f t="shared" si="377"/>
        <v>0</v>
      </c>
      <c r="AB354" s="4">
        <f t="shared" si="377"/>
        <v>0</v>
      </c>
      <c r="AC354" s="4">
        <f t="shared" si="377"/>
        <v>0</v>
      </c>
      <c r="AD354" s="4">
        <f t="shared" si="377"/>
        <v>0</v>
      </c>
      <c r="AE354" s="4">
        <f t="shared" si="377"/>
        <v>0</v>
      </c>
      <c r="AF354" s="4">
        <f t="shared" si="377"/>
        <v>0</v>
      </c>
    </row>
    <row r="355" spans="4:32">
      <c r="D355" s="13">
        <v>8870</v>
      </c>
      <c r="E355" s="2"/>
      <c r="F355" s="4">
        <f t="shared" si="378"/>
        <v>0</v>
      </c>
      <c r="G355" s="4">
        <f t="shared" si="378"/>
        <v>0</v>
      </c>
      <c r="H355" s="4">
        <f t="shared" si="378"/>
        <v>0</v>
      </c>
      <c r="I355" s="4">
        <f t="shared" si="378"/>
        <v>0</v>
      </c>
      <c r="J355" s="4">
        <f t="shared" si="376"/>
        <v>0</v>
      </c>
      <c r="K355" s="4">
        <f t="shared" si="376"/>
        <v>0</v>
      </c>
      <c r="L355" s="4">
        <f t="shared" si="376"/>
        <v>0</v>
      </c>
      <c r="M355" s="4">
        <f t="shared" si="376"/>
        <v>0</v>
      </c>
      <c r="N355" s="4">
        <f t="shared" si="376"/>
        <v>0</v>
      </c>
      <c r="O355" s="4">
        <f t="shared" si="376"/>
        <v>0</v>
      </c>
      <c r="P355" s="4">
        <f t="shared" si="376"/>
        <v>0</v>
      </c>
      <c r="Q355" s="4">
        <f t="shared" si="376"/>
        <v>0</v>
      </c>
      <c r="R355" s="4">
        <f t="shared" si="376"/>
        <v>0</v>
      </c>
      <c r="S355" s="4">
        <f t="shared" si="376"/>
        <v>0</v>
      </c>
      <c r="T355" s="4">
        <f t="shared" si="377"/>
        <v>0</v>
      </c>
      <c r="U355" s="4">
        <f t="shared" si="377"/>
        <v>0</v>
      </c>
      <c r="V355" s="4">
        <f t="shared" si="377"/>
        <v>0</v>
      </c>
      <c r="W355" s="4">
        <f t="shared" si="377"/>
        <v>0</v>
      </c>
      <c r="X355" s="4">
        <f t="shared" si="377"/>
        <v>0</v>
      </c>
      <c r="Y355" s="4">
        <f t="shared" si="377"/>
        <v>0</v>
      </c>
      <c r="Z355" s="4">
        <f t="shared" si="377"/>
        <v>0</v>
      </c>
      <c r="AA355" s="4">
        <f t="shared" si="377"/>
        <v>0</v>
      </c>
      <c r="AB355" s="4">
        <f t="shared" si="377"/>
        <v>0</v>
      </c>
      <c r="AC355" s="4">
        <f t="shared" si="377"/>
        <v>0</v>
      </c>
      <c r="AD355" s="4">
        <f t="shared" si="377"/>
        <v>0</v>
      </c>
      <c r="AE355" s="4">
        <f t="shared" si="377"/>
        <v>0</v>
      </c>
      <c r="AF355" s="4">
        <f t="shared" si="377"/>
        <v>0</v>
      </c>
    </row>
    <row r="356" spans="4:32">
      <c r="D356" s="13">
        <v>8890</v>
      </c>
      <c r="E356" s="2"/>
      <c r="F356" s="4">
        <f t="shared" si="378"/>
        <v>0</v>
      </c>
      <c r="G356" s="4">
        <f t="shared" si="378"/>
        <v>0</v>
      </c>
      <c r="H356" s="4">
        <f t="shared" si="378"/>
        <v>0</v>
      </c>
      <c r="I356" s="4">
        <f t="shared" si="378"/>
        <v>0</v>
      </c>
      <c r="J356" s="4">
        <f t="shared" si="376"/>
        <v>0</v>
      </c>
      <c r="K356" s="4">
        <f t="shared" si="376"/>
        <v>0</v>
      </c>
      <c r="L356" s="4">
        <f t="shared" si="376"/>
        <v>0</v>
      </c>
      <c r="M356" s="4">
        <f t="shared" si="376"/>
        <v>0</v>
      </c>
      <c r="N356" s="4">
        <f t="shared" si="376"/>
        <v>0</v>
      </c>
      <c r="O356" s="4">
        <f t="shared" si="376"/>
        <v>0</v>
      </c>
      <c r="P356" s="4">
        <f t="shared" si="376"/>
        <v>0</v>
      </c>
      <c r="Q356" s="4">
        <f t="shared" si="376"/>
        <v>0</v>
      </c>
      <c r="R356" s="4">
        <f t="shared" si="376"/>
        <v>0</v>
      </c>
      <c r="S356" s="4">
        <f t="shared" si="376"/>
        <v>0</v>
      </c>
      <c r="T356" s="4">
        <f t="shared" si="377"/>
        <v>0</v>
      </c>
      <c r="U356" s="4">
        <f t="shared" si="377"/>
        <v>0</v>
      </c>
      <c r="V356" s="4">
        <f t="shared" si="377"/>
        <v>0</v>
      </c>
      <c r="W356" s="4">
        <f t="shared" si="377"/>
        <v>0</v>
      </c>
      <c r="X356" s="4">
        <f t="shared" si="377"/>
        <v>0</v>
      </c>
      <c r="Y356" s="4">
        <f t="shared" si="377"/>
        <v>0</v>
      </c>
      <c r="Z356" s="4">
        <f t="shared" si="377"/>
        <v>0</v>
      </c>
      <c r="AA356" s="4">
        <f t="shared" si="377"/>
        <v>0</v>
      </c>
      <c r="AB356" s="4">
        <f t="shared" si="377"/>
        <v>0</v>
      </c>
      <c r="AC356" s="4">
        <f t="shared" si="377"/>
        <v>0</v>
      </c>
      <c r="AD356" s="4">
        <f t="shared" si="377"/>
        <v>0</v>
      </c>
      <c r="AE356" s="4">
        <f t="shared" si="377"/>
        <v>0</v>
      </c>
      <c r="AF356" s="4">
        <f t="shared" si="377"/>
        <v>0</v>
      </c>
    </row>
    <row r="357" spans="4:32">
      <c r="D357" s="13">
        <v>8900</v>
      </c>
      <c r="E357" s="2"/>
      <c r="F357" s="4">
        <f t="shared" si="378"/>
        <v>0</v>
      </c>
      <c r="G357" s="4">
        <f t="shared" si="378"/>
        <v>0</v>
      </c>
      <c r="H357" s="4">
        <f t="shared" si="378"/>
        <v>0</v>
      </c>
      <c r="I357" s="4">
        <f t="shared" si="378"/>
        <v>0</v>
      </c>
      <c r="J357" s="4">
        <f t="shared" si="376"/>
        <v>0</v>
      </c>
      <c r="K357" s="4">
        <f t="shared" si="376"/>
        <v>0</v>
      </c>
      <c r="L357" s="4">
        <f t="shared" si="376"/>
        <v>0</v>
      </c>
      <c r="M357" s="4">
        <f t="shared" si="376"/>
        <v>0</v>
      </c>
      <c r="N357" s="4">
        <f t="shared" si="376"/>
        <v>0</v>
      </c>
      <c r="O357" s="4">
        <f t="shared" si="376"/>
        <v>0</v>
      </c>
      <c r="P357" s="4">
        <f t="shared" si="376"/>
        <v>0</v>
      </c>
      <c r="Q357" s="4">
        <f t="shared" si="376"/>
        <v>0</v>
      </c>
      <c r="R357" s="4">
        <f t="shared" si="376"/>
        <v>0</v>
      </c>
      <c r="S357" s="4">
        <f t="shared" si="376"/>
        <v>0</v>
      </c>
      <c r="T357" s="4">
        <f t="shared" si="377"/>
        <v>0</v>
      </c>
      <c r="U357" s="4">
        <f t="shared" si="377"/>
        <v>0</v>
      </c>
      <c r="V357" s="4">
        <f t="shared" si="377"/>
        <v>0</v>
      </c>
      <c r="W357" s="4">
        <f t="shared" si="377"/>
        <v>0</v>
      </c>
      <c r="X357" s="4">
        <f t="shared" si="377"/>
        <v>0</v>
      </c>
      <c r="Y357" s="4">
        <f t="shared" si="377"/>
        <v>0</v>
      </c>
      <c r="Z357" s="4">
        <f t="shared" si="377"/>
        <v>0</v>
      </c>
      <c r="AA357" s="4">
        <f t="shared" si="377"/>
        <v>0</v>
      </c>
      <c r="AB357" s="4">
        <f t="shared" si="377"/>
        <v>0</v>
      </c>
      <c r="AC357" s="4">
        <f t="shared" si="377"/>
        <v>0</v>
      </c>
      <c r="AD357" s="4">
        <f t="shared" si="377"/>
        <v>0</v>
      </c>
      <c r="AE357" s="4">
        <f t="shared" si="377"/>
        <v>0</v>
      </c>
      <c r="AF357" s="4">
        <f t="shared" si="377"/>
        <v>0</v>
      </c>
    </row>
    <row r="358" spans="4:32">
      <c r="D358" s="13">
        <v>8910</v>
      </c>
      <c r="E358" s="2"/>
      <c r="F358" s="4">
        <f t="shared" si="378"/>
        <v>0</v>
      </c>
      <c r="G358" s="4">
        <f t="shared" si="378"/>
        <v>0</v>
      </c>
      <c r="H358" s="4">
        <f t="shared" si="378"/>
        <v>0</v>
      </c>
      <c r="I358" s="4">
        <f t="shared" si="378"/>
        <v>0</v>
      </c>
      <c r="J358" s="4">
        <f t="shared" si="376"/>
        <v>0</v>
      </c>
      <c r="K358" s="4">
        <f t="shared" si="376"/>
        <v>0</v>
      </c>
      <c r="L358" s="4">
        <f t="shared" si="376"/>
        <v>0</v>
      </c>
      <c r="M358" s="4">
        <f t="shared" si="376"/>
        <v>0</v>
      </c>
      <c r="N358" s="4">
        <f t="shared" si="376"/>
        <v>0</v>
      </c>
      <c r="O358" s="4">
        <f t="shared" si="376"/>
        <v>0</v>
      </c>
      <c r="P358" s="4">
        <f t="shared" si="376"/>
        <v>0</v>
      </c>
      <c r="Q358" s="4">
        <f t="shared" si="376"/>
        <v>0</v>
      </c>
      <c r="R358" s="4">
        <f t="shared" si="376"/>
        <v>0</v>
      </c>
      <c r="S358" s="4">
        <f t="shared" si="376"/>
        <v>0</v>
      </c>
      <c r="T358" s="4">
        <f t="shared" si="377"/>
        <v>0</v>
      </c>
      <c r="U358" s="4">
        <f t="shared" si="377"/>
        <v>0</v>
      </c>
      <c r="V358" s="4">
        <f t="shared" si="377"/>
        <v>0</v>
      </c>
      <c r="W358" s="4">
        <f t="shared" si="377"/>
        <v>0</v>
      </c>
      <c r="X358" s="4">
        <f t="shared" si="377"/>
        <v>0</v>
      </c>
      <c r="Y358" s="4">
        <f t="shared" si="377"/>
        <v>0</v>
      </c>
      <c r="Z358" s="4">
        <f t="shared" si="377"/>
        <v>0</v>
      </c>
      <c r="AA358" s="4">
        <f t="shared" si="377"/>
        <v>0</v>
      </c>
      <c r="AB358" s="4">
        <f t="shared" si="377"/>
        <v>0</v>
      </c>
      <c r="AC358" s="4">
        <f t="shared" si="377"/>
        <v>0</v>
      </c>
      <c r="AD358" s="4">
        <f t="shared" si="377"/>
        <v>0</v>
      </c>
      <c r="AE358" s="4">
        <f t="shared" si="377"/>
        <v>0</v>
      </c>
      <c r="AF358" s="4">
        <f t="shared" si="377"/>
        <v>0</v>
      </c>
    </row>
    <row r="359" spans="4:32">
      <c r="D359" s="13">
        <v>8920</v>
      </c>
      <c r="E359" s="2"/>
      <c r="F359" s="4">
        <f t="shared" si="378"/>
        <v>0</v>
      </c>
      <c r="G359" s="4">
        <f t="shared" si="378"/>
        <v>0</v>
      </c>
      <c r="H359" s="4">
        <f t="shared" si="378"/>
        <v>0</v>
      </c>
      <c r="I359" s="4">
        <f t="shared" si="378"/>
        <v>0</v>
      </c>
      <c r="J359" s="4">
        <f t="shared" si="376"/>
        <v>0</v>
      </c>
      <c r="K359" s="4">
        <f t="shared" si="376"/>
        <v>0</v>
      </c>
      <c r="L359" s="4">
        <f t="shared" si="376"/>
        <v>0</v>
      </c>
      <c r="M359" s="4">
        <f t="shared" si="376"/>
        <v>0</v>
      </c>
      <c r="N359" s="4">
        <f t="shared" si="376"/>
        <v>0</v>
      </c>
      <c r="O359" s="4">
        <f t="shared" si="376"/>
        <v>0</v>
      </c>
      <c r="P359" s="4">
        <f t="shared" si="376"/>
        <v>0</v>
      </c>
      <c r="Q359" s="4">
        <f t="shared" si="376"/>
        <v>0</v>
      </c>
      <c r="R359" s="4">
        <f t="shared" si="376"/>
        <v>0</v>
      </c>
      <c r="S359" s="4">
        <f t="shared" si="376"/>
        <v>0</v>
      </c>
      <c r="T359" s="4">
        <f t="shared" si="377"/>
        <v>0</v>
      </c>
      <c r="U359" s="4">
        <f t="shared" si="377"/>
        <v>0</v>
      </c>
      <c r="V359" s="4">
        <f t="shared" si="377"/>
        <v>0</v>
      </c>
      <c r="W359" s="4">
        <f t="shared" si="377"/>
        <v>0</v>
      </c>
      <c r="X359" s="4">
        <f t="shared" si="377"/>
        <v>0</v>
      </c>
      <c r="Y359" s="4">
        <f t="shared" si="377"/>
        <v>0</v>
      </c>
      <c r="Z359" s="4">
        <f t="shared" si="377"/>
        <v>0</v>
      </c>
      <c r="AA359" s="4">
        <f t="shared" si="377"/>
        <v>0</v>
      </c>
      <c r="AB359" s="4">
        <f t="shared" si="377"/>
        <v>0</v>
      </c>
      <c r="AC359" s="4">
        <f t="shared" si="377"/>
        <v>0</v>
      </c>
      <c r="AD359" s="4">
        <f t="shared" si="377"/>
        <v>0</v>
      </c>
      <c r="AE359" s="4">
        <f t="shared" si="377"/>
        <v>0</v>
      </c>
      <c r="AF359" s="4">
        <f t="shared" si="377"/>
        <v>0</v>
      </c>
    </row>
    <row r="360" spans="4:32">
      <c r="D360" s="13">
        <v>8930</v>
      </c>
      <c r="E360" s="2"/>
      <c r="F360" s="4">
        <f t="shared" si="378"/>
        <v>0</v>
      </c>
      <c r="G360" s="4">
        <f t="shared" si="378"/>
        <v>0</v>
      </c>
      <c r="H360" s="4">
        <f t="shared" si="378"/>
        <v>0</v>
      </c>
      <c r="I360" s="4">
        <f t="shared" si="378"/>
        <v>0</v>
      </c>
      <c r="J360" s="4">
        <f t="shared" si="376"/>
        <v>0</v>
      </c>
      <c r="K360" s="4">
        <f t="shared" si="376"/>
        <v>0</v>
      </c>
      <c r="L360" s="4">
        <f t="shared" si="376"/>
        <v>0</v>
      </c>
      <c r="M360" s="4">
        <f t="shared" si="376"/>
        <v>0</v>
      </c>
      <c r="N360" s="4">
        <f t="shared" si="376"/>
        <v>0</v>
      </c>
      <c r="O360" s="4">
        <f t="shared" si="376"/>
        <v>0</v>
      </c>
      <c r="P360" s="4">
        <f t="shared" si="376"/>
        <v>0</v>
      </c>
      <c r="Q360" s="4">
        <f t="shared" si="376"/>
        <v>0</v>
      </c>
      <c r="R360" s="4">
        <f t="shared" si="376"/>
        <v>0</v>
      </c>
      <c r="S360" s="4">
        <f t="shared" si="376"/>
        <v>0</v>
      </c>
      <c r="T360" s="4">
        <f t="shared" si="377"/>
        <v>0</v>
      </c>
      <c r="U360" s="4">
        <f t="shared" si="377"/>
        <v>0</v>
      </c>
      <c r="V360" s="4">
        <f t="shared" si="377"/>
        <v>0</v>
      </c>
      <c r="W360" s="4">
        <f t="shared" si="377"/>
        <v>0</v>
      </c>
      <c r="X360" s="4">
        <f t="shared" si="377"/>
        <v>0</v>
      </c>
      <c r="Y360" s="4">
        <f t="shared" si="377"/>
        <v>0</v>
      </c>
      <c r="Z360" s="4">
        <f t="shared" si="377"/>
        <v>0</v>
      </c>
      <c r="AA360" s="4">
        <f t="shared" si="377"/>
        <v>0</v>
      </c>
      <c r="AB360" s="4">
        <f t="shared" si="377"/>
        <v>0</v>
      </c>
      <c r="AC360" s="4">
        <f t="shared" si="377"/>
        <v>0</v>
      </c>
      <c r="AD360" s="4">
        <f t="shared" si="377"/>
        <v>0</v>
      </c>
      <c r="AE360" s="4">
        <f t="shared" si="377"/>
        <v>0</v>
      </c>
      <c r="AF360" s="4">
        <f t="shared" si="377"/>
        <v>0</v>
      </c>
    </row>
    <row r="361" spans="4:32">
      <c r="D361" s="13">
        <v>8940</v>
      </c>
      <c r="E361" s="2"/>
      <c r="F361" s="4">
        <f t="shared" si="378"/>
        <v>0</v>
      </c>
      <c r="G361" s="4">
        <f t="shared" si="378"/>
        <v>0</v>
      </c>
      <c r="H361" s="4">
        <f t="shared" si="378"/>
        <v>0</v>
      </c>
      <c r="I361" s="4">
        <f t="shared" si="378"/>
        <v>0</v>
      </c>
      <c r="J361" s="4">
        <f t="shared" ref="J361:S370" si="379">SUMIF($C$9:$C$297,$D361,J$9:J$297)</f>
        <v>0</v>
      </c>
      <c r="K361" s="4">
        <f t="shared" si="379"/>
        <v>0</v>
      </c>
      <c r="L361" s="4">
        <f t="shared" si="379"/>
        <v>0</v>
      </c>
      <c r="M361" s="4">
        <f t="shared" si="379"/>
        <v>0</v>
      </c>
      <c r="N361" s="4">
        <f t="shared" si="379"/>
        <v>0</v>
      </c>
      <c r="O361" s="4">
        <f t="shared" si="379"/>
        <v>0</v>
      </c>
      <c r="P361" s="4">
        <f t="shared" si="379"/>
        <v>0</v>
      </c>
      <c r="Q361" s="4">
        <f t="shared" si="379"/>
        <v>0</v>
      </c>
      <c r="R361" s="4">
        <f t="shared" si="379"/>
        <v>0</v>
      </c>
      <c r="S361" s="4">
        <f t="shared" si="379"/>
        <v>0</v>
      </c>
      <c r="T361" s="4">
        <f t="shared" ref="T361:AF370" si="380">SUMIF($C$9:$C$297,$D361,T$9:T$297)</f>
        <v>0</v>
      </c>
      <c r="U361" s="4">
        <f t="shared" si="380"/>
        <v>0</v>
      </c>
      <c r="V361" s="4">
        <f t="shared" si="380"/>
        <v>0</v>
      </c>
      <c r="W361" s="4">
        <f t="shared" si="380"/>
        <v>0</v>
      </c>
      <c r="X361" s="4">
        <f t="shared" si="380"/>
        <v>0</v>
      </c>
      <c r="Y361" s="4">
        <f t="shared" si="380"/>
        <v>0</v>
      </c>
      <c r="Z361" s="4">
        <f t="shared" si="380"/>
        <v>0</v>
      </c>
      <c r="AA361" s="4">
        <f t="shared" si="380"/>
        <v>0</v>
      </c>
      <c r="AB361" s="4">
        <f t="shared" si="380"/>
        <v>0</v>
      </c>
      <c r="AC361" s="4">
        <f t="shared" si="380"/>
        <v>0</v>
      </c>
      <c r="AD361" s="4">
        <f t="shared" si="380"/>
        <v>0</v>
      </c>
      <c r="AE361" s="4">
        <f t="shared" si="380"/>
        <v>0</v>
      </c>
      <c r="AF361" s="4">
        <f t="shared" si="380"/>
        <v>0</v>
      </c>
    </row>
    <row r="362" spans="4:32">
      <c r="D362" s="14">
        <v>8950</v>
      </c>
      <c r="E362" s="2"/>
      <c r="F362" s="4">
        <f t="shared" si="378"/>
        <v>0</v>
      </c>
      <c r="G362" s="4">
        <f t="shared" si="378"/>
        <v>0</v>
      </c>
      <c r="H362" s="4">
        <f t="shared" si="378"/>
        <v>0</v>
      </c>
      <c r="I362" s="4">
        <f t="shared" si="378"/>
        <v>0</v>
      </c>
      <c r="J362" s="4">
        <f t="shared" si="379"/>
        <v>0</v>
      </c>
      <c r="K362" s="4">
        <f t="shared" si="379"/>
        <v>0</v>
      </c>
      <c r="L362" s="4">
        <f t="shared" si="379"/>
        <v>0</v>
      </c>
      <c r="M362" s="4">
        <f t="shared" si="379"/>
        <v>0</v>
      </c>
      <c r="N362" s="4">
        <f t="shared" si="379"/>
        <v>0</v>
      </c>
      <c r="O362" s="4">
        <f t="shared" si="379"/>
        <v>0</v>
      </c>
      <c r="P362" s="4">
        <f t="shared" si="379"/>
        <v>0</v>
      </c>
      <c r="Q362" s="4">
        <f t="shared" si="379"/>
        <v>0</v>
      </c>
      <c r="R362" s="4">
        <f t="shared" si="379"/>
        <v>0</v>
      </c>
      <c r="S362" s="4">
        <f t="shared" si="379"/>
        <v>0</v>
      </c>
      <c r="T362" s="4">
        <f t="shared" si="380"/>
        <v>0</v>
      </c>
      <c r="U362" s="4">
        <f t="shared" si="380"/>
        <v>0</v>
      </c>
      <c r="V362" s="4">
        <f t="shared" si="380"/>
        <v>0</v>
      </c>
      <c r="W362" s="4">
        <f t="shared" si="380"/>
        <v>0</v>
      </c>
      <c r="X362" s="4">
        <f t="shared" si="380"/>
        <v>0</v>
      </c>
      <c r="Y362" s="4">
        <f t="shared" si="380"/>
        <v>0</v>
      </c>
      <c r="Z362" s="4">
        <f t="shared" si="380"/>
        <v>0</v>
      </c>
      <c r="AA362" s="4">
        <f t="shared" si="380"/>
        <v>0</v>
      </c>
      <c r="AB362" s="4">
        <f t="shared" si="380"/>
        <v>0</v>
      </c>
      <c r="AC362" s="4">
        <f t="shared" si="380"/>
        <v>0</v>
      </c>
      <c r="AD362" s="4">
        <f t="shared" si="380"/>
        <v>0</v>
      </c>
      <c r="AE362" s="4">
        <f t="shared" si="380"/>
        <v>0</v>
      </c>
      <c r="AF362" s="4">
        <f t="shared" si="380"/>
        <v>0</v>
      </c>
    </row>
    <row r="363" spans="4:32">
      <c r="D363" s="13">
        <v>9010</v>
      </c>
      <c r="E363" s="2"/>
      <c r="F363" s="4">
        <f t="shared" si="378"/>
        <v>1990.21</v>
      </c>
      <c r="G363" s="4">
        <f t="shared" si="378"/>
        <v>2055.58</v>
      </c>
      <c r="H363" s="4">
        <f t="shared" si="378"/>
        <v>3097.59</v>
      </c>
      <c r="I363" s="4">
        <f t="shared" si="378"/>
        <v>2446.7799999999997</v>
      </c>
      <c r="J363" s="4">
        <f t="shared" si="379"/>
        <v>2901.1800000000003</v>
      </c>
      <c r="K363" s="4">
        <f t="shared" si="379"/>
        <v>2562.1</v>
      </c>
      <c r="L363" s="4">
        <f t="shared" si="379"/>
        <v>2259.7247548384976</v>
      </c>
      <c r="M363" s="4">
        <f t="shared" si="379"/>
        <v>2314.0964463713467</v>
      </c>
      <c r="N363" s="4">
        <f t="shared" si="379"/>
        <v>2210.0914163303837</v>
      </c>
      <c r="O363" s="4">
        <f t="shared" si="379"/>
        <v>2512.9203971462121</v>
      </c>
      <c r="P363" s="4">
        <f t="shared" si="379"/>
        <v>2697.2324430215049</v>
      </c>
      <c r="Q363" s="4">
        <f t="shared" si="379"/>
        <v>2338.3397343132847</v>
      </c>
      <c r="R363" s="4">
        <f t="shared" si="379"/>
        <v>2616.2474647160134</v>
      </c>
      <c r="S363" s="4">
        <f t="shared" si="379"/>
        <v>2264.3480300109609</v>
      </c>
      <c r="T363" s="4">
        <f t="shared" si="380"/>
        <v>2390.5839351414452</v>
      </c>
      <c r="U363" s="4">
        <f t="shared" si="380"/>
        <v>2606.0411959227285</v>
      </c>
      <c r="V363" s="4">
        <f t="shared" si="380"/>
        <v>2527.3628462553825</v>
      </c>
      <c r="W363" s="4">
        <f t="shared" si="380"/>
        <v>2338.4962512904635</v>
      </c>
      <c r="X363" s="4">
        <f t="shared" si="380"/>
        <v>2478.4189462122854</v>
      </c>
      <c r="Y363" s="4">
        <f t="shared" si="380"/>
        <v>2443.8622591305293</v>
      </c>
      <c r="Z363" s="4">
        <f t="shared" si="380"/>
        <v>2571.7710263434838</v>
      </c>
      <c r="AA363" s="4">
        <f t="shared" si="380"/>
        <v>2576.4387006482002</v>
      </c>
      <c r="AB363" s="4">
        <f t="shared" si="380"/>
        <v>2758.009196961169</v>
      </c>
      <c r="AC363" s="4">
        <f t="shared" si="380"/>
        <v>2396.3749399968697</v>
      </c>
      <c r="AD363" s="4">
        <f t="shared" si="380"/>
        <v>2679.7657682180015</v>
      </c>
      <c r="AE363" s="4">
        <f t="shared" si="380"/>
        <v>2319.6416990205007</v>
      </c>
      <c r="AF363" s="4">
        <f t="shared" si="380"/>
        <v>2448.6191408250302</v>
      </c>
    </row>
    <row r="364" spans="4:32">
      <c r="D364" s="13">
        <v>9020</v>
      </c>
      <c r="E364" s="2"/>
      <c r="F364" s="4">
        <f t="shared" si="378"/>
        <v>0</v>
      </c>
      <c r="G364" s="4">
        <f t="shared" si="378"/>
        <v>0</v>
      </c>
      <c r="H364" s="4">
        <f t="shared" si="378"/>
        <v>0</v>
      </c>
      <c r="I364" s="4">
        <f t="shared" si="378"/>
        <v>0</v>
      </c>
      <c r="J364" s="4">
        <f t="shared" si="379"/>
        <v>0</v>
      </c>
      <c r="K364" s="4">
        <f t="shared" si="379"/>
        <v>0</v>
      </c>
      <c r="L364" s="4">
        <f t="shared" si="379"/>
        <v>0</v>
      </c>
      <c r="M364" s="4">
        <f t="shared" si="379"/>
        <v>0</v>
      </c>
      <c r="N364" s="4">
        <f t="shared" si="379"/>
        <v>0</v>
      </c>
      <c r="O364" s="4">
        <f t="shared" si="379"/>
        <v>0</v>
      </c>
      <c r="P364" s="4">
        <f t="shared" si="379"/>
        <v>0</v>
      </c>
      <c r="Q364" s="4">
        <f t="shared" si="379"/>
        <v>0</v>
      </c>
      <c r="R364" s="4">
        <f t="shared" si="379"/>
        <v>0</v>
      </c>
      <c r="S364" s="4">
        <f t="shared" si="379"/>
        <v>0</v>
      </c>
      <c r="T364" s="4">
        <f t="shared" si="380"/>
        <v>0</v>
      </c>
      <c r="U364" s="4">
        <f t="shared" si="380"/>
        <v>0</v>
      </c>
      <c r="V364" s="4">
        <f t="shared" si="380"/>
        <v>0</v>
      </c>
      <c r="W364" s="4">
        <f t="shared" si="380"/>
        <v>0</v>
      </c>
      <c r="X364" s="4">
        <f t="shared" si="380"/>
        <v>0</v>
      </c>
      <c r="Y364" s="4">
        <f t="shared" si="380"/>
        <v>0</v>
      </c>
      <c r="Z364" s="4">
        <f t="shared" si="380"/>
        <v>0</v>
      </c>
      <c r="AA364" s="4">
        <f t="shared" si="380"/>
        <v>0</v>
      </c>
      <c r="AB364" s="4">
        <f t="shared" si="380"/>
        <v>0</v>
      </c>
      <c r="AC364" s="4">
        <f t="shared" si="380"/>
        <v>0</v>
      </c>
      <c r="AD364" s="4">
        <f t="shared" si="380"/>
        <v>0</v>
      </c>
      <c r="AE364" s="4">
        <f t="shared" si="380"/>
        <v>0</v>
      </c>
      <c r="AF364" s="4">
        <f t="shared" si="380"/>
        <v>0</v>
      </c>
    </row>
    <row r="365" spans="4:32">
      <c r="D365" s="13">
        <v>9030</v>
      </c>
      <c r="E365" s="2"/>
      <c r="F365" s="4">
        <f t="shared" si="378"/>
        <v>164974.76999999999</v>
      </c>
      <c r="G365" s="4">
        <f t="shared" si="378"/>
        <v>161951.00000000003</v>
      </c>
      <c r="H365" s="4">
        <f t="shared" si="378"/>
        <v>176360.4</v>
      </c>
      <c r="I365" s="4">
        <f t="shared" si="378"/>
        <v>160299.22</v>
      </c>
      <c r="J365" s="4">
        <f t="shared" si="379"/>
        <v>168108.40000000002</v>
      </c>
      <c r="K365" s="4">
        <f t="shared" si="379"/>
        <v>148875.79</v>
      </c>
      <c r="L365" s="4">
        <f t="shared" si="379"/>
        <v>317887.65532023268</v>
      </c>
      <c r="M365" s="4">
        <f t="shared" si="379"/>
        <v>321274.83210177516</v>
      </c>
      <c r="N365" s="4">
        <f t="shared" si="379"/>
        <v>387514.33385776274</v>
      </c>
      <c r="O365" s="4">
        <f t="shared" si="379"/>
        <v>290541.19030467479</v>
      </c>
      <c r="P365" s="4">
        <f t="shared" si="379"/>
        <v>313968.56638822058</v>
      </c>
      <c r="Q365" s="4">
        <f t="shared" si="379"/>
        <v>325653.04248203861</v>
      </c>
      <c r="R365" s="4">
        <f t="shared" si="379"/>
        <v>375972.0812758212</v>
      </c>
      <c r="S365" s="4">
        <f t="shared" si="379"/>
        <v>366027.46459758753</v>
      </c>
      <c r="T365" s="4">
        <f t="shared" si="380"/>
        <v>378357.6569134398</v>
      </c>
      <c r="U365" s="4">
        <f t="shared" si="380"/>
        <v>377114.09473338287</v>
      </c>
      <c r="V365" s="4">
        <f t="shared" si="380"/>
        <v>417775.51809268846</v>
      </c>
      <c r="W365" s="4">
        <f t="shared" si="380"/>
        <v>355005.80339655664</v>
      </c>
      <c r="X365" s="4">
        <f t="shared" si="380"/>
        <v>323142.6635887117</v>
      </c>
      <c r="Y365" s="4">
        <f t="shared" si="380"/>
        <v>331169.94362827472</v>
      </c>
      <c r="Z365" s="4">
        <f t="shared" si="380"/>
        <v>401812.882471341</v>
      </c>
      <c r="AA365" s="4">
        <f t="shared" si="380"/>
        <v>292343.63620697038</v>
      </c>
      <c r="AB365" s="4">
        <f t="shared" si="380"/>
        <v>315693.2158995216</v>
      </c>
      <c r="AC365" s="4">
        <f t="shared" si="380"/>
        <v>327299.89563941211</v>
      </c>
      <c r="AD365" s="4">
        <f t="shared" si="380"/>
        <v>377774.52717811678</v>
      </c>
      <c r="AE365" s="4">
        <f t="shared" si="380"/>
        <v>367596.52172969456</v>
      </c>
      <c r="AF365" s="4">
        <f t="shared" si="380"/>
        <v>380004.5100708133</v>
      </c>
    </row>
    <row r="366" spans="4:32">
      <c r="D366" s="13">
        <v>9040</v>
      </c>
      <c r="E366" s="2"/>
      <c r="F366" s="4">
        <f t="shared" si="378"/>
        <v>0</v>
      </c>
      <c r="G366" s="4">
        <f t="shared" si="378"/>
        <v>0</v>
      </c>
      <c r="H366" s="4">
        <f t="shared" si="378"/>
        <v>0</v>
      </c>
      <c r="I366" s="4">
        <f t="shared" si="378"/>
        <v>0</v>
      </c>
      <c r="J366" s="4">
        <f t="shared" si="379"/>
        <v>0</v>
      </c>
      <c r="K366" s="4">
        <f t="shared" si="379"/>
        <v>0</v>
      </c>
      <c r="L366" s="4">
        <f t="shared" si="379"/>
        <v>0</v>
      </c>
      <c r="M366" s="4">
        <f t="shared" si="379"/>
        <v>0</v>
      </c>
      <c r="N366" s="4">
        <f t="shared" si="379"/>
        <v>0</v>
      </c>
      <c r="O366" s="4">
        <f t="shared" si="379"/>
        <v>0</v>
      </c>
      <c r="P366" s="4">
        <f t="shared" si="379"/>
        <v>0</v>
      </c>
      <c r="Q366" s="4">
        <f t="shared" si="379"/>
        <v>0</v>
      </c>
      <c r="R366" s="4">
        <f t="shared" si="379"/>
        <v>0</v>
      </c>
      <c r="S366" s="4">
        <f t="shared" si="379"/>
        <v>0</v>
      </c>
      <c r="T366" s="4">
        <f t="shared" si="380"/>
        <v>0</v>
      </c>
      <c r="U366" s="4">
        <f t="shared" si="380"/>
        <v>0</v>
      </c>
      <c r="V366" s="4">
        <f t="shared" si="380"/>
        <v>0</v>
      </c>
      <c r="W366" s="4">
        <f t="shared" si="380"/>
        <v>0</v>
      </c>
      <c r="X366" s="4">
        <f t="shared" si="380"/>
        <v>0</v>
      </c>
      <c r="Y366" s="4">
        <f t="shared" si="380"/>
        <v>0</v>
      </c>
      <c r="Z366" s="4">
        <f t="shared" si="380"/>
        <v>0</v>
      </c>
      <c r="AA366" s="4">
        <f t="shared" si="380"/>
        <v>0</v>
      </c>
      <c r="AB366" s="4">
        <f t="shared" si="380"/>
        <v>0</v>
      </c>
      <c r="AC366" s="4">
        <f t="shared" si="380"/>
        <v>0</v>
      </c>
      <c r="AD366" s="4">
        <f t="shared" si="380"/>
        <v>0</v>
      </c>
      <c r="AE366" s="4">
        <f t="shared" si="380"/>
        <v>0</v>
      </c>
      <c r="AF366" s="4">
        <f t="shared" si="380"/>
        <v>0</v>
      </c>
    </row>
    <row r="367" spans="4:32">
      <c r="D367" s="14">
        <v>9070</v>
      </c>
      <c r="E367" s="2"/>
      <c r="F367" s="4">
        <f t="shared" si="378"/>
        <v>0</v>
      </c>
      <c r="G367" s="4">
        <f t="shared" si="378"/>
        <v>0</v>
      </c>
      <c r="H367" s="4">
        <f t="shared" si="378"/>
        <v>0</v>
      </c>
      <c r="I367" s="4">
        <f t="shared" si="378"/>
        <v>0</v>
      </c>
      <c r="J367" s="4">
        <f t="shared" si="379"/>
        <v>0</v>
      </c>
      <c r="K367" s="4">
        <f t="shared" si="379"/>
        <v>0</v>
      </c>
      <c r="L367" s="4">
        <f t="shared" si="379"/>
        <v>0</v>
      </c>
      <c r="M367" s="4">
        <f t="shared" si="379"/>
        <v>0</v>
      </c>
      <c r="N367" s="4">
        <f t="shared" si="379"/>
        <v>0</v>
      </c>
      <c r="O367" s="4">
        <f t="shared" si="379"/>
        <v>0</v>
      </c>
      <c r="P367" s="4">
        <f t="shared" si="379"/>
        <v>0</v>
      </c>
      <c r="Q367" s="4">
        <f t="shared" si="379"/>
        <v>0</v>
      </c>
      <c r="R367" s="4">
        <f t="shared" si="379"/>
        <v>0</v>
      </c>
      <c r="S367" s="4">
        <f t="shared" si="379"/>
        <v>0</v>
      </c>
      <c r="T367" s="4">
        <f t="shared" si="380"/>
        <v>0</v>
      </c>
      <c r="U367" s="4">
        <f t="shared" si="380"/>
        <v>0</v>
      </c>
      <c r="V367" s="4">
        <f t="shared" si="380"/>
        <v>0</v>
      </c>
      <c r="W367" s="4">
        <f t="shared" si="380"/>
        <v>0</v>
      </c>
      <c r="X367" s="4">
        <f t="shared" si="380"/>
        <v>0</v>
      </c>
      <c r="Y367" s="4">
        <f t="shared" si="380"/>
        <v>0</v>
      </c>
      <c r="Z367" s="4">
        <f t="shared" si="380"/>
        <v>0</v>
      </c>
      <c r="AA367" s="4">
        <f t="shared" si="380"/>
        <v>0</v>
      </c>
      <c r="AB367" s="4">
        <f t="shared" si="380"/>
        <v>0</v>
      </c>
      <c r="AC367" s="4">
        <f t="shared" si="380"/>
        <v>0</v>
      </c>
      <c r="AD367" s="4">
        <f t="shared" si="380"/>
        <v>0</v>
      </c>
      <c r="AE367" s="4">
        <f t="shared" si="380"/>
        <v>0</v>
      </c>
      <c r="AF367" s="4">
        <f t="shared" si="380"/>
        <v>0</v>
      </c>
    </row>
    <row r="368" spans="4:32">
      <c r="D368" s="14">
        <v>9080</v>
      </c>
      <c r="E368" s="2"/>
      <c r="F368" s="4">
        <f t="shared" si="378"/>
        <v>0</v>
      </c>
      <c r="G368" s="4">
        <f t="shared" si="378"/>
        <v>0</v>
      </c>
      <c r="H368" s="4">
        <f t="shared" si="378"/>
        <v>0</v>
      </c>
      <c r="I368" s="4">
        <f t="shared" si="378"/>
        <v>0</v>
      </c>
      <c r="J368" s="4">
        <f t="shared" si="379"/>
        <v>0</v>
      </c>
      <c r="K368" s="4">
        <f t="shared" si="379"/>
        <v>0</v>
      </c>
      <c r="L368" s="4">
        <f t="shared" si="379"/>
        <v>0</v>
      </c>
      <c r="M368" s="4">
        <f t="shared" si="379"/>
        <v>0</v>
      </c>
      <c r="N368" s="4">
        <f t="shared" si="379"/>
        <v>0</v>
      </c>
      <c r="O368" s="4">
        <f t="shared" si="379"/>
        <v>0</v>
      </c>
      <c r="P368" s="4">
        <f t="shared" si="379"/>
        <v>0</v>
      </c>
      <c r="Q368" s="4">
        <f t="shared" si="379"/>
        <v>0</v>
      </c>
      <c r="R368" s="4">
        <f t="shared" si="379"/>
        <v>0</v>
      </c>
      <c r="S368" s="4">
        <f t="shared" si="379"/>
        <v>0</v>
      </c>
      <c r="T368" s="4">
        <f t="shared" si="380"/>
        <v>0</v>
      </c>
      <c r="U368" s="4">
        <f t="shared" si="380"/>
        <v>0</v>
      </c>
      <c r="V368" s="4">
        <f t="shared" si="380"/>
        <v>0</v>
      </c>
      <c r="W368" s="4">
        <f t="shared" si="380"/>
        <v>0</v>
      </c>
      <c r="X368" s="4">
        <f t="shared" si="380"/>
        <v>0</v>
      </c>
      <c r="Y368" s="4">
        <f t="shared" si="380"/>
        <v>0</v>
      </c>
      <c r="Z368" s="4">
        <f t="shared" si="380"/>
        <v>0</v>
      </c>
      <c r="AA368" s="4">
        <f t="shared" si="380"/>
        <v>0</v>
      </c>
      <c r="AB368" s="4">
        <f t="shared" si="380"/>
        <v>0</v>
      </c>
      <c r="AC368" s="4">
        <f t="shared" si="380"/>
        <v>0</v>
      </c>
      <c r="AD368" s="4">
        <f t="shared" si="380"/>
        <v>0</v>
      </c>
      <c r="AE368" s="4">
        <f t="shared" si="380"/>
        <v>0</v>
      </c>
      <c r="AF368" s="4">
        <f t="shared" si="380"/>
        <v>0</v>
      </c>
    </row>
    <row r="369" spans="4:32">
      <c r="D369" s="13">
        <v>9090</v>
      </c>
      <c r="E369" s="2"/>
      <c r="F369" s="4">
        <f t="shared" si="378"/>
        <v>0</v>
      </c>
      <c r="G369" s="4">
        <f t="shared" si="378"/>
        <v>0</v>
      </c>
      <c r="H369" s="4">
        <f t="shared" si="378"/>
        <v>0</v>
      </c>
      <c r="I369" s="4">
        <f t="shared" si="378"/>
        <v>0</v>
      </c>
      <c r="J369" s="4">
        <f t="shared" si="379"/>
        <v>0</v>
      </c>
      <c r="K369" s="4">
        <f t="shared" si="379"/>
        <v>0</v>
      </c>
      <c r="L369" s="4">
        <f t="shared" si="379"/>
        <v>0</v>
      </c>
      <c r="M369" s="4">
        <f t="shared" si="379"/>
        <v>0</v>
      </c>
      <c r="N369" s="4">
        <f t="shared" si="379"/>
        <v>0</v>
      </c>
      <c r="O369" s="4">
        <f t="shared" si="379"/>
        <v>0</v>
      </c>
      <c r="P369" s="4">
        <f t="shared" si="379"/>
        <v>0</v>
      </c>
      <c r="Q369" s="4">
        <f t="shared" si="379"/>
        <v>0</v>
      </c>
      <c r="R369" s="4">
        <f t="shared" si="379"/>
        <v>0</v>
      </c>
      <c r="S369" s="4">
        <f t="shared" si="379"/>
        <v>0</v>
      </c>
      <c r="T369" s="4">
        <f t="shared" si="380"/>
        <v>0</v>
      </c>
      <c r="U369" s="4">
        <f t="shared" si="380"/>
        <v>0</v>
      </c>
      <c r="V369" s="4">
        <f t="shared" si="380"/>
        <v>0</v>
      </c>
      <c r="W369" s="4">
        <f t="shared" si="380"/>
        <v>0</v>
      </c>
      <c r="X369" s="4">
        <f t="shared" si="380"/>
        <v>0</v>
      </c>
      <c r="Y369" s="4">
        <f t="shared" si="380"/>
        <v>0</v>
      </c>
      <c r="Z369" s="4">
        <f t="shared" si="380"/>
        <v>0</v>
      </c>
      <c r="AA369" s="4">
        <f t="shared" si="380"/>
        <v>0</v>
      </c>
      <c r="AB369" s="4">
        <f t="shared" si="380"/>
        <v>0</v>
      </c>
      <c r="AC369" s="4">
        <f t="shared" si="380"/>
        <v>0</v>
      </c>
      <c r="AD369" s="4">
        <f t="shared" si="380"/>
        <v>0</v>
      </c>
      <c r="AE369" s="4">
        <f t="shared" si="380"/>
        <v>0</v>
      </c>
      <c r="AF369" s="4">
        <f t="shared" si="380"/>
        <v>0</v>
      </c>
    </row>
    <row r="370" spans="4:32">
      <c r="D370" s="13">
        <v>9100</v>
      </c>
      <c r="E370" s="2"/>
      <c r="F370" s="4">
        <f t="shared" si="378"/>
        <v>79.75</v>
      </c>
      <c r="G370" s="4">
        <f t="shared" si="378"/>
        <v>0</v>
      </c>
      <c r="H370" s="4">
        <f t="shared" si="378"/>
        <v>61.18</v>
      </c>
      <c r="I370" s="4">
        <f t="shared" si="378"/>
        <v>0</v>
      </c>
      <c r="J370" s="4">
        <f t="shared" si="379"/>
        <v>394.68</v>
      </c>
      <c r="K370" s="4">
        <f t="shared" si="379"/>
        <v>61.46</v>
      </c>
      <c r="L370" s="4">
        <f t="shared" si="379"/>
        <v>101.37212021676829</v>
      </c>
      <c r="M370" s="4">
        <f t="shared" si="379"/>
        <v>121.70662507838662</v>
      </c>
      <c r="N370" s="4">
        <f t="shared" si="379"/>
        <v>120.74042252973317</v>
      </c>
      <c r="O370" s="4">
        <f t="shared" si="379"/>
        <v>141.65605469744054</v>
      </c>
      <c r="P370" s="4">
        <f t="shared" si="379"/>
        <v>170.1588436048599</v>
      </c>
      <c r="Q370" s="4">
        <f t="shared" si="379"/>
        <v>110.53693119059989</v>
      </c>
      <c r="R370" s="4">
        <f t="shared" si="379"/>
        <v>122.39637307286375</v>
      </c>
      <c r="S370" s="4">
        <f t="shared" si="379"/>
        <v>131.96501126023531</v>
      </c>
      <c r="T370" s="4">
        <f t="shared" si="380"/>
        <v>129.60532615319443</v>
      </c>
      <c r="U370" s="4">
        <f t="shared" si="380"/>
        <v>238.81692929996089</v>
      </c>
      <c r="V370" s="4">
        <f t="shared" si="380"/>
        <v>119.69633762286291</v>
      </c>
      <c r="W370" s="4">
        <f t="shared" si="380"/>
        <v>109.93426022937949</v>
      </c>
      <c r="X370" s="4">
        <f t="shared" si="380"/>
        <v>108.63197103094593</v>
      </c>
      <c r="Y370" s="4">
        <f t="shared" si="380"/>
        <v>114.31849588050771</v>
      </c>
      <c r="Z370" s="4">
        <f t="shared" si="380"/>
        <v>118.28833698222263</v>
      </c>
      <c r="AA370" s="4">
        <f t="shared" si="380"/>
        <v>141.65605469744054</v>
      </c>
      <c r="AB370" s="4">
        <f t="shared" si="380"/>
        <v>170.1588436048599</v>
      </c>
      <c r="AC370" s="4">
        <f t="shared" si="380"/>
        <v>110.53693119059989</v>
      </c>
      <c r="AD370" s="4">
        <f t="shared" si="380"/>
        <v>122.39637307286375</v>
      </c>
      <c r="AE370" s="4">
        <f t="shared" si="380"/>
        <v>131.96501126023531</v>
      </c>
      <c r="AF370" s="4">
        <f t="shared" si="380"/>
        <v>129.60532615319443</v>
      </c>
    </row>
    <row r="371" spans="4:32">
      <c r="D371" s="13">
        <v>9110</v>
      </c>
      <c r="E371" s="2"/>
      <c r="F371" s="4">
        <f t="shared" si="378"/>
        <v>14900.009999999998</v>
      </c>
      <c r="G371" s="4">
        <f t="shared" si="378"/>
        <v>10718.380000000003</v>
      </c>
      <c r="H371" s="4">
        <f t="shared" si="378"/>
        <v>14997.630000000001</v>
      </c>
      <c r="I371" s="4">
        <f t="shared" si="378"/>
        <v>32050.830000000005</v>
      </c>
      <c r="J371" s="4">
        <f t="shared" ref="J371:S380" si="381">SUMIF($C$9:$C$297,$D371,J$9:J$297)</f>
        <v>10611.88</v>
      </c>
      <c r="K371" s="4">
        <f t="shared" si="381"/>
        <v>11034.45</v>
      </c>
      <c r="L371" s="4">
        <f t="shared" si="381"/>
        <v>15420.743066895013</v>
      </c>
      <c r="M371" s="4">
        <f t="shared" si="381"/>
        <v>15360.159726628004</v>
      </c>
      <c r="N371" s="4">
        <f t="shared" si="381"/>
        <v>16667.232679414828</v>
      </c>
      <c r="O371" s="4">
        <f t="shared" si="381"/>
        <v>16510.97054018372</v>
      </c>
      <c r="P371" s="4">
        <f t="shared" si="381"/>
        <v>20662.916214629851</v>
      </c>
      <c r="Q371" s="4">
        <f t="shared" si="381"/>
        <v>15758.41854598453</v>
      </c>
      <c r="R371" s="4">
        <f t="shared" si="381"/>
        <v>18223.447809236721</v>
      </c>
      <c r="S371" s="4">
        <f t="shared" si="381"/>
        <v>15630.796310416414</v>
      </c>
      <c r="T371" s="4">
        <f t="shared" ref="T371:AF380" si="382">SUMIF($C$9:$C$297,$D371,T$9:T$297)</f>
        <v>16648.654658922511</v>
      </c>
      <c r="U371" s="4">
        <f t="shared" si="382"/>
        <v>19147.225173964674</v>
      </c>
      <c r="V371" s="4">
        <f t="shared" si="382"/>
        <v>16739.779434278644</v>
      </c>
      <c r="W371" s="4">
        <f t="shared" si="382"/>
        <v>16891.450239697111</v>
      </c>
      <c r="X371" s="4">
        <f t="shared" si="382"/>
        <v>15910.881765337152</v>
      </c>
      <c r="Y371" s="4">
        <f t="shared" si="382"/>
        <v>16487.209980884531</v>
      </c>
      <c r="Z371" s="4">
        <f t="shared" si="382"/>
        <v>19717.287415727747</v>
      </c>
      <c r="AA371" s="4">
        <f t="shared" si="382"/>
        <v>16808.328507381008</v>
      </c>
      <c r="AB371" s="4">
        <f t="shared" si="382"/>
        <v>20947.439745768912</v>
      </c>
      <c r="AC371" s="4">
        <f t="shared" si="382"/>
        <v>16030.107647180488</v>
      </c>
      <c r="AD371" s="4">
        <f t="shared" si="382"/>
        <v>18520.805776434005</v>
      </c>
      <c r="AE371" s="4">
        <f t="shared" si="382"/>
        <v>15889.651035890018</v>
      </c>
      <c r="AF371" s="4">
        <f t="shared" si="382"/>
        <v>16920.343760118471</v>
      </c>
    </row>
    <row r="372" spans="4:32">
      <c r="D372" s="14">
        <v>9120</v>
      </c>
      <c r="E372" s="2"/>
      <c r="F372" s="4">
        <f t="shared" ref="F372:I388" si="383">SUMIF($C$9:$C$297,$D372,F$9:F$297)</f>
        <v>0</v>
      </c>
      <c r="G372" s="4">
        <f t="shared" si="383"/>
        <v>0</v>
      </c>
      <c r="H372" s="4">
        <f t="shared" si="383"/>
        <v>0</v>
      </c>
      <c r="I372" s="4">
        <f t="shared" si="383"/>
        <v>0</v>
      </c>
      <c r="J372" s="4">
        <f t="shared" si="381"/>
        <v>0</v>
      </c>
      <c r="K372" s="4">
        <f t="shared" si="381"/>
        <v>0</v>
      </c>
      <c r="L372" s="4">
        <f t="shared" si="381"/>
        <v>0</v>
      </c>
      <c r="M372" s="4">
        <f t="shared" si="381"/>
        <v>0</v>
      </c>
      <c r="N372" s="4">
        <f t="shared" si="381"/>
        <v>0</v>
      </c>
      <c r="O372" s="4">
        <f t="shared" si="381"/>
        <v>0</v>
      </c>
      <c r="P372" s="4">
        <f t="shared" si="381"/>
        <v>0</v>
      </c>
      <c r="Q372" s="4">
        <f t="shared" si="381"/>
        <v>0</v>
      </c>
      <c r="R372" s="4">
        <f t="shared" si="381"/>
        <v>0</v>
      </c>
      <c r="S372" s="4">
        <f t="shared" si="381"/>
        <v>0</v>
      </c>
      <c r="T372" s="4">
        <f t="shared" si="382"/>
        <v>0</v>
      </c>
      <c r="U372" s="4">
        <f t="shared" si="382"/>
        <v>0</v>
      </c>
      <c r="V372" s="4">
        <f t="shared" si="382"/>
        <v>0</v>
      </c>
      <c r="W372" s="4">
        <f t="shared" si="382"/>
        <v>0</v>
      </c>
      <c r="X372" s="4">
        <f t="shared" si="382"/>
        <v>0</v>
      </c>
      <c r="Y372" s="4">
        <f t="shared" si="382"/>
        <v>0</v>
      </c>
      <c r="Z372" s="4">
        <f t="shared" si="382"/>
        <v>0</v>
      </c>
      <c r="AA372" s="4">
        <f t="shared" si="382"/>
        <v>0</v>
      </c>
      <c r="AB372" s="4">
        <f t="shared" si="382"/>
        <v>0</v>
      </c>
      <c r="AC372" s="4">
        <f t="shared" si="382"/>
        <v>0</v>
      </c>
      <c r="AD372" s="4">
        <f t="shared" si="382"/>
        <v>0</v>
      </c>
      <c r="AE372" s="4">
        <f t="shared" si="382"/>
        <v>0</v>
      </c>
      <c r="AF372" s="4">
        <f t="shared" si="382"/>
        <v>0</v>
      </c>
    </row>
    <row r="373" spans="4:32">
      <c r="D373" s="14">
        <v>9130</v>
      </c>
      <c r="E373" s="2"/>
      <c r="F373" s="4">
        <f t="shared" si="383"/>
        <v>0</v>
      </c>
      <c r="G373" s="4">
        <f t="shared" si="383"/>
        <v>0</v>
      </c>
      <c r="H373" s="4">
        <f t="shared" si="383"/>
        <v>0</v>
      </c>
      <c r="I373" s="4">
        <f t="shared" si="383"/>
        <v>0</v>
      </c>
      <c r="J373" s="4">
        <f t="shared" si="381"/>
        <v>411.8</v>
      </c>
      <c r="K373" s="4">
        <f t="shared" si="381"/>
        <v>126.84</v>
      </c>
      <c r="L373" s="4">
        <f t="shared" si="381"/>
        <v>91.451720624985455</v>
      </c>
      <c r="M373" s="4">
        <f t="shared" si="381"/>
        <v>109.79626598593492</v>
      </c>
      <c r="N373" s="4">
        <f t="shared" si="381"/>
        <v>108.92461719968423</v>
      </c>
      <c r="O373" s="4">
        <f t="shared" si="381"/>
        <v>127.79342003823565</v>
      </c>
      <c r="P373" s="4">
        <f t="shared" si="381"/>
        <v>153.50689118415215</v>
      </c>
      <c r="Q373" s="4">
        <f t="shared" si="381"/>
        <v>99.719651994748887</v>
      </c>
      <c r="R373" s="4">
        <f t="shared" si="381"/>
        <v>110.41851439859201</v>
      </c>
      <c r="S373" s="4">
        <f t="shared" si="381"/>
        <v>119.05075395717945</v>
      </c>
      <c r="T373" s="4">
        <f t="shared" si="382"/>
        <v>116.92199051896199</v>
      </c>
      <c r="U373" s="4">
        <f t="shared" si="382"/>
        <v>215.44601269219845</v>
      </c>
      <c r="V373" s="4">
        <f t="shared" si="382"/>
        <v>107.98270771798762</v>
      </c>
      <c r="W373" s="4">
        <f t="shared" si="382"/>
        <v>99.175959150439581</v>
      </c>
      <c r="X373" s="4">
        <f t="shared" si="382"/>
        <v>98.001113564755755</v>
      </c>
      <c r="Y373" s="4">
        <f t="shared" si="382"/>
        <v>103.13114814188732</v>
      </c>
      <c r="Z373" s="4">
        <f t="shared" si="382"/>
        <v>106.71249574104274</v>
      </c>
      <c r="AA373" s="4">
        <f t="shared" si="382"/>
        <v>127.79342003823565</v>
      </c>
      <c r="AB373" s="4">
        <f t="shared" si="382"/>
        <v>153.50689118415215</v>
      </c>
      <c r="AC373" s="4">
        <f t="shared" si="382"/>
        <v>99.719651994748887</v>
      </c>
      <c r="AD373" s="4">
        <f t="shared" si="382"/>
        <v>110.41851439859201</v>
      </c>
      <c r="AE373" s="4">
        <f t="shared" si="382"/>
        <v>119.05075395717945</v>
      </c>
      <c r="AF373" s="4">
        <f t="shared" si="382"/>
        <v>116.92199051896199</v>
      </c>
    </row>
    <row r="374" spans="4:32">
      <c r="D374" s="13">
        <v>9160</v>
      </c>
      <c r="E374" s="2"/>
      <c r="F374" s="4">
        <f t="shared" si="383"/>
        <v>0</v>
      </c>
      <c r="G374" s="4">
        <f t="shared" si="383"/>
        <v>0</v>
      </c>
      <c r="H374" s="4">
        <f t="shared" si="383"/>
        <v>0</v>
      </c>
      <c r="I374" s="4">
        <f t="shared" si="383"/>
        <v>0</v>
      </c>
      <c r="J374" s="4">
        <f t="shared" si="381"/>
        <v>0</v>
      </c>
      <c r="K374" s="4">
        <f t="shared" si="381"/>
        <v>0</v>
      </c>
      <c r="L374" s="4">
        <f t="shared" si="381"/>
        <v>0</v>
      </c>
      <c r="M374" s="4">
        <f t="shared" si="381"/>
        <v>0</v>
      </c>
      <c r="N374" s="4">
        <f t="shared" si="381"/>
        <v>0</v>
      </c>
      <c r="O374" s="4">
        <f t="shared" si="381"/>
        <v>0</v>
      </c>
      <c r="P374" s="4">
        <f t="shared" si="381"/>
        <v>0</v>
      </c>
      <c r="Q374" s="4">
        <f t="shared" si="381"/>
        <v>0</v>
      </c>
      <c r="R374" s="4">
        <f t="shared" si="381"/>
        <v>0</v>
      </c>
      <c r="S374" s="4">
        <f t="shared" si="381"/>
        <v>0</v>
      </c>
      <c r="T374" s="4">
        <f t="shared" si="382"/>
        <v>0</v>
      </c>
      <c r="U374" s="4">
        <f t="shared" si="382"/>
        <v>0</v>
      </c>
      <c r="V374" s="4">
        <f t="shared" si="382"/>
        <v>0</v>
      </c>
      <c r="W374" s="4">
        <f t="shared" si="382"/>
        <v>0</v>
      </c>
      <c r="X374" s="4">
        <f t="shared" si="382"/>
        <v>0</v>
      </c>
      <c r="Y374" s="4">
        <f t="shared" si="382"/>
        <v>0</v>
      </c>
      <c r="Z374" s="4">
        <f t="shared" si="382"/>
        <v>0</v>
      </c>
      <c r="AA374" s="4">
        <f t="shared" si="382"/>
        <v>0</v>
      </c>
      <c r="AB374" s="4">
        <f t="shared" si="382"/>
        <v>0</v>
      </c>
      <c r="AC374" s="4">
        <f t="shared" si="382"/>
        <v>0</v>
      </c>
      <c r="AD374" s="4">
        <f t="shared" si="382"/>
        <v>0</v>
      </c>
      <c r="AE374" s="4">
        <f t="shared" si="382"/>
        <v>0</v>
      </c>
      <c r="AF374" s="4">
        <f t="shared" si="382"/>
        <v>0</v>
      </c>
    </row>
    <row r="375" spans="4:32">
      <c r="D375" s="13">
        <v>9200</v>
      </c>
      <c r="E375" s="2"/>
      <c r="F375" s="4">
        <f t="shared" si="383"/>
        <v>-9381.69</v>
      </c>
      <c r="G375" s="4">
        <f t="shared" si="383"/>
        <v>-31796</v>
      </c>
      <c r="H375" s="4">
        <f t="shared" si="383"/>
        <v>-6412.89</v>
      </c>
      <c r="I375" s="4">
        <f t="shared" si="383"/>
        <v>-14768.94</v>
      </c>
      <c r="J375" s="4">
        <f t="shared" si="381"/>
        <v>-29538.82</v>
      </c>
      <c r="K375" s="4">
        <f t="shared" si="381"/>
        <v>-14680.71</v>
      </c>
      <c r="L375" s="4">
        <f t="shared" si="381"/>
        <v>7981.4041839653391</v>
      </c>
      <c r="M375" s="4">
        <f t="shared" si="381"/>
        <v>7914.7534589537645</v>
      </c>
      <c r="N375" s="4">
        <f t="shared" si="381"/>
        <v>10225.379046590671</v>
      </c>
      <c r="O375" s="4">
        <f t="shared" si="381"/>
        <v>1359.1915221393576</v>
      </c>
      <c r="P375" s="4">
        <f t="shared" si="381"/>
        <v>654.42554769672779</v>
      </c>
      <c r="Q375" s="4">
        <f t="shared" si="381"/>
        <v>755.106401188532</v>
      </c>
      <c r="R375" s="4">
        <f t="shared" si="381"/>
        <v>654.42554769672779</v>
      </c>
      <c r="S375" s="4">
        <f t="shared" si="381"/>
        <v>1066.2102384782072</v>
      </c>
      <c r="T375" s="4">
        <f t="shared" si="382"/>
        <v>6272.4171725394062</v>
      </c>
      <c r="U375" s="4">
        <f t="shared" si="382"/>
        <v>1420.6068427693583</v>
      </c>
      <c r="V375" s="4">
        <f t="shared" si="382"/>
        <v>1419.6000342344403</v>
      </c>
      <c r="W375" s="4">
        <f t="shared" si="382"/>
        <v>666.50725011574423</v>
      </c>
      <c r="X375" s="4">
        <f t="shared" si="382"/>
        <v>2033.7532405344461</v>
      </c>
      <c r="Y375" s="4">
        <f t="shared" si="382"/>
        <v>654.42554769672779</v>
      </c>
      <c r="Z375" s="4">
        <f t="shared" si="382"/>
        <v>863.84172295968062</v>
      </c>
      <c r="AA375" s="4">
        <f t="shared" si="382"/>
        <v>1359.1915221393576</v>
      </c>
      <c r="AB375" s="4">
        <f t="shared" si="382"/>
        <v>654.42554769672779</v>
      </c>
      <c r="AC375" s="4">
        <f t="shared" si="382"/>
        <v>755.106401188532</v>
      </c>
      <c r="AD375" s="4">
        <f t="shared" si="382"/>
        <v>654.42554769672779</v>
      </c>
      <c r="AE375" s="4">
        <f t="shared" si="382"/>
        <v>1066.2102384782072</v>
      </c>
      <c r="AF375" s="4">
        <f t="shared" si="382"/>
        <v>6272.4171725394062</v>
      </c>
    </row>
    <row r="376" spans="4:32">
      <c r="D376" s="13">
        <v>9210</v>
      </c>
      <c r="E376" s="2"/>
      <c r="F376" s="4">
        <f t="shared" si="383"/>
        <v>25.27</v>
      </c>
      <c r="G376" s="4">
        <f t="shared" si="383"/>
        <v>280.61</v>
      </c>
      <c r="H376" s="4">
        <f t="shared" si="383"/>
        <v>1997.2</v>
      </c>
      <c r="I376" s="4">
        <f t="shared" si="383"/>
        <v>0</v>
      </c>
      <c r="J376" s="4">
        <f t="shared" si="381"/>
        <v>0</v>
      </c>
      <c r="K376" s="4">
        <f t="shared" si="381"/>
        <v>49.97</v>
      </c>
      <c r="L376" s="4">
        <f t="shared" si="381"/>
        <v>470.68833282734886</v>
      </c>
      <c r="M376" s="4">
        <f t="shared" si="381"/>
        <v>437.99766155910766</v>
      </c>
      <c r="N376" s="4">
        <f t="shared" si="381"/>
        <v>610.02316128563143</v>
      </c>
      <c r="O376" s="4">
        <f t="shared" si="381"/>
        <v>466.45155695377315</v>
      </c>
      <c r="P376" s="4">
        <f t="shared" si="381"/>
        <v>785.36246202372126</v>
      </c>
      <c r="Q376" s="4">
        <f t="shared" si="381"/>
        <v>468.07286082746401</v>
      </c>
      <c r="R376" s="4">
        <f t="shared" si="381"/>
        <v>583.31945076832972</v>
      </c>
      <c r="S376" s="4">
        <f t="shared" si="381"/>
        <v>487.02761382578973</v>
      </c>
      <c r="T376" s="4">
        <f t="shared" si="382"/>
        <v>529.41622222108765</v>
      </c>
      <c r="U376" s="4">
        <f t="shared" si="382"/>
        <v>675.56197419693115</v>
      </c>
      <c r="V376" s="4">
        <f t="shared" si="382"/>
        <v>477.52425828053526</v>
      </c>
      <c r="W376" s="4">
        <f t="shared" si="382"/>
        <v>579.68796925302638</v>
      </c>
      <c r="X376" s="4">
        <f t="shared" si="382"/>
        <v>418.68806513434464</v>
      </c>
      <c r="Y376" s="4">
        <f t="shared" si="382"/>
        <v>488.2499144067848</v>
      </c>
      <c r="Z376" s="4">
        <f t="shared" si="382"/>
        <v>745.67191708391522</v>
      </c>
      <c r="AA376" s="4">
        <f t="shared" si="382"/>
        <v>466.45155695377315</v>
      </c>
      <c r="AB376" s="4">
        <f t="shared" si="382"/>
        <v>785.36246202372126</v>
      </c>
      <c r="AC376" s="4">
        <f t="shared" si="382"/>
        <v>468.07286082746401</v>
      </c>
      <c r="AD376" s="4">
        <f t="shared" si="382"/>
        <v>583.31945076832972</v>
      </c>
      <c r="AE376" s="4">
        <f t="shared" si="382"/>
        <v>487.02761382578973</v>
      </c>
      <c r="AF376" s="4">
        <f t="shared" si="382"/>
        <v>529.41622222108765</v>
      </c>
    </row>
    <row r="377" spans="4:32">
      <c r="D377" s="13">
        <v>9220</v>
      </c>
      <c r="E377" s="2"/>
      <c r="F377" s="4">
        <f t="shared" si="383"/>
        <v>0</v>
      </c>
      <c r="G377" s="4">
        <f t="shared" si="383"/>
        <v>0</v>
      </c>
      <c r="H377" s="4">
        <f t="shared" si="383"/>
        <v>0</v>
      </c>
      <c r="I377" s="4">
        <f t="shared" si="383"/>
        <v>0</v>
      </c>
      <c r="J377" s="4">
        <f t="shared" si="381"/>
        <v>0</v>
      </c>
      <c r="K377" s="4">
        <f t="shared" si="381"/>
        <v>0</v>
      </c>
      <c r="L377" s="4">
        <f t="shared" si="381"/>
        <v>0</v>
      </c>
      <c r="M377" s="4">
        <f t="shared" si="381"/>
        <v>0</v>
      </c>
      <c r="N377" s="4">
        <f t="shared" si="381"/>
        <v>0</v>
      </c>
      <c r="O377" s="4">
        <f t="shared" si="381"/>
        <v>0</v>
      </c>
      <c r="P377" s="4">
        <f t="shared" si="381"/>
        <v>0</v>
      </c>
      <c r="Q377" s="4">
        <f t="shared" si="381"/>
        <v>0</v>
      </c>
      <c r="R377" s="4">
        <f t="shared" si="381"/>
        <v>0</v>
      </c>
      <c r="S377" s="4">
        <f t="shared" si="381"/>
        <v>0</v>
      </c>
      <c r="T377" s="4">
        <f t="shared" si="382"/>
        <v>0</v>
      </c>
      <c r="U377" s="4">
        <f t="shared" si="382"/>
        <v>0</v>
      </c>
      <c r="V377" s="4">
        <f t="shared" si="382"/>
        <v>0</v>
      </c>
      <c r="W377" s="4">
        <f t="shared" si="382"/>
        <v>0</v>
      </c>
      <c r="X377" s="4">
        <f t="shared" si="382"/>
        <v>0</v>
      </c>
      <c r="Y377" s="4">
        <f t="shared" si="382"/>
        <v>0</v>
      </c>
      <c r="Z377" s="4">
        <f t="shared" si="382"/>
        <v>0</v>
      </c>
      <c r="AA377" s="4">
        <f t="shared" si="382"/>
        <v>0</v>
      </c>
      <c r="AB377" s="4">
        <f t="shared" si="382"/>
        <v>0</v>
      </c>
      <c r="AC377" s="4">
        <f t="shared" si="382"/>
        <v>0</v>
      </c>
      <c r="AD377" s="4">
        <f t="shared" si="382"/>
        <v>0</v>
      </c>
      <c r="AE377" s="4">
        <f t="shared" si="382"/>
        <v>0</v>
      </c>
      <c r="AF377" s="4">
        <f t="shared" si="382"/>
        <v>0</v>
      </c>
    </row>
    <row r="378" spans="4:32">
      <c r="D378" s="13">
        <v>9230</v>
      </c>
      <c r="E378" s="2"/>
      <c r="F378" s="4">
        <f t="shared" si="383"/>
        <v>1630</v>
      </c>
      <c r="G378" s="4">
        <f t="shared" si="383"/>
        <v>1731.1899999999998</v>
      </c>
      <c r="H378" s="4">
        <f t="shared" si="383"/>
        <v>13786.73</v>
      </c>
      <c r="I378" s="4">
        <f t="shared" si="383"/>
        <v>7154.8099999999995</v>
      </c>
      <c r="J378" s="4">
        <f t="shared" si="381"/>
        <v>8172.24</v>
      </c>
      <c r="K378" s="4">
        <f t="shared" si="381"/>
        <v>22890.76</v>
      </c>
      <c r="L378" s="4">
        <f t="shared" si="381"/>
        <v>24122.101972449793</v>
      </c>
      <c r="M378" s="4">
        <f t="shared" si="381"/>
        <v>24216.42228321415</v>
      </c>
      <c r="N378" s="4">
        <f t="shared" si="381"/>
        <v>30884.622559848012</v>
      </c>
      <c r="O378" s="4">
        <f t="shared" si="381"/>
        <v>20947.690341120615</v>
      </c>
      <c r="P378" s="4">
        <f t="shared" si="381"/>
        <v>23289.219886577797</v>
      </c>
      <c r="Q378" s="4">
        <f t="shared" si="381"/>
        <v>24619.874997898696</v>
      </c>
      <c r="R378" s="4">
        <f t="shared" si="381"/>
        <v>28720.041043834321</v>
      </c>
      <c r="S378" s="4">
        <f t="shared" si="381"/>
        <v>28532.447485001401</v>
      </c>
      <c r="T378" s="4">
        <f t="shared" si="382"/>
        <v>29415.488938411392</v>
      </c>
      <c r="U378" s="4">
        <f t="shared" si="382"/>
        <v>29052.121493440987</v>
      </c>
      <c r="V378" s="4">
        <f t="shared" si="382"/>
        <v>32533.215875496611</v>
      </c>
      <c r="W378" s="4">
        <f t="shared" si="382"/>
        <v>27519.42828138086</v>
      </c>
      <c r="X378" s="4">
        <f t="shared" si="382"/>
        <v>23922.054749006136</v>
      </c>
      <c r="Y378" s="4">
        <f t="shared" si="382"/>
        <v>24881.095346293292</v>
      </c>
      <c r="Z378" s="4">
        <f t="shared" si="382"/>
        <v>31530.896843575993</v>
      </c>
      <c r="AA378" s="4">
        <f t="shared" si="382"/>
        <v>20947.690341120615</v>
      </c>
      <c r="AB378" s="4">
        <f t="shared" si="382"/>
        <v>23289.219886577797</v>
      </c>
      <c r="AC378" s="4">
        <f t="shared" si="382"/>
        <v>24619.874997898696</v>
      </c>
      <c r="AD378" s="4">
        <f t="shared" si="382"/>
        <v>28720.041043834321</v>
      </c>
      <c r="AE378" s="4">
        <f t="shared" si="382"/>
        <v>28532.447485001401</v>
      </c>
      <c r="AF378" s="4">
        <f t="shared" si="382"/>
        <v>29415.488938411392</v>
      </c>
    </row>
    <row r="379" spans="4:32">
      <c r="D379" s="13">
        <v>9240</v>
      </c>
      <c r="E379" s="2"/>
      <c r="F379" s="4">
        <f t="shared" si="383"/>
        <v>-1027.6899999999998</v>
      </c>
      <c r="G379" s="4">
        <f t="shared" si="383"/>
        <v>-1105.1799999999998</v>
      </c>
      <c r="H379" s="4">
        <f t="shared" si="383"/>
        <v>-1217.1300000000001</v>
      </c>
      <c r="I379" s="4">
        <f t="shared" si="383"/>
        <v>-1119.44</v>
      </c>
      <c r="J379" s="4">
        <f t="shared" si="381"/>
        <v>-1065.8600000000001</v>
      </c>
      <c r="K379" s="4">
        <f t="shared" si="381"/>
        <v>-1092.7600000000002</v>
      </c>
      <c r="L379" s="4">
        <f t="shared" si="381"/>
        <v>-6879.0051949034432</v>
      </c>
      <c r="M379" s="4">
        <f t="shared" si="381"/>
        <v>-6929.5492456692746</v>
      </c>
      <c r="N379" s="4">
        <f t="shared" si="381"/>
        <v>-7498.5709600449054</v>
      </c>
      <c r="O379" s="4">
        <f t="shared" si="381"/>
        <v>-6781.5273827122001</v>
      </c>
      <c r="P379" s="4">
        <f t="shared" si="381"/>
        <v>-6840.4954419390033</v>
      </c>
      <c r="Q379" s="4">
        <f t="shared" si="381"/>
        <v>-6856.5411723408524</v>
      </c>
      <c r="R379" s="4">
        <f t="shared" si="381"/>
        <v>-7073.3591043958604</v>
      </c>
      <c r="S379" s="4">
        <f t="shared" si="381"/>
        <v>-6901.6697890960586</v>
      </c>
      <c r="T379" s="4">
        <f t="shared" si="382"/>
        <v>-7160.006048565856</v>
      </c>
      <c r="U379" s="4">
        <f t="shared" si="382"/>
        <v>-7314.2456320536457</v>
      </c>
      <c r="V379" s="4">
        <f t="shared" si="382"/>
        <v>-7152.5848982549996</v>
      </c>
      <c r="W379" s="4">
        <f t="shared" si="382"/>
        <v>-7151.5820401048841</v>
      </c>
      <c r="X379" s="4">
        <f t="shared" si="382"/>
        <v>-7101.8402758591474</v>
      </c>
      <c r="Y379" s="4">
        <f t="shared" si="382"/>
        <v>-7120.2928658212741</v>
      </c>
      <c r="Z379" s="4">
        <f t="shared" si="382"/>
        <v>-7151.7826117349068</v>
      </c>
      <c r="AA379" s="4">
        <f t="shared" si="382"/>
        <v>-6781.5273827122001</v>
      </c>
      <c r="AB379" s="4">
        <f t="shared" si="382"/>
        <v>-6840.4954419390033</v>
      </c>
      <c r="AC379" s="4">
        <f t="shared" si="382"/>
        <v>-6856.5411723408524</v>
      </c>
      <c r="AD379" s="4">
        <f t="shared" si="382"/>
        <v>-7073.3591043958604</v>
      </c>
      <c r="AE379" s="4">
        <f t="shared" si="382"/>
        <v>-6901.6697890960586</v>
      </c>
      <c r="AF379" s="4">
        <f t="shared" si="382"/>
        <v>-7160.006048565856</v>
      </c>
    </row>
    <row r="380" spans="4:32">
      <c r="D380" s="13">
        <v>9250</v>
      </c>
      <c r="E380" s="2"/>
      <c r="F380" s="4">
        <f t="shared" si="383"/>
        <v>19633.169999999998</v>
      </c>
      <c r="G380" s="4">
        <f t="shared" si="383"/>
        <v>19705.46</v>
      </c>
      <c r="H380" s="4">
        <f t="shared" si="383"/>
        <v>16366.97</v>
      </c>
      <c r="I380" s="4">
        <f t="shared" si="383"/>
        <v>18873.91</v>
      </c>
      <c r="J380" s="4">
        <f t="shared" si="381"/>
        <v>18864.689999999999</v>
      </c>
      <c r="K380" s="4">
        <f t="shared" si="381"/>
        <v>18486.41</v>
      </c>
      <c r="L380" s="4">
        <f t="shared" si="381"/>
        <v>34948.615995767919</v>
      </c>
      <c r="M380" s="4">
        <f t="shared" si="381"/>
        <v>35748.264939847017</v>
      </c>
      <c r="N380" s="4">
        <f t="shared" si="381"/>
        <v>34855.80316581409</v>
      </c>
      <c r="O380" s="4">
        <f t="shared" si="381"/>
        <v>38633.872749034686</v>
      </c>
      <c r="P380" s="4">
        <f t="shared" si="381"/>
        <v>37962.639858613373</v>
      </c>
      <c r="Q380" s="4">
        <f t="shared" si="381"/>
        <v>37155.619991912266</v>
      </c>
      <c r="R380" s="4">
        <f t="shared" si="381"/>
        <v>39333.014056680491</v>
      </c>
      <c r="S380" s="4">
        <f t="shared" si="381"/>
        <v>36431.895077096247</v>
      </c>
      <c r="T380" s="4">
        <f t="shared" si="382"/>
        <v>37775.858801396993</v>
      </c>
      <c r="U380" s="4">
        <f t="shared" si="382"/>
        <v>38899.331037523989</v>
      </c>
      <c r="V380" s="4">
        <f t="shared" si="382"/>
        <v>39391.89365379318</v>
      </c>
      <c r="W380" s="4">
        <f t="shared" si="382"/>
        <v>36867.441258708466</v>
      </c>
      <c r="X380" s="4">
        <f t="shared" si="382"/>
        <v>39261.292152417074</v>
      </c>
      <c r="Y380" s="4">
        <f t="shared" si="382"/>
        <v>38440.370536875431</v>
      </c>
      <c r="Z380" s="4">
        <f t="shared" si="382"/>
        <v>37677.010791056455</v>
      </c>
      <c r="AA380" s="4">
        <f t="shared" si="382"/>
        <v>37671.268971167177</v>
      </c>
      <c r="AB380" s="4">
        <f t="shared" si="382"/>
        <v>36779.704524074637</v>
      </c>
      <c r="AC380" s="4">
        <f t="shared" si="382"/>
        <v>35798.506429085406</v>
      </c>
      <c r="AD380" s="4">
        <f t="shared" si="382"/>
        <v>38280.697294239515</v>
      </c>
      <c r="AE380" s="4">
        <f t="shared" si="382"/>
        <v>34878.046027623626</v>
      </c>
      <c r="AF380" s="4">
        <f t="shared" si="382"/>
        <v>36432.228114864403</v>
      </c>
    </row>
    <row r="381" spans="4:32">
      <c r="D381" s="13">
        <v>9260</v>
      </c>
      <c r="E381" s="2"/>
      <c r="F381" s="4">
        <f t="shared" si="383"/>
        <v>197785.25999999995</v>
      </c>
      <c r="G381" s="4">
        <f t="shared" si="383"/>
        <v>132531.78999999998</v>
      </c>
      <c r="H381" s="4">
        <f t="shared" si="383"/>
        <v>241000.49999999997</v>
      </c>
      <c r="I381" s="4">
        <f t="shared" si="383"/>
        <v>163110.41000000003</v>
      </c>
      <c r="J381" s="4">
        <f t="shared" ref="J381:S388" si="384">SUMIF($C$9:$C$297,$D381,J$9:J$297)</f>
        <v>257903.09</v>
      </c>
      <c r="K381" s="4">
        <f t="shared" si="384"/>
        <v>143958.49000000002</v>
      </c>
      <c r="L381" s="4">
        <f t="shared" si="384"/>
        <v>257825.1235919212</v>
      </c>
      <c r="M381" s="4">
        <f t="shared" si="384"/>
        <v>90977.88890929427</v>
      </c>
      <c r="N381" s="4">
        <f t="shared" si="384"/>
        <v>86756.75508873837</v>
      </c>
      <c r="O381" s="4">
        <f t="shared" si="384"/>
        <v>150291.04044934953</v>
      </c>
      <c r="P381" s="4">
        <f t="shared" si="384"/>
        <v>166344.32002859205</v>
      </c>
      <c r="Q381" s="4">
        <f t="shared" si="384"/>
        <v>175484.22499017647</v>
      </c>
      <c r="R381" s="4">
        <f t="shared" si="384"/>
        <v>194436.73303783088</v>
      </c>
      <c r="S381" s="4">
        <f t="shared" si="384"/>
        <v>171229.2193284902</v>
      </c>
      <c r="T381" s="4">
        <f t="shared" ref="T381:AF388" si="385">SUMIF($C$9:$C$297,$D381,T$9:T$297)</f>
        <v>161632.90422824319</v>
      </c>
      <c r="U381" s="4">
        <f t="shared" si="385"/>
        <v>154857.16640891612</v>
      </c>
      <c r="V381" s="4">
        <f t="shared" si="385"/>
        <v>224403.63683829253</v>
      </c>
      <c r="W381" s="4">
        <f t="shared" si="385"/>
        <v>145259.71104519337</v>
      </c>
      <c r="X381" s="4">
        <f t="shared" si="385"/>
        <v>282772.12377076474</v>
      </c>
      <c r="Y381" s="4">
        <f t="shared" si="385"/>
        <v>82187.307898539802</v>
      </c>
      <c r="Z381" s="4">
        <f t="shared" si="385"/>
        <v>79832.470084015949</v>
      </c>
      <c r="AA381" s="4">
        <f t="shared" si="385"/>
        <v>147541.12804323694</v>
      </c>
      <c r="AB381" s="4">
        <f t="shared" si="385"/>
        <v>162964.97680672829</v>
      </c>
      <c r="AC381" s="4">
        <f t="shared" si="385"/>
        <v>171607.29918879559</v>
      </c>
      <c r="AD381" s="4">
        <f t="shared" si="385"/>
        <v>191430.53361629174</v>
      </c>
      <c r="AE381" s="4">
        <f t="shared" si="385"/>
        <v>166790.27063888812</v>
      </c>
      <c r="AF381" s="4">
        <f t="shared" si="385"/>
        <v>157794.49555056795</v>
      </c>
    </row>
    <row r="382" spans="4:32">
      <c r="D382" s="13">
        <v>9270</v>
      </c>
      <c r="E382" s="2"/>
      <c r="F382" s="4">
        <f t="shared" si="383"/>
        <v>0</v>
      </c>
      <c r="G382" s="4">
        <f t="shared" si="383"/>
        <v>0</v>
      </c>
      <c r="H382" s="4">
        <f t="shared" si="383"/>
        <v>0</v>
      </c>
      <c r="I382" s="4">
        <f t="shared" si="383"/>
        <v>0</v>
      </c>
      <c r="J382" s="4">
        <f t="shared" si="384"/>
        <v>0</v>
      </c>
      <c r="K382" s="4">
        <f t="shared" si="384"/>
        <v>0</v>
      </c>
      <c r="L382" s="4">
        <f t="shared" si="384"/>
        <v>0</v>
      </c>
      <c r="M382" s="4">
        <f t="shared" si="384"/>
        <v>0</v>
      </c>
      <c r="N382" s="4">
        <f t="shared" si="384"/>
        <v>0</v>
      </c>
      <c r="O382" s="4">
        <f t="shared" si="384"/>
        <v>0</v>
      </c>
      <c r="P382" s="4">
        <f t="shared" si="384"/>
        <v>0</v>
      </c>
      <c r="Q382" s="4">
        <f t="shared" si="384"/>
        <v>0</v>
      </c>
      <c r="R382" s="4">
        <f t="shared" si="384"/>
        <v>0</v>
      </c>
      <c r="S382" s="4">
        <f t="shared" si="384"/>
        <v>0</v>
      </c>
      <c r="T382" s="4">
        <f t="shared" si="385"/>
        <v>0</v>
      </c>
      <c r="U382" s="4">
        <f t="shared" si="385"/>
        <v>0</v>
      </c>
      <c r="V382" s="4">
        <f t="shared" si="385"/>
        <v>0</v>
      </c>
      <c r="W382" s="4">
        <f t="shared" si="385"/>
        <v>0</v>
      </c>
      <c r="X382" s="4">
        <f t="shared" si="385"/>
        <v>0</v>
      </c>
      <c r="Y382" s="4">
        <f t="shared" si="385"/>
        <v>0</v>
      </c>
      <c r="Z382" s="4">
        <f t="shared" si="385"/>
        <v>0</v>
      </c>
      <c r="AA382" s="4">
        <f t="shared" si="385"/>
        <v>0</v>
      </c>
      <c r="AB382" s="4">
        <f t="shared" si="385"/>
        <v>0</v>
      </c>
      <c r="AC382" s="4">
        <f t="shared" si="385"/>
        <v>0</v>
      </c>
      <c r="AD382" s="4">
        <f t="shared" si="385"/>
        <v>0</v>
      </c>
      <c r="AE382" s="4">
        <f t="shared" si="385"/>
        <v>0</v>
      </c>
      <c r="AF382" s="4">
        <f t="shared" si="385"/>
        <v>0</v>
      </c>
    </row>
    <row r="383" spans="4:32">
      <c r="D383" s="13">
        <v>9280</v>
      </c>
      <c r="E383" s="2"/>
      <c r="F383" s="4">
        <f t="shared" si="383"/>
        <v>441.4</v>
      </c>
      <c r="G383" s="4">
        <f t="shared" si="383"/>
        <v>0</v>
      </c>
      <c r="H383" s="4">
        <f t="shared" si="383"/>
        <v>0</v>
      </c>
      <c r="I383" s="4">
        <f t="shared" si="383"/>
        <v>0</v>
      </c>
      <c r="J383" s="4">
        <f t="shared" si="384"/>
        <v>0</v>
      </c>
      <c r="K383" s="4">
        <f t="shared" si="384"/>
        <v>0</v>
      </c>
      <c r="L383" s="4">
        <f t="shared" si="384"/>
        <v>107.81530727225447</v>
      </c>
      <c r="M383" s="4">
        <f t="shared" si="384"/>
        <v>82.104914622518848</v>
      </c>
      <c r="N383" s="4">
        <f t="shared" si="384"/>
        <v>74.759088151165813</v>
      </c>
      <c r="O383" s="4">
        <f t="shared" si="384"/>
        <v>211.80466325734591</v>
      </c>
      <c r="P383" s="4">
        <f t="shared" si="384"/>
        <v>142.24886885672183</v>
      </c>
      <c r="Q383" s="4">
        <f t="shared" si="384"/>
        <v>74.070416919476457</v>
      </c>
      <c r="R383" s="4">
        <f t="shared" si="384"/>
        <v>172.39736499956661</v>
      </c>
      <c r="S383" s="4">
        <f t="shared" si="384"/>
        <v>53.945913148998869</v>
      </c>
      <c r="T383" s="4">
        <f t="shared" si="385"/>
        <v>68.561047065961674</v>
      </c>
      <c r="U383" s="4">
        <f t="shared" si="385"/>
        <v>73.458264713530369</v>
      </c>
      <c r="V383" s="4">
        <f t="shared" si="385"/>
        <v>82.946623905694707</v>
      </c>
      <c r="W383" s="4">
        <f t="shared" si="385"/>
        <v>126.48594955361011</v>
      </c>
      <c r="X383" s="4">
        <f t="shared" si="385"/>
        <v>64.352500650082334</v>
      </c>
      <c r="Y383" s="4">
        <f t="shared" si="385"/>
        <v>69.708832452110599</v>
      </c>
      <c r="Z383" s="4">
        <f t="shared" si="385"/>
        <v>68.408009014475155</v>
      </c>
      <c r="AA383" s="4">
        <f t="shared" si="385"/>
        <v>211.80466325734591</v>
      </c>
      <c r="AB383" s="4">
        <f t="shared" si="385"/>
        <v>142.24886885672183</v>
      </c>
      <c r="AC383" s="4">
        <f t="shared" si="385"/>
        <v>74.070416919476457</v>
      </c>
      <c r="AD383" s="4">
        <f t="shared" si="385"/>
        <v>172.39736499956661</v>
      </c>
      <c r="AE383" s="4">
        <f t="shared" si="385"/>
        <v>53.945913148998869</v>
      </c>
      <c r="AF383" s="4">
        <f t="shared" si="385"/>
        <v>68.561047065961674</v>
      </c>
    </row>
    <row r="384" spans="4:32">
      <c r="D384" s="14">
        <v>9290</v>
      </c>
      <c r="E384" s="2"/>
      <c r="F384" s="4">
        <f t="shared" si="383"/>
        <v>0</v>
      </c>
      <c r="G384" s="4">
        <f t="shared" si="383"/>
        <v>0</v>
      </c>
      <c r="H384" s="4">
        <f t="shared" si="383"/>
        <v>0</v>
      </c>
      <c r="I384" s="4">
        <f t="shared" si="383"/>
        <v>0</v>
      </c>
      <c r="J384" s="4">
        <f t="shared" si="384"/>
        <v>0</v>
      </c>
      <c r="K384" s="4">
        <f t="shared" si="384"/>
        <v>0</v>
      </c>
      <c r="L384" s="4">
        <f t="shared" si="384"/>
        <v>0</v>
      </c>
      <c r="M384" s="4">
        <f t="shared" si="384"/>
        <v>0</v>
      </c>
      <c r="N384" s="4">
        <f t="shared" si="384"/>
        <v>0</v>
      </c>
      <c r="O384" s="4">
        <f t="shared" si="384"/>
        <v>0</v>
      </c>
      <c r="P384" s="4">
        <f t="shared" si="384"/>
        <v>0</v>
      </c>
      <c r="Q384" s="4">
        <f t="shared" si="384"/>
        <v>0</v>
      </c>
      <c r="R384" s="4">
        <f t="shared" si="384"/>
        <v>0</v>
      </c>
      <c r="S384" s="4">
        <f t="shared" si="384"/>
        <v>0</v>
      </c>
      <c r="T384" s="4">
        <f t="shared" si="385"/>
        <v>0</v>
      </c>
      <c r="U384" s="4">
        <f t="shared" si="385"/>
        <v>0</v>
      </c>
      <c r="V384" s="4">
        <f t="shared" si="385"/>
        <v>0</v>
      </c>
      <c r="W384" s="4">
        <f t="shared" si="385"/>
        <v>0</v>
      </c>
      <c r="X384" s="4">
        <f t="shared" si="385"/>
        <v>0</v>
      </c>
      <c r="Y384" s="4">
        <f t="shared" si="385"/>
        <v>0</v>
      </c>
      <c r="Z384" s="4">
        <f t="shared" si="385"/>
        <v>0</v>
      </c>
      <c r="AA384" s="4">
        <f t="shared" si="385"/>
        <v>0</v>
      </c>
      <c r="AB384" s="4">
        <f t="shared" si="385"/>
        <v>0</v>
      </c>
      <c r="AC384" s="4">
        <f t="shared" si="385"/>
        <v>0</v>
      </c>
      <c r="AD384" s="4">
        <f t="shared" si="385"/>
        <v>0</v>
      </c>
      <c r="AE384" s="4">
        <f t="shared" si="385"/>
        <v>0</v>
      </c>
      <c r="AF384" s="4">
        <f t="shared" si="385"/>
        <v>0</v>
      </c>
    </row>
    <row r="385" spans="4:37">
      <c r="D385" s="13">
        <v>9301</v>
      </c>
      <c r="E385" s="2"/>
      <c r="F385" s="4">
        <f t="shared" si="383"/>
        <v>0</v>
      </c>
      <c r="G385" s="4">
        <f t="shared" si="383"/>
        <v>0</v>
      </c>
      <c r="H385" s="4">
        <f t="shared" si="383"/>
        <v>0</v>
      </c>
      <c r="I385" s="4">
        <f t="shared" si="383"/>
        <v>0</v>
      </c>
      <c r="J385" s="4">
        <f t="shared" si="384"/>
        <v>0</v>
      </c>
      <c r="K385" s="4">
        <f t="shared" si="384"/>
        <v>0</v>
      </c>
      <c r="L385" s="4">
        <f t="shared" si="384"/>
        <v>0</v>
      </c>
      <c r="M385" s="4">
        <f t="shared" si="384"/>
        <v>0</v>
      </c>
      <c r="N385" s="4">
        <f t="shared" si="384"/>
        <v>0</v>
      </c>
      <c r="O385" s="4">
        <f t="shared" si="384"/>
        <v>0</v>
      </c>
      <c r="P385" s="4">
        <f t="shared" si="384"/>
        <v>0</v>
      </c>
      <c r="Q385" s="4">
        <f t="shared" si="384"/>
        <v>0</v>
      </c>
      <c r="R385" s="4">
        <f t="shared" si="384"/>
        <v>0</v>
      </c>
      <c r="S385" s="4">
        <f t="shared" si="384"/>
        <v>0</v>
      </c>
      <c r="T385" s="4">
        <f t="shared" si="385"/>
        <v>0</v>
      </c>
      <c r="U385" s="4">
        <f t="shared" si="385"/>
        <v>0</v>
      </c>
      <c r="V385" s="4">
        <f t="shared" si="385"/>
        <v>0</v>
      </c>
      <c r="W385" s="4">
        <f t="shared" si="385"/>
        <v>0</v>
      </c>
      <c r="X385" s="4">
        <f t="shared" si="385"/>
        <v>0</v>
      </c>
      <c r="Y385" s="4">
        <f t="shared" si="385"/>
        <v>0</v>
      </c>
      <c r="Z385" s="4">
        <f t="shared" si="385"/>
        <v>0</v>
      </c>
      <c r="AA385" s="4">
        <f t="shared" si="385"/>
        <v>0</v>
      </c>
      <c r="AB385" s="4">
        <f t="shared" si="385"/>
        <v>0</v>
      </c>
      <c r="AC385" s="4">
        <f t="shared" si="385"/>
        <v>0</v>
      </c>
      <c r="AD385" s="4">
        <f t="shared" si="385"/>
        <v>0</v>
      </c>
      <c r="AE385" s="4">
        <f t="shared" si="385"/>
        <v>0</v>
      </c>
      <c r="AF385" s="4">
        <f t="shared" si="385"/>
        <v>0</v>
      </c>
    </row>
    <row r="386" spans="4:37">
      <c r="D386" s="13">
        <v>9302</v>
      </c>
      <c r="E386" s="2"/>
      <c r="F386" s="4">
        <f t="shared" si="383"/>
        <v>0</v>
      </c>
      <c r="G386" s="4">
        <f t="shared" si="383"/>
        <v>0</v>
      </c>
      <c r="H386" s="4">
        <f t="shared" si="383"/>
        <v>0</v>
      </c>
      <c r="I386" s="4">
        <f t="shared" si="383"/>
        <v>0</v>
      </c>
      <c r="J386" s="4">
        <f t="shared" si="384"/>
        <v>7500</v>
      </c>
      <c r="K386" s="4">
        <f t="shared" si="384"/>
        <v>0</v>
      </c>
      <c r="L386" s="4">
        <f t="shared" si="384"/>
        <v>10369.888917020064</v>
      </c>
      <c r="M386" s="4">
        <f t="shared" si="384"/>
        <v>14559.236344072409</v>
      </c>
      <c r="N386" s="4">
        <f t="shared" si="384"/>
        <v>11331.183935692132</v>
      </c>
      <c r="O386" s="4">
        <f t="shared" si="384"/>
        <v>7214.0641812772956</v>
      </c>
      <c r="P386" s="4">
        <f t="shared" si="384"/>
        <v>7144.4395214887018</v>
      </c>
      <c r="Q386" s="4">
        <f t="shared" si="384"/>
        <v>7479.1126020634219</v>
      </c>
      <c r="R386" s="4">
        <f t="shared" si="384"/>
        <v>7161.8456864358504</v>
      </c>
      <c r="S386" s="4">
        <f t="shared" si="384"/>
        <v>8197.6390910817136</v>
      </c>
      <c r="T386" s="4">
        <f t="shared" si="385"/>
        <v>7506.0130387999243</v>
      </c>
      <c r="U386" s="4">
        <f t="shared" si="385"/>
        <v>8710.2822963478702</v>
      </c>
      <c r="V386" s="4">
        <f t="shared" si="385"/>
        <v>26021.425406671307</v>
      </c>
      <c r="W386" s="4">
        <f t="shared" si="385"/>
        <v>7267.0738654345214</v>
      </c>
      <c r="X386" s="4">
        <f t="shared" si="385"/>
        <v>11650.594974365466</v>
      </c>
      <c r="Y386" s="4">
        <f t="shared" si="385"/>
        <v>18337.647952402051</v>
      </c>
      <c r="Z386" s="4">
        <f t="shared" si="385"/>
        <v>12328.090385467434</v>
      </c>
      <c r="AA386" s="4">
        <f t="shared" si="385"/>
        <v>7214.0641812772956</v>
      </c>
      <c r="AB386" s="4">
        <f t="shared" si="385"/>
        <v>7144.4395214887018</v>
      </c>
      <c r="AC386" s="4">
        <f t="shared" si="385"/>
        <v>7479.1126020634219</v>
      </c>
      <c r="AD386" s="4">
        <f t="shared" si="385"/>
        <v>7161.8456864358504</v>
      </c>
      <c r="AE386" s="4">
        <f t="shared" si="385"/>
        <v>8197.6390910817136</v>
      </c>
      <c r="AF386" s="4">
        <f t="shared" si="385"/>
        <v>7506.0130387999243</v>
      </c>
    </row>
    <row r="387" spans="4:37">
      <c r="D387" s="13">
        <v>9310</v>
      </c>
      <c r="E387" s="2"/>
      <c r="F387" s="4">
        <f t="shared" si="383"/>
        <v>0</v>
      </c>
      <c r="G387" s="4">
        <f t="shared" si="383"/>
        <v>0</v>
      </c>
      <c r="H387" s="4">
        <f t="shared" si="383"/>
        <v>0</v>
      </c>
      <c r="I387" s="4">
        <f t="shared" si="383"/>
        <v>0</v>
      </c>
      <c r="J387" s="4">
        <f t="shared" si="384"/>
        <v>0</v>
      </c>
      <c r="K387" s="4">
        <f t="shared" si="384"/>
        <v>0</v>
      </c>
      <c r="L387" s="4">
        <f t="shared" si="384"/>
        <v>0</v>
      </c>
      <c r="M387" s="4">
        <f t="shared" si="384"/>
        <v>0</v>
      </c>
      <c r="N387" s="4">
        <f t="shared" si="384"/>
        <v>0</v>
      </c>
      <c r="O387" s="4">
        <f t="shared" si="384"/>
        <v>0</v>
      </c>
      <c r="P387" s="4">
        <f t="shared" si="384"/>
        <v>0</v>
      </c>
      <c r="Q387" s="4">
        <f t="shared" si="384"/>
        <v>0</v>
      </c>
      <c r="R387" s="4">
        <f t="shared" si="384"/>
        <v>0</v>
      </c>
      <c r="S387" s="4">
        <f t="shared" si="384"/>
        <v>0</v>
      </c>
      <c r="T387" s="4">
        <f t="shared" si="385"/>
        <v>0</v>
      </c>
      <c r="U387" s="4">
        <f t="shared" si="385"/>
        <v>0</v>
      </c>
      <c r="V387" s="4">
        <f t="shared" si="385"/>
        <v>0</v>
      </c>
      <c r="W387" s="4">
        <f t="shared" si="385"/>
        <v>0</v>
      </c>
      <c r="X387" s="4">
        <f t="shared" si="385"/>
        <v>0</v>
      </c>
      <c r="Y387" s="4">
        <f t="shared" si="385"/>
        <v>0</v>
      </c>
      <c r="Z387" s="4">
        <f t="shared" si="385"/>
        <v>0</v>
      </c>
      <c r="AA387" s="4">
        <f t="shared" si="385"/>
        <v>0</v>
      </c>
      <c r="AB387" s="4">
        <f t="shared" si="385"/>
        <v>0</v>
      </c>
      <c r="AC387" s="4">
        <f t="shared" si="385"/>
        <v>0</v>
      </c>
      <c r="AD387" s="4">
        <f t="shared" si="385"/>
        <v>0</v>
      </c>
      <c r="AE387" s="4">
        <f t="shared" si="385"/>
        <v>0</v>
      </c>
      <c r="AF387" s="4">
        <f t="shared" si="385"/>
        <v>0</v>
      </c>
    </row>
    <row r="388" spans="4:37">
      <c r="D388" s="13">
        <v>9320</v>
      </c>
      <c r="E388" s="2"/>
      <c r="F388" s="4">
        <f t="shared" si="383"/>
        <v>0</v>
      </c>
      <c r="G388" s="4">
        <f t="shared" si="383"/>
        <v>0</v>
      </c>
      <c r="H388" s="4">
        <f t="shared" si="383"/>
        <v>0</v>
      </c>
      <c r="I388" s="4">
        <f t="shared" si="383"/>
        <v>0</v>
      </c>
      <c r="J388" s="4">
        <f t="shared" si="384"/>
        <v>0</v>
      </c>
      <c r="K388" s="4">
        <f t="shared" si="384"/>
        <v>0</v>
      </c>
      <c r="L388" s="4">
        <f t="shared" si="384"/>
        <v>0</v>
      </c>
      <c r="M388" s="4">
        <f t="shared" si="384"/>
        <v>0</v>
      </c>
      <c r="N388" s="4">
        <f t="shared" si="384"/>
        <v>0</v>
      </c>
      <c r="O388" s="4">
        <f t="shared" si="384"/>
        <v>0</v>
      </c>
      <c r="P388" s="4">
        <f t="shared" si="384"/>
        <v>0</v>
      </c>
      <c r="Q388" s="4">
        <f t="shared" si="384"/>
        <v>0</v>
      </c>
      <c r="R388" s="4">
        <f t="shared" si="384"/>
        <v>0</v>
      </c>
      <c r="S388" s="4">
        <f t="shared" si="384"/>
        <v>0</v>
      </c>
      <c r="T388" s="4">
        <f t="shared" si="385"/>
        <v>0</v>
      </c>
      <c r="U388" s="4">
        <f t="shared" si="385"/>
        <v>0</v>
      </c>
      <c r="V388" s="4">
        <f t="shared" si="385"/>
        <v>0</v>
      </c>
      <c r="W388" s="4">
        <f t="shared" si="385"/>
        <v>0</v>
      </c>
      <c r="X388" s="4">
        <f t="shared" si="385"/>
        <v>0</v>
      </c>
      <c r="Y388" s="4">
        <f t="shared" si="385"/>
        <v>0</v>
      </c>
      <c r="Z388" s="4">
        <f t="shared" si="385"/>
        <v>0</v>
      </c>
      <c r="AA388" s="4">
        <f t="shared" si="385"/>
        <v>0</v>
      </c>
      <c r="AB388" s="4">
        <f t="shared" si="385"/>
        <v>0</v>
      </c>
      <c r="AC388" s="4">
        <f t="shared" si="385"/>
        <v>0</v>
      </c>
      <c r="AD388" s="4">
        <f t="shared" si="385"/>
        <v>0</v>
      </c>
      <c r="AE388" s="4">
        <f t="shared" si="385"/>
        <v>0</v>
      </c>
      <c r="AF388" s="4">
        <f t="shared" si="385"/>
        <v>0</v>
      </c>
    </row>
    <row r="389" spans="4:37">
      <c r="E389" s="2"/>
      <c r="V389"/>
    </row>
    <row r="390" spans="4:37">
      <c r="E390" s="2"/>
      <c r="F390" s="4">
        <f t="shared" ref="F390:AF390" si="386">SUM(F309:F388)</f>
        <v>756389.5900000002</v>
      </c>
      <c r="G390" s="4">
        <f t="shared" si="386"/>
        <v>597520.22999999986</v>
      </c>
      <c r="H390" s="4">
        <f t="shared" si="386"/>
        <v>734178.83</v>
      </c>
      <c r="I390" s="4">
        <f t="shared" si="386"/>
        <v>668457.69000000018</v>
      </c>
      <c r="J390" s="4">
        <f t="shared" si="386"/>
        <v>750311.79</v>
      </c>
      <c r="K390" s="4">
        <f t="shared" si="386"/>
        <v>600333.5</v>
      </c>
      <c r="L390" s="4">
        <f t="shared" si="386"/>
        <v>1001650.9099999998</v>
      </c>
      <c r="M390" s="4">
        <f t="shared" si="386"/>
        <v>857469.38</v>
      </c>
      <c r="N390" s="4">
        <f t="shared" si="386"/>
        <v>934151.83000000031</v>
      </c>
      <c r="O390" s="4">
        <f t="shared" si="386"/>
        <v>895867.54649999994</v>
      </c>
      <c r="P390" s="4">
        <f t="shared" si="386"/>
        <v>971965.96309999994</v>
      </c>
      <c r="Q390" s="4">
        <f t="shared" si="386"/>
        <v>944579.75680000009</v>
      </c>
      <c r="R390" s="4">
        <f t="shared" si="386"/>
        <v>1070257.9603000004</v>
      </c>
      <c r="S390" s="4">
        <f t="shared" si="386"/>
        <v>1002309.2232999997</v>
      </c>
      <c r="T390" s="4">
        <f t="shared" si="386"/>
        <v>1020019.1287000001</v>
      </c>
      <c r="U390" s="4">
        <f t="shared" si="386"/>
        <v>1048918.3637999995</v>
      </c>
      <c r="V390" s="4">
        <f t="shared" si="386"/>
        <v>1139040.5995</v>
      </c>
      <c r="W390" s="4">
        <f t="shared" si="386"/>
        <v>946981.03720000014</v>
      </c>
      <c r="X390" s="4">
        <f t="shared" si="386"/>
        <v>1078096.5879000004</v>
      </c>
      <c r="Y390" s="4">
        <f t="shared" si="386"/>
        <v>884992.57380000001</v>
      </c>
      <c r="Z390" s="4">
        <f t="shared" si="386"/>
        <v>975236.68479999993</v>
      </c>
      <c r="AA390" s="4">
        <f t="shared" si="386"/>
        <v>898719.62929901981</v>
      </c>
      <c r="AB390" s="4">
        <f t="shared" si="386"/>
        <v>973684.94514259754</v>
      </c>
      <c r="AC390" s="4">
        <f t="shared" si="386"/>
        <v>945343.63978579221</v>
      </c>
      <c r="AD390" s="4">
        <f t="shared" si="386"/>
        <v>1072764.0430990201</v>
      </c>
      <c r="AE390" s="4">
        <f t="shared" si="386"/>
        <v>1002031.0108589251</v>
      </c>
      <c r="AF390" s="4">
        <f t="shared" si="386"/>
        <v>1020835.0116857925</v>
      </c>
    </row>
    <row r="395" spans="4:37" ht="15">
      <c r="D395" s="65" t="s">
        <v>588</v>
      </c>
    </row>
    <row r="397" spans="4:37">
      <c r="AH397" s="66"/>
      <c r="AI397" s="66"/>
      <c r="AK397" s="67"/>
    </row>
    <row r="398" spans="4:37">
      <c r="AH398" s="66"/>
      <c r="AI398" s="66"/>
      <c r="AK398" s="67"/>
    </row>
    <row r="399" spans="4:37">
      <c r="AH399" s="66"/>
      <c r="AI399" s="66"/>
      <c r="AK399" s="67"/>
    </row>
    <row r="400" spans="4:37">
      <c r="AH400" s="67"/>
      <c r="AI400" s="58"/>
      <c r="AK400" s="67"/>
    </row>
  </sheetData>
  <mergeCells count="2">
    <mergeCell ref="F4:Q4"/>
    <mergeCell ref="U4:AF4"/>
  </mergeCells>
  <pageMargins left="0.75" right="0.75" top="1.25" bottom="0.5" header="0.5" footer="0.5"/>
  <pageSetup scale="41" orientation="portrait" r:id="rId1"/>
  <headerFooter alignWithMargins="0"/>
  <colBreaks count="2" manualBreakCount="2">
    <brk id="8" max="1048575" man="1"/>
    <brk id="20" max="392" man="1"/>
  </colBreaks>
  <ignoredErrors>
    <ignoredError sqref="D284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6073"/>
  <sheetViews>
    <sheetView view="pageBreakPreview" zoomScale="60" zoomScaleNormal="85" workbookViewId="0">
      <pane xSplit="1" ySplit="8" topLeftCell="B9" activePane="bottomRight" state="frozen"/>
      <selection activeCell="O90" sqref="O90"/>
      <selection pane="topRight" activeCell="O90" sqref="O90"/>
      <selection pane="bottomLeft" activeCell="O90" sqref="O90"/>
      <selection pane="bottomRight" activeCell="B9" sqref="B9"/>
    </sheetView>
  </sheetViews>
  <sheetFormatPr defaultRowHeight="12.75"/>
  <cols>
    <col min="1" max="1" width="83.7109375" customWidth="1"/>
    <col min="2" max="2" width="14" style="1" bestFit="1" customWidth="1"/>
    <col min="3" max="3" width="14.28515625" style="1" bestFit="1" customWidth="1"/>
    <col min="4" max="5" width="14" bestFit="1" customWidth="1"/>
    <col min="6" max="6" width="14.28515625" bestFit="1" customWidth="1"/>
    <col min="7" max="9" width="14" bestFit="1" customWidth="1"/>
    <col min="10" max="10" width="14.28515625" bestFit="1" customWidth="1"/>
    <col min="11" max="13" width="11.85546875" bestFit="1" customWidth="1"/>
    <col min="14" max="14" width="14.28515625" customWidth="1"/>
    <col min="15" max="15" width="15.42578125" bestFit="1" customWidth="1"/>
    <col min="16" max="16" width="9" bestFit="1" customWidth="1"/>
    <col min="17" max="17" width="7" bestFit="1" customWidth="1"/>
    <col min="18" max="18" width="11.28515625" bestFit="1" customWidth="1"/>
    <col min="19" max="19" width="10.5703125" bestFit="1" customWidth="1"/>
    <col min="20" max="21" width="5" customWidth="1"/>
    <col min="22" max="22" width="5.140625" bestFit="1" customWidth="1"/>
    <col min="23" max="26" width="5" customWidth="1"/>
  </cols>
  <sheetData>
    <row r="1" spans="1:15">
      <c r="A1" s="5" t="s">
        <v>0</v>
      </c>
    </row>
    <row r="2" spans="1:15">
      <c r="A2" s="5" t="s">
        <v>1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5">
      <c r="A3" s="5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5">
      <c r="A4" s="5" t="s">
        <v>3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5">
      <c r="A5" s="5" t="s">
        <v>43</v>
      </c>
      <c r="D5" s="4"/>
      <c r="E5" s="4"/>
      <c r="F5" s="4"/>
      <c r="G5" s="4"/>
      <c r="H5" s="4"/>
      <c r="I5" s="4"/>
      <c r="J5" s="4"/>
      <c r="K5" s="4"/>
      <c r="L5" s="4"/>
      <c r="M5" s="4"/>
    </row>
    <row r="6" spans="1:15">
      <c r="D6" s="4"/>
      <c r="E6" s="4"/>
      <c r="F6" s="4"/>
      <c r="G6" s="4"/>
      <c r="H6" s="4"/>
      <c r="I6" s="4"/>
      <c r="J6" s="4"/>
      <c r="K6" s="4"/>
      <c r="L6" s="4"/>
      <c r="M6" s="4"/>
      <c r="N6" s="2"/>
    </row>
    <row r="7" spans="1:15">
      <c r="B7" s="7" t="s">
        <v>1128</v>
      </c>
      <c r="C7" s="7" t="s">
        <v>1128</v>
      </c>
      <c r="D7" s="7" t="s">
        <v>1128</v>
      </c>
      <c r="E7" s="7" t="s">
        <v>1128</v>
      </c>
      <c r="F7" s="7" t="s">
        <v>1128</v>
      </c>
      <c r="G7" s="7" t="s">
        <v>1128</v>
      </c>
      <c r="H7" s="155" t="s">
        <v>1127</v>
      </c>
      <c r="I7" s="155" t="s">
        <v>1127</v>
      </c>
      <c r="J7" s="155" t="s">
        <v>1127</v>
      </c>
      <c r="K7" s="7"/>
      <c r="L7" s="7"/>
      <c r="M7" s="7"/>
      <c r="N7" s="2"/>
    </row>
    <row r="8" spans="1:15">
      <c r="B8" s="7" t="s">
        <v>11</v>
      </c>
      <c r="C8" s="7" t="s">
        <v>12</v>
      </c>
      <c r="D8" s="7" t="s">
        <v>13</v>
      </c>
      <c r="E8" s="7" t="s">
        <v>14</v>
      </c>
      <c r="F8" s="7" t="s">
        <v>15</v>
      </c>
      <c r="G8" s="7" t="s">
        <v>16</v>
      </c>
      <c r="H8" s="7" t="s">
        <v>5</v>
      </c>
      <c r="I8" s="7" t="s">
        <v>6</v>
      </c>
      <c r="J8" s="7" t="s">
        <v>7</v>
      </c>
      <c r="K8" s="7"/>
      <c r="L8" s="7"/>
      <c r="M8" s="7"/>
      <c r="O8" s="52"/>
    </row>
    <row r="9" spans="1:15">
      <c r="B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15">
      <c r="A10" s="5" t="s">
        <v>48</v>
      </c>
      <c r="B10" s="160">
        <v>4590.09</v>
      </c>
      <c r="C10" s="160">
        <v>4506.2700000000004</v>
      </c>
      <c r="D10" s="160">
        <v>12588.31</v>
      </c>
      <c r="E10" s="160">
        <v>8958.9599999999991</v>
      </c>
      <c r="F10" s="160">
        <v>8769.76</v>
      </c>
      <c r="G10" s="160">
        <v>8806.0400000000009</v>
      </c>
      <c r="H10" s="161" t="s">
        <v>40</v>
      </c>
      <c r="I10" s="161" t="s">
        <v>40</v>
      </c>
      <c r="J10" s="161" t="s">
        <v>40</v>
      </c>
      <c r="K10" s="97"/>
      <c r="L10" s="97"/>
      <c r="M10" s="97"/>
    </row>
    <row r="11" spans="1:15" ht="15">
      <c r="A11" s="5" t="s">
        <v>50</v>
      </c>
      <c r="B11" s="160">
        <v>3478172.18</v>
      </c>
      <c r="C11" s="160">
        <v>3575443.36</v>
      </c>
      <c r="D11" s="160">
        <v>5212331.45</v>
      </c>
      <c r="E11" s="160">
        <v>3458519.18</v>
      </c>
      <c r="F11" s="160">
        <v>3427871.94</v>
      </c>
      <c r="G11" s="160">
        <v>3440171.97</v>
      </c>
      <c r="H11" s="161" t="s">
        <v>40</v>
      </c>
      <c r="I11" s="161" t="s">
        <v>40</v>
      </c>
      <c r="J11" s="161" t="s">
        <v>40</v>
      </c>
      <c r="K11" s="97"/>
      <c r="L11" s="97"/>
      <c r="M11" s="97"/>
    </row>
    <row r="12" spans="1:15" ht="15">
      <c r="A12" s="5" t="s">
        <v>59</v>
      </c>
      <c r="B12" s="160">
        <v>0</v>
      </c>
      <c r="C12" s="160">
        <v>0</v>
      </c>
      <c r="D12" s="160">
        <v>0</v>
      </c>
      <c r="E12" s="160">
        <v>0</v>
      </c>
      <c r="F12" s="160">
        <v>128.75</v>
      </c>
      <c r="G12" s="160">
        <v>316.22000000000003</v>
      </c>
      <c r="H12" s="161" t="s">
        <v>40</v>
      </c>
      <c r="I12" s="161" t="s">
        <v>40</v>
      </c>
      <c r="J12" s="161" t="s">
        <v>40</v>
      </c>
      <c r="K12" s="97"/>
      <c r="L12" s="97"/>
      <c r="M12" s="97"/>
    </row>
    <row r="13" spans="1:15" ht="15">
      <c r="A13" s="5" t="s">
        <v>359</v>
      </c>
      <c r="B13" s="160">
        <v>33111.339999999997</v>
      </c>
      <c r="C13" s="160">
        <v>69259.539999999994</v>
      </c>
      <c r="D13" s="160">
        <v>120131.52</v>
      </c>
      <c r="E13" s="160">
        <v>90745.17</v>
      </c>
      <c r="F13" s="160">
        <v>126230.61</v>
      </c>
      <c r="G13" s="160">
        <v>142210.18</v>
      </c>
      <c r="H13" s="161" t="s">
        <v>40</v>
      </c>
      <c r="I13" s="161" t="s">
        <v>40</v>
      </c>
      <c r="J13" s="161" t="s">
        <v>40</v>
      </c>
      <c r="K13" s="97"/>
      <c r="L13" s="97"/>
      <c r="M13" s="97"/>
    </row>
    <row r="14" spans="1:15" ht="15">
      <c r="A14" s="5" t="s">
        <v>395</v>
      </c>
      <c r="B14" s="160">
        <v>0</v>
      </c>
      <c r="C14" s="160">
        <v>0</v>
      </c>
      <c r="D14" s="160">
        <v>0</v>
      </c>
      <c r="E14" s="160">
        <v>0</v>
      </c>
      <c r="F14" s="160">
        <v>0</v>
      </c>
      <c r="G14" s="160">
        <v>0</v>
      </c>
      <c r="H14" s="161" t="s">
        <v>40</v>
      </c>
      <c r="I14" s="161" t="s">
        <v>40</v>
      </c>
      <c r="J14" s="161" t="s">
        <v>40</v>
      </c>
      <c r="K14" s="97"/>
      <c r="L14" s="97"/>
      <c r="M14" s="97"/>
    </row>
    <row r="15" spans="1:15" ht="15">
      <c r="A15" s="5" t="s">
        <v>67</v>
      </c>
      <c r="B15" s="160">
        <v>0</v>
      </c>
      <c r="C15" s="160">
        <v>0</v>
      </c>
      <c r="D15" s="160">
        <v>-748.35</v>
      </c>
      <c r="E15" s="160">
        <v>0</v>
      </c>
      <c r="F15" s="160">
        <v>0</v>
      </c>
      <c r="G15" s="160">
        <v>0</v>
      </c>
      <c r="H15" s="161" t="s">
        <v>40</v>
      </c>
      <c r="I15" s="161" t="s">
        <v>40</v>
      </c>
      <c r="J15" s="161" t="s">
        <v>40</v>
      </c>
      <c r="K15" s="97"/>
      <c r="L15" s="97"/>
      <c r="M15" s="97"/>
    </row>
    <row r="16" spans="1:15" ht="15">
      <c r="A16" s="5" t="s">
        <v>360</v>
      </c>
      <c r="B16" s="160">
        <v>-21558.83</v>
      </c>
      <c r="C16" s="160">
        <v>-53986.25</v>
      </c>
      <c r="D16" s="160">
        <v>-104717.49</v>
      </c>
      <c r="E16" s="160">
        <v>-75318.11</v>
      </c>
      <c r="F16" s="160">
        <v>-108327.55</v>
      </c>
      <c r="G16" s="160">
        <v>-117850.41</v>
      </c>
      <c r="H16" s="161" t="s">
        <v>40</v>
      </c>
      <c r="I16" s="161" t="s">
        <v>40</v>
      </c>
      <c r="J16" s="161" t="s">
        <v>40</v>
      </c>
      <c r="K16" s="97"/>
      <c r="L16" s="97"/>
      <c r="M16" s="97"/>
    </row>
    <row r="17" spans="1:13" ht="15">
      <c r="A17" s="5" t="s">
        <v>68</v>
      </c>
      <c r="B17" s="160">
        <v>0</v>
      </c>
      <c r="C17" s="160">
        <v>0</v>
      </c>
      <c r="D17" s="160">
        <v>0</v>
      </c>
      <c r="E17" s="160">
        <v>0</v>
      </c>
      <c r="F17" s="160">
        <v>0</v>
      </c>
      <c r="G17" s="160">
        <v>0</v>
      </c>
      <c r="H17" s="161" t="s">
        <v>40</v>
      </c>
      <c r="I17" s="161" t="s">
        <v>40</v>
      </c>
      <c r="J17" s="161" t="s">
        <v>40</v>
      </c>
      <c r="K17" s="97"/>
      <c r="L17" s="97"/>
      <c r="M17" s="97"/>
    </row>
    <row r="18" spans="1:13" ht="15">
      <c r="A18" s="5" t="s">
        <v>681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60">
        <v>0</v>
      </c>
      <c r="H18" s="161" t="s">
        <v>40</v>
      </c>
      <c r="I18" s="161" t="s">
        <v>40</v>
      </c>
      <c r="J18" s="161" t="s">
        <v>40</v>
      </c>
      <c r="K18" s="97"/>
      <c r="L18" s="97"/>
      <c r="M18" s="97"/>
    </row>
    <row r="19" spans="1:13" ht="15">
      <c r="A19" s="5" t="s">
        <v>361</v>
      </c>
      <c r="B19" s="160">
        <v>0</v>
      </c>
      <c r="C19" s="160">
        <v>0</v>
      </c>
      <c r="D19" s="160">
        <v>33821.07</v>
      </c>
      <c r="E19" s="160">
        <v>473.3</v>
      </c>
      <c r="F19" s="160">
        <v>872.63</v>
      </c>
      <c r="G19" s="160">
        <v>0</v>
      </c>
      <c r="H19" s="161" t="s">
        <v>40</v>
      </c>
      <c r="I19" s="161" t="s">
        <v>40</v>
      </c>
      <c r="J19" s="161" t="s">
        <v>40</v>
      </c>
      <c r="K19" s="97"/>
      <c r="L19" s="97"/>
      <c r="M19" s="97"/>
    </row>
    <row r="20" spans="1:13" ht="15">
      <c r="A20" s="5" t="s">
        <v>93</v>
      </c>
      <c r="B20" s="160">
        <v>724.05</v>
      </c>
      <c r="C20" s="160">
        <v>-54.48</v>
      </c>
      <c r="D20" s="160">
        <v>-831.03</v>
      </c>
      <c r="E20" s="160">
        <v>589.64</v>
      </c>
      <c r="F20" s="160">
        <v>1258.7</v>
      </c>
      <c r="G20" s="160">
        <v>456.64</v>
      </c>
      <c r="H20" s="161" t="s">
        <v>40</v>
      </c>
      <c r="I20" s="161" t="s">
        <v>40</v>
      </c>
      <c r="J20" s="161" t="s">
        <v>40</v>
      </c>
      <c r="K20" s="97"/>
      <c r="L20" s="97"/>
      <c r="M20" s="97"/>
    </row>
    <row r="21" spans="1:13" ht="15">
      <c r="A21" s="5" t="s">
        <v>96</v>
      </c>
      <c r="B21" s="160">
        <v>497152.74</v>
      </c>
      <c r="C21" s="160">
        <v>63226.22</v>
      </c>
      <c r="D21" s="160">
        <v>-1443731.43</v>
      </c>
      <c r="E21" s="160">
        <v>158336</v>
      </c>
      <c r="F21" s="160">
        <v>503541.43</v>
      </c>
      <c r="G21" s="160">
        <v>178554.13</v>
      </c>
      <c r="H21" s="161" t="s">
        <v>40</v>
      </c>
      <c r="I21" s="161" t="s">
        <v>40</v>
      </c>
      <c r="J21" s="161" t="s">
        <v>40</v>
      </c>
      <c r="K21" s="97"/>
      <c r="L21" s="97"/>
      <c r="M21" s="97"/>
    </row>
    <row r="22" spans="1:13" ht="15">
      <c r="A22" s="5" t="s">
        <v>77</v>
      </c>
      <c r="B22" s="160">
        <v>0</v>
      </c>
      <c r="C22" s="160">
        <v>0</v>
      </c>
      <c r="D22" s="160">
        <v>1671.05</v>
      </c>
      <c r="E22" s="160">
        <v>-2584.1799999999998</v>
      </c>
      <c r="F22" s="160">
        <v>913.13</v>
      </c>
      <c r="G22" s="160">
        <v>0</v>
      </c>
      <c r="H22" s="161" t="s">
        <v>40</v>
      </c>
      <c r="I22" s="161" t="s">
        <v>40</v>
      </c>
      <c r="J22" s="161" t="s">
        <v>40</v>
      </c>
      <c r="K22" s="97"/>
      <c r="L22" s="97"/>
      <c r="M22" s="97"/>
    </row>
    <row r="23" spans="1:13" ht="15">
      <c r="A23" s="5" t="s">
        <v>81</v>
      </c>
      <c r="B23" s="160">
        <v>0</v>
      </c>
      <c r="C23" s="160">
        <v>0</v>
      </c>
      <c r="D23" s="160">
        <v>9293.3700000000008</v>
      </c>
      <c r="E23" s="160">
        <v>-6823.94</v>
      </c>
      <c r="F23" s="160">
        <v>-1593.24</v>
      </c>
      <c r="G23" s="160">
        <v>-718.08</v>
      </c>
      <c r="H23" s="161" t="s">
        <v>40</v>
      </c>
      <c r="I23" s="161" t="s">
        <v>40</v>
      </c>
      <c r="J23" s="161" t="s">
        <v>40</v>
      </c>
      <c r="K23" s="97"/>
      <c r="L23" s="97"/>
      <c r="M23" s="97"/>
    </row>
    <row r="24" spans="1:13" ht="15">
      <c r="A24" s="5" t="s">
        <v>82</v>
      </c>
      <c r="B24" s="160">
        <v>0</v>
      </c>
      <c r="C24" s="160">
        <v>0</v>
      </c>
      <c r="D24" s="160">
        <v>0</v>
      </c>
      <c r="E24" s="160">
        <v>0</v>
      </c>
      <c r="F24" s="160">
        <v>0</v>
      </c>
      <c r="G24" s="160">
        <v>0</v>
      </c>
      <c r="H24" s="161" t="s">
        <v>40</v>
      </c>
      <c r="I24" s="161" t="s">
        <v>40</v>
      </c>
      <c r="J24" s="161" t="s">
        <v>40</v>
      </c>
      <c r="K24" s="97"/>
      <c r="L24" s="97"/>
      <c r="M24" s="97"/>
    </row>
    <row r="25" spans="1:13" ht="15">
      <c r="A25" s="5" t="s">
        <v>86</v>
      </c>
      <c r="B25" s="160">
        <v>0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1" t="s">
        <v>40</v>
      </c>
      <c r="I25" s="161" t="s">
        <v>40</v>
      </c>
      <c r="J25" s="161" t="s">
        <v>40</v>
      </c>
      <c r="K25" s="97"/>
      <c r="L25" s="97"/>
      <c r="M25" s="97"/>
    </row>
    <row r="26" spans="1:13" ht="15">
      <c r="A26" s="5" t="s">
        <v>357</v>
      </c>
      <c r="B26" s="160">
        <v>0</v>
      </c>
      <c r="C26" s="160">
        <v>0</v>
      </c>
      <c r="D26" s="160">
        <v>0</v>
      </c>
      <c r="E26" s="160">
        <v>0</v>
      </c>
      <c r="F26" s="160">
        <v>0</v>
      </c>
      <c r="G26" s="160">
        <v>0</v>
      </c>
      <c r="H26" s="161" t="s">
        <v>40</v>
      </c>
      <c r="I26" s="161" t="s">
        <v>40</v>
      </c>
      <c r="J26" s="161" t="s">
        <v>40</v>
      </c>
      <c r="K26" s="97"/>
      <c r="L26" s="97"/>
      <c r="M26" s="97"/>
    </row>
    <row r="27" spans="1:13" ht="15">
      <c r="A27" s="5" t="s">
        <v>362</v>
      </c>
      <c r="B27" s="160">
        <v>9386.5400000000009</v>
      </c>
      <c r="C27" s="160">
        <v>18500.580000000002</v>
      </c>
      <c r="D27" s="160">
        <v>48960.5</v>
      </c>
      <c r="E27" s="160">
        <v>40130.92</v>
      </c>
      <c r="F27" s="160">
        <v>37625.449999999997</v>
      </c>
      <c r="G27" s="160">
        <v>53398.79</v>
      </c>
      <c r="H27" s="161" t="s">
        <v>40</v>
      </c>
      <c r="I27" s="161" t="s">
        <v>40</v>
      </c>
      <c r="J27" s="161" t="s">
        <v>40</v>
      </c>
      <c r="K27" s="97"/>
      <c r="L27" s="97"/>
      <c r="M27" s="97"/>
    </row>
    <row r="28" spans="1:13" ht="15">
      <c r="A28" s="5" t="s">
        <v>396</v>
      </c>
      <c r="B28" s="160">
        <v>0</v>
      </c>
      <c r="C28" s="160">
        <v>0</v>
      </c>
      <c r="D28" s="160">
        <v>0</v>
      </c>
      <c r="E28" s="160">
        <v>0</v>
      </c>
      <c r="F28" s="160">
        <v>0</v>
      </c>
      <c r="G28" s="160">
        <v>0</v>
      </c>
      <c r="H28" s="161" t="s">
        <v>40</v>
      </c>
      <c r="I28" s="161" t="s">
        <v>40</v>
      </c>
      <c r="J28" s="161" t="s">
        <v>40</v>
      </c>
      <c r="K28" s="97"/>
      <c r="L28" s="97"/>
      <c r="M28" s="97"/>
    </row>
    <row r="29" spans="1:13" ht="15">
      <c r="A29" s="5" t="s">
        <v>97</v>
      </c>
      <c r="B29" s="160">
        <v>0</v>
      </c>
      <c r="C29" s="160">
        <v>0</v>
      </c>
      <c r="D29" s="160">
        <v>748.35</v>
      </c>
      <c r="E29" s="160">
        <v>0</v>
      </c>
      <c r="F29" s="160">
        <v>0</v>
      </c>
      <c r="G29" s="160">
        <v>0</v>
      </c>
      <c r="H29" s="161" t="s">
        <v>40</v>
      </c>
      <c r="I29" s="161" t="s">
        <v>40</v>
      </c>
      <c r="J29" s="161" t="s">
        <v>40</v>
      </c>
      <c r="K29" s="97"/>
      <c r="L29" s="97"/>
      <c r="M29" s="97"/>
    </row>
    <row r="30" spans="1:13" ht="15">
      <c r="A30" s="5" t="s">
        <v>363</v>
      </c>
      <c r="B30" s="160">
        <v>-20939.05</v>
      </c>
      <c r="C30" s="160">
        <v>-33773.870000000003</v>
      </c>
      <c r="D30" s="160">
        <v>-64374.53</v>
      </c>
      <c r="E30" s="160">
        <v>-55557.98</v>
      </c>
      <c r="F30" s="160">
        <v>-55528.51</v>
      </c>
      <c r="G30" s="160">
        <v>-77758.559999999998</v>
      </c>
      <c r="H30" s="161" t="s">
        <v>40</v>
      </c>
      <c r="I30" s="161" t="s">
        <v>40</v>
      </c>
      <c r="J30" s="161" t="s">
        <v>40</v>
      </c>
      <c r="K30" s="97"/>
      <c r="L30" s="97"/>
      <c r="M30" s="97"/>
    </row>
    <row r="31" spans="1:13" ht="15">
      <c r="A31" s="53" t="s">
        <v>1130</v>
      </c>
      <c r="B31" s="160">
        <v>0</v>
      </c>
      <c r="C31" s="160">
        <v>0</v>
      </c>
      <c r="D31" s="160">
        <v>10026.299999999999</v>
      </c>
      <c r="E31" s="160">
        <v>-3043.78</v>
      </c>
      <c r="F31" s="160">
        <v>0</v>
      </c>
      <c r="G31" s="160">
        <v>0</v>
      </c>
      <c r="H31" s="161" t="s">
        <v>40</v>
      </c>
      <c r="I31" s="161" t="s">
        <v>40</v>
      </c>
      <c r="J31" s="161" t="s">
        <v>40</v>
      </c>
      <c r="K31" s="97"/>
      <c r="L31" s="97"/>
      <c r="M31" s="97"/>
    </row>
    <row r="32" spans="1:13" ht="15">
      <c r="A32" s="53" t="s">
        <v>1131</v>
      </c>
      <c r="B32" s="160">
        <v>0</v>
      </c>
      <c r="C32" s="160">
        <v>0</v>
      </c>
      <c r="D32" s="160">
        <v>103329.17</v>
      </c>
      <c r="E32" s="160">
        <v>4096.45</v>
      </c>
      <c r="F32" s="160">
        <v>76.53</v>
      </c>
      <c r="G32" s="160">
        <v>0</v>
      </c>
      <c r="H32" s="161" t="s">
        <v>40</v>
      </c>
      <c r="I32" s="161" t="s">
        <v>40</v>
      </c>
      <c r="J32" s="161" t="s">
        <v>40</v>
      </c>
      <c r="K32" s="97"/>
      <c r="L32" s="97"/>
      <c r="M32" s="97"/>
    </row>
    <row r="33" spans="1:16" ht="15">
      <c r="A33" s="53" t="s">
        <v>1132</v>
      </c>
      <c r="B33" s="160">
        <v>0</v>
      </c>
      <c r="C33" s="160">
        <v>0</v>
      </c>
      <c r="D33" s="160">
        <v>55760.19</v>
      </c>
      <c r="E33" s="160">
        <v>8231.42</v>
      </c>
      <c r="F33" s="160">
        <v>1818.34</v>
      </c>
      <c r="G33" s="160">
        <v>0</v>
      </c>
      <c r="H33" s="161" t="s">
        <v>40</v>
      </c>
      <c r="I33" s="161" t="s">
        <v>40</v>
      </c>
      <c r="J33" s="161" t="s">
        <v>40</v>
      </c>
      <c r="K33" s="97"/>
      <c r="L33" s="97"/>
      <c r="M33" s="97"/>
    </row>
    <row r="34" spans="1:16" ht="15">
      <c r="A34" s="5" t="s">
        <v>102</v>
      </c>
      <c r="B34" s="160">
        <v>0</v>
      </c>
      <c r="C34" s="160">
        <v>0</v>
      </c>
      <c r="D34" s="160">
        <v>0</v>
      </c>
      <c r="E34" s="160">
        <v>0</v>
      </c>
      <c r="F34" s="160">
        <v>0</v>
      </c>
      <c r="G34" s="160">
        <v>0</v>
      </c>
      <c r="H34" s="161" t="s">
        <v>40</v>
      </c>
      <c r="I34" s="161" t="s">
        <v>40</v>
      </c>
      <c r="J34" s="161" t="s">
        <v>40</v>
      </c>
      <c r="K34" s="97"/>
      <c r="L34" s="97"/>
      <c r="M34" s="97"/>
    </row>
    <row r="35" spans="1:16" ht="15">
      <c r="A35" s="5" t="s">
        <v>364</v>
      </c>
      <c r="B35" s="160">
        <v>0</v>
      </c>
      <c r="C35" s="160">
        <v>0</v>
      </c>
      <c r="D35" s="160">
        <v>-33821.07</v>
      </c>
      <c r="E35" s="160">
        <v>-473.3</v>
      </c>
      <c r="F35" s="160">
        <v>-872.63</v>
      </c>
      <c r="G35" s="160">
        <v>0</v>
      </c>
      <c r="H35" s="161" t="s">
        <v>40</v>
      </c>
      <c r="I35" s="161" t="s">
        <v>40</v>
      </c>
      <c r="J35" s="161" t="s">
        <v>40</v>
      </c>
      <c r="K35" s="97"/>
      <c r="L35" s="97"/>
      <c r="M35" s="97"/>
    </row>
    <row r="36" spans="1:16" ht="15">
      <c r="A36" s="5" t="s">
        <v>682</v>
      </c>
      <c r="B36" s="163">
        <v>0</v>
      </c>
      <c r="C36" s="163">
        <v>0</v>
      </c>
      <c r="D36" s="163">
        <v>0</v>
      </c>
      <c r="E36" s="163">
        <v>0</v>
      </c>
      <c r="F36" s="163">
        <v>0</v>
      </c>
      <c r="G36" s="163">
        <v>0</v>
      </c>
      <c r="H36" s="161" t="s">
        <v>40</v>
      </c>
      <c r="I36" s="161" t="s">
        <v>40</v>
      </c>
      <c r="J36" s="161" t="s">
        <v>40</v>
      </c>
      <c r="K36" s="97"/>
      <c r="L36" s="97"/>
      <c r="M36" s="97"/>
    </row>
    <row r="37" spans="1:16" s="51" customFormat="1" ht="15">
      <c r="A37" s="9" t="s">
        <v>755</v>
      </c>
      <c r="B37" s="164">
        <v>3980639.06</v>
      </c>
      <c r="C37" s="164">
        <v>3643121.37</v>
      </c>
      <c r="D37" s="164">
        <v>3960437.38</v>
      </c>
      <c r="E37" s="164">
        <v>3626279.75</v>
      </c>
      <c r="F37" s="164">
        <v>3942785.34</v>
      </c>
      <c r="G37" s="164">
        <v>3627586.92</v>
      </c>
      <c r="H37" s="164">
        <v>4081945.59</v>
      </c>
      <c r="I37" s="164">
        <v>4267180.28</v>
      </c>
      <c r="J37" s="164">
        <v>3710732.43</v>
      </c>
      <c r="K37" s="105">
        <f>B37-SUM(B10:B36)</f>
        <v>0</v>
      </c>
      <c r="L37" s="105">
        <f t="shared" ref="L37:O37" si="0">C37-SUM(C10:C36)</f>
        <v>0</v>
      </c>
      <c r="M37" s="105">
        <f t="shared" si="0"/>
        <v>0</v>
      </c>
      <c r="N37" s="105">
        <f t="shared" si="0"/>
        <v>0</v>
      </c>
      <c r="O37" s="105">
        <f t="shared" si="0"/>
        <v>0</v>
      </c>
      <c r="P37" s="105">
        <f>G37-SUM(G10:G36)</f>
        <v>0</v>
      </c>
    </row>
    <row r="38" spans="1:16">
      <c r="A38" s="5"/>
      <c r="B38" s="6"/>
      <c r="C38" s="6"/>
      <c r="D38" s="6"/>
      <c r="E38" s="6"/>
      <c r="F38" s="1"/>
      <c r="G38" s="1"/>
      <c r="H38" s="161"/>
      <c r="I38" s="6"/>
      <c r="J38" s="6"/>
      <c r="K38" s="97"/>
      <c r="L38" s="97"/>
      <c r="M38" s="97"/>
    </row>
    <row r="39" spans="1:16" ht="15">
      <c r="A39" s="5" t="s">
        <v>120</v>
      </c>
      <c r="B39" s="160">
        <v>175148.11</v>
      </c>
      <c r="C39" s="160">
        <v>160297.38</v>
      </c>
      <c r="D39" s="160">
        <v>166818.13</v>
      </c>
      <c r="E39" s="160">
        <v>159147.82</v>
      </c>
      <c r="F39" s="160">
        <v>173399.19</v>
      </c>
      <c r="G39" s="160">
        <v>159613.84</v>
      </c>
      <c r="H39" s="160">
        <v>0</v>
      </c>
      <c r="I39" s="160">
        <v>0</v>
      </c>
      <c r="J39" s="160">
        <v>0</v>
      </c>
      <c r="K39" s="97"/>
      <c r="L39" s="97"/>
      <c r="M39" s="97"/>
    </row>
    <row r="40" spans="1:16" ht="15">
      <c r="A40" s="5" t="s">
        <v>465</v>
      </c>
      <c r="B40" s="160">
        <v>127380.43</v>
      </c>
      <c r="C40" s="160">
        <v>116579.86</v>
      </c>
      <c r="D40" s="160">
        <v>121322.3</v>
      </c>
      <c r="E40" s="160">
        <v>115743.9</v>
      </c>
      <c r="F40" s="160">
        <v>126108.51</v>
      </c>
      <c r="G40" s="160">
        <v>116082.78</v>
      </c>
      <c r="H40" s="160">
        <v>0</v>
      </c>
      <c r="I40" s="160">
        <v>0</v>
      </c>
      <c r="J40" s="160">
        <v>0</v>
      </c>
      <c r="K40" s="97"/>
      <c r="L40" s="97"/>
      <c r="M40" s="97"/>
    </row>
    <row r="41" spans="1:16" ht="15">
      <c r="A41" s="5" t="s">
        <v>330</v>
      </c>
      <c r="B41" s="160">
        <v>47483.34</v>
      </c>
      <c r="C41" s="160">
        <v>75085.52</v>
      </c>
      <c r="D41" s="160">
        <v>45192.23</v>
      </c>
      <c r="E41" s="160">
        <v>77215.490000000005</v>
      </c>
      <c r="F41" s="160">
        <v>47119.05</v>
      </c>
      <c r="G41" s="160">
        <v>74214.95</v>
      </c>
      <c r="H41" s="160">
        <v>0</v>
      </c>
      <c r="I41" s="160">
        <v>0</v>
      </c>
      <c r="J41" s="160">
        <v>0</v>
      </c>
      <c r="K41" s="97"/>
      <c r="L41" s="97"/>
      <c r="M41" s="97"/>
    </row>
    <row r="42" spans="1:16" ht="15">
      <c r="A42" s="5" t="s">
        <v>466</v>
      </c>
      <c r="B42" s="160">
        <v>7549.19</v>
      </c>
      <c r="C42" s="160">
        <v>30457.599999999999</v>
      </c>
      <c r="D42" s="160">
        <v>8475.34</v>
      </c>
      <c r="E42" s="160">
        <v>28137.03</v>
      </c>
      <c r="F42" s="160">
        <v>10086.99</v>
      </c>
      <c r="G42" s="160">
        <v>29363.75</v>
      </c>
      <c r="H42" s="160">
        <v>0</v>
      </c>
      <c r="I42" s="160">
        <v>0</v>
      </c>
      <c r="J42" s="160">
        <v>0</v>
      </c>
      <c r="K42" s="97"/>
      <c r="L42" s="97"/>
      <c r="M42" s="97"/>
    </row>
    <row r="43" spans="1:16" ht="15">
      <c r="A43" s="5" t="s">
        <v>467</v>
      </c>
      <c r="B43" s="160">
        <v>-739.4</v>
      </c>
      <c r="C43" s="160">
        <v>398.34</v>
      </c>
      <c r="D43" s="160">
        <v>-11558.27</v>
      </c>
      <c r="E43" s="160">
        <v>354.42</v>
      </c>
      <c r="F43" s="160">
        <v>-692.14</v>
      </c>
      <c r="G43" s="160">
        <v>426.48</v>
      </c>
      <c r="H43" s="160">
        <v>0</v>
      </c>
      <c r="I43" s="160">
        <v>0</v>
      </c>
      <c r="J43" s="160">
        <v>0</v>
      </c>
      <c r="K43" s="97"/>
      <c r="L43" s="97"/>
      <c r="M43" s="97"/>
    </row>
    <row r="44" spans="1:16" ht="15">
      <c r="A44" s="5" t="s">
        <v>468</v>
      </c>
      <c r="B44" s="160">
        <v>12817.65</v>
      </c>
      <c r="C44" s="160">
        <v>11429.62</v>
      </c>
      <c r="D44" s="160">
        <v>12280.22</v>
      </c>
      <c r="E44" s="160">
        <v>11562.8</v>
      </c>
      <c r="F44" s="160">
        <v>12450.95</v>
      </c>
      <c r="G44" s="160">
        <v>11446.39</v>
      </c>
      <c r="H44" s="160">
        <v>0</v>
      </c>
      <c r="I44" s="160">
        <v>0</v>
      </c>
      <c r="J44" s="160">
        <v>0</v>
      </c>
      <c r="K44" s="97"/>
      <c r="L44" s="97"/>
      <c r="M44" s="97"/>
    </row>
    <row r="45" spans="1:16" ht="15">
      <c r="A45" s="5" t="s">
        <v>121</v>
      </c>
      <c r="B45" s="160">
        <v>784185.93</v>
      </c>
      <c r="C45" s="160">
        <v>717694.95</v>
      </c>
      <c r="D45" s="160">
        <v>746890.38</v>
      </c>
      <c r="E45" s="160">
        <v>712548.13</v>
      </c>
      <c r="F45" s="160">
        <v>776355.42</v>
      </c>
      <c r="G45" s="160">
        <v>714634.67</v>
      </c>
      <c r="H45" s="160">
        <v>0</v>
      </c>
      <c r="I45" s="160">
        <v>0</v>
      </c>
      <c r="J45" s="160">
        <v>0</v>
      </c>
      <c r="K45" s="97"/>
      <c r="L45" s="97"/>
      <c r="M45" s="97"/>
    </row>
    <row r="46" spans="1:16" ht="15">
      <c r="A46" s="5" t="s">
        <v>331</v>
      </c>
      <c r="B46" s="160">
        <v>-104243.44</v>
      </c>
      <c r="C46" s="160">
        <v>-152102.42000000001</v>
      </c>
      <c r="D46" s="160">
        <v>-318062.59999999998</v>
      </c>
      <c r="E46" s="160">
        <v>-27846.83</v>
      </c>
      <c r="F46" s="160">
        <v>1876.98</v>
      </c>
      <c r="G46" s="160">
        <v>-141300.60999999999</v>
      </c>
      <c r="H46" s="160">
        <v>0</v>
      </c>
      <c r="I46" s="160">
        <v>0</v>
      </c>
      <c r="J46" s="160">
        <v>0</v>
      </c>
      <c r="K46" s="97"/>
      <c r="L46" s="97"/>
      <c r="M46" s="97"/>
    </row>
    <row r="47" spans="1:16" ht="15">
      <c r="A47" s="215" t="s">
        <v>844</v>
      </c>
      <c r="B47" s="159">
        <v>0</v>
      </c>
      <c r="C47" s="159">
        <v>0</v>
      </c>
      <c r="D47" s="159">
        <v>34318.61</v>
      </c>
      <c r="E47" s="159">
        <v>1917.4</v>
      </c>
      <c r="F47" s="159">
        <v>405.89</v>
      </c>
      <c r="G47" s="159">
        <v>0</v>
      </c>
      <c r="H47" s="160">
        <v>0</v>
      </c>
      <c r="I47" s="160">
        <v>0</v>
      </c>
      <c r="J47" s="160">
        <v>0</v>
      </c>
      <c r="K47" s="97"/>
      <c r="L47" s="97"/>
      <c r="M47" s="97"/>
    </row>
    <row r="48" spans="1:16" ht="15">
      <c r="A48" s="53" t="s">
        <v>469</v>
      </c>
      <c r="B48" s="160">
        <v>147283.63</v>
      </c>
      <c r="C48" s="160">
        <v>134795.5</v>
      </c>
      <c r="D48" s="160">
        <v>140278.88</v>
      </c>
      <c r="E48" s="160">
        <v>133828.82</v>
      </c>
      <c r="F48" s="160">
        <v>145812.95000000001</v>
      </c>
      <c r="G48" s="160">
        <v>134220.73000000001</v>
      </c>
      <c r="H48" s="160">
        <v>0</v>
      </c>
      <c r="I48" s="160">
        <v>0</v>
      </c>
      <c r="J48" s="160">
        <v>0</v>
      </c>
      <c r="K48" s="97"/>
      <c r="L48" s="97"/>
      <c r="M48" s="97"/>
    </row>
    <row r="49" spans="1:13" ht="15">
      <c r="A49" s="53" t="s">
        <v>470</v>
      </c>
      <c r="B49" s="160">
        <v>-4255.8</v>
      </c>
      <c r="C49" s="160">
        <v>-11156.25</v>
      </c>
      <c r="D49" s="160">
        <v>-20579.02</v>
      </c>
      <c r="E49" s="160">
        <v>-5736.55</v>
      </c>
      <c r="F49" s="160">
        <v>-14476.46</v>
      </c>
      <c r="G49" s="160">
        <v>-12521.46</v>
      </c>
      <c r="H49" s="160">
        <v>0</v>
      </c>
      <c r="I49" s="160">
        <v>0</v>
      </c>
      <c r="J49" s="160">
        <v>0</v>
      </c>
      <c r="K49" s="97"/>
      <c r="L49" s="97"/>
      <c r="M49" s="97"/>
    </row>
    <row r="50" spans="1:13" ht="15">
      <c r="A50" s="215" t="s">
        <v>845</v>
      </c>
      <c r="B50" s="159">
        <v>0</v>
      </c>
      <c r="C50" s="159">
        <v>0</v>
      </c>
      <c r="D50" s="159">
        <v>6477.59</v>
      </c>
      <c r="E50" s="159">
        <v>359.37</v>
      </c>
      <c r="F50" s="159">
        <v>74.650000000000006</v>
      </c>
      <c r="G50" s="159">
        <v>0</v>
      </c>
      <c r="H50" s="160">
        <v>0</v>
      </c>
      <c r="I50" s="160">
        <v>0</v>
      </c>
      <c r="J50" s="160">
        <v>0</v>
      </c>
      <c r="K50" s="97"/>
      <c r="L50" s="97"/>
      <c r="M50" s="97"/>
    </row>
    <row r="51" spans="1:13" ht="15">
      <c r="A51" s="53" t="s">
        <v>471</v>
      </c>
      <c r="B51" s="160">
        <v>3980.61</v>
      </c>
      <c r="C51" s="160">
        <v>3643.16</v>
      </c>
      <c r="D51" s="160">
        <v>3791.37</v>
      </c>
      <c r="E51" s="160">
        <v>3616.97</v>
      </c>
      <c r="F51" s="160">
        <v>3940.88</v>
      </c>
      <c r="G51" s="160">
        <v>3627.65</v>
      </c>
      <c r="H51" s="160">
        <v>0</v>
      </c>
      <c r="I51" s="160">
        <v>0</v>
      </c>
      <c r="J51" s="160">
        <v>0</v>
      </c>
      <c r="K51" s="97"/>
      <c r="L51" s="97"/>
      <c r="M51" s="97"/>
    </row>
    <row r="52" spans="1:13" ht="15.75" customHeight="1">
      <c r="A52" s="53" t="s">
        <v>472</v>
      </c>
      <c r="B52" s="160">
        <v>142189.73000000001</v>
      </c>
      <c r="C52" s="160">
        <v>-6567.43</v>
      </c>
      <c r="D52" s="160">
        <v>-1389.93</v>
      </c>
      <c r="E52" s="160">
        <v>-4989.5200000000004</v>
      </c>
      <c r="F52" s="160">
        <v>-7574.17</v>
      </c>
      <c r="G52" s="160">
        <v>-18253.98</v>
      </c>
      <c r="H52" s="160">
        <v>0</v>
      </c>
      <c r="I52" s="160">
        <v>0</v>
      </c>
      <c r="J52" s="160">
        <v>0</v>
      </c>
      <c r="K52" s="97"/>
      <c r="L52" s="97"/>
      <c r="M52" s="97"/>
    </row>
    <row r="53" spans="1:13" ht="15.75" customHeight="1">
      <c r="A53" s="215" t="s">
        <v>846</v>
      </c>
      <c r="B53" s="159">
        <v>0</v>
      </c>
      <c r="C53" s="159">
        <v>0</v>
      </c>
      <c r="D53" s="159">
        <v>93.05</v>
      </c>
      <c r="E53" s="159">
        <v>4.6399999999999997</v>
      </c>
      <c r="F53" s="159">
        <v>0.5</v>
      </c>
      <c r="G53" s="159">
        <v>0</v>
      </c>
      <c r="H53" s="160">
        <v>0</v>
      </c>
      <c r="I53" s="160">
        <v>0</v>
      </c>
      <c r="J53" s="160">
        <v>0</v>
      </c>
      <c r="K53" s="97"/>
      <c r="L53" s="97"/>
      <c r="M53" s="97"/>
    </row>
    <row r="54" spans="1:13" ht="15">
      <c r="A54" s="53" t="s">
        <v>122</v>
      </c>
      <c r="B54" s="160">
        <v>43787.02</v>
      </c>
      <c r="C54" s="160">
        <v>40074.33</v>
      </c>
      <c r="D54" s="160">
        <v>41704.559999999998</v>
      </c>
      <c r="E54" s="160">
        <v>39786.910000000003</v>
      </c>
      <c r="F54" s="160">
        <v>43349.81</v>
      </c>
      <c r="G54" s="160">
        <v>39903.46</v>
      </c>
      <c r="H54" s="160">
        <v>0</v>
      </c>
      <c r="I54" s="160">
        <v>0</v>
      </c>
      <c r="J54" s="160">
        <v>0</v>
      </c>
      <c r="K54" s="97"/>
      <c r="L54" s="97"/>
      <c r="M54" s="97"/>
    </row>
    <row r="55" spans="1:13" ht="15">
      <c r="A55" s="53" t="s">
        <v>332</v>
      </c>
      <c r="B55" s="160">
        <v>-1401.7</v>
      </c>
      <c r="C55" s="160">
        <v>6284.55</v>
      </c>
      <c r="D55" s="160">
        <v>-100314.24000000001</v>
      </c>
      <c r="E55" s="160">
        <v>6639.53</v>
      </c>
      <c r="F55" s="160">
        <v>769.25</v>
      </c>
      <c r="G55" s="160">
        <v>7714.84</v>
      </c>
      <c r="H55" s="160">
        <v>0</v>
      </c>
      <c r="I55" s="160">
        <v>0</v>
      </c>
      <c r="J55" s="160">
        <v>0</v>
      </c>
      <c r="K55" s="97"/>
      <c r="L55" s="97"/>
      <c r="M55" s="97"/>
    </row>
    <row r="56" spans="1:13" ht="15">
      <c r="A56" s="215" t="s">
        <v>852</v>
      </c>
      <c r="B56" s="159">
        <v>0</v>
      </c>
      <c r="C56" s="159">
        <v>0</v>
      </c>
      <c r="D56" s="159">
        <v>1722.61</v>
      </c>
      <c r="E56" s="159">
        <v>90.47</v>
      </c>
      <c r="F56" s="159">
        <v>9.94</v>
      </c>
      <c r="G56" s="159">
        <v>0</v>
      </c>
      <c r="H56" s="160">
        <v>0</v>
      </c>
      <c r="I56" s="160">
        <v>0</v>
      </c>
      <c r="J56" s="160">
        <v>0</v>
      </c>
      <c r="K56" s="97"/>
      <c r="L56" s="97"/>
      <c r="M56" s="97"/>
    </row>
    <row r="57" spans="1:13" ht="15">
      <c r="A57" s="53" t="s">
        <v>473</v>
      </c>
      <c r="B57" s="160">
        <v>7961.28</v>
      </c>
      <c r="C57" s="160">
        <v>7286.2</v>
      </c>
      <c r="D57" s="160">
        <v>7582.63</v>
      </c>
      <c r="E57" s="160">
        <v>7234.02</v>
      </c>
      <c r="F57" s="160">
        <v>7881.77</v>
      </c>
      <c r="G57" s="160">
        <v>7255.16</v>
      </c>
      <c r="H57" s="160">
        <v>0</v>
      </c>
      <c r="I57" s="160">
        <v>0</v>
      </c>
      <c r="J57" s="160">
        <v>0</v>
      </c>
      <c r="K57" s="97"/>
      <c r="L57" s="97"/>
      <c r="M57" s="97"/>
    </row>
    <row r="58" spans="1:13" ht="15">
      <c r="A58" s="53" t="s">
        <v>474</v>
      </c>
      <c r="B58" s="160">
        <v>-3450.71</v>
      </c>
      <c r="C58" s="160">
        <v>-2084.08</v>
      </c>
      <c r="D58" s="160">
        <v>4027.19</v>
      </c>
      <c r="E58" s="160">
        <v>-2176.67</v>
      </c>
      <c r="F58" s="160">
        <v>-3749.64</v>
      </c>
      <c r="G58" s="160">
        <v>24559.54</v>
      </c>
      <c r="H58" s="160">
        <v>0</v>
      </c>
      <c r="I58" s="160">
        <v>0</v>
      </c>
      <c r="J58" s="160">
        <v>0</v>
      </c>
      <c r="K58" s="97"/>
      <c r="L58" s="97"/>
      <c r="M58" s="97"/>
    </row>
    <row r="59" spans="1:13" ht="15">
      <c r="A59" s="215" t="s">
        <v>847</v>
      </c>
      <c r="B59" s="159">
        <v>0</v>
      </c>
      <c r="C59" s="159">
        <v>0</v>
      </c>
      <c r="D59" s="159">
        <v>253.67</v>
      </c>
      <c r="E59" s="159">
        <v>13.94</v>
      </c>
      <c r="F59" s="159">
        <v>2.84</v>
      </c>
      <c r="G59" s="159">
        <v>0</v>
      </c>
      <c r="H59" s="160">
        <v>0</v>
      </c>
      <c r="I59" s="160">
        <v>0</v>
      </c>
      <c r="J59" s="160">
        <v>0</v>
      </c>
      <c r="K59" s="97"/>
      <c r="L59" s="97"/>
      <c r="M59" s="97"/>
    </row>
    <row r="60" spans="1:13" ht="15">
      <c r="A60" s="53" t="s">
        <v>123</v>
      </c>
      <c r="B60" s="160">
        <v>19903.2</v>
      </c>
      <c r="C60" s="160">
        <v>18215.599999999999</v>
      </c>
      <c r="D60" s="160">
        <v>18956.63</v>
      </c>
      <c r="E60" s="160">
        <v>18084.98</v>
      </c>
      <c r="F60" s="160">
        <v>19704.46</v>
      </c>
      <c r="G60" s="160">
        <v>18137.97</v>
      </c>
      <c r="H60" s="160">
        <v>0</v>
      </c>
      <c r="I60" s="160">
        <v>0</v>
      </c>
      <c r="J60" s="160">
        <v>0</v>
      </c>
      <c r="K60" s="97"/>
      <c r="L60" s="97"/>
      <c r="M60" s="97"/>
    </row>
    <row r="61" spans="1:13" ht="15">
      <c r="A61" s="53" t="s">
        <v>333</v>
      </c>
      <c r="B61" s="160">
        <v>-4882.46</v>
      </c>
      <c r="C61" s="160">
        <v>-1224.29</v>
      </c>
      <c r="D61" s="160">
        <v>-19163.61</v>
      </c>
      <c r="E61" s="160">
        <v>-1616.62</v>
      </c>
      <c r="F61" s="160">
        <v>-5086.8500000000004</v>
      </c>
      <c r="G61" s="160">
        <v>-925.29</v>
      </c>
      <c r="H61" s="160">
        <v>0</v>
      </c>
      <c r="I61" s="160">
        <v>0</v>
      </c>
      <c r="J61" s="160">
        <v>0</v>
      </c>
      <c r="K61" s="97"/>
      <c r="L61" s="97"/>
      <c r="M61" s="97"/>
    </row>
    <row r="62" spans="1:13" ht="15">
      <c r="A62" s="215" t="s">
        <v>848</v>
      </c>
      <c r="B62" s="159">
        <v>0</v>
      </c>
      <c r="C62" s="159">
        <v>0</v>
      </c>
      <c r="D62" s="159">
        <v>868.88</v>
      </c>
      <c r="E62" s="159">
        <v>47.94</v>
      </c>
      <c r="F62" s="159">
        <v>9.83</v>
      </c>
      <c r="G62" s="159">
        <v>0</v>
      </c>
      <c r="H62" s="171">
        <v>0</v>
      </c>
      <c r="I62" s="171">
        <v>0</v>
      </c>
      <c r="J62" s="171">
        <v>0</v>
      </c>
      <c r="K62" s="97"/>
      <c r="L62" s="97"/>
      <c r="M62" s="97"/>
    </row>
    <row r="63" spans="1:13" ht="15">
      <c r="A63" s="215" t="s">
        <v>849</v>
      </c>
      <c r="B63" s="159">
        <v>0</v>
      </c>
      <c r="C63" s="159">
        <v>0</v>
      </c>
      <c r="D63" s="159">
        <v>7971.25</v>
      </c>
      <c r="E63" s="159">
        <v>446.92</v>
      </c>
      <c r="F63" s="159">
        <v>104.49</v>
      </c>
      <c r="G63" s="159">
        <v>0</v>
      </c>
      <c r="H63" s="171">
        <v>0</v>
      </c>
      <c r="I63" s="171">
        <v>0</v>
      </c>
      <c r="J63" s="171">
        <v>0</v>
      </c>
      <c r="K63" s="97"/>
      <c r="L63" s="97"/>
      <c r="M63" s="97"/>
    </row>
    <row r="64" spans="1:13" ht="15">
      <c r="A64" s="215" t="s">
        <v>850</v>
      </c>
      <c r="B64" s="159">
        <v>0</v>
      </c>
      <c r="C64" s="159">
        <v>0</v>
      </c>
      <c r="D64" s="159">
        <v>5523.3</v>
      </c>
      <c r="E64" s="159">
        <v>343.92</v>
      </c>
      <c r="F64" s="159">
        <v>67.92</v>
      </c>
      <c r="G64" s="159">
        <v>0</v>
      </c>
      <c r="H64" s="171">
        <v>0</v>
      </c>
      <c r="I64" s="171">
        <v>0</v>
      </c>
      <c r="J64" s="171">
        <v>0</v>
      </c>
      <c r="K64" s="97"/>
      <c r="L64" s="97"/>
      <c r="M64" s="97"/>
    </row>
    <row r="65" spans="1:16" ht="15">
      <c r="A65" s="215" t="s">
        <v>851</v>
      </c>
      <c r="B65" s="159">
        <v>0</v>
      </c>
      <c r="C65" s="159">
        <v>0</v>
      </c>
      <c r="D65" s="159">
        <v>757.54</v>
      </c>
      <c r="E65" s="159">
        <v>63.98</v>
      </c>
      <c r="F65" s="159">
        <v>21.16</v>
      </c>
      <c r="G65" s="159">
        <v>0</v>
      </c>
      <c r="H65" s="171">
        <v>0</v>
      </c>
      <c r="I65" s="171">
        <v>0</v>
      </c>
      <c r="J65" s="171">
        <v>0</v>
      </c>
      <c r="K65" s="97"/>
      <c r="L65" s="97"/>
      <c r="M65" s="97"/>
    </row>
    <row r="66" spans="1:16" s="51" customFormat="1" ht="15">
      <c r="A66" s="8" t="s">
        <v>756</v>
      </c>
      <c r="B66" s="164">
        <v>1400696.61</v>
      </c>
      <c r="C66" s="164">
        <v>1149108.1399999999</v>
      </c>
      <c r="D66" s="164">
        <v>904238.69</v>
      </c>
      <c r="E66" s="164">
        <v>1274823.21</v>
      </c>
      <c r="F66" s="164">
        <v>1337974.17</v>
      </c>
      <c r="G66" s="164">
        <v>1168200.8700000001</v>
      </c>
      <c r="H66" s="164">
        <v>1355069.17</v>
      </c>
      <c r="I66" s="164">
        <v>1415925.36</v>
      </c>
      <c r="J66" s="164">
        <v>1233109.27</v>
      </c>
      <c r="K66" s="105">
        <f>B66-SUM(B39:B65)</f>
        <v>0</v>
      </c>
      <c r="L66" s="105">
        <f t="shared" ref="L66:P66" si="1">C66-SUM(C39:C65)</f>
        <v>0</v>
      </c>
      <c r="M66" s="105">
        <f t="shared" si="1"/>
        <v>0</v>
      </c>
      <c r="N66" s="105">
        <f t="shared" si="1"/>
        <v>0</v>
      </c>
      <c r="O66" s="105">
        <f t="shared" si="1"/>
        <v>0</v>
      </c>
      <c r="P66" s="105">
        <f t="shared" si="1"/>
        <v>0</v>
      </c>
    </row>
    <row r="67" spans="1:16" ht="15">
      <c r="A67" s="53"/>
      <c r="B67" s="160"/>
      <c r="C67" s="160"/>
      <c r="D67" s="160"/>
      <c r="E67" s="160"/>
      <c r="F67" s="160"/>
      <c r="G67" s="160"/>
      <c r="H67" s="160"/>
      <c r="I67" s="160"/>
      <c r="J67" s="160"/>
      <c r="K67" s="97"/>
      <c r="L67" s="97"/>
      <c r="M67" s="97"/>
    </row>
    <row r="68" spans="1:16" ht="15">
      <c r="A68" s="215" t="s">
        <v>857</v>
      </c>
      <c r="B68" s="159">
        <v>0</v>
      </c>
      <c r="C68" s="159">
        <v>0</v>
      </c>
      <c r="D68" s="159">
        <v>0</v>
      </c>
      <c r="E68" s="159">
        <v>0</v>
      </c>
      <c r="F68" s="159">
        <v>0</v>
      </c>
      <c r="G68" s="159">
        <v>0</v>
      </c>
      <c r="H68" s="160">
        <v>0</v>
      </c>
      <c r="I68" s="160">
        <v>0</v>
      </c>
      <c r="J68" s="160">
        <v>0</v>
      </c>
      <c r="K68" s="97"/>
      <c r="L68" s="97"/>
      <c r="M68" s="97"/>
    </row>
    <row r="69" spans="1:16" ht="15">
      <c r="A69" s="53" t="s">
        <v>318</v>
      </c>
      <c r="B69" s="160">
        <v>4303.3</v>
      </c>
      <c r="C69" s="160">
        <v>2776.98</v>
      </c>
      <c r="D69" s="160">
        <v>6583.91</v>
      </c>
      <c r="E69" s="160">
        <v>7510.27</v>
      </c>
      <c r="F69" s="160">
        <v>4226.2</v>
      </c>
      <c r="G69" s="160">
        <v>4494.12</v>
      </c>
      <c r="H69" s="160">
        <v>0</v>
      </c>
      <c r="I69" s="160">
        <v>0</v>
      </c>
      <c r="J69" s="160">
        <v>0</v>
      </c>
      <c r="K69" s="97"/>
      <c r="L69" s="97"/>
      <c r="M69" s="97"/>
    </row>
    <row r="70" spans="1:16" ht="15">
      <c r="A70" s="53" t="s">
        <v>475</v>
      </c>
      <c r="B70" s="160">
        <v>279.74</v>
      </c>
      <c r="C70" s="160">
        <v>501.77</v>
      </c>
      <c r="D70" s="160">
        <v>359.16</v>
      </c>
      <c r="E70" s="160">
        <v>123.53</v>
      </c>
      <c r="F70" s="160">
        <v>0</v>
      </c>
      <c r="G70" s="160">
        <v>430.55</v>
      </c>
      <c r="H70" s="160">
        <v>0</v>
      </c>
      <c r="I70" s="160">
        <v>0</v>
      </c>
      <c r="J70" s="160">
        <v>0</v>
      </c>
      <c r="K70" s="97"/>
      <c r="L70" s="97"/>
      <c r="M70" s="97"/>
    </row>
    <row r="71" spans="1:16" ht="15">
      <c r="A71" s="215" t="s">
        <v>856</v>
      </c>
      <c r="B71" s="159">
        <v>0</v>
      </c>
      <c r="C71" s="159">
        <v>0</v>
      </c>
      <c r="D71" s="159">
        <v>90.03</v>
      </c>
      <c r="E71" s="159">
        <v>0</v>
      </c>
      <c r="F71" s="159">
        <v>0</v>
      </c>
      <c r="G71" s="159">
        <v>0</v>
      </c>
      <c r="H71" s="160">
        <v>0</v>
      </c>
      <c r="I71" s="160">
        <v>0</v>
      </c>
      <c r="J71" s="160">
        <v>0</v>
      </c>
      <c r="K71" s="97"/>
      <c r="L71" s="97"/>
      <c r="M71" s="97"/>
    </row>
    <row r="72" spans="1:16" ht="15">
      <c r="A72" s="53" t="s">
        <v>397</v>
      </c>
      <c r="B72" s="160">
        <v>36725.74</v>
      </c>
      <c r="C72" s="160">
        <v>11535.82</v>
      </c>
      <c r="D72" s="160">
        <v>16550.36</v>
      </c>
      <c r="E72" s="160">
        <v>7556</v>
      </c>
      <c r="F72" s="160">
        <v>72750.52</v>
      </c>
      <c r="G72" s="160">
        <v>23129.360000000001</v>
      </c>
      <c r="H72" s="160">
        <v>0</v>
      </c>
      <c r="I72" s="160">
        <v>0</v>
      </c>
      <c r="J72" s="160">
        <v>0</v>
      </c>
      <c r="K72" s="97"/>
      <c r="L72" s="97"/>
      <c r="M72" s="97"/>
    </row>
    <row r="73" spans="1:16" ht="15">
      <c r="A73" s="53" t="s">
        <v>323</v>
      </c>
      <c r="B73" s="160">
        <v>1513000</v>
      </c>
      <c r="C73" s="160">
        <v>1246000</v>
      </c>
      <c r="D73" s="160">
        <v>2511067.9500000002</v>
      </c>
      <c r="E73" s="160">
        <v>1126385.54</v>
      </c>
      <c r="F73" s="160">
        <v>1702980.35</v>
      </c>
      <c r="G73" s="160">
        <v>1104908.25</v>
      </c>
      <c r="H73" s="160">
        <v>2417000</v>
      </c>
      <c r="I73" s="160">
        <v>0</v>
      </c>
      <c r="J73" s="160">
        <v>0</v>
      </c>
      <c r="K73" s="97"/>
      <c r="L73" s="97"/>
      <c r="M73" s="97"/>
    </row>
    <row r="74" spans="1:16" ht="15">
      <c r="A74" s="53" t="s">
        <v>398</v>
      </c>
      <c r="B74" s="160">
        <v>27</v>
      </c>
      <c r="C74" s="160">
        <v>27</v>
      </c>
      <c r="D74" s="160">
        <v>27</v>
      </c>
      <c r="E74" s="160">
        <v>54.22</v>
      </c>
      <c r="F74" s="160">
        <v>60.66</v>
      </c>
      <c r="G74" s="160">
        <v>27</v>
      </c>
      <c r="H74" s="160">
        <v>0</v>
      </c>
      <c r="I74" s="160">
        <v>0</v>
      </c>
      <c r="J74" s="160">
        <v>0</v>
      </c>
      <c r="K74" s="97"/>
      <c r="L74" s="97"/>
      <c r="M74" s="97"/>
    </row>
    <row r="75" spans="1:16" ht="15">
      <c r="A75" s="53" t="s">
        <v>324</v>
      </c>
      <c r="B75" s="160">
        <v>0</v>
      </c>
      <c r="C75" s="160">
        <v>0</v>
      </c>
      <c r="D75" s="160">
        <v>0</v>
      </c>
      <c r="E75" s="160">
        <v>0</v>
      </c>
      <c r="F75" s="160">
        <v>0</v>
      </c>
      <c r="G75" s="160">
        <v>0</v>
      </c>
      <c r="H75" s="160">
        <v>0</v>
      </c>
      <c r="I75" s="160">
        <v>0</v>
      </c>
      <c r="J75" s="160">
        <v>0</v>
      </c>
      <c r="K75" s="97"/>
      <c r="L75" s="97"/>
      <c r="M75" s="97"/>
    </row>
    <row r="76" spans="1:16" ht="15">
      <c r="A76" s="53" t="s">
        <v>325</v>
      </c>
      <c r="B76" s="160">
        <v>286538.31</v>
      </c>
      <c r="C76" s="160">
        <v>258809.03</v>
      </c>
      <c r="D76" s="160">
        <v>682420.62</v>
      </c>
      <c r="E76" s="160">
        <v>293711.11</v>
      </c>
      <c r="F76" s="160">
        <v>1747416.78</v>
      </c>
      <c r="G76" s="160">
        <v>447982.56</v>
      </c>
      <c r="H76" s="160">
        <v>391140.23</v>
      </c>
      <c r="I76" s="160">
        <v>391140.23</v>
      </c>
      <c r="J76" s="160">
        <v>512348.91</v>
      </c>
      <c r="K76" s="97"/>
      <c r="L76" s="97"/>
      <c r="M76" s="97"/>
    </row>
    <row r="77" spans="1:16" ht="15">
      <c r="A77" s="53" t="s">
        <v>326</v>
      </c>
      <c r="B77" s="160">
        <v>125819.57</v>
      </c>
      <c r="C77" s="160">
        <v>113643.54</v>
      </c>
      <c r="D77" s="160">
        <v>299325.96999999997</v>
      </c>
      <c r="E77" s="160">
        <v>116057.59</v>
      </c>
      <c r="F77" s="160">
        <v>3434898.77</v>
      </c>
      <c r="G77" s="160">
        <v>146711.65</v>
      </c>
      <c r="H77" s="160">
        <v>112973.96</v>
      </c>
      <c r="I77" s="160">
        <v>132664.63</v>
      </c>
      <c r="J77" s="160">
        <v>108112.51</v>
      </c>
      <c r="K77" s="97"/>
      <c r="L77" s="97"/>
      <c r="M77" s="97"/>
    </row>
    <row r="78" spans="1:16" ht="15">
      <c r="A78" s="53" t="s">
        <v>317</v>
      </c>
      <c r="B78" s="160">
        <v>10416.86</v>
      </c>
      <c r="C78" s="160">
        <v>9408.68</v>
      </c>
      <c r="D78" s="160">
        <v>10416.81</v>
      </c>
      <c r="E78" s="160">
        <v>10080.82</v>
      </c>
      <c r="F78" s="160">
        <v>10416.790000000001</v>
      </c>
      <c r="G78" s="160">
        <v>10080.799999999999</v>
      </c>
      <c r="H78" s="160">
        <v>8522.6200000000008</v>
      </c>
      <c r="I78" s="160">
        <v>11053.67</v>
      </c>
      <c r="J78" s="160">
        <v>8081.06</v>
      </c>
      <c r="K78" s="97"/>
      <c r="L78" s="97"/>
      <c r="M78" s="97"/>
    </row>
    <row r="79" spans="1:16" ht="15">
      <c r="A79" s="53" t="s">
        <v>399</v>
      </c>
      <c r="B79" s="160">
        <v>-1187093.1100000001</v>
      </c>
      <c r="C79" s="160">
        <v>-25526.02</v>
      </c>
      <c r="D79" s="160">
        <v>-153107.39000000001</v>
      </c>
      <c r="E79" s="160">
        <v>-26755.919999999998</v>
      </c>
      <c r="F79" s="160">
        <v>-22126.17</v>
      </c>
      <c r="G79" s="160">
        <v>-110245.35</v>
      </c>
      <c r="H79" s="160">
        <v>0</v>
      </c>
      <c r="I79" s="160">
        <v>0</v>
      </c>
      <c r="J79" s="160">
        <v>0</v>
      </c>
      <c r="K79" s="97"/>
      <c r="L79" s="97"/>
      <c r="M79" s="97"/>
    </row>
    <row r="80" spans="1:16" ht="15">
      <c r="A80" s="53" t="s">
        <v>327</v>
      </c>
      <c r="B80" s="160">
        <v>-31612.61</v>
      </c>
      <c r="C80" s="160">
        <v>-31612.61</v>
      </c>
      <c r="D80" s="160">
        <v>-486100.68</v>
      </c>
      <c r="E80" s="160">
        <v>-12091.49</v>
      </c>
      <c r="F80" s="160">
        <v>-22182.42</v>
      </c>
      <c r="G80" s="160">
        <v>-192498.39</v>
      </c>
      <c r="H80" s="160">
        <v>0</v>
      </c>
      <c r="I80" s="160">
        <v>0</v>
      </c>
      <c r="J80" s="160">
        <v>0</v>
      </c>
      <c r="K80" s="97"/>
      <c r="L80" s="97"/>
      <c r="M80" s="97"/>
    </row>
    <row r="81" spans="1:16" ht="15">
      <c r="A81" s="53" t="s">
        <v>400</v>
      </c>
      <c r="B81" s="160">
        <v>86058.64</v>
      </c>
      <c r="C81" s="160">
        <v>86058.64</v>
      </c>
      <c r="D81" s="160">
        <v>86058.64</v>
      </c>
      <c r="E81" s="160">
        <v>78533.64</v>
      </c>
      <c r="F81" s="160">
        <v>84161.72</v>
      </c>
      <c r="G81" s="160">
        <v>84161.72</v>
      </c>
      <c r="H81" s="160">
        <v>0</v>
      </c>
      <c r="I81" s="160">
        <v>0</v>
      </c>
      <c r="J81" s="160">
        <v>0</v>
      </c>
      <c r="K81" s="97"/>
      <c r="L81" s="97"/>
      <c r="M81" s="97"/>
    </row>
    <row r="82" spans="1:16" ht="15">
      <c r="A82" s="53" t="s">
        <v>328</v>
      </c>
      <c r="B82" s="160">
        <v>662310.75</v>
      </c>
      <c r="C82" s="160">
        <v>653496.43999999994</v>
      </c>
      <c r="D82" s="160">
        <v>1620917.07</v>
      </c>
      <c r="E82" s="160">
        <v>674444.57</v>
      </c>
      <c r="F82" s="160">
        <v>682174.57</v>
      </c>
      <c r="G82" s="160">
        <v>1713199.29</v>
      </c>
      <c r="H82" s="160">
        <v>0</v>
      </c>
      <c r="I82" s="160">
        <v>0</v>
      </c>
      <c r="J82" s="160">
        <v>0</v>
      </c>
      <c r="K82" s="97"/>
      <c r="L82" s="97"/>
      <c r="M82" s="97"/>
    </row>
    <row r="83" spans="1:16" ht="15">
      <c r="A83" s="53" t="s">
        <v>401</v>
      </c>
      <c r="B83" s="160">
        <v>25675.61</v>
      </c>
      <c r="C83" s="160">
        <v>34425.5</v>
      </c>
      <c r="D83" s="160">
        <v>15621.59</v>
      </c>
      <c r="E83" s="160">
        <v>10653.11</v>
      </c>
      <c r="F83" s="160">
        <v>39596.300000000003</v>
      </c>
      <c r="G83" s="160">
        <v>18697.919999999998</v>
      </c>
      <c r="H83" s="160">
        <v>0</v>
      </c>
      <c r="I83" s="160">
        <v>0</v>
      </c>
      <c r="J83" s="160">
        <v>0</v>
      </c>
      <c r="K83" s="97"/>
      <c r="L83" s="97"/>
      <c r="M83" s="97"/>
    </row>
    <row r="84" spans="1:16" ht="15">
      <c r="A84" s="215" t="s">
        <v>853</v>
      </c>
      <c r="B84" s="159">
        <v>0</v>
      </c>
      <c r="C84" s="159">
        <v>0</v>
      </c>
      <c r="D84" s="159">
        <v>0</v>
      </c>
      <c r="E84" s="159">
        <v>0</v>
      </c>
      <c r="F84" s="159">
        <v>0</v>
      </c>
      <c r="G84" s="159">
        <v>0</v>
      </c>
      <c r="H84" s="160">
        <v>0</v>
      </c>
      <c r="I84" s="160">
        <v>0</v>
      </c>
      <c r="J84" s="160">
        <v>0</v>
      </c>
      <c r="K84" s="97"/>
      <c r="L84" s="97"/>
      <c r="M84" s="97"/>
    </row>
    <row r="85" spans="1:16" ht="15">
      <c r="A85" s="215" t="s">
        <v>854</v>
      </c>
      <c r="B85" s="159">
        <v>0</v>
      </c>
      <c r="C85" s="159">
        <v>0</v>
      </c>
      <c r="D85" s="159">
        <v>0</v>
      </c>
      <c r="E85" s="159">
        <v>0</v>
      </c>
      <c r="F85" s="159">
        <v>0</v>
      </c>
      <c r="G85" s="159">
        <v>0</v>
      </c>
      <c r="H85" s="160">
        <v>0</v>
      </c>
      <c r="I85" s="160">
        <v>0</v>
      </c>
      <c r="J85" s="160">
        <v>0</v>
      </c>
      <c r="K85" s="97"/>
      <c r="L85" s="97"/>
      <c r="M85" s="97"/>
    </row>
    <row r="86" spans="1:16" ht="15">
      <c r="A86" s="53" t="s">
        <v>112</v>
      </c>
      <c r="B86" s="160">
        <v>10257.75</v>
      </c>
      <c r="C86" s="160">
        <v>11395.81</v>
      </c>
      <c r="D86" s="160">
        <v>20906.36</v>
      </c>
      <c r="E86" s="160">
        <v>6816.26</v>
      </c>
      <c r="F86" s="160">
        <v>4942.16</v>
      </c>
      <c r="G86" s="160">
        <v>2742.5</v>
      </c>
      <c r="H86" s="160">
        <v>0</v>
      </c>
      <c r="I86" s="160">
        <v>0</v>
      </c>
      <c r="J86" s="160">
        <v>0</v>
      </c>
      <c r="K86" s="97"/>
      <c r="L86" s="97"/>
      <c r="M86" s="97"/>
    </row>
    <row r="87" spans="1:16" ht="15">
      <c r="A87" s="53" t="s">
        <v>114</v>
      </c>
      <c r="B87" s="160">
        <v>3509</v>
      </c>
      <c r="C87" s="160">
        <v>0</v>
      </c>
      <c r="D87" s="160">
        <v>500</v>
      </c>
      <c r="E87" s="160">
        <v>47</v>
      </c>
      <c r="F87" s="160">
        <v>3615</v>
      </c>
      <c r="G87" s="160">
        <v>3905</v>
      </c>
      <c r="H87" s="160">
        <v>0</v>
      </c>
      <c r="I87" s="160">
        <v>0</v>
      </c>
      <c r="J87" s="160">
        <v>0</v>
      </c>
      <c r="K87" s="97"/>
      <c r="L87" s="97"/>
      <c r="M87" s="97"/>
    </row>
    <row r="88" spans="1:16" ht="15">
      <c r="A88" s="53" t="s">
        <v>476</v>
      </c>
      <c r="B88" s="160">
        <v>0</v>
      </c>
      <c r="C88" s="160">
        <v>1336.89</v>
      </c>
      <c r="D88" s="160">
        <v>0</v>
      </c>
      <c r="E88" s="160">
        <v>0</v>
      </c>
      <c r="F88" s="160">
        <v>0</v>
      </c>
      <c r="G88" s="160">
        <v>0</v>
      </c>
      <c r="H88" s="160">
        <v>0</v>
      </c>
      <c r="I88" s="160">
        <v>0</v>
      </c>
      <c r="J88" s="160">
        <v>0</v>
      </c>
      <c r="K88" s="97"/>
      <c r="L88" s="97"/>
      <c r="M88" s="97"/>
    </row>
    <row r="89" spans="1:16" ht="15">
      <c r="A89" s="53" t="s">
        <v>1133</v>
      </c>
      <c r="B89" s="160">
        <v>200.05</v>
      </c>
      <c r="C89" s="160">
        <v>0</v>
      </c>
      <c r="D89" s="160">
        <v>0</v>
      </c>
      <c r="E89" s="160">
        <v>0</v>
      </c>
      <c r="F89" s="160">
        <v>0</v>
      </c>
      <c r="G89" s="160">
        <v>0</v>
      </c>
      <c r="H89" s="171"/>
      <c r="I89" s="171"/>
      <c r="J89" s="171"/>
      <c r="K89" s="97"/>
      <c r="L89" s="97"/>
      <c r="M89" s="97"/>
    </row>
    <row r="90" spans="1:16" ht="15">
      <c r="A90" s="215" t="s">
        <v>855</v>
      </c>
      <c r="B90" s="247">
        <v>32.78</v>
      </c>
      <c r="C90" s="159">
        <v>0</v>
      </c>
      <c r="D90" s="159">
        <v>0</v>
      </c>
      <c r="E90" s="159">
        <v>0</v>
      </c>
      <c r="F90" s="159">
        <v>0</v>
      </c>
      <c r="G90" s="159">
        <v>0</v>
      </c>
      <c r="H90" s="171">
        <v>0</v>
      </c>
      <c r="I90" s="171">
        <v>0</v>
      </c>
      <c r="J90" s="171">
        <v>0</v>
      </c>
      <c r="K90" s="97"/>
      <c r="L90" s="97"/>
      <c r="M90" s="97"/>
    </row>
    <row r="91" spans="1:16" s="51" customFormat="1" ht="15">
      <c r="A91" s="8" t="s">
        <v>757</v>
      </c>
      <c r="B91" s="164">
        <v>1546449.38</v>
      </c>
      <c r="C91" s="164">
        <v>2372277.4700000002</v>
      </c>
      <c r="D91" s="164">
        <v>4631637.4000000004</v>
      </c>
      <c r="E91" s="164">
        <v>2293126.25</v>
      </c>
      <c r="F91" s="164">
        <v>7742931.2300000004</v>
      </c>
      <c r="G91" s="164">
        <v>3257726.98</v>
      </c>
      <c r="H91" s="164">
        <v>4072317.81</v>
      </c>
      <c r="I91" s="164">
        <v>1769729.53</v>
      </c>
      <c r="J91" s="164">
        <v>1773832.48</v>
      </c>
      <c r="K91" s="105">
        <f>B91-SUM(B68:B90)</f>
        <v>0</v>
      </c>
      <c r="L91" s="105">
        <f t="shared" ref="L91:P91" si="2">C91-SUM(C68:C90)</f>
        <v>0</v>
      </c>
      <c r="M91" s="105">
        <f t="shared" si="2"/>
        <v>0</v>
      </c>
      <c r="N91" s="105">
        <f t="shared" si="2"/>
        <v>0</v>
      </c>
      <c r="O91" s="105">
        <f t="shared" si="2"/>
        <v>0</v>
      </c>
      <c r="P91" s="105">
        <f t="shared" si="2"/>
        <v>0</v>
      </c>
    </row>
    <row r="92" spans="1:16" ht="15">
      <c r="A92" s="53"/>
      <c r="B92" s="160"/>
      <c r="C92" s="160"/>
      <c r="D92" s="160"/>
      <c r="E92" s="160"/>
      <c r="F92" s="160"/>
      <c r="G92" s="160"/>
      <c r="H92" s="160"/>
      <c r="I92" s="160"/>
      <c r="J92" s="160"/>
      <c r="K92" s="97"/>
      <c r="L92" s="97"/>
      <c r="M92" s="97"/>
    </row>
    <row r="93" spans="1:16" ht="15">
      <c r="A93" s="53" t="s">
        <v>125</v>
      </c>
      <c r="B93" s="160">
        <v>11426.37</v>
      </c>
      <c r="C93" s="160">
        <v>11426.37</v>
      </c>
      <c r="D93" s="160">
        <v>10818.54</v>
      </c>
      <c r="E93" s="160">
        <v>10818.54</v>
      </c>
      <c r="F93" s="160">
        <v>10818.54</v>
      </c>
      <c r="G93" s="160">
        <v>10818.54</v>
      </c>
      <c r="H93" s="160">
        <v>0</v>
      </c>
      <c r="I93" s="160">
        <v>0</v>
      </c>
      <c r="J93" s="160">
        <v>0</v>
      </c>
      <c r="K93" s="97"/>
      <c r="L93" s="97"/>
      <c r="M93" s="97"/>
    </row>
    <row r="94" spans="1:16" ht="15">
      <c r="A94" s="53" t="s">
        <v>402</v>
      </c>
      <c r="B94" s="160">
        <v>7216.59</v>
      </c>
      <c r="C94" s="160">
        <v>7216.59</v>
      </c>
      <c r="D94" s="160">
        <v>7216.59</v>
      </c>
      <c r="E94" s="160">
        <v>7163.83</v>
      </c>
      <c r="F94" s="160">
        <v>7160.94</v>
      </c>
      <c r="G94" s="160">
        <v>7160.94</v>
      </c>
      <c r="H94" s="160">
        <v>0</v>
      </c>
      <c r="I94" s="160">
        <v>0</v>
      </c>
      <c r="J94" s="160">
        <v>0</v>
      </c>
      <c r="K94" s="97"/>
      <c r="L94" s="97"/>
      <c r="M94" s="97"/>
    </row>
    <row r="95" spans="1:16" ht="15">
      <c r="A95" s="53" t="s">
        <v>126</v>
      </c>
      <c r="B95" s="160">
        <v>0</v>
      </c>
      <c r="C95" s="160">
        <v>0</v>
      </c>
      <c r="D95" s="160">
        <v>0</v>
      </c>
      <c r="E95" s="160">
        <v>0</v>
      </c>
      <c r="F95" s="160">
        <v>72.78</v>
      </c>
      <c r="G95" s="160">
        <v>0</v>
      </c>
      <c r="H95" s="160">
        <v>0</v>
      </c>
      <c r="I95" s="160">
        <v>0</v>
      </c>
      <c r="J95" s="160">
        <v>0</v>
      </c>
      <c r="K95" s="97"/>
      <c r="L95" s="97"/>
      <c r="M95" s="97"/>
    </row>
    <row r="96" spans="1:16" ht="15">
      <c r="A96" s="53" t="s">
        <v>334</v>
      </c>
      <c r="B96" s="160">
        <v>0</v>
      </c>
      <c r="C96" s="160">
        <v>0</v>
      </c>
      <c r="D96" s="160">
        <v>500000</v>
      </c>
      <c r="E96" s="160">
        <v>0</v>
      </c>
      <c r="F96" s="160">
        <v>0</v>
      </c>
      <c r="G96" s="160">
        <v>-500000</v>
      </c>
      <c r="H96" s="160">
        <v>0</v>
      </c>
      <c r="I96" s="160">
        <v>0</v>
      </c>
      <c r="J96" s="160">
        <v>0</v>
      </c>
      <c r="K96" s="97"/>
      <c r="L96" s="97"/>
      <c r="M96" s="97"/>
    </row>
    <row r="97" spans="1:16" ht="15">
      <c r="A97" s="53" t="s">
        <v>403</v>
      </c>
      <c r="B97" s="160">
        <v>149604.4</v>
      </c>
      <c r="C97" s="160">
        <v>149604.4</v>
      </c>
      <c r="D97" s="160">
        <v>149604.4</v>
      </c>
      <c r="E97" s="160">
        <v>149604.4</v>
      </c>
      <c r="F97" s="160">
        <v>149604.4</v>
      </c>
      <c r="G97" s="160">
        <v>149604.4</v>
      </c>
      <c r="H97" s="160">
        <v>0</v>
      </c>
      <c r="I97" s="160">
        <v>0</v>
      </c>
      <c r="J97" s="160">
        <v>0</v>
      </c>
      <c r="K97" s="97"/>
      <c r="L97" s="97"/>
      <c r="M97" s="97"/>
    </row>
    <row r="98" spans="1:16" ht="15">
      <c r="A98" s="53" t="s">
        <v>404</v>
      </c>
      <c r="B98" s="160">
        <v>1418563.55</v>
      </c>
      <c r="C98" s="160">
        <v>1418563.55</v>
      </c>
      <c r="D98" s="160">
        <v>1218780.55</v>
      </c>
      <c r="E98" s="160">
        <v>1418563.55</v>
      </c>
      <c r="F98" s="160">
        <v>1418563.55</v>
      </c>
      <c r="G98" s="160">
        <v>1415850.55</v>
      </c>
      <c r="H98" s="160">
        <v>0</v>
      </c>
      <c r="I98" s="160">
        <v>0</v>
      </c>
      <c r="J98" s="160">
        <v>0</v>
      </c>
      <c r="K98" s="97"/>
      <c r="L98" s="97"/>
      <c r="M98" s="97"/>
    </row>
    <row r="99" spans="1:16" s="51" customFormat="1" ht="15">
      <c r="A99" s="8" t="s">
        <v>758</v>
      </c>
      <c r="B99" s="164">
        <v>1586810.91</v>
      </c>
      <c r="C99" s="164">
        <v>1586810.91</v>
      </c>
      <c r="D99" s="164">
        <v>1886420.08</v>
      </c>
      <c r="E99" s="164">
        <v>1586150.32</v>
      </c>
      <c r="F99" s="164">
        <v>1586220.21</v>
      </c>
      <c r="G99" s="164">
        <v>1083434.43</v>
      </c>
      <c r="H99" s="164">
        <v>1746109</v>
      </c>
      <c r="I99" s="164">
        <v>1746109</v>
      </c>
      <c r="J99" s="164">
        <v>1746109</v>
      </c>
      <c r="K99" s="105">
        <f>B99-SUM(B93:B98)</f>
        <v>0</v>
      </c>
      <c r="L99" s="105">
        <f t="shared" ref="L99:P99" si="3">C99-SUM(C93:C98)</f>
        <v>0</v>
      </c>
      <c r="M99" s="105">
        <f t="shared" si="3"/>
        <v>0</v>
      </c>
      <c r="N99" s="105">
        <f t="shared" si="3"/>
        <v>0</v>
      </c>
      <c r="O99" s="105">
        <f t="shared" si="3"/>
        <v>0</v>
      </c>
      <c r="P99" s="105">
        <f t="shared" si="3"/>
        <v>0</v>
      </c>
    </row>
    <row r="100" spans="1:16" ht="15">
      <c r="A100" s="53"/>
      <c r="B100" s="160"/>
      <c r="C100" s="160"/>
      <c r="D100" s="160"/>
      <c r="E100" s="160"/>
      <c r="F100" s="160"/>
      <c r="G100" s="160"/>
      <c r="H100" s="160"/>
      <c r="I100" s="160"/>
      <c r="J100" s="160"/>
      <c r="K100" s="97"/>
      <c r="L100" s="97"/>
      <c r="M100" s="97"/>
    </row>
    <row r="101" spans="1:16" ht="15">
      <c r="A101" s="53" t="s">
        <v>405</v>
      </c>
      <c r="B101" s="160">
        <v>0</v>
      </c>
      <c r="C101" s="160">
        <v>0</v>
      </c>
      <c r="D101" s="160">
        <v>0</v>
      </c>
      <c r="E101" s="160">
        <v>0</v>
      </c>
      <c r="F101" s="160">
        <v>0</v>
      </c>
      <c r="G101" s="160">
        <v>0</v>
      </c>
      <c r="H101" s="160">
        <v>0</v>
      </c>
      <c r="I101" s="160">
        <v>0</v>
      </c>
      <c r="J101" s="160">
        <v>0</v>
      </c>
      <c r="K101" s="97"/>
      <c r="L101" s="97"/>
      <c r="M101" s="97"/>
    </row>
    <row r="102" spans="1:16" ht="15">
      <c r="A102" s="53" t="s">
        <v>133</v>
      </c>
      <c r="B102" s="160">
        <v>383123.99</v>
      </c>
      <c r="C102" s="160">
        <v>439017.57</v>
      </c>
      <c r="D102" s="160">
        <v>383905.01</v>
      </c>
      <c r="E102" s="160">
        <v>60268.93</v>
      </c>
      <c r="F102" s="160">
        <v>331682.12</v>
      </c>
      <c r="G102" s="160">
        <v>397382.96</v>
      </c>
      <c r="H102" s="160">
        <v>0</v>
      </c>
      <c r="I102" s="160">
        <v>0</v>
      </c>
      <c r="J102" s="160">
        <v>0</v>
      </c>
      <c r="K102" s="97"/>
      <c r="L102" s="97"/>
      <c r="M102" s="97"/>
    </row>
    <row r="103" spans="1:16" ht="15">
      <c r="A103" s="53" t="s">
        <v>365</v>
      </c>
      <c r="B103" s="160">
        <v>51890.37</v>
      </c>
      <c r="C103" s="160">
        <v>19683.599999999999</v>
      </c>
      <c r="D103" s="160">
        <v>19814</v>
      </c>
      <c r="E103" s="160">
        <v>13489.95</v>
      </c>
      <c r="F103" s="160">
        <v>18808.82</v>
      </c>
      <c r="G103" s="160">
        <v>12682.55</v>
      </c>
      <c r="H103" s="160">
        <v>0</v>
      </c>
      <c r="I103" s="160">
        <v>0</v>
      </c>
      <c r="J103" s="160">
        <v>0</v>
      </c>
      <c r="K103" s="97"/>
      <c r="L103" s="97"/>
      <c r="M103" s="97"/>
    </row>
    <row r="104" spans="1:16" ht="15">
      <c r="A104" s="53" t="s">
        <v>336</v>
      </c>
      <c r="B104" s="160">
        <v>41918.35</v>
      </c>
      <c r="C104" s="160">
        <v>48729.51</v>
      </c>
      <c r="D104" s="160">
        <v>18908.080000000002</v>
      </c>
      <c r="E104" s="160">
        <v>30377.81</v>
      </c>
      <c r="F104" s="160">
        <v>52301.49</v>
      </c>
      <c r="G104" s="160">
        <v>26453.43</v>
      </c>
      <c r="H104" s="160">
        <v>0</v>
      </c>
      <c r="I104" s="160">
        <v>0</v>
      </c>
      <c r="J104" s="160">
        <v>0</v>
      </c>
      <c r="K104" s="97"/>
      <c r="L104" s="97"/>
      <c r="M104" s="97"/>
    </row>
    <row r="105" spans="1:16" ht="15">
      <c r="A105" s="53" t="s">
        <v>477</v>
      </c>
      <c r="B105" s="160">
        <v>3906.65</v>
      </c>
      <c r="C105" s="160">
        <v>11395.9</v>
      </c>
      <c r="D105" s="160">
        <v>1647.44</v>
      </c>
      <c r="E105" s="160">
        <v>1312.15</v>
      </c>
      <c r="F105" s="160">
        <v>11061.35</v>
      </c>
      <c r="G105" s="160">
        <v>1127.3399999999999</v>
      </c>
      <c r="H105" s="160">
        <v>0</v>
      </c>
      <c r="I105" s="160">
        <v>0</v>
      </c>
      <c r="J105" s="160">
        <v>0</v>
      </c>
      <c r="K105" s="97"/>
      <c r="L105" s="97"/>
      <c r="M105" s="97"/>
    </row>
    <row r="106" spans="1:16" ht="15">
      <c r="A106" s="53" t="s">
        <v>366</v>
      </c>
      <c r="B106" s="160">
        <v>4326.2</v>
      </c>
      <c r="C106" s="160">
        <v>3662.79</v>
      </c>
      <c r="D106" s="160">
        <v>3739.92</v>
      </c>
      <c r="E106" s="160">
        <v>3896.89</v>
      </c>
      <c r="F106" s="160">
        <v>3907.02</v>
      </c>
      <c r="G106" s="160">
        <v>4139.59</v>
      </c>
      <c r="H106" s="160">
        <v>0</v>
      </c>
      <c r="I106" s="160">
        <v>0</v>
      </c>
      <c r="J106" s="160">
        <v>0</v>
      </c>
      <c r="K106" s="97"/>
      <c r="L106" s="97"/>
      <c r="M106" s="97"/>
    </row>
    <row r="107" spans="1:16" ht="15">
      <c r="A107" s="53" t="s">
        <v>367</v>
      </c>
      <c r="B107" s="160">
        <v>5132.42</v>
      </c>
      <c r="C107" s="160">
        <v>15728.95</v>
      </c>
      <c r="D107" s="160">
        <v>13726.88</v>
      </c>
      <c r="E107" s="160">
        <v>2424.94</v>
      </c>
      <c r="F107" s="160">
        <v>5547.53</v>
      </c>
      <c r="G107" s="160">
        <v>15746.21</v>
      </c>
      <c r="H107" s="160">
        <v>0</v>
      </c>
      <c r="I107" s="160">
        <v>0</v>
      </c>
      <c r="J107" s="160">
        <v>0</v>
      </c>
      <c r="K107" s="97"/>
      <c r="L107" s="97"/>
      <c r="M107" s="97"/>
    </row>
    <row r="108" spans="1:16" ht="15">
      <c r="A108" s="53" t="s">
        <v>690</v>
      </c>
      <c r="B108" s="160">
        <v>0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0">
        <v>0</v>
      </c>
      <c r="I108" s="160">
        <v>0</v>
      </c>
      <c r="J108" s="160">
        <v>0</v>
      </c>
      <c r="K108" s="97"/>
      <c r="L108" s="97"/>
      <c r="M108" s="97"/>
    </row>
    <row r="109" spans="1:16" s="51" customFormat="1" ht="15">
      <c r="A109" s="8" t="s">
        <v>759</v>
      </c>
      <c r="B109" s="164">
        <v>490297.98</v>
      </c>
      <c r="C109" s="164">
        <v>538218.31999999995</v>
      </c>
      <c r="D109" s="164">
        <v>441741.33</v>
      </c>
      <c r="E109" s="164">
        <v>111770.67</v>
      </c>
      <c r="F109" s="164">
        <v>423308.33</v>
      </c>
      <c r="G109" s="164">
        <v>457532.08</v>
      </c>
      <c r="H109" s="164">
        <v>507226.25</v>
      </c>
      <c r="I109" s="164">
        <v>507226.25</v>
      </c>
      <c r="J109" s="164">
        <v>507232.25</v>
      </c>
      <c r="K109" s="105">
        <f>B109-SUM(B102:B108)</f>
        <v>0</v>
      </c>
      <c r="L109" s="105">
        <f t="shared" ref="L109:P109" si="4">C109-SUM(C102:C108)</f>
        <v>0</v>
      </c>
      <c r="M109" s="105">
        <f t="shared" si="4"/>
        <v>0</v>
      </c>
      <c r="N109" s="105">
        <f t="shared" si="4"/>
        <v>0</v>
      </c>
      <c r="O109" s="105">
        <f t="shared" si="4"/>
        <v>0</v>
      </c>
      <c r="P109" s="105">
        <f t="shared" si="4"/>
        <v>0</v>
      </c>
    </row>
    <row r="110" spans="1:16" ht="15">
      <c r="A110" s="53"/>
      <c r="B110" s="160"/>
      <c r="C110" s="160"/>
      <c r="D110" s="160"/>
      <c r="E110" s="160"/>
      <c r="F110" s="160"/>
      <c r="G110" s="160"/>
      <c r="H110" s="160"/>
      <c r="I110" s="160"/>
      <c r="J110" s="160"/>
      <c r="K110" s="97"/>
      <c r="L110" s="97"/>
      <c r="M110" s="97"/>
    </row>
    <row r="111" spans="1:16" ht="15">
      <c r="A111" s="53" t="s">
        <v>162</v>
      </c>
      <c r="B111" s="160">
        <v>-2453.4699999999998</v>
      </c>
      <c r="C111" s="160">
        <v>1956.25</v>
      </c>
      <c r="D111" s="160">
        <v>1651.39</v>
      </c>
      <c r="E111" s="160">
        <v>-9030.61</v>
      </c>
      <c r="F111" s="160">
        <v>2302.42</v>
      </c>
      <c r="G111" s="160">
        <v>2737.54</v>
      </c>
      <c r="H111" s="160">
        <v>0</v>
      </c>
      <c r="I111" s="160">
        <v>0</v>
      </c>
      <c r="J111" s="160">
        <v>0</v>
      </c>
      <c r="K111" s="97"/>
      <c r="L111" s="97"/>
      <c r="M111" s="97"/>
    </row>
    <row r="112" spans="1:16" ht="15">
      <c r="A112" s="53" t="s">
        <v>368</v>
      </c>
      <c r="B112" s="160">
        <v>0</v>
      </c>
      <c r="C112" s="160">
        <v>81.48</v>
      </c>
      <c r="D112" s="160">
        <v>0</v>
      </c>
      <c r="E112" s="160">
        <v>0</v>
      </c>
      <c r="F112" s="160">
        <v>0</v>
      </c>
      <c r="G112" s="160">
        <v>0</v>
      </c>
      <c r="H112" s="160">
        <v>0</v>
      </c>
      <c r="I112" s="160">
        <v>0</v>
      </c>
      <c r="J112" s="160">
        <v>0</v>
      </c>
      <c r="K112" s="97"/>
      <c r="L112" s="97"/>
      <c r="M112" s="97"/>
    </row>
    <row r="113" spans="1:16" ht="15">
      <c r="A113" s="53" t="s">
        <v>171</v>
      </c>
      <c r="B113" s="160">
        <v>8916.34</v>
      </c>
      <c r="C113" s="160">
        <v>1584.41</v>
      </c>
      <c r="D113" s="160">
        <v>1758.91</v>
      </c>
      <c r="E113" s="160">
        <v>1752.19</v>
      </c>
      <c r="F113" s="160">
        <v>1974.54</v>
      </c>
      <c r="G113" s="160">
        <v>283.29000000000002</v>
      </c>
      <c r="H113" s="160">
        <v>0</v>
      </c>
      <c r="I113" s="160">
        <v>0</v>
      </c>
      <c r="J113" s="160">
        <v>0</v>
      </c>
      <c r="K113" s="97"/>
      <c r="L113" s="97"/>
      <c r="M113" s="97"/>
    </row>
    <row r="114" spans="1:16" ht="15">
      <c r="A114" s="53" t="s">
        <v>406</v>
      </c>
      <c r="B114" s="160">
        <v>0</v>
      </c>
      <c r="C114" s="160">
        <v>0</v>
      </c>
      <c r="D114" s="160">
        <v>0</v>
      </c>
      <c r="E114" s="160">
        <v>0</v>
      </c>
      <c r="F114" s="160">
        <v>0</v>
      </c>
      <c r="G114" s="160">
        <v>0</v>
      </c>
      <c r="H114" s="160">
        <v>0</v>
      </c>
      <c r="I114" s="160">
        <v>0</v>
      </c>
      <c r="J114" s="160">
        <v>0</v>
      </c>
      <c r="K114" s="97"/>
      <c r="L114" s="97"/>
      <c r="M114" s="97"/>
    </row>
    <row r="115" spans="1:16" ht="15">
      <c r="A115" s="53" t="s">
        <v>175</v>
      </c>
      <c r="B115" s="160">
        <v>120.31</v>
      </c>
      <c r="C115" s="160">
        <v>120.31</v>
      </c>
      <c r="D115" s="160">
        <v>120.31</v>
      </c>
      <c r="E115" s="160">
        <v>120.31</v>
      </c>
      <c r="F115" s="160">
        <v>120.31</v>
      </c>
      <c r="G115" s="160">
        <v>120.31</v>
      </c>
      <c r="H115" s="160">
        <v>0</v>
      </c>
      <c r="I115" s="160">
        <v>0</v>
      </c>
      <c r="J115" s="160">
        <v>0</v>
      </c>
      <c r="K115" s="97"/>
      <c r="L115" s="97"/>
      <c r="M115" s="97"/>
    </row>
    <row r="116" spans="1:16" ht="15">
      <c r="A116" s="53" t="s">
        <v>407</v>
      </c>
      <c r="B116" s="160">
        <v>0</v>
      </c>
      <c r="C116" s="160">
        <v>0</v>
      </c>
      <c r="D116" s="160">
        <v>0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  <c r="K116" s="97"/>
      <c r="L116" s="97"/>
      <c r="M116" s="97"/>
    </row>
    <row r="117" spans="1:16" ht="15">
      <c r="A117" s="53" t="s">
        <v>176</v>
      </c>
      <c r="B117" s="160">
        <v>32</v>
      </c>
      <c r="C117" s="160">
        <v>32</v>
      </c>
      <c r="D117" s="160">
        <v>641.21</v>
      </c>
      <c r="E117" s="160">
        <v>200.25</v>
      </c>
      <c r="F117" s="160">
        <v>1375.86</v>
      </c>
      <c r="G117" s="160">
        <v>188.31</v>
      </c>
      <c r="H117" s="160">
        <v>0</v>
      </c>
      <c r="I117" s="160">
        <v>0</v>
      </c>
      <c r="J117" s="160">
        <v>0</v>
      </c>
      <c r="K117" s="97"/>
      <c r="L117" s="97"/>
      <c r="M117" s="97"/>
    </row>
    <row r="118" spans="1:16" s="51" customFormat="1" ht="15">
      <c r="A118" s="8" t="s">
        <v>760</v>
      </c>
      <c r="B118" s="164">
        <v>6615.18</v>
      </c>
      <c r="C118" s="164">
        <v>3774.45</v>
      </c>
      <c r="D118" s="164">
        <v>4171.82</v>
      </c>
      <c r="E118" s="164">
        <v>-6957.86</v>
      </c>
      <c r="F118" s="164">
        <v>5773.13</v>
      </c>
      <c r="G118" s="164">
        <v>3329.45</v>
      </c>
      <c r="H118" s="164">
        <v>6110</v>
      </c>
      <c r="I118" s="164">
        <v>6110</v>
      </c>
      <c r="J118" s="164">
        <v>6114</v>
      </c>
      <c r="K118" s="105">
        <f>B118-SUM(B111:B117)</f>
        <v>0</v>
      </c>
      <c r="L118" s="105">
        <f t="shared" ref="L118:P118" si="5">C118-SUM(C111:C117)</f>
        <v>0</v>
      </c>
      <c r="M118" s="105">
        <f t="shared" si="5"/>
        <v>0</v>
      </c>
      <c r="N118" s="105">
        <f t="shared" si="5"/>
        <v>0</v>
      </c>
      <c r="O118" s="105">
        <f t="shared" si="5"/>
        <v>0</v>
      </c>
      <c r="P118" s="105">
        <f t="shared" si="5"/>
        <v>0</v>
      </c>
    </row>
    <row r="119" spans="1:16" ht="15">
      <c r="A119" s="53"/>
      <c r="B119" s="160"/>
      <c r="C119" s="160"/>
      <c r="D119" s="160"/>
      <c r="E119" s="160"/>
      <c r="F119" s="160"/>
      <c r="G119" s="160"/>
      <c r="H119" s="160"/>
      <c r="I119" s="160"/>
      <c r="J119" s="160"/>
      <c r="K119" s="97"/>
      <c r="L119" s="97"/>
      <c r="M119" s="97"/>
    </row>
    <row r="120" spans="1:16" ht="15">
      <c r="A120" s="53" t="s">
        <v>408</v>
      </c>
      <c r="B120" s="160">
        <v>11150.41</v>
      </c>
      <c r="C120" s="160">
        <v>4605.05</v>
      </c>
      <c r="D120" s="160">
        <v>10661.4</v>
      </c>
      <c r="E120" s="160">
        <v>15491.27</v>
      </c>
      <c r="F120" s="160">
        <v>8638.4</v>
      </c>
      <c r="G120" s="160">
        <v>19741.73</v>
      </c>
      <c r="H120" s="160">
        <v>0</v>
      </c>
      <c r="I120" s="160">
        <v>0</v>
      </c>
      <c r="J120" s="160">
        <v>0</v>
      </c>
      <c r="K120" s="97"/>
      <c r="L120" s="97"/>
      <c r="M120" s="97"/>
    </row>
    <row r="121" spans="1:16" ht="15">
      <c r="A121" s="53" t="s">
        <v>370</v>
      </c>
      <c r="B121" s="160">
        <v>0</v>
      </c>
      <c r="C121" s="160">
        <v>0</v>
      </c>
      <c r="D121" s="160">
        <v>0</v>
      </c>
      <c r="E121" s="160">
        <v>0</v>
      </c>
      <c r="F121" s="160">
        <v>0</v>
      </c>
      <c r="G121" s="160">
        <v>0</v>
      </c>
      <c r="H121" s="160">
        <v>0</v>
      </c>
      <c r="I121" s="160">
        <v>0</v>
      </c>
      <c r="J121" s="160">
        <v>0</v>
      </c>
      <c r="K121" s="4"/>
      <c r="L121" s="4"/>
      <c r="M121" s="4"/>
    </row>
    <row r="122" spans="1:16" ht="15">
      <c r="A122" s="53" t="s">
        <v>369</v>
      </c>
      <c r="B122" s="160">
        <v>19487.29</v>
      </c>
      <c r="C122" s="160">
        <v>15279.83</v>
      </c>
      <c r="D122" s="160">
        <v>22772.43</v>
      </c>
      <c r="E122" s="160">
        <v>9849.93</v>
      </c>
      <c r="F122" s="160">
        <v>29612.61</v>
      </c>
      <c r="G122" s="160">
        <v>31192.560000000001</v>
      </c>
      <c r="H122" s="160">
        <v>0</v>
      </c>
      <c r="I122" s="160">
        <v>0</v>
      </c>
      <c r="J122" s="160">
        <v>0</v>
      </c>
      <c r="K122" s="97"/>
      <c r="L122" s="97"/>
      <c r="M122" s="97"/>
    </row>
    <row r="123" spans="1:16" ht="15">
      <c r="A123" s="53" t="s">
        <v>708</v>
      </c>
      <c r="B123" s="160">
        <v>0</v>
      </c>
      <c r="C123" s="160">
        <v>0</v>
      </c>
      <c r="D123" s="160">
        <v>0</v>
      </c>
      <c r="E123" s="160">
        <v>0</v>
      </c>
      <c r="F123" s="160">
        <v>0</v>
      </c>
      <c r="G123" s="160">
        <v>0</v>
      </c>
      <c r="H123" s="160">
        <v>0</v>
      </c>
      <c r="I123" s="160">
        <v>0</v>
      </c>
      <c r="J123" s="160">
        <v>0</v>
      </c>
      <c r="K123" s="97"/>
      <c r="L123" s="97"/>
      <c r="M123" s="97"/>
    </row>
    <row r="124" spans="1:16" ht="15">
      <c r="A124" s="53" t="s">
        <v>193</v>
      </c>
      <c r="B124" s="160">
        <v>0</v>
      </c>
      <c r="C124" s="160">
        <v>0</v>
      </c>
      <c r="D124" s="160">
        <v>0</v>
      </c>
      <c r="E124" s="160">
        <v>0</v>
      </c>
      <c r="F124" s="160">
        <v>0</v>
      </c>
      <c r="G124" s="160">
        <v>0</v>
      </c>
      <c r="H124" s="160">
        <v>0</v>
      </c>
      <c r="I124" s="160">
        <v>0</v>
      </c>
      <c r="J124" s="160">
        <v>0</v>
      </c>
      <c r="K124" s="97"/>
      <c r="L124" s="97"/>
      <c r="M124" s="97"/>
    </row>
    <row r="125" spans="1:16" ht="15">
      <c r="A125" s="215" t="s">
        <v>858</v>
      </c>
      <c r="B125" s="159">
        <v>0</v>
      </c>
      <c r="C125" s="159">
        <v>0</v>
      </c>
      <c r="D125" s="159">
        <v>0</v>
      </c>
      <c r="E125" s="159">
        <v>0</v>
      </c>
      <c r="F125" s="159">
        <v>0</v>
      </c>
      <c r="G125" s="159">
        <v>0</v>
      </c>
      <c r="H125" s="160">
        <v>0</v>
      </c>
      <c r="I125" s="160">
        <v>0</v>
      </c>
      <c r="J125" s="160">
        <v>0</v>
      </c>
      <c r="K125" s="97"/>
      <c r="L125" s="97"/>
      <c r="M125" s="97"/>
    </row>
    <row r="126" spans="1:16" ht="15">
      <c r="A126" s="215" t="s">
        <v>859</v>
      </c>
      <c r="B126" s="159">
        <v>314.35000000000002</v>
      </c>
      <c r="C126" s="159">
        <v>278.43</v>
      </c>
      <c r="D126" s="159">
        <v>900.82</v>
      </c>
      <c r="E126" s="159">
        <v>0</v>
      </c>
      <c r="F126" s="159">
        <v>0</v>
      </c>
      <c r="G126" s="159">
        <v>0</v>
      </c>
      <c r="H126" s="160">
        <v>0</v>
      </c>
      <c r="I126" s="160">
        <v>0</v>
      </c>
      <c r="J126" s="160">
        <v>0</v>
      </c>
      <c r="K126" s="97"/>
      <c r="L126" s="97"/>
      <c r="M126" s="97"/>
    </row>
    <row r="127" spans="1:16" ht="15">
      <c r="A127" s="53" t="s">
        <v>371</v>
      </c>
      <c r="B127" s="160">
        <v>0</v>
      </c>
      <c r="C127" s="160">
        <v>0</v>
      </c>
      <c r="D127" s="160">
        <v>0</v>
      </c>
      <c r="E127" s="160">
        <v>3849.53</v>
      </c>
      <c r="F127" s="160">
        <v>-3835.47</v>
      </c>
      <c r="G127" s="160">
        <v>-14.06</v>
      </c>
      <c r="H127" s="160">
        <v>0</v>
      </c>
      <c r="I127" s="160">
        <v>0</v>
      </c>
      <c r="J127" s="160">
        <v>0</v>
      </c>
      <c r="K127" s="97"/>
      <c r="L127" s="97"/>
      <c r="M127" s="97"/>
    </row>
    <row r="128" spans="1:16" ht="15">
      <c r="A128" s="53" t="s">
        <v>210</v>
      </c>
      <c r="B128" s="160">
        <v>0</v>
      </c>
      <c r="C128" s="160">
        <v>0</v>
      </c>
      <c r="D128" s="160">
        <v>0</v>
      </c>
      <c r="E128" s="160">
        <v>0</v>
      </c>
      <c r="F128" s="160">
        <v>0</v>
      </c>
      <c r="G128" s="160">
        <v>0</v>
      </c>
      <c r="H128" s="160">
        <v>0</v>
      </c>
      <c r="I128" s="160">
        <v>0</v>
      </c>
      <c r="J128" s="160">
        <v>0</v>
      </c>
      <c r="K128" s="97"/>
      <c r="L128" s="97"/>
      <c r="M128" s="97"/>
    </row>
    <row r="129" spans="1:16" ht="15">
      <c r="A129" s="215" t="s">
        <v>861</v>
      </c>
      <c r="B129" s="159">
        <v>0</v>
      </c>
      <c r="C129" s="159">
        <v>0</v>
      </c>
      <c r="D129" s="159">
        <v>0</v>
      </c>
      <c r="E129" s="159">
        <v>0</v>
      </c>
      <c r="F129" s="159">
        <v>0</v>
      </c>
      <c r="G129" s="159">
        <v>0</v>
      </c>
      <c r="H129" s="160">
        <v>0</v>
      </c>
      <c r="I129" s="160">
        <v>0</v>
      </c>
      <c r="J129" s="160">
        <v>0</v>
      </c>
      <c r="K129" s="97"/>
      <c r="L129" s="97"/>
      <c r="M129" s="97"/>
    </row>
    <row r="130" spans="1:16" ht="15">
      <c r="A130" s="53" t="s">
        <v>714</v>
      </c>
      <c r="B130" s="160">
        <v>0</v>
      </c>
      <c r="C130" s="160">
        <v>0</v>
      </c>
      <c r="D130" s="160">
        <v>0</v>
      </c>
      <c r="E130" s="160">
        <v>0</v>
      </c>
      <c r="F130" s="160">
        <v>0</v>
      </c>
      <c r="G130" s="160">
        <v>0</v>
      </c>
      <c r="H130" s="160">
        <v>0</v>
      </c>
      <c r="I130" s="160">
        <v>0</v>
      </c>
      <c r="J130" s="160">
        <v>0</v>
      </c>
      <c r="K130" s="97"/>
      <c r="L130" s="97"/>
      <c r="M130" s="97"/>
    </row>
    <row r="131" spans="1:16" ht="15">
      <c r="A131" s="215" t="s">
        <v>862</v>
      </c>
      <c r="B131" s="159">
        <v>0</v>
      </c>
      <c r="C131" s="159">
        <v>0</v>
      </c>
      <c r="D131" s="159">
        <v>0</v>
      </c>
      <c r="E131" s="159">
        <v>0</v>
      </c>
      <c r="F131" s="159">
        <v>0</v>
      </c>
      <c r="G131" s="159">
        <v>0</v>
      </c>
      <c r="H131" s="160">
        <v>0</v>
      </c>
      <c r="I131" s="160">
        <v>0</v>
      </c>
      <c r="J131" s="160">
        <v>0</v>
      </c>
      <c r="K131" s="97"/>
      <c r="L131" s="97"/>
      <c r="M131" s="97"/>
    </row>
    <row r="132" spans="1:16" ht="15">
      <c r="A132" s="53" t="s">
        <v>214</v>
      </c>
      <c r="B132" s="160">
        <v>73552.72</v>
      </c>
      <c r="C132" s="160">
        <v>18828.62</v>
      </c>
      <c r="D132" s="160">
        <v>22057.38</v>
      </c>
      <c r="E132" s="160">
        <v>61282.23</v>
      </c>
      <c r="F132" s="160">
        <v>22244.9</v>
      </c>
      <c r="G132" s="160">
        <v>14003.19</v>
      </c>
      <c r="H132" s="160">
        <v>0</v>
      </c>
      <c r="I132" s="160">
        <v>0</v>
      </c>
      <c r="J132" s="160">
        <v>0</v>
      </c>
      <c r="K132" s="97"/>
      <c r="L132" s="97"/>
      <c r="M132" s="97"/>
    </row>
    <row r="133" spans="1:16" ht="15">
      <c r="A133" s="53" t="s">
        <v>409</v>
      </c>
      <c r="B133" s="160">
        <v>45.95</v>
      </c>
      <c r="C133" s="160">
        <v>255.03</v>
      </c>
      <c r="D133" s="160">
        <v>138.38999999999999</v>
      </c>
      <c r="E133" s="160">
        <v>0</v>
      </c>
      <c r="F133" s="160">
        <v>21.43</v>
      </c>
      <c r="G133" s="160">
        <v>169.77</v>
      </c>
      <c r="H133" s="160">
        <v>0</v>
      </c>
      <c r="I133" s="160">
        <v>0</v>
      </c>
      <c r="J133" s="160">
        <v>0</v>
      </c>
      <c r="K133" s="97"/>
      <c r="L133" s="97"/>
      <c r="M133" s="97"/>
    </row>
    <row r="134" spans="1:16" ht="15">
      <c r="A134" s="53" t="s">
        <v>410</v>
      </c>
      <c r="B134" s="160">
        <v>5.89</v>
      </c>
      <c r="C134" s="160">
        <v>76.430000000000007</v>
      </c>
      <c r="D134" s="160">
        <v>1574.97</v>
      </c>
      <c r="E134" s="160">
        <v>193.24</v>
      </c>
      <c r="F134" s="160">
        <v>48.48</v>
      </c>
      <c r="G134" s="160">
        <v>33.81</v>
      </c>
      <c r="H134" s="160">
        <v>0</v>
      </c>
      <c r="I134" s="160">
        <v>0</v>
      </c>
      <c r="J134" s="160">
        <v>0</v>
      </c>
      <c r="K134" s="97"/>
      <c r="L134" s="97"/>
      <c r="M134" s="97"/>
    </row>
    <row r="135" spans="1:16" ht="15">
      <c r="A135" s="53" t="s">
        <v>516</v>
      </c>
      <c r="B135" s="160">
        <v>0</v>
      </c>
      <c r="C135" s="160">
        <v>0</v>
      </c>
      <c r="D135" s="160">
        <v>0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97"/>
      <c r="L135" s="97"/>
      <c r="M135" s="97"/>
    </row>
    <row r="136" spans="1:16" s="51" customFormat="1" ht="15">
      <c r="A136" s="8" t="s">
        <v>761</v>
      </c>
      <c r="B136" s="164">
        <v>104556.61</v>
      </c>
      <c r="C136" s="164">
        <v>39323.39</v>
      </c>
      <c r="D136" s="164">
        <v>58105.39</v>
      </c>
      <c r="E136" s="164">
        <v>90666.2</v>
      </c>
      <c r="F136" s="164">
        <v>56730.35</v>
      </c>
      <c r="G136" s="164">
        <v>65127</v>
      </c>
      <c r="H136" s="164">
        <v>89291.41</v>
      </c>
      <c r="I136" s="164">
        <v>89792.41</v>
      </c>
      <c r="J136" s="164">
        <v>88736.41</v>
      </c>
      <c r="K136" s="105">
        <f>B136-SUM(B120:B135)</f>
        <v>0</v>
      </c>
      <c r="L136" s="105">
        <f t="shared" ref="L136:P136" si="6">C136-SUM(C120:C135)</f>
        <v>0</v>
      </c>
      <c r="M136" s="105">
        <f t="shared" si="6"/>
        <v>0</v>
      </c>
      <c r="N136" s="105">
        <f t="shared" si="6"/>
        <v>0</v>
      </c>
      <c r="O136" s="105">
        <f t="shared" si="6"/>
        <v>0</v>
      </c>
      <c r="P136" s="105">
        <f t="shared" si="6"/>
        <v>0</v>
      </c>
    </row>
    <row r="137" spans="1:16" ht="15">
      <c r="A137" s="53"/>
      <c r="B137" s="160"/>
      <c r="C137" s="160"/>
      <c r="D137" s="160"/>
      <c r="E137" s="160"/>
      <c r="F137" s="160"/>
      <c r="G137" s="160"/>
      <c r="H137" s="160"/>
      <c r="I137" s="160"/>
      <c r="J137" s="160"/>
      <c r="K137" s="97"/>
      <c r="L137" s="97"/>
      <c r="M137" s="97"/>
    </row>
    <row r="138" spans="1:16" ht="15">
      <c r="A138" s="53" t="s">
        <v>340</v>
      </c>
      <c r="B138" s="160">
        <v>15452.91</v>
      </c>
      <c r="C138" s="160">
        <v>16920.91</v>
      </c>
      <c r="D138" s="160">
        <v>0</v>
      </c>
      <c r="E138" s="160">
        <v>16396.54</v>
      </c>
      <c r="F138" s="160">
        <v>16175.8</v>
      </c>
      <c r="G138" s="160">
        <v>17777.59</v>
      </c>
      <c r="H138" s="160">
        <v>0</v>
      </c>
      <c r="I138" s="160">
        <v>0</v>
      </c>
      <c r="J138" s="160">
        <v>0</v>
      </c>
      <c r="K138" s="97"/>
      <c r="L138" s="97"/>
      <c r="M138" s="97"/>
    </row>
    <row r="139" spans="1:16" ht="15">
      <c r="A139" s="53" t="s">
        <v>411</v>
      </c>
      <c r="B139" s="160">
        <v>948.71</v>
      </c>
      <c r="C139" s="160">
        <v>1211.28</v>
      </c>
      <c r="D139" s="160">
        <v>504.63</v>
      </c>
      <c r="E139" s="160">
        <v>601.39</v>
      </c>
      <c r="F139" s="160">
        <v>0</v>
      </c>
      <c r="G139" s="160">
        <v>0</v>
      </c>
      <c r="H139" s="160">
        <v>0</v>
      </c>
      <c r="I139" s="160">
        <v>0</v>
      </c>
      <c r="J139" s="160">
        <v>0</v>
      </c>
      <c r="K139" s="97"/>
      <c r="L139" s="97"/>
      <c r="M139" s="97"/>
    </row>
    <row r="140" spans="1:16" ht="15">
      <c r="A140" s="53" t="s">
        <v>1135</v>
      </c>
      <c r="B140" s="160">
        <v>0</v>
      </c>
      <c r="C140" s="160">
        <v>0</v>
      </c>
      <c r="D140" s="160">
        <v>0</v>
      </c>
      <c r="E140" s="160">
        <v>0</v>
      </c>
      <c r="F140" s="160">
        <v>391.25</v>
      </c>
      <c r="G140" s="160">
        <v>0</v>
      </c>
      <c r="H140" s="160"/>
      <c r="I140" s="160"/>
      <c r="J140" s="160"/>
      <c r="K140" s="97"/>
      <c r="L140" s="97"/>
      <c r="M140" s="97"/>
    </row>
    <row r="141" spans="1:16" ht="15">
      <c r="A141" s="53" t="s">
        <v>1134</v>
      </c>
      <c r="B141" s="160">
        <v>0</v>
      </c>
      <c r="C141" s="160">
        <v>0</v>
      </c>
      <c r="D141" s="160">
        <v>16509.060000000001</v>
      </c>
      <c r="E141" s="160">
        <v>0</v>
      </c>
      <c r="F141" s="160">
        <v>0</v>
      </c>
      <c r="G141" s="160">
        <v>0</v>
      </c>
      <c r="H141" s="160"/>
      <c r="I141" s="160"/>
      <c r="J141" s="160"/>
      <c r="K141" s="97"/>
      <c r="L141" s="97"/>
      <c r="M141" s="97"/>
    </row>
    <row r="142" spans="1:16" ht="15">
      <c r="A142" s="53" t="s">
        <v>372</v>
      </c>
      <c r="B142" s="160">
        <v>1790.1</v>
      </c>
      <c r="C142" s="160">
        <v>5939.99</v>
      </c>
      <c r="D142" s="160">
        <v>1641.24</v>
      </c>
      <c r="E142" s="160">
        <v>4169.84</v>
      </c>
      <c r="F142" s="160">
        <v>2246.67</v>
      </c>
      <c r="G142" s="160">
        <v>2017.97</v>
      </c>
      <c r="H142" s="160">
        <v>0</v>
      </c>
      <c r="I142" s="160">
        <v>0</v>
      </c>
      <c r="J142" s="160">
        <v>0</v>
      </c>
      <c r="K142" s="97"/>
      <c r="L142" s="97"/>
      <c r="M142" s="97"/>
    </row>
    <row r="143" spans="1:16" ht="15">
      <c r="A143" s="53" t="s">
        <v>412</v>
      </c>
      <c r="B143" s="160">
        <v>1938.96</v>
      </c>
      <c r="C143" s="160">
        <v>1940.68</v>
      </c>
      <c r="D143" s="160">
        <v>1940.06</v>
      </c>
      <c r="E143" s="160">
        <v>1942.77</v>
      </c>
      <c r="F143" s="160">
        <v>1948.06</v>
      </c>
      <c r="G143" s="160">
        <v>2105.77</v>
      </c>
      <c r="H143" s="160">
        <v>0</v>
      </c>
      <c r="I143" s="160">
        <v>0</v>
      </c>
      <c r="J143" s="160">
        <v>0</v>
      </c>
      <c r="K143" s="97"/>
      <c r="L143" s="97"/>
      <c r="M143" s="97"/>
    </row>
    <row r="144" spans="1:16" ht="15">
      <c r="A144" s="53" t="s">
        <v>413</v>
      </c>
      <c r="B144" s="160">
        <v>12155.7</v>
      </c>
      <c r="C144" s="160">
        <v>2795.51</v>
      </c>
      <c r="D144" s="160">
        <v>30482.75</v>
      </c>
      <c r="E144" s="160">
        <v>12157.56</v>
      </c>
      <c r="F144" s="160">
        <v>28406.95</v>
      </c>
      <c r="G144" s="160">
        <v>7666.82</v>
      </c>
      <c r="H144" s="160">
        <v>0</v>
      </c>
      <c r="I144" s="160">
        <v>0</v>
      </c>
      <c r="J144" s="160">
        <v>0</v>
      </c>
      <c r="K144" s="97"/>
      <c r="L144" s="97"/>
      <c r="M144" s="97"/>
    </row>
    <row r="145" spans="1:16" ht="15">
      <c r="A145" s="53" t="s">
        <v>480</v>
      </c>
      <c r="B145" s="160">
        <v>13374.03</v>
      </c>
      <c r="C145" s="160">
        <v>0</v>
      </c>
      <c r="D145" s="160">
        <v>0</v>
      </c>
      <c r="E145" s="160">
        <v>0</v>
      </c>
      <c r="F145" s="160">
        <v>0</v>
      </c>
      <c r="G145" s="160">
        <v>4954.5600000000004</v>
      </c>
      <c r="H145" s="160">
        <v>0</v>
      </c>
      <c r="I145" s="160">
        <v>0</v>
      </c>
      <c r="J145" s="160">
        <v>0</v>
      </c>
      <c r="K145" s="97"/>
      <c r="L145" s="97"/>
      <c r="M145" s="97"/>
    </row>
    <row r="146" spans="1:16" ht="15">
      <c r="A146" s="215" t="s">
        <v>863</v>
      </c>
      <c r="B146" s="159">
        <v>0</v>
      </c>
      <c r="C146" s="159">
        <v>0</v>
      </c>
      <c r="D146" s="159">
        <v>0</v>
      </c>
      <c r="E146" s="159">
        <v>0</v>
      </c>
      <c r="F146" s="159">
        <v>0</v>
      </c>
      <c r="G146" s="159">
        <v>0</v>
      </c>
      <c r="H146" s="160">
        <v>0</v>
      </c>
      <c r="I146" s="160">
        <v>0</v>
      </c>
      <c r="J146" s="160">
        <v>0</v>
      </c>
      <c r="K146" s="97"/>
      <c r="L146" s="97"/>
      <c r="M146" s="97"/>
    </row>
    <row r="147" spans="1:16" ht="15">
      <c r="A147" s="53" t="s">
        <v>373</v>
      </c>
      <c r="B147" s="160">
        <v>1185457.28</v>
      </c>
      <c r="C147" s="160">
        <v>1110392.3999999999</v>
      </c>
      <c r="D147" s="160">
        <v>906499.07</v>
      </c>
      <c r="E147" s="160">
        <v>1246810.3500000001</v>
      </c>
      <c r="F147" s="160">
        <v>911883.84</v>
      </c>
      <c r="G147" s="160">
        <v>1382324.94</v>
      </c>
      <c r="H147" s="160">
        <v>0</v>
      </c>
      <c r="I147" s="160">
        <v>0</v>
      </c>
      <c r="J147" s="160">
        <v>0</v>
      </c>
      <c r="K147" s="97"/>
      <c r="L147" s="97"/>
      <c r="M147" s="97"/>
    </row>
    <row r="148" spans="1:16" ht="15">
      <c r="A148" s="53" t="s">
        <v>374</v>
      </c>
      <c r="B148" s="160">
        <v>199688.54</v>
      </c>
      <c r="C148" s="160">
        <v>175968.26</v>
      </c>
      <c r="D148" s="160">
        <v>127413.19</v>
      </c>
      <c r="E148" s="160">
        <v>157588.74</v>
      </c>
      <c r="F148" s="160">
        <v>97695.65</v>
      </c>
      <c r="G148" s="160">
        <v>171346.67</v>
      </c>
      <c r="H148" s="160">
        <v>0</v>
      </c>
      <c r="I148" s="160">
        <v>0</v>
      </c>
      <c r="J148" s="160">
        <v>0</v>
      </c>
      <c r="K148" s="97"/>
      <c r="L148" s="97"/>
      <c r="M148" s="97"/>
    </row>
    <row r="149" spans="1:16" ht="15">
      <c r="A149" s="53" t="s">
        <v>375</v>
      </c>
      <c r="B149" s="160">
        <v>2890.57</v>
      </c>
      <c r="C149" s="160">
        <v>929.38</v>
      </c>
      <c r="D149" s="160">
        <v>1078.17</v>
      </c>
      <c r="E149" s="160">
        <v>1573.5</v>
      </c>
      <c r="F149" s="160">
        <v>1275.51</v>
      </c>
      <c r="G149" s="160">
        <v>987.24</v>
      </c>
      <c r="H149" s="160">
        <v>0</v>
      </c>
      <c r="I149" s="160">
        <v>0</v>
      </c>
      <c r="J149" s="160">
        <v>0</v>
      </c>
      <c r="K149" s="97"/>
      <c r="L149" s="97"/>
      <c r="M149" s="97"/>
    </row>
    <row r="150" spans="1:16" s="51" customFormat="1" ht="15">
      <c r="A150" s="8" t="s">
        <v>762</v>
      </c>
      <c r="B150" s="164">
        <v>1433696.8</v>
      </c>
      <c r="C150" s="164">
        <v>1316098.4099999999</v>
      </c>
      <c r="D150" s="164">
        <v>1086068.17</v>
      </c>
      <c r="E150" s="164">
        <v>1441240.69</v>
      </c>
      <c r="F150" s="164">
        <v>1060023.73</v>
      </c>
      <c r="G150" s="164">
        <v>1589181.56</v>
      </c>
      <c r="H150" s="164">
        <v>1721380.6</v>
      </c>
      <c r="I150" s="164">
        <v>1690185.77</v>
      </c>
      <c r="J150" s="164">
        <v>1715664.92</v>
      </c>
      <c r="K150" s="105">
        <f>B150-SUM(B138:B149)</f>
        <v>0</v>
      </c>
      <c r="L150" s="105">
        <f t="shared" ref="L150:P150" si="7">C150-SUM(C138:C149)</f>
        <v>0</v>
      </c>
      <c r="M150" s="105">
        <f t="shared" si="7"/>
        <v>0</v>
      </c>
      <c r="N150" s="105">
        <f t="shared" si="7"/>
        <v>0</v>
      </c>
      <c r="O150" s="105">
        <f t="shared" si="7"/>
        <v>0</v>
      </c>
      <c r="P150" s="105">
        <f t="shared" si="7"/>
        <v>0</v>
      </c>
    </row>
    <row r="151" spans="1:16" ht="15">
      <c r="A151" s="53"/>
      <c r="B151" s="160"/>
      <c r="C151" s="160"/>
      <c r="D151" s="160"/>
      <c r="E151" s="160"/>
      <c r="F151" s="160"/>
      <c r="G151" s="160"/>
      <c r="H151" s="160"/>
      <c r="I151" s="160"/>
      <c r="J151" s="160"/>
      <c r="K151" s="97"/>
      <c r="L151" s="97"/>
      <c r="M151" s="97"/>
    </row>
    <row r="152" spans="1:16" ht="15">
      <c r="A152" s="53" t="s">
        <v>376</v>
      </c>
      <c r="B152" s="160">
        <v>14584.56</v>
      </c>
      <c r="C152" s="160">
        <v>13878.39</v>
      </c>
      <c r="D152" s="160">
        <v>15408.25</v>
      </c>
      <c r="E152" s="160">
        <v>12620.09</v>
      </c>
      <c r="F152" s="160">
        <v>12466.65</v>
      </c>
      <c r="G152" s="160">
        <v>17191.59</v>
      </c>
      <c r="H152" s="160">
        <v>0</v>
      </c>
      <c r="I152" s="160">
        <v>0</v>
      </c>
      <c r="J152" s="160">
        <v>0</v>
      </c>
      <c r="K152" s="97"/>
      <c r="L152" s="97"/>
      <c r="M152" s="97"/>
    </row>
    <row r="153" spans="1:16" ht="15">
      <c r="A153" s="53" t="s">
        <v>377</v>
      </c>
      <c r="B153" s="160">
        <v>-679.44</v>
      </c>
      <c r="C153" s="160">
        <v>-338.82</v>
      </c>
      <c r="D153" s="160">
        <v>-630.88</v>
      </c>
      <c r="E153" s="160">
        <v>-932.34</v>
      </c>
      <c r="F153" s="160">
        <v>266.58</v>
      </c>
      <c r="G153" s="160">
        <v>424.98</v>
      </c>
      <c r="H153" s="160">
        <v>0</v>
      </c>
      <c r="I153" s="160">
        <v>0</v>
      </c>
      <c r="J153" s="160">
        <v>0</v>
      </c>
      <c r="K153" s="97"/>
      <c r="L153" s="97"/>
      <c r="M153" s="97"/>
    </row>
    <row r="154" spans="1:16" ht="15">
      <c r="A154" s="53" t="s">
        <v>717</v>
      </c>
      <c r="B154" s="160">
        <v>0</v>
      </c>
      <c r="C154" s="160">
        <v>0</v>
      </c>
      <c r="D154" s="160">
        <v>0</v>
      </c>
      <c r="E154" s="160">
        <v>0</v>
      </c>
      <c r="F154" s="160">
        <v>0</v>
      </c>
      <c r="G154" s="160">
        <v>0</v>
      </c>
      <c r="H154" s="160">
        <v>0</v>
      </c>
      <c r="I154" s="160">
        <v>0</v>
      </c>
      <c r="J154" s="160">
        <v>0</v>
      </c>
      <c r="K154" s="97"/>
      <c r="L154" s="97"/>
      <c r="M154" s="97"/>
    </row>
    <row r="155" spans="1:16" ht="15">
      <c r="A155" s="53" t="s">
        <v>378</v>
      </c>
      <c r="B155" s="160">
        <v>865.34</v>
      </c>
      <c r="C155" s="160">
        <v>884.18</v>
      </c>
      <c r="D155" s="160">
        <v>872.7</v>
      </c>
      <c r="E155" s="160">
        <v>851.72</v>
      </c>
      <c r="F155" s="160">
        <v>876.09</v>
      </c>
      <c r="G155" s="160">
        <v>883.59</v>
      </c>
      <c r="H155" s="160">
        <v>0</v>
      </c>
      <c r="I155" s="160">
        <v>0</v>
      </c>
      <c r="J155" s="160">
        <v>0</v>
      </c>
      <c r="K155" s="97"/>
      <c r="L155" s="97"/>
      <c r="M155" s="97"/>
    </row>
    <row r="156" spans="1:16" ht="15">
      <c r="A156" s="53" t="s">
        <v>379</v>
      </c>
      <c r="B156" s="160">
        <v>9444.2800000000007</v>
      </c>
      <c r="C156" s="160">
        <v>8267.75</v>
      </c>
      <c r="D156" s="160">
        <v>13824.85</v>
      </c>
      <c r="E156" s="160">
        <v>14279.24</v>
      </c>
      <c r="F156" s="160">
        <v>12325.14</v>
      </c>
      <c r="G156" s="160">
        <v>2913.13</v>
      </c>
      <c r="H156" s="160">
        <v>0</v>
      </c>
      <c r="I156" s="160">
        <v>0</v>
      </c>
      <c r="J156" s="160">
        <v>0</v>
      </c>
      <c r="K156" s="97"/>
      <c r="L156" s="97"/>
      <c r="M156" s="97"/>
    </row>
    <row r="157" spans="1:16" ht="15">
      <c r="A157" s="53" t="s">
        <v>380</v>
      </c>
      <c r="B157" s="160">
        <v>18894.89</v>
      </c>
      <c r="C157" s="160">
        <v>33187.9</v>
      </c>
      <c r="D157" s="160">
        <v>41788.32</v>
      </c>
      <c r="E157" s="160">
        <v>51648.63</v>
      </c>
      <c r="F157" s="160">
        <v>43960.25</v>
      </c>
      <c r="G157" s="160">
        <v>46006.37</v>
      </c>
      <c r="H157" s="160">
        <v>0</v>
      </c>
      <c r="I157" s="160">
        <v>0</v>
      </c>
      <c r="J157" s="160">
        <v>0</v>
      </c>
      <c r="K157" s="97"/>
      <c r="L157" s="97"/>
      <c r="M157" s="97"/>
    </row>
    <row r="158" spans="1:16" ht="15">
      <c r="A158" s="53" t="s">
        <v>226</v>
      </c>
      <c r="B158" s="160">
        <v>146.99</v>
      </c>
      <c r="C158" s="160">
        <v>146.79</v>
      </c>
      <c r="D158" s="160">
        <v>148.79</v>
      </c>
      <c r="E158" s="160">
        <v>147.08000000000001</v>
      </c>
      <c r="F158" s="160">
        <v>147.08000000000001</v>
      </c>
      <c r="G158" s="160">
        <v>147.08000000000001</v>
      </c>
      <c r="H158" s="160">
        <v>0</v>
      </c>
      <c r="I158" s="160">
        <v>0</v>
      </c>
      <c r="J158" s="160">
        <v>0</v>
      </c>
      <c r="K158" s="4"/>
      <c r="L158" s="4"/>
      <c r="M158" s="4"/>
    </row>
    <row r="159" spans="1:16" ht="15">
      <c r="A159" s="53" t="s">
        <v>227</v>
      </c>
      <c r="B159" s="160">
        <v>0</v>
      </c>
      <c r="C159" s="160">
        <v>0</v>
      </c>
      <c r="D159" s="160">
        <v>0</v>
      </c>
      <c r="E159" s="160">
        <v>0</v>
      </c>
      <c r="F159" s="160">
        <v>0</v>
      </c>
      <c r="G159" s="160">
        <v>0</v>
      </c>
      <c r="H159" s="160">
        <v>0</v>
      </c>
      <c r="I159" s="160">
        <v>0</v>
      </c>
      <c r="J159" s="160">
        <v>0</v>
      </c>
      <c r="K159" s="97"/>
      <c r="L159" s="97"/>
      <c r="M159" s="97"/>
    </row>
    <row r="160" spans="1:16" ht="15">
      <c r="A160" s="53" t="s">
        <v>381</v>
      </c>
      <c r="B160" s="160">
        <v>22995.33</v>
      </c>
      <c r="C160" s="160">
        <v>23110.45</v>
      </c>
      <c r="D160" s="160">
        <v>23576.91</v>
      </c>
      <c r="E160" s="160">
        <v>23749.42</v>
      </c>
      <c r="F160" s="160">
        <v>25633.48</v>
      </c>
      <c r="G160" s="160">
        <v>20388.14</v>
      </c>
      <c r="H160" s="160">
        <v>0</v>
      </c>
      <c r="I160" s="160">
        <v>0</v>
      </c>
      <c r="J160" s="160">
        <v>0</v>
      </c>
      <c r="K160" s="97"/>
      <c r="L160" s="97"/>
      <c r="M160" s="97"/>
    </row>
    <row r="161" spans="1:16" ht="15">
      <c r="A161" s="53" t="s">
        <v>1136</v>
      </c>
      <c r="B161" s="160">
        <v>71.069999999999993</v>
      </c>
      <c r="C161" s="160">
        <v>72.510000000000005</v>
      </c>
      <c r="D161" s="160">
        <v>73.91</v>
      </c>
      <c r="E161" s="160">
        <v>73.67</v>
      </c>
      <c r="F161" s="160">
        <v>72.42</v>
      </c>
      <c r="G161" s="160">
        <v>62.62</v>
      </c>
      <c r="H161" s="160"/>
      <c r="I161" s="160"/>
      <c r="J161" s="160"/>
      <c r="K161" s="97"/>
      <c r="L161" s="97"/>
      <c r="M161" s="97"/>
    </row>
    <row r="162" spans="1:16" ht="15">
      <c r="A162" s="215" t="s">
        <v>864</v>
      </c>
      <c r="B162" s="159">
        <v>2535.91</v>
      </c>
      <c r="C162" s="159">
        <v>2436.8200000000002</v>
      </c>
      <c r="D162" s="159">
        <v>2724.02</v>
      </c>
      <c r="E162" s="159">
        <v>2686.58</v>
      </c>
      <c r="F162" s="159">
        <v>2698.31</v>
      </c>
      <c r="G162" s="159">
        <v>2292.2199999999998</v>
      </c>
      <c r="H162" s="162" t="s">
        <v>40</v>
      </c>
      <c r="I162" s="160">
        <v>0</v>
      </c>
      <c r="J162" s="160">
        <v>0</v>
      </c>
      <c r="K162" s="97"/>
      <c r="L162" s="97"/>
      <c r="M162" s="97"/>
    </row>
    <row r="163" spans="1:16" ht="15">
      <c r="A163" s="53" t="s">
        <v>382</v>
      </c>
      <c r="B163" s="160">
        <v>8021.09</v>
      </c>
      <c r="C163" s="160">
        <v>5323.47</v>
      </c>
      <c r="D163" s="160">
        <v>5148.92</v>
      </c>
      <c r="E163" s="160">
        <v>8547.5400000000009</v>
      </c>
      <c r="F163" s="160">
        <v>7565.62</v>
      </c>
      <c r="G163" s="160">
        <v>3425.87</v>
      </c>
      <c r="H163" s="160">
        <v>0</v>
      </c>
      <c r="I163" s="160">
        <v>0</v>
      </c>
      <c r="J163" s="160">
        <v>0</v>
      </c>
      <c r="K163" s="97"/>
      <c r="L163" s="97"/>
      <c r="M163" s="97"/>
    </row>
    <row r="164" spans="1:16" ht="15">
      <c r="A164" s="53" t="s">
        <v>414</v>
      </c>
      <c r="B164" s="160">
        <v>2048.16</v>
      </c>
      <c r="C164" s="160">
        <v>3666.88</v>
      </c>
      <c r="D164" s="160">
        <v>3144.45</v>
      </c>
      <c r="E164" s="160">
        <v>2649.68</v>
      </c>
      <c r="F164" s="160">
        <v>3072.18</v>
      </c>
      <c r="G164" s="160">
        <v>3248.44</v>
      </c>
      <c r="H164" s="160">
        <v>0</v>
      </c>
      <c r="I164" s="160">
        <v>0</v>
      </c>
      <c r="J164" s="160">
        <v>0</v>
      </c>
      <c r="K164" s="97"/>
      <c r="L164" s="97"/>
      <c r="M164" s="97"/>
    </row>
    <row r="165" spans="1:16" s="51" customFormat="1" ht="15">
      <c r="A165" s="8" t="s">
        <v>763</v>
      </c>
      <c r="B165" s="164">
        <v>78928.179999999993</v>
      </c>
      <c r="C165" s="164">
        <v>90636.32</v>
      </c>
      <c r="D165" s="164">
        <v>106080.24</v>
      </c>
      <c r="E165" s="164">
        <v>116321.31</v>
      </c>
      <c r="F165" s="164">
        <v>109083.8</v>
      </c>
      <c r="G165" s="164">
        <v>96984.03</v>
      </c>
      <c r="H165" s="164">
        <v>225257.02</v>
      </c>
      <c r="I165" s="164">
        <v>223423.02</v>
      </c>
      <c r="J165" s="164">
        <v>227174.97</v>
      </c>
      <c r="K165" s="105">
        <f t="shared" ref="K165:P165" si="8">B165-SUM(B152:B164)</f>
        <v>0</v>
      </c>
      <c r="L165" s="105">
        <f t="shared" si="8"/>
        <v>0</v>
      </c>
      <c r="M165" s="105">
        <f t="shared" si="8"/>
        <v>0</v>
      </c>
      <c r="N165" s="105">
        <f t="shared" si="8"/>
        <v>0</v>
      </c>
      <c r="O165" s="105">
        <f t="shared" si="8"/>
        <v>0</v>
      </c>
      <c r="P165" s="105">
        <f t="shared" si="8"/>
        <v>0</v>
      </c>
    </row>
    <row r="166" spans="1:16" ht="15">
      <c r="A166" s="53"/>
      <c r="B166" s="160"/>
      <c r="C166" s="160"/>
      <c r="D166" s="160"/>
      <c r="E166" s="160"/>
      <c r="F166" s="160"/>
      <c r="G166" s="160"/>
      <c r="H166" s="160"/>
      <c r="I166" s="160"/>
      <c r="J166" s="160"/>
      <c r="K166" s="4"/>
      <c r="L166" s="4"/>
      <c r="M166" s="4"/>
    </row>
    <row r="167" spans="1:16" ht="15">
      <c r="A167" s="53" t="s">
        <v>589</v>
      </c>
      <c r="B167" s="160">
        <v>0</v>
      </c>
      <c r="C167" s="160">
        <v>0</v>
      </c>
      <c r="D167" s="160">
        <v>0</v>
      </c>
      <c r="E167" s="160">
        <v>0</v>
      </c>
      <c r="F167" s="160">
        <v>0</v>
      </c>
      <c r="G167" s="160">
        <v>0</v>
      </c>
      <c r="H167" s="160">
        <v>0</v>
      </c>
      <c r="I167" s="160">
        <v>0</v>
      </c>
      <c r="J167" s="160">
        <v>0</v>
      </c>
      <c r="K167" s="4"/>
      <c r="L167" s="4"/>
      <c r="M167" s="4"/>
    </row>
    <row r="168" spans="1:16" ht="15">
      <c r="A168" s="53" t="s">
        <v>1137</v>
      </c>
      <c r="B168" s="160">
        <v>0</v>
      </c>
      <c r="C168" s="160">
        <v>0</v>
      </c>
      <c r="D168" s="160">
        <v>0</v>
      </c>
      <c r="E168" s="160">
        <v>36.24</v>
      </c>
      <c r="F168" s="160">
        <v>0</v>
      </c>
      <c r="G168" s="160">
        <v>0</v>
      </c>
      <c r="H168" s="160"/>
      <c r="I168" s="160"/>
      <c r="J168" s="160"/>
      <c r="K168" s="4"/>
      <c r="L168" s="4"/>
      <c r="M168" s="4"/>
    </row>
    <row r="169" spans="1:16" ht="15">
      <c r="A169" s="215" t="s">
        <v>866</v>
      </c>
      <c r="B169" s="159">
        <v>0</v>
      </c>
      <c r="C169" s="159">
        <v>0</v>
      </c>
      <c r="D169" s="159">
        <v>300.52999999999997</v>
      </c>
      <c r="E169" s="159">
        <v>0</v>
      </c>
      <c r="F169" s="159">
        <v>0</v>
      </c>
      <c r="G169" s="159">
        <v>0</v>
      </c>
      <c r="H169" s="160">
        <v>0</v>
      </c>
      <c r="I169" s="160">
        <v>0</v>
      </c>
      <c r="J169" s="160">
        <v>0</v>
      </c>
      <c r="K169" s="4"/>
      <c r="L169" s="4"/>
      <c r="M169" s="4"/>
    </row>
    <row r="170" spans="1:16" ht="15">
      <c r="A170" s="53" t="s">
        <v>415</v>
      </c>
      <c r="B170" s="160">
        <v>0</v>
      </c>
      <c r="C170" s="160">
        <v>1000</v>
      </c>
      <c r="D170" s="160">
        <v>0</v>
      </c>
      <c r="E170" s="160">
        <v>0</v>
      </c>
      <c r="F170" s="160">
        <v>0</v>
      </c>
      <c r="G170" s="160">
        <v>379.24</v>
      </c>
      <c r="H170" s="160">
        <v>0</v>
      </c>
      <c r="I170" s="160">
        <v>0</v>
      </c>
      <c r="J170" s="160">
        <v>0</v>
      </c>
      <c r="K170" s="97"/>
      <c r="L170" s="97"/>
      <c r="M170" s="97"/>
    </row>
    <row r="171" spans="1:16" ht="15">
      <c r="A171" s="53" t="s">
        <v>416</v>
      </c>
      <c r="B171" s="160">
        <v>3192.05</v>
      </c>
      <c r="C171" s="160">
        <v>3001.72</v>
      </c>
      <c r="D171" s="160">
        <v>3096.57</v>
      </c>
      <c r="E171" s="160">
        <v>0</v>
      </c>
      <c r="F171" s="160">
        <v>1560.77</v>
      </c>
      <c r="G171" s="160">
        <v>595.38</v>
      </c>
      <c r="H171" s="160">
        <v>0</v>
      </c>
      <c r="I171" s="160">
        <v>0</v>
      </c>
      <c r="J171" s="160">
        <v>0</v>
      </c>
      <c r="K171" s="97"/>
      <c r="L171" s="97"/>
      <c r="M171" s="97"/>
    </row>
    <row r="172" spans="1:16" ht="15">
      <c r="A172" s="215" t="s">
        <v>865</v>
      </c>
      <c r="B172" s="159">
        <v>0</v>
      </c>
      <c r="C172" s="159">
        <v>0</v>
      </c>
      <c r="D172" s="159">
        <v>0</v>
      </c>
      <c r="E172" s="159">
        <v>0</v>
      </c>
      <c r="F172" s="159">
        <v>0</v>
      </c>
      <c r="G172" s="159">
        <v>0</v>
      </c>
      <c r="H172" s="160">
        <v>0</v>
      </c>
      <c r="I172" s="160">
        <v>0</v>
      </c>
      <c r="J172" s="160">
        <v>0</v>
      </c>
      <c r="K172" s="97"/>
      <c r="L172" s="97"/>
      <c r="M172" s="97"/>
    </row>
    <row r="173" spans="1:16" ht="15">
      <c r="A173" s="53" t="s">
        <v>417</v>
      </c>
      <c r="B173" s="160">
        <v>8288.11</v>
      </c>
      <c r="C173" s="160">
        <v>0</v>
      </c>
      <c r="D173" s="160">
        <v>46.13</v>
      </c>
      <c r="E173" s="160">
        <v>0</v>
      </c>
      <c r="F173" s="160">
        <v>0</v>
      </c>
      <c r="G173" s="160">
        <v>0</v>
      </c>
      <c r="H173" s="160">
        <v>0</v>
      </c>
      <c r="I173" s="160">
        <v>0</v>
      </c>
      <c r="J173" s="160">
        <v>0</v>
      </c>
      <c r="K173" s="97"/>
      <c r="L173" s="97"/>
      <c r="M173" s="97"/>
    </row>
    <row r="174" spans="1:16" ht="15">
      <c r="A174" s="53" t="s">
        <v>418</v>
      </c>
      <c r="B174" s="160">
        <v>960</v>
      </c>
      <c r="C174" s="160">
        <v>11363.47</v>
      </c>
      <c r="D174" s="160">
        <v>11363.47</v>
      </c>
      <c r="E174" s="160">
        <v>11434.91</v>
      </c>
      <c r="F174" s="160">
        <v>3075.36</v>
      </c>
      <c r="G174" s="160">
        <v>17348.93</v>
      </c>
      <c r="H174" s="160">
        <v>0</v>
      </c>
      <c r="I174" s="160">
        <v>0</v>
      </c>
      <c r="J174" s="160">
        <v>0</v>
      </c>
      <c r="K174" s="97"/>
      <c r="L174" s="97"/>
      <c r="M174" s="97"/>
    </row>
    <row r="175" spans="1:16" ht="15">
      <c r="A175" s="53" t="s">
        <v>245</v>
      </c>
      <c r="B175" s="160">
        <v>0</v>
      </c>
      <c r="C175" s="160">
        <v>0</v>
      </c>
      <c r="D175" s="160">
        <v>0</v>
      </c>
      <c r="E175" s="160">
        <v>0</v>
      </c>
      <c r="F175" s="160">
        <v>0</v>
      </c>
      <c r="G175" s="160">
        <v>19.329999999999998</v>
      </c>
      <c r="H175" s="160">
        <v>0</v>
      </c>
      <c r="I175" s="160">
        <v>0</v>
      </c>
      <c r="J175" s="160">
        <v>0</v>
      </c>
      <c r="K175" s="97"/>
      <c r="L175" s="97"/>
      <c r="M175" s="97"/>
    </row>
    <row r="176" spans="1:16" ht="15">
      <c r="A176" s="53" t="s">
        <v>419</v>
      </c>
      <c r="B176" s="160">
        <v>14219.89</v>
      </c>
      <c r="C176" s="160">
        <v>6713.07</v>
      </c>
      <c r="D176" s="160">
        <v>2907.57</v>
      </c>
      <c r="E176" s="160">
        <v>2948.65</v>
      </c>
      <c r="F176" s="160">
        <v>611.80999999999995</v>
      </c>
      <c r="G176" s="160">
        <v>623.64</v>
      </c>
      <c r="H176" s="160">
        <v>0</v>
      </c>
      <c r="I176" s="160">
        <v>0</v>
      </c>
      <c r="J176" s="160">
        <v>0</v>
      </c>
      <c r="K176" s="4"/>
      <c r="L176" s="4"/>
      <c r="M176" s="4"/>
    </row>
    <row r="177" spans="1:16" s="51" customFormat="1" ht="15">
      <c r="A177" s="8" t="s">
        <v>764</v>
      </c>
      <c r="B177" s="164">
        <v>26660.05</v>
      </c>
      <c r="C177" s="164">
        <v>22078.26</v>
      </c>
      <c r="D177" s="164">
        <v>17714.27</v>
      </c>
      <c r="E177" s="164">
        <v>14419.8</v>
      </c>
      <c r="F177" s="164">
        <v>5247.94</v>
      </c>
      <c r="G177" s="164">
        <v>18966.52</v>
      </c>
      <c r="H177" s="164">
        <v>20141</v>
      </c>
      <c r="I177" s="164">
        <v>20141</v>
      </c>
      <c r="J177" s="164">
        <v>23829</v>
      </c>
      <c r="K177" s="105">
        <f>B177-SUM(B167:B176)</f>
        <v>0</v>
      </c>
      <c r="L177" s="105">
        <f t="shared" ref="L177:P177" si="9">C177-SUM(C167:C176)</f>
        <v>0</v>
      </c>
      <c r="M177" s="105">
        <f t="shared" si="9"/>
        <v>0</v>
      </c>
      <c r="N177" s="105">
        <f t="shared" si="9"/>
        <v>0</v>
      </c>
      <c r="O177" s="105">
        <f t="shared" si="9"/>
        <v>0</v>
      </c>
      <c r="P177" s="105">
        <f t="shared" si="9"/>
        <v>0</v>
      </c>
    </row>
    <row r="178" spans="1:16" ht="15">
      <c r="A178" s="53"/>
      <c r="B178" s="160"/>
      <c r="C178" s="160"/>
      <c r="D178" s="160"/>
      <c r="E178" s="160"/>
      <c r="F178" s="160"/>
      <c r="G178" s="160"/>
      <c r="H178" s="160"/>
      <c r="I178" s="160"/>
      <c r="J178" s="160"/>
      <c r="K178" s="97"/>
      <c r="L178" s="97"/>
      <c r="M178" s="97"/>
    </row>
    <row r="179" spans="1:16" ht="15">
      <c r="A179" s="53" t="s">
        <v>420</v>
      </c>
      <c r="B179" s="160">
        <v>227657.54</v>
      </c>
      <c r="C179" s="160">
        <v>3041.36</v>
      </c>
      <c r="D179" s="160">
        <v>0</v>
      </c>
      <c r="E179" s="160">
        <v>229693.25</v>
      </c>
      <c r="F179" s="160">
        <v>0</v>
      </c>
      <c r="G179" s="160">
        <v>0</v>
      </c>
      <c r="H179" s="160">
        <v>0</v>
      </c>
      <c r="I179" s="160">
        <v>0</v>
      </c>
      <c r="J179" s="160">
        <v>0</v>
      </c>
      <c r="K179" s="97"/>
      <c r="L179" s="97"/>
      <c r="M179" s="97"/>
    </row>
    <row r="180" spans="1:16" ht="15">
      <c r="A180" s="53" t="s">
        <v>421</v>
      </c>
      <c r="B180" s="160">
        <v>0</v>
      </c>
      <c r="C180" s="160">
        <v>0</v>
      </c>
      <c r="D180" s="160">
        <v>0</v>
      </c>
      <c r="E180" s="160">
        <v>0</v>
      </c>
      <c r="F180" s="160">
        <v>0</v>
      </c>
      <c r="G180" s="160">
        <v>0</v>
      </c>
      <c r="H180" s="160">
        <v>0</v>
      </c>
      <c r="I180" s="160">
        <v>0</v>
      </c>
      <c r="J180" s="160">
        <v>0</v>
      </c>
      <c r="K180" s="97"/>
      <c r="L180" s="97"/>
      <c r="M180" s="97"/>
    </row>
    <row r="181" spans="1:16" ht="15">
      <c r="A181" s="53" t="s">
        <v>725</v>
      </c>
      <c r="B181" s="160">
        <v>0</v>
      </c>
      <c r="C181" s="160">
        <v>0</v>
      </c>
      <c r="D181" s="160">
        <v>0</v>
      </c>
      <c r="E181" s="160">
        <v>0</v>
      </c>
      <c r="F181" s="160">
        <v>0</v>
      </c>
      <c r="G181" s="160">
        <v>0</v>
      </c>
      <c r="H181" s="160">
        <v>0</v>
      </c>
      <c r="I181" s="160">
        <v>0</v>
      </c>
      <c r="J181" s="160">
        <v>0</v>
      </c>
      <c r="K181" s="97"/>
      <c r="L181" s="97"/>
      <c r="M181" s="97"/>
    </row>
    <row r="182" spans="1:16" ht="15">
      <c r="A182" s="215" t="s">
        <v>867</v>
      </c>
      <c r="B182" s="159">
        <v>57736.6</v>
      </c>
      <c r="C182" s="159">
        <v>0</v>
      </c>
      <c r="D182" s="159">
        <v>0</v>
      </c>
      <c r="E182" s="159">
        <v>0</v>
      </c>
      <c r="F182" s="159">
        <v>0</v>
      </c>
      <c r="G182" s="159">
        <v>0</v>
      </c>
      <c r="H182" s="160">
        <v>0</v>
      </c>
      <c r="I182" s="160">
        <v>0</v>
      </c>
      <c r="J182" s="160">
        <v>0</v>
      </c>
      <c r="K182" s="97"/>
      <c r="L182" s="97"/>
      <c r="M182" s="97"/>
    </row>
    <row r="183" spans="1:16" ht="15">
      <c r="A183" s="53" t="s">
        <v>422</v>
      </c>
      <c r="B183" s="160">
        <v>0</v>
      </c>
      <c r="C183" s="160">
        <v>0</v>
      </c>
      <c r="D183" s="160">
        <v>2854124.47</v>
      </c>
      <c r="E183" s="160">
        <v>0</v>
      </c>
      <c r="F183" s="160">
        <v>0</v>
      </c>
      <c r="G183" s="160">
        <v>194330.98</v>
      </c>
      <c r="H183" s="160">
        <v>0</v>
      </c>
      <c r="I183" s="160">
        <v>0</v>
      </c>
      <c r="J183" s="160">
        <v>0</v>
      </c>
      <c r="K183" s="97"/>
      <c r="L183" s="97"/>
      <c r="M183" s="97"/>
    </row>
    <row r="184" spans="1:16" ht="15">
      <c r="A184" s="215" t="s">
        <v>868</v>
      </c>
      <c r="B184" s="159">
        <v>0</v>
      </c>
      <c r="C184" s="159">
        <v>0</v>
      </c>
      <c r="D184" s="159">
        <v>0</v>
      </c>
      <c r="E184" s="159">
        <v>0</v>
      </c>
      <c r="F184" s="159">
        <v>1998.75</v>
      </c>
      <c r="G184" s="159">
        <v>0</v>
      </c>
      <c r="H184" s="160">
        <v>0</v>
      </c>
      <c r="I184" s="160">
        <v>0</v>
      </c>
      <c r="J184" s="160">
        <v>0</v>
      </c>
      <c r="K184" s="97"/>
      <c r="L184" s="97"/>
      <c r="M184" s="97"/>
    </row>
    <row r="185" spans="1:16" ht="15">
      <c r="A185" s="53" t="s">
        <v>423</v>
      </c>
      <c r="B185" s="160">
        <v>294.20999999999998</v>
      </c>
      <c r="C185" s="160">
        <v>2177.15</v>
      </c>
      <c r="D185" s="160">
        <v>0</v>
      </c>
      <c r="E185" s="160">
        <v>294.20999999999998</v>
      </c>
      <c r="F185" s="160">
        <v>2971.52</v>
      </c>
      <c r="G185" s="160">
        <v>0</v>
      </c>
      <c r="H185" s="160">
        <v>0</v>
      </c>
      <c r="I185" s="160">
        <v>0</v>
      </c>
      <c r="J185" s="160">
        <v>0</v>
      </c>
      <c r="K185" s="97"/>
      <c r="L185" s="97"/>
      <c r="M185" s="97"/>
    </row>
    <row r="186" spans="1:16" ht="15">
      <c r="A186" s="53" t="s">
        <v>1138</v>
      </c>
      <c r="B186" s="160">
        <v>0</v>
      </c>
      <c r="C186" s="160">
        <v>0</v>
      </c>
      <c r="D186" s="160">
        <v>0</v>
      </c>
      <c r="E186" s="160">
        <v>0</v>
      </c>
      <c r="F186" s="160">
        <v>0</v>
      </c>
      <c r="G186" s="160">
        <v>17427.07</v>
      </c>
      <c r="H186" s="160"/>
      <c r="I186" s="160"/>
      <c r="J186" s="160"/>
      <c r="K186" s="97"/>
      <c r="L186" s="97"/>
      <c r="M186" s="97"/>
    </row>
    <row r="187" spans="1:16" ht="15">
      <c r="A187" s="53" t="s">
        <v>1139</v>
      </c>
      <c r="B187" s="160">
        <v>0</v>
      </c>
      <c r="C187" s="160">
        <v>0</v>
      </c>
      <c r="D187" s="160">
        <v>0</v>
      </c>
      <c r="E187" s="160">
        <v>0</v>
      </c>
      <c r="F187" s="160">
        <v>0</v>
      </c>
      <c r="G187" s="160">
        <v>205.28</v>
      </c>
      <c r="H187" s="160"/>
      <c r="I187" s="160"/>
      <c r="J187" s="160"/>
      <c r="K187" s="97"/>
      <c r="L187" s="97"/>
      <c r="M187" s="97"/>
    </row>
    <row r="188" spans="1:16" ht="15">
      <c r="A188" s="53" t="s">
        <v>424</v>
      </c>
      <c r="B188" s="160">
        <v>0</v>
      </c>
      <c r="C188" s="160">
        <v>0</v>
      </c>
      <c r="D188" s="160">
        <v>0</v>
      </c>
      <c r="E188" s="160">
        <v>57500</v>
      </c>
      <c r="F188" s="160">
        <v>0</v>
      </c>
      <c r="G188" s="160">
        <v>3564.49</v>
      </c>
      <c r="H188" s="160">
        <v>0</v>
      </c>
      <c r="I188" s="160">
        <v>0</v>
      </c>
      <c r="J188" s="160">
        <v>0</v>
      </c>
      <c r="K188" s="97"/>
      <c r="L188" s="97"/>
      <c r="M188" s="97"/>
    </row>
    <row r="189" spans="1:16" ht="15">
      <c r="A189" s="53" t="s">
        <v>425</v>
      </c>
      <c r="B189" s="160">
        <v>215867.33</v>
      </c>
      <c r="C189" s="160">
        <v>25349.91</v>
      </c>
      <c r="D189" s="160">
        <v>4465.12</v>
      </c>
      <c r="E189" s="160">
        <v>7732.94</v>
      </c>
      <c r="F189" s="160">
        <v>850.7</v>
      </c>
      <c r="G189" s="160">
        <v>830.35</v>
      </c>
      <c r="H189" s="160">
        <v>0</v>
      </c>
      <c r="I189" s="160">
        <v>0</v>
      </c>
      <c r="J189" s="160">
        <v>0</v>
      </c>
      <c r="K189" s="97"/>
      <c r="L189" s="97"/>
      <c r="M189" s="97"/>
    </row>
    <row r="190" spans="1:16" ht="15">
      <c r="A190" s="53" t="s">
        <v>426</v>
      </c>
      <c r="B190" s="160">
        <v>4761.6000000000004</v>
      </c>
      <c r="C190" s="160">
        <v>10931.59</v>
      </c>
      <c r="D190" s="160">
        <v>15040.52</v>
      </c>
      <c r="E190" s="160">
        <v>9055.5</v>
      </c>
      <c r="F190" s="160">
        <v>4351.49</v>
      </c>
      <c r="G190" s="160">
        <v>11296.35</v>
      </c>
      <c r="H190" s="160">
        <v>0</v>
      </c>
      <c r="I190" s="160">
        <v>0</v>
      </c>
      <c r="J190" s="160">
        <v>0</v>
      </c>
      <c r="K190" s="97"/>
      <c r="L190" s="97"/>
      <c r="M190" s="97"/>
    </row>
    <row r="191" spans="1:16" ht="15">
      <c r="A191" s="53" t="s">
        <v>726</v>
      </c>
      <c r="B191" s="160">
        <v>0</v>
      </c>
      <c r="C191" s="160">
        <v>0</v>
      </c>
      <c r="D191" s="160">
        <v>0</v>
      </c>
      <c r="E191" s="160">
        <v>0</v>
      </c>
      <c r="F191" s="160">
        <v>0</v>
      </c>
      <c r="G191" s="160">
        <v>0</v>
      </c>
      <c r="H191" s="160">
        <v>0</v>
      </c>
      <c r="I191" s="160">
        <v>0</v>
      </c>
      <c r="J191" s="160">
        <v>0</v>
      </c>
      <c r="K191" s="97"/>
      <c r="L191" s="97"/>
      <c r="M191" s="97"/>
    </row>
    <row r="192" spans="1:16" ht="15">
      <c r="A192" s="53" t="s">
        <v>427</v>
      </c>
      <c r="B192" s="160">
        <v>30208.32</v>
      </c>
      <c r="C192" s="160">
        <v>159511.51</v>
      </c>
      <c r="D192" s="160">
        <v>30208.32</v>
      </c>
      <c r="E192" s="160">
        <v>30208.32</v>
      </c>
      <c r="F192" s="160">
        <v>115349.28</v>
      </c>
      <c r="G192" s="160">
        <v>30208.32</v>
      </c>
      <c r="H192" s="160">
        <v>0</v>
      </c>
      <c r="I192" s="160">
        <v>0</v>
      </c>
      <c r="J192" s="160">
        <v>0</v>
      </c>
      <c r="K192" s="97"/>
      <c r="L192" s="97"/>
      <c r="M192" s="97"/>
    </row>
    <row r="193" spans="1:16" ht="15">
      <c r="A193" s="53" t="s">
        <v>428</v>
      </c>
      <c r="B193" s="160">
        <v>164.17</v>
      </c>
      <c r="C193" s="160">
        <v>153591.10999999999</v>
      </c>
      <c r="D193" s="160">
        <v>139.65</v>
      </c>
      <c r="E193" s="160">
        <v>139.65</v>
      </c>
      <c r="F193" s="160">
        <v>17663.080000000002</v>
      </c>
      <c r="G193" s="160">
        <v>139.65</v>
      </c>
      <c r="H193" s="160">
        <v>0</v>
      </c>
      <c r="I193" s="160">
        <v>0</v>
      </c>
      <c r="J193" s="160">
        <v>0</v>
      </c>
      <c r="K193" s="97"/>
      <c r="L193" s="97"/>
      <c r="M193" s="97"/>
    </row>
    <row r="194" spans="1:16" ht="15">
      <c r="A194" s="53" t="s">
        <v>727</v>
      </c>
      <c r="B194" s="160">
        <v>5536.47</v>
      </c>
      <c r="C194" s="160">
        <v>0</v>
      </c>
      <c r="D194" s="160">
        <v>2.46</v>
      </c>
      <c r="E194" s="160">
        <v>-5400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97"/>
      <c r="L194" s="97"/>
      <c r="M194" s="97"/>
    </row>
    <row r="195" spans="1:16" ht="15">
      <c r="A195" s="53" t="s">
        <v>430</v>
      </c>
      <c r="B195" s="160">
        <v>0</v>
      </c>
      <c r="C195" s="160">
        <v>0</v>
      </c>
      <c r="D195" s="160">
        <v>0</v>
      </c>
      <c r="E195" s="160">
        <v>0</v>
      </c>
      <c r="F195" s="160">
        <v>895</v>
      </c>
      <c r="G195" s="160">
        <v>707.34</v>
      </c>
      <c r="H195" s="160">
        <v>0</v>
      </c>
      <c r="I195" s="160">
        <v>0</v>
      </c>
      <c r="J195" s="160">
        <v>0</v>
      </c>
      <c r="K195" s="97"/>
      <c r="L195" s="97"/>
      <c r="M195" s="97"/>
    </row>
    <row r="196" spans="1:16" ht="15">
      <c r="A196" s="53" t="s">
        <v>429</v>
      </c>
      <c r="B196" s="160">
        <v>3745.19</v>
      </c>
      <c r="C196" s="160">
        <v>717.59</v>
      </c>
      <c r="D196" s="160">
        <v>1298.23</v>
      </c>
      <c r="E196" s="160">
        <v>3745.19</v>
      </c>
      <c r="F196" s="160">
        <v>0</v>
      </c>
      <c r="G196" s="160">
        <v>1922.78</v>
      </c>
      <c r="H196" s="160">
        <v>0</v>
      </c>
      <c r="I196" s="160">
        <v>0</v>
      </c>
      <c r="J196" s="160">
        <v>0</v>
      </c>
      <c r="K196" s="97"/>
      <c r="L196" s="97"/>
      <c r="M196" s="97"/>
    </row>
    <row r="197" spans="1:16" ht="15">
      <c r="A197" s="53" t="s">
        <v>432</v>
      </c>
      <c r="B197" s="160">
        <v>0</v>
      </c>
      <c r="C197" s="160">
        <v>0</v>
      </c>
      <c r="D197" s="160">
        <v>160</v>
      </c>
      <c r="E197" s="160">
        <v>0</v>
      </c>
      <c r="F197" s="160">
        <v>100</v>
      </c>
      <c r="G197" s="160">
        <v>100</v>
      </c>
      <c r="H197" s="160">
        <v>0</v>
      </c>
      <c r="I197" s="160">
        <v>0</v>
      </c>
      <c r="J197" s="160">
        <v>0</v>
      </c>
      <c r="K197" s="97"/>
      <c r="L197" s="97"/>
      <c r="M197" s="97"/>
    </row>
    <row r="198" spans="1:16" ht="15">
      <c r="A198" s="53" t="s">
        <v>431</v>
      </c>
      <c r="B198" s="160">
        <v>640.70000000000005</v>
      </c>
      <c r="C198" s="160">
        <v>640.70000000000005</v>
      </c>
      <c r="D198" s="160">
        <v>768.84</v>
      </c>
      <c r="E198" s="160">
        <v>1366.96</v>
      </c>
      <c r="F198" s="160">
        <v>708.92</v>
      </c>
      <c r="G198" s="160">
        <v>691.96</v>
      </c>
      <c r="H198" s="160">
        <v>0</v>
      </c>
      <c r="I198" s="160">
        <v>0</v>
      </c>
      <c r="J198" s="160">
        <v>0</v>
      </c>
      <c r="K198" s="97"/>
      <c r="L198" s="97"/>
      <c r="M198" s="97"/>
    </row>
    <row r="199" spans="1:16" ht="15">
      <c r="A199" s="53" t="s">
        <v>433</v>
      </c>
      <c r="B199" s="160">
        <v>33376.93</v>
      </c>
      <c r="C199" s="160">
        <v>0</v>
      </c>
      <c r="D199" s="160">
        <v>0</v>
      </c>
      <c r="E199" s="160">
        <v>0</v>
      </c>
      <c r="F199" s="160">
        <v>884.22</v>
      </c>
      <c r="G199" s="160">
        <v>0</v>
      </c>
      <c r="H199" s="160">
        <v>0</v>
      </c>
      <c r="I199" s="160">
        <v>0</v>
      </c>
      <c r="J199" s="160">
        <v>0</v>
      </c>
      <c r="K199" s="97"/>
      <c r="L199" s="97"/>
      <c r="M199" s="97"/>
    </row>
    <row r="200" spans="1:16" ht="15">
      <c r="A200" s="53" t="s">
        <v>384</v>
      </c>
      <c r="B200" s="160">
        <v>406.65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97"/>
      <c r="L200" s="97"/>
      <c r="M200" s="97"/>
    </row>
    <row r="201" spans="1:16" s="51" customFormat="1" ht="15">
      <c r="A201" s="8" t="s">
        <v>765</v>
      </c>
      <c r="B201" s="164">
        <v>580395.71</v>
      </c>
      <c r="C201" s="164">
        <v>355960.92</v>
      </c>
      <c r="D201" s="164">
        <v>2906207.61</v>
      </c>
      <c r="E201" s="164">
        <v>334336.02</v>
      </c>
      <c r="F201" s="164">
        <v>145772.96</v>
      </c>
      <c r="G201" s="164">
        <v>261424.57</v>
      </c>
      <c r="H201" s="164">
        <v>230079.33</v>
      </c>
      <c r="I201" s="164">
        <v>227035.33</v>
      </c>
      <c r="J201" s="164">
        <v>421391.8</v>
      </c>
      <c r="K201" s="105">
        <f>B201-SUM(B179:B200)</f>
        <v>0</v>
      </c>
      <c r="L201" s="105">
        <f t="shared" ref="L201:P201" si="10">C201-SUM(C179:C200)</f>
        <v>0</v>
      </c>
      <c r="M201" s="105">
        <f t="shared" si="10"/>
        <v>0</v>
      </c>
      <c r="N201" s="105">
        <f t="shared" si="10"/>
        <v>0</v>
      </c>
      <c r="O201" s="105">
        <f t="shared" si="10"/>
        <v>0</v>
      </c>
      <c r="P201" s="105">
        <f t="shared" si="10"/>
        <v>0</v>
      </c>
    </row>
    <row r="202" spans="1:16" ht="15">
      <c r="A202" s="53"/>
      <c r="B202" s="160"/>
      <c r="C202" s="160"/>
      <c r="D202" s="160"/>
      <c r="E202" s="160"/>
      <c r="F202" s="160"/>
      <c r="G202" s="160"/>
      <c r="H202" s="160"/>
      <c r="I202" s="160"/>
      <c r="J202" s="160"/>
      <c r="K202" s="97"/>
      <c r="L202" s="97"/>
      <c r="M202" s="97"/>
    </row>
    <row r="203" spans="1:16" ht="15">
      <c r="A203" s="53" t="s">
        <v>434</v>
      </c>
      <c r="B203" s="160">
        <v>540</v>
      </c>
      <c r="C203" s="160">
        <v>0</v>
      </c>
      <c r="D203" s="160">
        <v>0</v>
      </c>
      <c r="E203" s="160">
        <v>540</v>
      </c>
      <c r="F203" s="160">
        <v>907.78</v>
      </c>
      <c r="G203" s="160">
        <v>1752</v>
      </c>
      <c r="H203" s="160">
        <v>0</v>
      </c>
      <c r="I203" s="160">
        <v>0</v>
      </c>
      <c r="J203" s="160">
        <v>0</v>
      </c>
      <c r="K203" s="97"/>
      <c r="L203" s="97"/>
      <c r="M203" s="97"/>
    </row>
    <row r="204" spans="1:16" ht="15">
      <c r="A204" s="53" t="s">
        <v>385</v>
      </c>
      <c r="B204" s="160">
        <v>36841.589999999997</v>
      </c>
      <c r="C204" s="160">
        <v>1453.55</v>
      </c>
      <c r="D204" s="160">
        <v>8283.41</v>
      </c>
      <c r="E204" s="160">
        <v>27318.28</v>
      </c>
      <c r="F204" s="160">
        <v>3559.95</v>
      </c>
      <c r="G204" s="160">
        <v>5120.8</v>
      </c>
      <c r="H204" s="160">
        <v>0</v>
      </c>
      <c r="I204" s="160">
        <v>0</v>
      </c>
      <c r="J204" s="160">
        <v>0</v>
      </c>
      <c r="K204" s="97"/>
      <c r="L204" s="97"/>
      <c r="M204" s="97"/>
    </row>
    <row r="205" spans="1:16" ht="15">
      <c r="A205" s="215" t="s">
        <v>843</v>
      </c>
      <c r="B205" s="159">
        <v>0</v>
      </c>
      <c r="C205" s="159">
        <v>0</v>
      </c>
      <c r="D205" s="159">
        <v>0</v>
      </c>
      <c r="E205" s="159">
        <v>0</v>
      </c>
      <c r="F205" s="159">
        <v>0</v>
      </c>
      <c r="G205" s="159">
        <v>0</v>
      </c>
      <c r="H205" s="160">
        <v>0</v>
      </c>
      <c r="I205" s="160">
        <v>0</v>
      </c>
      <c r="J205" s="160">
        <v>0</v>
      </c>
      <c r="K205" s="97"/>
      <c r="L205" s="97"/>
      <c r="M205" s="97"/>
    </row>
    <row r="206" spans="1:16" ht="15">
      <c r="A206" s="215" t="s">
        <v>842</v>
      </c>
      <c r="B206" s="159">
        <v>0</v>
      </c>
      <c r="C206" s="159">
        <v>19.95</v>
      </c>
      <c r="D206" s="159">
        <v>234.29</v>
      </c>
      <c r="E206" s="159">
        <v>527.02</v>
      </c>
      <c r="F206" s="159">
        <v>19.95</v>
      </c>
      <c r="G206" s="159">
        <v>19.95</v>
      </c>
      <c r="H206" s="160">
        <v>0</v>
      </c>
      <c r="I206" s="160">
        <v>0</v>
      </c>
      <c r="J206" s="160">
        <v>0</v>
      </c>
      <c r="K206" s="97"/>
      <c r="L206" s="97"/>
      <c r="M206" s="97"/>
    </row>
    <row r="207" spans="1:16" ht="15">
      <c r="A207" s="53" t="s">
        <v>386</v>
      </c>
      <c r="B207" s="160">
        <v>0</v>
      </c>
      <c r="C207" s="160">
        <v>66</v>
      </c>
      <c r="D207" s="160">
        <v>3075.36</v>
      </c>
      <c r="E207" s="160">
        <v>20</v>
      </c>
      <c r="F207" s="160">
        <v>0</v>
      </c>
      <c r="G207" s="160">
        <v>194</v>
      </c>
      <c r="H207" s="160">
        <v>0</v>
      </c>
      <c r="I207" s="160">
        <v>0</v>
      </c>
      <c r="J207" s="160">
        <v>0</v>
      </c>
      <c r="K207" s="97"/>
      <c r="L207" s="97"/>
      <c r="M207" s="97"/>
    </row>
    <row r="208" spans="1:16" ht="15">
      <c r="A208" s="53" t="s">
        <v>435</v>
      </c>
      <c r="B208" s="160">
        <v>25628.04</v>
      </c>
      <c r="C208" s="160">
        <v>325</v>
      </c>
      <c r="D208" s="160">
        <v>66</v>
      </c>
      <c r="E208" s="160">
        <v>0</v>
      </c>
      <c r="F208" s="160">
        <v>64685.17</v>
      </c>
      <c r="G208" s="160">
        <v>0</v>
      </c>
      <c r="H208" s="160">
        <v>0</v>
      </c>
      <c r="I208" s="160">
        <v>0</v>
      </c>
      <c r="J208" s="160">
        <v>0</v>
      </c>
      <c r="K208" s="97"/>
      <c r="L208" s="97"/>
      <c r="M208" s="97"/>
    </row>
    <row r="209" spans="1:16" ht="15">
      <c r="A209" s="53" t="s">
        <v>247</v>
      </c>
      <c r="B209" s="160">
        <v>3450</v>
      </c>
      <c r="C209" s="160">
        <v>3450</v>
      </c>
      <c r="D209" s="160">
        <v>3450</v>
      </c>
      <c r="E209" s="160">
        <v>3450</v>
      </c>
      <c r="F209" s="160">
        <v>3450</v>
      </c>
      <c r="G209" s="160">
        <v>3450</v>
      </c>
      <c r="H209" s="160">
        <v>0</v>
      </c>
      <c r="I209" s="160">
        <v>0</v>
      </c>
      <c r="J209" s="160">
        <v>0</v>
      </c>
      <c r="K209" s="97"/>
      <c r="L209" s="97"/>
      <c r="M209" s="97"/>
    </row>
    <row r="210" spans="1:16" s="51" customFormat="1" ht="15">
      <c r="A210" s="8" t="s">
        <v>1140</v>
      </c>
      <c r="B210" s="164">
        <v>66459.63</v>
      </c>
      <c r="C210" s="164">
        <v>5314.5</v>
      </c>
      <c r="D210" s="164">
        <v>15109.06</v>
      </c>
      <c r="E210" s="164">
        <v>31855.3</v>
      </c>
      <c r="F210" s="164">
        <v>72622.850000000006</v>
      </c>
      <c r="G210" s="164">
        <v>10536.75</v>
      </c>
      <c r="H210" s="164">
        <v>34685.93</v>
      </c>
      <c r="I210" s="164">
        <v>114060.93</v>
      </c>
      <c r="J210" s="164">
        <v>36495.93</v>
      </c>
      <c r="K210" s="105">
        <f>B210-SUM(B203:B209)</f>
        <v>0</v>
      </c>
      <c r="L210" s="105">
        <f t="shared" ref="L210:P210" si="11">C210-SUM(C203:C209)</f>
        <v>0</v>
      </c>
      <c r="M210" s="105">
        <f t="shared" si="11"/>
        <v>0</v>
      </c>
      <c r="N210" s="105">
        <f t="shared" si="11"/>
        <v>0</v>
      </c>
      <c r="O210" s="105">
        <f t="shared" si="11"/>
        <v>0</v>
      </c>
      <c r="P210" s="105">
        <f t="shared" si="11"/>
        <v>0</v>
      </c>
    </row>
    <row r="211" spans="1:16" ht="15">
      <c r="A211" s="53"/>
      <c r="B211" s="160"/>
      <c r="C211" s="160"/>
      <c r="D211" s="160"/>
      <c r="E211" s="160"/>
      <c r="F211" s="160"/>
      <c r="G211" s="160"/>
      <c r="H211" s="160"/>
      <c r="I211" s="160"/>
      <c r="J211" s="160"/>
      <c r="K211" s="97"/>
      <c r="L211" s="97"/>
      <c r="M211" s="97"/>
    </row>
    <row r="212" spans="1:16" ht="15">
      <c r="A212" s="53" t="s">
        <v>524</v>
      </c>
      <c r="B212" s="160">
        <v>0</v>
      </c>
      <c r="C212" s="160">
        <v>0</v>
      </c>
      <c r="D212" s="160">
        <v>0</v>
      </c>
      <c r="E212" s="160">
        <v>0</v>
      </c>
      <c r="F212" s="160">
        <v>0</v>
      </c>
      <c r="G212" s="160">
        <v>0</v>
      </c>
      <c r="H212" s="160">
        <v>0</v>
      </c>
      <c r="I212" s="160">
        <v>0</v>
      </c>
      <c r="J212" s="160">
        <v>0</v>
      </c>
      <c r="K212" s="97"/>
      <c r="L212" s="97"/>
      <c r="M212" s="97"/>
    </row>
    <row r="213" spans="1:16" ht="15">
      <c r="A213" s="53" t="s">
        <v>253</v>
      </c>
      <c r="B213" s="160">
        <v>16097.86</v>
      </c>
      <c r="C213" s="160">
        <v>12468.51</v>
      </c>
      <c r="D213" s="160">
        <v>4814.91</v>
      </c>
      <c r="E213" s="160">
        <v>26674.29</v>
      </c>
      <c r="F213" s="160">
        <v>11625.76</v>
      </c>
      <c r="G213" s="160">
        <v>14276</v>
      </c>
      <c r="H213" s="160">
        <v>0</v>
      </c>
      <c r="I213" s="160">
        <v>0</v>
      </c>
      <c r="J213" s="160">
        <v>0</v>
      </c>
      <c r="K213" s="97"/>
      <c r="L213" s="97"/>
      <c r="M213" s="97"/>
    </row>
    <row r="214" spans="1:16" ht="15">
      <c r="A214" s="53" t="s">
        <v>735</v>
      </c>
      <c r="B214" s="160">
        <v>0</v>
      </c>
      <c r="C214" s="160">
        <v>0</v>
      </c>
      <c r="D214" s="160">
        <v>0</v>
      </c>
      <c r="E214" s="160">
        <v>0</v>
      </c>
      <c r="F214" s="160">
        <v>0</v>
      </c>
      <c r="G214" s="160">
        <v>0</v>
      </c>
      <c r="H214" s="160">
        <v>0</v>
      </c>
      <c r="I214" s="160">
        <v>0</v>
      </c>
      <c r="J214" s="160">
        <v>0</v>
      </c>
      <c r="K214" s="97"/>
      <c r="L214" s="97"/>
      <c r="M214" s="97"/>
    </row>
    <row r="215" spans="1:16" ht="15">
      <c r="A215" s="53" t="s">
        <v>436</v>
      </c>
      <c r="B215" s="160">
        <v>172.46</v>
      </c>
      <c r="C215" s="160">
        <v>140.34</v>
      </c>
      <c r="D215" s="160">
        <v>81.8</v>
      </c>
      <c r="E215" s="160">
        <v>52.43</v>
      </c>
      <c r="F215" s="160">
        <v>0</v>
      </c>
      <c r="G215" s="160">
        <v>46.24</v>
      </c>
      <c r="H215" s="160">
        <v>0</v>
      </c>
      <c r="I215" s="160">
        <v>0</v>
      </c>
      <c r="J215" s="160">
        <v>0</v>
      </c>
      <c r="K215" s="97"/>
      <c r="L215" s="97"/>
      <c r="M215" s="97"/>
    </row>
    <row r="216" spans="1:16" ht="15">
      <c r="A216" s="53" t="s">
        <v>736</v>
      </c>
      <c r="B216" s="160">
        <v>1323.41</v>
      </c>
      <c r="C216" s="160">
        <v>0</v>
      </c>
      <c r="D216" s="160">
        <v>0</v>
      </c>
      <c r="E216" s="160">
        <v>0</v>
      </c>
      <c r="F216" s="160">
        <v>0</v>
      </c>
      <c r="G216" s="160">
        <v>0</v>
      </c>
      <c r="H216" s="160">
        <v>0</v>
      </c>
      <c r="I216" s="160">
        <v>0</v>
      </c>
      <c r="J216" s="160">
        <v>0</v>
      </c>
      <c r="K216" s="97"/>
      <c r="L216" s="97"/>
      <c r="M216" s="97"/>
    </row>
    <row r="217" spans="1:16" s="51" customFormat="1" ht="15">
      <c r="A217" s="8" t="s">
        <v>766</v>
      </c>
      <c r="B217" s="164">
        <v>17593.73</v>
      </c>
      <c r="C217" s="164">
        <v>12608.85</v>
      </c>
      <c r="D217" s="164">
        <v>4896.71</v>
      </c>
      <c r="E217" s="164">
        <v>26726.720000000001</v>
      </c>
      <c r="F217" s="164">
        <v>11625.76</v>
      </c>
      <c r="G217" s="164">
        <v>14322.24</v>
      </c>
      <c r="H217" s="164">
        <v>19797.84</v>
      </c>
      <c r="I217" s="164">
        <v>19796.84</v>
      </c>
      <c r="J217" s="164">
        <v>19805.84</v>
      </c>
      <c r="K217" s="105">
        <f>B217-SUM(B212:B216)</f>
        <v>0</v>
      </c>
      <c r="L217" s="105">
        <f t="shared" ref="L217:P217" si="12">C217-SUM(C212:C216)</f>
        <v>0</v>
      </c>
      <c r="M217" s="105">
        <f t="shared" si="12"/>
        <v>0</v>
      </c>
      <c r="N217" s="105">
        <f t="shared" si="12"/>
        <v>0</v>
      </c>
      <c r="O217" s="105">
        <f t="shared" si="12"/>
        <v>0</v>
      </c>
      <c r="P217" s="105">
        <f t="shared" si="12"/>
        <v>0</v>
      </c>
    </row>
    <row r="218" spans="1:16" ht="15">
      <c r="A218" s="53"/>
      <c r="B218" s="160"/>
      <c r="C218" s="160"/>
      <c r="D218" s="160"/>
      <c r="E218" s="160"/>
      <c r="F218" s="160"/>
      <c r="G218" s="160"/>
      <c r="H218" s="160"/>
      <c r="I218" s="160"/>
      <c r="J218" s="160"/>
      <c r="K218" s="97"/>
      <c r="L218" s="97"/>
      <c r="M218" s="97"/>
    </row>
    <row r="219" spans="1:16" ht="15">
      <c r="A219" s="53" t="s">
        <v>387</v>
      </c>
      <c r="B219" s="160">
        <v>0</v>
      </c>
      <c r="C219" s="160">
        <v>0</v>
      </c>
      <c r="D219" s="160">
        <v>0</v>
      </c>
      <c r="E219" s="160">
        <v>0</v>
      </c>
      <c r="F219" s="160">
        <v>0</v>
      </c>
      <c r="G219" s="160">
        <v>0</v>
      </c>
      <c r="H219" s="160">
        <v>0</v>
      </c>
      <c r="I219" s="160">
        <v>0</v>
      </c>
      <c r="J219" s="160">
        <v>0</v>
      </c>
      <c r="K219" s="97"/>
      <c r="L219" s="97"/>
      <c r="M219" s="97"/>
    </row>
    <row r="220" spans="1:16" ht="15">
      <c r="A220" s="53" t="s">
        <v>482</v>
      </c>
      <c r="B220" s="160">
        <v>0</v>
      </c>
      <c r="C220" s="160">
        <v>0</v>
      </c>
      <c r="D220" s="160">
        <v>0</v>
      </c>
      <c r="E220" s="160">
        <v>0</v>
      </c>
      <c r="F220" s="160">
        <v>0</v>
      </c>
      <c r="G220" s="160">
        <v>0</v>
      </c>
      <c r="H220" s="160">
        <v>99870.07</v>
      </c>
      <c r="I220" s="160">
        <v>96756.07</v>
      </c>
      <c r="J220" s="160">
        <v>103645.07</v>
      </c>
      <c r="K220" s="97"/>
      <c r="L220" s="97"/>
      <c r="M220" s="97"/>
    </row>
    <row r="221" spans="1:16" ht="15">
      <c r="A221" s="215" t="s">
        <v>869</v>
      </c>
      <c r="B221" s="159">
        <v>0</v>
      </c>
      <c r="C221" s="159">
        <v>0</v>
      </c>
      <c r="D221" s="159">
        <v>0</v>
      </c>
      <c r="E221" s="159">
        <v>0</v>
      </c>
      <c r="F221" s="159">
        <v>0</v>
      </c>
      <c r="G221" s="159">
        <v>0</v>
      </c>
      <c r="H221" s="160">
        <v>0</v>
      </c>
      <c r="I221" s="160">
        <v>0</v>
      </c>
      <c r="J221" s="160">
        <v>0</v>
      </c>
      <c r="K221" s="97"/>
      <c r="L221" s="97"/>
      <c r="M221" s="97"/>
    </row>
    <row r="222" spans="1:16" ht="15">
      <c r="A222" s="215" t="s">
        <v>870</v>
      </c>
      <c r="B222" s="159">
        <v>0</v>
      </c>
      <c r="C222" s="159">
        <v>0</v>
      </c>
      <c r="D222" s="159">
        <v>0</v>
      </c>
      <c r="E222" s="159">
        <v>0</v>
      </c>
      <c r="F222" s="159">
        <v>0</v>
      </c>
      <c r="G222" s="159">
        <v>0</v>
      </c>
      <c r="H222" s="160">
        <v>0</v>
      </c>
      <c r="I222" s="160">
        <v>0</v>
      </c>
      <c r="J222" s="160">
        <v>0</v>
      </c>
      <c r="K222" s="97"/>
      <c r="L222" s="97"/>
      <c r="M222" s="97"/>
    </row>
    <row r="223" spans="1:16" ht="15.75" customHeight="1">
      <c r="A223" s="53" t="s">
        <v>258</v>
      </c>
      <c r="B223" s="160">
        <v>48518.49</v>
      </c>
      <c r="C223" s="160">
        <v>47097.51</v>
      </c>
      <c r="D223" s="160">
        <v>42984.18</v>
      </c>
      <c r="E223" s="160">
        <v>55651.6</v>
      </c>
      <c r="F223" s="160">
        <v>81757.350000000006</v>
      </c>
      <c r="G223" s="160">
        <v>65840.12</v>
      </c>
      <c r="H223" s="160">
        <v>0</v>
      </c>
      <c r="I223" s="160">
        <v>0</v>
      </c>
      <c r="J223" s="160">
        <v>0</v>
      </c>
      <c r="K223" s="97"/>
      <c r="L223" s="97"/>
      <c r="M223" s="97"/>
    </row>
    <row r="224" spans="1:16" s="47" customFormat="1" ht="15">
      <c r="A224" s="215" t="s">
        <v>871</v>
      </c>
      <c r="B224" s="159">
        <v>0</v>
      </c>
      <c r="C224" s="159">
        <v>0</v>
      </c>
      <c r="D224" s="159">
        <v>0</v>
      </c>
      <c r="E224" s="159">
        <v>0</v>
      </c>
      <c r="F224" s="159">
        <v>5962.73</v>
      </c>
      <c r="G224" s="159">
        <v>0</v>
      </c>
      <c r="H224" s="160">
        <v>0</v>
      </c>
      <c r="I224" s="160">
        <v>0</v>
      </c>
      <c r="J224" s="160">
        <v>0</v>
      </c>
      <c r="K224" s="172"/>
      <c r="L224" s="172"/>
      <c r="M224" s="172"/>
    </row>
    <row r="225" spans="1:13" ht="15">
      <c r="A225" s="53" t="s">
        <v>437</v>
      </c>
      <c r="B225" s="160">
        <v>432.94</v>
      </c>
      <c r="C225" s="160">
        <v>3808.23</v>
      </c>
      <c r="D225" s="160">
        <v>347.77</v>
      </c>
      <c r="E225" s="160">
        <v>471.24</v>
      </c>
      <c r="F225" s="160">
        <v>949</v>
      </c>
      <c r="G225" s="160">
        <v>723</v>
      </c>
      <c r="H225" s="160">
        <v>0</v>
      </c>
      <c r="I225" s="160">
        <v>0</v>
      </c>
      <c r="J225" s="160">
        <v>0</v>
      </c>
      <c r="K225" s="97"/>
      <c r="L225" s="97"/>
      <c r="M225" s="97"/>
    </row>
    <row r="226" spans="1:13" ht="15">
      <c r="A226" s="53" t="s">
        <v>259</v>
      </c>
      <c r="B226" s="160">
        <v>0</v>
      </c>
      <c r="C226" s="160">
        <v>0</v>
      </c>
      <c r="D226" s="160">
        <v>0</v>
      </c>
      <c r="E226" s="160">
        <v>0</v>
      </c>
      <c r="F226" s="160">
        <v>0</v>
      </c>
      <c r="G226" s="160">
        <v>0</v>
      </c>
      <c r="H226" s="160">
        <v>0</v>
      </c>
      <c r="I226" s="160">
        <v>0</v>
      </c>
      <c r="J226" s="160">
        <v>0</v>
      </c>
      <c r="K226" s="97"/>
      <c r="L226" s="97"/>
      <c r="M226" s="97"/>
    </row>
    <row r="227" spans="1:13" ht="15">
      <c r="A227" s="53" t="s">
        <v>260</v>
      </c>
      <c r="B227" s="160">
        <v>840.11</v>
      </c>
      <c r="C227" s="160">
        <v>0</v>
      </c>
      <c r="D227" s="160">
        <v>14</v>
      </c>
      <c r="E227" s="160">
        <v>0</v>
      </c>
      <c r="F227" s="160">
        <v>94.94</v>
      </c>
      <c r="G227" s="160">
        <v>680.73</v>
      </c>
      <c r="H227" s="160">
        <v>0</v>
      </c>
      <c r="I227" s="160">
        <v>0</v>
      </c>
      <c r="J227" s="160">
        <v>0</v>
      </c>
      <c r="K227" s="97"/>
      <c r="L227" s="97"/>
      <c r="M227" s="97"/>
    </row>
    <row r="228" spans="1:13" ht="15">
      <c r="A228" s="53" t="s">
        <v>388</v>
      </c>
      <c r="B228" s="160">
        <v>746.33</v>
      </c>
      <c r="C228" s="160">
        <v>304.95</v>
      </c>
      <c r="D228" s="160">
        <v>1036.83</v>
      </c>
      <c r="E228" s="160">
        <v>7377.06</v>
      </c>
      <c r="F228" s="160">
        <v>-2049.4899999999998</v>
      </c>
      <c r="G228" s="160">
        <v>1162.23</v>
      </c>
      <c r="H228" s="160">
        <v>0</v>
      </c>
      <c r="I228" s="160">
        <v>0</v>
      </c>
      <c r="J228" s="160">
        <v>0</v>
      </c>
      <c r="K228" s="4"/>
      <c r="L228" s="4"/>
      <c r="M228" s="4"/>
    </row>
    <row r="229" spans="1:13" ht="15">
      <c r="A229" s="53" t="s">
        <v>438</v>
      </c>
      <c r="B229" s="160">
        <v>0</v>
      </c>
      <c r="C229" s="160">
        <v>0</v>
      </c>
      <c r="D229" s="160">
        <v>322.60000000000002</v>
      </c>
      <c r="E229" s="160">
        <v>0</v>
      </c>
      <c r="F229" s="160">
        <v>0</v>
      </c>
      <c r="G229" s="160">
        <v>0</v>
      </c>
      <c r="H229" s="160">
        <v>0</v>
      </c>
      <c r="I229" s="160">
        <v>0</v>
      </c>
      <c r="J229" s="160">
        <v>0</v>
      </c>
      <c r="K229" s="97"/>
      <c r="L229" s="97"/>
      <c r="M229" s="97"/>
    </row>
    <row r="230" spans="1:13" ht="15">
      <c r="A230" s="53" t="s">
        <v>553</v>
      </c>
      <c r="B230" s="160">
        <v>0</v>
      </c>
      <c r="C230" s="160">
        <v>0</v>
      </c>
      <c r="D230" s="160">
        <v>0</v>
      </c>
      <c r="E230" s="160">
        <v>0</v>
      </c>
      <c r="F230" s="160">
        <v>0</v>
      </c>
      <c r="G230" s="160">
        <v>0</v>
      </c>
      <c r="H230" s="160">
        <v>0</v>
      </c>
      <c r="I230" s="160">
        <v>0</v>
      </c>
      <c r="J230" s="160">
        <v>0</v>
      </c>
      <c r="K230" s="97"/>
      <c r="L230" s="97"/>
      <c r="M230" s="97"/>
    </row>
    <row r="231" spans="1:13" ht="15">
      <c r="A231" s="53" t="s">
        <v>269</v>
      </c>
      <c r="B231" s="160">
        <v>0</v>
      </c>
      <c r="C231" s="160">
        <v>0</v>
      </c>
      <c r="D231" s="160">
        <v>0</v>
      </c>
      <c r="E231" s="160">
        <v>0</v>
      </c>
      <c r="F231" s="160">
        <v>10.1</v>
      </c>
      <c r="G231" s="160">
        <v>0</v>
      </c>
      <c r="H231" s="160">
        <v>0</v>
      </c>
      <c r="I231" s="160">
        <v>0</v>
      </c>
      <c r="J231" s="160">
        <v>0</v>
      </c>
      <c r="K231" s="97"/>
      <c r="L231" s="97"/>
      <c r="M231" s="97"/>
    </row>
    <row r="232" spans="1:13" ht="15">
      <c r="A232" s="53" t="s">
        <v>483</v>
      </c>
      <c r="B232" s="160">
        <v>0</v>
      </c>
      <c r="C232" s="160">
        <v>0</v>
      </c>
      <c r="D232" s="160">
        <v>0</v>
      </c>
      <c r="E232" s="160">
        <v>0</v>
      </c>
      <c r="F232" s="160">
        <v>0</v>
      </c>
      <c r="G232" s="160">
        <v>0</v>
      </c>
      <c r="H232" s="160">
        <v>0</v>
      </c>
      <c r="I232" s="160">
        <v>0</v>
      </c>
      <c r="J232" s="160">
        <v>0</v>
      </c>
      <c r="K232" s="97"/>
      <c r="L232" s="97"/>
      <c r="M232" s="97"/>
    </row>
    <row r="233" spans="1:13" ht="15">
      <c r="A233" s="53" t="s">
        <v>484</v>
      </c>
      <c r="B233" s="160">
        <v>0</v>
      </c>
      <c r="C233" s="160">
        <v>0</v>
      </c>
      <c r="D233" s="160">
        <v>0</v>
      </c>
      <c r="E233" s="160">
        <v>0</v>
      </c>
      <c r="F233" s="160">
        <v>0</v>
      </c>
      <c r="G233" s="160">
        <v>0</v>
      </c>
      <c r="H233" s="160">
        <v>93295.75</v>
      </c>
      <c r="I233" s="160">
        <v>85589.75</v>
      </c>
      <c r="J233" s="160">
        <v>92406.75</v>
      </c>
      <c r="K233" s="97"/>
      <c r="L233" s="97"/>
      <c r="M233" s="97"/>
    </row>
    <row r="234" spans="1:13" ht="15">
      <c r="A234" s="53" t="s">
        <v>268</v>
      </c>
      <c r="B234" s="160">
        <v>35415.78</v>
      </c>
      <c r="C234" s="160">
        <v>53552.67</v>
      </c>
      <c r="D234" s="160">
        <v>45708.34</v>
      </c>
      <c r="E234" s="160">
        <v>60033.9</v>
      </c>
      <c r="F234" s="160">
        <v>57666.05</v>
      </c>
      <c r="G234" s="160">
        <v>58081.07</v>
      </c>
      <c r="H234" s="160">
        <v>0</v>
      </c>
      <c r="I234" s="160">
        <v>0</v>
      </c>
      <c r="J234" s="160">
        <v>0</v>
      </c>
      <c r="K234" s="97"/>
      <c r="L234" s="97"/>
      <c r="M234" s="97"/>
    </row>
    <row r="235" spans="1:13" ht="15">
      <c r="A235" s="53" t="s">
        <v>439</v>
      </c>
      <c r="B235" s="160">
        <v>1186.72</v>
      </c>
      <c r="C235" s="160">
        <v>2977.75</v>
      </c>
      <c r="D235" s="160">
        <v>1627.07</v>
      </c>
      <c r="E235" s="160">
        <v>4152.0600000000004</v>
      </c>
      <c r="F235" s="160">
        <v>570.16</v>
      </c>
      <c r="G235" s="160">
        <v>590.4</v>
      </c>
      <c r="H235" s="160">
        <v>0</v>
      </c>
      <c r="I235" s="160">
        <v>0</v>
      </c>
      <c r="J235" s="160">
        <v>0</v>
      </c>
      <c r="K235" s="97"/>
      <c r="L235" s="97"/>
      <c r="M235" s="97"/>
    </row>
    <row r="236" spans="1:13" ht="15">
      <c r="A236" s="215" t="s">
        <v>872</v>
      </c>
      <c r="B236" s="159">
        <v>0</v>
      </c>
      <c r="C236" s="159">
        <v>0</v>
      </c>
      <c r="D236" s="159">
        <v>0</v>
      </c>
      <c r="E236" s="159">
        <v>0</v>
      </c>
      <c r="F236" s="159">
        <v>0</v>
      </c>
      <c r="G236" s="159">
        <v>0</v>
      </c>
      <c r="H236" s="160">
        <v>0</v>
      </c>
      <c r="I236" s="160">
        <v>0</v>
      </c>
      <c r="J236" s="160">
        <v>0</v>
      </c>
      <c r="K236" s="97"/>
      <c r="L236" s="97"/>
      <c r="M236" s="97"/>
    </row>
    <row r="237" spans="1:13" ht="15">
      <c r="A237" s="215" t="s">
        <v>873</v>
      </c>
      <c r="B237" s="159">
        <v>0</v>
      </c>
      <c r="C237" s="159">
        <v>0</v>
      </c>
      <c r="D237" s="159">
        <v>0</v>
      </c>
      <c r="E237" s="159">
        <v>0</v>
      </c>
      <c r="F237" s="159">
        <v>0</v>
      </c>
      <c r="G237" s="159">
        <v>0</v>
      </c>
      <c r="H237" s="160">
        <v>0</v>
      </c>
      <c r="I237" s="160">
        <v>0</v>
      </c>
      <c r="J237" s="160">
        <v>0</v>
      </c>
      <c r="K237" s="97"/>
      <c r="L237" s="97"/>
      <c r="M237" s="97"/>
    </row>
    <row r="238" spans="1:13" ht="15">
      <c r="A238" s="215" t="s">
        <v>875</v>
      </c>
      <c r="B238" s="159">
        <v>0</v>
      </c>
      <c r="C238" s="159">
        <v>0</v>
      </c>
      <c r="D238" s="159">
        <v>0</v>
      </c>
      <c r="E238" s="159">
        <v>0</v>
      </c>
      <c r="F238" s="159">
        <v>0</v>
      </c>
      <c r="G238" s="159">
        <v>0</v>
      </c>
      <c r="H238" s="160">
        <v>0</v>
      </c>
      <c r="I238" s="160">
        <v>0</v>
      </c>
      <c r="J238" s="160">
        <v>0</v>
      </c>
      <c r="K238" s="97"/>
      <c r="L238" s="97"/>
      <c r="M238" s="97"/>
    </row>
    <row r="239" spans="1:13" ht="15">
      <c r="A239" s="53" t="s">
        <v>485</v>
      </c>
      <c r="B239" s="160">
        <v>0</v>
      </c>
      <c r="C239" s="160">
        <v>0</v>
      </c>
      <c r="D239" s="160">
        <v>0</v>
      </c>
      <c r="E239" s="160">
        <v>0</v>
      </c>
      <c r="F239" s="160">
        <v>0</v>
      </c>
      <c r="G239" s="160">
        <v>0</v>
      </c>
      <c r="H239" s="160">
        <v>55877.58</v>
      </c>
      <c r="I239" s="160">
        <v>49643.58</v>
      </c>
      <c r="J239" s="160">
        <v>58281.58</v>
      </c>
      <c r="K239" s="97"/>
      <c r="L239" s="97"/>
      <c r="M239" s="97"/>
    </row>
    <row r="240" spans="1:13" ht="15">
      <c r="A240" s="53" t="s">
        <v>278</v>
      </c>
      <c r="B240" s="160">
        <v>31917.01</v>
      </c>
      <c r="C240" s="160">
        <v>30401.22</v>
      </c>
      <c r="D240" s="160">
        <v>34906.120000000003</v>
      </c>
      <c r="E240" s="160">
        <v>32999.47</v>
      </c>
      <c r="F240" s="160">
        <v>42255.53</v>
      </c>
      <c r="G240" s="160">
        <v>52757.78</v>
      </c>
      <c r="H240" s="160">
        <v>0</v>
      </c>
      <c r="I240" s="160">
        <v>0</v>
      </c>
      <c r="J240" s="160">
        <v>0</v>
      </c>
      <c r="K240" s="97"/>
      <c r="L240" s="97"/>
      <c r="M240" s="97"/>
    </row>
    <row r="241" spans="1:13" ht="15">
      <c r="A241" s="53" t="s">
        <v>440</v>
      </c>
      <c r="B241" s="160">
        <v>491.4</v>
      </c>
      <c r="C241" s="160">
        <v>1374.59</v>
      </c>
      <c r="D241" s="160">
        <v>1041.8800000000001</v>
      </c>
      <c r="E241" s="160">
        <v>1860.69</v>
      </c>
      <c r="F241" s="160">
        <v>0</v>
      </c>
      <c r="G241" s="160">
        <v>0</v>
      </c>
      <c r="H241" s="160">
        <v>0</v>
      </c>
      <c r="I241" s="160">
        <v>0</v>
      </c>
      <c r="J241" s="160">
        <v>0</v>
      </c>
      <c r="K241" s="97"/>
      <c r="L241" s="97"/>
      <c r="M241" s="97"/>
    </row>
    <row r="242" spans="1:13" ht="15">
      <c r="A242" s="53" t="s">
        <v>279</v>
      </c>
      <c r="B242" s="160">
        <v>0</v>
      </c>
      <c r="C242" s="160">
        <v>0</v>
      </c>
      <c r="D242" s="160">
        <v>0</v>
      </c>
      <c r="E242" s="160">
        <v>0</v>
      </c>
      <c r="F242" s="160">
        <v>0</v>
      </c>
      <c r="G242" s="160">
        <v>0</v>
      </c>
      <c r="H242" s="160">
        <v>0</v>
      </c>
      <c r="I242" s="160">
        <v>0</v>
      </c>
      <c r="J242" s="160">
        <v>0</v>
      </c>
      <c r="K242" s="97"/>
      <c r="L242" s="97"/>
      <c r="M242" s="97"/>
    </row>
    <row r="243" spans="1:13" ht="15">
      <c r="A243" s="53" t="s">
        <v>280</v>
      </c>
      <c r="B243" s="160">
        <v>0</v>
      </c>
      <c r="C243" s="160">
        <v>0</v>
      </c>
      <c r="D243" s="160">
        <v>0</v>
      </c>
      <c r="E243" s="160">
        <v>0</v>
      </c>
      <c r="F243" s="160">
        <v>0</v>
      </c>
      <c r="G243" s="160">
        <v>0</v>
      </c>
      <c r="H243" s="160">
        <v>0</v>
      </c>
      <c r="I243" s="160">
        <v>0</v>
      </c>
      <c r="J243" s="160">
        <v>0</v>
      </c>
      <c r="K243" s="97"/>
      <c r="L243" s="97"/>
      <c r="M243" s="97"/>
    </row>
    <row r="244" spans="1:13" ht="15">
      <c r="A244" s="53" t="s">
        <v>486</v>
      </c>
      <c r="B244" s="160">
        <v>0</v>
      </c>
      <c r="C244" s="160">
        <v>0</v>
      </c>
      <c r="D244" s="160">
        <v>0</v>
      </c>
      <c r="E244" s="160">
        <v>0</v>
      </c>
      <c r="F244" s="160">
        <v>0</v>
      </c>
      <c r="G244" s="160">
        <v>0</v>
      </c>
      <c r="H244" s="160">
        <v>0</v>
      </c>
      <c r="I244" s="160">
        <v>0</v>
      </c>
      <c r="J244" s="160">
        <v>0</v>
      </c>
      <c r="K244" s="97"/>
      <c r="L244" s="97"/>
      <c r="M244" s="97"/>
    </row>
    <row r="245" spans="1:13" ht="15">
      <c r="A245" s="53" t="s">
        <v>1151</v>
      </c>
      <c r="B245" s="160">
        <v>0</v>
      </c>
      <c r="C245" s="160">
        <v>0</v>
      </c>
      <c r="D245" s="160">
        <v>0</v>
      </c>
      <c r="E245" s="160">
        <v>0</v>
      </c>
      <c r="F245" s="160">
        <v>0</v>
      </c>
      <c r="G245" s="160">
        <v>95.99</v>
      </c>
      <c r="H245" s="160"/>
      <c r="I245" s="160"/>
      <c r="J245" s="160"/>
      <c r="K245" s="97"/>
      <c r="L245" s="97"/>
      <c r="M245" s="97"/>
    </row>
    <row r="246" spans="1:13" ht="15">
      <c r="A246" s="53" t="s">
        <v>1147</v>
      </c>
      <c r="B246" s="160">
        <v>0</v>
      </c>
      <c r="C246" s="160">
        <v>0</v>
      </c>
      <c r="D246" s="160">
        <v>0</v>
      </c>
      <c r="E246" s="160">
        <v>0</v>
      </c>
      <c r="F246" s="160">
        <v>341.55</v>
      </c>
      <c r="G246" s="160">
        <v>376.05</v>
      </c>
      <c r="H246" s="160"/>
      <c r="I246" s="160"/>
      <c r="J246" s="160"/>
      <c r="K246" s="97"/>
      <c r="L246" s="97"/>
      <c r="M246" s="97"/>
    </row>
    <row r="247" spans="1:13" ht="15">
      <c r="A247" s="53" t="s">
        <v>1149</v>
      </c>
      <c r="B247" s="160">
        <v>0</v>
      </c>
      <c r="C247" s="160">
        <v>0</v>
      </c>
      <c r="D247" s="160">
        <v>0</v>
      </c>
      <c r="E247" s="160">
        <v>0</v>
      </c>
      <c r="F247" s="160">
        <v>667.86</v>
      </c>
      <c r="G247" s="160">
        <v>118.82</v>
      </c>
      <c r="H247" s="160"/>
      <c r="I247" s="160"/>
      <c r="J247" s="160"/>
      <c r="K247" s="97"/>
      <c r="L247" s="97"/>
      <c r="M247" s="97"/>
    </row>
    <row r="248" spans="1:13" ht="15">
      <c r="A248" s="53" t="s">
        <v>1150</v>
      </c>
      <c r="B248" s="160">
        <v>0</v>
      </c>
      <c r="C248" s="160">
        <v>0</v>
      </c>
      <c r="D248" s="160">
        <v>75</v>
      </c>
      <c r="E248" s="160">
        <v>0</v>
      </c>
      <c r="F248" s="160">
        <v>0</v>
      </c>
      <c r="G248" s="160">
        <v>0</v>
      </c>
      <c r="H248" s="160"/>
      <c r="I248" s="160"/>
      <c r="J248" s="160"/>
      <c r="K248" s="97"/>
      <c r="L248" s="97"/>
      <c r="M248" s="97"/>
    </row>
    <row r="249" spans="1:13" ht="15">
      <c r="A249" s="53" t="s">
        <v>1153</v>
      </c>
      <c r="B249" s="160">
        <v>0</v>
      </c>
      <c r="C249" s="160">
        <v>0</v>
      </c>
      <c r="D249" s="160">
        <v>0</v>
      </c>
      <c r="E249" s="160">
        <v>50</v>
      </c>
      <c r="F249" s="160">
        <v>50</v>
      </c>
      <c r="G249" s="160">
        <v>-50</v>
      </c>
      <c r="H249" s="160"/>
      <c r="I249" s="160"/>
      <c r="J249" s="160"/>
      <c r="K249" s="97"/>
      <c r="L249" s="97"/>
      <c r="M249" s="97"/>
    </row>
    <row r="250" spans="1:13" ht="15">
      <c r="A250" s="257" t="s">
        <v>1146</v>
      </c>
      <c r="B250" s="249">
        <v>0</v>
      </c>
      <c r="C250" s="249">
        <v>0</v>
      </c>
      <c r="D250" s="249">
        <v>1769.19</v>
      </c>
      <c r="E250" s="249">
        <v>-1769.19</v>
      </c>
      <c r="F250" s="249">
        <v>0</v>
      </c>
      <c r="G250" s="249">
        <v>0</v>
      </c>
      <c r="H250" s="160"/>
      <c r="I250" s="160"/>
      <c r="J250" s="160"/>
      <c r="K250" s="97"/>
      <c r="L250" s="97"/>
      <c r="M250" s="97"/>
    </row>
    <row r="251" spans="1:13" ht="15">
      <c r="A251" s="53" t="s">
        <v>1143</v>
      </c>
      <c r="B251" s="160">
        <v>0</v>
      </c>
      <c r="C251" s="160">
        <v>0</v>
      </c>
      <c r="D251" s="160">
        <v>451.68</v>
      </c>
      <c r="E251" s="160">
        <v>-451.68</v>
      </c>
      <c r="F251" s="160">
        <v>0</v>
      </c>
      <c r="G251" s="160">
        <v>0</v>
      </c>
      <c r="H251" s="160"/>
      <c r="I251" s="160"/>
      <c r="J251" s="160"/>
      <c r="K251" s="97"/>
      <c r="L251" s="97"/>
      <c r="M251" s="97"/>
    </row>
    <row r="252" spans="1:13" ht="15">
      <c r="A252" s="53" t="s">
        <v>1142</v>
      </c>
      <c r="B252" s="160">
        <v>0</v>
      </c>
      <c r="C252" s="160">
        <v>0</v>
      </c>
      <c r="D252" s="160">
        <v>2726.48</v>
      </c>
      <c r="E252" s="160">
        <v>-2726.48</v>
      </c>
      <c r="F252" s="160">
        <v>0</v>
      </c>
      <c r="G252" s="160">
        <v>0</v>
      </c>
      <c r="H252" s="160"/>
      <c r="I252" s="160"/>
      <c r="J252" s="160"/>
      <c r="K252" s="97"/>
      <c r="L252" s="97"/>
      <c r="M252" s="97"/>
    </row>
    <row r="253" spans="1:13" ht="15">
      <c r="A253" s="215" t="s">
        <v>874</v>
      </c>
      <c r="B253" s="159">
        <v>0</v>
      </c>
      <c r="C253" s="159">
        <v>0</v>
      </c>
      <c r="D253" s="159">
        <v>0</v>
      </c>
      <c r="E253" s="159">
        <v>0</v>
      </c>
      <c r="F253" s="159">
        <v>0</v>
      </c>
      <c r="G253" s="159">
        <v>0</v>
      </c>
      <c r="H253" s="160">
        <v>0</v>
      </c>
      <c r="I253" s="160">
        <v>0</v>
      </c>
      <c r="J253" s="160">
        <v>0</v>
      </c>
      <c r="K253" s="97"/>
      <c r="L253" s="97"/>
      <c r="M253" s="97"/>
    </row>
    <row r="254" spans="1:13" ht="15">
      <c r="A254" s="248" t="s">
        <v>1141</v>
      </c>
      <c r="B254" s="159">
        <v>0</v>
      </c>
      <c r="C254" s="159">
        <v>0</v>
      </c>
      <c r="D254" s="159">
        <v>954.56</v>
      </c>
      <c r="E254" s="159">
        <v>-954.56</v>
      </c>
      <c r="F254" s="159">
        <v>0</v>
      </c>
      <c r="G254" s="159">
        <v>0</v>
      </c>
      <c r="H254" s="160"/>
      <c r="I254" s="160"/>
      <c r="J254" s="160"/>
      <c r="K254" s="97"/>
      <c r="L254" s="97"/>
      <c r="M254" s="97"/>
    </row>
    <row r="255" spans="1:13" ht="15">
      <c r="A255" s="53" t="s">
        <v>284</v>
      </c>
      <c r="B255" s="160">
        <v>5847.82</v>
      </c>
      <c r="C255" s="160">
        <v>1418.15</v>
      </c>
      <c r="D255" s="160">
        <v>1929.33</v>
      </c>
      <c r="E255" s="160">
        <v>-15405.18</v>
      </c>
      <c r="F255" s="160">
        <v>2975.22</v>
      </c>
      <c r="G255" s="160">
        <v>1466.24</v>
      </c>
      <c r="H255" s="160">
        <v>0</v>
      </c>
      <c r="I255" s="160">
        <v>0</v>
      </c>
      <c r="J255" s="160">
        <v>0</v>
      </c>
      <c r="K255" s="97"/>
      <c r="L255" s="97"/>
      <c r="M255" s="97"/>
    </row>
    <row r="256" spans="1:13" ht="15">
      <c r="A256" s="53" t="s">
        <v>285</v>
      </c>
      <c r="B256" s="160">
        <v>104073.18</v>
      </c>
      <c r="C256" s="160">
        <v>290.77999999999997</v>
      </c>
      <c r="D256" s="160">
        <v>-4046.73</v>
      </c>
      <c r="E256" s="160">
        <v>0</v>
      </c>
      <c r="F256" s="160">
        <v>0</v>
      </c>
      <c r="G256" s="160">
        <v>0</v>
      </c>
      <c r="H256" s="160">
        <v>0</v>
      </c>
      <c r="I256" s="160">
        <v>0</v>
      </c>
      <c r="J256" s="160">
        <v>0</v>
      </c>
      <c r="K256" s="97"/>
      <c r="L256" s="97"/>
      <c r="M256" s="97"/>
    </row>
    <row r="257" spans="1:16" s="51" customFormat="1" ht="15">
      <c r="A257" s="8" t="s">
        <v>767</v>
      </c>
      <c r="B257" s="164">
        <v>229469.78</v>
      </c>
      <c r="C257" s="164">
        <v>141225.85</v>
      </c>
      <c r="D257" s="164">
        <v>131848.29999999999</v>
      </c>
      <c r="E257" s="164">
        <v>141288.93</v>
      </c>
      <c r="F257" s="164">
        <v>191251</v>
      </c>
      <c r="G257" s="164">
        <v>181842.43</v>
      </c>
      <c r="H257" s="164">
        <v>263349.94</v>
      </c>
      <c r="I257" s="164">
        <v>244478.94</v>
      </c>
      <c r="J257" s="164">
        <v>304109.94</v>
      </c>
      <c r="K257" s="105">
        <f t="shared" ref="K257:P257" si="13">B257-SUM(B219:B256)</f>
        <v>0</v>
      </c>
      <c r="L257" s="105">
        <f t="shared" si="13"/>
        <v>0</v>
      </c>
      <c r="M257" s="105">
        <f t="shared" si="13"/>
        <v>0</v>
      </c>
      <c r="N257" s="105">
        <f t="shared" si="13"/>
        <v>0</v>
      </c>
      <c r="O257" s="105">
        <f t="shared" si="13"/>
        <v>0</v>
      </c>
      <c r="P257" s="105">
        <f t="shared" si="13"/>
        <v>0</v>
      </c>
    </row>
    <row r="258" spans="1:16" ht="15">
      <c r="A258" s="53"/>
      <c r="B258" s="160"/>
      <c r="C258" s="160"/>
      <c r="D258" s="160"/>
      <c r="E258" s="160"/>
      <c r="F258" s="160"/>
      <c r="G258" s="160"/>
      <c r="H258" s="160"/>
      <c r="I258" s="160"/>
      <c r="J258" s="160"/>
      <c r="K258" s="97"/>
      <c r="L258" s="97"/>
      <c r="M258" s="97"/>
    </row>
    <row r="259" spans="1:16" ht="15">
      <c r="A259" s="53" t="s">
        <v>391</v>
      </c>
      <c r="B259" s="160">
        <v>35672.92</v>
      </c>
      <c r="C259" s="160">
        <v>24901.15</v>
      </c>
      <c r="D259" s="160">
        <v>15984.77</v>
      </c>
      <c r="E259" s="160">
        <v>8898.39</v>
      </c>
      <c r="F259" s="160">
        <v>49232.09</v>
      </c>
      <c r="G259" s="160">
        <v>21688.91</v>
      </c>
      <c r="H259" s="160">
        <v>0</v>
      </c>
      <c r="I259" s="160">
        <v>0</v>
      </c>
      <c r="J259" s="160">
        <v>0</v>
      </c>
      <c r="K259" s="97"/>
      <c r="L259" s="97"/>
      <c r="M259" s="97"/>
    </row>
    <row r="260" spans="1:16" ht="15">
      <c r="A260" s="53" t="s">
        <v>441</v>
      </c>
      <c r="B260" s="160">
        <v>2070</v>
      </c>
      <c r="C260" s="160">
        <v>275</v>
      </c>
      <c r="D260" s="160">
        <v>2285</v>
      </c>
      <c r="E260" s="160">
        <v>976</v>
      </c>
      <c r="F260" s="160">
        <v>35</v>
      </c>
      <c r="G260" s="160">
        <v>0</v>
      </c>
      <c r="H260" s="160">
        <v>0</v>
      </c>
      <c r="I260" s="160">
        <v>0</v>
      </c>
      <c r="J260" s="160">
        <v>0</v>
      </c>
      <c r="K260" s="97"/>
      <c r="L260" s="97"/>
      <c r="M260" s="97"/>
    </row>
    <row r="261" spans="1:16" ht="15">
      <c r="A261" s="53" t="s">
        <v>290</v>
      </c>
      <c r="B261" s="160">
        <v>6733</v>
      </c>
      <c r="C261" s="160">
        <v>11247.2</v>
      </c>
      <c r="D261" s="160">
        <v>17241.060000000001</v>
      </c>
      <c r="E261" s="160">
        <v>18716.79</v>
      </c>
      <c r="F261" s="160">
        <v>1415.07</v>
      </c>
      <c r="G261" s="160">
        <v>6621.8</v>
      </c>
      <c r="H261" s="160">
        <v>0</v>
      </c>
      <c r="I261" s="160">
        <v>0</v>
      </c>
      <c r="J261" s="160">
        <v>0</v>
      </c>
      <c r="K261" s="97"/>
      <c r="L261" s="97"/>
      <c r="M261" s="97"/>
    </row>
    <row r="262" spans="1:16" ht="15">
      <c r="A262" s="53" t="s">
        <v>1154</v>
      </c>
      <c r="B262" s="160">
        <v>0</v>
      </c>
      <c r="C262" s="160">
        <v>6251.43</v>
      </c>
      <c r="D262" s="160">
        <v>0</v>
      </c>
      <c r="E262" s="160">
        <v>0</v>
      </c>
      <c r="F262" s="160">
        <v>0</v>
      </c>
      <c r="G262" s="160">
        <v>0</v>
      </c>
      <c r="H262" s="160"/>
      <c r="I262" s="160"/>
      <c r="J262" s="160"/>
      <c r="K262" s="97"/>
      <c r="L262" s="97"/>
      <c r="M262" s="97"/>
    </row>
    <row r="263" spans="1:16" ht="15">
      <c r="A263" s="53" t="s">
        <v>1159</v>
      </c>
      <c r="B263" s="159">
        <v>0</v>
      </c>
      <c r="C263" s="159">
        <v>0</v>
      </c>
      <c r="D263" s="159">
        <v>2348.3000000000002</v>
      </c>
      <c r="E263" s="159">
        <v>4100.49</v>
      </c>
      <c r="F263" s="159">
        <v>0</v>
      </c>
      <c r="G263" s="159">
        <v>0</v>
      </c>
      <c r="H263" s="160">
        <v>0</v>
      </c>
      <c r="I263" s="160">
        <v>0</v>
      </c>
      <c r="J263" s="160">
        <v>0</v>
      </c>
      <c r="K263" s="97"/>
      <c r="L263" s="97"/>
      <c r="M263" s="97"/>
    </row>
    <row r="264" spans="1:16" ht="15">
      <c r="A264" s="53" t="s">
        <v>442</v>
      </c>
      <c r="B264" s="159">
        <v>0</v>
      </c>
      <c r="C264" s="159">
        <v>0</v>
      </c>
      <c r="D264" s="159">
        <v>0</v>
      </c>
      <c r="E264" s="159">
        <v>0</v>
      </c>
      <c r="F264" s="159">
        <v>0</v>
      </c>
      <c r="G264" s="159">
        <v>0</v>
      </c>
      <c r="H264" s="160">
        <v>0</v>
      </c>
      <c r="I264" s="160">
        <v>0</v>
      </c>
      <c r="J264" s="160">
        <v>0</v>
      </c>
      <c r="K264" s="97"/>
      <c r="L264" s="97"/>
      <c r="M264" s="97"/>
    </row>
    <row r="265" spans="1:16" ht="15">
      <c r="A265" s="248" t="s">
        <v>1155</v>
      </c>
      <c r="B265" s="159">
        <v>0</v>
      </c>
      <c r="C265" s="159">
        <v>0</v>
      </c>
      <c r="D265" s="159">
        <v>738.2</v>
      </c>
      <c r="E265" s="159">
        <v>0</v>
      </c>
      <c r="F265" s="159">
        <v>0</v>
      </c>
      <c r="G265" s="159">
        <v>0</v>
      </c>
      <c r="H265" s="160"/>
      <c r="I265" s="160"/>
      <c r="J265" s="160"/>
      <c r="K265" s="97"/>
      <c r="L265" s="97"/>
      <c r="M265" s="97"/>
    </row>
    <row r="266" spans="1:16" ht="15">
      <c r="A266" s="53" t="s">
        <v>392</v>
      </c>
      <c r="B266" s="160">
        <v>20529.78</v>
      </c>
      <c r="C266" s="160">
        <v>11133.44</v>
      </c>
      <c r="D266" s="160">
        <v>21980.89</v>
      </c>
      <c r="E266" s="160">
        <v>4590.97</v>
      </c>
      <c r="F266" s="160">
        <v>5117.47</v>
      </c>
      <c r="G266" s="160">
        <v>5000.4799999999996</v>
      </c>
      <c r="H266" s="160">
        <v>0</v>
      </c>
      <c r="I266" s="160">
        <v>0</v>
      </c>
      <c r="J266" s="160">
        <v>0</v>
      </c>
      <c r="K266" s="97"/>
      <c r="L266" s="97"/>
      <c r="M266" s="97"/>
    </row>
    <row r="267" spans="1:16" ht="15">
      <c r="A267" s="53" t="s">
        <v>743</v>
      </c>
      <c r="B267" s="160">
        <v>0</v>
      </c>
      <c r="C267" s="160">
        <v>0</v>
      </c>
      <c r="D267" s="160">
        <v>0</v>
      </c>
      <c r="E267" s="160">
        <v>0</v>
      </c>
      <c r="F267" s="160">
        <v>0</v>
      </c>
      <c r="G267" s="160">
        <v>19768.599999999999</v>
      </c>
      <c r="H267" s="160">
        <v>0</v>
      </c>
      <c r="I267" s="160">
        <v>0</v>
      </c>
      <c r="J267" s="160">
        <v>0</v>
      </c>
      <c r="K267" s="97"/>
      <c r="L267" s="97"/>
      <c r="M267" s="97"/>
    </row>
    <row r="268" spans="1:16" ht="15">
      <c r="A268" s="53" t="s">
        <v>443</v>
      </c>
      <c r="B268" s="160">
        <v>0</v>
      </c>
      <c r="C268" s="160">
        <v>0</v>
      </c>
      <c r="D268" s="160">
        <v>0</v>
      </c>
      <c r="E268" s="160">
        <v>0</v>
      </c>
      <c r="F268" s="160">
        <v>0</v>
      </c>
      <c r="G268" s="160">
        <v>0</v>
      </c>
      <c r="H268" s="160">
        <v>0</v>
      </c>
      <c r="I268" s="160">
        <v>0</v>
      </c>
      <c r="J268" s="160">
        <v>0</v>
      </c>
      <c r="K268" s="97"/>
      <c r="L268" s="97"/>
      <c r="M268" s="97"/>
    </row>
    <row r="269" spans="1:16" ht="15">
      <c r="A269" s="215" t="s">
        <v>1156</v>
      </c>
      <c r="B269" s="159">
        <v>0</v>
      </c>
      <c r="C269" s="159">
        <v>0</v>
      </c>
      <c r="D269" s="159">
        <v>0</v>
      </c>
      <c r="E269" s="159">
        <v>0</v>
      </c>
      <c r="F269" s="159">
        <v>0</v>
      </c>
      <c r="G269" s="159">
        <v>0</v>
      </c>
      <c r="H269" s="160">
        <v>0</v>
      </c>
      <c r="I269" s="160">
        <v>0</v>
      </c>
      <c r="J269" s="160">
        <v>0</v>
      </c>
      <c r="K269" s="97"/>
      <c r="L269" s="97"/>
      <c r="M269" s="97"/>
    </row>
    <row r="270" spans="1:16" ht="15">
      <c r="A270" s="53" t="s">
        <v>444</v>
      </c>
      <c r="B270" s="160">
        <v>21438.37</v>
      </c>
      <c r="C270" s="160">
        <v>9053.48</v>
      </c>
      <c r="D270" s="160">
        <v>4623.63</v>
      </c>
      <c r="E270" s="160">
        <v>34011.339999999997</v>
      </c>
      <c r="F270" s="160">
        <v>10540</v>
      </c>
      <c r="G270" s="160">
        <v>4689.3100000000004</v>
      </c>
      <c r="H270" s="160">
        <v>0</v>
      </c>
      <c r="I270" s="160">
        <v>0</v>
      </c>
      <c r="J270" s="160">
        <v>0</v>
      </c>
      <c r="K270" s="97"/>
      <c r="L270" s="97"/>
      <c r="M270" s="97"/>
    </row>
    <row r="271" spans="1:16" ht="15">
      <c r="A271" s="53" t="s">
        <v>445</v>
      </c>
      <c r="B271" s="160">
        <v>0</v>
      </c>
      <c r="C271" s="160">
        <v>0</v>
      </c>
      <c r="D271" s="160">
        <v>0</v>
      </c>
      <c r="E271" s="160">
        <v>0</v>
      </c>
      <c r="F271" s="160">
        <v>0</v>
      </c>
      <c r="G271" s="160">
        <v>0</v>
      </c>
      <c r="H271" s="160">
        <v>0</v>
      </c>
      <c r="I271" s="160">
        <v>0</v>
      </c>
      <c r="J271" s="160">
        <v>0</v>
      </c>
      <c r="K271" s="97"/>
      <c r="L271" s="97"/>
      <c r="M271" s="97"/>
    </row>
    <row r="272" spans="1:16" ht="15">
      <c r="A272" s="53" t="s">
        <v>1157</v>
      </c>
      <c r="B272" s="160">
        <v>32675.75</v>
      </c>
      <c r="C272" s="160">
        <v>0</v>
      </c>
      <c r="D272" s="160">
        <v>0</v>
      </c>
      <c r="E272" s="160">
        <v>0</v>
      </c>
      <c r="F272" s="160">
        <v>0</v>
      </c>
      <c r="G272" s="160">
        <v>0</v>
      </c>
      <c r="H272" s="160"/>
      <c r="I272" s="160"/>
      <c r="J272" s="160"/>
      <c r="K272" s="97"/>
      <c r="L272" s="97"/>
      <c r="M272" s="97"/>
    </row>
    <row r="273" spans="1:16" ht="15">
      <c r="A273" s="215" t="s">
        <v>1158</v>
      </c>
      <c r="B273" s="159">
        <v>0</v>
      </c>
      <c r="C273" s="159">
        <v>0</v>
      </c>
      <c r="D273" s="159">
        <v>0</v>
      </c>
      <c r="E273" s="159">
        <v>0</v>
      </c>
      <c r="F273" s="159">
        <v>0</v>
      </c>
      <c r="G273" s="159">
        <v>0</v>
      </c>
      <c r="H273" s="160">
        <v>27687.17</v>
      </c>
      <c r="I273" s="160">
        <v>11637.17</v>
      </c>
      <c r="J273" s="160">
        <v>20649.169999999998</v>
      </c>
      <c r="K273" s="97"/>
      <c r="L273" s="97"/>
      <c r="M273" s="97"/>
    </row>
    <row r="274" spans="1:16" ht="15">
      <c r="A274" s="53" t="s">
        <v>446</v>
      </c>
      <c r="B274" s="160">
        <v>9601.98</v>
      </c>
      <c r="C274" s="160">
        <v>3244.8</v>
      </c>
      <c r="D274" s="160">
        <v>4198.59</v>
      </c>
      <c r="E274" s="160">
        <v>0</v>
      </c>
      <c r="F274" s="160">
        <v>0</v>
      </c>
      <c r="G274" s="160">
        <v>4045</v>
      </c>
      <c r="H274" s="160">
        <v>0</v>
      </c>
      <c r="I274" s="160">
        <v>0</v>
      </c>
      <c r="J274" s="160">
        <v>0</v>
      </c>
      <c r="K274" s="97"/>
      <c r="L274" s="97"/>
      <c r="M274" s="97"/>
    </row>
    <row r="275" spans="1:16" ht="15">
      <c r="A275" s="53" t="s">
        <v>745</v>
      </c>
      <c r="B275" s="160">
        <v>0</v>
      </c>
      <c r="C275" s="160">
        <v>0</v>
      </c>
      <c r="D275" s="160">
        <v>0</v>
      </c>
      <c r="E275" s="160">
        <v>0</v>
      </c>
      <c r="F275" s="160">
        <v>0</v>
      </c>
      <c r="G275" s="160">
        <v>0</v>
      </c>
      <c r="H275" s="160">
        <v>0</v>
      </c>
      <c r="I275" s="160">
        <v>0</v>
      </c>
      <c r="J275" s="160">
        <v>0</v>
      </c>
      <c r="K275" s="97"/>
      <c r="L275" s="97"/>
      <c r="M275" s="97"/>
    </row>
    <row r="276" spans="1:16" ht="15">
      <c r="A276" s="53" t="s">
        <v>447</v>
      </c>
      <c r="B276" s="160">
        <v>3266</v>
      </c>
      <c r="C276" s="160">
        <v>93.09</v>
      </c>
      <c r="D276" s="160">
        <v>0</v>
      </c>
      <c r="E276" s="160">
        <v>0</v>
      </c>
      <c r="F276" s="160">
        <v>1135.17</v>
      </c>
      <c r="G276" s="160">
        <v>462.89</v>
      </c>
      <c r="H276" s="160">
        <v>0</v>
      </c>
      <c r="I276" s="160">
        <v>0</v>
      </c>
      <c r="J276" s="160">
        <v>0</v>
      </c>
      <c r="K276" s="97"/>
      <c r="L276" s="97"/>
      <c r="M276" s="97"/>
    </row>
    <row r="277" spans="1:16" ht="15">
      <c r="A277" s="53" t="s">
        <v>747</v>
      </c>
      <c r="B277" s="160">
        <v>0</v>
      </c>
      <c r="C277" s="160">
        <v>0</v>
      </c>
      <c r="D277" s="160">
        <v>0</v>
      </c>
      <c r="E277" s="160">
        <v>0</v>
      </c>
      <c r="F277" s="160">
        <v>0</v>
      </c>
      <c r="G277" s="160">
        <v>0</v>
      </c>
      <c r="H277" s="160">
        <v>0</v>
      </c>
      <c r="I277" s="160">
        <v>0</v>
      </c>
      <c r="J277" s="160">
        <v>0</v>
      </c>
      <c r="K277" s="97"/>
      <c r="L277" s="97"/>
      <c r="M277" s="97"/>
    </row>
    <row r="278" spans="1:16" ht="15">
      <c r="A278" s="53" t="s">
        <v>448</v>
      </c>
      <c r="B278" s="160">
        <v>0</v>
      </c>
      <c r="C278" s="160">
        <v>0</v>
      </c>
      <c r="D278" s="160">
        <v>0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97"/>
      <c r="L278" s="97"/>
      <c r="M278" s="97"/>
    </row>
    <row r="279" spans="1:16" ht="15">
      <c r="A279" s="216" t="s">
        <v>800</v>
      </c>
      <c r="B279" s="160">
        <v>0</v>
      </c>
      <c r="C279" s="160">
        <v>0</v>
      </c>
      <c r="D279" s="160">
        <v>1048</v>
      </c>
      <c r="E279" s="160">
        <v>0</v>
      </c>
      <c r="F279" s="160">
        <v>0</v>
      </c>
      <c r="G279" s="160">
        <v>0</v>
      </c>
      <c r="H279" s="160">
        <v>0</v>
      </c>
      <c r="I279" s="160">
        <v>0</v>
      </c>
      <c r="J279" s="160">
        <v>0</v>
      </c>
      <c r="K279" s="97"/>
      <c r="L279" s="97"/>
      <c r="M279" s="97"/>
    </row>
    <row r="280" spans="1:16" s="51" customFormat="1" ht="15">
      <c r="A280" s="8" t="s">
        <v>768</v>
      </c>
      <c r="B280" s="164">
        <v>131987.79999999999</v>
      </c>
      <c r="C280" s="164">
        <v>66199.59</v>
      </c>
      <c r="D280" s="164">
        <v>70448.44</v>
      </c>
      <c r="E280" s="164">
        <v>71293.98</v>
      </c>
      <c r="F280" s="164">
        <v>67474.8</v>
      </c>
      <c r="G280" s="164">
        <v>62276.99</v>
      </c>
      <c r="H280" s="164">
        <v>99365.17</v>
      </c>
      <c r="I280" s="164">
        <v>74397.17</v>
      </c>
      <c r="J280" s="164">
        <v>227549.17</v>
      </c>
      <c r="K280" s="105">
        <f t="shared" ref="K280:P280" si="14">B280-SUM(B259:B279)</f>
        <v>0</v>
      </c>
      <c r="L280" s="105">
        <f t="shared" si="14"/>
        <v>0</v>
      </c>
      <c r="M280" s="105">
        <f t="shared" si="14"/>
        <v>0</v>
      </c>
      <c r="N280" s="105">
        <f t="shared" si="14"/>
        <v>0</v>
      </c>
      <c r="O280" s="105">
        <f t="shared" si="14"/>
        <v>0</v>
      </c>
      <c r="P280" s="105">
        <f t="shared" si="14"/>
        <v>0</v>
      </c>
    </row>
    <row r="281" spans="1:16" ht="15">
      <c r="A281" s="53"/>
      <c r="B281" s="160"/>
      <c r="C281" s="160"/>
      <c r="D281" s="160"/>
      <c r="E281" s="160"/>
      <c r="F281" s="160"/>
      <c r="G281" s="160"/>
      <c r="H281" s="160"/>
      <c r="I281" s="160"/>
      <c r="J281" s="160"/>
      <c r="K281" s="97"/>
      <c r="L281" s="97"/>
      <c r="M281" s="97"/>
    </row>
    <row r="282" spans="1:16" ht="15">
      <c r="A282" s="215" t="s">
        <v>1160</v>
      </c>
      <c r="B282" s="159">
        <v>0</v>
      </c>
      <c r="C282" s="159">
        <v>0</v>
      </c>
      <c r="D282" s="159">
        <v>55000</v>
      </c>
      <c r="E282" s="159">
        <v>0</v>
      </c>
      <c r="F282" s="159">
        <v>0</v>
      </c>
      <c r="G282" s="159">
        <v>0</v>
      </c>
      <c r="H282" s="160">
        <v>0</v>
      </c>
      <c r="I282" s="160">
        <v>0</v>
      </c>
      <c r="J282" s="160">
        <v>0</v>
      </c>
      <c r="K282" s="97"/>
      <c r="L282" s="97"/>
      <c r="M282" s="97"/>
    </row>
    <row r="283" spans="1:16" ht="15">
      <c r="A283" s="53" t="s">
        <v>748</v>
      </c>
      <c r="B283" s="160">
        <v>-3214</v>
      </c>
      <c r="C283" s="160">
        <v>0</v>
      </c>
      <c r="D283" s="160">
        <v>0</v>
      </c>
      <c r="E283" s="160">
        <v>0</v>
      </c>
      <c r="F283" s="160">
        <v>975</v>
      </c>
      <c r="G283" s="160">
        <v>0</v>
      </c>
      <c r="H283" s="160">
        <v>0</v>
      </c>
      <c r="I283" s="160">
        <v>0</v>
      </c>
      <c r="J283" s="160">
        <v>0</v>
      </c>
      <c r="K283" s="97"/>
      <c r="L283" s="97"/>
      <c r="M283" s="97"/>
    </row>
    <row r="284" spans="1:16" ht="15">
      <c r="A284" s="53" t="s">
        <v>1330</v>
      </c>
      <c r="B284" s="159">
        <v>0</v>
      </c>
      <c r="C284" s="159">
        <v>0</v>
      </c>
      <c r="D284" s="159">
        <v>0</v>
      </c>
      <c r="E284" s="159">
        <v>0</v>
      </c>
      <c r="F284" s="159">
        <v>0</v>
      </c>
      <c r="G284" s="159">
        <v>0</v>
      </c>
      <c r="H284" s="160">
        <v>0</v>
      </c>
      <c r="I284" s="160">
        <v>0</v>
      </c>
      <c r="J284" s="160">
        <v>0</v>
      </c>
      <c r="K284" s="97"/>
      <c r="L284" s="97"/>
      <c r="M284" s="97"/>
    </row>
    <row r="285" spans="1:16" ht="15">
      <c r="A285" s="53" t="s">
        <v>1331</v>
      </c>
      <c r="B285" s="159">
        <v>0</v>
      </c>
      <c r="C285" s="159">
        <v>0</v>
      </c>
      <c r="D285" s="159">
        <v>0</v>
      </c>
      <c r="E285" s="159">
        <v>0</v>
      </c>
      <c r="F285" s="159">
        <v>0</v>
      </c>
      <c r="G285" s="159">
        <v>0</v>
      </c>
      <c r="H285" s="160">
        <v>0</v>
      </c>
      <c r="I285" s="160">
        <v>0</v>
      </c>
      <c r="J285" s="160">
        <v>0</v>
      </c>
      <c r="K285" s="97"/>
      <c r="L285" s="97"/>
      <c r="M285" s="97"/>
    </row>
    <row r="286" spans="1:16" ht="15">
      <c r="A286" s="53" t="s">
        <v>1332</v>
      </c>
      <c r="B286" s="159">
        <v>0</v>
      </c>
      <c r="C286" s="159">
        <v>0</v>
      </c>
      <c r="D286" s="159">
        <v>28645.88</v>
      </c>
      <c r="E286" s="159">
        <v>-28645.88</v>
      </c>
      <c r="F286" s="159">
        <v>0</v>
      </c>
      <c r="G286" s="159">
        <v>0</v>
      </c>
      <c r="H286" s="160"/>
      <c r="I286" s="160"/>
      <c r="J286" s="160"/>
      <c r="K286" s="97"/>
      <c r="L286" s="97"/>
      <c r="M286" s="97"/>
    </row>
    <row r="287" spans="1:16" ht="15">
      <c r="A287" s="5" t="s">
        <v>393</v>
      </c>
      <c r="B287" s="160">
        <v>14972.29</v>
      </c>
      <c r="C287" s="160">
        <v>22501.02</v>
      </c>
      <c r="D287" s="160">
        <v>92843.18</v>
      </c>
      <c r="E287" s="160">
        <v>228837.76000000001</v>
      </c>
      <c r="F287" s="160">
        <v>25694.83</v>
      </c>
      <c r="G287" s="160">
        <v>31167.9</v>
      </c>
      <c r="H287" s="160">
        <v>1108108.21</v>
      </c>
      <c r="I287" s="160">
        <v>1057279.21</v>
      </c>
      <c r="J287" s="160">
        <v>1204541.8900000006</v>
      </c>
      <c r="K287" s="97"/>
      <c r="L287" s="97"/>
      <c r="M287" s="97"/>
    </row>
    <row r="288" spans="1:16" ht="15">
      <c r="A288" s="5" t="s">
        <v>394</v>
      </c>
      <c r="B288" s="160">
        <v>109755.55</v>
      </c>
      <c r="C288" s="160">
        <v>52918.22</v>
      </c>
      <c r="D288" s="160">
        <v>300533.53999999998</v>
      </c>
      <c r="E288" s="160">
        <v>118899.36</v>
      </c>
      <c r="F288" s="160">
        <v>350978.42</v>
      </c>
      <c r="G288" s="160">
        <v>178748.61</v>
      </c>
      <c r="H288" s="160">
        <v>0</v>
      </c>
      <c r="I288" s="160">
        <v>0</v>
      </c>
      <c r="J288" s="160">
        <v>0</v>
      </c>
      <c r="K288" s="97"/>
      <c r="L288" s="97"/>
      <c r="M288" s="97"/>
    </row>
    <row r="289" spans="1:16" ht="15">
      <c r="A289" s="5" t="s">
        <v>354</v>
      </c>
      <c r="B289" s="160">
        <v>654790.25</v>
      </c>
      <c r="C289" s="160">
        <v>771585.18</v>
      </c>
      <c r="D289" s="160">
        <v>905914.93</v>
      </c>
      <c r="E289" s="160">
        <v>1123320.44</v>
      </c>
      <c r="F289" s="160">
        <v>1011710.79</v>
      </c>
      <c r="G289" s="160">
        <v>1185665.95</v>
      </c>
      <c r="H289" s="160">
        <v>0</v>
      </c>
      <c r="I289" s="160">
        <v>0</v>
      </c>
      <c r="J289" s="160">
        <v>0</v>
      </c>
      <c r="K289" s="97"/>
      <c r="L289" s="97"/>
      <c r="M289" s="97"/>
    </row>
    <row r="290" spans="1:16" ht="15">
      <c r="A290" s="5" t="s">
        <v>449</v>
      </c>
      <c r="B290" s="160">
        <v>36083.339999999997</v>
      </c>
      <c r="C290" s="160">
        <v>4843.32</v>
      </c>
      <c r="D290" s="160">
        <v>9609.8700000000008</v>
      </c>
      <c r="E290" s="160">
        <v>28909.63</v>
      </c>
      <c r="F290" s="160">
        <v>9405.66</v>
      </c>
      <c r="G290" s="160">
        <v>6014.15</v>
      </c>
      <c r="H290" s="160">
        <v>0</v>
      </c>
      <c r="I290" s="160">
        <v>0</v>
      </c>
      <c r="J290" s="160">
        <v>0</v>
      </c>
      <c r="K290" s="97"/>
      <c r="L290" s="97"/>
      <c r="M290" s="97"/>
    </row>
    <row r="291" spans="1:16" ht="15">
      <c r="A291" s="5" t="s">
        <v>450</v>
      </c>
      <c r="B291" s="160">
        <v>40017.480000000003</v>
      </c>
      <c r="C291" s="160">
        <v>10398.92</v>
      </c>
      <c r="D291" s="160">
        <v>1290.3</v>
      </c>
      <c r="E291" s="160">
        <v>14088.92</v>
      </c>
      <c r="F291" s="160">
        <v>13118.8</v>
      </c>
      <c r="G291" s="160">
        <v>14397.54</v>
      </c>
      <c r="H291" s="160">
        <v>0</v>
      </c>
      <c r="I291" s="160">
        <v>0</v>
      </c>
      <c r="J291" s="160">
        <v>0</v>
      </c>
      <c r="K291" s="97"/>
      <c r="L291" s="97"/>
      <c r="M291" s="97"/>
    </row>
    <row r="292" spans="1:16" ht="15">
      <c r="A292" s="5" t="s">
        <v>1333</v>
      </c>
      <c r="B292" s="160">
        <v>0</v>
      </c>
      <c r="C292" s="160">
        <v>0</v>
      </c>
      <c r="D292" s="160">
        <v>0</v>
      </c>
      <c r="E292" s="160">
        <v>372720.61</v>
      </c>
      <c r="F292" s="160">
        <v>93443.31</v>
      </c>
      <c r="G292" s="160">
        <v>-78487.47</v>
      </c>
      <c r="H292" s="160"/>
      <c r="I292" s="160"/>
      <c r="J292" s="160"/>
      <c r="K292" s="97"/>
      <c r="L292" s="97"/>
      <c r="M292" s="97"/>
    </row>
    <row r="293" spans="1:16" ht="15">
      <c r="A293" s="5" t="s">
        <v>487</v>
      </c>
      <c r="B293" s="160">
        <v>0</v>
      </c>
      <c r="C293" s="160">
        <v>10641.79</v>
      </c>
      <c r="D293" s="160">
        <v>0</v>
      </c>
      <c r="E293" s="160">
        <v>6663.28</v>
      </c>
      <c r="F293" s="160">
        <v>16283.4</v>
      </c>
      <c r="G293" s="160">
        <v>12243.78</v>
      </c>
      <c r="H293" s="160">
        <v>0</v>
      </c>
      <c r="I293" s="160">
        <v>0</v>
      </c>
      <c r="J293" s="160">
        <v>0</v>
      </c>
      <c r="K293" s="97"/>
      <c r="L293" s="97"/>
      <c r="M293" s="97"/>
    </row>
    <row r="294" spans="1:16" ht="15">
      <c r="A294" s="5" t="s">
        <v>753</v>
      </c>
      <c r="B294" s="160">
        <v>0</v>
      </c>
      <c r="C294" s="160">
        <v>0</v>
      </c>
      <c r="D294" s="160">
        <v>0</v>
      </c>
      <c r="E294" s="160">
        <v>0</v>
      </c>
      <c r="F294" s="160">
        <v>0</v>
      </c>
      <c r="G294" s="160">
        <v>0</v>
      </c>
      <c r="H294" s="160">
        <v>0</v>
      </c>
      <c r="I294" s="160">
        <v>0</v>
      </c>
      <c r="J294" s="160">
        <v>0</v>
      </c>
      <c r="K294" s="97"/>
      <c r="L294" s="97"/>
      <c r="M294" s="97"/>
    </row>
    <row r="295" spans="1:16" ht="15">
      <c r="A295" s="5" t="s">
        <v>451</v>
      </c>
      <c r="B295" s="160">
        <v>0</v>
      </c>
      <c r="C295" s="160">
        <v>0</v>
      </c>
      <c r="D295" s="160">
        <v>0</v>
      </c>
      <c r="E295" s="160">
        <v>0</v>
      </c>
      <c r="F295" s="160">
        <v>0</v>
      </c>
      <c r="G295" s="160">
        <v>0</v>
      </c>
      <c r="H295" s="160">
        <v>0</v>
      </c>
      <c r="I295" s="160">
        <v>0</v>
      </c>
      <c r="J295" s="160">
        <v>0</v>
      </c>
      <c r="K295" s="97"/>
      <c r="L295" s="97"/>
      <c r="M295" s="97"/>
    </row>
    <row r="296" spans="1:16" ht="15">
      <c r="A296" s="5" t="s">
        <v>302</v>
      </c>
      <c r="B296" s="160">
        <v>21707.73</v>
      </c>
      <c r="C296" s="160">
        <v>30830.6</v>
      </c>
      <c r="D296" s="160">
        <v>24817.19</v>
      </c>
      <c r="E296" s="160">
        <v>6351.47</v>
      </c>
      <c r="F296" s="160">
        <v>20985.72</v>
      </c>
      <c r="G296" s="160">
        <v>138061.47</v>
      </c>
      <c r="H296" s="160">
        <v>0</v>
      </c>
      <c r="I296" s="160">
        <v>0</v>
      </c>
      <c r="J296" s="160">
        <v>0</v>
      </c>
      <c r="K296" s="97"/>
      <c r="L296" s="97"/>
      <c r="M296" s="97"/>
    </row>
    <row r="297" spans="1:16" s="51" customFormat="1" ht="15">
      <c r="A297" s="9" t="s">
        <v>769</v>
      </c>
      <c r="B297" s="164">
        <v>874112.64</v>
      </c>
      <c r="C297" s="164">
        <v>903719.05</v>
      </c>
      <c r="D297" s="164">
        <v>1418654.89</v>
      </c>
      <c r="E297" s="164">
        <v>1871145.59</v>
      </c>
      <c r="F297" s="164">
        <v>1542595.93</v>
      </c>
      <c r="G297" s="164">
        <v>1487811.93</v>
      </c>
      <c r="H297" s="164">
        <v>1127525.21</v>
      </c>
      <c r="I297" s="164">
        <v>1076696.21</v>
      </c>
      <c r="J297" s="164">
        <v>1223950.8900000006</v>
      </c>
      <c r="K297" s="105">
        <f>B297-SUM(B282:B296)</f>
        <v>0</v>
      </c>
      <c r="L297" s="105">
        <f t="shared" ref="L297:P297" si="15">C297-SUM(C282:C296)</f>
        <v>0</v>
      </c>
      <c r="M297" s="105">
        <f t="shared" si="15"/>
        <v>0</v>
      </c>
      <c r="N297" s="105">
        <f t="shared" si="15"/>
        <v>0</v>
      </c>
      <c r="O297" s="105">
        <f t="shared" si="15"/>
        <v>0</v>
      </c>
      <c r="P297" s="105">
        <f t="shared" si="15"/>
        <v>0</v>
      </c>
    </row>
    <row r="298" spans="1:16" ht="15">
      <c r="A298" s="5"/>
      <c r="B298" s="160"/>
      <c r="C298" s="160"/>
      <c r="D298" s="160"/>
      <c r="E298" s="160"/>
      <c r="F298" s="160"/>
      <c r="G298" s="160"/>
      <c r="H298" s="160"/>
      <c r="I298" s="160"/>
      <c r="J298" s="160"/>
      <c r="K298" s="97"/>
      <c r="L298" s="97"/>
      <c r="M298" s="97"/>
    </row>
    <row r="299" spans="1:16" ht="15">
      <c r="A299" s="5" t="s">
        <v>356</v>
      </c>
      <c r="B299" s="160">
        <v>-3784845.18</v>
      </c>
      <c r="C299" s="160">
        <v>-4295330.3899999997</v>
      </c>
      <c r="D299" s="160">
        <v>-6157950.96</v>
      </c>
      <c r="E299" s="160">
        <v>-4251492.67</v>
      </c>
      <c r="F299" s="160">
        <v>-4856405.13</v>
      </c>
      <c r="G299" s="160">
        <v>-8956749.2699999996</v>
      </c>
      <c r="H299" s="160">
        <v>-5982000</v>
      </c>
      <c r="I299" s="160">
        <v>-5509000</v>
      </c>
      <c r="J299" s="160">
        <v>-5370000</v>
      </c>
      <c r="K299" s="97"/>
      <c r="L299" s="97"/>
      <c r="M299" s="97"/>
    </row>
    <row r="300" spans="1:16" ht="15">
      <c r="A300" s="5" t="s">
        <v>305</v>
      </c>
      <c r="B300" s="160">
        <v>53.44</v>
      </c>
      <c r="C300" s="160">
        <v>3195.44</v>
      </c>
      <c r="D300" s="160">
        <v>-99834.44</v>
      </c>
      <c r="E300" s="160">
        <v>679.43</v>
      </c>
      <c r="F300" s="160">
        <v>81.849999999999994</v>
      </c>
      <c r="G300" s="160">
        <v>-513.17999999999995</v>
      </c>
      <c r="H300" s="160">
        <v>0</v>
      </c>
      <c r="I300" s="160">
        <v>0</v>
      </c>
      <c r="J300" s="160">
        <v>0</v>
      </c>
      <c r="K300" s="97"/>
      <c r="L300" s="97"/>
      <c r="M300" s="97"/>
    </row>
    <row r="301" spans="1:16" ht="15">
      <c r="A301" s="5" t="s">
        <v>1163</v>
      </c>
      <c r="B301" s="160">
        <v>0</v>
      </c>
      <c r="C301" s="160">
        <v>0</v>
      </c>
      <c r="D301" s="160">
        <v>22740273.149999999</v>
      </c>
      <c r="E301" s="160">
        <v>1752455.21</v>
      </c>
      <c r="F301" s="160">
        <v>-42137.98</v>
      </c>
      <c r="G301" s="160">
        <v>-158863.15</v>
      </c>
      <c r="H301" s="160"/>
      <c r="I301" s="160"/>
      <c r="J301" s="160"/>
      <c r="K301" s="97"/>
      <c r="L301" s="97"/>
      <c r="M301" s="97"/>
    </row>
    <row r="302" spans="1:16" ht="15">
      <c r="A302" s="5" t="s">
        <v>1164</v>
      </c>
      <c r="B302" s="160">
        <v>0</v>
      </c>
      <c r="C302" s="160">
        <v>0</v>
      </c>
      <c r="D302" s="160">
        <v>0</v>
      </c>
      <c r="E302" s="160">
        <v>0</v>
      </c>
      <c r="F302" s="160">
        <v>571.11</v>
      </c>
      <c r="G302" s="160">
        <v>0</v>
      </c>
      <c r="H302" s="160"/>
      <c r="I302" s="160"/>
      <c r="J302" s="160"/>
      <c r="K302" s="97"/>
      <c r="L302" s="97"/>
      <c r="M302" s="97"/>
    </row>
    <row r="303" spans="1:16" ht="15">
      <c r="A303" s="5" t="s">
        <v>452</v>
      </c>
      <c r="B303" s="160">
        <v>0</v>
      </c>
      <c r="C303" s="160">
        <v>0</v>
      </c>
      <c r="D303" s="160">
        <v>0</v>
      </c>
      <c r="E303" s="160">
        <v>0</v>
      </c>
      <c r="F303" s="160">
        <v>0</v>
      </c>
      <c r="G303" s="160">
        <v>0</v>
      </c>
      <c r="H303" s="160">
        <v>0</v>
      </c>
      <c r="I303" s="160">
        <v>0</v>
      </c>
      <c r="J303" s="160">
        <v>0</v>
      </c>
      <c r="K303" s="97"/>
      <c r="L303" s="97"/>
      <c r="M303" s="97"/>
    </row>
    <row r="304" spans="1:16" s="51" customFormat="1" ht="15">
      <c r="A304" s="9" t="s">
        <v>770</v>
      </c>
      <c r="B304" s="164">
        <v>-3784791.74</v>
      </c>
      <c r="C304" s="164">
        <v>-4292134.95</v>
      </c>
      <c r="D304" s="164">
        <v>16482487.75</v>
      </c>
      <c r="E304" s="164">
        <v>-2498358.0299999998</v>
      </c>
      <c r="F304" s="164">
        <v>-4897890.1500000004</v>
      </c>
      <c r="G304" s="164">
        <v>-9116125.5999999996</v>
      </c>
      <c r="H304" s="164">
        <v>-5942871.6100000003</v>
      </c>
      <c r="I304" s="164">
        <v>-5469399.1399999997</v>
      </c>
      <c r="J304" s="164">
        <v>-5324089.03</v>
      </c>
      <c r="K304" s="105">
        <f>B304-SUM(B299:B303)</f>
        <v>0</v>
      </c>
      <c r="L304" s="105">
        <f t="shared" ref="L304:P304" si="16">C304-SUM(C299:C303)</f>
        <v>0</v>
      </c>
      <c r="M304" s="105">
        <f t="shared" si="16"/>
        <v>0</v>
      </c>
      <c r="N304" s="105">
        <f t="shared" si="16"/>
        <v>0</v>
      </c>
      <c r="O304" s="105">
        <f t="shared" si="16"/>
        <v>0</v>
      </c>
      <c r="P304" s="105">
        <f t="shared" si="16"/>
        <v>0</v>
      </c>
    </row>
    <row r="305" spans="1:13" ht="15">
      <c r="A305" s="5"/>
      <c r="B305" s="163"/>
      <c r="C305" s="163"/>
      <c r="D305" s="163"/>
      <c r="E305" s="163"/>
      <c r="F305" s="163"/>
      <c r="G305" s="163"/>
      <c r="H305" s="163"/>
      <c r="I305" s="163"/>
      <c r="J305" s="163"/>
      <c r="K305" s="97"/>
      <c r="L305" s="97"/>
      <c r="M305" s="97"/>
    </row>
    <row r="306" spans="1:13" s="51" customFormat="1" ht="15">
      <c r="A306" s="9" t="s">
        <v>771</v>
      </c>
      <c r="B306" s="165">
        <v>8770578.3100000005</v>
      </c>
      <c r="C306" s="165">
        <v>7954340.8499999996</v>
      </c>
      <c r="D306" s="165">
        <v>34126267.530000001</v>
      </c>
      <c r="E306" s="165">
        <v>10526128.85</v>
      </c>
      <c r="F306" s="165">
        <v>13403531.380000001</v>
      </c>
      <c r="G306" s="165">
        <v>4270159.1500000004</v>
      </c>
      <c r="H306" s="165">
        <v>9656779.6600000001</v>
      </c>
      <c r="I306" s="165">
        <v>8022888.9000000004</v>
      </c>
      <c r="J306" s="165">
        <v>7941749.2699999996</v>
      </c>
      <c r="K306" s="105"/>
      <c r="L306" s="105"/>
      <c r="M306" s="105"/>
    </row>
    <row r="307" spans="1:13">
      <c r="A307" s="5"/>
      <c r="B307" s="96"/>
      <c r="C307" s="96"/>
      <c r="D307" s="97"/>
      <c r="E307" s="97"/>
      <c r="F307" s="97"/>
      <c r="G307" s="97"/>
      <c r="H307" s="97"/>
      <c r="I307" s="97"/>
      <c r="J307" s="97"/>
      <c r="K307" s="97"/>
      <c r="L307" s="97"/>
      <c r="M307" s="97"/>
    </row>
    <row r="308" spans="1:13">
      <c r="A308" s="5"/>
      <c r="B308" s="96"/>
      <c r="C308" s="96"/>
      <c r="D308" s="97"/>
      <c r="E308" s="97"/>
      <c r="F308" s="97"/>
      <c r="G308" s="97"/>
      <c r="H308" s="97"/>
      <c r="I308" s="97"/>
      <c r="J308" s="97"/>
      <c r="K308" s="97"/>
      <c r="L308" s="97"/>
      <c r="M308" s="97"/>
    </row>
    <row r="309" spans="1:13">
      <c r="A309" s="5"/>
      <c r="B309" s="96"/>
      <c r="C309" s="96"/>
      <c r="D309" s="97"/>
      <c r="E309" s="97"/>
      <c r="F309" s="97"/>
      <c r="G309" s="97"/>
      <c r="H309" s="97"/>
      <c r="I309" s="97"/>
      <c r="J309" s="97"/>
      <c r="K309" s="97"/>
      <c r="L309" s="97"/>
      <c r="M309" s="97"/>
    </row>
    <row r="310" spans="1:13">
      <c r="A310" s="5"/>
      <c r="B310" s="96"/>
      <c r="C310" s="96"/>
      <c r="D310" s="97"/>
      <c r="E310" s="97"/>
      <c r="F310" s="97"/>
      <c r="G310" s="97"/>
      <c r="H310" s="97"/>
      <c r="I310" s="97"/>
      <c r="J310" s="97"/>
      <c r="K310" s="97"/>
      <c r="L310" s="97"/>
      <c r="M310" s="97"/>
    </row>
    <row r="311" spans="1:13">
      <c r="A311" s="5"/>
      <c r="B311" s="96"/>
      <c r="C311" s="96"/>
      <c r="D311" s="97"/>
      <c r="E311" s="97"/>
      <c r="F311" s="97"/>
      <c r="G311" s="97"/>
      <c r="H311" s="97"/>
      <c r="I311" s="97"/>
      <c r="J311" s="97"/>
      <c r="K311" s="97"/>
      <c r="L311" s="97"/>
      <c r="M311" s="97"/>
    </row>
    <row r="312" spans="1:13">
      <c r="A312" s="5"/>
      <c r="B312" s="96"/>
      <c r="C312" s="96"/>
      <c r="D312" s="97"/>
      <c r="E312" s="97"/>
      <c r="F312" s="97"/>
      <c r="G312" s="97"/>
      <c r="H312" s="97"/>
      <c r="I312" s="97"/>
      <c r="J312" s="97"/>
      <c r="K312" s="97"/>
      <c r="L312" s="97"/>
      <c r="M312" s="97"/>
    </row>
    <row r="313" spans="1:13">
      <c r="A313" s="5"/>
      <c r="B313" s="96"/>
      <c r="C313" s="96"/>
      <c r="D313" s="97"/>
      <c r="E313" s="97"/>
      <c r="F313" s="97"/>
      <c r="G313" s="97"/>
      <c r="H313" s="97"/>
      <c r="I313" s="97"/>
      <c r="J313" s="97"/>
      <c r="K313" s="97"/>
      <c r="L313" s="97"/>
      <c r="M313" s="97"/>
    </row>
    <row r="314" spans="1:13">
      <c r="A314" s="5"/>
      <c r="B314" s="96"/>
      <c r="C314" s="96"/>
      <c r="D314" s="97"/>
      <c r="E314" s="97"/>
      <c r="F314" s="97"/>
      <c r="G314" s="97"/>
      <c r="H314" s="97"/>
      <c r="I314" s="97"/>
      <c r="J314" s="97"/>
      <c r="K314" s="97"/>
      <c r="L314" s="97"/>
      <c r="M314" s="97"/>
    </row>
    <row r="315" spans="1:13">
      <c r="A315" s="5"/>
      <c r="B315" s="96"/>
      <c r="C315" s="96"/>
      <c r="D315" s="97"/>
      <c r="E315" s="97"/>
      <c r="F315" s="97"/>
      <c r="G315" s="97"/>
      <c r="H315" s="97"/>
      <c r="I315" s="97"/>
      <c r="J315" s="97"/>
      <c r="K315" s="97"/>
      <c r="L315" s="97"/>
      <c r="M315" s="97"/>
    </row>
    <row r="316" spans="1:13">
      <c r="A316" s="5"/>
      <c r="B316" s="96"/>
      <c r="C316" s="96"/>
      <c r="D316" s="97"/>
      <c r="E316" s="97"/>
      <c r="F316" s="97"/>
      <c r="G316" s="97"/>
      <c r="H316" s="97"/>
      <c r="I316" s="97"/>
      <c r="J316" s="97"/>
      <c r="K316" s="97"/>
      <c r="L316" s="97"/>
      <c r="M316" s="97"/>
    </row>
    <row r="317" spans="1:13">
      <c r="A317" s="5"/>
      <c r="B317" s="96"/>
      <c r="C317" s="96"/>
      <c r="D317" s="97"/>
      <c r="E317" s="97"/>
      <c r="F317" s="97"/>
      <c r="G317" s="97"/>
      <c r="H317" s="97"/>
      <c r="I317" s="97"/>
      <c r="J317" s="97"/>
      <c r="K317" s="97"/>
      <c r="L317" s="97"/>
      <c r="M317" s="97"/>
    </row>
    <row r="318" spans="1:13">
      <c r="A318" s="5"/>
      <c r="B318" s="96"/>
      <c r="C318" s="96"/>
      <c r="D318" s="97"/>
      <c r="E318" s="97"/>
      <c r="F318" s="97"/>
      <c r="G318" s="97"/>
      <c r="H318" s="97"/>
      <c r="I318" s="97"/>
      <c r="J318" s="97"/>
      <c r="K318" s="97"/>
      <c r="L318" s="97"/>
      <c r="M318" s="97"/>
    </row>
    <row r="319" spans="1:13">
      <c r="A319" s="5"/>
      <c r="B319" s="96"/>
      <c r="C319" s="96"/>
      <c r="D319" s="97"/>
      <c r="E319" s="97"/>
      <c r="F319" s="97"/>
      <c r="G319" s="97"/>
      <c r="H319" s="97"/>
      <c r="I319" s="97"/>
      <c r="J319" s="97"/>
      <c r="K319" s="97"/>
      <c r="L319" s="97"/>
      <c r="M319" s="97"/>
    </row>
    <row r="320" spans="1:13">
      <c r="A320" s="5"/>
      <c r="B320" s="96"/>
      <c r="C320" s="96"/>
      <c r="D320" s="97"/>
      <c r="E320" s="97"/>
      <c r="F320" s="97"/>
      <c r="G320" s="97"/>
      <c r="H320" s="97"/>
      <c r="I320" s="97"/>
      <c r="J320" s="97"/>
      <c r="K320" s="97"/>
      <c r="L320" s="97"/>
      <c r="M320" s="97"/>
    </row>
    <row r="321" spans="1:13">
      <c r="A321" s="5"/>
      <c r="B321" s="96"/>
      <c r="C321" s="96"/>
      <c r="D321" s="97"/>
      <c r="E321" s="97"/>
      <c r="F321" s="97"/>
      <c r="G321" s="97"/>
      <c r="H321" s="97"/>
      <c r="I321" s="97"/>
      <c r="J321" s="97"/>
      <c r="K321" s="97"/>
      <c r="L321" s="97"/>
      <c r="M321" s="97"/>
    </row>
    <row r="322" spans="1:13">
      <c r="A322" s="5"/>
      <c r="B322" s="96"/>
      <c r="C322" s="96"/>
      <c r="D322" s="97"/>
      <c r="E322" s="97"/>
      <c r="F322" s="97"/>
      <c r="G322" s="97"/>
      <c r="H322" s="97"/>
      <c r="I322" s="97"/>
      <c r="J322" s="97"/>
      <c r="K322" s="97"/>
      <c r="L322" s="97"/>
      <c r="M322" s="97"/>
    </row>
    <row r="323" spans="1:13">
      <c r="A323" s="5"/>
      <c r="B323" s="96"/>
      <c r="C323" s="96"/>
      <c r="D323" s="97"/>
      <c r="E323" s="97"/>
      <c r="F323" s="97"/>
      <c r="G323" s="97"/>
      <c r="H323" s="97"/>
      <c r="I323" s="97"/>
      <c r="J323" s="97"/>
      <c r="K323" s="97"/>
      <c r="L323" s="97"/>
      <c r="M323" s="97"/>
    </row>
    <row r="324" spans="1:13">
      <c r="A324" s="5"/>
      <c r="B324" s="96"/>
      <c r="C324" s="96"/>
      <c r="D324" s="97"/>
      <c r="E324" s="97"/>
      <c r="F324" s="97"/>
      <c r="G324" s="97"/>
      <c r="H324" s="97"/>
      <c r="I324" s="97"/>
      <c r="J324" s="97"/>
      <c r="K324" s="97"/>
      <c r="L324" s="97"/>
      <c r="M324" s="97"/>
    </row>
    <row r="325" spans="1:13">
      <c r="A325" s="5"/>
      <c r="B325" s="96"/>
      <c r="C325" s="96"/>
      <c r="D325" s="97"/>
      <c r="E325" s="97"/>
      <c r="F325" s="97"/>
      <c r="G325" s="97"/>
      <c r="H325" s="97"/>
      <c r="I325" s="97"/>
      <c r="J325" s="97"/>
      <c r="K325" s="97"/>
      <c r="L325" s="97"/>
      <c r="M325" s="97"/>
    </row>
    <row r="326" spans="1:13">
      <c r="A326" s="5"/>
      <c r="B326" s="96"/>
      <c r="C326" s="96"/>
      <c r="D326" s="97"/>
      <c r="E326" s="97"/>
      <c r="F326" s="97"/>
      <c r="G326" s="97"/>
      <c r="H326" s="97"/>
      <c r="I326" s="97"/>
      <c r="J326" s="97"/>
      <c r="K326" s="97"/>
      <c r="L326" s="97"/>
      <c r="M326" s="97"/>
    </row>
    <row r="327" spans="1:13">
      <c r="A327" s="5"/>
      <c r="B327" s="96"/>
      <c r="C327" s="96"/>
      <c r="D327" s="97"/>
      <c r="E327" s="97"/>
      <c r="F327" s="97"/>
      <c r="G327" s="97"/>
      <c r="H327" s="97"/>
      <c r="I327" s="97"/>
      <c r="J327" s="97"/>
      <c r="K327" s="97"/>
      <c r="L327" s="97"/>
      <c r="M327" s="97"/>
    </row>
    <row r="328" spans="1:13">
      <c r="A328" s="5"/>
      <c r="B328" s="96"/>
      <c r="C328" s="96"/>
      <c r="D328" s="97"/>
      <c r="E328" s="97"/>
      <c r="F328" s="97"/>
      <c r="G328" s="97"/>
      <c r="H328" s="97"/>
      <c r="I328" s="97"/>
      <c r="J328" s="97"/>
      <c r="K328" s="97"/>
      <c r="L328" s="97"/>
      <c r="M328" s="97"/>
    </row>
    <row r="329" spans="1:13">
      <c r="A329" s="5"/>
      <c r="B329" s="96"/>
      <c r="C329" s="96"/>
      <c r="D329" s="97"/>
      <c r="E329" s="97"/>
      <c r="F329" s="97"/>
      <c r="G329" s="97"/>
      <c r="H329" s="97"/>
      <c r="I329" s="97"/>
      <c r="J329" s="97"/>
      <c r="K329" s="97"/>
      <c r="L329" s="97"/>
      <c r="M329" s="97"/>
    </row>
    <row r="330" spans="1:13">
      <c r="A330" s="5"/>
      <c r="B330" s="96"/>
      <c r="C330" s="96"/>
      <c r="D330" s="97"/>
      <c r="E330" s="97"/>
      <c r="F330" s="97"/>
      <c r="G330" s="97"/>
      <c r="H330" s="97"/>
      <c r="I330" s="97"/>
      <c r="J330" s="97"/>
      <c r="K330" s="97"/>
      <c r="L330" s="97"/>
      <c r="M330" s="97"/>
    </row>
    <row r="331" spans="1:13">
      <c r="A331" s="5"/>
      <c r="B331" s="96"/>
      <c r="C331" s="96"/>
      <c r="D331" s="97"/>
      <c r="E331" s="97"/>
      <c r="F331" s="97"/>
      <c r="G331" s="97"/>
      <c r="H331" s="97"/>
      <c r="I331" s="97"/>
      <c r="J331" s="97"/>
      <c r="K331" s="97"/>
      <c r="L331" s="97"/>
      <c r="M331" s="97"/>
    </row>
    <row r="332" spans="1:13">
      <c r="A332" s="5"/>
      <c r="B332" s="96"/>
      <c r="C332" s="96"/>
      <c r="D332" s="97"/>
      <c r="E332" s="97"/>
      <c r="F332" s="97"/>
      <c r="G332" s="97"/>
      <c r="H332" s="97"/>
      <c r="I332" s="97"/>
      <c r="J332" s="97"/>
      <c r="K332" s="97"/>
      <c r="L332" s="97"/>
      <c r="M332" s="97"/>
    </row>
    <row r="333" spans="1:13">
      <c r="A333" s="5"/>
      <c r="B333" s="96"/>
      <c r="C333" s="96"/>
      <c r="D333" s="97"/>
      <c r="E333" s="97"/>
      <c r="F333" s="97"/>
      <c r="G333" s="97"/>
      <c r="H333" s="97"/>
      <c r="I333" s="97"/>
      <c r="J333" s="97"/>
      <c r="K333" s="97"/>
      <c r="L333" s="97"/>
      <c r="M333" s="97"/>
    </row>
    <row r="334" spans="1:13">
      <c r="A334" s="5"/>
      <c r="B334" s="96"/>
      <c r="C334" s="96"/>
      <c r="D334" s="97"/>
      <c r="E334" s="97"/>
      <c r="F334" s="97"/>
      <c r="G334" s="97"/>
      <c r="H334" s="97"/>
      <c r="I334" s="97"/>
      <c r="J334" s="97"/>
      <c r="K334" s="97"/>
      <c r="L334" s="97"/>
      <c r="M334" s="97"/>
    </row>
    <row r="335" spans="1:13">
      <c r="A335" s="5"/>
      <c r="B335" s="96"/>
      <c r="C335" s="96"/>
      <c r="D335" s="97"/>
      <c r="E335" s="97"/>
      <c r="F335" s="97"/>
      <c r="G335" s="97"/>
      <c r="H335" s="97"/>
      <c r="I335" s="97"/>
      <c r="J335" s="97"/>
      <c r="K335" s="97"/>
      <c r="L335" s="97"/>
      <c r="M335" s="97"/>
    </row>
    <row r="336" spans="1:13">
      <c r="A336" s="5"/>
      <c r="B336" s="96"/>
      <c r="C336" s="96"/>
      <c r="D336" s="97"/>
      <c r="E336" s="97"/>
      <c r="F336" s="97"/>
      <c r="G336" s="97"/>
      <c r="H336" s="97"/>
      <c r="I336" s="97"/>
      <c r="J336" s="97"/>
      <c r="K336" s="97"/>
      <c r="L336" s="97"/>
      <c r="M336" s="97"/>
    </row>
    <row r="337" spans="1:13">
      <c r="A337" s="5"/>
      <c r="B337" s="96"/>
      <c r="C337" s="96"/>
      <c r="D337" s="97"/>
      <c r="E337" s="97"/>
      <c r="F337" s="97"/>
      <c r="G337" s="97"/>
      <c r="H337" s="97"/>
      <c r="I337" s="97"/>
      <c r="J337" s="97"/>
      <c r="K337" s="97"/>
      <c r="L337" s="97"/>
      <c r="M337" s="97"/>
    </row>
    <row r="338" spans="1:13">
      <c r="A338" s="5"/>
      <c r="B338" s="96"/>
      <c r="C338" s="96"/>
      <c r="D338" s="97"/>
      <c r="E338" s="97"/>
      <c r="F338" s="97"/>
      <c r="G338" s="97"/>
      <c r="H338" s="97"/>
      <c r="I338" s="97"/>
      <c r="J338" s="97"/>
      <c r="K338" s="97"/>
      <c r="L338" s="97"/>
      <c r="M338" s="97"/>
    </row>
    <row r="339" spans="1:13">
      <c r="A339" s="5"/>
      <c r="B339" s="96"/>
      <c r="C339" s="96"/>
      <c r="D339" s="4"/>
      <c r="E339" s="4"/>
      <c r="F339" s="4"/>
      <c r="G339" s="4"/>
      <c r="H339" s="97"/>
      <c r="I339" s="97"/>
      <c r="J339" s="97"/>
      <c r="K339" s="97"/>
      <c r="L339" s="97"/>
      <c r="M339" s="97"/>
    </row>
    <row r="340" spans="1:13">
      <c r="A340" s="5"/>
      <c r="B340" s="96"/>
      <c r="C340" s="96"/>
      <c r="D340" s="97"/>
      <c r="E340" s="97"/>
      <c r="F340" s="97"/>
      <c r="G340" s="97"/>
      <c r="H340" s="97"/>
      <c r="I340" s="97"/>
      <c r="J340" s="97"/>
      <c r="K340" s="97"/>
      <c r="L340" s="97"/>
      <c r="M340" s="97"/>
    </row>
    <row r="341" spans="1:13">
      <c r="A341" s="5"/>
      <c r="B341" s="96"/>
      <c r="C341" s="96"/>
      <c r="D341" s="97"/>
      <c r="E341" s="97"/>
      <c r="F341" s="97"/>
      <c r="G341" s="97"/>
      <c r="H341" s="97"/>
      <c r="I341" s="97"/>
      <c r="J341" s="97"/>
      <c r="K341" s="97"/>
      <c r="L341" s="97"/>
      <c r="M341" s="97"/>
    </row>
    <row r="342" spans="1:13">
      <c r="A342" s="5"/>
      <c r="B342" s="96"/>
      <c r="C342" s="96"/>
      <c r="D342" s="97"/>
      <c r="E342" s="97"/>
      <c r="F342" s="97"/>
      <c r="G342" s="97"/>
      <c r="H342" s="97"/>
      <c r="I342" s="97"/>
      <c r="J342" s="97"/>
      <c r="K342" s="97"/>
      <c r="L342" s="97"/>
      <c r="M342" s="97"/>
    </row>
    <row r="343" spans="1:13">
      <c r="A343" s="5"/>
      <c r="B343" s="96"/>
      <c r="C343" s="96"/>
      <c r="D343" s="97"/>
      <c r="E343" s="97"/>
      <c r="F343" s="97"/>
      <c r="G343" s="97"/>
      <c r="H343" s="97"/>
      <c r="I343" s="97"/>
      <c r="J343" s="97"/>
      <c r="K343" s="97"/>
      <c r="L343" s="97"/>
      <c r="M343" s="97"/>
    </row>
    <row r="344" spans="1:13">
      <c r="A344" s="5"/>
      <c r="B344" s="96"/>
      <c r="C344" s="96"/>
      <c r="D344" s="97"/>
      <c r="E344" s="97"/>
      <c r="F344" s="97"/>
      <c r="G344" s="97"/>
      <c r="H344" s="97"/>
      <c r="I344" s="97"/>
      <c r="J344" s="97"/>
      <c r="K344" s="97"/>
      <c r="L344" s="97"/>
      <c r="M344" s="97"/>
    </row>
    <row r="345" spans="1:13">
      <c r="A345" s="5"/>
      <c r="B345" s="96"/>
      <c r="C345" s="96"/>
      <c r="D345" s="97"/>
      <c r="E345" s="97"/>
      <c r="F345" s="97"/>
      <c r="G345" s="97"/>
      <c r="H345" s="97"/>
      <c r="I345" s="97"/>
      <c r="J345" s="97"/>
      <c r="K345" s="97"/>
      <c r="L345" s="97"/>
      <c r="M345" s="97"/>
    </row>
    <row r="346" spans="1:13">
      <c r="A346" s="5"/>
      <c r="B346" s="96"/>
      <c r="C346" s="96"/>
      <c r="D346" s="97"/>
      <c r="E346" s="97"/>
      <c r="F346" s="97"/>
      <c r="G346" s="97"/>
      <c r="H346" s="97"/>
      <c r="I346" s="97"/>
      <c r="J346" s="97"/>
      <c r="K346" s="97"/>
      <c r="L346" s="97"/>
      <c r="M346" s="97"/>
    </row>
    <row r="347" spans="1:13">
      <c r="A347" s="5"/>
      <c r="B347" s="96"/>
      <c r="C347" s="96"/>
      <c r="D347" s="97"/>
      <c r="E347" s="97"/>
      <c r="F347" s="97"/>
      <c r="G347" s="97"/>
      <c r="H347" s="97"/>
      <c r="I347" s="97"/>
      <c r="J347" s="97"/>
      <c r="K347" s="97"/>
      <c r="L347" s="97"/>
      <c r="M347" s="97"/>
    </row>
    <row r="348" spans="1:13">
      <c r="A348" s="5"/>
      <c r="B348" s="96"/>
      <c r="C348" s="96"/>
      <c r="D348" s="97"/>
      <c r="E348" s="97"/>
      <c r="F348" s="97"/>
      <c r="G348" s="97"/>
      <c r="H348" s="97"/>
      <c r="I348" s="97"/>
      <c r="J348" s="97"/>
      <c r="K348" s="97"/>
      <c r="L348" s="97"/>
      <c r="M348" s="97"/>
    </row>
    <row r="349" spans="1:13">
      <c r="A349" s="5"/>
      <c r="B349" s="96"/>
      <c r="C349" s="96"/>
      <c r="D349" s="97"/>
      <c r="E349" s="97"/>
      <c r="F349" s="4"/>
      <c r="G349" s="4"/>
      <c r="H349" s="97"/>
      <c r="I349" s="4"/>
      <c r="J349" s="4"/>
      <c r="K349" s="97"/>
      <c r="L349" s="97"/>
      <c r="M349" s="97"/>
    </row>
    <row r="350" spans="1:13">
      <c r="A350" s="5"/>
      <c r="B350" s="96"/>
      <c r="C350" s="96"/>
      <c r="D350" s="97"/>
      <c r="E350" s="97"/>
      <c r="F350" s="97"/>
      <c r="G350" s="97"/>
      <c r="H350" s="97"/>
      <c r="I350" s="97"/>
      <c r="J350" s="97"/>
      <c r="K350" s="97"/>
      <c r="L350" s="97"/>
      <c r="M350" s="97"/>
    </row>
    <row r="351" spans="1:13">
      <c r="A351" s="5"/>
      <c r="B351" s="96"/>
      <c r="C351" s="96"/>
      <c r="D351" s="97"/>
      <c r="E351" s="97"/>
      <c r="F351" s="97"/>
      <c r="G351" s="97"/>
      <c r="H351" s="97"/>
      <c r="I351" s="97"/>
      <c r="J351" s="97"/>
      <c r="K351" s="97"/>
      <c r="L351" s="97"/>
      <c r="M351" s="97"/>
    </row>
    <row r="352" spans="1:13">
      <c r="A352" s="5"/>
      <c r="B352" s="96"/>
      <c r="C352" s="96"/>
      <c r="D352" s="97"/>
      <c r="E352" s="97"/>
      <c r="F352" s="97"/>
      <c r="G352" s="97"/>
      <c r="H352" s="97"/>
      <c r="I352" s="97"/>
      <c r="J352" s="97"/>
      <c r="K352" s="97"/>
      <c r="L352" s="97"/>
      <c r="M352" s="97"/>
    </row>
    <row r="353" spans="1:13">
      <c r="A353" s="5"/>
      <c r="B353" s="96"/>
      <c r="C353" s="96"/>
      <c r="D353" s="97"/>
      <c r="E353" s="97"/>
      <c r="F353" s="4"/>
      <c r="G353" s="4"/>
      <c r="H353" s="97"/>
      <c r="I353" s="97"/>
      <c r="J353" s="97"/>
      <c r="K353" s="97"/>
      <c r="L353" s="97"/>
      <c r="M353" s="97"/>
    </row>
    <row r="354" spans="1:13">
      <c r="A354" s="5"/>
      <c r="B354" s="96"/>
      <c r="C354" s="96"/>
      <c r="D354" s="97"/>
      <c r="E354" s="97"/>
      <c r="F354" s="97"/>
      <c r="G354" s="97"/>
      <c r="H354" s="97"/>
      <c r="I354" s="97"/>
      <c r="J354" s="97"/>
      <c r="K354" s="97"/>
      <c r="L354" s="97"/>
      <c r="M354" s="97"/>
    </row>
    <row r="355" spans="1:13">
      <c r="A355" s="5"/>
      <c r="B355" s="96"/>
      <c r="C355" s="96"/>
      <c r="D355" s="97"/>
      <c r="E355" s="97"/>
      <c r="F355" s="97"/>
      <c r="G355" s="97"/>
      <c r="H355" s="97"/>
      <c r="I355" s="97"/>
      <c r="J355" s="97"/>
      <c r="K355" s="97"/>
      <c r="L355" s="97"/>
      <c r="M355" s="97"/>
    </row>
    <row r="356" spans="1:13">
      <c r="A356" s="5"/>
      <c r="B356" s="96"/>
      <c r="C356" s="96"/>
      <c r="D356" s="97"/>
      <c r="E356" s="97"/>
      <c r="F356" s="97"/>
      <c r="G356" s="97"/>
      <c r="H356" s="97"/>
      <c r="I356" s="97"/>
      <c r="J356" s="97"/>
      <c r="K356" s="97"/>
      <c r="L356" s="97"/>
      <c r="M356" s="97"/>
    </row>
    <row r="357" spans="1:13">
      <c r="A357" s="5"/>
      <c r="B357" s="3"/>
      <c r="C357" s="96"/>
      <c r="D357" s="97"/>
      <c r="E357" s="97"/>
      <c r="F357" s="97"/>
      <c r="G357" s="97"/>
      <c r="H357" s="97"/>
      <c r="I357" s="97"/>
      <c r="J357" s="97"/>
      <c r="K357" s="97"/>
      <c r="L357" s="97"/>
      <c r="M357" s="4"/>
    </row>
    <row r="358" spans="1:13">
      <c r="A358" s="5"/>
      <c r="B358" s="96"/>
      <c r="C358" s="96"/>
      <c r="D358" s="97"/>
      <c r="E358" s="97"/>
      <c r="F358" s="97"/>
      <c r="G358" s="97"/>
      <c r="H358" s="97"/>
      <c r="I358" s="97"/>
      <c r="J358" s="97"/>
      <c r="K358" s="97"/>
      <c r="L358" s="97"/>
      <c r="M358" s="97"/>
    </row>
    <row r="359" spans="1:13">
      <c r="A359" s="5"/>
      <c r="B359" s="96"/>
      <c r="C359" s="96"/>
      <c r="D359" s="97"/>
      <c r="E359" s="97"/>
      <c r="F359" s="97"/>
      <c r="G359" s="97"/>
      <c r="H359" s="97"/>
      <c r="I359" s="97"/>
      <c r="J359" s="97"/>
      <c r="K359" s="97"/>
      <c r="L359" s="97"/>
      <c r="M359" s="97"/>
    </row>
    <row r="360" spans="1:13">
      <c r="A360" s="5"/>
      <c r="B360" s="96"/>
      <c r="C360" s="96"/>
      <c r="D360" s="97"/>
      <c r="E360" s="97"/>
      <c r="F360" s="97"/>
      <c r="G360" s="97"/>
      <c r="H360" s="97"/>
      <c r="I360" s="97"/>
      <c r="J360" s="97"/>
      <c r="K360" s="97"/>
      <c r="L360" s="97"/>
      <c r="M360" s="97"/>
    </row>
    <row r="361" spans="1:13">
      <c r="A361" s="5"/>
      <c r="B361" s="96"/>
      <c r="C361" s="96"/>
      <c r="D361" s="97"/>
      <c r="E361" s="97"/>
      <c r="F361" s="97"/>
      <c r="G361" s="97"/>
      <c r="H361" s="97"/>
      <c r="I361" s="97"/>
      <c r="J361" s="97"/>
      <c r="K361" s="97"/>
      <c r="L361" s="97"/>
      <c r="M361" s="97"/>
    </row>
    <row r="362" spans="1:13">
      <c r="A362" s="5"/>
      <c r="B362" s="96"/>
      <c r="C362" s="96"/>
      <c r="D362" s="97"/>
      <c r="E362" s="97"/>
      <c r="F362" s="97"/>
      <c r="G362" s="97"/>
      <c r="H362" s="97"/>
      <c r="I362" s="97"/>
      <c r="J362" s="97"/>
      <c r="K362" s="97"/>
      <c r="L362" s="97"/>
      <c r="M362" s="97"/>
    </row>
    <row r="363" spans="1:13">
      <c r="A363" s="5"/>
      <c r="B363" s="96"/>
      <c r="C363" s="96"/>
      <c r="D363" s="97"/>
      <c r="E363" s="97"/>
      <c r="F363" s="97"/>
      <c r="G363" s="97"/>
      <c r="H363" s="97"/>
      <c r="I363" s="97"/>
      <c r="J363" s="97"/>
      <c r="K363" s="97"/>
      <c r="L363" s="97"/>
      <c r="M363" s="97"/>
    </row>
    <row r="364" spans="1:13">
      <c r="A364" s="5"/>
      <c r="B364" s="96"/>
      <c r="C364" s="96"/>
      <c r="D364" s="97"/>
      <c r="E364" s="97"/>
      <c r="F364" s="97"/>
      <c r="G364" s="97"/>
      <c r="H364" s="97"/>
      <c r="I364" s="97"/>
      <c r="J364" s="97"/>
      <c r="K364" s="97"/>
      <c r="L364" s="97"/>
      <c r="M364" s="97"/>
    </row>
    <row r="365" spans="1:13">
      <c r="A365" s="5"/>
      <c r="B365" s="3"/>
      <c r="C365" s="3"/>
      <c r="D365" s="4"/>
      <c r="E365" s="4"/>
      <c r="F365" s="4"/>
      <c r="G365" s="4"/>
      <c r="H365" s="97"/>
      <c r="I365" s="97"/>
      <c r="J365" s="97"/>
      <c r="K365" s="4"/>
      <c r="L365" s="4"/>
      <c r="M365" s="4"/>
    </row>
    <row r="366" spans="1:13">
      <c r="A366" s="5"/>
      <c r="B366" s="96"/>
      <c r="C366" s="96"/>
      <c r="D366" s="97"/>
      <c r="E366" s="97"/>
      <c r="F366" s="97"/>
      <c r="G366" s="97"/>
      <c r="H366" s="97"/>
      <c r="I366" s="97"/>
      <c r="J366" s="97"/>
      <c r="K366" s="97"/>
      <c r="L366" s="97"/>
      <c r="M366" s="97"/>
    </row>
    <row r="367" spans="1:13">
      <c r="A367" s="5"/>
      <c r="B367" s="96"/>
      <c r="C367" s="96"/>
      <c r="D367" s="97"/>
      <c r="E367" s="97"/>
      <c r="F367" s="97"/>
      <c r="G367" s="97"/>
      <c r="H367" s="97"/>
      <c r="I367" s="97"/>
      <c r="J367" s="97"/>
      <c r="K367" s="97"/>
      <c r="L367" s="97"/>
      <c r="M367" s="97"/>
    </row>
    <row r="368" spans="1:13">
      <c r="A368" s="5"/>
      <c r="B368" s="3"/>
      <c r="C368" s="3"/>
      <c r="D368" s="4"/>
      <c r="E368" s="4"/>
      <c r="F368" s="4"/>
      <c r="G368" s="4"/>
      <c r="H368" s="97"/>
      <c r="I368" s="4"/>
      <c r="J368" s="4"/>
      <c r="K368" s="4"/>
      <c r="L368" s="4"/>
      <c r="M368" s="4"/>
    </row>
    <row r="369" spans="1:13">
      <c r="A369" s="5"/>
      <c r="B369" s="3"/>
      <c r="C369" s="3"/>
      <c r="D369" s="4"/>
      <c r="E369" s="4"/>
      <c r="F369" s="4"/>
      <c r="G369" s="4"/>
      <c r="H369" s="97"/>
      <c r="I369" s="4"/>
      <c r="J369" s="4"/>
      <c r="K369" s="4"/>
      <c r="L369" s="4"/>
      <c r="M369" s="4"/>
    </row>
    <row r="370" spans="1:13">
      <c r="A370" s="5"/>
      <c r="B370" s="96"/>
      <c r="C370" s="96"/>
      <c r="D370" s="97"/>
      <c r="E370" s="97"/>
      <c r="F370" s="97"/>
      <c r="G370" s="97"/>
      <c r="H370" s="97"/>
      <c r="I370" s="97"/>
      <c r="J370" s="97"/>
      <c r="K370" s="97"/>
      <c r="L370" s="97"/>
      <c r="M370" s="97"/>
    </row>
    <row r="371" spans="1:13">
      <c r="A371" s="5"/>
      <c r="B371" s="96"/>
      <c r="C371" s="96"/>
      <c r="D371" s="97"/>
      <c r="E371" s="97"/>
      <c r="F371" s="97"/>
      <c r="G371" s="97"/>
      <c r="H371" s="97"/>
      <c r="I371" s="97"/>
      <c r="J371" s="97"/>
      <c r="K371" s="97"/>
      <c r="L371" s="97"/>
      <c r="M371" s="97"/>
    </row>
    <row r="372" spans="1:13">
      <c r="A372" s="5"/>
      <c r="B372" s="3"/>
      <c r="C372" s="3"/>
      <c r="D372" s="4"/>
      <c r="E372" s="4"/>
      <c r="F372" s="4"/>
      <c r="G372" s="4"/>
      <c r="H372" s="97"/>
      <c r="I372" s="4"/>
      <c r="J372" s="4"/>
      <c r="K372" s="4"/>
      <c r="L372" s="4"/>
      <c r="M372" s="4"/>
    </row>
    <row r="373" spans="1:13">
      <c r="A373" s="5"/>
      <c r="B373" s="96"/>
      <c r="C373" s="96"/>
      <c r="D373" s="97"/>
      <c r="E373" s="97"/>
      <c r="F373" s="97"/>
      <c r="G373" s="97"/>
      <c r="H373" s="97"/>
      <c r="I373" s="97"/>
      <c r="J373" s="97"/>
      <c r="K373" s="97"/>
      <c r="L373" s="97"/>
      <c r="M373" s="97"/>
    </row>
    <row r="374" spans="1:13">
      <c r="A374" s="5"/>
      <c r="B374" s="96"/>
      <c r="C374" s="96"/>
      <c r="D374" s="97"/>
      <c r="E374" s="97"/>
      <c r="F374" s="97"/>
      <c r="G374" s="97"/>
      <c r="H374" s="97"/>
      <c r="I374" s="97"/>
      <c r="J374" s="97"/>
      <c r="K374" s="97"/>
      <c r="L374" s="97"/>
      <c r="M374" s="97"/>
    </row>
    <row r="375" spans="1:13">
      <c r="A375" s="5"/>
      <c r="B375" s="3"/>
      <c r="C375" s="3"/>
      <c r="D375" s="4"/>
      <c r="E375" s="4"/>
      <c r="F375" s="4"/>
      <c r="G375" s="4"/>
      <c r="H375" s="97"/>
      <c r="I375" s="4"/>
      <c r="J375" s="4"/>
      <c r="K375" s="4"/>
      <c r="L375" s="4"/>
      <c r="M375" s="4"/>
    </row>
    <row r="376" spans="1:13">
      <c r="A376" s="5"/>
      <c r="B376" s="96"/>
      <c r="C376" s="96"/>
      <c r="D376" s="97"/>
      <c r="E376" s="97"/>
      <c r="F376" s="97"/>
      <c r="G376" s="97"/>
      <c r="H376" s="97"/>
      <c r="I376" s="97"/>
      <c r="J376" s="97"/>
      <c r="K376" s="97"/>
      <c r="L376" s="97"/>
      <c r="M376" s="97"/>
    </row>
    <row r="377" spans="1:13">
      <c r="A377" s="5"/>
      <c r="B377" s="96"/>
      <c r="C377" s="96"/>
      <c r="D377" s="97"/>
      <c r="E377" s="97"/>
      <c r="F377" s="97"/>
      <c r="G377" s="97"/>
      <c r="H377" s="97"/>
      <c r="I377" s="97"/>
      <c r="J377" s="97"/>
      <c r="K377" s="97"/>
      <c r="L377" s="97"/>
      <c r="M377" s="97"/>
    </row>
    <row r="378" spans="1:13">
      <c r="A378" s="5"/>
      <c r="B378" s="96"/>
      <c r="C378" s="96"/>
      <c r="D378" s="97"/>
      <c r="E378" s="97"/>
      <c r="F378" s="97"/>
      <c r="G378" s="97"/>
      <c r="H378" s="97"/>
      <c r="I378" s="97"/>
      <c r="J378" s="97"/>
      <c r="K378" s="97"/>
      <c r="L378" s="97"/>
      <c r="M378" s="97"/>
    </row>
    <row r="379" spans="1:13">
      <c r="A379" s="5"/>
      <c r="B379" s="96"/>
      <c r="C379" s="96"/>
      <c r="D379" s="97"/>
      <c r="E379" s="97"/>
      <c r="F379" s="97"/>
      <c r="G379" s="97"/>
      <c r="H379" s="97"/>
      <c r="I379" s="97"/>
      <c r="J379" s="97"/>
      <c r="K379" s="97"/>
      <c r="L379" s="97"/>
      <c r="M379" s="97"/>
    </row>
    <row r="380" spans="1:13">
      <c r="A380" s="5"/>
      <c r="B380" s="96"/>
      <c r="C380" s="96"/>
      <c r="D380" s="97"/>
      <c r="E380" s="97"/>
      <c r="F380" s="97"/>
      <c r="G380" s="97"/>
      <c r="H380" s="97"/>
      <c r="I380" s="97"/>
      <c r="J380" s="97"/>
      <c r="K380" s="97"/>
      <c r="L380" s="97"/>
      <c r="M380" s="97"/>
    </row>
    <row r="381" spans="1:13">
      <c r="A381" s="5"/>
      <c r="B381" s="96"/>
      <c r="C381" s="96"/>
      <c r="D381" s="97"/>
      <c r="E381" s="97"/>
      <c r="F381" s="97"/>
      <c r="G381" s="97"/>
      <c r="H381" s="97"/>
      <c r="I381" s="97"/>
      <c r="J381" s="97"/>
      <c r="K381" s="97"/>
      <c r="L381" s="97"/>
      <c r="M381" s="97"/>
    </row>
    <row r="382" spans="1:13">
      <c r="A382" s="5"/>
      <c r="B382" s="96"/>
      <c r="C382" s="96"/>
      <c r="D382" s="97"/>
      <c r="E382" s="97"/>
      <c r="F382" s="97"/>
      <c r="G382" s="97"/>
      <c r="H382" s="97"/>
      <c r="I382" s="97"/>
      <c r="J382" s="97"/>
      <c r="K382" s="97"/>
      <c r="L382" s="97"/>
      <c r="M382" s="97"/>
    </row>
    <row r="383" spans="1:13">
      <c r="A383" s="5"/>
      <c r="B383" s="96"/>
      <c r="C383" s="96"/>
      <c r="D383" s="97"/>
      <c r="E383" s="97"/>
      <c r="F383" s="97"/>
      <c r="G383" s="97"/>
      <c r="H383" s="97"/>
      <c r="I383" s="97"/>
      <c r="J383" s="97"/>
      <c r="K383" s="97"/>
      <c r="L383" s="97"/>
      <c r="M383" s="97"/>
    </row>
    <row r="384" spans="1:13">
      <c r="A384" s="5"/>
      <c r="B384" s="96"/>
      <c r="C384" s="96"/>
      <c r="D384" s="97"/>
      <c r="E384" s="97"/>
      <c r="F384" s="97"/>
      <c r="G384" s="97"/>
      <c r="H384" s="97"/>
      <c r="I384" s="97"/>
      <c r="J384" s="97"/>
      <c r="K384" s="97"/>
      <c r="L384" s="97"/>
      <c r="M384" s="97"/>
    </row>
    <row r="385" spans="1:13">
      <c r="A385" s="5"/>
      <c r="B385" s="96"/>
      <c r="C385" s="96"/>
      <c r="D385" s="97"/>
      <c r="E385" s="97"/>
      <c r="F385" s="97"/>
      <c r="G385" s="97"/>
      <c r="H385" s="97"/>
      <c r="I385" s="97"/>
      <c r="J385" s="97"/>
      <c r="K385" s="97"/>
      <c r="L385" s="97"/>
      <c r="M385" s="97"/>
    </row>
    <row r="386" spans="1:13">
      <c r="A386" s="5"/>
      <c r="B386" s="96"/>
      <c r="C386" s="96"/>
      <c r="D386" s="97"/>
      <c r="E386" s="97"/>
      <c r="F386" s="97"/>
      <c r="G386" s="97"/>
      <c r="H386" s="97"/>
      <c r="I386" s="97"/>
      <c r="J386" s="97"/>
      <c r="K386" s="97"/>
      <c r="L386" s="97"/>
      <c r="M386" s="97"/>
    </row>
    <row r="387" spans="1:13">
      <c r="A387" s="5"/>
      <c r="B387" s="96"/>
      <c r="C387" s="96"/>
      <c r="D387" s="97"/>
      <c r="E387" s="97"/>
      <c r="F387" s="97"/>
      <c r="G387" s="97"/>
      <c r="H387" s="97"/>
      <c r="I387" s="97"/>
      <c r="J387" s="97"/>
      <c r="K387" s="97"/>
      <c r="L387" s="97"/>
      <c r="M387" s="97"/>
    </row>
    <row r="388" spans="1:13">
      <c r="A388" s="5"/>
      <c r="B388" s="96"/>
      <c r="C388" s="96"/>
      <c r="D388" s="97"/>
      <c r="E388" s="97"/>
      <c r="F388" s="97"/>
      <c r="G388" s="97"/>
      <c r="H388" s="97"/>
      <c r="I388" s="97"/>
      <c r="J388" s="97"/>
      <c r="K388" s="97"/>
      <c r="L388" s="97"/>
      <c r="M388" s="97"/>
    </row>
    <row r="389" spans="1:13">
      <c r="A389" s="5"/>
      <c r="B389" s="96"/>
      <c r="C389" s="96"/>
      <c r="D389" s="97"/>
      <c r="E389" s="97"/>
      <c r="F389" s="97"/>
      <c r="G389" s="97"/>
      <c r="H389" s="97"/>
      <c r="I389" s="97"/>
      <c r="J389" s="97"/>
      <c r="K389" s="97"/>
      <c r="L389" s="97"/>
      <c r="M389" s="97"/>
    </row>
    <row r="390" spans="1:13">
      <c r="A390" s="5"/>
      <c r="B390" s="96"/>
      <c r="C390" s="96"/>
      <c r="D390" s="97"/>
      <c r="E390" s="97"/>
      <c r="F390" s="97"/>
      <c r="G390" s="97"/>
      <c r="H390" s="97"/>
      <c r="I390" s="97"/>
      <c r="J390" s="97"/>
      <c r="K390" s="97"/>
      <c r="L390" s="97"/>
      <c r="M390" s="97"/>
    </row>
    <row r="391" spans="1:13">
      <c r="A391" s="5"/>
      <c r="B391" s="96"/>
      <c r="C391" s="96"/>
      <c r="D391" s="97"/>
      <c r="E391" s="97"/>
      <c r="F391" s="97"/>
      <c r="G391" s="97"/>
      <c r="H391" s="97"/>
      <c r="I391" s="97"/>
      <c r="J391" s="97"/>
      <c r="K391" s="97"/>
      <c r="L391" s="97"/>
      <c r="M391" s="97"/>
    </row>
    <row r="392" spans="1:13">
      <c r="A392" s="5"/>
      <c r="B392" s="96"/>
      <c r="C392" s="96"/>
      <c r="D392" s="97"/>
      <c r="E392" s="97"/>
      <c r="F392" s="97"/>
      <c r="G392" s="97"/>
      <c r="H392" s="97"/>
      <c r="I392" s="97"/>
      <c r="J392" s="97"/>
      <c r="K392" s="97"/>
      <c r="L392" s="97"/>
      <c r="M392" s="97"/>
    </row>
    <row r="393" spans="1:13">
      <c r="A393" s="5"/>
      <c r="B393" s="96"/>
      <c r="C393" s="96"/>
      <c r="D393" s="97"/>
      <c r="E393" s="97"/>
      <c r="F393" s="97"/>
      <c r="G393" s="97"/>
      <c r="H393" s="97"/>
      <c r="I393" s="97"/>
      <c r="J393" s="97"/>
      <c r="K393" s="97"/>
      <c r="L393" s="97"/>
      <c r="M393" s="97"/>
    </row>
    <row r="394" spans="1:13">
      <c r="A394" s="5"/>
      <c r="B394" s="96"/>
      <c r="C394" s="96"/>
      <c r="D394" s="97"/>
      <c r="E394" s="97"/>
      <c r="F394" s="97"/>
      <c r="G394" s="97"/>
      <c r="H394" s="97"/>
      <c r="I394" s="97"/>
      <c r="J394" s="97"/>
      <c r="K394" s="97"/>
      <c r="L394" s="97"/>
      <c r="M394" s="97"/>
    </row>
    <row r="395" spans="1:13">
      <c r="A395" s="5"/>
      <c r="B395" s="96"/>
      <c r="C395" s="96"/>
      <c r="D395" s="97"/>
      <c r="E395" s="97"/>
      <c r="F395" s="97"/>
      <c r="G395" s="97"/>
      <c r="H395" s="97"/>
      <c r="I395" s="97"/>
      <c r="J395" s="97"/>
      <c r="K395" s="97"/>
      <c r="L395" s="97"/>
      <c r="M395" s="97"/>
    </row>
    <row r="396" spans="1:13">
      <c r="A396" s="5"/>
      <c r="B396" s="96"/>
      <c r="C396" s="96"/>
      <c r="D396" s="97"/>
      <c r="E396" s="97"/>
      <c r="F396" s="97"/>
      <c r="G396" s="97"/>
      <c r="H396" s="97"/>
      <c r="I396" s="97"/>
      <c r="J396" s="97"/>
      <c r="K396" s="97"/>
      <c r="L396" s="97"/>
      <c r="M396" s="97"/>
    </row>
    <row r="397" spans="1:13">
      <c r="A397" s="5"/>
      <c r="B397" s="96"/>
      <c r="C397" s="96"/>
      <c r="D397" s="97"/>
      <c r="E397" s="97"/>
      <c r="F397" s="97"/>
      <c r="G397" s="97"/>
      <c r="H397" s="97"/>
      <c r="I397" s="97"/>
      <c r="J397" s="97"/>
      <c r="K397" s="97"/>
      <c r="L397" s="97"/>
      <c r="M397" s="97"/>
    </row>
    <row r="398" spans="1:13">
      <c r="A398" s="5"/>
      <c r="B398" s="96"/>
      <c r="C398" s="96"/>
      <c r="D398" s="97"/>
      <c r="E398" s="97"/>
      <c r="F398" s="97"/>
      <c r="G398" s="97"/>
      <c r="H398" s="97"/>
      <c r="I398" s="97"/>
      <c r="J398" s="97"/>
      <c r="K398" s="97"/>
      <c r="L398" s="97"/>
      <c r="M398" s="97"/>
    </row>
    <row r="399" spans="1:13">
      <c r="A399" s="5"/>
      <c r="B399" s="96"/>
      <c r="C399" s="96"/>
      <c r="D399" s="97"/>
      <c r="E399" s="97"/>
      <c r="F399" s="97"/>
      <c r="G399" s="97"/>
      <c r="H399" s="97"/>
      <c r="I399" s="97"/>
      <c r="J399" s="97"/>
      <c r="K399" s="97"/>
      <c r="L399" s="97"/>
      <c r="M399" s="97"/>
    </row>
    <row r="400" spans="1:13">
      <c r="A400" s="5"/>
      <c r="B400" s="96"/>
      <c r="C400" s="96"/>
      <c r="D400" s="97"/>
      <c r="E400" s="97"/>
      <c r="F400" s="97"/>
      <c r="G400" s="97"/>
      <c r="H400" s="97"/>
      <c r="I400" s="97"/>
      <c r="J400" s="97"/>
      <c r="K400" s="97"/>
      <c r="L400" s="97"/>
      <c r="M400" s="97"/>
    </row>
    <row r="401" spans="1:13">
      <c r="A401" s="5"/>
      <c r="B401" s="96"/>
      <c r="C401" s="96"/>
      <c r="D401" s="4"/>
      <c r="E401" s="4"/>
      <c r="F401" s="4"/>
      <c r="G401" s="4"/>
      <c r="H401" s="97"/>
      <c r="I401" s="97"/>
      <c r="J401" s="97"/>
      <c r="K401" s="97"/>
      <c r="L401" s="97"/>
      <c r="M401" s="97"/>
    </row>
    <row r="402" spans="1:13">
      <c r="A402" s="5"/>
      <c r="B402" s="96"/>
      <c r="C402" s="96"/>
      <c r="D402" s="97"/>
      <c r="E402" s="97"/>
      <c r="F402" s="97"/>
      <c r="G402" s="97"/>
      <c r="H402" s="97"/>
      <c r="I402" s="97"/>
      <c r="J402" s="97"/>
      <c r="K402" s="97"/>
      <c r="L402" s="97"/>
      <c r="M402" s="97"/>
    </row>
    <row r="403" spans="1:13">
      <c r="A403" s="5"/>
      <c r="B403" s="96"/>
      <c r="C403" s="96"/>
      <c r="D403" s="97"/>
      <c r="E403" s="97"/>
      <c r="F403" s="97"/>
      <c r="G403" s="97"/>
      <c r="H403" s="97"/>
      <c r="I403" s="97"/>
      <c r="J403" s="97"/>
      <c r="K403" s="97"/>
      <c r="L403" s="97"/>
      <c r="M403" s="97"/>
    </row>
    <row r="404" spans="1:13">
      <c r="A404" s="5"/>
      <c r="B404" s="96"/>
      <c r="C404" s="96"/>
      <c r="D404" s="97"/>
      <c r="E404" s="97"/>
      <c r="F404" s="97"/>
      <c r="G404" s="97"/>
      <c r="H404" s="97"/>
      <c r="I404" s="97"/>
      <c r="J404" s="97"/>
      <c r="K404" s="97"/>
      <c r="L404" s="97"/>
      <c r="M404" s="97"/>
    </row>
    <row r="405" spans="1:13">
      <c r="A405" s="5"/>
      <c r="B405" s="96"/>
      <c r="C405" s="96"/>
      <c r="D405" s="97"/>
      <c r="E405" s="97"/>
      <c r="F405" s="97"/>
      <c r="G405" s="97"/>
      <c r="H405" s="97"/>
      <c r="I405" s="97"/>
      <c r="J405" s="97"/>
      <c r="K405" s="97"/>
      <c r="L405" s="97"/>
      <c r="M405" s="97"/>
    </row>
    <row r="406" spans="1:13">
      <c r="A406" s="5"/>
      <c r="B406" s="96"/>
      <c r="C406" s="96"/>
      <c r="D406" s="97"/>
      <c r="E406" s="97"/>
      <c r="F406" s="97"/>
      <c r="G406" s="97"/>
      <c r="H406" s="97"/>
      <c r="I406" s="97"/>
      <c r="J406" s="97"/>
      <c r="K406" s="97"/>
      <c r="L406" s="97"/>
      <c r="M406" s="97"/>
    </row>
    <row r="407" spans="1:13">
      <c r="A407" s="5"/>
      <c r="B407" s="3"/>
      <c r="C407" s="3"/>
      <c r="D407" s="4"/>
      <c r="E407" s="4"/>
      <c r="F407" s="4"/>
      <c r="G407" s="4"/>
      <c r="H407" s="97"/>
      <c r="I407" s="97"/>
      <c r="J407" s="97"/>
      <c r="K407" s="4"/>
      <c r="L407" s="4"/>
      <c r="M407" s="4"/>
    </row>
    <row r="408" spans="1:13">
      <c r="A408" s="5"/>
      <c r="B408" s="96"/>
      <c r="C408" s="96"/>
      <c r="D408" s="97"/>
      <c r="E408" s="97"/>
      <c r="F408" s="97"/>
      <c r="G408" s="97"/>
      <c r="H408" s="97"/>
      <c r="I408" s="97"/>
      <c r="J408" s="97"/>
      <c r="K408" s="97"/>
      <c r="L408" s="97"/>
      <c r="M408" s="97"/>
    </row>
    <row r="409" spans="1:13">
      <c r="A409" s="5"/>
      <c r="B409" s="96"/>
      <c r="C409" s="96"/>
      <c r="D409" s="97"/>
      <c r="E409" s="97"/>
      <c r="F409" s="97"/>
      <c r="G409" s="97"/>
      <c r="H409" s="97"/>
      <c r="I409" s="97"/>
      <c r="J409" s="97"/>
      <c r="K409" s="97"/>
      <c r="L409" s="97"/>
      <c r="M409" s="97"/>
    </row>
    <row r="410" spans="1:13">
      <c r="A410" s="5"/>
      <c r="B410" s="96"/>
      <c r="C410" s="96"/>
      <c r="D410" s="97"/>
      <c r="E410" s="97"/>
      <c r="F410" s="97"/>
      <c r="G410" s="97"/>
      <c r="H410" s="97"/>
      <c r="I410" s="97"/>
      <c r="J410" s="97"/>
      <c r="K410" s="97"/>
      <c r="L410" s="97"/>
      <c r="M410" s="97"/>
    </row>
    <row r="411" spans="1:13">
      <c r="A411" s="5"/>
      <c r="B411" s="96"/>
      <c r="C411" s="96"/>
      <c r="D411" s="97"/>
      <c r="E411" s="97"/>
      <c r="F411" s="97"/>
      <c r="G411" s="97"/>
      <c r="H411" s="97"/>
      <c r="I411" s="97"/>
      <c r="J411" s="97"/>
      <c r="K411" s="97"/>
      <c r="L411" s="97"/>
      <c r="M411" s="97"/>
    </row>
    <row r="412" spans="1:13">
      <c r="A412" s="5"/>
      <c r="B412" s="96"/>
      <c r="C412" s="96"/>
      <c r="D412" s="97"/>
      <c r="E412" s="97"/>
      <c r="F412" s="4"/>
      <c r="G412" s="4"/>
      <c r="H412" s="97"/>
      <c r="I412" s="97"/>
      <c r="J412" s="97"/>
      <c r="K412" s="97"/>
      <c r="L412" s="97"/>
      <c r="M412" s="97"/>
    </row>
    <row r="413" spans="1:13">
      <c r="A413" s="5"/>
      <c r="B413" s="96"/>
      <c r="C413" s="96"/>
      <c r="D413" s="97"/>
      <c r="E413" s="97"/>
      <c r="F413" s="97"/>
      <c r="G413" s="97"/>
      <c r="H413" s="97"/>
      <c r="I413" s="97"/>
      <c r="J413" s="97"/>
      <c r="K413" s="97"/>
      <c r="L413" s="97"/>
      <c r="M413" s="97"/>
    </row>
    <row r="414" spans="1:13">
      <c r="A414" s="5"/>
      <c r="B414" s="96"/>
      <c r="C414" s="96"/>
      <c r="D414" s="97"/>
      <c r="E414" s="97"/>
      <c r="F414" s="97"/>
      <c r="G414" s="97"/>
      <c r="H414" s="97"/>
      <c r="I414" s="97"/>
      <c r="J414" s="97"/>
      <c r="K414" s="97"/>
      <c r="L414" s="97"/>
      <c r="M414" s="97"/>
    </row>
    <row r="415" spans="1:13">
      <c r="A415" s="5"/>
      <c r="B415" s="96"/>
      <c r="C415" s="96"/>
      <c r="D415" s="97"/>
      <c r="E415" s="97"/>
      <c r="F415" s="97"/>
      <c r="G415" s="97"/>
      <c r="H415" s="97"/>
      <c r="I415" s="97"/>
      <c r="J415" s="97"/>
      <c r="K415" s="97"/>
      <c r="L415" s="97"/>
      <c r="M415" s="97"/>
    </row>
    <row r="416" spans="1:13">
      <c r="A416" s="5"/>
      <c r="B416" s="96"/>
      <c r="C416" s="96"/>
      <c r="D416" s="97"/>
      <c r="E416" s="97"/>
      <c r="F416" s="97"/>
      <c r="G416" s="97"/>
      <c r="H416" s="97"/>
      <c r="I416" s="97"/>
      <c r="J416" s="97"/>
      <c r="K416" s="97"/>
      <c r="L416" s="97"/>
      <c r="M416" s="97"/>
    </row>
    <row r="417" spans="1:13">
      <c r="A417" s="5"/>
      <c r="B417" s="96"/>
      <c r="C417" s="96"/>
      <c r="D417" s="97"/>
      <c r="E417" s="97"/>
      <c r="F417" s="97"/>
      <c r="G417" s="97"/>
      <c r="H417" s="97"/>
      <c r="I417" s="97"/>
      <c r="J417" s="97"/>
      <c r="K417" s="97"/>
      <c r="L417" s="97"/>
      <c r="M417" s="97"/>
    </row>
    <row r="418" spans="1:13">
      <c r="A418" s="5"/>
      <c r="B418" s="96"/>
      <c r="C418" s="96"/>
      <c r="D418" s="97"/>
      <c r="E418" s="97"/>
      <c r="F418" s="97"/>
      <c r="G418" s="97"/>
      <c r="H418" s="97"/>
      <c r="I418" s="97"/>
      <c r="J418" s="97"/>
      <c r="K418" s="97"/>
      <c r="L418" s="97"/>
      <c r="M418" s="97"/>
    </row>
    <row r="419" spans="1:13">
      <c r="A419" s="5"/>
      <c r="B419" s="96"/>
      <c r="C419" s="96"/>
      <c r="D419" s="97"/>
      <c r="E419" s="97"/>
      <c r="F419" s="97"/>
      <c r="G419" s="97"/>
      <c r="H419" s="97"/>
      <c r="I419" s="97"/>
      <c r="J419" s="97"/>
      <c r="K419" s="97"/>
      <c r="L419" s="97"/>
      <c r="M419" s="97"/>
    </row>
    <row r="420" spans="1:13">
      <c r="A420" s="5"/>
      <c r="B420" s="96"/>
      <c r="C420" s="96"/>
      <c r="D420" s="97"/>
      <c r="E420" s="97"/>
      <c r="F420" s="97"/>
      <c r="G420" s="97"/>
      <c r="H420" s="97"/>
      <c r="I420" s="97"/>
      <c r="J420" s="97"/>
      <c r="K420" s="97"/>
      <c r="L420" s="97"/>
      <c r="M420" s="97"/>
    </row>
    <row r="421" spans="1:13">
      <c r="A421" s="5"/>
      <c r="B421" s="96"/>
      <c r="C421" s="96"/>
      <c r="D421" s="97"/>
      <c r="E421" s="97"/>
      <c r="F421" s="97"/>
      <c r="G421" s="97"/>
      <c r="H421" s="97"/>
      <c r="I421" s="97"/>
      <c r="J421" s="97"/>
      <c r="K421" s="97"/>
      <c r="L421" s="97"/>
      <c r="M421" s="97"/>
    </row>
    <row r="422" spans="1:13">
      <c r="A422" s="5"/>
      <c r="B422" s="96"/>
      <c r="C422" s="96"/>
      <c r="D422" s="97"/>
      <c r="E422" s="97"/>
      <c r="F422" s="97"/>
      <c r="G422" s="97"/>
      <c r="H422" s="97"/>
      <c r="I422" s="97"/>
      <c r="J422" s="97"/>
      <c r="K422" s="97"/>
      <c r="L422" s="97"/>
      <c r="M422" s="97"/>
    </row>
    <row r="423" spans="1:13">
      <c r="A423" s="5"/>
      <c r="B423" s="96"/>
      <c r="C423" s="96"/>
      <c r="D423" s="97"/>
      <c r="E423" s="97"/>
      <c r="F423" s="97"/>
      <c r="G423" s="97"/>
      <c r="H423" s="97"/>
      <c r="I423" s="97"/>
      <c r="J423" s="97"/>
      <c r="K423" s="97"/>
      <c r="L423" s="97"/>
      <c r="M423" s="97"/>
    </row>
    <row r="424" spans="1:13">
      <c r="A424" s="5"/>
      <c r="B424" s="96"/>
      <c r="C424" s="96"/>
      <c r="D424" s="97"/>
      <c r="E424" s="97"/>
      <c r="F424" s="97"/>
      <c r="G424" s="97"/>
      <c r="H424" s="97"/>
      <c r="I424" s="97"/>
      <c r="J424" s="97"/>
      <c r="K424" s="97"/>
      <c r="L424" s="97"/>
      <c r="M424" s="97"/>
    </row>
    <row r="425" spans="1:13">
      <c r="A425" s="5"/>
      <c r="B425" s="96"/>
      <c r="C425" s="96"/>
      <c r="D425" s="97"/>
      <c r="E425" s="97"/>
      <c r="F425" s="97"/>
      <c r="G425" s="97"/>
      <c r="H425" s="97"/>
      <c r="I425" s="97"/>
      <c r="J425" s="97"/>
      <c r="K425" s="97"/>
      <c r="L425" s="97"/>
      <c r="M425" s="97"/>
    </row>
    <row r="426" spans="1:13">
      <c r="A426" s="5"/>
      <c r="B426" s="96"/>
      <c r="C426" s="96"/>
      <c r="D426" s="97"/>
      <c r="E426" s="97"/>
      <c r="F426" s="97"/>
      <c r="G426" s="97"/>
      <c r="H426" s="97"/>
      <c r="I426" s="97"/>
      <c r="J426" s="97"/>
      <c r="K426" s="97"/>
      <c r="L426" s="97"/>
      <c r="M426" s="97"/>
    </row>
    <row r="427" spans="1:13">
      <c r="A427" s="5"/>
      <c r="B427" s="96"/>
      <c r="C427" s="96"/>
      <c r="D427" s="97"/>
      <c r="E427" s="97"/>
      <c r="F427" s="97"/>
      <c r="G427" s="97"/>
      <c r="H427" s="97"/>
      <c r="I427" s="97"/>
      <c r="J427" s="97"/>
      <c r="K427" s="97"/>
      <c r="L427" s="97"/>
      <c r="M427" s="97"/>
    </row>
    <row r="428" spans="1:13">
      <c r="A428" s="5"/>
      <c r="B428" s="96"/>
      <c r="C428" s="96"/>
      <c r="D428" s="97"/>
      <c r="E428" s="97"/>
      <c r="F428" s="97"/>
      <c r="G428" s="97"/>
      <c r="H428" s="97"/>
      <c r="I428" s="97"/>
      <c r="J428" s="97"/>
      <c r="K428" s="97"/>
      <c r="L428" s="97"/>
      <c r="M428" s="97"/>
    </row>
    <row r="429" spans="1:13">
      <c r="A429" s="5"/>
      <c r="B429" s="96"/>
      <c r="C429" s="96"/>
      <c r="D429" s="97"/>
      <c r="E429" s="97"/>
      <c r="F429" s="97"/>
      <c r="G429" s="97"/>
      <c r="H429" s="97"/>
      <c r="I429" s="97"/>
      <c r="J429" s="97"/>
      <c r="K429" s="97"/>
      <c r="L429" s="97"/>
      <c r="M429" s="97"/>
    </row>
    <row r="430" spans="1:13">
      <c r="A430" s="5"/>
      <c r="B430" s="96"/>
      <c r="C430" s="96"/>
      <c r="D430" s="97"/>
      <c r="E430" s="97"/>
      <c r="F430" s="97"/>
      <c r="G430" s="97"/>
      <c r="H430" s="97"/>
      <c r="I430" s="97"/>
      <c r="J430" s="97"/>
      <c r="K430" s="97"/>
      <c r="L430" s="97"/>
      <c r="M430" s="97"/>
    </row>
    <row r="431" spans="1:13">
      <c r="A431" s="5"/>
      <c r="B431" s="96"/>
      <c r="C431" s="96"/>
      <c r="D431" s="97"/>
      <c r="E431" s="97"/>
      <c r="F431" s="97"/>
      <c r="G431" s="97"/>
      <c r="H431" s="97"/>
      <c r="I431" s="97"/>
      <c r="J431" s="97"/>
      <c r="K431" s="97"/>
      <c r="L431" s="97"/>
      <c r="M431" s="97"/>
    </row>
    <row r="432" spans="1:13">
      <c r="A432" s="5"/>
      <c r="B432" s="96"/>
      <c r="C432" s="96"/>
      <c r="D432" s="97"/>
      <c r="E432" s="97"/>
      <c r="F432" s="97"/>
      <c r="G432" s="97"/>
      <c r="H432" s="97"/>
      <c r="I432" s="97"/>
      <c r="J432" s="97"/>
      <c r="K432" s="97"/>
      <c r="L432" s="97"/>
      <c r="M432" s="97"/>
    </row>
    <row r="433" spans="1:13">
      <c r="A433" s="5"/>
      <c r="B433" s="96"/>
      <c r="C433" s="96"/>
      <c r="D433" s="97"/>
      <c r="E433" s="97"/>
      <c r="F433" s="97"/>
      <c r="G433" s="97"/>
      <c r="H433" s="97"/>
      <c r="I433" s="97"/>
      <c r="J433" s="97"/>
      <c r="K433" s="97"/>
      <c r="L433" s="97"/>
      <c r="M433" s="97"/>
    </row>
    <row r="434" spans="1:13">
      <c r="A434" s="5"/>
      <c r="B434" s="96"/>
      <c r="C434" s="96"/>
      <c r="D434" s="97"/>
      <c r="E434" s="97"/>
      <c r="F434" s="97"/>
      <c r="G434" s="97"/>
      <c r="H434" s="97"/>
      <c r="I434" s="97"/>
      <c r="J434" s="97"/>
      <c r="K434" s="97"/>
      <c r="L434" s="97"/>
      <c r="M434" s="97"/>
    </row>
    <row r="435" spans="1:13">
      <c r="A435" s="5"/>
      <c r="B435" s="3"/>
      <c r="C435" s="3"/>
      <c r="D435" s="4"/>
      <c r="E435" s="4"/>
      <c r="F435" s="4"/>
      <c r="G435" s="4"/>
      <c r="H435" s="97"/>
      <c r="I435" s="4"/>
      <c r="J435" s="4"/>
      <c r="K435" s="4"/>
      <c r="L435" s="4"/>
      <c r="M435" s="4"/>
    </row>
    <row r="436" spans="1:13">
      <c r="A436" s="5"/>
      <c r="B436" s="96"/>
      <c r="C436" s="96"/>
      <c r="D436" s="97"/>
      <c r="E436" s="97"/>
      <c r="F436" s="97"/>
      <c r="G436" s="97"/>
      <c r="H436" s="97"/>
      <c r="I436" s="97"/>
      <c r="J436" s="97"/>
      <c r="K436" s="97"/>
      <c r="L436" s="97"/>
      <c r="M436" s="97"/>
    </row>
    <row r="437" spans="1:13">
      <c r="A437" s="5"/>
      <c r="B437" s="96"/>
      <c r="C437" s="96"/>
      <c r="D437" s="97"/>
      <c r="E437" s="97"/>
      <c r="F437" s="97"/>
      <c r="G437" s="97"/>
      <c r="H437" s="97"/>
      <c r="I437" s="97"/>
      <c r="J437" s="97"/>
      <c r="K437" s="97"/>
      <c r="L437" s="97"/>
      <c r="M437" s="97"/>
    </row>
    <row r="438" spans="1:13">
      <c r="A438" s="5"/>
      <c r="B438" s="96"/>
      <c r="C438" s="96"/>
      <c r="D438" s="97"/>
      <c r="E438" s="97"/>
      <c r="F438" s="97"/>
      <c r="G438" s="97"/>
      <c r="H438" s="97"/>
      <c r="I438" s="97"/>
      <c r="J438" s="97"/>
      <c r="K438" s="97"/>
      <c r="L438" s="97"/>
      <c r="M438" s="97"/>
    </row>
    <row r="439" spans="1:13">
      <c r="A439" s="5"/>
      <c r="B439" s="3"/>
      <c r="C439" s="3"/>
      <c r="D439" s="4"/>
      <c r="E439" s="4"/>
      <c r="F439" s="4"/>
      <c r="G439" s="4"/>
      <c r="H439" s="97"/>
      <c r="I439" s="4"/>
      <c r="J439" s="4"/>
      <c r="K439" s="4"/>
      <c r="L439" s="4"/>
      <c r="M439" s="4"/>
    </row>
    <row r="440" spans="1:13">
      <c r="A440" s="5"/>
      <c r="B440" s="96"/>
      <c r="C440" s="96"/>
      <c r="D440" s="97"/>
      <c r="E440" s="97"/>
      <c r="F440" s="97"/>
      <c r="G440" s="97"/>
      <c r="H440" s="97"/>
      <c r="I440" s="97"/>
      <c r="J440" s="97"/>
      <c r="K440" s="97"/>
      <c r="L440" s="97"/>
      <c r="M440" s="97"/>
    </row>
    <row r="441" spans="1:13">
      <c r="A441" s="5"/>
      <c r="B441" s="3"/>
      <c r="C441" s="3"/>
      <c r="D441" s="4"/>
      <c r="E441" s="4"/>
      <c r="F441" s="4"/>
      <c r="G441" s="4"/>
      <c r="H441" s="97"/>
      <c r="I441" s="4"/>
      <c r="J441" s="4"/>
      <c r="K441" s="4"/>
      <c r="L441" s="4"/>
      <c r="M441" s="4"/>
    </row>
    <row r="442" spans="1:13">
      <c r="A442" s="5"/>
      <c r="B442" s="3"/>
      <c r="C442" s="3"/>
      <c r="D442" s="4"/>
      <c r="E442" s="4"/>
      <c r="F442" s="4"/>
      <c r="G442" s="4"/>
      <c r="H442" s="97"/>
      <c r="I442" s="4"/>
      <c r="J442" s="4"/>
      <c r="K442" s="4"/>
      <c r="L442" s="4"/>
      <c r="M442" s="4"/>
    </row>
    <row r="443" spans="1:13">
      <c r="A443" s="5"/>
      <c r="B443" s="96"/>
      <c r="C443" s="96"/>
      <c r="D443" s="97"/>
      <c r="E443" s="97"/>
      <c r="F443" s="97"/>
      <c r="G443" s="97"/>
      <c r="H443" s="97"/>
      <c r="I443" s="97"/>
      <c r="J443" s="97"/>
      <c r="K443" s="97"/>
      <c r="L443" s="97"/>
      <c r="M443" s="97"/>
    </row>
    <row r="444" spans="1:13">
      <c r="A444" s="5"/>
      <c r="B444" s="3"/>
      <c r="C444" s="3"/>
      <c r="D444" s="4"/>
      <c r="E444" s="4"/>
      <c r="F444" s="4"/>
      <c r="G444" s="4"/>
      <c r="H444" s="97"/>
      <c r="I444" s="4"/>
      <c r="J444" s="4"/>
      <c r="K444" s="4"/>
      <c r="L444" s="4"/>
      <c r="M444" s="4"/>
    </row>
    <row r="445" spans="1:13">
      <c r="A445" s="5"/>
      <c r="B445" s="96"/>
      <c r="C445" s="96"/>
      <c r="D445" s="97"/>
      <c r="E445" s="97"/>
      <c r="F445" s="97"/>
      <c r="G445" s="97"/>
      <c r="H445" s="97"/>
      <c r="I445" s="97"/>
      <c r="J445" s="97"/>
      <c r="K445" s="97"/>
      <c r="L445" s="97"/>
      <c r="M445" s="97"/>
    </row>
    <row r="446" spans="1:13">
      <c r="A446" s="5"/>
      <c r="B446" s="96"/>
      <c r="C446" s="96"/>
      <c r="D446" s="97"/>
      <c r="E446" s="97"/>
      <c r="F446" s="97"/>
      <c r="G446" s="97"/>
      <c r="H446" s="97"/>
      <c r="I446" s="97"/>
      <c r="J446" s="97"/>
      <c r="K446" s="97"/>
      <c r="L446" s="97"/>
      <c r="M446" s="97"/>
    </row>
    <row r="447" spans="1:13">
      <c r="A447" s="5"/>
      <c r="B447" s="96"/>
      <c r="C447" s="96"/>
      <c r="D447" s="97"/>
      <c r="E447" s="97"/>
      <c r="F447" s="97"/>
      <c r="G447" s="97"/>
      <c r="H447" s="97"/>
      <c r="I447" s="97"/>
      <c r="J447" s="97"/>
      <c r="K447" s="97"/>
      <c r="L447" s="97"/>
      <c r="M447" s="97"/>
    </row>
    <row r="448" spans="1:13">
      <c r="A448" s="5"/>
      <c r="B448" s="3"/>
      <c r="C448" s="3"/>
      <c r="D448" s="4"/>
      <c r="E448" s="4"/>
      <c r="F448" s="4"/>
      <c r="G448" s="4"/>
      <c r="H448" s="97"/>
      <c r="I448" s="4"/>
      <c r="J448" s="4"/>
      <c r="K448" s="4"/>
      <c r="L448" s="4"/>
      <c r="M448" s="4"/>
    </row>
    <row r="449" spans="1:13">
      <c r="A449" s="5"/>
      <c r="B449" s="96"/>
      <c r="C449" s="96"/>
      <c r="D449" s="97"/>
      <c r="E449" s="97"/>
      <c r="F449" s="97"/>
      <c r="G449" s="97"/>
      <c r="H449" s="97"/>
      <c r="I449" s="97"/>
      <c r="J449" s="97"/>
      <c r="K449" s="97"/>
      <c r="L449" s="97"/>
      <c r="M449" s="97"/>
    </row>
    <row r="450" spans="1:13">
      <c r="A450" s="5"/>
      <c r="B450" s="96"/>
      <c r="C450" s="96"/>
      <c r="D450" s="97"/>
      <c r="E450" s="97"/>
      <c r="F450" s="97"/>
      <c r="G450" s="97"/>
      <c r="H450" s="97"/>
      <c r="I450" s="97"/>
      <c r="J450" s="97"/>
      <c r="K450" s="97"/>
      <c r="L450" s="97"/>
      <c r="M450" s="97"/>
    </row>
    <row r="451" spans="1:13">
      <c r="A451" s="5"/>
      <c r="B451" s="96"/>
      <c r="C451" s="96"/>
      <c r="D451" s="97"/>
      <c r="E451" s="97"/>
      <c r="F451" s="97"/>
      <c r="G451" s="97"/>
      <c r="H451" s="97"/>
      <c r="I451" s="97"/>
      <c r="J451" s="97"/>
      <c r="K451" s="97"/>
      <c r="L451" s="97"/>
      <c r="M451" s="97"/>
    </row>
    <row r="452" spans="1:13">
      <c r="A452" s="5"/>
      <c r="B452" s="96"/>
      <c r="C452" s="96"/>
      <c r="D452" s="97"/>
      <c r="E452" s="97"/>
      <c r="F452" s="97"/>
      <c r="G452" s="97"/>
      <c r="H452" s="97"/>
      <c r="I452" s="97"/>
      <c r="J452" s="97"/>
      <c r="K452" s="97"/>
      <c r="L452" s="97"/>
      <c r="M452" s="97"/>
    </row>
    <row r="453" spans="1:13">
      <c r="A453" s="5"/>
      <c r="B453" s="96"/>
      <c r="C453" s="96"/>
      <c r="D453" s="97"/>
      <c r="E453" s="97"/>
      <c r="F453" s="97"/>
      <c r="G453" s="97"/>
      <c r="H453" s="97"/>
      <c r="I453" s="97"/>
      <c r="J453" s="97"/>
      <c r="K453" s="97"/>
      <c r="L453" s="97"/>
      <c r="M453" s="97"/>
    </row>
    <row r="454" spans="1:13">
      <c r="A454" s="5"/>
      <c r="B454" s="96"/>
      <c r="C454" s="96"/>
      <c r="D454" s="97"/>
      <c r="E454" s="97"/>
      <c r="F454" s="97"/>
      <c r="G454" s="97"/>
      <c r="H454" s="97"/>
      <c r="I454" s="97"/>
      <c r="J454" s="97"/>
      <c r="K454" s="97"/>
      <c r="L454" s="97"/>
      <c r="M454" s="97"/>
    </row>
    <row r="455" spans="1:13">
      <c r="A455" s="5"/>
      <c r="B455" s="96"/>
      <c r="C455" s="96"/>
      <c r="D455" s="97"/>
      <c r="E455" s="97"/>
      <c r="F455" s="97"/>
      <c r="G455" s="97"/>
      <c r="H455" s="97"/>
      <c r="I455" s="97"/>
      <c r="J455" s="97"/>
      <c r="K455" s="97"/>
      <c r="L455" s="97"/>
      <c r="M455" s="97"/>
    </row>
    <row r="456" spans="1:13">
      <c r="A456" s="5"/>
      <c r="B456" s="96"/>
      <c r="C456" s="96"/>
      <c r="D456" s="97"/>
      <c r="E456" s="97"/>
      <c r="F456" s="97"/>
      <c r="G456" s="97"/>
      <c r="H456" s="97"/>
      <c r="I456" s="97"/>
      <c r="J456" s="97"/>
      <c r="K456" s="97"/>
      <c r="L456" s="97"/>
      <c r="M456" s="97"/>
    </row>
    <row r="457" spans="1:13">
      <c r="A457" s="5"/>
      <c r="B457" s="96"/>
      <c r="C457" s="96"/>
      <c r="D457" s="97"/>
      <c r="E457" s="97"/>
      <c r="F457" s="97"/>
      <c r="G457" s="97"/>
      <c r="H457" s="97"/>
      <c r="I457" s="97"/>
      <c r="J457" s="97"/>
      <c r="K457" s="97"/>
      <c r="L457" s="97"/>
      <c r="M457" s="97"/>
    </row>
    <row r="458" spans="1:13">
      <c r="A458" s="5"/>
      <c r="B458" s="96"/>
      <c r="C458" s="96"/>
      <c r="D458" s="97"/>
      <c r="E458" s="97"/>
      <c r="F458" s="97"/>
      <c r="G458" s="97"/>
      <c r="H458" s="97"/>
      <c r="I458" s="97"/>
      <c r="J458" s="97"/>
      <c r="K458" s="97"/>
      <c r="L458" s="97"/>
      <c r="M458" s="97"/>
    </row>
    <row r="459" spans="1:13">
      <c r="A459" s="5"/>
      <c r="B459" s="96"/>
      <c r="C459" s="96"/>
      <c r="D459" s="97"/>
      <c r="E459" s="97"/>
      <c r="F459" s="97"/>
      <c r="G459" s="97"/>
      <c r="H459" s="97"/>
      <c r="I459" s="97"/>
      <c r="J459" s="97"/>
      <c r="K459" s="97"/>
      <c r="L459" s="97"/>
      <c r="M459" s="97"/>
    </row>
    <row r="460" spans="1:13">
      <c r="A460" s="5"/>
      <c r="B460" s="96"/>
      <c r="C460" s="96"/>
      <c r="D460" s="97"/>
      <c r="E460" s="97"/>
      <c r="F460" s="97"/>
      <c r="G460" s="97"/>
      <c r="H460" s="97"/>
      <c r="I460" s="97"/>
      <c r="J460" s="97"/>
      <c r="K460" s="97"/>
      <c r="L460" s="97"/>
      <c r="M460" s="97"/>
    </row>
    <row r="461" spans="1:13">
      <c r="A461" s="5"/>
      <c r="B461" s="96"/>
      <c r="C461" s="96"/>
      <c r="D461" s="97"/>
      <c r="E461" s="97"/>
      <c r="F461" s="97"/>
      <c r="G461" s="97"/>
      <c r="H461" s="97"/>
      <c r="I461" s="97"/>
      <c r="J461" s="97"/>
      <c r="K461" s="97"/>
      <c r="L461" s="97"/>
      <c r="M461" s="97"/>
    </row>
    <row r="462" spans="1:13">
      <c r="A462" s="5"/>
      <c r="B462" s="96"/>
      <c r="C462" s="96"/>
      <c r="D462" s="97"/>
      <c r="E462" s="97"/>
      <c r="F462" s="97"/>
      <c r="G462" s="97"/>
      <c r="H462" s="97"/>
      <c r="I462" s="97"/>
      <c r="J462" s="97"/>
      <c r="K462" s="97"/>
      <c r="L462" s="97"/>
      <c r="M462" s="97"/>
    </row>
    <row r="463" spans="1:13">
      <c r="A463" s="5"/>
      <c r="B463" s="96"/>
      <c r="C463" s="96"/>
      <c r="D463" s="97"/>
      <c r="E463" s="97"/>
      <c r="F463" s="97"/>
      <c r="G463" s="97"/>
      <c r="H463" s="97"/>
      <c r="I463" s="97"/>
      <c r="J463" s="97"/>
      <c r="K463" s="97"/>
      <c r="L463" s="97"/>
      <c r="M463" s="97"/>
    </row>
    <row r="464" spans="1:13">
      <c r="A464" s="5"/>
      <c r="B464" s="96"/>
      <c r="C464" s="96"/>
      <c r="D464" s="97"/>
      <c r="E464" s="97"/>
      <c r="F464" s="97"/>
      <c r="G464" s="97"/>
      <c r="H464" s="97"/>
      <c r="I464" s="97"/>
      <c r="J464" s="97"/>
      <c r="K464" s="97"/>
      <c r="L464" s="97"/>
      <c r="M464" s="97"/>
    </row>
    <row r="465" spans="1:13">
      <c r="A465" s="5"/>
      <c r="B465" s="96"/>
      <c r="C465" s="96"/>
      <c r="D465" s="97"/>
      <c r="E465" s="97"/>
      <c r="F465" s="97"/>
      <c r="G465" s="97"/>
      <c r="H465" s="97"/>
      <c r="I465" s="97"/>
      <c r="J465" s="97"/>
      <c r="K465" s="97"/>
      <c r="L465" s="97"/>
      <c r="M465" s="97"/>
    </row>
    <row r="466" spans="1:13">
      <c r="A466" s="5"/>
      <c r="B466" s="96"/>
      <c r="C466" s="96"/>
      <c r="D466" s="97"/>
      <c r="E466" s="97"/>
      <c r="F466" s="97"/>
      <c r="G466" s="97"/>
      <c r="H466" s="97"/>
      <c r="I466" s="97"/>
      <c r="J466" s="97"/>
      <c r="K466" s="97"/>
      <c r="L466" s="97"/>
      <c r="M466" s="97"/>
    </row>
    <row r="467" spans="1:13">
      <c r="A467" s="5"/>
      <c r="B467" s="96"/>
      <c r="C467" s="96"/>
      <c r="D467" s="97"/>
      <c r="E467" s="97"/>
      <c r="F467" s="97"/>
      <c r="G467" s="97"/>
      <c r="H467" s="97"/>
      <c r="I467" s="97"/>
      <c r="J467" s="97"/>
      <c r="K467" s="97"/>
      <c r="L467" s="97"/>
      <c r="M467" s="97"/>
    </row>
    <row r="468" spans="1:13">
      <c r="A468" s="5"/>
      <c r="B468" s="96"/>
      <c r="C468" s="96"/>
      <c r="D468" s="97"/>
      <c r="E468" s="97"/>
      <c r="F468" s="97"/>
      <c r="G468" s="97"/>
      <c r="H468" s="97"/>
      <c r="I468" s="97"/>
      <c r="J468" s="97"/>
      <c r="K468" s="97"/>
      <c r="L468" s="97"/>
      <c r="M468" s="97"/>
    </row>
    <row r="469" spans="1:13">
      <c r="A469" s="5"/>
      <c r="B469" s="96"/>
      <c r="C469" s="96"/>
      <c r="D469" s="97"/>
      <c r="E469" s="97"/>
      <c r="F469" s="97"/>
      <c r="G469" s="97"/>
      <c r="H469" s="97"/>
      <c r="I469" s="97"/>
      <c r="J469" s="97"/>
      <c r="K469" s="97"/>
      <c r="L469" s="97"/>
      <c r="M469" s="97"/>
    </row>
    <row r="470" spans="1:13">
      <c r="A470" s="5"/>
      <c r="B470" s="96"/>
      <c r="C470" s="96"/>
      <c r="D470" s="97"/>
      <c r="E470" s="97"/>
      <c r="F470" s="97"/>
      <c r="G470" s="97"/>
      <c r="H470" s="97"/>
      <c r="I470" s="97"/>
      <c r="J470" s="97"/>
      <c r="K470" s="97"/>
      <c r="L470" s="97"/>
      <c r="M470" s="97"/>
    </row>
    <row r="471" spans="1:13">
      <c r="A471" s="5"/>
      <c r="B471" s="96"/>
      <c r="C471" s="96"/>
      <c r="D471" s="97"/>
      <c r="E471" s="97"/>
      <c r="F471" s="97"/>
      <c r="G471" s="97"/>
      <c r="H471" s="97"/>
      <c r="I471" s="97"/>
      <c r="J471" s="97"/>
      <c r="K471" s="97"/>
      <c r="L471" s="97"/>
      <c r="M471" s="97"/>
    </row>
    <row r="472" spans="1:13">
      <c r="A472" s="5"/>
      <c r="B472" s="96"/>
      <c r="C472" s="96"/>
      <c r="D472" s="97"/>
      <c r="E472" s="97"/>
      <c r="F472" s="97"/>
      <c r="G472" s="97"/>
      <c r="H472" s="97"/>
      <c r="I472" s="97"/>
      <c r="J472" s="97"/>
      <c r="K472" s="97"/>
      <c r="L472" s="97"/>
      <c r="M472" s="97"/>
    </row>
    <row r="473" spans="1:13">
      <c r="A473" s="5"/>
      <c r="B473" s="96"/>
      <c r="C473" s="96"/>
      <c r="D473" s="97"/>
      <c r="E473" s="97"/>
      <c r="F473" s="97"/>
      <c r="G473" s="97"/>
      <c r="H473" s="97"/>
      <c r="I473" s="97"/>
      <c r="J473" s="97"/>
      <c r="K473" s="97"/>
      <c r="L473" s="97"/>
      <c r="M473" s="97"/>
    </row>
    <row r="474" spans="1:13">
      <c r="A474" s="5"/>
      <c r="B474" s="96"/>
      <c r="C474" s="96"/>
      <c r="D474" s="97"/>
      <c r="E474" s="97"/>
      <c r="F474" s="97"/>
      <c r="G474" s="97"/>
      <c r="H474" s="97"/>
      <c r="I474" s="97"/>
      <c r="J474" s="97"/>
      <c r="K474" s="97"/>
      <c r="L474" s="97"/>
      <c r="M474" s="97"/>
    </row>
    <row r="475" spans="1:13">
      <c r="A475" s="5"/>
      <c r="B475" s="96"/>
      <c r="C475" s="96"/>
      <c r="D475" s="97"/>
      <c r="E475" s="97"/>
      <c r="F475" s="97"/>
      <c r="G475" s="97"/>
      <c r="H475" s="97"/>
      <c r="I475" s="97"/>
      <c r="J475" s="97"/>
      <c r="K475" s="97"/>
      <c r="L475" s="97"/>
      <c r="M475" s="97"/>
    </row>
    <row r="476" spans="1:13">
      <c r="A476" s="5"/>
      <c r="B476" s="96"/>
      <c r="C476" s="96"/>
      <c r="D476" s="97"/>
      <c r="E476" s="97"/>
      <c r="F476" s="97"/>
      <c r="G476" s="97"/>
      <c r="H476" s="97"/>
      <c r="I476" s="97"/>
      <c r="J476" s="97"/>
      <c r="K476" s="97"/>
      <c r="L476" s="97"/>
      <c r="M476" s="97"/>
    </row>
    <row r="477" spans="1:13">
      <c r="A477" s="5"/>
      <c r="B477" s="96"/>
      <c r="C477" s="96"/>
      <c r="D477" s="97"/>
      <c r="E477" s="97"/>
      <c r="F477" s="97"/>
      <c r="G477" s="97"/>
      <c r="H477" s="97"/>
      <c r="I477" s="97"/>
      <c r="J477" s="97"/>
      <c r="K477" s="97"/>
      <c r="L477" s="97"/>
      <c r="M477" s="97"/>
    </row>
    <row r="478" spans="1:13">
      <c r="A478" s="5"/>
      <c r="B478" s="96"/>
      <c r="C478" s="96"/>
      <c r="D478" s="97"/>
      <c r="E478" s="97"/>
      <c r="F478" s="97"/>
      <c r="G478" s="97"/>
      <c r="H478" s="97"/>
      <c r="I478" s="97"/>
      <c r="J478" s="97"/>
      <c r="K478" s="97"/>
      <c r="L478" s="97"/>
      <c r="M478" s="97"/>
    </row>
    <row r="479" spans="1:13">
      <c r="A479" s="5"/>
      <c r="B479" s="96"/>
      <c r="C479" s="96"/>
      <c r="D479" s="97"/>
      <c r="E479" s="97"/>
      <c r="F479" s="97"/>
      <c r="G479" s="97"/>
      <c r="H479" s="97"/>
      <c r="I479" s="97"/>
      <c r="J479" s="97"/>
      <c r="K479" s="97"/>
      <c r="L479" s="97"/>
      <c r="M479" s="97"/>
    </row>
    <row r="480" spans="1:13">
      <c r="A480" s="5"/>
      <c r="B480" s="96"/>
      <c r="C480" s="96"/>
      <c r="D480" s="97"/>
      <c r="E480" s="97"/>
      <c r="F480" s="97"/>
      <c r="G480" s="97"/>
      <c r="H480" s="97"/>
      <c r="I480" s="97"/>
      <c r="J480" s="97"/>
      <c r="K480" s="97"/>
      <c r="L480" s="97"/>
      <c r="M480" s="97"/>
    </row>
    <row r="481" spans="1:13">
      <c r="A481" s="5"/>
      <c r="B481" s="96"/>
      <c r="C481" s="96"/>
      <c r="D481" s="97"/>
      <c r="E481" s="97"/>
      <c r="F481" s="97"/>
      <c r="G481" s="97"/>
      <c r="H481" s="97"/>
      <c r="I481" s="97"/>
      <c r="J481" s="4"/>
      <c r="K481" s="4"/>
      <c r="L481" s="97"/>
      <c r="M481" s="97"/>
    </row>
    <row r="482" spans="1:13">
      <c r="A482" s="5"/>
      <c r="B482" s="96"/>
      <c r="C482" s="96"/>
      <c r="D482" s="97"/>
      <c r="E482" s="97"/>
      <c r="F482" s="97"/>
      <c r="G482" s="97"/>
      <c r="H482" s="97"/>
      <c r="I482" s="97"/>
      <c r="J482" s="97"/>
      <c r="K482" s="97"/>
      <c r="L482" s="97"/>
      <c r="M482" s="97"/>
    </row>
    <row r="483" spans="1:13">
      <c r="A483" s="5"/>
      <c r="B483" s="96"/>
      <c r="C483" s="96"/>
      <c r="D483" s="97"/>
      <c r="E483" s="97"/>
      <c r="F483" s="97"/>
      <c r="G483" s="97"/>
      <c r="H483" s="97"/>
      <c r="I483" s="97"/>
      <c r="J483" s="97"/>
      <c r="K483" s="97"/>
      <c r="L483" s="97"/>
      <c r="M483" s="97"/>
    </row>
    <row r="484" spans="1:13">
      <c r="A484" s="5"/>
      <c r="B484" s="96"/>
      <c r="C484" s="96"/>
      <c r="D484" s="97"/>
      <c r="E484" s="97"/>
      <c r="F484" s="97"/>
      <c r="G484" s="97"/>
      <c r="H484" s="97"/>
      <c r="I484" s="97"/>
      <c r="J484" s="97"/>
      <c r="K484" s="97"/>
      <c r="L484" s="97"/>
      <c r="M484" s="97"/>
    </row>
    <row r="485" spans="1:13">
      <c r="A485" s="5"/>
      <c r="B485" s="96"/>
      <c r="C485" s="96"/>
      <c r="D485" s="97"/>
      <c r="E485" s="97"/>
      <c r="F485" s="97"/>
      <c r="G485" s="97"/>
      <c r="H485" s="97"/>
      <c r="I485" s="97"/>
      <c r="J485" s="97"/>
      <c r="K485" s="97"/>
      <c r="L485" s="97"/>
      <c r="M485" s="97"/>
    </row>
    <row r="486" spans="1:13">
      <c r="A486" s="5"/>
      <c r="B486" s="96"/>
      <c r="C486" s="96"/>
      <c r="D486" s="97"/>
      <c r="E486" s="97"/>
      <c r="F486" s="97"/>
      <c r="G486" s="97"/>
      <c r="H486" s="97"/>
      <c r="I486" s="97"/>
      <c r="J486" s="97"/>
      <c r="K486" s="97"/>
      <c r="L486" s="97"/>
      <c r="M486" s="97"/>
    </row>
    <row r="487" spans="1:13">
      <c r="A487" s="5"/>
      <c r="B487" s="96"/>
      <c r="C487" s="96"/>
      <c r="D487" s="97"/>
      <c r="E487" s="97"/>
      <c r="F487" s="97"/>
      <c r="G487" s="97"/>
      <c r="H487" s="97"/>
      <c r="I487" s="97"/>
      <c r="J487" s="97"/>
      <c r="K487" s="97"/>
      <c r="L487" s="97"/>
      <c r="M487" s="97"/>
    </row>
    <row r="488" spans="1:13">
      <c r="A488" s="5"/>
      <c r="B488" s="3"/>
      <c r="C488" s="3"/>
      <c r="D488" s="4"/>
      <c r="E488" s="4"/>
      <c r="F488" s="4"/>
      <c r="G488" s="4"/>
      <c r="H488" s="97"/>
      <c r="I488" s="4"/>
      <c r="J488" s="4"/>
      <c r="K488" s="4"/>
      <c r="L488" s="4"/>
      <c r="M488" s="4"/>
    </row>
    <row r="489" spans="1:13">
      <c r="A489" s="5"/>
      <c r="B489" s="96"/>
      <c r="C489" s="96"/>
      <c r="D489" s="97"/>
      <c r="E489" s="97"/>
      <c r="F489" s="97"/>
      <c r="G489" s="97"/>
      <c r="H489" s="97"/>
      <c r="I489" s="97"/>
      <c r="J489" s="97"/>
      <c r="K489" s="97"/>
      <c r="L489" s="97"/>
      <c r="M489" s="97"/>
    </row>
    <row r="490" spans="1:13">
      <c r="A490" s="5"/>
      <c r="B490" s="96"/>
      <c r="C490" s="96"/>
      <c r="D490" s="97"/>
      <c r="E490" s="97"/>
      <c r="F490" s="97"/>
      <c r="G490" s="97"/>
      <c r="H490" s="97"/>
      <c r="I490" s="97"/>
      <c r="J490" s="97"/>
      <c r="K490" s="97"/>
      <c r="L490" s="97"/>
      <c r="M490" s="97"/>
    </row>
    <row r="491" spans="1:13">
      <c r="A491" s="5"/>
      <c r="B491" s="3"/>
      <c r="C491" s="3"/>
      <c r="D491" s="4"/>
      <c r="E491" s="4"/>
      <c r="F491" s="4"/>
      <c r="G491" s="4"/>
      <c r="H491" s="97"/>
      <c r="I491" s="4"/>
      <c r="J491" s="4"/>
      <c r="K491" s="4"/>
      <c r="L491" s="4"/>
      <c r="M491" s="4"/>
    </row>
    <row r="492" spans="1:13">
      <c r="A492" s="5"/>
      <c r="B492" s="96"/>
      <c r="C492" s="96"/>
      <c r="D492" s="97"/>
      <c r="E492" s="97"/>
      <c r="F492" s="97"/>
      <c r="G492" s="97"/>
      <c r="H492" s="97"/>
      <c r="I492" s="97"/>
      <c r="J492" s="97"/>
      <c r="K492" s="97"/>
      <c r="L492" s="97"/>
      <c r="M492" s="97"/>
    </row>
    <row r="493" spans="1:13">
      <c r="A493" s="5"/>
      <c r="B493" s="96"/>
      <c r="C493" s="96"/>
      <c r="D493" s="97"/>
      <c r="E493" s="97"/>
      <c r="F493" s="97"/>
      <c r="G493" s="97"/>
      <c r="H493" s="97"/>
      <c r="I493" s="97"/>
      <c r="J493" s="97"/>
      <c r="K493" s="97"/>
      <c r="L493" s="97"/>
      <c r="M493" s="97"/>
    </row>
    <row r="494" spans="1:13">
      <c r="A494" s="5"/>
      <c r="B494" s="96"/>
      <c r="C494" s="96"/>
      <c r="D494" s="97"/>
      <c r="E494" s="97"/>
      <c r="F494" s="97"/>
      <c r="G494" s="97"/>
      <c r="H494" s="97"/>
      <c r="I494" s="97"/>
      <c r="J494" s="97"/>
      <c r="K494" s="97"/>
      <c r="L494" s="97"/>
      <c r="M494" s="97"/>
    </row>
    <row r="495" spans="1:13">
      <c r="A495" s="5"/>
      <c r="B495" s="96"/>
      <c r="C495" s="96"/>
      <c r="D495" s="97"/>
      <c r="E495" s="97"/>
      <c r="F495" s="97"/>
      <c r="G495" s="97"/>
      <c r="H495" s="97"/>
      <c r="I495" s="97"/>
      <c r="J495" s="97"/>
      <c r="K495" s="97"/>
      <c r="L495" s="97"/>
      <c r="M495" s="97"/>
    </row>
    <row r="496" spans="1:13">
      <c r="A496" s="5"/>
      <c r="B496" s="96"/>
      <c r="C496" s="96"/>
      <c r="D496" s="97"/>
      <c r="E496" s="97"/>
      <c r="F496" s="97"/>
      <c r="G496" s="97"/>
      <c r="H496" s="97"/>
      <c r="I496" s="97"/>
      <c r="J496" s="97"/>
      <c r="K496" s="97"/>
      <c r="L496" s="97"/>
      <c r="M496" s="97"/>
    </row>
    <row r="497" spans="1:13">
      <c r="A497" s="5"/>
      <c r="B497" s="96"/>
      <c r="C497" s="96"/>
      <c r="D497" s="97"/>
      <c r="E497" s="97"/>
      <c r="F497" s="97"/>
      <c r="G497" s="97"/>
      <c r="H497" s="97"/>
      <c r="I497" s="97"/>
      <c r="J497" s="97"/>
      <c r="K497" s="97"/>
      <c r="L497" s="97"/>
      <c r="M497" s="97"/>
    </row>
    <row r="498" spans="1:13">
      <c r="A498" s="5"/>
      <c r="B498" s="96"/>
      <c r="C498" s="96"/>
      <c r="D498" s="97"/>
      <c r="E498" s="97"/>
      <c r="F498" s="97"/>
      <c r="G498" s="97"/>
      <c r="H498" s="97"/>
      <c r="I498" s="97"/>
      <c r="J498" s="97"/>
      <c r="K498" s="97"/>
      <c r="L498" s="97"/>
      <c r="M498" s="97"/>
    </row>
    <row r="499" spans="1:13">
      <c r="A499" s="5"/>
      <c r="B499" s="96"/>
      <c r="C499" s="96"/>
      <c r="D499" s="97"/>
      <c r="E499" s="97"/>
      <c r="F499" s="97"/>
      <c r="G499" s="97"/>
      <c r="H499" s="97"/>
      <c r="I499" s="97"/>
      <c r="J499" s="97"/>
      <c r="K499" s="97"/>
      <c r="L499" s="97"/>
      <c r="M499" s="97"/>
    </row>
    <row r="500" spans="1:13">
      <c r="A500" s="5"/>
      <c r="B500" s="96"/>
      <c r="C500" s="96"/>
      <c r="D500" s="97"/>
      <c r="E500" s="97"/>
      <c r="F500" s="97"/>
      <c r="G500" s="97"/>
      <c r="H500" s="97"/>
      <c r="I500" s="97"/>
      <c r="J500" s="97"/>
      <c r="K500" s="97"/>
      <c r="L500" s="97"/>
      <c r="M500" s="97"/>
    </row>
    <row r="501" spans="1:13">
      <c r="A501" s="5"/>
      <c r="B501" s="3"/>
      <c r="C501" s="3"/>
      <c r="D501" s="4"/>
      <c r="E501" s="4"/>
      <c r="F501" s="4"/>
      <c r="G501" s="4"/>
      <c r="H501" s="97"/>
      <c r="I501" s="4"/>
      <c r="J501" s="4"/>
      <c r="K501" s="4"/>
      <c r="L501" s="4"/>
      <c r="M501" s="4"/>
    </row>
    <row r="502" spans="1:13">
      <c r="A502" s="5"/>
      <c r="B502" s="3"/>
      <c r="C502" s="3"/>
      <c r="D502" s="4"/>
      <c r="E502" s="4"/>
      <c r="F502" s="4"/>
      <c r="G502" s="4"/>
      <c r="H502" s="97"/>
      <c r="I502" s="4"/>
      <c r="J502" s="4"/>
      <c r="K502" s="4"/>
      <c r="L502" s="4"/>
      <c r="M502" s="4"/>
    </row>
    <row r="503" spans="1:13">
      <c r="A503" s="5"/>
      <c r="B503" s="96"/>
      <c r="C503" s="96"/>
      <c r="D503" s="97"/>
      <c r="E503" s="97"/>
      <c r="F503" s="97"/>
      <c r="G503" s="97"/>
      <c r="H503" s="97"/>
      <c r="I503" s="97"/>
      <c r="J503" s="97"/>
      <c r="K503" s="97"/>
      <c r="L503" s="97"/>
      <c r="M503" s="97"/>
    </row>
    <row r="504" spans="1:13">
      <c r="A504" s="5"/>
      <c r="B504" s="96"/>
      <c r="C504" s="96"/>
      <c r="D504" s="97"/>
      <c r="E504" s="97"/>
      <c r="F504" s="97"/>
      <c r="G504" s="97"/>
      <c r="H504" s="97"/>
      <c r="I504" s="97"/>
      <c r="J504" s="97"/>
      <c r="K504" s="97"/>
      <c r="L504" s="97"/>
      <c r="M504" s="97"/>
    </row>
    <row r="505" spans="1:13">
      <c r="A505" s="5"/>
      <c r="B505" s="96"/>
      <c r="C505" s="96"/>
      <c r="D505" s="97"/>
      <c r="E505" s="97"/>
      <c r="F505" s="97"/>
      <c r="G505" s="97"/>
      <c r="H505" s="97"/>
      <c r="I505" s="97"/>
      <c r="J505" s="97"/>
      <c r="K505" s="97"/>
      <c r="L505" s="97"/>
      <c r="M505" s="97"/>
    </row>
    <row r="506" spans="1:13">
      <c r="A506" s="5"/>
      <c r="B506" s="96"/>
      <c r="C506" s="96"/>
      <c r="D506" s="97"/>
      <c r="E506" s="97"/>
      <c r="F506" s="97"/>
      <c r="G506" s="97"/>
      <c r="H506" s="97"/>
      <c r="I506" s="97"/>
      <c r="J506" s="97"/>
      <c r="K506" s="97"/>
      <c r="L506" s="97"/>
      <c r="M506" s="97"/>
    </row>
    <row r="507" spans="1:13">
      <c r="A507" s="5"/>
      <c r="B507" s="96"/>
      <c r="C507" s="96"/>
      <c r="D507" s="97"/>
      <c r="E507" s="97"/>
      <c r="F507" s="97"/>
      <c r="G507" s="97"/>
      <c r="H507" s="97"/>
      <c r="I507" s="97"/>
      <c r="J507" s="97"/>
      <c r="K507" s="97"/>
      <c r="L507" s="97"/>
      <c r="M507" s="97"/>
    </row>
    <row r="508" spans="1:13">
      <c r="A508" s="5"/>
      <c r="B508" s="3"/>
      <c r="C508" s="3"/>
      <c r="D508" s="4"/>
      <c r="E508" s="4"/>
      <c r="F508" s="4"/>
      <c r="G508" s="4"/>
      <c r="H508" s="97"/>
      <c r="I508" s="4"/>
      <c r="J508" s="4"/>
      <c r="K508" s="4"/>
      <c r="L508" s="4"/>
      <c r="M508" s="4"/>
    </row>
    <row r="509" spans="1:13">
      <c r="A509" s="5"/>
      <c r="B509" s="96"/>
      <c r="C509" s="96"/>
      <c r="D509" s="97"/>
      <c r="E509" s="97"/>
      <c r="F509" s="97"/>
      <c r="G509" s="97"/>
      <c r="H509" s="97"/>
      <c r="I509" s="97"/>
      <c r="J509" s="97"/>
      <c r="K509" s="97"/>
      <c r="L509" s="97"/>
      <c r="M509" s="97"/>
    </row>
    <row r="510" spans="1:13">
      <c r="A510" s="5"/>
      <c r="B510" s="3"/>
      <c r="C510" s="3"/>
      <c r="D510" s="4"/>
      <c r="E510" s="4"/>
      <c r="F510" s="4"/>
      <c r="G510" s="4"/>
      <c r="H510" s="97"/>
      <c r="I510" s="4"/>
      <c r="J510" s="4"/>
      <c r="K510" s="4"/>
      <c r="L510" s="4"/>
      <c r="M510" s="4"/>
    </row>
    <row r="511" spans="1:13">
      <c r="A511" s="5"/>
      <c r="B511" s="96"/>
      <c r="C511" s="96"/>
      <c r="D511" s="97"/>
      <c r="E511" s="97"/>
      <c r="F511" s="97"/>
      <c r="G511" s="97"/>
      <c r="H511" s="97"/>
      <c r="I511" s="97"/>
      <c r="J511" s="97"/>
      <c r="K511" s="97"/>
      <c r="L511" s="97"/>
      <c r="M511" s="97"/>
    </row>
    <row r="512" spans="1:13">
      <c r="A512" s="5"/>
      <c r="B512" s="96"/>
      <c r="C512" s="96"/>
      <c r="D512" s="97"/>
      <c r="E512" s="97"/>
      <c r="F512" s="97"/>
      <c r="G512" s="97"/>
      <c r="H512" s="97"/>
      <c r="I512" s="97"/>
      <c r="J512" s="97"/>
      <c r="K512" s="97"/>
      <c r="L512" s="97"/>
      <c r="M512" s="97"/>
    </row>
    <row r="513" spans="1:13">
      <c r="A513" s="5"/>
      <c r="B513" s="96"/>
      <c r="C513" s="96"/>
      <c r="D513" s="97"/>
      <c r="E513" s="97"/>
      <c r="F513" s="97"/>
      <c r="G513" s="97"/>
      <c r="H513" s="97"/>
      <c r="I513" s="97"/>
      <c r="J513" s="97"/>
      <c r="K513" s="97"/>
      <c r="L513" s="97"/>
      <c r="M513" s="97"/>
    </row>
    <row r="514" spans="1:13">
      <c r="A514" s="5"/>
      <c r="B514" s="96"/>
      <c r="C514" s="96"/>
      <c r="D514" s="97"/>
      <c r="E514" s="97"/>
      <c r="F514" s="97"/>
      <c r="G514" s="97"/>
      <c r="H514" s="97"/>
      <c r="I514" s="97"/>
      <c r="J514" s="97"/>
      <c r="K514" s="97"/>
      <c r="L514" s="97"/>
      <c r="M514" s="97"/>
    </row>
    <row r="515" spans="1:13">
      <c r="A515" s="5"/>
      <c r="B515" s="3"/>
      <c r="C515" s="3"/>
      <c r="D515" s="4"/>
      <c r="E515" s="4"/>
      <c r="F515" s="4"/>
      <c r="G515" s="4"/>
      <c r="H515" s="97"/>
      <c r="I515" s="4"/>
      <c r="J515" s="4"/>
      <c r="K515" s="4"/>
      <c r="L515" s="4"/>
      <c r="M515" s="4"/>
    </row>
    <row r="516" spans="1:13">
      <c r="A516" s="5"/>
      <c r="B516" s="96"/>
      <c r="C516" s="96"/>
      <c r="D516" s="97"/>
      <c r="E516" s="97"/>
      <c r="F516" s="97"/>
      <c r="G516" s="97"/>
      <c r="H516" s="97"/>
      <c r="I516" s="97"/>
      <c r="J516" s="97"/>
      <c r="K516" s="97"/>
      <c r="L516" s="97"/>
      <c r="M516" s="97"/>
    </row>
    <row r="517" spans="1:13">
      <c r="A517" s="5"/>
      <c r="B517" s="3"/>
      <c r="C517" s="3"/>
      <c r="D517" s="4"/>
      <c r="E517" s="4"/>
      <c r="F517" s="4"/>
      <c r="G517" s="4"/>
      <c r="H517" s="97"/>
      <c r="I517" s="4"/>
      <c r="J517" s="4"/>
      <c r="K517" s="4"/>
      <c r="L517" s="4"/>
      <c r="M517" s="4"/>
    </row>
    <row r="518" spans="1:13">
      <c r="A518" s="5"/>
      <c r="B518" s="96"/>
      <c r="C518" s="96"/>
      <c r="D518" s="97"/>
      <c r="E518" s="97"/>
      <c r="F518" s="97"/>
      <c r="G518" s="97"/>
      <c r="H518" s="97"/>
      <c r="I518" s="97"/>
      <c r="J518" s="97"/>
      <c r="K518" s="97"/>
      <c r="L518" s="97"/>
      <c r="M518" s="97"/>
    </row>
    <row r="519" spans="1:13">
      <c r="A519" s="5"/>
      <c r="B519" s="96"/>
      <c r="C519" s="96"/>
      <c r="D519" s="97"/>
      <c r="E519" s="97"/>
      <c r="F519" s="97"/>
      <c r="G519" s="97"/>
      <c r="H519" s="97"/>
      <c r="I519" s="97"/>
      <c r="J519" s="97"/>
      <c r="K519" s="97"/>
      <c r="L519" s="97"/>
      <c r="M519" s="97"/>
    </row>
    <row r="520" spans="1:13">
      <c r="A520" s="5"/>
      <c r="B520" s="96"/>
      <c r="C520" s="96"/>
      <c r="D520" s="97"/>
      <c r="E520" s="97"/>
      <c r="F520" s="97"/>
      <c r="G520" s="97"/>
      <c r="H520" s="97"/>
      <c r="I520" s="97"/>
      <c r="J520" s="97"/>
      <c r="K520" s="97"/>
      <c r="L520" s="97"/>
      <c r="M520" s="97"/>
    </row>
    <row r="521" spans="1:13">
      <c r="A521" s="5"/>
      <c r="B521" s="3"/>
      <c r="C521" s="3"/>
      <c r="D521" s="4"/>
      <c r="E521" s="4"/>
      <c r="F521" s="4"/>
      <c r="G521" s="4"/>
      <c r="H521" s="97"/>
      <c r="I521" s="4"/>
      <c r="J521" s="4"/>
      <c r="K521" s="4"/>
      <c r="L521" s="4"/>
      <c r="M521" s="4"/>
    </row>
    <row r="522" spans="1:13">
      <c r="A522" s="5"/>
      <c r="B522" s="96"/>
      <c r="C522" s="96"/>
      <c r="D522" s="97"/>
      <c r="E522" s="97"/>
      <c r="F522" s="97"/>
      <c r="G522" s="97"/>
      <c r="H522" s="97"/>
      <c r="I522" s="97"/>
      <c r="J522" s="97"/>
      <c r="K522" s="97"/>
      <c r="L522" s="97"/>
      <c r="M522" s="97"/>
    </row>
    <row r="523" spans="1:13">
      <c r="A523" s="5"/>
      <c r="B523" s="96"/>
      <c r="C523" s="96"/>
      <c r="D523" s="97"/>
      <c r="E523" s="97"/>
      <c r="F523" s="97"/>
      <c r="G523" s="97"/>
      <c r="H523" s="97"/>
      <c r="I523" s="97"/>
      <c r="J523" s="97"/>
      <c r="K523" s="97"/>
      <c r="L523" s="97"/>
      <c r="M523" s="97"/>
    </row>
    <row r="524" spans="1:13">
      <c r="A524" s="5"/>
      <c r="B524" s="3"/>
      <c r="C524" s="3"/>
      <c r="D524" s="4"/>
      <c r="E524" s="4"/>
      <c r="F524" s="4"/>
      <c r="G524" s="4"/>
      <c r="H524" s="97"/>
      <c r="I524" s="4"/>
      <c r="J524" s="4"/>
      <c r="K524" s="4"/>
      <c r="L524" s="4"/>
      <c r="M524" s="4"/>
    </row>
    <row r="525" spans="1:13">
      <c r="A525" s="5"/>
      <c r="B525" s="96"/>
      <c r="C525" s="96"/>
      <c r="D525" s="97"/>
      <c r="E525" s="97"/>
      <c r="F525" s="97"/>
      <c r="G525" s="97"/>
      <c r="H525" s="97"/>
      <c r="I525" s="97"/>
      <c r="J525" s="97"/>
      <c r="K525" s="97"/>
      <c r="L525" s="97"/>
      <c r="M525" s="97"/>
    </row>
    <row r="526" spans="1:13">
      <c r="A526" s="5"/>
      <c r="B526" s="96"/>
      <c r="C526" s="96"/>
      <c r="D526" s="97"/>
      <c r="E526" s="97"/>
      <c r="F526" s="97"/>
      <c r="G526" s="97"/>
      <c r="H526" s="97"/>
      <c r="I526" s="97"/>
      <c r="J526" s="97"/>
      <c r="K526" s="97"/>
      <c r="L526" s="97"/>
      <c r="M526" s="97"/>
    </row>
    <row r="527" spans="1:13">
      <c r="A527" s="5"/>
      <c r="B527" s="96"/>
      <c r="C527" s="96"/>
      <c r="D527" s="97"/>
      <c r="E527" s="97"/>
      <c r="F527" s="97"/>
      <c r="G527" s="97"/>
      <c r="H527" s="97"/>
      <c r="I527" s="97"/>
      <c r="J527" s="97"/>
      <c r="K527" s="97"/>
      <c r="L527" s="97"/>
      <c r="M527" s="97"/>
    </row>
    <row r="528" spans="1:13">
      <c r="A528" s="5"/>
      <c r="B528" s="96"/>
      <c r="C528" s="96"/>
      <c r="D528" s="97"/>
      <c r="E528" s="97"/>
      <c r="F528" s="97"/>
      <c r="G528" s="97"/>
      <c r="H528" s="97"/>
      <c r="I528" s="97"/>
      <c r="J528" s="97"/>
      <c r="K528" s="97"/>
      <c r="L528" s="97"/>
      <c r="M528" s="97"/>
    </row>
    <row r="529" spans="1:13">
      <c r="A529" s="5"/>
      <c r="B529" s="96"/>
      <c r="C529" s="96"/>
      <c r="D529" s="97"/>
      <c r="E529" s="97"/>
      <c r="F529" s="97"/>
      <c r="G529" s="97"/>
      <c r="H529" s="97"/>
      <c r="I529" s="97"/>
      <c r="J529" s="97"/>
      <c r="K529" s="97"/>
      <c r="L529" s="97"/>
      <c r="M529" s="97"/>
    </row>
    <row r="530" spans="1:13">
      <c r="A530" s="5"/>
      <c r="B530" s="3"/>
      <c r="C530" s="3"/>
      <c r="D530" s="4"/>
      <c r="E530" s="4"/>
      <c r="F530" s="4"/>
      <c r="G530" s="4"/>
      <c r="H530" s="97"/>
      <c r="I530" s="4"/>
      <c r="J530" s="4"/>
      <c r="K530" s="4"/>
      <c r="L530" s="4"/>
      <c r="M530" s="4"/>
    </row>
    <row r="531" spans="1:13">
      <c r="A531" s="5"/>
      <c r="B531" s="3"/>
      <c r="C531" s="3"/>
      <c r="D531" s="4"/>
      <c r="E531" s="4"/>
      <c r="F531" s="4"/>
      <c r="G531" s="4"/>
      <c r="H531" s="97"/>
      <c r="I531" s="4"/>
      <c r="J531" s="4"/>
      <c r="K531" s="4"/>
      <c r="L531" s="4"/>
      <c r="M531" s="4"/>
    </row>
    <row r="532" spans="1:13">
      <c r="A532" s="5"/>
      <c r="B532" s="96"/>
      <c r="C532" s="96"/>
      <c r="D532" s="97"/>
      <c r="E532" s="97"/>
      <c r="F532" s="97"/>
      <c r="G532" s="97"/>
      <c r="H532" s="97"/>
      <c r="I532" s="97"/>
      <c r="J532" s="97"/>
      <c r="K532" s="97"/>
      <c r="L532" s="97"/>
      <c r="M532" s="97"/>
    </row>
    <row r="533" spans="1:13">
      <c r="A533" s="5"/>
      <c r="B533" s="96"/>
      <c r="C533" s="96"/>
      <c r="D533" s="97"/>
      <c r="E533" s="97"/>
      <c r="F533" s="97"/>
      <c r="G533" s="97"/>
      <c r="H533" s="97"/>
      <c r="I533" s="97"/>
      <c r="J533" s="97"/>
      <c r="K533" s="97"/>
      <c r="L533" s="97"/>
      <c r="M533" s="97"/>
    </row>
    <row r="534" spans="1:13">
      <c r="A534" s="5"/>
      <c r="B534" s="96"/>
      <c r="C534" s="96"/>
      <c r="D534" s="97"/>
      <c r="E534" s="97"/>
      <c r="F534" s="97"/>
      <c r="G534" s="97"/>
      <c r="H534" s="97"/>
      <c r="I534" s="97"/>
      <c r="J534" s="97"/>
      <c r="K534" s="97"/>
      <c r="L534" s="97"/>
      <c r="M534" s="97"/>
    </row>
    <row r="535" spans="1:13">
      <c r="A535" s="5"/>
      <c r="B535" s="96"/>
      <c r="C535" s="96"/>
      <c r="D535" s="97"/>
      <c r="E535" s="97"/>
      <c r="F535" s="97"/>
      <c r="G535" s="97"/>
      <c r="H535" s="97"/>
      <c r="I535" s="97"/>
      <c r="J535" s="97"/>
      <c r="K535" s="97"/>
      <c r="L535" s="97"/>
      <c r="M535" s="97"/>
    </row>
    <row r="536" spans="1:13">
      <c r="A536" s="5"/>
      <c r="B536" s="96"/>
      <c r="C536" s="96"/>
      <c r="D536" s="97"/>
      <c r="E536" s="97"/>
      <c r="F536" s="97"/>
      <c r="G536" s="97"/>
      <c r="H536" s="97"/>
      <c r="I536" s="97"/>
      <c r="J536" s="97"/>
      <c r="K536" s="97"/>
      <c r="L536" s="97"/>
      <c r="M536" s="97"/>
    </row>
    <row r="537" spans="1:13">
      <c r="A537" s="5"/>
      <c r="B537" s="96"/>
      <c r="C537" s="96"/>
      <c r="D537" s="97"/>
      <c r="E537" s="97"/>
      <c r="F537" s="97"/>
      <c r="G537" s="97"/>
      <c r="H537" s="97"/>
      <c r="I537" s="97"/>
      <c r="J537" s="97"/>
      <c r="K537" s="97"/>
      <c r="L537" s="97"/>
      <c r="M537" s="97"/>
    </row>
    <row r="538" spans="1:13">
      <c r="A538" s="5"/>
      <c r="B538" s="96"/>
      <c r="C538" s="96"/>
      <c r="D538" s="97"/>
      <c r="E538" s="97"/>
      <c r="F538" s="97"/>
      <c r="G538" s="97"/>
      <c r="H538" s="97"/>
      <c r="I538" s="97"/>
      <c r="J538" s="97"/>
      <c r="K538" s="97"/>
      <c r="L538" s="97"/>
      <c r="M538" s="97"/>
    </row>
    <row r="539" spans="1:13">
      <c r="A539" s="5"/>
      <c r="B539" s="96"/>
      <c r="C539" s="96"/>
      <c r="D539" s="97"/>
      <c r="E539" s="97"/>
      <c r="F539" s="97"/>
      <c r="G539" s="97"/>
      <c r="H539" s="97"/>
      <c r="I539" s="97"/>
      <c r="J539" s="97"/>
      <c r="K539" s="97"/>
      <c r="L539" s="97"/>
      <c r="M539" s="97"/>
    </row>
    <row r="540" spans="1:13">
      <c r="A540" s="5"/>
      <c r="B540" s="96"/>
      <c r="C540" s="96"/>
      <c r="D540" s="97"/>
      <c r="E540" s="97"/>
      <c r="F540" s="97"/>
      <c r="G540" s="97"/>
      <c r="H540" s="97"/>
      <c r="I540" s="97"/>
      <c r="J540" s="97"/>
      <c r="K540" s="97"/>
      <c r="L540" s="97"/>
      <c r="M540" s="97"/>
    </row>
    <row r="541" spans="1:13">
      <c r="A541" s="5"/>
      <c r="B541" s="96"/>
      <c r="C541" s="96"/>
      <c r="D541" s="97"/>
      <c r="E541" s="97"/>
      <c r="F541" s="97"/>
      <c r="G541" s="97"/>
      <c r="H541" s="97"/>
      <c r="I541" s="97"/>
      <c r="J541" s="97"/>
      <c r="K541" s="97"/>
      <c r="L541" s="97"/>
      <c r="M541" s="97"/>
    </row>
    <row r="542" spans="1:13">
      <c r="A542" s="5"/>
      <c r="B542" s="96"/>
      <c r="C542" s="96"/>
      <c r="D542" s="97"/>
      <c r="E542" s="97"/>
      <c r="F542" s="97"/>
      <c r="G542" s="97"/>
      <c r="H542" s="97"/>
      <c r="I542" s="97"/>
      <c r="J542" s="97"/>
      <c r="K542" s="97"/>
      <c r="L542" s="97"/>
      <c r="M542" s="97"/>
    </row>
    <row r="543" spans="1:13">
      <c r="A543" s="5"/>
      <c r="B543" s="96"/>
      <c r="C543" s="96"/>
      <c r="D543" s="97"/>
      <c r="E543" s="97"/>
      <c r="F543" s="97"/>
      <c r="G543" s="97"/>
      <c r="H543" s="97"/>
      <c r="I543" s="97"/>
      <c r="J543" s="97"/>
      <c r="K543" s="97"/>
      <c r="L543" s="97"/>
      <c r="M543" s="97"/>
    </row>
    <row r="544" spans="1:13">
      <c r="A544" s="5"/>
      <c r="B544" s="96"/>
      <c r="C544" s="96"/>
      <c r="D544" s="97"/>
      <c r="E544" s="97"/>
      <c r="F544" s="97"/>
      <c r="G544" s="97"/>
      <c r="H544" s="97"/>
      <c r="I544" s="97"/>
      <c r="J544" s="97"/>
      <c r="K544" s="97"/>
      <c r="L544" s="97"/>
      <c r="M544" s="97"/>
    </row>
    <row r="545" spans="1:13">
      <c r="A545" s="5"/>
      <c r="B545" s="96"/>
      <c r="C545" s="96"/>
      <c r="D545" s="97"/>
      <c r="E545" s="97"/>
      <c r="F545" s="97"/>
      <c r="G545" s="97"/>
      <c r="H545" s="97"/>
      <c r="I545" s="97"/>
      <c r="J545" s="97"/>
      <c r="K545" s="97"/>
      <c r="L545" s="97"/>
      <c r="M545" s="97"/>
    </row>
    <row r="546" spans="1:13">
      <c r="A546" s="5"/>
      <c r="B546" s="96"/>
      <c r="C546" s="96"/>
      <c r="D546" s="97"/>
      <c r="E546" s="97"/>
      <c r="F546" s="97"/>
      <c r="G546" s="97"/>
      <c r="H546" s="97"/>
      <c r="I546" s="97"/>
      <c r="J546" s="97"/>
      <c r="K546" s="97"/>
      <c r="L546" s="97"/>
      <c r="M546" s="97"/>
    </row>
    <row r="547" spans="1:13">
      <c r="A547" s="5"/>
      <c r="B547" s="96"/>
      <c r="C547" s="96"/>
      <c r="D547" s="97"/>
      <c r="E547" s="97"/>
      <c r="F547" s="97"/>
      <c r="G547" s="97"/>
      <c r="H547" s="97"/>
      <c r="I547" s="97"/>
      <c r="J547" s="97"/>
      <c r="K547" s="97"/>
      <c r="L547" s="97"/>
      <c r="M547" s="97"/>
    </row>
    <row r="548" spans="1:13">
      <c r="A548" s="5"/>
      <c r="B548" s="96"/>
      <c r="C548" s="96"/>
      <c r="D548" s="97"/>
      <c r="E548" s="97"/>
      <c r="F548" s="97"/>
      <c r="G548" s="97"/>
      <c r="H548" s="97"/>
      <c r="I548" s="97"/>
      <c r="J548" s="97"/>
      <c r="K548" s="97"/>
      <c r="L548" s="97"/>
      <c r="M548" s="97"/>
    </row>
    <row r="549" spans="1:13">
      <c r="A549" s="5"/>
      <c r="B549" s="96"/>
      <c r="C549" s="96"/>
      <c r="D549" s="97"/>
      <c r="E549" s="97"/>
      <c r="F549" s="97"/>
      <c r="G549" s="97"/>
      <c r="H549" s="97"/>
      <c r="I549" s="97"/>
      <c r="J549" s="97"/>
      <c r="K549" s="97"/>
      <c r="L549" s="97"/>
      <c r="M549" s="97"/>
    </row>
    <row r="550" spans="1:13">
      <c r="A550" s="5"/>
      <c r="B550" s="96"/>
      <c r="C550" s="96"/>
      <c r="D550" s="97"/>
      <c r="E550" s="97"/>
      <c r="F550" s="97"/>
      <c r="G550" s="97"/>
      <c r="H550" s="97"/>
      <c r="I550" s="97"/>
      <c r="J550" s="97"/>
      <c r="K550" s="97"/>
      <c r="L550" s="97"/>
      <c r="M550" s="97"/>
    </row>
    <row r="551" spans="1:13">
      <c r="A551" s="5"/>
      <c r="B551" s="96"/>
      <c r="C551" s="96"/>
      <c r="D551" s="97"/>
      <c r="E551" s="97"/>
      <c r="F551" s="97"/>
      <c r="G551" s="97"/>
      <c r="H551" s="97"/>
      <c r="I551" s="97"/>
      <c r="J551" s="97"/>
      <c r="K551" s="97"/>
      <c r="L551" s="97"/>
      <c r="M551" s="97"/>
    </row>
    <row r="552" spans="1:13">
      <c r="A552" s="5"/>
      <c r="B552" s="96"/>
      <c r="C552" s="96"/>
      <c r="D552" s="97"/>
      <c r="E552" s="97"/>
      <c r="F552" s="97"/>
      <c r="G552" s="97"/>
      <c r="H552" s="97"/>
      <c r="I552" s="97"/>
      <c r="J552" s="97"/>
      <c r="K552" s="97"/>
      <c r="L552" s="97"/>
      <c r="M552" s="97"/>
    </row>
    <row r="553" spans="1:13">
      <c r="A553" s="5"/>
      <c r="B553" s="96"/>
      <c r="C553" s="96"/>
      <c r="D553" s="97"/>
      <c r="E553" s="97"/>
      <c r="F553" s="97"/>
      <c r="G553" s="97"/>
      <c r="H553" s="97"/>
      <c r="I553" s="97"/>
      <c r="J553" s="97"/>
      <c r="K553" s="97"/>
      <c r="L553" s="97"/>
      <c r="M553" s="97"/>
    </row>
    <row r="554" spans="1:13">
      <c r="A554" s="5"/>
      <c r="B554" s="96"/>
      <c r="C554" s="96"/>
      <c r="D554" s="97"/>
      <c r="E554" s="97"/>
      <c r="F554" s="97"/>
      <c r="G554" s="97"/>
      <c r="H554" s="97"/>
      <c r="I554" s="97"/>
      <c r="J554" s="97"/>
      <c r="K554" s="97"/>
      <c r="L554" s="97"/>
      <c r="M554" s="97"/>
    </row>
    <row r="555" spans="1:13">
      <c r="A555" s="5"/>
      <c r="B555" s="96"/>
      <c r="C555" s="96"/>
      <c r="D555" s="97"/>
      <c r="E555" s="97"/>
      <c r="F555" s="97"/>
      <c r="G555" s="97"/>
      <c r="H555" s="97"/>
      <c r="I555" s="97"/>
      <c r="J555" s="97"/>
      <c r="K555" s="97"/>
      <c r="L555" s="97"/>
      <c r="M555" s="97"/>
    </row>
    <row r="556" spans="1:13">
      <c r="A556" s="5"/>
      <c r="B556" s="96"/>
      <c r="C556" s="96"/>
      <c r="D556" s="97"/>
      <c r="E556" s="97"/>
      <c r="F556" s="97"/>
      <c r="G556" s="97"/>
      <c r="H556" s="97"/>
      <c r="I556" s="97"/>
      <c r="J556" s="97"/>
      <c r="K556" s="97"/>
      <c r="L556" s="97"/>
      <c r="M556" s="97"/>
    </row>
    <row r="557" spans="1:13">
      <c r="A557" s="5"/>
      <c r="B557" s="96"/>
      <c r="C557" s="96"/>
      <c r="D557" s="97"/>
      <c r="E557" s="97"/>
      <c r="F557" s="97"/>
      <c r="G557" s="97"/>
      <c r="H557" s="97"/>
      <c r="I557" s="97"/>
      <c r="J557" s="97"/>
      <c r="K557" s="97"/>
      <c r="L557" s="97"/>
      <c r="M557" s="97"/>
    </row>
    <row r="558" spans="1:13">
      <c r="A558" s="5"/>
      <c r="B558" s="96"/>
      <c r="C558" s="96"/>
      <c r="D558" s="97"/>
      <c r="E558" s="97"/>
      <c r="F558" s="97"/>
      <c r="G558" s="97"/>
      <c r="H558" s="97"/>
      <c r="I558" s="97"/>
      <c r="J558" s="97"/>
      <c r="K558" s="97"/>
      <c r="L558" s="97"/>
      <c r="M558" s="97"/>
    </row>
    <row r="559" spans="1:13">
      <c r="A559" s="5"/>
      <c r="B559" s="96"/>
      <c r="C559" s="96"/>
      <c r="D559" s="97"/>
      <c r="E559" s="97"/>
      <c r="F559" s="97"/>
      <c r="G559" s="97"/>
      <c r="H559" s="97"/>
      <c r="I559" s="97"/>
      <c r="J559" s="97"/>
      <c r="K559" s="97"/>
      <c r="L559" s="97"/>
      <c r="M559" s="97"/>
    </row>
    <row r="560" spans="1:13">
      <c r="A560" s="5"/>
      <c r="B560" s="96"/>
      <c r="C560" s="96"/>
      <c r="D560" s="97"/>
      <c r="E560" s="97"/>
      <c r="F560" s="97"/>
      <c r="G560" s="97"/>
      <c r="H560" s="97"/>
      <c r="I560" s="97"/>
      <c r="J560" s="97"/>
      <c r="K560" s="97"/>
      <c r="L560" s="97"/>
      <c r="M560" s="97"/>
    </row>
    <row r="561" spans="1:13">
      <c r="A561" s="5"/>
      <c r="B561" s="96"/>
      <c r="C561" s="96"/>
      <c r="D561" s="97"/>
      <c r="E561" s="97"/>
      <c r="F561" s="97"/>
      <c r="G561" s="97"/>
      <c r="H561" s="97"/>
      <c r="I561" s="97"/>
      <c r="J561" s="97"/>
      <c r="K561" s="97"/>
      <c r="L561" s="97"/>
      <c r="M561" s="97"/>
    </row>
    <row r="562" spans="1:13">
      <c r="A562" s="5"/>
      <c r="B562" s="96"/>
      <c r="C562" s="96"/>
      <c r="D562" s="97"/>
      <c r="E562" s="97"/>
      <c r="F562" s="97"/>
      <c r="G562" s="97"/>
      <c r="H562" s="97"/>
      <c r="I562" s="97"/>
      <c r="J562" s="97"/>
      <c r="K562" s="97"/>
      <c r="L562" s="97"/>
      <c r="M562" s="97"/>
    </row>
    <row r="563" spans="1:13">
      <c r="A563" s="5"/>
      <c r="B563" s="96"/>
      <c r="C563" s="96"/>
      <c r="D563" s="97"/>
      <c r="E563" s="97"/>
      <c r="F563" s="97"/>
      <c r="G563" s="97"/>
      <c r="H563" s="97"/>
      <c r="I563" s="97"/>
      <c r="J563" s="97"/>
      <c r="K563" s="97"/>
      <c r="L563" s="97"/>
      <c r="M563" s="97"/>
    </row>
    <row r="564" spans="1:13">
      <c r="A564" s="5"/>
      <c r="B564" s="96"/>
      <c r="C564" s="96"/>
      <c r="D564" s="97"/>
      <c r="E564" s="97"/>
      <c r="F564" s="97"/>
      <c r="G564" s="97"/>
      <c r="H564" s="97"/>
      <c r="I564" s="97"/>
      <c r="J564" s="97"/>
      <c r="K564" s="97"/>
      <c r="L564" s="97"/>
      <c r="M564" s="97"/>
    </row>
    <row r="565" spans="1:13">
      <c r="A565" s="5"/>
      <c r="B565" s="96"/>
      <c r="C565" s="96"/>
      <c r="D565" s="97"/>
      <c r="E565" s="97"/>
      <c r="F565" s="97"/>
      <c r="G565" s="97"/>
      <c r="H565" s="97"/>
      <c r="I565" s="97"/>
      <c r="J565" s="97"/>
      <c r="K565" s="97"/>
      <c r="L565" s="97"/>
      <c r="M565" s="97"/>
    </row>
    <row r="566" spans="1:13">
      <c r="A566" s="5"/>
      <c r="B566" s="96"/>
      <c r="C566" s="96"/>
      <c r="D566" s="97"/>
      <c r="E566" s="97"/>
      <c r="F566" s="97"/>
      <c r="G566" s="97"/>
      <c r="H566" s="97"/>
      <c r="I566" s="97"/>
      <c r="J566" s="97"/>
      <c r="K566" s="97"/>
      <c r="L566" s="97"/>
      <c r="M566" s="97"/>
    </row>
    <row r="567" spans="1:13">
      <c r="A567" s="5"/>
      <c r="B567" s="96"/>
      <c r="C567" s="96"/>
      <c r="D567" s="97"/>
      <c r="E567" s="97"/>
      <c r="F567" s="97"/>
      <c r="G567" s="97"/>
      <c r="H567" s="97"/>
      <c r="I567" s="97"/>
      <c r="J567" s="97"/>
      <c r="K567" s="97"/>
      <c r="L567" s="97"/>
      <c r="M567" s="97"/>
    </row>
    <row r="568" spans="1:13">
      <c r="A568" s="5"/>
      <c r="B568" s="96"/>
      <c r="C568" s="96"/>
      <c r="D568" s="97"/>
      <c r="E568" s="97"/>
      <c r="F568" s="97"/>
      <c r="G568" s="97"/>
      <c r="H568" s="97"/>
      <c r="I568" s="97"/>
      <c r="J568" s="97"/>
      <c r="K568" s="97"/>
      <c r="L568" s="97"/>
      <c r="M568" s="97"/>
    </row>
    <row r="569" spans="1:13">
      <c r="A569" s="5"/>
      <c r="B569" s="96"/>
      <c r="C569" s="96"/>
      <c r="D569" s="97"/>
      <c r="E569" s="97"/>
      <c r="F569" s="97"/>
      <c r="G569" s="97"/>
      <c r="H569" s="97"/>
      <c r="I569" s="97"/>
      <c r="J569" s="97"/>
      <c r="K569" s="97"/>
      <c r="L569" s="97"/>
      <c r="M569" s="97"/>
    </row>
    <row r="570" spans="1:13">
      <c r="A570" s="5"/>
      <c r="B570" s="96"/>
      <c r="C570" s="96"/>
      <c r="D570" s="97"/>
      <c r="E570" s="97"/>
      <c r="F570" s="97"/>
      <c r="G570" s="97"/>
      <c r="H570" s="97"/>
      <c r="I570" s="97"/>
      <c r="J570" s="97"/>
      <c r="K570" s="97"/>
      <c r="L570" s="97"/>
      <c r="M570" s="97"/>
    </row>
    <row r="571" spans="1:13">
      <c r="A571" s="5"/>
      <c r="B571" s="96"/>
      <c r="C571" s="96"/>
      <c r="D571" s="97"/>
      <c r="E571" s="97"/>
      <c r="F571" s="97"/>
      <c r="G571" s="97"/>
      <c r="H571" s="97"/>
      <c r="I571" s="97"/>
      <c r="J571" s="97"/>
      <c r="K571" s="97"/>
      <c r="L571" s="97"/>
      <c r="M571" s="97"/>
    </row>
    <row r="572" spans="1:13">
      <c r="A572" s="5"/>
      <c r="B572" s="96"/>
      <c r="C572" s="96"/>
      <c r="D572" s="97"/>
      <c r="E572" s="97"/>
      <c r="F572" s="97"/>
      <c r="G572" s="97"/>
      <c r="H572" s="97"/>
      <c r="I572" s="97"/>
      <c r="J572" s="97"/>
      <c r="K572" s="97"/>
      <c r="L572" s="97"/>
      <c r="M572" s="97"/>
    </row>
    <row r="573" spans="1:13">
      <c r="A573" s="5"/>
      <c r="B573" s="96"/>
      <c r="C573" s="96"/>
      <c r="D573" s="97"/>
      <c r="E573" s="97"/>
      <c r="F573" s="97"/>
      <c r="G573" s="97"/>
      <c r="H573" s="97"/>
      <c r="I573" s="97"/>
      <c r="J573" s="97"/>
      <c r="K573" s="97"/>
      <c r="L573" s="97"/>
      <c r="M573" s="97"/>
    </row>
    <row r="574" spans="1:13">
      <c r="A574" s="5"/>
      <c r="B574" s="96"/>
      <c r="C574" s="96"/>
      <c r="D574" s="97"/>
      <c r="E574" s="97"/>
      <c r="F574" s="97"/>
      <c r="G574" s="97"/>
      <c r="H574" s="97"/>
      <c r="I574" s="97"/>
      <c r="J574" s="97"/>
      <c r="K574" s="97"/>
      <c r="L574" s="97"/>
      <c r="M574" s="97"/>
    </row>
    <row r="575" spans="1:13">
      <c r="A575" s="5"/>
      <c r="B575" s="96"/>
      <c r="C575" s="96"/>
      <c r="D575" s="97"/>
      <c r="E575" s="97"/>
      <c r="F575" s="97"/>
      <c r="G575" s="97"/>
      <c r="H575" s="97"/>
      <c r="I575" s="97"/>
      <c r="J575" s="97"/>
      <c r="K575" s="97"/>
      <c r="L575" s="97"/>
      <c r="M575" s="97"/>
    </row>
    <row r="576" spans="1:13">
      <c r="A576" s="5"/>
      <c r="B576" s="96"/>
      <c r="C576" s="96"/>
      <c r="D576" s="97"/>
      <c r="E576" s="97"/>
      <c r="F576" s="97"/>
      <c r="G576" s="97"/>
      <c r="H576" s="97"/>
      <c r="I576" s="97"/>
      <c r="J576" s="97"/>
      <c r="K576" s="97"/>
      <c r="L576" s="97"/>
      <c r="M576" s="97"/>
    </row>
    <row r="577" spans="1:13">
      <c r="A577" s="5"/>
      <c r="B577" s="96"/>
      <c r="C577" s="96"/>
      <c r="D577" s="97"/>
      <c r="E577" s="97"/>
      <c r="F577" s="97"/>
      <c r="G577" s="97"/>
      <c r="H577" s="97"/>
      <c r="I577" s="97"/>
      <c r="J577" s="97"/>
      <c r="K577" s="97"/>
      <c r="L577" s="97"/>
      <c r="M577" s="97"/>
    </row>
    <row r="578" spans="1:13">
      <c r="A578" s="5"/>
      <c r="B578" s="96"/>
      <c r="C578" s="96"/>
      <c r="D578" s="97"/>
      <c r="E578" s="97"/>
      <c r="F578" s="97"/>
      <c r="G578" s="97"/>
      <c r="H578" s="97"/>
      <c r="I578" s="97"/>
      <c r="J578" s="97"/>
      <c r="K578" s="97"/>
      <c r="L578" s="97"/>
      <c r="M578" s="97"/>
    </row>
    <row r="579" spans="1:13">
      <c r="A579" s="5"/>
      <c r="B579" s="96"/>
      <c r="C579" s="96"/>
      <c r="D579" s="97"/>
      <c r="E579" s="97"/>
      <c r="F579" s="97"/>
      <c r="G579" s="97"/>
      <c r="H579" s="97"/>
      <c r="I579" s="97"/>
      <c r="J579" s="97"/>
      <c r="K579" s="97"/>
      <c r="L579" s="97"/>
      <c r="M579" s="97"/>
    </row>
    <row r="580" spans="1:13">
      <c r="A580" s="5"/>
      <c r="B580" s="96"/>
      <c r="C580" s="96"/>
      <c r="D580" s="97"/>
      <c r="E580" s="97"/>
      <c r="F580" s="97"/>
      <c r="G580" s="97"/>
      <c r="H580" s="97"/>
      <c r="I580" s="97"/>
      <c r="J580" s="97"/>
      <c r="K580" s="97"/>
      <c r="L580" s="97"/>
      <c r="M580" s="97"/>
    </row>
    <row r="581" spans="1:13">
      <c r="A581" s="5"/>
      <c r="B581" s="96"/>
      <c r="C581" s="96"/>
      <c r="D581" s="97"/>
      <c r="E581" s="97"/>
      <c r="F581" s="97"/>
      <c r="G581" s="97"/>
      <c r="H581" s="97"/>
      <c r="I581" s="97"/>
      <c r="J581" s="97"/>
      <c r="K581" s="97"/>
      <c r="L581" s="97"/>
      <c r="M581" s="97"/>
    </row>
    <row r="582" spans="1:13">
      <c r="A582" s="5"/>
      <c r="B582" s="96"/>
      <c r="C582" s="96"/>
      <c r="D582" s="97"/>
      <c r="E582" s="97"/>
      <c r="F582" s="97"/>
      <c r="G582" s="97"/>
      <c r="H582" s="97"/>
      <c r="I582" s="97"/>
      <c r="J582" s="97"/>
      <c r="K582" s="97"/>
      <c r="L582" s="97"/>
      <c r="M582" s="97"/>
    </row>
    <row r="583" spans="1:13">
      <c r="A583" s="5"/>
      <c r="B583" s="96"/>
      <c r="C583" s="96"/>
      <c r="D583" s="97"/>
      <c r="E583" s="97"/>
      <c r="F583" s="97"/>
      <c r="G583" s="97"/>
      <c r="H583" s="97"/>
      <c r="I583" s="97"/>
      <c r="J583" s="97"/>
      <c r="K583" s="97"/>
      <c r="L583" s="97"/>
      <c r="M583" s="97"/>
    </row>
    <row r="584" spans="1:13">
      <c r="A584" s="5"/>
      <c r="B584" s="96"/>
      <c r="C584" s="96"/>
      <c r="D584" s="97"/>
      <c r="E584" s="97"/>
      <c r="F584" s="97"/>
      <c r="G584" s="97"/>
      <c r="H584" s="97"/>
      <c r="I584" s="97"/>
      <c r="J584" s="97"/>
      <c r="K584" s="97"/>
      <c r="L584" s="97"/>
      <c r="M584" s="97"/>
    </row>
    <row r="585" spans="1:13">
      <c r="A585" s="5"/>
      <c r="B585" s="96"/>
      <c r="C585" s="96"/>
      <c r="D585" s="97"/>
      <c r="E585" s="97"/>
      <c r="F585" s="97"/>
      <c r="G585" s="97"/>
      <c r="H585" s="97"/>
      <c r="I585" s="97"/>
      <c r="J585" s="97"/>
      <c r="K585" s="97"/>
      <c r="L585" s="97"/>
      <c r="M585" s="97"/>
    </row>
    <row r="586" spans="1:13">
      <c r="A586" s="5"/>
      <c r="B586" s="96"/>
      <c r="C586" s="96"/>
      <c r="D586" s="97"/>
      <c r="E586" s="97"/>
      <c r="F586" s="97"/>
      <c r="G586" s="97"/>
      <c r="H586" s="97"/>
      <c r="I586" s="97"/>
      <c r="J586" s="97"/>
      <c r="K586" s="97"/>
      <c r="L586" s="97"/>
      <c r="M586" s="97"/>
    </row>
    <row r="587" spans="1:13">
      <c r="A587" s="5"/>
      <c r="B587" s="3"/>
      <c r="C587" s="3"/>
      <c r="D587" s="4"/>
      <c r="E587" s="4"/>
      <c r="F587" s="4"/>
      <c r="G587" s="4"/>
      <c r="H587" s="97"/>
      <c r="I587" s="4"/>
      <c r="J587" s="4"/>
      <c r="K587" s="4"/>
      <c r="L587" s="4"/>
      <c r="M587" s="4"/>
    </row>
    <row r="588" spans="1:13">
      <c r="A588" s="5"/>
      <c r="B588" s="96"/>
      <c r="C588" s="96"/>
      <c r="D588" s="97"/>
      <c r="E588" s="97"/>
      <c r="F588" s="97"/>
      <c r="G588" s="97"/>
      <c r="H588" s="97"/>
      <c r="I588" s="97"/>
      <c r="J588" s="97"/>
      <c r="K588" s="97"/>
      <c r="L588" s="97"/>
      <c r="M588" s="97"/>
    </row>
    <row r="589" spans="1:13">
      <c r="A589" s="5"/>
      <c r="B589" s="96"/>
      <c r="C589" s="96"/>
      <c r="D589" s="97"/>
      <c r="E589" s="97"/>
      <c r="F589" s="97"/>
      <c r="G589" s="97"/>
      <c r="H589" s="97"/>
      <c r="I589" s="97"/>
      <c r="J589" s="97"/>
      <c r="K589" s="97"/>
      <c r="L589" s="97"/>
      <c r="M589" s="97"/>
    </row>
    <row r="590" spans="1:13">
      <c r="A590" s="5"/>
      <c r="B590" s="96"/>
      <c r="C590" s="96"/>
      <c r="D590" s="97"/>
      <c r="E590" s="97"/>
      <c r="F590" s="97"/>
      <c r="G590" s="97"/>
      <c r="H590" s="97"/>
      <c r="I590" s="97"/>
      <c r="J590" s="97"/>
      <c r="K590" s="97"/>
      <c r="L590" s="97"/>
      <c r="M590" s="97"/>
    </row>
    <row r="591" spans="1:13">
      <c r="A591" s="5"/>
      <c r="B591" s="96"/>
      <c r="C591" s="96"/>
      <c r="D591" s="97"/>
      <c r="E591" s="97"/>
      <c r="F591" s="97"/>
      <c r="G591" s="97"/>
      <c r="H591" s="97"/>
      <c r="I591" s="97"/>
      <c r="J591" s="97"/>
      <c r="K591" s="97"/>
      <c r="L591" s="97"/>
      <c r="M591" s="97"/>
    </row>
    <row r="592" spans="1:13">
      <c r="A592" s="5"/>
      <c r="B592" s="96"/>
      <c r="C592" s="96"/>
      <c r="D592" s="97"/>
      <c r="E592" s="97"/>
      <c r="F592" s="97"/>
      <c r="G592" s="97"/>
      <c r="H592" s="97"/>
      <c r="I592" s="97"/>
      <c r="J592" s="97"/>
      <c r="K592" s="97"/>
      <c r="L592" s="97"/>
      <c r="M592" s="97"/>
    </row>
    <row r="593" spans="1:13">
      <c r="A593" s="5"/>
      <c r="B593" s="96"/>
      <c r="C593" s="96"/>
      <c r="D593" s="97"/>
      <c r="E593" s="97"/>
      <c r="F593" s="97"/>
      <c r="G593" s="97"/>
      <c r="H593" s="97"/>
      <c r="I593" s="97"/>
      <c r="J593" s="97"/>
      <c r="K593" s="97"/>
      <c r="L593" s="97"/>
      <c r="M593" s="97"/>
    </row>
    <row r="594" spans="1:13">
      <c r="A594" s="5"/>
      <c r="B594" s="96"/>
      <c r="C594" s="96"/>
      <c r="D594" s="97"/>
      <c r="E594" s="97"/>
      <c r="F594" s="97"/>
      <c r="G594" s="97"/>
      <c r="H594" s="97"/>
      <c r="I594" s="97"/>
      <c r="J594" s="97"/>
      <c r="K594" s="97"/>
      <c r="L594" s="97"/>
      <c r="M594" s="97"/>
    </row>
    <row r="595" spans="1:13">
      <c r="A595" s="5"/>
      <c r="B595" s="96"/>
      <c r="C595" s="96"/>
      <c r="D595" s="97"/>
      <c r="E595" s="97"/>
      <c r="F595" s="97"/>
      <c r="G595" s="97"/>
      <c r="H595" s="97"/>
      <c r="I595" s="97"/>
      <c r="J595" s="97"/>
      <c r="K595" s="97"/>
      <c r="L595" s="97"/>
      <c r="M595" s="97"/>
    </row>
    <row r="596" spans="1:13">
      <c r="A596" s="5"/>
      <c r="B596" s="96"/>
      <c r="C596" s="96"/>
      <c r="D596" s="97"/>
      <c r="E596" s="97"/>
      <c r="F596" s="97"/>
      <c r="G596" s="97"/>
      <c r="H596" s="97"/>
      <c r="I596" s="97"/>
      <c r="J596" s="97"/>
      <c r="K596" s="97"/>
      <c r="L596" s="97"/>
      <c r="M596" s="97"/>
    </row>
    <row r="597" spans="1:13">
      <c r="A597" s="5"/>
      <c r="B597" s="96"/>
      <c r="C597" s="96"/>
      <c r="D597" s="97"/>
      <c r="E597" s="97"/>
      <c r="F597" s="97"/>
      <c r="G597" s="97"/>
      <c r="H597" s="97"/>
      <c r="I597" s="97"/>
      <c r="J597" s="97"/>
      <c r="K597" s="97"/>
      <c r="L597" s="97"/>
      <c r="M597" s="97"/>
    </row>
    <row r="598" spans="1:13">
      <c r="A598" s="5"/>
      <c r="B598" s="96"/>
      <c r="C598" s="96"/>
      <c r="D598" s="97"/>
      <c r="E598" s="97"/>
      <c r="F598" s="97"/>
      <c r="G598" s="97"/>
      <c r="H598" s="97"/>
      <c r="I598" s="97"/>
      <c r="J598" s="97"/>
      <c r="K598" s="97"/>
      <c r="L598" s="97"/>
      <c r="M598" s="97"/>
    </row>
    <row r="599" spans="1:13">
      <c r="A599" s="5"/>
      <c r="B599" s="96"/>
      <c r="C599" s="96"/>
      <c r="D599" s="97"/>
      <c r="E599" s="97"/>
      <c r="F599" s="97"/>
      <c r="G599" s="97"/>
      <c r="H599" s="97"/>
      <c r="I599" s="97"/>
      <c r="J599" s="97"/>
      <c r="K599" s="97"/>
      <c r="L599" s="97"/>
      <c r="M599" s="97"/>
    </row>
    <row r="600" spans="1:13">
      <c r="A600" s="5"/>
      <c r="B600" s="96"/>
      <c r="C600" s="96"/>
      <c r="D600" s="97"/>
      <c r="E600" s="97"/>
      <c r="F600" s="97"/>
      <c r="G600" s="97"/>
      <c r="H600" s="97"/>
      <c r="I600" s="97"/>
      <c r="J600" s="97"/>
      <c r="K600" s="97"/>
      <c r="L600" s="97"/>
      <c r="M600" s="97"/>
    </row>
    <row r="601" spans="1:13">
      <c r="A601" s="5"/>
      <c r="B601" s="96"/>
      <c r="C601" s="96"/>
      <c r="D601" s="97"/>
      <c r="E601" s="97"/>
      <c r="F601" s="97"/>
      <c r="G601" s="97"/>
      <c r="H601" s="97"/>
      <c r="I601" s="97"/>
      <c r="J601" s="97"/>
      <c r="K601" s="97"/>
      <c r="L601" s="97"/>
      <c r="M601" s="97"/>
    </row>
    <row r="602" spans="1:13">
      <c r="A602" s="5"/>
      <c r="B602" s="96"/>
      <c r="C602" s="96"/>
      <c r="D602" s="97"/>
      <c r="E602" s="97"/>
      <c r="F602" s="97"/>
      <c r="G602" s="97"/>
      <c r="H602" s="97"/>
      <c r="I602" s="97"/>
      <c r="J602" s="97"/>
      <c r="K602" s="97"/>
      <c r="L602" s="97"/>
      <c r="M602" s="97"/>
    </row>
    <row r="603" spans="1:13">
      <c r="A603" s="5"/>
      <c r="B603" s="96"/>
      <c r="C603" s="96"/>
      <c r="D603" s="97"/>
      <c r="E603" s="97"/>
      <c r="F603" s="97"/>
      <c r="G603" s="97"/>
      <c r="H603" s="97"/>
      <c r="I603" s="97"/>
      <c r="J603" s="97"/>
      <c r="K603" s="97"/>
      <c r="L603" s="97"/>
      <c r="M603" s="97"/>
    </row>
    <row r="604" spans="1:13">
      <c r="A604" s="5"/>
      <c r="B604" s="96"/>
      <c r="C604" s="96"/>
      <c r="D604" s="97"/>
      <c r="E604" s="97"/>
      <c r="F604" s="97"/>
      <c r="G604" s="97"/>
      <c r="H604" s="97"/>
      <c r="I604" s="97"/>
      <c r="J604" s="97"/>
      <c r="K604" s="97"/>
      <c r="L604" s="97"/>
      <c r="M604" s="97"/>
    </row>
    <row r="605" spans="1:13">
      <c r="A605" s="5"/>
      <c r="B605" s="96"/>
      <c r="C605" s="96"/>
      <c r="D605" s="97"/>
      <c r="E605" s="97"/>
      <c r="F605" s="97"/>
      <c r="G605" s="97"/>
      <c r="H605" s="97"/>
      <c r="I605" s="97"/>
      <c r="J605" s="97"/>
      <c r="K605" s="97"/>
      <c r="L605" s="97"/>
      <c r="M605" s="97"/>
    </row>
    <row r="606" spans="1:13">
      <c r="A606" s="5"/>
      <c r="B606" s="96"/>
      <c r="C606" s="96"/>
      <c r="D606" s="97"/>
      <c r="E606" s="97"/>
      <c r="F606" s="97"/>
      <c r="G606" s="97"/>
      <c r="H606" s="97"/>
      <c r="I606" s="97"/>
      <c r="J606" s="97"/>
      <c r="K606" s="97"/>
      <c r="L606" s="97"/>
      <c r="M606" s="97"/>
    </row>
    <row r="607" spans="1:13">
      <c r="A607" s="5"/>
      <c r="B607" s="96"/>
      <c r="C607" s="96"/>
      <c r="D607" s="97"/>
      <c r="E607" s="97"/>
      <c r="F607" s="97"/>
      <c r="G607" s="97"/>
      <c r="H607" s="97"/>
      <c r="I607" s="97"/>
      <c r="J607" s="97"/>
      <c r="K607" s="97"/>
      <c r="L607" s="97"/>
      <c r="M607" s="97"/>
    </row>
    <row r="608" spans="1:13">
      <c r="A608" s="5"/>
      <c r="B608" s="96"/>
      <c r="C608" s="96"/>
      <c r="D608" s="97"/>
      <c r="E608" s="97"/>
      <c r="F608" s="97"/>
      <c r="G608" s="97"/>
      <c r="H608" s="97"/>
      <c r="I608" s="97"/>
      <c r="J608" s="97"/>
      <c r="K608" s="97"/>
      <c r="L608" s="97"/>
      <c r="M608" s="97"/>
    </row>
    <row r="609" spans="1:13">
      <c r="A609" s="5"/>
      <c r="B609" s="96"/>
      <c r="C609" s="96"/>
      <c r="D609" s="97"/>
      <c r="E609" s="97"/>
      <c r="F609" s="97"/>
      <c r="G609" s="97"/>
      <c r="H609" s="97"/>
      <c r="I609" s="97"/>
      <c r="J609" s="97"/>
      <c r="K609" s="97"/>
      <c r="L609" s="97"/>
      <c r="M609" s="97"/>
    </row>
    <row r="610" spans="1:13">
      <c r="A610" s="5"/>
      <c r="B610" s="96"/>
      <c r="C610" s="96"/>
      <c r="D610" s="97"/>
      <c r="E610" s="97"/>
      <c r="F610" s="97"/>
      <c r="G610" s="97"/>
      <c r="H610" s="97"/>
      <c r="I610" s="97"/>
      <c r="J610" s="97"/>
      <c r="K610" s="97"/>
      <c r="L610" s="97"/>
      <c r="M610" s="97"/>
    </row>
    <row r="611" spans="1:13">
      <c r="A611" s="5"/>
      <c r="B611" s="96"/>
      <c r="C611" s="96"/>
      <c r="D611" s="97"/>
      <c r="E611" s="97"/>
      <c r="F611" s="97"/>
      <c r="G611" s="97"/>
      <c r="H611" s="97"/>
      <c r="I611" s="97"/>
      <c r="J611" s="97"/>
      <c r="K611" s="97"/>
      <c r="L611" s="97"/>
      <c r="M611" s="97"/>
    </row>
    <row r="612" spans="1:13">
      <c r="A612" s="5"/>
      <c r="B612" s="96"/>
      <c r="C612" s="96"/>
      <c r="D612" s="97"/>
      <c r="E612" s="97"/>
      <c r="F612" s="97"/>
      <c r="G612" s="97"/>
      <c r="H612" s="97"/>
      <c r="I612" s="97"/>
      <c r="J612" s="97"/>
      <c r="K612" s="97"/>
      <c r="L612" s="97"/>
      <c r="M612" s="97"/>
    </row>
    <row r="613" spans="1:13">
      <c r="A613" s="5"/>
      <c r="B613" s="96"/>
      <c r="C613" s="96"/>
      <c r="D613" s="97"/>
      <c r="E613" s="97"/>
      <c r="F613" s="97"/>
      <c r="G613" s="97"/>
      <c r="H613" s="97"/>
      <c r="I613" s="97"/>
      <c r="J613" s="97"/>
      <c r="K613" s="97"/>
      <c r="L613" s="97"/>
      <c r="M613" s="97"/>
    </row>
    <row r="614" spans="1:13">
      <c r="A614" s="5"/>
      <c r="B614" s="96"/>
      <c r="C614" s="96"/>
      <c r="D614" s="97"/>
      <c r="E614" s="97"/>
      <c r="F614" s="97"/>
      <c r="G614" s="97"/>
      <c r="H614" s="97"/>
      <c r="I614" s="97"/>
      <c r="J614" s="97"/>
      <c r="K614" s="97"/>
      <c r="L614" s="97"/>
      <c r="M614" s="97"/>
    </row>
    <row r="615" spans="1:13">
      <c r="A615" s="5"/>
      <c r="B615" s="96"/>
      <c r="C615" s="96"/>
      <c r="D615" s="97"/>
      <c r="E615" s="97"/>
      <c r="F615" s="97"/>
      <c r="G615" s="97"/>
      <c r="H615" s="97"/>
      <c r="I615" s="97"/>
      <c r="J615" s="97"/>
      <c r="K615" s="97"/>
      <c r="L615" s="97"/>
      <c r="M615" s="97"/>
    </row>
    <row r="616" spans="1:13">
      <c r="A616" s="5"/>
      <c r="B616" s="96"/>
      <c r="C616" s="96"/>
      <c r="D616" s="97"/>
      <c r="E616" s="97"/>
      <c r="F616" s="97"/>
      <c r="G616" s="97"/>
      <c r="H616" s="97"/>
      <c r="I616" s="97"/>
      <c r="J616" s="97"/>
      <c r="K616" s="97"/>
      <c r="L616" s="97"/>
      <c r="M616" s="97"/>
    </row>
    <row r="617" spans="1:13">
      <c r="A617" s="5"/>
      <c r="B617" s="96"/>
      <c r="C617" s="96"/>
      <c r="D617" s="97"/>
      <c r="E617" s="97"/>
      <c r="F617" s="97"/>
      <c r="G617" s="97"/>
      <c r="H617" s="97"/>
      <c r="I617" s="97"/>
      <c r="J617" s="97"/>
      <c r="K617" s="97"/>
      <c r="L617" s="97"/>
      <c r="M617" s="97"/>
    </row>
    <row r="618" spans="1:13">
      <c r="A618" s="5"/>
      <c r="B618" s="96"/>
      <c r="C618" s="96"/>
      <c r="D618" s="97"/>
      <c r="E618" s="97"/>
      <c r="F618" s="97"/>
      <c r="G618" s="97"/>
      <c r="H618" s="97"/>
      <c r="I618" s="97"/>
      <c r="J618" s="97"/>
      <c r="K618" s="97"/>
      <c r="L618" s="97"/>
      <c r="M618" s="97"/>
    </row>
    <row r="619" spans="1:13">
      <c r="A619" s="5"/>
      <c r="B619" s="96"/>
      <c r="C619" s="96"/>
      <c r="D619" s="97"/>
      <c r="E619" s="97"/>
      <c r="F619" s="97"/>
      <c r="G619" s="97"/>
      <c r="H619" s="97"/>
      <c r="I619" s="97"/>
      <c r="J619" s="97"/>
      <c r="K619" s="97"/>
      <c r="L619" s="97"/>
      <c r="M619" s="97"/>
    </row>
    <row r="620" spans="1:13">
      <c r="A620" s="5"/>
      <c r="B620" s="96"/>
      <c r="C620" s="96"/>
      <c r="D620" s="97"/>
      <c r="E620" s="97"/>
      <c r="F620" s="97"/>
      <c r="G620" s="97"/>
      <c r="H620" s="97"/>
      <c r="I620" s="97"/>
      <c r="J620" s="97"/>
      <c r="K620" s="97"/>
      <c r="L620" s="97"/>
      <c r="M620" s="97"/>
    </row>
    <row r="621" spans="1:13">
      <c r="A621" s="5"/>
      <c r="B621" s="96"/>
      <c r="C621" s="96"/>
      <c r="D621" s="97"/>
      <c r="E621" s="97"/>
      <c r="F621" s="97"/>
      <c r="G621" s="97"/>
      <c r="H621" s="97"/>
      <c r="I621" s="97"/>
      <c r="J621" s="97"/>
      <c r="K621" s="97"/>
      <c r="L621" s="97"/>
      <c r="M621" s="97"/>
    </row>
    <row r="622" spans="1:13">
      <c r="A622" s="5"/>
      <c r="B622" s="96"/>
      <c r="C622" s="96"/>
      <c r="D622" s="97"/>
      <c r="E622" s="97"/>
      <c r="F622" s="97"/>
      <c r="G622" s="97"/>
      <c r="H622" s="97"/>
      <c r="I622" s="97"/>
      <c r="J622" s="97"/>
      <c r="K622" s="97"/>
      <c r="L622" s="97"/>
      <c r="M622" s="97"/>
    </row>
    <row r="623" spans="1:13">
      <c r="A623" s="5"/>
      <c r="B623" s="96"/>
      <c r="C623" s="96"/>
      <c r="D623" s="97"/>
      <c r="E623" s="97"/>
      <c r="F623" s="97"/>
      <c r="G623" s="97"/>
      <c r="H623" s="97"/>
      <c r="I623" s="97"/>
      <c r="J623" s="97"/>
      <c r="K623" s="97"/>
      <c r="L623" s="97"/>
      <c r="M623" s="97"/>
    </row>
    <row r="624" spans="1:13">
      <c r="A624" s="5"/>
      <c r="B624" s="96"/>
      <c r="C624" s="96"/>
      <c r="D624" s="97"/>
      <c r="E624" s="97"/>
      <c r="F624" s="97"/>
      <c r="G624" s="97"/>
      <c r="H624" s="97"/>
      <c r="I624" s="97"/>
      <c r="J624" s="97"/>
      <c r="K624" s="97"/>
      <c r="L624" s="97"/>
      <c r="M624" s="97"/>
    </row>
    <row r="625" spans="1:13">
      <c r="A625" s="5"/>
      <c r="B625" s="96"/>
      <c r="C625" s="96"/>
      <c r="D625" s="97"/>
      <c r="E625" s="97"/>
      <c r="F625" s="97"/>
      <c r="G625" s="97"/>
      <c r="H625" s="97"/>
      <c r="I625" s="97"/>
      <c r="J625" s="97"/>
      <c r="K625" s="97"/>
      <c r="L625" s="97"/>
      <c r="M625" s="97"/>
    </row>
    <row r="626" spans="1:13">
      <c r="A626" s="5"/>
      <c r="B626" s="96"/>
      <c r="C626" s="96"/>
      <c r="D626" s="97"/>
      <c r="E626" s="97"/>
      <c r="F626" s="97"/>
      <c r="G626" s="97"/>
      <c r="H626" s="97"/>
      <c r="I626" s="97"/>
      <c r="J626" s="97"/>
      <c r="K626" s="97"/>
      <c r="L626" s="97"/>
      <c r="M626" s="97"/>
    </row>
    <row r="627" spans="1:13">
      <c r="A627" s="5"/>
      <c r="B627" s="96"/>
      <c r="C627" s="96"/>
      <c r="D627" s="97"/>
      <c r="E627" s="97"/>
      <c r="F627" s="97"/>
      <c r="G627" s="97"/>
      <c r="H627" s="97"/>
      <c r="I627" s="97"/>
      <c r="J627" s="97"/>
      <c r="K627" s="97"/>
      <c r="L627" s="97"/>
      <c r="M627" s="97"/>
    </row>
    <row r="628" spans="1:13">
      <c r="A628" s="5"/>
      <c r="B628" s="96"/>
      <c r="C628" s="96"/>
      <c r="D628" s="97"/>
      <c r="E628" s="97"/>
      <c r="F628" s="97"/>
      <c r="G628" s="97"/>
      <c r="H628" s="97"/>
      <c r="I628" s="97"/>
      <c r="J628" s="97"/>
      <c r="K628" s="97"/>
      <c r="L628" s="97"/>
      <c r="M628" s="97"/>
    </row>
    <row r="629" spans="1:13">
      <c r="A629" s="5"/>
      <c r="B629" s="96"/>
      <c r="C629" s="96"/>
      <c r="D629" s="97"/>
      <c r="E629" s="97"/>
      <c r="F629" s="97"/>
      <c r="G629" s="97"/>
      <c r="H629" s="97"/>
      <c r="I629" s="97"/>
      <c r="J629" s="97"/>
      <c r="K629" s="97"/>
      <c r="L629" s="97"/>
      <c r="M629" s="97"/>
    </row>
    <row r="630" spans="1:13">
      <c r="A630" s="5"/>
      <c r="B630" s="96"/>
      <c r="C630" s="96"/>
      <c r="D630" s="97"/>
      <c r="E630" s="97"/>
      <c r="F630" s="97"/>
      <c r="G630" s="97"/>
      <c r="H630" s="97"/>
      <c r="I630" s="97"/>
      <c r="J630" s="97"/>
      <c r="K630" s="97"/>
      <c r="L630" s="97"/>
      <c r="M630" s="97"/>
    </row>
    <row r="631" spans="1:13">
      <c r="A631" s="5"/>
      <c r="B631" s="96"/>
      <c r="C631" s="96"/>
      <c r="D631" s="97"/>
      <c r="E631" s="97"/>
      <c r="F631" s="97"/>
      <c r="G631" s="97"/>
      <c r="H631" s="97"/>
      <c r="I631" s="97"/>
      <c r="J631" s="97"/>
      <c r="K631" s="97"/>
      <c r="L631" s="97"/>
      <c r="M631" s="97"/>
    </row>
    <row r="632" spans="1:13">
      <c r="A632" s="5"/>
      <c r="B632" s="96"/>
      <c r="C632" s="96"/>
      <c r="D632" s="97"/>
      <c r="E632" s="97"/>
      <c r="F632" s="97"/>
      <c r="G632" s="97"/>
      <c r="H632" s="97"/>
      <c r="I632" s="97"/>
      <c r="J632" s="97"/>
      <c r="K632" s="97"/>
      <c r="L632" s="97"/>
      <c r="M632" s="97"/>
    </row>
    <row r="633" spans="1:13">
      <c r="A633" s="5"/>
      <c r="B633" s="96"/>
      <c r="C633" s="96"/>
      <c r="D633" s="97"/>
      <c r="E633" s="97"/>
      <c r="F633" s="97"/>
      <c r="G633" s="97"/>
      <c r="H633" s="97"/>
      <c r="I633" s="97"/>
      <c r="J633" s="97"/>
      <c r="K633" s="97"/>
      <c r="L633" s="97"/>
      <c r="M633" s="97"/>
    </row>
    <row r="634" spans="1:13">
      <c r="A634" s="5"/>
      <c r="B634" s="96"/>
      <c r="C634" s="96"/>
      <c r="D634" s="97"/>
      <c r="E634" s="97"/>
      <c r="F634" s="97"/>
      <c r="G634" s="97"/>
      <c r="H634" s="97"/>
      <c r="I634" s="97"/>
      <c r="J634" s="97"/>
      <c r="K634" s="97"/>
      <c r="L634" s="97"/>
      <c r="M634" s="97"/>
    </row>
    <row r="635" spans="1:13">
      <c r="A635" s="5"/>
      <c r="B635" s="96"/>
      <c r="C635" s="96"/>
      <c r="D635" s="97"/>
      <c r="E635" s="97"/>
      <c r="F635" s="97"/>
      <c r="G635" s="97"/>
      <c r="H635" s="97"/>
      <c r="I635" s="97"/>
      <c r="J635" s="97"/>
      <c r="K635" s="97"/>
      <c r="L635" s="97"/>
      <c r="M635" s="97"/>
    </row>
    <row r="636" spans="1:13">
      <c r="A636" s="5"/>
      <c r="B636" s="96"/>
      <c r="C636" s="96"/>
      <c r="D636" s="97"/>
      <c r="E636" s="97"/>
      <c r="F636" s="97"/>
      <c r="G636" s="97"/>
      <c r="H636" s="97"/>
      <c r="I636" s="97"/>
      <c r="J636" s="97"/>
      <c r="K636" s="97"/>
      <c r="L636" s="97"/>
      <c r="M636" s="97"/>
    </row>
    <row r="637" spans="1:13">
      <c r="A637" s="5"/>
      <c r="B637" s="96"/>
      <c r="C637" s="96"/>
      <c r="D637" s="97"/>
      <c r="E637" s="97"/>
      <c r="F637" s="97"/>
      <c r="G637" s="97"/>
      <c r="H637" s="97"/>
      <c r="I637" s="97"/>
      <c r="J637" s="97"/>
      <c r="K637" s="97"/>
      <c r="L637" s="97"/>
      <c r="M637" s="97"/>
    </row>
    <row r="638" spans="1:13">
      <c r="A638" s="5"/>
      <c r="B638" s="96"/>
      <c r="C638" s="96"/>
      <c r="D638" s="97"/>
      <c r="E638" s="97"/>
      <c r="F638" s="97"/>
      <c r="G638" s="97"/>
      <c r="H638" s="97"/>
      <c r="I638" s="97"/>
      <c r="J638" s="97"/>
      <c r="K638" s="97"/>
      <c r="L638" s="97"/>
      <c r="M638" s="97"/>
    </row>
    <row r="639" spans="1:13">
      <c r="A639" s="5"/>
      <c r="B639" s="96"/>
      <c r="C639" s="96"/>
      <c r="D639" s="97"/>
      <c r="E639" s="97"/>
      <c r="F639" s="97"/>
      <c r="G639" s="97"/>
      <c r="H639" s="97"/>
      <c r="I639" s="97"/>
      <c r="J639" s="97"/>
      <c r="K639" s="97"/>
      <c r="L639" s="97"/>
      <c r="M639" s="97"/>
    </row>
    <row r="640" spans="1:13">
      <c r="A640" s="5"/>
      <c r="B640" s="96"/>
      <c r="C640" s="96"/>
      <c r="D640" s="97"/>
      <c r="E640" s="97"/>
      <c r="F640" s="97"/>
      <c r="G640" s="97"/>
      <c r="H640" s="97"/>
      <c r="I640" s="97"/>
      <c r="J640" s="97"/>
      <c r="K640" s="97"/>
      <c r="L640" s="97"/>
      <c r="M640" s="97"/>
    </row>
    <row r="641" spans="1:13">
      <c r="A641" s="5"/>
      <c r="B641" s="96"/>
      <c r="C641" s="96"/>
      <c r="D641" s="97"/>
      <c r="E641" s="97"/>
      <c r="F641" s="97"/>
      <c r="G641" s="97"/>
      <c r="H641" s="97"/>
      <c r="I641" s="97"/>
      <c r="J641" s="97"/>
      <c r="K641" s="97"/>
      <c r="L641" s="97"/>
      <c r="M641" s="97"/>
    </row>
    <row r="642" spans="1:13">
      <c r="A642" s="5"/>
      <c r="B642" s="96"/>
      <c r="C642" s="96"/>
      <c r="D642" s="97"/>
      <c r="E642" s="97"/>
      <c r="F642" s="97"/>
      <c r="G642" s="97"/>
      <c r="H642" s="97"/>
      <c r="I642" s="97"/>
      <c r="J642" s="97"/>
      <c r="K642" s="97"/>
      <c r="L642" s="97"/>
      <c r="M642" s="97"/>
    </row>
    <row r="643" spans="1:13">
      <c r="A643" s="5"/>
      <c r="B643" s="96"/>
      <c r="C643" s="96"/>
      <c r="D643" s="97"/>
      <c r="E643" s="97"/>
      <c r="F643" s="97"/>
      <c r="G643" s="97"/>
      <c r="H643" s="97"/>
      <c r="I643" s="97"/>
      <c r="J643" s="97"/>
      <c r="K643" s="97"/>
      <c r="L643" s="97"/>
      <c r="M643" s="97"/>
    </row>
    <row r="644" spans="1:13">
      <c r="A644" s="5"/>
      <c r="B644" s="96"/>
      <c r="C644" s="96"/>
      <c r="D644" s="97"/>
      <c r="E644" s="97"/>
      <c r="F644" s="97"/>
      <c r="G644" s="97"/>
      <c r="H644" s="97"/>
      <c r="I644" s="97"/>
      <c r="J644" s="97"/>
      <c r="K644" s="97"/>
      <c r="L644" s="97"/>
      <c r="M644" s="97"/>
    </row>
    <row r="645" spans="1:13">
      <c r="A645" s="5"/>
      <c r="B645" s="96"/>
      <c r="C645" s="96"/>
      <c r="D645" s="97"/>
      <c r="E645" s="97"/>
      <c r="F645" s="97"/>
      <c r="G645" s="97"/>
      <c r="H645" s="97"/>
      <c r="I645" s="97"/>
      <c r="J645" s="97"/>
      <c r="K645" s="97"/>
      <c r="L645" s="97"/>
      <c r="M645" s="97"/>
    </row>
    <row r="646" spans="1:13">
      <c r="A646" s="5"/>
      <c r="B646" s="96"/>
      <c r="C646" s="96"/>
      <c r="D646" s="97"/>
      <c r="E646" s="97"/>
      <c r="F646" s="97"/>
      <c r="G646" s="97"/>
      <c r="H646" s="97"/>
      <c r="I646" s="97"/>
      <c r="J646" s="97"/>
      <c r="K646" s="97"/>
      <c r="L646" s="97"/>
      <c r="M646" s="97"/>
    </row>
    <row r="647" spans="1:13">
      <c r="A647" s="5"/>
      <c r="B647" s="96"/>
      <c r="C647" s="96"/>
      <c r="D647" s="97"/>
      <c r="E647" s="97"/>
      <c r="F647" s="97"/>
      <c r="G647" s="97"/>
      <c r="H647" s="97"/>
      <c r="I647" s="97"/>
      <c r="J647" s="97"/>
      <c r="K647" s="97"/>
      <c r="L647" s="97"/>
      <c r="M647" s="97"/>
    </row>
    <row r="648" spans="1:13">
      <c r="A648" s="5"/>
      <c r="B648" s="96"/>
      <c r="C648" s="96"/>
      <c r="D648" s="97"/>
      <c r="E648" s="97"/>
      <c r="F648" s="97"/>
      <c r="G648" s="97"/>
      <c r="H648" s="97"/>
      <c r="I648" s="97"/>
      <c r="J648" s="97"/>
      <c r="K648" s="97"/>
      <c r="L648" s="97"/>
      <c r="M648" s="97"/>
    </row>
    <row r="649" spans="1:13">
      <c r="A649" s="5"/>
      <c r="B649" s="96"/>
      <c r="C649" s="96"/>
      <c r="D649" s="97"/>
      <c r="E649" s="97"/>
      <c r="F649" s="97"/>
      <c r="G649" s="97"/>
      <c r="H649" s="97"/>
      <c r="I649" s="97"/>
      <c r="J649" s="97"/>
      <c r="K649" s="97"/>
      <c r="L649" s="97"/>
      <c r="M649" s="97"/>
    </row>
    <row r="650" spans="1:13">
      <c r="A650" s="5"/>
      <c r="B650" s="96"/>
      <c r="C650" s="96"/>
      <c r="D650" s="97"/>
      <c r="E650" s="97"/>
      <c r="F650" s="97"/>
      <c r="G650" s="97"/>
      <c r="H650" s="97"/>
      <c r="I650" s="97"/>
      <c r="J650" s="97"/>
      <c r="K650" s="97"/>
      <c r="L650" s="97"/>
      <c r="M650" s="97"/>
    </row>
    <row r="651" spans="1:13">
      <c r="A651" s="5"/>
      <c r="B651" s="96"/>
      <c r="C651" s="96"/>
      <c r="D651" s="97"/>
      <c r="E651" s="97"/>
      <c r="F651" s="97"/>
      <c r="G651" s="97"/>
      <c r="H651" s="97"/>
      <c r="I651" s="97"/>
      <c r="J651" s="97"/>
      <c r="K651" s="97"/>
      <c r="L651" s="97"/>
      <c r="M651" s="97"/>
    </row>
    <row r="652" spans="1:13">
      <c r="A652" s="5"/>
      <c r="B652" s="96"/>
      <c r="C652" s="96"/>
      <c r="D652" s="97"/>
      <c r="E652" s="97"/>
      <c r="F652" s="97"/>
      <c r="G652" s="97"/>
      <c r="H652" s="97"/>
      <c r="I652" s="97"/>
      <c r="J652" s="97"/>
      <c r="K652" s="97"/>
      <c r="L652" s="97"/>
      <c r="M652" s="97"/>
    </row>
    <row r="653" spans="1:13">
      <c r="A653" s="5"/>
      <c r="B653" s="96"/>
      <c r="C653" s="96"/>
      <c r="D653" s="97"/>
      <c r="E653" s="97"/>
      <c r="F653" s="97"/>
      <c r="G653" s="97"/>
      <c r="H653" s="97"/>
      <c r="I653" s="97"/>
      <c r="J653" s="97"/>
      <c r="K653" s="97"/>
      <c r="L653" s="97"/>
      <c r="M653" s="97"/>
    </row>
    <row r="654" spans="1:13">
      <c r="A654" s="5"/>
      <c r="B654" s="96"/>
      <c r="C654" s="96"/>
      <c r="D654" s="97"/>
      <c r="E654" s="97"/>
      <c r="F654" s="97"/>
      <c r="G654" s="97"/>
      <c r="H654" s="97"/>
      <c r="I654" s="97"/>
      <c r="J654" s="97"/>
      <c r="K654" s="97"/>
      <c r="L654" s="97"/>
      <c r="M654" s="97"/>
    </row>
    <row r="655" spans="1:13">
      <c r="A655" s="5"/>
      <c r="B655" s="96"/>
      <c r="C655" s="96"/>
      <c r="D655" s="97"/>
      <c r="E655" s="97"/>
      <c r="F655" s="97"/>
      <c r="G655" s="97"/>
      <c r="H655" s="97"/>
      <c r="I655" s="97"/>
      <c r="J655" s="97"/>
      <c r="K655" s="97"/>
      <c r="L655" s="97"/>
      <c r="M655" s="97"/>
    </row>
    <row r="656" spans="1:13">
      <c r="A656" s="5"/>
      <c r="B656" s="96"/>
      <c r="C656" s="96"/>
      <c r="D656" s="97"/>
      <c r="E656" s="97"/>
      <c r="F656" s="97"/>
      <c r="G656" s="97"/>
      <c r="H656" s="97"/>
      <c r="I656" s="97"/>
      <c r="J656" s="97"/>
      <c r="K656" s="97"/>
      <c r="L656" s="97"/>
      <c r="M656" s="97"/>
    </row>
    <row r="657" spans="1:13">
      <c r="A657" s="5"/>
      <c r="B657" s="96"/>
      <c r="C657" s="96"/>
      <c r="D657" s="97"/>
      <c r="E657" s="97"/>
      <c r="F657" s="97"/>
      <c r="G657" s="97"/>
      <c r="H657" s="97"/>
      <c r="I657" s="97"/>
      <c r="J657" s="97"/>
      <c r="K657" s="97"/>
      <c r="L657" s="97"/>
      <c r="M657" s="97"/>
    </row>
    <row r="658" spans="1:13">
      <c r="A658" s="5"/>
      <c r="B658" s="96"/>
      <c r="C658" s="96"/>
      <c r="D658" s="97"/>
      <c r="E658" s="97"/>
      <c r="F658" s="97"/>
      <c r="G658" s="97"/>
      <c r="H658" s="97"/>
      <c r="I658" s="97"/>
      <c r="J658" s="97"/>
      <c r="K658" s="97"/>
      <c r="L658" s="97"/>
      <c r="M658" s="97"/>
    </row>
    <row r="659" spans="1:13">
      <c r="A659" s="5"/>
      <c r="B659" s="96"/>
      <c r="C659" s="96"/>
      <c r="D659" s="97"/>
      <c r="E659" s="97"/>
      <c r="F659" s="97"/>
      <c r="G659" s="97"/>
      <c r="H659" s="97"/>
      <c r="I659" s="97"/>
      <c r="J659" s="97"/>
      <c r="K659" s="97"/>
      <c r="L659" s="97"/>
      <c r="M659" s="97"/>
    </row>
    <row r="660" spans="1:13">
      <c r="A660" s="5"/>
      <c r="B660" s="96"/>
      <c r="C660" s="96"/>
      <c r="D660" s="97"/>
      <c r="E660" s="97"/>
      <c r="F660" s="97"/>
      <c r="G660" s="97"/>
      <c r="H660" s="97"/>
      <c r="I660" s="97"/>
      <c r="J660" s="97"/>
      <c r="K660" s="97"/>
      <c r="L660" s="97"/>
      <c r="M660" s="97"/>
    </row>
    <row r="661" spans="1:13">
      <c r="A661" s="5"/>
      <c r="B661" s="96"/>
      <c r="C661" s="96"/>
      <c r="D661" s="97"/>
      <c r="E661" s="97"/>
      <c r="F661" s="97"/>
      <c r="G661" s="97"/>
      <c r="H661" s="97"/>
      <c r="I661" s="97"/>
      <c r="J661" s="97"/>
      <c r="K661" s="97"/>
      <c r="L661" s="97"/>
      <c r="M661" s="97"/>
    </row>
    <row r="662" spans="1:13">
      <c r="A662" s="5"/>
      <c r="B662" s="96"/>
      <c r="C662" s="96"/>
      <c r="D662" s="97"/>
      <c r="E662" s="97"/>
      <c r="F662" s="97"/>
      <c r="G662" s="97"/>
      <c r="H662" s="97"/>
      <c r="I662" s="97"/>
      <c r="J662" s="97"/>
      <c r="K662" s="97"/>
      <c r="L662" s="97"/>
      <c r="M662" s="97"/>
    </row>
    <row r="663" spans="1:13">
      <c r="A663" s="5"/>
      <c r="B663" s="96"/>
      <c r="C663" s="96"/>
      <c r="D663" s="97"/>
      <c r="E663" s="97"/>
      <c r="F663" s="97"/>
      <c r="G663" s="97"/>
      <c r="H663" s="97"/>
      <c r="I663" s="97"/>
      <c r="J663" s="97"/>
      <c r="K663" s="97"/>
      <c r="L663" s="97"/>
      <c r="M663" s="97"/>
    </row>
    <row r="664" spans="1:13">
      <c r="A664" s="5"/>
      <c r="B664" s="96"/>
      <c r="C664" s="96"/>
      <c r="D664" s="97"/>
      <c r="E664" s="97"/>
      <c r="F664" s="97"/>
      <c r="G664" s="97"/>
      <c r="H664" s="97"/>
      <c r="I664" s="97"/>
      <c r="J664" s="97"/>
      <c r="K664" s="97"/>
      <c r="L664" s="97"/>
      <c r="M664" s="97"/>
    </row>
    <row r="665" spans="1:13">
      <c r="A665" s="5"/>
      <c r="B665" s="96"/>
      <c r="C665" s="96"/>
      <c r="D665" s="97"/>
      <c r="E665" s="97"/>
      <c r="F665" s="97"/>
      <c r="G665" s="97"/>
      <c r="H665" s="97"/>
      <c r="I665" s="97"/>
      <c r="J665" s="97"/>
      <c r="K665" s="97"/>
      <c r="L665" s="97"/>
      <c r="M665" s="97"/>
    </row>
    <row r="666" spans="1:13">
      <c r="A666" s="5"/>
      <c r="B666" s="96"/>
      <c r="C666" s="96"/>
      <c r="D666" s="97"/>
      <c r="E666" s="97"/>
      <c r="F666" s="97"/>
      <c r="G666" s="97"/>
      <c r="H666" s="97"/>
      <c r="I666" s="97"/>
      <c r="J666" s="97"/>
      <c r="K666" s="97"/>
      <c r="L666" s="97"/>
      <c r="M666" s="97"/>
    </row>
    <row r="667" spans="1:13">
      <c r="A667" s="5"/>
      <c r="B667" s="96"/>
      <c r="C667" s="96"/>
      <c r="D667" s="97"/>
      <c r="E667" s="97"/>
      <c r="F667" s="97"/>
      <c r="G667" s="97"/>
      <c r="H667" s="97"/>
      <c r="I667" s="97"/>
      <c r="J667" s="97"/>
      <c r="K667" s="97"/>
      <c r="L667" s="97"/>
      <c r="M667" s="97"/>
    </row>
    <row r="668" spans="1:13">
      <c r="A668" s="5"/>
      <c r="B668" s="96"/>
      <c r="C668" s="96"/>
      <c r="D668" s="97"/>
      <c r="E668" s="97"/>
      <c r="F668" s="97"/>
      <c r="G668" s="97"/>
      <c r="H668" s="97"/>
      <c r="I668" s="97"/>
      <c r="J668" s="97"/>
      <c r="K668" s="97"/>
      <c r="L668" s="97"/>
      <c r="M668" s="97"/>
    </row>
    <row r="669" spans="1:13">
      <c r="A669" s="5"/>
      <c r="B669" s="96"/>
      <c r="C669" s="96"/>
      <c r="D669" s="97"/>
      <c r="E669" s="97"/>
      <c r="F669" s="97"/>
      <c r="G669" s="97"/>
      <c r="H669" s="97"/>
      <c r="I669" s="97"/>
      <c r="J669" s="97"/>
      <c r="K669" s="97"/>
      <c r="L669" s="97"/>
      <c r="M669" s="97"/>
    </row>
    <row r="670" spans="1:13">
      <c r="A670" s="5"/>
      <c r="B670" s="96"/>
      <c r="C670" s="96"/>
      <c r="D670" s="97"/>
      <c r="E670" s="97"/>
      <c r="F670" s="97"/>
      <c r="G670" s="97"/>
      <c r="H670" s="97"/>
      <c r="I670" s="97"/>
      <c r="J670" s="97"/>
      <c r="K670" s="97"/>
      <c r="L670" s="97"/>
      <c r="M670" s="97"/>
    </row>
    <row r="671" spans="1:13">
      <c r="A671" s="5"/>
      <c r="B671" s="96"/>
      <c r="C671" s="96"/>
      <c r="D671" s="97"/>
      <c r="E671" s="97"/>
      <c r="F671" s="97"/>
      <c r="G671" s="97"/>
      <c r="H671" s="97"/>
      <c r="I671" s="97"/>
      <c r="J671" s="97"/>
      <c r="K671" s="97"/>
      <c r="L671" s="97"/>
      <c r="M671" s="97"/>
    </row>
    <row r="672" spans="1:13">
      <c r="A672" s="5"/>
      <c r="B672" s="96"/>
      <c r="C672" s="96"/>
      <c r="D672" s="97"/>
      <c r="E672" s="97"/>
      <c r="F672" s="97"/>
      <c r="G672" s="97"/>
      <c r="H672" s="97"/>
      <c r="I672" s="97"/>
      <c r="J672" s="97"/>
      <c r="K672" s="97"/>
      <c r="L672" s="97"/>
      <c r="M672" s="97"/>
    </row>
    <row r="673" spans="1:13">
      <c r="A673" s="5"/>
      <c r="B673" s="96"/>
      <c r="C673" s="96"/>
      <c r="D673" s="97"/>
      <c r="E673" s="97"/>
      <c r="F673" s="97"/>
      <c r="G673" s="97"/>
      <c r="H673" s="97"/>
      <c r="I673" s="97"/>
      <c r="J673" s="97"/>
      <c r="K673" s="97"/>
      <c r="L673" s="97"/>
      <c r="M673" s="97"/>
    </row>
    <row r="674" spans="1:13">
      <c r="A674" s="5"/>
      <c r="B674" s="96"/>
      <c r="C674" s="96"/>
      <c r="D674" s="97"/>
      <c r="E674" s="97"/>
      <c r="F674" s="97"/>
      <c r="G674" s="97"/>
      <c r="H674" s="97"/>
      <c r="I674" s="97"/>
      <c r="J674" s="97"/>
      <c r="K674" s="97"/>
      <c r="L674" s="97"/>
      <c r="M674" s="97"/>
    </row>
    <row r="675" spans="1:13">
      <c r="A675" s="5"/>
      <c r="B675" s="96"/>
      <c r="C675" s="96"/>
      <c r="D675" s="97"/>
      <c r="E675" s="97"/>
      <c r="F675" s="97"/>
      <c r="G675" s="97"/>
      <c r="H675" s="97"/>
      <c r="I675" s="97"/>
      <c r="J675" s="97"/>
      <c r="K675" s="97"/>
      <c r="L675" s="97"/>
      <c r="M675" s="97"/>
    </row>
    <row r="676" spans="1:13">
      <c r="A676" s="5"/>
      <c r="B676" s="96"/>
      <c r="C676" s="96"/>
      <c r="D676" s="97"/>
      <c r="E676" s="97"/>
      <c r="F676" s="97"/>
      <c r="G676" s="97"/>
      <c r="H676" s="97"/>
      <c r="I676" s="97"/>
      <c r="J676" s="97"/>
      <c r="K676" s="97"/>
      <c r="L676" s="97"/>
      <c r="M676" s="97"/>
    </row>
    <row r="677" spans="1:13">
      <c r="A677" s="5"/>
      <c r="B677" s="96"/>
      <c r="C677" s="96"/>
      <c r="D677" s="97"/>
      <c r="E677" s="97"/>
      <c r="F677" s="97"/>
      <c r="G677" s="97"/>
      <c r="H677" s="97"/>
      <c r="I677" s="97"/>
      <c r="J677" s="97"/>
      <c r="K677" s="97"/>
      <c r="L677" s="97"/>
      <c r="M677" s="97"/>
    </row>
    <row r="678" spans="1:13">
      <c r="A678" s="5"/>
      <c r="B678" s="96"/>
      <c r="C678" s="96"/>
      <c r="D678" s="97"/>
      <c r="E678" s="97"/>
      <c r="F678" s="97"/>
      <c r="G678" s="97"/>
      <c r="H678" s="97"/>
      <c r="I678" s="97"/>
      <c r="J678" s="97"/>
      <c r="K678" s="97"/>
      <c r="L678" s="97"/>
      <c r="M678" s="97"/>
    </row>
    <row r="679" spans="1:13">
      <c r="A679" s="5"/>
      <c r="B679" s="96"/>
      <c r="C679" s="96"/>
      <c r="D679" s="97"/>
      <c r="E679" s="97"/>
      <c r="F679" s="97"/>
      <c r="G679" s="97"/>
      <c r="H679" s="97"/>
      <c r="I679" s="97"/>
      <c r="J679" s="97"/>
      <c r="K679" s="97"/>
      <c r="L679" s="97"/>
      <c r="M679" s="97"/>
    </row>
    <row r="680" spans="1:13">
      <c r="A680" s="5"/>
      <c r="B680" s="96"/>
      <c r="C680" s="96"/>
      <c r="D680" s="97"/>
      <c r="E680" s="97"/>
      <c r="F680" s="97"/>
      <c r="G680" s="97"/>
      <c r="H680" s="97"/>
      <c r="I680" s="97"/>
      <c r="J680" s="97"/>
      <c r="K680" s="97"/>
      <c r="L680" s="97"/>
      <c r="M680" s="97"/>
    </row>
    <row r="681" spans="1:13">
      <c r="A681" s="5"/>
      <c r="B681" s="96"/>
      <c r="C681" s="96"/>
      <c r="D681" s="97"/>
      <c r="E681" s="97"/>
      <c r="F681" s="97"/>
      <c r="G681" s="97"/>
      <c r="H681" s="97"/>
      <c r="I681" s="97"/>
      <c r="J681" s="97"/>
      <c r="K681" s="97"/>
      <c r="L681" s="97"/>
      <c r="M681" s="97"/>
    </row>
    <row r="682" spans="1:13">
      <c r="A682" s="5"/>
      <c r="B682" s="96"/>
      <c r="C682" s="96"/>
      <c r="D682" s="97"/>
      <c r="E682" s="97"/>
      <c r="F682" s="97"/>
      <c r="G682" s="97"/>
      <c r="H682" s="97"/>
      <c r="I682" s="97"/>
      <c r="J682" s="97"/>
      <c r="K682" s="97"/>
      <c r="L682" s="97"/>
      <c r="M682" s="97"/>
    </row>
    <row r="683" spans="1:13">
      <c r="A683" s="5"/>
      <c r="B683" s="96"/>
      <c r="C683" s="96"/>
      <c r="D683" s="97"/>
      <c r="E683" s="97"/>
      <c r="F683" s="97"/>
      <c r="G683" s="97"/>
      <c r="H683" s="97"/>
      <c r="I683" s="97"/>
      <c r="J683" s="97"/>
      <c r="K683" s="97"/>
      <c r="L683" s="97"/>
      <c r="M683" s="97"/>
    </row>
    <row r="684" spans="1:13">
      <c r="A684" s="5"/>
      <c r="B684" s="96"/>
      <c r="C684" s="96"/>
      <c r="D684" s="97"/>
      <c r="E684" s="97"/>
      <c r="F684" s="97"/>
      <c r="G684" s="97"/>
      <c r="H684" s="97"/>
      <c r="I684" s="97"/>
      <c r="J684" s="97"/>
      <c r="K684" s="97"/>
      <c r="L684" s="97"/>
      <c r="M684" s="97"/>
    </row>
    <row r="685" spans="1:13">
      <c r="A685" s="5"/>
      <c r="B685" s="96"/>
      <c r="C685" s="96"/>
      <c r="D685" s="97"/>
      <c r="E685" s="97"/>
      <c r="F685" s="97"/>
      <c r="G685" s="97"/>
      <c r="H685" s="97"/>
      <c r="I685" s="97"/>
      <c r="J685" s="97"/>
      <c r="K685" s="97"/>
      <c r="L685" s="97"/>
      <c r="M685" s="97"/>
    </row>
    <row r="686" spans="1:13">
      <c r="A686" s="5"/>
      <c r="B686" s="96"/>
      <c r="C686" s="96"/>
      <c r="D686" s="97"/>
      <c r="E686" s="97"/>
      <c r="F686" s="97"/>
      <c r="G686" s="97"/>
      <c r="H686" s="97"/>
      <c r="I686" s="97"/>
      <c r="J686" s="97"/>
      <c r="K686" s="97"/>
      <c r="L686" s="97"/>
      <c r="M686" s="97"/>
    </row>
    <row r="687" spans="1:13">
      <c r="A687" s="5"/>
      <c r="B687" s="96"/>
      <c r="C687" s="96"/>
      <c r="D687" s="97"/>
      <c r="E687" s="97"/>
      <c r="F687" s="97"/>
      <c r="G687" s="97"/>
      <c r="H687" s="97"/>
      <c r="I687" s="97"/>
      <c r="J687" s="97"/>
      <c r="K687" s="97"/>
      <c r="L687" s="97"/>
      <c r="M687" s="97"/>
    </row>
    <row r="688" spans="1:13">
      <c r="A688" s="5"/>
      <c r="B688" s="96"/>
      <c r="C688" s="96"/>
      <c r="D688" s="97"/>
      <c r="E688" s="97"/>
      <c r="F688" s="97"/>
      <c r="G688" s="97"/>
      <c r="H688" s="97"/>
      <c r="I688" s="97"/>
      <c r="J688" s="97"/>
      <c r="K688" s="97"/>
      <c r="L688" s="97"/>
      <c r="M688" s="97"/>
    </row>
    <row r="689" spans="1:13">
      <c r="A689" s="5"/>
      <c r="B689" s="96"/>
      <c r="C689" s="96"/>
      <c r="D689" s="97"/>
      <c r="E689" s="97"/>
      <c r="F689" s="97"/>
      <c r="G689" s="97"/>
      <c r="H689" s="97"/>
      <c r="I689" s="97"/>
      <c r="J689" s="97"/>
      <c r="K689" s="97"/>
      <c r="L689" s="97"/>
      <c r="M689" s="97"/>
    </row>
    <row r="690" spans="1:13">
      <c r="A690" s="5"/>
      <c r="B690" s="96"/>
      <c r="C690" s="96"/>
      <c r="D690" s="97"/>
      <c r="E690" s="97"/>
      <c r="F690" s="97"/>
      <c r="G690" s="97"/>
      <c r="H690" s="97"/>
      <c r="I690" s="97"/>
      <c r="J690" s="97"/>
      <c r="K690" s="97"/>
      <c r="L690" s="97"/>
      <c r="M690" s="97"/>
    </row>
    <row r="691" spans="1:13">
      <c r="A691" s="5"/>
      <c r="B691" s="96"/>
      <c r="C691" s="96"/>
      <c r="D691" s="97"/>
      <c r="E691" s="97"/>
      <c r="F691" s="97"/>
      <c r="G691" s="97"/>
      <c r="H691" s="97"/>
      <c r="I691" s="97"/>
      <c r="J691" s="97"/>
      <c r="K691" s="97"/>
      <c r="L691" s="97"/>
      <c r="M691" s="97"/>
    </row>
    <row r="692" spans="1:13">
      <c r="A692" s="5"/>
      <c r="B692" s="96"/>
      <c r="C692" s="96"/>
      <c r="D692" s="97"/>
      <c r="E692" s="97"/>
      <c r="F692" s="97"/>
      <c r="G692" s="97"/>
      <c r="H692" s="97"/>
      <c r="I692" s="97"/>
      <c r="J692" s="97"/>
      <c r="K692" s="97"/>
      <c r="L692" s="97"/>
      <c r="M692" s="97"/>
    </row>
    <row r="693" spans="1:13">
      <c r="A693" s="5"/>
      <c r="B693" s="96"/>
      <c r="C693" s="96"/>
      <c r="D693" s="97"/>
      <c r="E693" s="97"/>
      <c r="F693" s="97"/>
      <c r="G693" s="97"/>
      <c r="H693" s="97"/>
      <c r="I693" s="97"/>
      <c r="J693" s="97"/>
      <c r="K693" s="97"/>
      <c r="L693" s="97"/>
      <c r="M693" s="97"/>
    </row>
    <row r="694" spans="1:13">
      <c r="A694" s="5"/>
      <c r="B694" s="96"/>
      <c r="C694" s="96"/>
      <c r="D694" s="97"/>
      <c r="E694" s="97"/>
      <c r="F694" s="97"/>
      <c r="G694" s="97"/>
      <c r="H694" s="97"/>
      <c r="I694" s="97"/>
      <c r="J694" s="97"/>
      <c r="K694" s="97"/>
      <c r="L694" s="97"/>
      <c r="M694" s="97"/>
    </row>
    <row r="695" spans="1:13">
      <c r="A695" s="5"/>
      <c r="B695" s="96"/>
      <c r="C695" s="96"/>
      <c r="D695" s="97"/>
      <c r="E695" s="97"/>
      <c r="F695" s="97"/>
      <c r="G695" s="97"/>
      <c r="H695" s="97"/>
      <c r="I695" s="97"/>
      <c r="J695" s="97"/>
      <c r="K695" s="97"/>
      <c r="L695" s="97"/>
      <c r="M695" s="97"/>
    </row>
    <row r="696" spans="1:13">
      <c r="A696" s="5"/>
      <c r="B696" s="96"/>
      <c r="C696" s="96"/>
      <c r="D696" s="97"/>
      <c r="E696" s="97"/>
      <c r="F696" s="97"/>
      <c r="G696" s="97"/>
      <c r="H696" s="97"/>
      <c r="I696" s="97"/>
      <c r="J696" s="97"/>
      <c r="K696" s="97"/>
      <c r="L696" s="97"/>
      <c r="M696" s="97"/>
    </row>
    <row r="697" spans="1:13">
      <c r="A697" s="5"/>
      <c r="B697" s="96"/>
      <c r="C697" s="96"/>
      <c r="D697" s="97"/>
      <c r="E697" s="97"/>
      <c r="F697" s="97"/>
      <c r="G697" s="97"/>
      <c r="H697" s="97"/>
      <c r="I697" s="97"/>
      <c r="J697" s="97"/>
      <c r="K697" s="97"/>
      <c r="L697" s="97"/>
      <c r="M697" s="97"/>
    </row>
    <row r="698" spans="1:13">
      <c r="A698" s="5"/>
      <c r="B698" s="96"/>
      <c r="C698" s="96"/>
      <c r="D698" s="97"/>
      <c r="E698" s="97"/>
      <c r="F698" s="97"/>
      <c r="G698" s="97"/>
      <c r="H698" s="97"/>
      <c r="I698" s="97"/>
      <c r="J698" s="97"/>
      <c r="K698" s="97"/>
      <c r="L698" s="97"/>
      <c r="M698" s="97"/>
    </row>
    <row r="699" spans="1:13">
      <c r="A699" s="5"/>
      <c r="B699" s="96"/>
      <c r="C699" s="96"/>
      <c r="D699" s="97"/>
      <c r="E699" s="97"/>
      <c r="F699" s="97"/>
      <c r="G699" s="97"/>
      <c r="H699" s="97"/>
      <c r="I699" s="97"/>
      <c r="J699" s="97"/>
      <c r="K699" s="97"/>
      <c r="L699" s="97"/>
      <c r="M699" s="97"/>
    </row>
    <row r="700" spans="1:13">
      <c r="A700" s="5"/>
      <c r="B700" s="96"/>
      <c r="C700" s="96"/>
      <c r="D700" s="97"/>
      <c r="E700" s="97"/>
      <c r="F700" s="97"/>
      <c r="G700" s="97"/>
      <c r="H700" s="97"/>
      <c r="I700" s="97"/>
      <c r="J700" s="97"/>
      <c r="K700" s="97"/>
      <c r="L700" s="97"/>
      <c r="M700" s="97"/>
    </row>
    <row r="701" spans="1:13">
      <c r="A701" s="5"/>
      <c r="B701" s="96"/>
      <c r="C701" s="96"/>
      <c r="D701" s="97"/>
      <c r="E701" s="97"/>
      <c r="F701" s="97"/>
      <c r="G701" s="97"/>
      <c r="H701" s="97"/>
      <c r="I701" s="97"/>
      <c r="J701" s="97"/>
      <c r="K701" s="97"/>
      <c r="L701" s="97"/>
      <c r="M701" s="97"/>
    </row>
    <row r="702" spans="1:13">
      <c r="A702" s="5"/>
      <c r="B702" s="96"/>
      <c r="C702" s="96"/>
      <c r="D702" s="97"/>
      <c r="E702" s="97"/>
      <c r="F702" s="97"/>
      <c r="G702" s="97"/>
      <c r="H702" s="97"/>
      <c r="I702" s="97"/>
      <c r="J702" s="97"/>
      <c r="K702" s="97"/>
      <c r="L702" s="97"/>
      <c r="M702" s="97"/>
    </row>
    <row r="703" spans="1:13">
      <c r="A703" s="5"/>
      <c r="B703" s="96"/>
      <c r="C703" s="96"/>
      <c r="D703" s="97"/>
      <c r="E703" s="97"/>
      <c r="F703" s="97"/>
      <c r="G703" s="97"/>
      <c r="H703" s="97"/>
      <c r="I703" s="97"/>
      <c r="J703" s="97"/>
      <c r="K703" s="97"/>
      <c r="L703" s="97"/>
      <c r="M703" s="97"/>
    </row>
    <row r="704" spans="1:13">
      <c r="A704" s="5"/>
      <c r="B704" s="96"/>
      <c r="C704" s="96"/>
      <c r="D704" s="97"/>
      <c r="E704" s="97"/>
      <c r="F704" s="97"/>
      <c r="G704" s="97"/>
      <c r="H704" s="97"/>
      <c r="I704" s="97"/>
      <c r="J704" s="97"/>
      <c r="K704" s="97"/>
      <c r="L704" s="97"/>
      <c r="M704" s="97"/>
    </row>
    <row r="705" spans="1:13">
      <c r="A705" s="5"/>
      <c r="B705" s="96"/>
      <c r="C705" s="96"/>
      <c r="D705" s="97"/>
      <c r="E705" s="97"/>
      <c r="F705" s="97"/>
      <c r="G705" s="97"/>
      <c r="H705" s="97"/>
      <c r="I705" s="97"/>
      <c r="J705" s="97"/>
      <c r="K705" s="97"/>
      <c r="L705" s="97"/>
      <c r="M705" s="97"/>
    </row>
    <row r="706" spans="1:13">
      <c r="A706" s="5"/>
      <c r="B706" s="96"/>
      <c r="C706" s="96"/>
      <c r="D706" s="97"/>
      <c r="E706" s="97"/>
      <c r="F706" s="97"/>
      <c r="G706" s="97"/>
      <c r="H706" s="97"/>
      <c r="I706" s="97"/>
      <c r="J706" s="97"/>
      <c r="K706" s="97"/>
      <c r="L706" s="97"/>
      <c r="M706" s="97"/>
    </row>
    <row r="707" spans="1:13">
      <c r="A707" s="5"/>
      <c r="B707" s="96"/>
      <c r="C707" s="96"/>
      <c r="D707" s="97"/>
      <c r="E707" s="97"/>
      <c r="F707" s="97"/>
      <c r="G707" s="97"/>
      <c r="H707" s="97"/>
      <c r="I707" s="97"/>
      <c r="J707" s="97"/>
      <c r="K707" s="97"/>
      <c r="L707" s="97"/>
      <c r="M707" s="97"/>
    </row>
    <row r="708" spans="1:13">
      <c r="A708" s="5"/>
      <c r="B708" s="96"/>
      <c r="C708" s="96"/>
      <c r="D708" s="97"/>
      <c r="E708" s="97"/>
      <c r="F708" s="97"/>
      <c r="G708" s="97"/>
      <c r="H708" s="97"/>
      <c r="I708" s="97"/>
      <c r="J708" s="97"/>
      <c r="K708" s="97"/>
      <c r="L708" s="97"/>
      <c r="M708" s="97"/>
    </row>
    <row r="709" spans="1:13">
      <c r="A709" s="5"/>
      <c r="B709" s="96"/>
      <c r="C709" s="96"/>
      <c r="D709" s="97"/>
      <c r="E709" s="97"/>
      <c r="F709" s="97"/>
      <c r="G709" s="97"/>
      <c r="H709" s="97"/>
      <c r="I709" s="97"/>
      <c r="J709" s="97"/>
      <c r="K709" s="97"/>
      <c r="L709" s="97"/>
      <c r="M709" s="97"/>
    </row>
    <row r="710" spans="1:13">
      <c r="A710" s="5"/>
      <c r="B710" s="96"/>
      <c r="C710" s="96"/>
      <c r="D710" s="97"/>
      <c r="E710" s="97"/>
      <c r="F710" s="97"/>
      <c r="G710" s="97"/>
      <c r="H710" s="97"/>
      <c r="I710" s="97"/>
      <c r="J710" s="97"/>
      <c r="K710" s="97"/>
      <c r="L710" s="97"/>
      <c r="M710" s="97"/>
    </row>
    <row r="711" spans="1:13">
      <c r="A711" s="5"/>
      <c r="B711" s="96"/>
      <c r="C711" s="96"/>
      <c r="D711" s="97"/>
      <c r="E711" s="97"/>
      <c r="F711" s="97"/>
      <c r="G711" s="97"/>
      <c r="H711" s="97"/>
      <c r="I711" s="97"/>
      <c r="J711" s="97"/>
      <c r="K711" s="97"/>
      <c r="L711" s="97"/>
      <c r="M711" s="97"/>
    </row>
    <row r="712" spans="1:13">
      <c r="A712" s="5"/>
      <c r="B712" s="96"/>
      <c r="C712" s="96"/>
      <c r="D712" s="97"/>
      <c r="E712" s="97"/>
      <c r="F712" s="97"/>
      <c r="G712" s="97"/>
      <c r="H712" s="97"/>
      <c r="I712" s="97"/>
      <c r="J712" s="97"/>
      <c r="K712" s="97"/>
      <c r="L712" s="97"/>
      <c r="M712" s="97"/>
    </row>
    <row r="713" spans="1:13">
      <c r="A713" s="5"/>
      <c r="B713" s="96"/>
      <c r="C713" s="96"/>
      <c r="D713" s="97"/>
      <c r="E713" s="97"/>
      <c r="F713" s="97"/>
      <c r="G713" s="97"/>
      <c r="H713" s="97"/>
      <c r="I713" s="97"/>
      <c r="J713" s="97"/>
      <c r="K713" s="97"/>
      <c r="L713" s="97"/>
      <c r="M713" s="97"/>
    </row>
    <row r="714" spans="1:13">
      <c r="A714" s="5"/>
      <c r="B714" s="96"/>
      <c r="C714" s="96"/>
      <c r="D714" s="97"/>
      <c r="E714" s="97"/>
      <c r="F714" s="97"/>
      <c r="G714" s="97"/>
      <c r="H714" s="97"/>
      <c r="I714" s="97"/>
      <c r="J714" s="97"/>
      <c r="K714" s="97"/>
      <c r="L714" s="97"/>
      <c r="M714" s="97"/>
    </row>
    <row r="715" spans="1:13">
      <c r="A715" s="5"/>
      <c r="B715" s="96"/>
      <c r="C715" s="96"/>
      <c r="D715" s="97"/>
      <c r="E715" s="97"/>
      <c r="F715" s="97"/>
      <c r="G715" s="97"/>
      <c r="H715" s="97"/>
      <c r="I715" s="97"/>
      <c r="J715" s="97"/>
      <c r="K715" s="97"/>
      <c r="L715" s="97"/>
      <c r="M715" s="97"/>
    </row>
    <row r="716" spans="1:13">
      <c r="A716" s="5"/>
      <c r="B716" s="96"/>
      <c r="C716" s="96"/>
      <c r="D716" s="97"/>
      <c r="E716" s="97"/>
      <c r="F716" s="97"/>
      <c r="G716" s="97"/>
      <c r="H716" s="97"/>
      <c r="I716" s="97"/>
      <c r="J716" s="97"/>
      <c r="K716" s="97"/>
      <c r="L716" s="97"/>
      <c r="M716" s="97"/>
    </row>
    <row r="717" spans="1:13">
      <c r="A717" s="5"/>
      <c r="B717" s="96"/>
      <c r="C717" s="96"/>
      <c r="D717" s="97"/>
      <c r="E717" s="97"/>
      <c r="F717" s="97"/>
      <c r="G717" s="97"/>
      <c r="H717" s="97"/>
      <c r="I717" s="97"/>
      <c r="J717" s="97"/>
      <c r="K717" s="97"/>
      <c r="L717" s="97"/>
      <c r="M717" s="97"/>
    </row>
    <row r="718" spans="1:13">
      <c r="A718" s="5"/>
      <c r="B718" s="96"/>
      <c r="C718" s="96"/>
      <c r="D718" s="97"/>
      <c r="E718" s="97"/>
      <c r="F718" s="97"/>
      <c r="G718" s="97"/>
      <c r="H718" s="97"/>
      <c r="I718" s="97"/>
      <c r="J718" s="97"/>
      <c r="K718" s="97"/>
      <c r="L718" s="97"/>
      <c r="M718" s="97"/>
    </row>
    <row r="719" spans="1:13">
      <c r="A719" s="5"/>
      <c r="B719" s="96"/>
      <c r="C719" s="96"/>
      <c r="D719" s="97"/>
      <c r="E719" s="97"/>
      <c r="F719" s="97"/>
      <c r="G719" s="97"/>
      <c r="H719" s="97"/>
      <c r="I719" s="97"/>
      <c r="J719" s="97"/>
      <c r="K719" s="97"/>
      <c r="L719" s="97"/>
      <c r="M719" s="97"/>
    </row>
    <row r="720" spans="1:13">
      <c r="A720" s="5"/>
      <c r="B720" s="96"/>
      <c r="C720" s="96"/>
      <c r="D720" s="97"/>
      <c r="E720" s="97"/>
      <c r="F720" s="97"/>
      <c r="G720" s="97"/>
      <c r="H720" s="97"/>
      <c r="I720" s="97"/>
      <c r="J720" s="97"/>
      <c r="K720" s="97"/>
      <c r="L720" s="97"/>
      <c r="M720" s="97"/>
    </row>
    <row r="721" spans="1:13">
      <c r="A721" s="5"/>
      <c r="B721" s="96"/>
      <c r="C721" s="96"/>
      <c r="D721" s="97"/>
      <c r="E721" s="97"/>
      <c r="F721" s="97"/>
      <c r="G721" s="97"/>
      <c r="H721" s="97"/>
      <c r="I721" s="97"/>
      <c r="J721" s="97"/>
      <c r="K721" s="97"/>
      <c r="L721" s="97"/>
      <c r="M721" s="97"/>
    </row>
    <row r="722" spans="1:13">
      <c r="A722" s="5"/>
      <c r="B722" s="96"/>
      <c r="C722" s="96"/>
      <c r="D722" s="97"/>
      <c r="E722" s="97"/>
      <c r="F722" s="97"/>
      <c r="G722" s="97"/>
      <c r="H722" s="97"/>
      <c r="I722" s="97"/>
      <c r="J722" s="97"/>
      <c r="K722" s="97"/>
      <c r="L722" s="97"/>
      <c r="M722" s="97"/>
    </row>
    <row r="723" spans="1:13">
      <c r="A723" s="5"/>
      <c r="B723" s="96"/>
      <c r="C723" s="96"/>
      <c r="D723" s="97"/>
      <c r="E723" s="97"/>
      <c r="F723" s="97"/>
      <c r="G723" s="97"/>
      <c r="H723" s="97"/>
      <c r="I723" s="97"/>
      <c r="J723" s="97"/>
      <c r="K723" s="97"/>
      <c r="L723" s="97"/>
      <c r="M723" s="97"/>
    </row>
    <row r="724" spans="1:13">
      <c r="A724" s="5"/>
      <c r="B724" s="96"/>
      <c r="C724" s="96"/>
      <c r="D724" s="97"/>
      <c r="E724" s="97"/>
      <c r="F724" s="97"/>
      <c r="G724" s="97"/>
      <c r="H724" s="97"/>
      <c r="I724" s="97"/>
      <c r="J724" s="97"/>
      <c r="K724" s="97"/>
      <c r="L724" s="97"/>
      <c r="M724" s="97"/>
    </row>
    <row r="725" spans="1:13">
      <c r="A725" s="5"/>
      <c r="B725" s="96"/>
      <c r="C725" s="96"/>
      <c r="D725" s="97"/>
      <c r="E725" s="97"/>
      <c r="F725" s="97"/>
      <c r="G725" s="97"/>
      <c r="H725" s="97"/>
      <c r="I725" s="97"/>
      <c r="J725" s="97"/>
      <c r="K725" s="97"/>
      <c r="L725" s="97"/>
      <c r="M725" s="97"/>
    </row>
    <row r="726" spans="1:13">
      <c r="A726" s="5"/>
      <c r="B726" s="96"/>
      <c r="C726" s="96"/>
      <c r="D726" s="97"/>
      <c r="E726" s="97"/>
      <c r="F726" s="97"/>
      <c r="G726" s="97"/>
      <c r="H726" s="97"/>
      <c r="I726" s="97"/>
      <c r="J726" s="97"/>
      <c r="K726" s="97"/>
      <c r="L726" s="97"/>
      <c r="M726" s="97"/>
    </row>
    <row r="727" spans="1:13">
      <c r="A727" s="5"/>
      <c r="B727" s="96"/>
      <c r="C727" s="96"/>
      <c r="D727" s="97"/>
      <c r="E727" s="97"/>
      <c r="F727" s="97"/>
      <c r="G727" s="97"/>
      <c r="H727" s="97"/>
      <c r="I727" s="97"/>
      <c r="J727" s="97"/>
      <c r="K727" s="97"/>
      <c r="L727" s="97"/>
      <c r="M727" s="97"/>
    </row>
    <row r="728" spans="1:13">
      <c r="A728" s="5"/>
      <c r="B728" s="96"/>
      <c r="C728" s="96"/>
      <c r="D728" s="97"/>
      <c r="E728" s="97"/>
      <c r="F728" s="97"/>
      <c r="G728" s="97"/>
      <c r="H728" s="97"/>
      <c r="I728" s="97"/>
      <c r="J728" s="97"/>
      <c r="K728" s="97"/>
      <c r="L728" s="97"/>
      <c r="M728" s="97"/>
    </row>
    <row r="729" spans="1:13">
      <c r="A729" s="5"/>
      <c r="B729" s="96"/>
      <c r="C729" s="96"/>
      <c r="D729" s="97"/>
      <c r="E729" s="97"/>
      <c r="F729" s="97"/>
      <c r="G729" s="97"/>
      <c r="H729" s="97"/>
      <c r="I729" s="97"/>
      <c r="J729" s="97"/>
      <c r="K729" s="97"/>
      <c r="L729" s="97"/>
      <c r="M729" s="97"/>
    </row>
    <row r="730" spans="1:13">
      <c r="A730" s="5"/>
      <c r="B730" s="96"/>
      <c r="C730" s="96"/>
      <c r="D730" s="97"/>
      <c r="E730" s="97"/>
      <c r="F730" s="97"/>
      <c r="G730" s="97"/>
      <c r="H730" s="97"/>
      <c r="I730" s="97"/>
      <c r="J730" s="97"/>
      <c r="K730" s="97"/>
      <c r="L730" s="97"/>
      <c r="M730" s="97"/>
    </row>
    <row r="731" spans="1:13">
      <c r="A731" s="5"/>
      <c r="B731" s="96"/>
      <c r="C731" s="96"/>
      <c r="D731" s="97"/>
      <c r="E731" s="97"/>
      <c r="F731" s="97"/>
      <c r="G731" s="97"/>
      <c r="H731" s="97"/>
      <c r="I731" s="97"/>
      <c r="J731" s="97"/>
      <c r="K731" s="97"/>
      <c r="L731" s="97"/>
      <c r="M731" s="97"/>
    </row>
    <row r="732" spans="1:13">
      <c r="A732" s="5"/>
      <c r="B732" s="96"/>
      <c r="C732" s="96"/>
      <c r="D732" s="97"/>
      <c r="E732" s="97"/>
      <c r="F732" s="97"/>
      <c r="G732" s="97"/>
      <c r="H732" s="97"/>
      <c r="I732" s="97"/>
      <c r="J732" s="97"/>
      <c r="K732" s="97"/>
      <c r="L732" s="97"/>
      <c r="M732" s="97"/>
    </row>
    <row r="733" spans="1:13">
      <c r="A733" s="5"/>
      <c r="B733" s="96"/>
      <c r="C733" s="96"/>
      <c r="D733" s="97"/>
      <c r="E733" s="97"/>
      <c r="F733" s="97"/>
      <c r="G733" s="97"/>
      <c r="H733" s="97"/>
      <c r="I733" s="97"/>
      <c r="J733" s="97"/>
      <c r="K733" s="97"/>
      <c r="L733" s="97"/>
      <c r="M733" s="97"/>
    </row>
    <row r="734" spans="1:13">
      <c r="A734" s="5"/>
      <c r="B734" s="96"/>
      <c r="C734" s="96"/>
      <c r="D734" s="97"/>
      <c r="E734" s="97"/>
      <c r="F734" s="97"/>
      <c r="G734" s="97"/>
      <c r="H734" s="97"/>
      <c r="I734" s="97"/>
      <c r="J734" s="97"/>
      <c r="K734" s="97"/>
      <c r="L734" s="97"/>
      <c r="M734" s="97"/>
    </row>
    <row r="735" spans="1:13">
      <c r="A735" s="5"/>
      <c r="B735" s="3"/>
      <c r="C735" s="3"/>
      <c r="D735" s="4"/>
      <c r="E735" s="4"/>
      <c r="F735" s="4"/>
      <c r="G735" s="4"/>
      <c r="H735" s="97"/>
      <c r="I735" s="97"/>
      <c r="J735" s="97"/>
      <c r="K735" s="4"/>
      <c r="L735" s="4"/>
      <c r="M735" s="4"/>
    </row>
    <row r="736" spans="1:13">
      <c r="A736" s="5"/>
      <c r="B736" s="96"/>
      <c r="C736" s="96"/>
      <c r="D736" s="97"/>
      <c r="E736" s="97"/>
      <c r="F736" s="97"/>
      <c r="G736" s="97"/>
      <c r="H736" s="97"/>
      <c r="I736" s="97"/>
      <c r="J736" s="97"/>
      <c r="K736" s="97"/>
      <c r="L736" s="97"/>
      <c r="M736" s="97"/>
    </row>
    <row r="737" spans="1:13">
      <c r="A737" s="5"/>
      <c r="B737" s="96"/>
      <c r="C737" s="96"/>
      <c r="D737" s="97"/>
      <c r="E737" s="97"/>
      <c r="F737" s="97"/>
      <c r="G737" s="97"/>
      <c r="H737" s="97"/>
      <c r="I737" s="97"/>
      <c r="J737" s="97"/>
      <c r="K737" s="97"/>
      <c r="L737" s="97"/>
      <c r="M737" s="97"/>
    </row>
    <row r="738" spans="1:13">
      <c r="A738" s="5"/>
      <c r="B738" s="96"/>
      <c r="C738" s="96"/>
      <c r="D738" s="97"/>
      <c r="E738" s="97"/>
      <c r="F738" s="97"/>
      <c r="G738" s="97"/>
      <c r="H738" s="97"/>
      <c r="I738" s="97"/>
      <c r="J738" s="97"/>
      <c r="K738" s="97"/>
      <c r="L738" s="97"/>
      <c r="M738" s="97"/>
    </row>
    <row r="739" spans="1:13">
      <c r="A739" s="5"/>
      <c r="B739" s="96"/>
      <c r="C739" s="96"/>
      <c r="D739" s="97"/>
      <c r="E739" s="97"/>
      <c r="F739" s="97"/>
      <c r="G739" s="97"/>
      <c r="H739" s="97"/>
      <c r="I739" s="97"/>
      <c r="J739" s="97"/>
      <c r="K739" s="97"/>
      <c r="L739" s="97"/>
      <c r="M739" s="97"/>
    </row>
    <row r="740" spans="1:13">
      <c r="A740" s="5"/>
      <c r="B740" s="96"/>
      <c r="C740" s="96"/>
      <c r="D740" s="97"/>
      <c r="E740" s="97"/>
      <c r="F740" s="97"/>
      <c r="G740" s="97"/>
      <c r="H740" s="97"/>
      <c r="I740" s="97"/>
      <c r="J740" s="97"/>
      <c r="K740" s="97"/>
      <c r="L740" s="97"/>
      <c r="M740" s="97"/>
    </row>
    <row r="741" spans="1:13">
      <c r="A741" s="5"/>
      <c r="B741" s="96"/>
      <c r="C741" s="96"/>
      <c r="D741" s="97"/>
      <c r="E741" s="97"/>
      <c r="F741" s="97"/>
      <c r="G741" s="97"/>
      <c r="H741" s="97"/>
      <c r="I741" s="97"/>
      <c r="J741" s="97"/>
      <c r="K741" s="97"/>
      <c r="L741" s="97"/>
      <c r="M741" s="97"/>
    </row>
    <row r="742" spans="1:13">
      <c r="A742" s="5"/>
      <c r="B742" s="96"/>
      <c r="C742" s="96"/>
      <c r="D742" s="97"/>
      <c r="E742" s="97"/>
      <c r="F742" s="97"/>
      <c r="G742" s="97"/>
      <c r="H742" s="97"/>
      <c r="I742" s="97"/>
      <c r="J742" s="97"/>
      <c r="K742" s="97"/>
      <c r="L742" s="97"/>
      <c r="M742" s="97"/>
    </row>
    <row r="743" spans="1:13">
      <c r="A743" s="5"/>
      <c r="B743" s="96"/>
      <c r="C743" s="96"/>
      <c r="D743" s="97"/>
      <c r="E743" s="97"/>
      <c r="F743" s="97"/>
      <c r="G743" s="97"/>
      <c r="H743" s="97"/>
      <c r="I743" s="97"/>
      <c r="J743" s="97"/>
      <c r="K743" s="97"/>
      <c r="L743" s="97"/>
      <c r="M743" s="97"/>
    </row>
    <row r="744" spans="1:13">
      <c r="A744" s="5"/>
      <c r="B744" s="96"/>
      <c r="C744" s="96"/>
      <c r="D744" s="97"/>
      <c r="E744" s="97"/>
      <c r="F744" s="97"/>
      <c r="G744" s="97"/>
      <c r="H744" s="97"/>
      <c r="I744" s="97"/>
      <c r="J744" s="97"/>
      <c r="K744" s="97"/>
      <c r="L744" s="97"/>
      <c r="M744" s="97"/>
    </row>
    <row r="745" spans="1:13">
      <c r="A745" s="5"/>
      <c r="B745" s="96"/>
      <c r="C745" s="96"/>
      <c r="D745" s="97"/>
      <c r="E745" s="97"/>
      <c r="F745" s="97"/>
      <c r="G745" s="97"/>
      <c r="H745" s="97"/>
      <c r="I745" s="97"/>
      <c r="J745" s="97"/>
      <c r="K745" s="97"/>
      <c r="L745" s="97"/>
      <c r="M745" s="97"/>
    </row>
    <row r="746" spans="1:13">
      <c r="A746" s="5"/>
      <c r="B746" s="96"/>
      <c r="C746" s="96"/>
      <c r="D746" s="97"/>
      <c r="E746" s="97"/>
      <c r="F746" s="97"/>
      <c r="G746" s="97"/>
      <c r="H746" s="97"/>
      <c r="I746" s="97"/>
      <c r="J746" s="97"/>
      <c r="K746" s="97"/>
      <c r="L746" s="97"/>
      <c r="M746" s="97"/>
    </row>
    <row r="747" spans="1:13">
      <c r="A747" s="5"/>
      <c r="B747" s="96"/>
      <c r="C747" s="96"/>
      <c r="D747" s="97"/>
      <c r="E747" s="97"/>
      <c r="F747" s="97"/>
      <c r="G747" s="97"/>
      <c r="H747" s="97"/>
      <c r="I747" s="97"/>
      <c r="J747" s="97"/>
      <c r="K747" s="97"/>
      <c r="L747" s="97"/>
      <c r="M747" s="97"/>
    </row>
    <row r="748" spans="1:13">
      <c r="A748" s="5"/>
      <c r="B748" s="96"/>
      <c r="C748" s="96"/>
      <c r="D748" s="97"/>
      <c r="E748" s="97"/>
      <c r="F748" s="97"/>
      <c r="G748" s="97"/>
      <c r="H748" s="97"/>
      <c r="I748" s="97"/>
      <c r="J748" s="97"/>
      <c r="K748" s="97"/>
      <c r="L748" s="97"/>
      <c r="M748" s="97"/>
    </row>
    <row r="749" spans="1:13">
      <c r="A749" s="5"/>
      <c r="B749" s="96"/>
      <c r="C749" s="96"/>
      <c r="D749" s="97"/>
      <c r="E749" s="97"/>
      <c r="F749" s="97"/>
      <c r="G749" s="97"/>
      <c r="H749" s="97"/>
      <c r="I749" s="97"/>
      <c r="J749" s="97"/>
      <c r="K749" s="97"/>
      <c r="L749" s="97"/>
      <c r="M749" s="97"/>
    </row>
    <row r="750" spans="1:13">
      <c r="A750" s="5"/>
      <c r="B750" s="96"/>
      <c r="C750" s="96"/>
      <c r="D750" s="97"/>
      <c r="E750" s="97"/>
      <c r="F750" s="97"/>
      <c r="G750" s="97"/>
      <c r="H750" s="97"/>
      <c r="I750" s="97"/>
      <c r="J750" s="97"/>
      <c r="K750" s="97"/>
      <c r="L750" s="97"/>
      <c r="M750" s="97"/>
    </row>
    <row r="751" spans="1:13">
      <c r="A751" s="5"/>
      <c r="B751" s="96"/>
      <c r="C751" s="96"/>
      <c r="D751" s="97"/>
      <c r="E751" s="97"/>
      <c r="F751" s="97"/>
      <c r="G751" s="97"/>
      <c r="H751" s="97"/>
      <c r="I751" s="97"/>
      <c r="J751" s="97"/>
      <c r="K751" s="97"/>
      <c r="L751" s="97"/>
      <c r="M751" s="97"/>
    </row>
    <row r="752" spans="1:13">
      <c r="A752" s="5"/>
      <c r="B752" s="96"/>
      <c r="C752" s="96"/>
      <c r="D752" s="97"/>
      <c r="E752" s="97"/>
      <c r="F752" s="97"/>
      <c r="G752" s="97"/>
      <c r="H752" s="97"/>
      <c r="I752" s="97"/>
      <c r="J752" s="97"/>
      <c r="K752" s="97"/>
      <c r="L752" s="97"/>
      <c r="M752" s="97"/>
    </row>
    <row r="753" spans="1:13">
      <c r="A753" s="5"/>
      <c r="B753" s="96"/>
      <c r="C753" s="96"/>
      <c r="D753" s="97"/>
      <c r="E753" s="97"/>
      <c r="F753" s="97"/>
      <c r="G753" s="97"/>
      <c r="H753" s="97"/>
      <c r="I753" s="97"/>
      <c r="J753" s="97"/>
      <c r="K753" s="97"/>
      <c r="L753" s="97"/>
      <c r="M753" s="97"/>
    </row>
    <row r="754" spans="1:13">
      <c r="A754" s="5"/>
      <c r="B754" s="96"/>
      <c r="C754" s="96"/>
      <c r="D754" s="97"/>
      <c r="E754" s="97"/>
      <c r="F754" s="97"/>
      <c r="G754" s="97"/>
      <c r="H754" s="97"/>
      <c r="I754" s="97"/>
      <c r="J754" s="97"/>
      <c r="K754" s="97"/>
      <c r="L754" s="97"/>
      <c r="M754" s="97"/>
    </row>
    <row r="755" spans="1:13">
      <c r="A755" s="5"/>
      <c r="B755" s="96"/>
      <c r="C755" s="96"/>
      <c r="D755" s="97"/>
      <c r="E755" s="97"/>
      <c r="F755" s="97"/>
      <c r="G755" s="97"/>
      <c r="H755" s="97"/>
      <c r="I755" s="97"/>
      <c r="J755" s="97"/>
      <c r="K755" s="97"/>
      <c r="L755" s="97"/>
      <c r="M755" s="97"/>
    </row>
    <row r="756" spans="1:13">
      <c r="A756" s="5"/>
      <c r="B756" s="96"/>
      <c r="C756" s="96"/>
      <c r="D756" s="97"/>
      <c r="E756" s="97"/>
      <c r="F756" s="97"/>
      <c r="G756" s="97"/>
      <c r="H756" s="97"/>
      <c r="I756" s="97"/>
      <c r="J756" s="97"/>
      <c r="K756" s="97"/>
      <c r="L756" s="97"/>
      <c r="M756" s="97"/>
    </row>
    <row r="757" spans="1:13">
      <c r="A757" s="5"/>
      <c r="B757" s="96"/>
      <c r="C757" s="96"/>
      <c r="D757" s="97"/>
      <c r="E757" s="97"/>
      <c r="F757" s="97"/>
      <c r="G757" s="97"/>
      <c r="H757" s="97"/>
      <c r="I757" s="97"/>
      <c r="J757" s="97"/>
      <c r="K757" s="97"/>
      <c r="L757" s="97"/>
      <c r="M757" s="97"/>
    </row>
    <row r="758" spans="1:13">
      <c r="A758" s="5"/>
      <c r="B758" s="96"/>
      <c r="C758" s="96"/>
      <c r="D758" s="97"/>
      <c r="E758" s="97"/>
      <c r="F758" s="97"/>
      <c r="G758" s="97"/>
      <c r="H758" s="97"/>
      <c r="I758" s="97"/>
      <c r="J758" s="97"/>
      <c r="K758" s="97"/>
      <c r="L758" s="97"/>
      <c r="M758" s="97"/>
    </row>
    <row r="759" spans="1:13">
      <c r="A759" s="5"/>
      <c r="B759" s="96"/>
      <c r="C759" s="96"/>
      <c r="D759" s="97"/>
      <c r="E759" s="97"/>
      <c r="F759" s="97"/>
      <c r="G759" s="97"/>
      <c r="H759" s="97"/>
      <c r="I759" s="97"/>
      <c r="J759" s="97"/>
      <c r="K759" s="97"/>
      <c r="L759" s="97"/>
      <c r="M759" s="97"/>
    </row>
    <row r="760" spans="1:13">
      <c r="A760" s="5"/>
      <c r="B760" s="96"/>
      <c r="C760" s="96"/>
      <c r="D760" s="97"/>
      <c r="E760" s="97"/>
      <c r="F760" s="97"/>
      <c r="G760" s="97"/>
      <c r="H760" s="97"/>
      <c r="I760" s="97"/>
      <c r="J760" s="97"/>
      <c r="K760" s="97"/>
      <c r="L760" s="97"/>
      <c r="M760" s="97"/>
    </row>
    <row r="761" spans="1:13">
      <c r="A761" s="5"/>
      <c r="B761" s="96"/>
      <c r="C761" s="96"/>
      <c r="D761" s="97"/>
      <c r="E761" s="97"/>
      <c r="F761" s="97"/>
      <c r="G761" s="97"/>
      <c r="H761" s="97"/>
      <c r="I761" s="97"/>
      <c r="J761" s="97"/>
      <c r="K761" s="97"/>
      <c r="L761" s="97"/>
      <c r="M761" s="97"/>
    </row>
    <row r="762" spans="1:13">
      <c r="A762" s="5"/>
      <c r="B762" s="96"/>
      <c r="C762" s="96"/>
      <c r="D762" s="97"/>
      <c r="E762" s="97"/>
      <c r="F762" s="97"/>
      <c r="G762" s="97"/>
      <c r="H762" s="97"/>
      <c r="I762" s="97"/>
      <c r="J762" s="97"/>
      <c r="K762" s="97"/>
      <c r="L762" s="97"/>
      <c r="M762" s="97"/>
    </row>
    <row r="763" spans="1:13">
      <c r="A763" s="5"/>
      <c r="B763" s="96"/>
      <c r="C763" s="96"/>
      <c r="D763" s="97"/>
      <c r="E763" s="97"/>
      <c r="F763" s="97"/>
      <c r="G763" s="97"/>
      <c r="H763" s="97"/>
      <c r="I763" s="97"/>
      <c r="J763" s="97"/>
      <c r="K763" s="97"/>
      <c r="L763" s="97"/>
      <c r="M763" s="97"/>
    </row>
    <row r="764" spans="1:13">
      <c r="A764" s="5"/>
      <c r="B764" s="96"/>
      <c r="C764" s="96"/>
      <c r="D764" s="97"/>
      <c r="E764" s="97"/>
      <c r="F764" s="97"/>
      <c r="G764" s="97"/>
      <c r="H764" s="97"/>
      <c r="I764" s="97"/>
      <c r="J764" s="97"/>
      <c r="K764" s="97"/>
      <c r="L764" s="97"/>
      <c r="M764" s="97"/>
    </row>
    <row r="765" spans="1:13">
      <c r="A765" s="5"/>
      <c r="B765" s="96"/>
      <c r="C765" s="96"/>
      <c r="D765" s="97"/>
      <c r="E765" s="97"/>
      <c r="F765" s="97"/>
      <c r="G765" s="97"/>
      <c r="H765" s="97"/>
      <c r="I765" s="97"/>
      <c r="J765" s="97"/>
      <c r="K765" s="97"/>
      <c r="L765" s="97"/>
      <c r="M765" s="97"/>
    </row>
    <row r="766" spans="1:13">
      <c r="A766" s="5"/>
      <c r="B766" s="96"/>
      <c r="C766" s="96"/>
      <c r="D766" s="97"/>
      <c r="E766" s="97"/>
      <c r="F766" s="97"/>
      <c r="G766" s="97"/>
      <c r="H766" s="97"/>
      <c r="I766" s="97"/>
      <c r="J766" s="97"/>
      <c r="K766" s="97"/>
      <c r="L766" s="97"/>
      <c r="M766" s="97"/>
    </row>
    <row r="767" spans="1:13">
      <c r="A767" s="5"/>
      <c r="B767" s="96"/>
      <c r="C767" s="96"/>
      <c r="D767" s="97"/>
      <c r="E767" s="97"/>
      <c r="F767" s="97"/>
      <c r="G767" s="97"/>
      <c r="H767" s="97"/>
      <c r="I767" s="97"/>
      <c r="J767" s="97"/>
      <c r="K767" s="97"/>
      <c r="L767" s="97"/>
      <c r="M767" s="97"/>
    </row>
    <row r="768" spans="1:13">
      <c r="A768" s="5"/>
      <c r="B768" s="96"/>
      <c r="C768" s="96"/>
      <c r="D768" s="97"/>
      <c r="E768" s="97"/>
      <c r="F768" s="97"/>
      <c r="G768" s="97"/>
      <c r="H768" s="97"/>
      <c r="I768" s="97"/>
      <c r="J768" s="97"/>
      <c r="K768" s="97"/>
      <c r="L768" s="97"/>
      <c r="M768" s="97"/>
    </row>
    <row r="769" spans="1:13">
      <c r="A769" s="5"/>
      <c r="B769" s="96"/>
      <c r="C769" s="96"/>
      <c r="D769" s="97"/>
      <c r="E769" s="97"/>
      <c r="F769" s="97"/>
      <c r="G769" s="97"/>
      <c r="H769" s="97"/>
      <c r="I769" s="97"/>
      <c r="J769" s="97"/>
      <c r="K769" s="97"/>
      <c r="L769" s="97"/>
      <c r="M769" s="97"/>
    </row>
    <row r="770" spans="1:13">
      <c r="A770" s="5"/>
      <c r="B770" s="96"/>
      <c r="C770" s="96"/>
      <c r="D770" s="97"/>
      <c r="E770" s="97"/>
      <c r="F770" s="97"/>
      <c r="G770" s="97"/>
      <c r="H770" s="97"/>
      <c r="I770" s="97"/>
      <c r="J770" s="97"/>
      <c r="K770" s="97"/>
      <c r="L770" s="97"/>
      <c r="M770" s="97"/>
    </row>
    <row r="771" spans="1:13">
      <c r="A771" s="5"/>
      <c r="B771" s="96"/>
      <c r="C771" s="96"/>
      <c r="D771" s="97"/>
      <c r="E771" s="97"/>
      <c r="F771" s="97"/>
      <c r="G771" s="97"/>
      <c r="H771" s="97"/>
      <c r="I771" s="97"/>
      <c r="J771" s="97"/>
      <c r="K771" s="97"/>
      <c r="L771" s="97"/>
      <c r="M771" s="97"/>
    </row>
    <row r="772" spans="1:13">
      <c r="A772" s="5"/>
      <c r="B772" s="96"/>
      <c r="C772" s="96"/>
      <c r="D772" s="97"/>
      <c r="E772" s="97"/>
      <c r="F772" s="97"/>
      <c r="G772" s="97"/>
      <c r="H772" s="97"/>
      <c r="I772" s="97"/>
      <c r="J772" s="97"/>
      <c r="K772" s="97"/>
      <c r="L772" s="97"/>
      <c r="M772" s="97"/>
    </row>
    <row r="773" spans="1:13">
      <c r="A773" s="5"/>
      <c r="B773" s="96"/>
      <c r="C773" s="96"/>
      <c r="D773" s="97"/>
      <c r="E773" s="97"/>
      <c r="F773" s="97"/>
      <c r="G773" s="97"/>
      <c r="H773" s="97"/>
      <c r="I773" s="97"/>
      <c r="J773" s="97"/>
      <c r="K773" s="97"/>
      <c r="L773" s="97"/>
      <c r="M773" s="97"/>
    </row>
    <row r="774" spans="1:13">
      <c r="A774" s="5"/>
      <c r="B774" s="96"/>
      <c r="C774" s="96"/>
      <c r="D774" s="97"/>
      <c r="E774" s="97"/>
      <c r="F774" s="97"/>
      <c r="G774" s="97"/>
      <c r="H774" s="97"/>
      <c r="I774" s="97"/>
      <c r="J774" s="97"/>
      <c r="K774" s="97"/>
      <c r="L774" s="97"/>
      <c r="M774" s="97"/>
    </row>
    <row r="775" spans="1:13">
      <c r="A775" s="5"/>
      <c r="B775" s="96"/>
      <c r="C775" s="96"/>
      <c r="D775" s="97"/>
      <c r="E775" s="97"/>
      <c r="F775" s="97"/>
      <c r="G775" s="97"/>
      <c r="H775" s="97"/>
      <c r="I775" s="97"/>
      <c r="J775" s="97"/>
      <c r="K775" s="97"/>
      <c r="L775" s="97"/>
      <c r="M775" s="97"/>
    </row>
    <row r="776" spans="1:13">
      <c r="A776" s="5"/>
      <c r="B776" s="96"/>
      <c r="C776" s="96"/>
      <c r="D776" s="97"/>
      <c r="E776" s="97"/>
      <c r="F776" s="97"/>
      <c r="G776" s="97"/>
      <c r="H776" s="97"/>
      <c r="I776" s="97"/>
      <c r="J776" s="97"/>
      <c r="K776" s="97"/>
      <c r="L776" s="97"/>
      <c r="M776" s="97"/>
    </row>
    <row r="777" spans="1:13">
      <c r="A777" s="5"/>
      <c r="B777" s="96"/>
      <c r="C777" s="96"/>
      <c r="D777" s="97"/>
      <c r="E777" s="97"/>
      <c r="F777" s="97"/>
      <c r="G777" s="97"/>
      <c r="H777" s="97"/>
      <c r="I777" s="97"/>
      <c r="J777" s="97"/>
      <c r="K777" s="97"/>
      <c r="L777" s="97"/>
      <c r="M777" s="97"/>
    </row>
    <row r="778" spans="1:13">
      <c r="A778" s="5"/>
      <c r="B778" s="96"/>
      <c r="C778" s="96"/>
      <c r="D778" s="97"/>
      <c r="E778" s="97"/>
      <c r="F778" s="97"/>
      <c r="G778" s="97"/>
      <c r="H778" s="97"/>
      <c r="I778" s="97"/>
      <c r="J778" s="97"/>
      <c r="K778" s="97"/>
      <c r="L778" s="97"/>
      <c r="M778" s="97"/>
    </row>
    <row r="779" spans="1:13">
      <c r="A779" s="5"/>
      <c r="B779" s="96"/>
      <c r="C779" s="96"/>
      <c r="D779" s="97"/>
      <c r="E779" s="97"/>
      <c r="F779" s="97"/>
      <c r="G779" s="97"/>
      <c r="H779" s="97"/>
      <c r="I779" s="97"/>
      <c r="J779" s="97"/>
      <c r="K779" s="97"/>
      <c r="L779" s="97"/>
      <c r="M779" s="97"/>
    </row>
    <row r="780" spans="1:13">
      <c r="A780" s="5"/>
      <c r="B780" s="96"/>
      <c r="C780" s="96"/>
      <c r="D780" s="97"/>
      <c r="E780" s="97"/>
      <c r="F780" s="97"/>
      <c r="G780" s="97"/>
      <c r="H780" s="97"/>
      <c r="I780" s="97"/>
      <c r="J780" s="97"/>
      <c r="K780" s="97"/>
      <c r="L780" s="97"/>
      <c r="M780" s="97"/>
    </row>
    <row r="781" spans="1:13">
      <c r="A781" s="5"/>
      <c r="B781" s="96"/>
      <c r="C781" s="96"/>
      <c r="D781" s="97"/>
      <c r="E781" s="97"/>
      <c r="F781" s="97"/>
      <c r="G781" s="97"/>
      <c r="H781" s="97"/>
      <c r="I781" s="97"/>
      <c r="J781" s="97"/>
      <c r="K781" s="97"/>
      <c r="L781" s="97"/>
      <c r="M781" s="97"/>
    </row>
    <row r="782" spans="1:13">
      <c r="A782" s="5"/>
      <c r="B782" s="96"/>
      <c r="C782" s="96"/>
      <c r="D782" s="97"/>
      <c r="E782" s="97"/>
      <c r="F782" s="97"/>
      <c r="G782" s="97"/>
      <c r="H782" s="97"/>
      <c r="I782" s="97"/>
      <c r="J782" s="97"/>
      <c r="K782" s="97"/>
      <c r="L782" s="97"/>
      <c r="M782" s="97"/>
    </row>
    <row r="783" spans="1:13">
      <c r="A783" s="5"/>
      <c r="B783" s="96"/>
      <c r="C783" s="96"/>
      <c r="D783" s="97"/>
      <c r="E783" s="97"/>
      <c r="F783" s="97"/>
      <c r="G783" s="97"/>
      <c r="H783" s="97"/>
      <c r="I783" s="97"/>
      <c r="J783" s="97"/>
      <c r="K783" s="97"/>
      <c r="L783" s="97"/>
      <c r="M783" s="97"/>
    </row>
    <row r="784" spans="1:13">
      <c r="A784" s="5"/>
      <c r="B784" s="96"/>
      <c r="C784" s="96"/>
      <c r="D784" s="97"/>
      <c r="E784" s="97"/>
      <c r="F784" s="97"/>
      <c r="G784" s="97"/>
      <c r="H784" s="97"/>
      <c r="I784" s="97"/>
      <c r="J784" s="97"/>
      <c r="K784" s="97"/>
      <c r="L784" s="97"/>
      <c r="M784" s="97"/>
    </row>
    <row r="785" spans="1:13">
      <c r="A785" s="5"/>
      <c r="B785" s="96"/>
      <c r="C785" s="96"/>
      <c r="D785" s="97"/>
      <c r="E785" s="97"/>
      <c r="F785" s="97"/>
      <c r="G785" s="97"/>
      <c r="H785" s="97"/>
      <c r="I785" s="97"/>
      <c r="J785" s="97"/>
      <c r="K785" s="97"/>
      <c r="L785" s="97"/>
      <c r="M785" s="97"/>
    </row>
    <row r="786" spans="1:13">
      <c r="A786" s="5"/>
      <c r="B786" s="96"/>
      <c r="C786" s="96"/>
      <c r="D786" s="97"/>
      <c r="E786" s="97"/>
      <c r="F786" s="97"/>
      <c r="G786" s="97"/>
      <c r="H786" s="97"/>
      <c r="I786" s="97"/>
      <c r="J786" s="97"/>
      <c r="K786" s="97"/>
      <c r="L786" s="97"/>
      <c r="M786" s="97"/>
    </row>
    <row r="787" spans="1:13">
      <c r="A787" s="5"/>
      <c r="B787" s="96"/>
      <c r="C787" s="96"/>
      <c r="D787" s="97"/>
      <c r="E787" s="97"/>
      <c r="F787" s="97"/>
      <c r="G787" s="97"/>
      <c r="H787" s="97"/>
      <c r="I787" s="97"/>
      <c r="J787" s="97"/>
      <c r="K787" s="97"/>
      <c r="L787" s="97"/>
      <c r="M787" s="97"/>
    </row>
    <row r="788" spans="1:13">
      <c r="A788" s="5"/>
      <c r="B788" s="96"/>
      <c r="C788" s="96"/>
      <c r="D788" s="97"/>
      <c r="E788" s="97"/>
      <c r="F788" s="97"/>
      <c r="G788" s="97"/>
      <c r="H788" s="97"/>
      <c r="I788" s="97"/>
      <c r="J788" s="97"/>
      <c r="K788" s="97"/>
      <c r="L788" s="97"/>
      <c r="M788" s="97"/>
    </row>
    <row r="789" spans="1:13">
      <c r="A789" s="5"/>
      <c r="B789" s="96"/>
      <c r="C789" s="96"/>
      <c r="D789" s="97"/>
      <c r="E789" s="97"/>
      <c r="F789" s="97"/>
      <c r="G789" s="97"/>
      <c r="H789" s="97"/>
      <c r="I789" s="97"/>
      <c r="J789" s="97"/>
      <c r="K789" s="97"/>
      <c r="L789" s="97"/>
      <c r="M789" s="97"/>
    </row>
    <row r="790" spans="1:13">
      <c r="A790" s="5"/>
      <c r="B790" s="96"/>
      <c r="C790" s="96"/>
      <c r="D790" s="97"/>
      <c r="E790" s="97"/>
      <c r="F790" s="97"/>
      <c r="G790" s="97"/>
      <c r="H790" s="97"/>
      <c r="I790" s="97"/>
      <c r="J790" s="97"/>
      <c r="K790" s="97"/>
      <c r="L790" s="97"/>
      <c r="M790" s="97"/>
    </row>
    <row r="791" spans="1:13">
      <c r="A791" s="5"/>
      <c r="B791" s="96"/>
      <c r="C791" s="96"/>
      <c r="D791" s="97"/>
      <c r="E791" s="97"/>
      <c r="F791" s="97"/>
      <c r="G791" s="97"/>
      <c r="H791" s="97"/>
      <c r="I791" s="97"/>
      <c r="J791" s="97"/>
      <c r="K791" s="97"/>
      <c r="L791" s="97"/>
      <c r="M791" s="97"/>
    </row>
    <row r="792" spans="1:13">
      <c r="A792" s="5"/>
      <c r="B792" s="96"/>
      <c r="C792" s="96"/>
      <c r="D792" s="97"/>
      <c r="E792" s="97"/>
      <c r="F792" s="97"/>
      <c r="G792" s="97"/>
      <c r="H792" s="97"/>
      <c r="I792" s="97"/>
      <c r="J792" s="97"/>
      <c r="K792" s="97"/>
      <c r="L792" s="97"/>
      <c r="M792" s="97"/>
    </row>
    <row r="793" spans="1:13">
      <c r="A793" s="5"/>
      <c r="B793" s="96"/>
      <c r="C793" s="96"/>
      <c r="D793" s="97"/>
      <c r="E793" s="97"/>
      <c r="F793" s="97"/>
      <c r="G793" s="97"/>
      <c r="H793" s="97"/>
      <c r="I793" s="97"/>
      <c r="J793" s="97"/>
      <c r="K793" s="97"/>
      <c r="L793" s="97"/>
      <c r="M793" s="97"/>
    </row>
    <row r="794" spans="1:13">
      <c r="A794" s="5"/>
      <c r="B794" s="96"/>
      <c r="C794" s="96"/>
      <c r="D794" s="97"/>
      <c r="E794" s="97"/>
      <c r="F794" s="97"/>
      <c r="G794" s="97"/>
      <c r="H794" s="97"/>
      <c r="I794" s="97"/>
      <c r="J794" s="97"/>
      <c r="K794" s="97"/>
      <c r="L794" s="97"/>
      <c r="M794" s="97"/>
    </row>
    <row r="795" spans="1:13">
      <c r="A795" s="5"/>
      <c r="B795" s="96"/>
      <c r="C795" s="96"/>
      <c r="D795" s="97"/>
      <c r="E795" s="97"/>
      <c r="F795" s="97"/>
      <c r="G795" s="97"/>
      <c r="H795" s="97"/>
      <c r="I795" s="97"/>
      <c r="J795" s="97"/>
      <c r="K795" s="97"/>
      <c r="L795" s="97"/>
      <c r="M795" s="97"/>
    </row>
    <row r="796" spans="1:13">
      <c r="A796" s="5"/>
      <c r="B796" s="96"/>
      <c r="C796" s="96"/>
      <c r="D796" s="97"/>
      <c r="E796" s="97"/>
      <c r="F796" s="97"/>
      <c r="G796" s="97"/>
      <c r="H796" s="97"/>
      <c r="I796" s="97"/>
      <c r="J796" s="97"/>
      <c r="K796" s="97"/>
      <c r="L796" s="97"/>
      <c r="M796" s="97"/>
    </row>
    <row r="797" spans="1:13">
      <c r="A797" s="5"/>
      <c r="B797" s="96"/>
      <c r="C797" s="96"/>
      <c r="D797" s="97"/>
      <c r="E797" s="97"/>
      <c r="F797" s="97"/>
      <c r="G797" s="97"/>
      <c r="H797" s="97"/>
      <c r="I797" s="97"/>
      <c r="J797" s="97"/>
      <c r="K797" s="97"/>
      <c r="L797" s="97"/>
      <c r="M797" s="97"/>
    </row>
    <row r="798" spans="1:13">
      <c r="A798" s="5"/>
      <c r="B798" s="96"/>
      <c r="C798" s="96"/>
      <c r="D798" s="97"/>
      <c r="E798" s="97"/>
      <c r="F798" s="97"/>
      <c r="G798" s="97"/>
      <c r="H798" s="97"/>
      <c r="I798" s="97"/>
      <c r="J798" s="97"/>
      <c r="K798" s="97"/>
      <c r="L798" s="97"/>
      <c r="M798" s="97"/>
    </row>
    <row r="799" spans="1:13">
      <c r="A799" s="5"/>
      <c r="B799" s="96"/>
      <c r="C799" s="96"/>
      <c r="D799" s="97"/>
      <c r="E799" s="97"/>
      <c r="F799" s="97"/>
      <c r="G799" s="97"/>
      <c r="H799" s="97"/>
      <c r="I799" s="97"/>
      <c r="J799" s="97"/>
      <c r="K799" s="97"/>
      <c r="L799" s="97"/>
      <c r="M799" s="97"/>
    </row>
    <row r="800" spans="1:13">
      <c r="A800" s="5"/>
      <c r="B800" s="96"/>
      <c r="C800" s="96"/>
      <c r="D800" s="97"/>
      <c r="E800" s="97"/>
      <c r="F800" s="97"/>
      <c r="G800" s="97"/>
      <c r="H800" s="97"/>
      <c r="I800" s="97"/>
      <c r="J800" s="97"/>
      <c r="K800" s="97"/>
      <c r="L800" s="97"/>
      <c r="M800" s="97"/>
    </row>
    <row r="801" spans="1:13">
      <c r="A801" s="5"/>
      <c r="B801" s="96"/>
      <c r="C801" s="96"/>
      <c r="D801" s="97"/>
      <c r="E801" s="97"/>
      <c r="F801" s="97"/>
      <c r="G801" s="97"/>
      <c r="H801" s="97"/>
      <c r="I801" s="97"/>
      <c r="J801" s="97"/>
      <c r="K801" s="97"/>
      <c r="L801" s="97"/>
      <c r="M801" s="97"/>
    </row>
    <row r="802" spans="1:13">
      <c r="A802" s="5"/>
      <c r="B802" s="96"/>
      <c r="C802" s="96"/>
      <c r="D802" s="97"/>
      <c r="E802" s="97"/>
      <c r="F802" s="97"/>
      <c r="G802" s="97"/>
      <c r="H802" s="97"/>
      <c r="I802" s="97"/>
      <c r="J802" s="97"/>
      <c r="K802" s="97"/>
      <c r="L802" s="97"/>
      <c r="M802" s="97"/>
    </row>
    <row r="803" spans="1:13">
      <c r="A803" s="5"/>
      <c r="B803" s="96"/>
      <c r="C803" s="96"/>
      <c r="D803" s="97"/>
      <c r="E803" s="97"/>
      <c r="F803" s="97"/>
      <c r="G803" s="97"/>
      <c r="H803" s="97"/>
      <c r="I803" s="97"/>
      <c r="J803" s="97"/>
      <c r="K803" s="97"/>
      <c r="L803" s="97"/>
      <c r="M803" s="97"/>
    </row>
    <row r="804" spans="1:13">
      <c r="A804" s="5"/>
      <c r="B804" s="96"/>
      <c r="C804" s="96"/>
      <c r="D804" s="97"/>
      <c r="E804" s="97"/>
      <c r="F804" s="97"/>
      <c r="G804" s="97"/>
      <c r="H804" s="97"/>
      <c r="I804" s="97"/>
      <c r="J804" s="97"/>
      <c r="K804" s="97"/>
      <c r="L804" s="97"/>
      <c r="M804" s="97"/>
    </row>
    <row r="805" spans="1:13">
      <c r="A805" s="5"/>
      <c r="B805" s="96"/>
      <c r="C805" s="96"/>
      <c r="D805" s="97"/>
      <c r="E805" s="97"/>
      <c r="F805" s="97"/>
      <c r="G805" s="97"/>
      <c r="H805" s="97"/>
      <c r="I805" s="97"/>
      <c r="J805" s="97"/>
      <c r="K805" s="97"/>
      <c r="L805" s="97"/>
      <c r="M805" s="97"/>
    </row>
    <row r="806" spans="1:13">
      <c r="A806" s="5"/>
      <c r="B806" s="96"/>
      <c r="C806" s="96"/>
      <c r="D806" s="97"/>
      <c r="E806" s="97"/>
      <c r="F806" s="97"/>
      <c r="G806" s="97"/>
      <c r="H806" s="97"/>
      <c r="I806" s="97"/>
      <c r="J806" s="97"/>
      <c r="K806" s="97"/>
      <c r="L806" s="97"/>
      <c r="M806" s="97"/>
    </row>
    <row r="807" spans="1:13">
      <c r="A807" s="5"/>
      <c r="B807" s="96"/>
      <c r="C807" s="96"/>
      <c r="D807" s="97"/>
      <c r="E807" s="97"/>
      <c r="F807" s="97"/>
      <c r="G807" s="97"/>
      <c r="H807" s="97"/>
      <c r="I807" s="97"/>
      <c r="J807" s="97"/>
      <c r="K807" s="97"/>
      <c r="L807" s="97"/>
      <c r="M807" s="97"/>
    </row>
    <row r="808" spans="1:13">
      <c r="A808" s="5"/>
      <c r="B808" s="96"/>
      <c r="C808" s="96"/>
      <c r="D808" s="97"/>
      <c r="E808" s="97"/>
      <c r="F808" s="97"/>
      <c r="G808" s="97"/>
      <c r="H808" s="97"/>
      <c r="I808" s="97"/>
      <c r="J808" s="97"/>
      <c r="K808" s="97"/>
      <c r="L808" s="97"/>
      <c r="M808" s="97"/>
    </row>
    <row r="809" spans="1:13">
      <c r="A809" s="5"/>
      <c r="B809" s="96"/>
      <c r="C809" s="96"/>
      <c r="D809" s="97"/>
      <c r="E809" s="97"/>
      <c r="F809" s="97"/>
      <c r="G809" s="97"/>
      <c r="H809" s="97"/>
      <c r="I809" s="97"/>
      <c r="J809" s="97"/>
      <c r="K809" s="97"/>
      <c r="L809" s="97"/>
      <c r="M809" s="97"/>
    </row>
    <row r="810" spans="1:13">
      <c r="A810" s="5"/>
      <c r="B810" s="96"/>
      <c r="C810" s="96"/>
      <c r="D810" s="97"/>
      <c r="E810" s="97"/>
      <c r="F810" s="97"/>
      <c r="G810" s="97"/>
      <c r="H810" s="97"/>
      <c r="I810" s="97"/>
      <c r="J810" s="97"/>
      <c r="K810" s="97"/>
      <c r="L810" s="97"/>
      <c r="M810" s="97"/>
    </row>
    <row r="811" spans="1:13">
      <c r="A811" s="5"/>
      <c r="B811" s="96"/>
      <c r="C811" s="96"/>
      <c r="D811" s="97"/>
      <c r="E811" s="97"/>
      <c r="F811" s="97"/>
      <c r="G811" s="97"/>
      <c r="H811" s="97"/>
      <c r="I811" s="97"/>
      <c r="J811" s="97"/>
      <c r="K811" s="97"/>
      <c r="L811" s="97"/>
      <c r="M811" s="97"/>
    </row>
    <row r="812" spans="1:13">
      <c r="A812" s="5"/>
      <c r="B812" s="96"/>
      <c r="C812" s="96"/>
      <c r="D812" s="97"/>
      <c r="E812" s="97"/>
      <c r="F812" s="97"/>
      <c r="G812" s="97"/>
      <c r="H812" s="97"/>
      <c r="I812" s="97"/>
      <c r="J812" s="97"/>
      <c r="K812" s="97"/>
      <c r="L812" s="97"/>
      <c r="M812" s="97"/>
    </row>
    <row r="813" spans="1:13">
      <c r="A813" s="5"/>
      <c r="B813" s="96"/>
      <c r="C813" s="96"/>
      <c r="D813" s="97"/>
      <c r="E813" s="97"/>
      <c r="F813" s="97"/>
      <c r="G813" s="97"/>
      <c r="H813" s="97"/>
      <c r="I813" s="97"/>
      <c r="J813" s="97"/>
      <c r="K813" s="97"/>
      <c r="L813" s="97"/>
      <c r="M813" s="97"/>
    </row>
    <row r="814" spans="1:13">
      <c r="A814" s="5"/>
      <c r="B814" s="96"/>
      <c r="C814" s="96"/>
      <c r="D814" s="97"/>
      <c r="E814" s="97"/>
      <c r="F814" s="97"/>
      <c r="G814" s="97"/>
      <c r="H814" s="97"/>
      <c r="I814" s="97"/>
      <c r="J814" s="97"/>
      <c r="K814" s="97"/>
      <c r="L814" s="97"/>
      <c r="M814" s="97"/>
    </row>
    <row r="815" spans="1:13">
      <c r="A815" s="5"/>
      <c r="B815" s="96"/>
      <c r="C815" s="96"/>
      <c r="D815" s="97"/>
      <c r="E815" s="97"/>
      <c r="F815" s="97"/>
      <c r="G815" s="97"/>
      <c r="H815" s="97"/>
      <c r="I815" s="97"/>
      <c r="J815" s="97"/>
      <c r="K815" s="97"/>
      <c r="L815" s="97"/>
      <c r="M815" s="97"/>
    </row>
    <row r="816" spans="1:13">
      <c r="A816" s="5"/>
      <c r="B816" s="96"/>
      <c r="C816" s="96"/>
      <c r="D816" s="97"/>
      <c r="E816" s="97"/>
      <c r="F816" s="97"/>
      <c r="G816" s="97"/>
      <c r="H816" s="97"/>
      <c r="I816" s="97"/>
      <c r="J816" s="97"/>
      <c r="K816" s="97"/>
      <c r="L816" s="97"/>
      <c r="M816" s="97"/>
    </row>
    <row r="817" spans="1:13">
      <c r="A817" s="5"/>
      <c r="B817" s="96"/>
      <c r="C817" s="96"/>
      <c r="D817" s="97"/>
      <c r="E817" s="97"/>
      <c r="F817" s="97"/>
      <c r="G817" s="97"/>
      <c r="H817" s="97"/>
      <c r="I817" s="97"/>
      <c r="J817" s="97"/>
      <c r="K817" s="97"/>
      <c r="L817" s="97"/>
      <c r="M817" s="97"/>
    </row>
    <row r="818" spans="1:13">
      <c r="A818" s="5"/>
      <c r="B818" s="96"/>
      <c r="C818" s="96"/>
      <c r="D818" s="97"/>
      <c r="E818" s="97"/>
      <c r="F818" s="97"/>
      <c r="G818" s="97"/>
      <c r="H818" s="97"/>
      <c r="I818" s="97"/>
      <c r="J818" s="97"/>
      <c r="K818" s="97"/>
      <c r="L818" s="97"/>
      <c r="M818" s="97"/>
    </row>
    <row r="819" spans="1:13">
      <c r="A819" s="5"/>
      <c r="B819" s="96"/>
      <c r="C819" s="96"/>
      <c r="D819" s="97"/>
      <c r="E819" s="97"/>
      <c r="F819" s="97"/>
      <c r="G819" s="97"/>
      <c r="H819" s="97"/>
      <c r="I819" s="97"/>
      <c r="J819" s="97"/>
      <c r="K819" s="97"/>
      <c r="L819" s="97"/>
      <c r="M819" s="97"/>
    </row>
    <row r="820" spans="1:13">
      <c r="A820" s="5"/>
      <c r="B820" s="96"/>
      <c r="C820" s="96"/>
      <c r="D820" s="97"/>
      <c r="E820" s="97"/>
      <c r="F820" s="97"/>
      <c r="G820" s="97"/>
      <c r="H820" s="97"/>
      <c r="I820" s="97"/>
      <c r="J820" s="97"/>
      <c r="K820" s="97"/>
      <c r="L820" s="97"/>
      <c r="M820" s="97"/>
    </row>
    <row r="821" spans="1:13">
      <c r="A821" s="5"/>
      <c r="B821" s="96"/>
      <c r="C821" s="96"/>
      <c r="D821" s="97"/>
      <c r="E821" s="97"/>
      <c r="F821" s="97"/>
      <c r="G821" s="97"/>
      <c r="H821" s="97"/>
      <c r="I821" s="97"/>
      <c r="J821" s="97"/>
      <c r="K821" s="97"/>
      <c r="L821" s="97"/>
      <c r="M821" s="97"/>
    </row>
    <row r="822" spans="1:13">
      <c r="A822" s="5"/>
      <c r="B822" s="96"/>
      <c r="C822" s="96"/>
      <c r="D822" s="97"/>
      <c r="E822" s="97"/>
      <c r="F822" s="97"/>
      <c r="G822" s="97"/>
      <c r="H822" s="97"/>
      <c r="I822" s="97"/>
      <c r="J822" s="97"/>
      <c r="K822" s="97"/>
      <c r="L822" s="97"/>
      <c r="M822" s="97"/>
    </row>
    <row r="823" spans="1:13">
      <c r="A823" s="5"/>
      <c r="B823" s="96"/>
      <c r="C823" s="96"/>
      <c r="D823" s="97"/>
      <c r="E823" s="97"/>
      <c r="F823" s="97"/>
      <c r="G823" s="97"/>
      <c r="H823" s="97"/>
      <c r="I823" s="97"/>
      <c r="J823" s="97"/>
      <c r="K823" s="97"/>
      <c r="L823" s="97"/>
      <c r="M823" s="97"/>
    </row>
    <row r="824" spans="1:13">
      <c r="A824" s="5"/>
      <c r="B824" s="96"/>
      <c r="C824" s="96"/>
      <c r="D824" s="97"/>
      <c r="E824" s="97"/>
      <c r="F824" s="97"/>
      <c r="G824" s="97"/>
      <c r="H824" s="97"/>
      <c r="I824" s="97"/>
      <c r="J824" s="97"/>
      <c r="K824" s="97"/>
      <c r="L824" s="97"/>
      <c r="M824" s="97"/>
    </row>
    <row r="825" spans="1:13">
      <c r="A825" s="5"/>
      <c r="B825" s="96"/>
      <c r="C825" s="96"/>
      <c r="D825" s="97"/>
      <c r="E825" s="97"/>
      <c r="F825" s="97"/>
      <c r="G825" s="97"/>
      <c r="H825" s="97"/>
      <c r="I825" s="97"/>
      <c r="J825" s="97"/>
      <c r="K825" s="97"/>
      <c r="L825" s="97"/>
      <c r="M825" s="97"/>
    </row>
    <row r="826" spans="1:13">
      <c r="A826" s="5"/>
      <c r="B826" s="96"/>
      <c r="C826" s="96"/>
      <c r="D826" s="97"/>
      <c r="E826" s="97"/>
      <c r="F826" s="97"/>
      <c r="G826" s="97"/>
      <c r="H826" s="97"/>
      <c r="I826" s="97"/>
      <c r="J826" s="97"/>
      <c r="K826" s="97"/>
      <c r="L826" s="97"/>
      <c r="M826" s="97"/>
    </row>
    <row r="827" spans="1:13">
      <c r="A827" s="5"/>
      <c r="B827" s="3"/>
      <c r="C827" s="3"/>
      <c r="D827" s="4"/>
      <c r="E827" s="4"/>
      <c r="F827" s="4"/>
      <c r="G827" s="4"/>
      <c r="H827" s="97"/>
      <c r="I827" s="4"/>
      <c r="J827" s="4"/>
      <c r="K827" s="4"/>
      <c r="L827" s="4"/>
      <c r="M827" s="4"/>
    </row>
    <row r="828" spans="1:13">
      <c r="A828" s="5"/>
      <c r="B828" s="96"/>
      <c r="C828" s="96"/>
      <c r="D828" s="97"/>
      <c r="E828" s="97"/>
      <c r="F828" s="97"/>
      <c r="G828" s="97"/>
      <c r="H828" s="97"/>
      <c r="I828" s="97"/>
      <c r="J828" s="97"/>
      <c r="K828" s="97"/>
      <c r="L828" s="97"/>
      <c r="M828" s="97"/>
    </row>
    <row r="829" spans="1:13">
      <c r="A829" s="5"/>
      <c r="B829" s="96"/>
      <c r="C829" s="96"/>
      <c r="D829" s="97"/>
      <c r="E829" s="97"/>
      <c r="F829" s="97"/>
      <c r="G829" s="97"/>
      <c r="H829" s="97"/>
      <c r="I829" s="97"/>
      <c r="J829" s="97"/>
      <c r="K829" s="97"/>
      <c r="L829" s="97"/>
      <c r="M829" s="97"/>
    </row>
    <row r="830" spans="1:13">
      <c r="A830" s="5"/>
      <c r="B830" s="96"/>
      <c r="C830" s="96"/>
      <c r="D830" s="97"/>
      <c r="E830" s="97"/>
      <c r="F830" s="97"/>
      <c r="G830" s="97"/>
      <c r="H830" s="97"/>
      <c r="I830" s="97"/>
      <c r="J830" s="97"/>
      <c r="K830" s="97"/>
      <c r="L830" s="97"/>
      <c r="M830" s="97"/>
    </row>
    <row r="831" spans="1:13">
      <c r="A831" s="5"/>
      <c r="B831" s="96"/>
      <c r="C831" s="96"/>
      <c r="D831" s="97"/>
      <c r="E831" s="97"/>
      <c r="F831" s="97"/>
      <c r="G831" s="97"/>
      <c r="H831" s="97"/>
      <c r="I831" s="97"/>
      <c r="J831" s="97"/>
      <c r="K831" s="97"/>
      <c r="L831" s="97"/>
      <c r="M831" s="97"/>
    </row>
    <row r="832" spans="1:13">
      <c r="A832" s="5"/>
      <c r="B832" s="96"/>
      <c r="C832" s="96"/>
      <c r="D832" s="97"/>
      <c r="E832" s="97"/>
      <c r="F832" s="97"/>
      <c r="G832" s="97"/>
      <c r="H832" s="97"/>
      <c r="I832" s="97"/>
      <c r="J832" s="97"/>
      <c r="K832" s="97"/>
      <c r="L832" s="97"/>
      <c r="M832" s="97"/>
    </row>
    <row r="833" spans="1:13">
      <c r="A833" s="5"/>
      <c r="B833" s="96"/>
      <c r="C833" s="96"/>
      <c r="D833" s="97"/>
      <c r="E833" s="97"/>
      <c r="F833" s="97"/>
      <c r="G833" s="97"/>
      <c r="H833" s="97"/>
      <c r="I833" s="97"/>
      <c r="J833" s="97"/>
      <c r="K833" s="97"/>
      <c r="L833" s="97"/>
      <c r="M833" s="97"/>
    </row>
    <row r="834" spans="1:13">
      <c r="A834" s="5"/>
      <c r="B834" s="96"/>
      <c r="C834" s="96"/>
      <c r="D834" s="97"/>
      <c r="E834" s="97"/>
      <c r="F834" s="97"/>
      <c r="G834" s="97"/>
      <c r="H834" s="97"/>
      <c r="I834" s="97"/>
      <c r="J834" s="97"/>
      <c r="K834" s="97"/>
      <c r="L834" s="97"/>
      <c r="M834" s="97"/>
    </row>
    <row r="835" spans="1:13">
      <c r="A835" s="5"/>
      <c r="B835" s="96"/>
      <c r="C835" s="96"/>
      <c r="D835" s="97"/>
      <c r="E835" s="97"/>
      <c r="F835" s="97"/>
      <c r="G835" s="97"/>
      <c r="H835" s="97"/>
      <c r="I835" s="97"/>
      <c r="J835" s="97"/>
      <c r="K835" s="97"/>
      <c r="L835" s="97"/>
      <c r="M835" s="97"/>
    </row>
    <row r="836" spans="1:13">
      <c r="A836" s="5"/>
      <c r="B836" s="96"/>
      <c r="C836" s="96"/>
      <c r="D836" s="97"/>
      <c r="E836" s="97"/>
      <c r="F836" s="97"/>
      <c r="G836" s="97"/>
      <c r="H836" s="97"/>
      <c r="I836" s="97"/>
      <c r="J836" s="97"/>
      <c r="K836" s="97"/>
      <c r="L836" s="97"/>
      <c r="M836" s="97"/>
    </row>
    <row r="837" spans="1:13">
      <c r="A837" s="5"/>
      <c r="B837" s="96"/>
      <c r="C837" s="96"/>
      <c r="D837" s="97"/>
      <c r="E837" s="97"/>
      <c r="F837" s="97"/>
      <c r="G837" s="97"/>
      <c r="H837" s="97"/>
      <c r="I837" s="97"/>
      <c r="J837" s="97"/>
      <c r="K837" s="97"/>
      <c r="L837" s="97"/>
      <c r="M837" s="97"/>
    </row>
    <row r="838" spans="1:13">
      <c r="A838" s="5"/>
      <c r="B838" s="96"/>
      <c r="C838" s="96"/>
      <c r="D838" s="97"/>
      <c r="E838" s="97"/>
      <c r="F838" s="97"/>
      <c r="G838" s="97"/>
      <c r="H838" s="97"/>
      <c r="I838" s="97"/>
      <c r="J838" s="97"/>
      <c r="K838" s="97"/>
      <c r="L838" s="97"/>
      <c r="M838" s="97"/>
    </row>
    <row r="839" spans="1:13">
      <c r="A839" s="5"/>
      <c r="B839" s="96"/>
      <c r="C839" s="96"/>
      <c r="D839" s="97"/>
      <c r="E839" s="97"/>
      <c r="F839" s="97"/>
      <c r="G839" s="97"/>
      <c r="H839" s="97"/>
      <c r="I839" s="97"/>
      <c r="J839" s="97"/>
      <c r="K839" s="97"/>
      <c r="L839" s="97"/>
      <c r="M839" s="97"/>
    </row>
    <row r="840" spans="1:13">
      <c r="A840" s="5"/>
      <c r="B840" s="96"/>
      <c r="C840" s="96"/>
      <c r="D840" s="97"/>
      <c r="E840" s="97"/>
      <c r="F840" s="97"/>
      <c r="G840" s="97"/>
      <c r="H840" s="97"/>
      <c r="I840" s="97"/>
      <c r="J840" s="97"/>
      <c r="K840" s="97"/>
      <c r="L840" s="97"/>
      <c r="M840" s="97"/>
    </row>
    <row r="841" spans="1:13">
      <c r="A841" s="5"/>
      <c r="B841" s="96"/>
      <c r="C841" s="96"/>
      <c r="D841" s="97"/>
      <c r="E841" s="97"/>
      <c r="F841" s="97"/>
      <c r="G841" s="97"/>
      <c r="H841" s="97"/>
      <c r="I841" s="97"/>
      <c r="J841" s="97"/>
      <c r="K841" s="97"/>
      <c r="L841" s="97"/>
      <c r="M841" s="97"/>
    </row>
    <row r="842" spans="1:13">
      <c r="A842" s="5"/>
      <c r="B842" s="96"/>
      <c r="C842" s="96"/>
      <c r="D842" s="97"/>
      <c r="E842" s="97"/>
      <c r="F842" s="97"/>
      <c r="G842" s="97"/>
      <c r="H842" s="97"/>
      <c r="I842" s="97"/>
      <c r="J842" s="97"/>
      <c r="K842" s="97"/>
      <c r="L842" s="97"/>
      <c r="M842" s="97"/>
    </row>
    <row r="843" spans="1:13">
      <c r="A843" s="5"/>
      <c r="B843" s="96"/>
      <c r="C843" s="96"/>
      <c r="D843" s="97"/>
      <c r="E843" s="97"/>
      <c r="F843" s="97"/>
      <c r="G843" s="97"/>
      <c r="H843" s="97"/>
      <c r="I843" s="97"/>
      <c r="J843" s="97"/>
      <c r="K843" s="97"/>
      <c r="L843" s="97"/>
      <c r="M843" s="97"/>
    </row>
    <row r="844" spans="1:13">
      <c r="A844" s="5"/>
      <c r="B844" s="96"/>
      <c r="C844" s="96"/>
      <c r="D844" s="97"/>
      <c r="E844" s="97"/>
      <c r="F844" s="97"/>
      <c r="G844" s="97"/>
      <c r="H844" s="97"/>
      <c r="I844" s="97"/>
      <c r="J844" s="97"/>
      <c r="K844" s="97"/>
      <c r="L844" s="97"/>
      <c r="M844" s="97"/>
    </row>
    <row r="845" spans="1:13">
      <c r="A845" s="5"/>
      <c r="B845" s="96"/>
      <c r="C845" s="96"/>
      <c r="D845" s="97"/>
      <c r="E845" s="97"/>
      <c r="F845" s="97"/>
      <c r="G845" s="97"/>
      <c r="H845" s="97"/>
      <c r="I845" s="97"/>
      <c r="J845" s="97"/>
      <c r="K845" s="97"/>
      <c r="L845" s="97"/>
      <c r="M845" s="97"/>
    </row>
    <row r="846" spans="1:13">
      <c r="A846" s="5"/>
      <c r="B846" s="96"/>
      <c r="C846" s="96"/>
      <c r="D846" s="97"/>
      <c r="E846" s="97"/>
      <c r="F846" s="97"/>
      <c r="G846" s="97"/>
      <c r="H846" s="97"/>
      <c r="I846" s="97"/>
      <c r="J846" s="97"/>
      <c r="K846" s="97"/>
      <c r="L846" s="97"/>
      <c r="M846" s="97"/>
    </row>
    <row r="847" spans="1:13">
      <c r="A847" s="5"/>
      <c r="B847" s="96"/>
      <c r="C847" s="96"/>
      <c r="D847" s="97"/>
      <c r="E847" s="97"/>
      <c r="F847" s="97"/>
      <c r="G847" s="97"/>
      <c r="H847" s="97"/>
      <c r="I847" s="97"/>
      <c r="J847" s="97"/>
      <c r="K847" s="97"/>
      <c r="L847" s="97"/>
      <c r="M847" s="97"/>
    </row>
    <row r="848" spans="1:13">
      <c r="A848" s="5"/>
      <c r="B848" s="96"/>
      <c r="C848" s="96"/>
      <c r="D848" s="97"/>
      <c r="E848" s="97"/>
      <c r="F848" s="97"/>
      <c r="G848" s="97"/>
      <c r="H848" s="97"/>
      <c r="I848" s="97"/>
      <c r="J848" s="97"/>
      <c r="K848" s="97"/>
      <c r="L848" s="97"/>
      <c r="M848" s="97"/>
    </row>
    <row r="849" spans="1:13">
      <c r="A849" s="5"/>
      <c r="B849" s="96"/>
      <c r="C849" s="96"/>
      <c r="D849" s="97"/>
      <c r="E849" s="97"/>
      <c r="F849" s="97"/>
      <c r="G849" s="97"/>
      <c r="H849" s="97"/>
      <c r="I849" s="97"/>
      <c r="J849" s="97"/>
      <c r="K849" s="97"/>
      <c r="L849" s="97"/>
      <c r="M849" s="97"/>
    </row>
    <row r="850" spans="1:13">
      <c r="A850" s="5"/>
      <c r="B850" s="96"/>
      <c r="C850" s="96"/>
      <c r="D850" s="97"/>
      <c r="E850" s="97"/>
      <c r="F850" s="97"/>
      <c r="G850" s="97"/>
      <c r="H850" s="97"/>
      <c r="I850" s="97"/>
      <c r="J850" s="97"/>
      <c r="K850" s="97"/>
      <c r="L850" s="97"/>
      <c r="M850" s="97"/>
    </row>
    <row r="851" spans="1:13">
      <c r="A851" s="5"/>
      <c r="B851" s="96"/>
      <c r="C851" s="96"/>
      <c r="D851" s="97"/>
      <c r="E851" s="97"/>
      <c r="F851" s="97"/>
      <c r="G851" s="97"/>
      <c r="H851" s="97"/>
      <c r="I851" s="97"/>
      <c r="J851" s="97"/>
      <c r="K851" s="97"/>
      <c r="L851" s="97"/>
      <c r="M851" s="97"/>
    </row>
    <row r="852" spans="1:13">
      <c r="A852" s="5"/>
      <c r="B852" s="96"/>
      <c r="C852" s="96"/>
      <c r="D852" s="97"/>
      <c r="E852" s="97"/>
      <c r="F852" s="97"/>
      <c r="G852" s="97"/>
      <c r="H852" s="97"/>
      <c r="I852" s="97"/>
      <c r="J852" s="97"/>
      <c r="K852" s="97"/>
      <c r="L852" s="97"/>
      <c r="M852" s="97"/>
    </row>
    <row r="853" spans="1:13">
      <c r="A853" s="5"/>
      <c r="B853" s="96"/>
      <c r="C853" s="96"/>
      <c r="D853" s="97"/>
      <c r="E853" s="97"/>
      <c r="F853" s="97"/>
      <c r="G853" s="97"/>
      <c r="H853" s="97"/>
      <c r="I853" s="97"/>
      <c r="J853" s="97"/>
      <c r="K853" s="97"/>
      <c r="L853" s="97"/>
      <c r="M853" s="97"/>
    </row>
    <row r="854" spans="1:13">
      <c r="A854" s="5"/>
      <c r="B854" s="96"/>
      <c r="C854" s="96"/>
      <c r="D854" s="97"/>
      <c r="E854" s="97"/>
      <c r="F854" s="97"/>
      <c r="G854" s="97"/>
      <c r="H854" s="97"/>
      <c r="I854" s="97"/>
      <c r="J854" s="97"/>
      <c r="K854" s="97"/>
      <c r="L854" s="97"/>
      <c r="M854" s="97"/>
    </row>
    <row r="855" spans="1:13">
      <c r="A855" s="5"/>
      <c r="B855" s="96"/>
      <c r="C855" s="96"/>
      <c r="D855" s="97"/>
      <c r="E855" s="97"/>
      <c r="F855" s="97"/>
      <c r="G855" s="97"/>
      <c r="H855" s="97"/>
      <c r="I855" s="97"/>
      <c r="J855" s="97"/>
      <c r="K855" s="97"/>
      <c r="L855" s="97"/>
      <c r="M855" s="97"/>
    </row>
    <row r="856" spans="1:13">
      <c r="A856" s="5"/>
      <c r="B856" s="96"/>
      <c r="C856" s="96"/>
      <c r="D856" s="97"/>
      <c r="E856" s="97"/>
      <c r="F856" s="97"/>
      <c r="G856" s="97"/>
      <c r="H856" s="97"/>
      <c r="I856" s="97"/>
      <c r="J856" s="97"/>
      <c r="K856" s="97"/>
      <c r="L856" s="97"/>
      <c r="M856" s="97"/>
    </row>
    <row r="857" spans="1:13">
      <c r="A857" s="5"/>
      <c r="B857" s="96"/>
      <c r="C857" s="96"/>
      <c r="D857" s="97"/>
      <c r="E857" s="97"/>
      <c r="F857" s="97"/>
      <c r="G857" s="97"/>
      <c r="H857" s="97"/>
      <c r="I857" s="97"/>
      <c r="J857" s="97"/>
      <c r="K857" s="97"/>
      <c r="L857" s="97"/>
      <c r="M857" s="97"/>
    </row>
    <row r="858" spans="1:13">
      <c r="A858" s="5"/>
      <c r="B858" s="96"/>
      <c r="C858" s="96"/>
      <c r="D858" s="97"/>
      <c r="E858" s="97"/>
      <c r="F858" s="97"/>
      <c r="G858" s="97"/>
      <c r="H858" s="97"/>
      <c r="I858" s="97"/>
      <c r="J858" s="97"/>
      <c r="K858" s="97"/>
      <c r="L858" s="97"/>
      <c r="M858" s="97"/>
    </row>
    <row r="859" spans="1:13">
      <c r="A859" s="5"/>
      <c r="B859" s="3"/>
      <c r="C859" s="3"/>
      <c r="D859" s="4"/>
      <c r="E859" s="4"/>
      <c r="F859" s="4"/>
      <c r="G859" s="4"/>
      <c r="H859" s="97"/>
      <c r="I859" s="4"/>
      <c r="J859" s="4"/>
      <c r="K859" s="4"/>
      <c r="L859" s="4"/>
      <c r="M859" s="4"/>
    </row>
    <row r="860" spans="1:13">
      <c r="A860" s="5"/>
      <c r="B860" s="3"/>
      <c r="C860" s="3"/>
      <c r="D860" s="4"/>
      <c r="E860" s="4"/>
      <c r="F860" s="4"/>
      <c r="G860" s="4"/>
      <c r="H860" s="97"/>
      <c r="I860" s="4"/>
      <c r="J860" s="4"/>
      <c r="K860" s="4"/>
      <c r="L860" s="4"/>
      <c r="M860" s="4"/>
    </row>
    <row r="861" spans="1:13">
      <c r="A861" s="5"/>
      <c r="B861" s="96"/>
      <c r="C861" s="96"/>
      <c r="D861" s="97"/>
      <c r="E861" s="97"/>
      <c r="F861" s="97"/>
      <c r="G861" s="97"/>
      <c r="H861" s="97"/>
      <c r="I861" s="97"/>
      <c r="J861" s="97"/>
      <c r="K861" s="97"/>
      <c r="L861" s="97"/>
      <c r="M861" s="97"/>
    </row>
    <row r="862" spans="1:13">
      <c r="A862" s="5"/>
      <c r="B862" s="96"/>
      <c r="C862" s="96"/>
      <c r="D862" s="97"/>
      <c r="E862" s="97"/>
      <c r="F862" s="97"/>
      <c r="G862" s="97"/>
      <c r="H862" s="97"/>
      <c r="I862" s="97"/>
      <c r="J862" s="97"/>
      <c r="K862" s="97"/>
      <c r="L862" s="97"/>
      <c r="M862" s="97"/>
    </row>
    <row r="863" spans="1:13">
      <c r="A863" s="5"/>
      <c r="B863" s="96"/>
      <c r="C863" s="96"/>
      <c r="D863" s="97"/>
      <c r="E863" s="97"/>
      <c r="F863" s="97"/>
      <c r="G863" s="97"/>
      <c r="H863" s="97"/>
      <c r="I863" s="97"/>
      <c r="J863" s="97"/>
      <c r="K863" s="97"/>
      <c r="L863" s="97"/>
      <c r="M863" s="97"/>
    </row>
    <row r="864" spans="1:13">
      <c r="A864" s="5"/>
      <c r="B864" s="96"/>
      <c r="C864" s="96"/>
      <c r="D864" s="97"/>
      <c r="E864" s="97"/>
      <c r="F864" s="97"/>
      <c r="G864" s="97"/>
      <c r="H864" s="97"/>
      <c r="I864" s="97"/>
      <c r="J864" s="97"/>
      <c r="K864" s="97"/>
      <c r="L864" s="97"/>
      <c r="M864" s="97"/>
    </row>
    <row r="865" spans="1:13">
      <c r="A865" s="5"/>
      <c r="B865" s="96"/>
      <c r="C865" s="96"/>
      <c r="D865" s="97"/>
      <c r="E865" s="4"/>
      <c r="F865" s="4"/>
      <c r="G865" s="97"/>
      <c r="H865" s="97"/>
      <c r="I865" s="97"/>
      <c r="J865" s="97"/>
      <c r="K865" s="97"/>
      <c r="L865" s="97"/>
      <c r="M865" s="97"/>
    </row>
    <row r="866" spans="1:13">
      <c r="A866" s="5"/>
      <c r="B866" s="96"/>
      <c r="C866" s="96"/>
      <c r="D866" s="97"/>
      <c r="E866" s="97"/>
      <c r="F866" s="97"/>
      <c r="G866" s="97"/>
      <c r="H866" s="97"/>
      <c r="I866" s="97"/>
      <c r="J866" s="97"/>
      <c r="K866" s="97"/>
      <c r="L866" s="97"/>
      <c r="M866" s="97"/>
    </row>
    <row r="867" spans="1:13">
      <c r="A867" s="5"/>
      <c r="B867" s="96"/>
      <c r="C867" s="96"/>
      <c r="D867" s="97"/>
      <c r="E867" s="97"/>
      <c r="F867" s="97"/>
      <c r="G867" s="97"/>
      <c r="H867" s="97"/>
      <c r="I867" s="97"/>
      <c r="J867" s="97"/>
      <c r="K867" s="97"/>
      <c r="L867" s="97"/>
      <c r="M867" s="97"/>
    </row>
    <row r="868" spans="1:13">
      <c r="A868" s="5"/>
      <c r="B868" s="96"/>
      <c r="C868" s="96"/>
      <c r="D868" s="97"/>
      <c r="E868" s="97"/>
      <c r="F868" s="97"/>
      <c r="G868" s="97"/>
      <c r="H868" s="97"/>
      <c r="I868" s="97"/>
      <c r="J868" s="97"/>
      <c r="K868" s="97"/>
      <c r="L868" s="97"/>
      <c r="M868" s="97"/>
    </row>
    <row r="869" spans="1:13">
      <c r="A869" s="5"/>
      <c r="B869" s="96"/>
      <c r="C869" s="96"/>
      <c r="D869" s="97"/>
      <c r="E869" s="97"/>
      <c r="F869" s="97"/>
      <c r="G869" s="97"/>
      <c r="H869" s="97"/>
      <c r="I869" s="97"/>
      <c r="J869" s="97"/>
      <c r="K869" s="97"/>
      <c r="L869" s="97"/>
      <c r="M869" s="97"/>
    </row>
    <row r="870" spans="1:13">
      <c r="A870" s="5"/>
      <c r="B870" s="96"/>
      <c r="C870" s="96"/>
      <c r="D870" s="97"/>
      <c r="E870" s="97"/>
      <c r="F870" s="97"/>
      <c r="G870" s="97"/>
      <c r="H870" s="97"/>
      <c r="I870" s="97"/>
      <c r="J870" s="97"/>
      <c r="K870" s="97"/>
      <c r="L870" s="97"/>
      <c r="M870" s="97"/>
    </row>
    <row r="871" spans="1:13">
      <c r="A871" s="5"/>
      <c r="B871" s="96"/>
      <c r="C871" s="96"/>
      <c r="D871" s="97"/>
      <c r="E871" s="97"/>
      <c r="F871" s="97"/>
      <c r="G871" s="97"/>
      <c r="H871" s="97"/>
      <c r="I871" s="97"/>
      <c r="J871" s="97"/>
      <c r="K871" s="97"/>
      <c r="L871" s="97"/>
      <c r="M871" s="97"/>
    </row>
    <row r="872" spans="1:13">
      <c r="A872" s="5"/>
      <c r="B872" s="3"/>
      <c r="C872" s="3"/>
      <c r="D872" s="4"/>
      <c r="E872" s="4"/>
      <c r="F872" s="4"/>
      <c r="G872" s="4"/>
      <c r="H872" s="97"/>
      <c r="I872" s="4"/>
      <c r="J872" s="4"/>
      <c r="K872" s="4"/>
      <c r="L872" s="4"/>
      <c r="M872" s="4"/>
    </row>
    <row r="873" spans="1:13">
      <c r="A873" s="5"/>
      <c r="B873" s="96"/>
      <c r="C873" s="96"/>
      <c r="D873" s="97"/>
      <c r="E873" s="97"/>
      <c r="F873" s="97"/>
      <c r="G873" s="97"/>
      <c r="H873" s="97"/>
      <c r="I873" s="97"/>
      <c r="J873" s="97"/>
      <c r="K873" s="97"/>
      <c r="L873" s="97"/>
      <c r="M873" s="97"/>
    </row>
    <row r="874" spans="1:13">
      <c r="A874" s="5"/>
      <c r="B874" s="96"/>
      <c r="C874" s="96"/>
      <c r="D874" s="97"/>
      <c r="E874" s="97"/>
      <c r="F874" s="97"/>
      <c r="G874" s="97"/>
      <c r="H874" s="97"/>
      <c r="I874" s="97"/>
      <c r="J874" s="97"/>
      <c r="K874" s="97"/>
      <c r="L874" s="97"/>
      <c r="M874" s="97"/>
    </row>
    <row r="875" spans="1:13">
      <c r="A875" s="5"/>
      <c r="B875" s="96"/>
      <c r="C875" s="96"/>
      <c r="D875" s="97"/>
      <c r="E875" s="97"/>
      <c r="F875" s="97"/>
      <c r="G875" s="97"/>
      <c r="H875" s="97"/>
      <c r="I875" s="97"/>
      <c r="J875" s="97"/>
      <c r="K875" s="97"/>
      <c r="L875" s="97"/>
      <c r="M875" s="97"/>
    </row>
    <row r="876" spans="1:13">
      <c r="A876" s="5"/>
      <c r="B876" s="3"/>
      <c r="C876" s="3"/>
      <c r="D876" s="4"/>
      <c r="E876" s="4"/>
      <c r="F876" s="4"/>
      <c r="G876" s="4"/>
      <c r="H876" s="97"/>
      <c r="I876" s="4"/>
      <c r="J876" s="4"/>
      <c r="K876" s="4"/>
      <c r="L876" s="4"/>
      <c r="M876" s="4"/>
    </row>
    <row r="877" spans="1:13">
      <c r="A877" s="5"/>
      <c r="B877" s="96"/>
      <c r="C877" s="96"/>
      <c r="D877" s="97"/>
      <c r="E877" s="97"/>
      <c r="F877" s="97"/>
      <c r="G877" s="97"/>
      <c r="H877" s="97"/>
      <c r="I877" s="97"/>
      <c r="J877" s="97"/>
      <c r="K877" s="97"/>
      <c r="L877" s="97"/>
      <c r="M877" s="97"/>
    </row>
    <row r="878" spans="1:13">
      <c r="A878" s="5"/>
      <c r="B878" s="96"/>
      <c r="C878" s="96"/>
      <c r="D878" s="97"/>
      <c r="E878" s="97"/>
      <c r="F878" s="97"/>
      <c r="G878" s="97"/>
      <c r="H878" s="97"/>
      <c r="I878" s="97"/>
      <c r="J878" s="97"/>
      <c r="K878" s="97"/>
      <c r="L878" s="97"/>
      <c r="M878" s="97"/>
    </row>
    <row r="879" spans="1:13">
      <c r="A879" s="5"/>
      <c r="B879" s="96"/>
      <c r="C879" s="96"/>
      <c r="D879" s="97"/>
      <c r="E879" s="97"/>
      <c r="F879" s="97"/>
      <c r="G879" s="97"/>
      <c r="H879" s="97"/>
      <c r="I879" s="97"/>
      <c r="J879" s="97"/>
      <c r="K879" s="97"/>
      <c r="L879" s="97"/>
      <c r="M879" s="97"/>
    </row>
    <row r="880" spans="1:13">
      <c r="A880" s="5"/>
      <c r="B880" s="3"/>
      <c r="C880" s="3"/>
      <c r="D880" s="4"/>
      <c r="E880" s="4"/>
      <c r="F880" s="4"/>
      <c r="G880" s="4"/>
      <c r="H880" s="97"/>
      <c r="I880" s="4"/>
      <c r="J880" s="4"/>
      <c r="K880" s="4"/>
      <c r="L880" s="4"/>
      <c r="M880" s="4"/>
    </row>
    <row r="881" spans="1:13">
      <c r="A881" s="5"/>
      <c r="B881" s="3"/>
      <c r="C881" s="3"/>
      <c r="D881" s="4"/>
      <c r="E881" s="4"/>
      <c r="F881" s="4"/>
      <c r="G881" s="4"/>
      <c r="H881" s="97"/>
      <c r="I881" s="4"/>
      <c r="J881" s="4"/>
      <c r="K881" s="4"/>
      <c r="L881" s="4"/>
      <c r="M881" s="4"/>
    </row>
    <row r="882" spans="1:13">
      <c r="A882" s="5"/>
      <c r="B882" s="96"/>
      <c r="C882" s="96"/>
      <c r="D882" s="97"/>
      <c r="E882" s="97"/>
      <c r="F882" s="97"/>
      <c r="G882" s="97"/>
      <c r="H882" s="97"/>
      <c r="I882" s="97"/>
      <c r="J882" s="97"/>
      <c r="K882" s="97"/>
      <c r="L882" s="97"/>
      <c r="M882" s="97"/>
    </row>
    <row r="883" spans="1:13">
      <c r="A883" s="5"/>
      <c r="B883" s="3"/>
      <c r="C883" s="3"/>
      <c r="D883" s="4"/>
      <c r="E883" s="4"/>
      <c r="F883" s="4"/>
      <c r="G883" s="4"/>
      <c r="H883" s="97"/>
      <c r="I883" s="4"/>
      <c r="J883" s="4"/>
      <c r="K883" s="4"/>
      <c r="L883" s="4"/>
      <c r="M883" s="4"/>
    </row>
    <row r="884" spans="1:13">
      <c r="A884" s="5"/>
      <c r="B884" s="96"/>
      <c r="C884" s="96"/>
      <c r="D884" s="97"/>
      <c r="E884" s="97"/>
      <c r="F884" s="97"/>
      <c r="G884" s="97"/>
      <c r="H884" s="97"/>
      <c r="I884" s="97"/>
      <c r="J884" s="97"/>
      <c r="K884" s="97"/>
      <c r="L884" s="97"/>
      <c r="M884" s="97"/>
    </row>
    <row r="885" spans="1:13">
      <c r="A885" s="5"/>
      <c r="B885" s="3"/>
      <c r="C885" s="3"/>
      <c r="D885" s="4"/>
      <c r="E885" s="4"/>
      <c r="F885" s="4"/>
      <c r="G885" s="4"/>
      <c r="H885" s="97"/>
      <c r="I885" s="4"/>
      <c r="J885" s="4"/>
      <c r="K885" s="4"/>
      <c r="L885" s="4"/>
      <c r="M885" s="4"/>
    </row>
    <row r="886" spans="1:13">
      <c r="A886" s="5"/>
      <c r="B886" s="96"/>
      <c r="C886" s="96"/>
      <c r="D886" s="97"/>
      <c r="E886" s="97"/>
      <c r="F886" s="97"/>
      <c r="G886" s="97"/>
      <c r="H886" s="97"/>
      <c r="I886" s="97"/>
      <c r="J886" s="97"/>
      <c r="K886" s="97"/>
      <c r="L886" s="97"/>
      <c r="M886" s="97"/>
    </row>
    <row r="887" spans="1:13">
      <c r="A887" s="5"/>
      <c r="B887" s="96"/>
      <c r="C887" s="96"/>
      <c r="D887" s="97"/>
      <c r="E887" s="97"/>
      <c r="F887" s="97"/>
      <c r="G887" s="97"/>
      <c r="H887" s="97"/>
      <c r="I887" s="97"/>
      <c r="J887" s="97"/>
      <c r="K887" s="97"/>
      <c r="L887" s="97"/>
      <c r="M887" s="97"/>
    </row>
    <row r="888" spans="1:13">
      <c r="A888" s="5"/>
      <c r="B888" s="96"/>
      <c r="C888" s="96"/>
      <c r="D888" s="97"/>
      <c r="E888" s="97"/>
      <c r="F888" s="97"/>
      <c r="G888" s="97"/>
      <c r="H888" s="97"/>
      <c r="I888" s="97"/>
      <c r="J888" s="97"/>
      <c r="K888" s="97"/>
      <c r="L888" s="97"/>
      <c r="M888" s="97"/>
    </row>
    <row r="889" spans="1:13">
      <c r="A889" s="5"/>
      <c r="B889" s="96"/>
      <c r="C889" s="96"/>
      <c r="D889" s="97"/>
      <c r="E889" s="97"/>
      <c r="F889" s="97"/>
      <c r="G889" s="97"/>
      <c r="H889" s="97"/>
      <c r="I889" s="97"/>
      <c r="J889" s="97"/>
      <c r="K889" s="97"/>
      <c r="L889" s="97"/>
      <c r="M889" s="97"/>
    </row>
    <row r="890" spans="1:13">
      <c r="A890" s="5"/>
      <c r="B890" s="3"/>
      <c r="C890" s="3"/>
      <c r="D890" s="4"/>
      <c r="E890" s="4"/>
      <c r="F890" s="4"/>
      <c r="G890" s="4"/>
      <c r="H890" s="97"/>
      <c r="I890" s="4"/>
      <c r="J890" s="4"/>
      <c r="K890" s="4"/>
      <c r="L890" s="4"/>
      <c r="M890" s="4"/>
    </row>
    <row r="891" spans="1:13">
      <c r="A891" s="5"/>
      <c r="B891" s="96"/>
      <c r="C891" s="96"/>
      <c r="D891" s="97"/>
      <c r="E891" s="97"/>
      <c r="F891" s="97"/>
      <c r="G891" s="97"/>
      <c r="H891" s="97"/>
      <c r="I891" s="97"/>
      <c r="J891" s="97"/>
      <c r="K891" s="97"/>
      <c r="L891" s="97"/>
      <c r="M891" s="97"/>
    </row>
    <row r="892" spans="1:13">
      <c r="A892" s="5"/>
      <c r="B892" s="96"/>
      <c r="C892" s="96"/>
      <c r="D892" s="97"/>
      <c r="E892" s="97"/>
      <c r="F892" s="97"/>
      <c r="G892" s="97"/>
      <c r="H892" s="97"/>
      <c r="I892" s="97"/>
      <c r="J892" s="97"/>
      <c r="K892" s="97"/>
      <c r="L892" s="97"/>
      <c r="M892" s="97"/>
    </row>
    <row r="893" spans="1:13">
      <c r="A893" s="5"/>
      <c r="B893" s="96"/>
      <c r="C893" s="96"/>
      <c r="D893" s="97"/>
      <c r="E893" s="97"/>
      <c r="F893" s="97"/>
      <c r="G893" s="97"/>
      <c r="H893" s="97"/>
      <c r="I893" s="97"/>
      <c r="J893" s="97"/>
      <c r="K893" s="97"/>
      <c r="L893" s="97"/>
      <c r="M893" s="97"/>
    </row>
    <row r="894" spans="1:13">
      <c r="A894" s="5"/>
      <c r="B894" s="96"/>
      <c r="C894" s="96"/>
      <c r="D894" s="97"/>
      <c r="E894" s="97"/>
      <c r="F894" s="97"/>
      <c r="G894" s="97"/>
      <c r="H894" s="97"/>
      <c r="I894" s="97"/>
      <c r="J894" s="97"/>
      <c r="K894" s="97"/>
      <c r="L894" s="97"/>
      <c r="M894" s="97"/>
    </row>
    <row r="895" spans="1:13">
      <c r="A895" s="5"/>
      <c r="B895" s="96"/>
      <c r="C895" s="96"/>
      <c r="D895" s="97"/>
      <c r="E895" s="97"/>
      <c r="F895" s="97"/>
      <c r="G895" s="97"/>
      <c r="H895" s="97"/>
      <c r="I895" s="97"/>
      <c r="J895" s="97"/>
      <c r="K895" s="97"/>
      <c r="L895" s="97"/>
      <c r="M895" s="97"/>
    </row>
    <row r="896" spans="1:13">
      <c r="A896" s="5"/>
      <c r="B896" s="96"/>
      <c r="C896" s="96"/>
      <c r="D896" s="97"/>
      <c r="E896" s="97"/>
      <c r="F896" s="97"/>
      <c r="G896" s="97"/>
      <c r="H896" s="97"/>
      <c r="I896" s="97"/>
      <c r="J896" s="97"/>
      <c r="K896" s="97"/>
      <c r="L896" s="97"/>
      <c r="M896" s="97"/>
    </row>
    <row r="897" spans="1:13">
      <c r="A897" s="5"/>
      <c r="B897" s="96"/>
      <c r="C897" s="96"/>
      <c r="D897" s="97"/>
      <c r="E897" s="97"/>
      <c r="F897" s="97"/>
      <c r="G897" s="97"/>
      <c r="H897" s="97"/>
      <c r="I897" s="97"/>
      <c r="J897" s="97"/>
      <c r="K897" s="97"/>
      <c r="L897" s="97"/>
      <c r="M897" s="97"/>
    </row>
    <row r="898" spans="1:13">
      <c r="A898" s="5"/>
      <c r="B898" s="96"/>
      <c r="C898" s="96"/>
      <c r="D898" s="97"/>
      <c r="E898" s="97"/>
      <c r="F898" s="97"/>
      <c r="G898" s="97"/>
      <c r="H898" s="97"/>
      <c r="I898" s="97"/>
      <c r="J898" s="97"/>
      <c r="K898" s="97"/>
      <c r="L898" s="97"/>
      <c r="M898" s="97"/>
    </row>
    <row r="899" spans="1:13">
      <c r="A899" s="5"/>
      <c r="B899" s="96"/>
      <c r="C899" s="96"/>
      <c r="D899" s="97"/>
      <c r="E899" s="97"/>
      <c r="F899" s="97"/>
      <c r="G899" s="97"/>
      <c r="H899" s="97"/>
      <c r="I899" s="97"/>
      <c r="J899" s="97"/>
      <c r="K899" s="97"/>
      <c r="L899" s="97"/>
      <c r="M899" s="97"/>
    </row>
    <row r="900" spans="1:13">
      <c r="A900" s="5"/>
      <c r="B900" s="96"/>
      <c r="C900" s="96"/>
      <c r="D900" s="97"/>
      <c r="E900" s="97"/>
      <c r="F900" s="97"/>
      <c r="G900" s="97"/>
      <c r="H900" s="97"/>
      <c r="I900" s="97"/>
      <c r="J900" s="97"/>
      <c r="K900" s="97"/>
      <c r="L900" s="97"/>
      <c r="M900" s="97"/>
    </row>
    <row r="901" spans="1:13">
      <c r="A901" s="5"/>
      <c r="B901" s="96"/>
      <c r="C901" s="96"/>
      <c r="D901" s="97"/>
      <c r="E901" s="97"/>
      <c r="F901" s="97"/>
      <c r="G901" s="97"/>
      <c r="H901" s="97"/>
      <c r="I901" s="97"/>
      <c r="J901" s="97"/>
      <c r="K901" s="97"/>
      <c r="L901" s="97"/>
      <c r="M901" s="97"/>
    </row>
    <row r="902" spans="1:13">
      <c r="A902" s="5"/>
      <c r="B902" s="96"/>
      <c r="C902" s="96"/>
      <c r="D902" s="97"/>
      <c r="E902" s="97"/>
      <c r="F902" s="97"/>
      <c r="G902" s="97"/>
      <c r="H902" s="97"/>
      <c r="I902" s="97"/>
      <c r="J902" s="97"/>
      <c r="K902" s="97"/>
      <c r="L902" s="97"/>
      <c r="M902" s="97"/>
    </row>
    <row r="903" spans="1:13">
      <c r="A903" s="5"/>
      <c r="B903" s="96"/>
      <c r="C903" s="96"/>
      <c r="D903" s="97"/>
      <c r="E903" s="97"/>
      <c r="F903" s="97"/>
      <c r="G903" s="97"/>
      <c r="H903" s="97"/>
      <c r="I903" s="97"/>
      <c r="J903" s="97"/>
      <c r="K903" s="97"/>
      <c r="L903" s="97"/>
      <c r="M903" s="97"/>
    </row>
    <row r="904" spans="1:13">
      <c r="A904" s="5"/>
      <c r="B904" s="96"/>
      <c r="C904" s="96"/>
      <c r="D904" s="97"/>
      <c r="E904" s="97"/>
      <c r="F904" s="97"/>
      <c r="G904" s="97"/>
      <c r="H904" s="97"/>
      <c r="I904" s="97"/>
      <c r="J904" s="97"/>
      <c r="K904" s="97"/>
      <c r="L904" s="97"/>
      <c r="M904" s="97"/>
    </row>
    <row r="905" spans="1:13">
      <c r="A905" s="5"/>
      <c r="B905" s="96"/>
      <c r="C905" s="96"/>
      <c r="D905" s="97"/>
      <c r="E905" s="97"/>
      <c r="F905" s="97"/>
      <c r="G905" s="97"/>
      <c r="H905" s="97"/>
      <c r="I905" s="97"/>
      <c r="J905" s="97"/>
      <c r="K905" s="97"/>
      <c r="L905" s="97"/>
      <c r="M905" s="97"/>
    </row>
    <row r="906" spans="1:13">
      <c r="A906" s="5"/>
      <c r="B906" s="96"/>
      <c r="C906" s="96"/>
      <c r="D906" s="97"/>
      <c r="E906" s="97"/>
      <c r="F906" s="97"/>
      <c r="G906" s="97"/>
      <c r="H906" s="97"/>
      <c r="I906" s="97"/>
      <c r="J906" s="97"/>
      <c r="K906" s="97"/>
      <c r="L906" s="97"/>
      <c r="M906" s="97"/>
    </row>
    <row r="907" spans="1:13">
      <c r="A907" s="5"/>
      <c r="B907" s="96"/>
      <c r="C907" s="96"/>
      <c r="D907" s="97"/>
      <c r="E907" s="97"/>
      <c r="F907" s="97"/>
      <c r="G907" s="97"/>
      <c r="H907" s="97"/>
      <c r="I907" s="97"/>
      <c r="J907" s="97"/>
      <c r="K907" s="97"/>
      <c r="L907" s="97"/>
      <c r="M907" s="97"/>
    </row>
    <row r="908" spans="1:13">
      <c r="A908" s="5"/>
      <c r="B908" s="96"/>
      <c r="C908" s="96"/>
      <c r="D908" s="97"/>
      <c r="E908" s="97"/>
      <c r="F908" s="97"/>
      <c r="G908" s="97"/>
      <c r="H908" s="97"/>
      <c r="I908" s="97"/>
      <c r="J908" s="97"/>
      <c r="K908" s="97"/>
      <c r="L908" s="97"/>
      <c r="M908" s="97"/>
    </row>
    <row r="909" spans="1:13">
      <c r="A909" s="5"/>
      <c r="B909" s="3"/>
      <c r="C909" s="3"/>
      <c r="D909" s="4"/>
      <c r="E909" s="4"/>
      <c r="F909" s="4"/>
      <c r="G909" s="4"/>
      <c r="H909" s="97"/>
      <c r="I909" s="4"/>
      <c r="J909" s="4"/>
      <c r="K909" s="4"/>
      <c r="L909" s="4"/>
      <c r="M909" s="4"/>
    </row>
    <row r="910" spans="1:13">
      <c r="A910" s="5"/>
      <c r="B910" s="96"/>
      <c r="C910" s="96"/>
      <c r="D910" s="97"/>
      <c r="E910" s="97"/>
      <c r="F910" s="97"/>
      <c r="G910" s="97"/>
      <c r="H910" s="97"/>
      <c r="I910" s="97"/>
      <c r="J910" s="97"/>
      <c r="K910" s="97"/>
      <c r="L910" s="97"/>
      <c r="M910" s="97"/>
    </row>
    <row r="911" spans="1:13">
      <c r="A911" s="5"/>
      <c r="B911" s="96"/>
      <c r="C911" s="96"/>
      <c r="D911" s="97"/>
      <c r="E911" s="97"/>
      <c r="F911" s="97"/>
      <c r="G911" s="97"/>
      <c r="H911" s="97"/>
      <c r="I911" s="97"/>
      <c r="J911" s="97"/>
      <c r="K911" s="97"/>
      <c r="L911" s="97"/>
      <c r="M911" s="97"/>
    </row>
    <row r="912" spans="1:13">
      <c r="A912" s="5"/>
      <c r="B912" s="96"/>
      <c r="C912" s="96"/>
      <c r="D912" s="97"/>
      <c r="E912" s="97"/>
      <c r="F912" s="97"/>
      <c r="G912" s="97"/>
      <c r="H912" s="97"/>
      <c r="I912" s="97"/>
      <c r="J912" s="97"/>
      <c r="K912" s="97"/>
      <c r="L912" s="97"/>
      <c r="M912" s="97"/>
    </row>
    <row r="913" spans="1:13">
      <c r="A913" s="5"/>
      <c r="B913" s="96"/>
      <c r="C913" s="96"/>
      <c r="D913" s="97"/>
      <c r="E913" s="97"/>
      <c r="F913" s="97"/>
      <c r="G913" s="97"/>
      <c r="H913" s="97"/>
      <c r="I913" s="97"/>
      <c r="J913" s="97"/>
      <c r="K913" s="97"/>
      <c r="L913" s="97"/>
      <c r="M913" s="97"/>
    </row>
    <row r="914" spans="1:13">
      <c r="A914" s="5"/>
      <c r="B914" s="96"/>
      <c r="C914" s="96"/>
      <c r="D914" s="97"/>
      <c r="E914" s="97"/>
      <c r="F914" s="97"/>
      <c r="G914" s="97"/>
      <c r="H914" s="97"/>
      <c r="I914" s="97"/>
      <c r="J914" s="97"/>
      <c r="K914" s="97"/>
      <c r="L914" s="97"/>
      <c r="M914" s="97"/>
    </row>
    <row r="915" spans="1:13">
      <c r="A915" s="5"/>
      <c r="B915" s="96"/>
      <c r="C915" s="96"/>
      <c r="D915" s="97"/>
      <c r="E915" s="97"/>
      <c r="F915" s="97"/>
      <c r="G915" s="97"/>
      <c r="H915" s="97"/>
      <c r="I915" s="97"/>
      <c r="J915" s="97"/>
      <c r="K915" s="97"/>
      <c r="L915" s="97"/>
      <c r="M915" s="97"/>
    </row>
    <row r="916" spans="1:13">
      <c r="A916" s="5"/>
      <c r="B916" s="96"/>
      <c r="C916" s="96"/>
      <c r="D916" s="97"/>
      <c r="E916" s="97"/>
      <c r="F916" s="97"/>
      <c r="G916" s="97"/>
      <c r="H916" s="97"/>
      <c r="I916" s="97"/>
      <c r="J916" s="97"/>
      <c r="K916" s="97"/>
      <c r="L916" s="97"/>
      <c r="M916" s="97"/>
    </row>
    <row r="917" spans="1:13">
      <c r="A917" s="5"/>
      <c r="B917" s="96"/>
      <c r="C917" s="96"/>
      <c r="D917" s="97"/>
      <c r="E917" s="97"/>
      <c r="F917" s="97"/>
      <c r="G917" s="97"/>
      <c r="H917" s="97"/>
      <c r="I917" s="97"/>
      <c r="J917" s="97"/>
      <c r="K917" s="97"/>
      <c r="L917" s="97"/>
      <c r="M917" s="97"/>
    </row>
    <row r="918" spans="1:13">
      <c r="A918" s="5"/>
      <c r="B918" s="96"/>
      <c r="C918" s="96"/>
      <c r="D918" s="97"/>
      <c r="E918" s="97"/>
      <c r="F918" s="97"/>
      <c r="G918" s="97"/>
      <c r="H918" s="97"/>
      <c r="I918" s="97"/>
      <c r="J918" s="97"/>
      <c r="K918" s="97"/>
      <c r="L918" s="97"/>
      <c r="M918" s="97"/>
    </row>
    <row r="919" spans="1:13">
      <c r="A919" s="5"/>
      <c r="B919" s="96"/>
      <c r="C919" s="96"/>
      <c r="D919" s="97"/>
      <c r="E919" s="97"/>
      <c r="F919" s="97"/>
      <c r="G919" s="97"/>
      <c r="H919" s="97"/>
      <c r="I919" s="97"/>
      <c r="J919" s="97"/>
      <c r="K919" s="97"/>
      <c r="L919" s="97"/>
      <c r="M919" s="97"/>
    </row>
    <row r="920" spans="1:13">
      <c r="A920" s="5"/>
      <c r="B920" s="96"/>
      <c r="C920" s="96"/>
      <c r="D920" s="97"/>
      <c r="E920" s="97"/>
      <c r="F920" s="97"/>
      <c r="G920" s="97"/>
      <c r="H920" s="97"/>
      <c r="I920" s="97"/>
      <c r="J920" s="97"/>
      <c r="K920" s="97"/>
      <c r="L920" s="97"/>
      <c r="M920" s="97"/>
    </row>
    <row r="921" spans="1:13">
      <c r="A921" s="5"/>
      <c r="B921" s="96"/>
      <c r="C921" s="96"/>
      <c r="D921" s="97"/>
      <c r="E921" s="97"/>
      <c r="F921" s="97"/>
      <c r="G921" s="97"/>
      <c r="H921" s="97"/>
      <c r="I921" s="97"/>
      <c r="J921" s="97"/>
      <c r="K921" s="97"/>
      <c r="L921" s="97"/>
      <c r="M921" s="97"/>
    </row>
    <row r="922" spans="1:13">
      <c r="A922" s="5"/>
      <c r="B922" s="96"/>
      <c r="C922" s="96"/>
      <c r="D922" s="97"/>
      <c r="E922" s="97"/>
      <c r="F922" s="97"/>
      <c r="G922" s="97"/>
      <c r="H922" s="97"/>
      <c r="I922" s="97"/>
      <c r="J922" s="97"/>
      <c r="K922" s="97"/>
      <c r="L922" s="97"/>
      <c r="M922" s="97"/>
    </row>
    <row r="923" spans="1:13">
      <c r="A923" s="5"/>
      <c r="B923" s="96"/>
      <c r="C923" s="96"/>
      <c r="D923" s="97"/>
      <c r="E923" s="97"/>
      <c r="F923" s="97"/>
      <c r="G923" s="97"/>
      <c r="H923" s="97"/>
      <c r="I923" s="97"/>
      <c r="J923" s="97"/>
      <c r="K923" s="97"/>
      <c r="L923" s="97"/>
      <c r="M923" s="97"/>
    </row>
    <row r="924" spans="1:13">
      <c r="A924" s="5"/>
      <c r="B924" s="3"/>
      <c r="C924" s="3"/>
      <c r="D924" s="4"/>
      <c r="E924" s="4"/>
      <c r="F924" s="4"/>
      <c r="G924" s="4"/>
      <c r="H924" s="97"/>
      <c r="I924" s="4"/>
      <c r="J924" s="4"/>
      <c r="K924" s="4"/>
      <c r="L924" s="4"/>
      <c r="M924" s="4"/>
    </row>
    <row r="925" spans="1:13">
      <c r="A925" s="5"/>
      <c r="B925" s="96"/>
      <c r="C925" s="96"/>
      <c r="D925" s="97"/>
      <c r="E925" s="97"/>
      <c r="F925" s="97"/>
      <c r="G925" s="97"/>
      <c r="H925" s="97"/>
      <c r="I925" s="97"/>
      <c r="J925" s="97"/>
      <c r="K925" s="97"/>
      <c r="L925" s="97"/>
      <c r="M925" s="97"/>
    </row>
    <row r="926" spans="1:13">
      <c r="A926" s="5"/>
      <c r="B926" s="96"/>
      <c r="C926" s="96"/>
      <c r="D926" s="97"/>
      <c r="E926" s="97"/>
      <c r="F926" s="97"/>
      <c r="G926" s="97"/>
      <c r="H926" s="97"/>
      <c r="I926" s="97"/>
      <c r="J926" s="97"/>
      <c r="K926" s="97"/>
      <c r="L926" s="97"/>
      <c r="M926" s="97"/>
    </row>
    <row r="927" spans="1:13">
      <c r="A927" s="5"/>
      <c r="B927" s="96"/>
      <c r="C927" s="96"/>
      <c r="D927" s="97"/>
      <c r="E927" s="97"/>
      <c r="F927" s="97"/>
      <c r="G927" s="97"/>
      <c r="H927" s="97"/>
      <c r="I927" s="97"/>
      <c r="J927" s="97"/>
      <c r="K927" s="97"/>
      <c r="L927" s="97"/>
      <c r="M927" s="97"/>
    </row>
    <row r="928" spans="1:13">
      <c r="A928" s="5"/>
      <c r="B928" s="3"/>
      <c r="C928" s="3"/>
      <c r="D928" s="4"/>
      <c r="E928" s="4"/>
      <c r="F928" s="4"/>
      <c r="G928" s="4"/>
      <c r="H928" s="97"/>
      <c r="I928" s="4"/>
      <c r="J928" s="4"/>
      <c r="K928" s="4"/>
      <c r="L928" s="4"/>
      <c r="M928" s="4"/>
    </row>
    <row r="929" spans="1:13">
      <c r="A929" s="5"/>
      <c r="B929" s="96"/>
      <c r="C929" s="96"/>
      <c r="D929" s="97"/>
      <c r="E929" s="97"/>
      <c r="F929" s="97"/>
      <c r="G929" s="97"/>
      <c r="H929" s="97"/>
      <c r="I929" s="97"/>
      <c r="J929" s="97"/>
      <c r="K929" s="97"/>
      <c r="L929" s="97"/>
      <c r="M929" s="97"/>
    </row>
    <row r="930" spans="1:13">
      <c r="A930" s="5"/>
      <c r="B930" s="96"/>
      <c r="C930" s="96"/>
      <c r="D930" s="97"/>
      <c r="E930" s="97"/>
      <c r="F930" s="97"/>
      <c r="G930" s="97"/>
      <c r="H930" s="97"/>
      <c r="I930" s="97"/>
      <c r="J930" s="97"/>
      <c r="K930" s="97"/>
      <c r="L930" s="97"/>
      <c r="M930" s="97"/>
    </row>
    <row r="931" spans="1:13">
      <c r="A931" s="5"/>
      <c r="B931" s="96"/>
      <c r="C931" s="96"/>
      <c r="D931" s="97"/>
      <c r="E931" s="97"/>
      <c r="F931" s="97"/>
      <c r="G931" s="97"/>
      <c r="H931" s="97"/>
      <c r="I931" s="97"/>
      <c r="J931" s="97"/>
      <c r="K931" s="97"/>
      <c r="L931" s="97"/>
      <c r="M931" s="97"/>
    </row>
    <row r="932" spans="1:13">
      <c r="A932" s="5"/>
      <c r="B932" s="96"/>
      <c r="C932" s="96"/>
      <c r="D932" s="97"/>
      <c r="E932" s="97"/>
      <c r="F932" s="97"/>
      <c r="G932" s="97"/>
      <c r="H932" s="97"/>
      <c r="I932" s="97"/>
      <c r="J932" s="97"/>
      <c r="K932" s="97"/>
      <c r="L932" s="97"/>
      <c r="M932" s="97"/>
    </row>
    <row r="933" spans="1:13">
      <c r="A933" s="5"/>
      <c r="B933" s="3"/>
      <c r="C933" s="3"/>
      <c r="D933" s="4"/>
      <c r="E933" s="4"/>
      <c r="F933" s="4"/>
      <c r="G933" s="4"/>
      <c r="H933" s="97"/>
      <c r="I933" s="97"/>
      <c r="J933" s="97"/>
      <c r="K933" s="97"/>
      <c r="L933" s="97"/>
      <c r="M933" s="97"/>
    </row>
    <row r="934" spans="1:13">
      <c r="A934" s="5"/>
      <c r="B934" s="3"/>
      <c r="C934" s="3"/>
      <c r="D934" s="4"/>
      <c r="E934" s="4"/>
      <c r="F934" s="4"/>
      <c r="G934" s="4"/>
      <c r="H934" s="97"/>
      <c r="I934" s="4"/>
      <c r="J934" s="4"/>
      <c r="K934" s="4"/>
      <c r="L934" s="4"/>
      <c r="M934" s="4"/>
    </row>
    <row r="935" spans="1:13">
      <c r="A935" s="5"/>
      <c r="B935" s="96"/>
      <c r="C935" s="96"/>
      <c r="D935" s="97"/>
      <c r="E935" s="97"/>
      <c r="F935" s="97"/>
      <c r="G935" s="97"/>
      <c r="H935" s="97"/>
      <c r="I935" s="97"/>
      <c r="J935" s="97"/>
      <c r="K935" s="97"/>
      <c r="L935" s="97"/>
      <c r="M935" s="97"/>
    </row>
    <row r="936" spans="1:13">
      <c r="A936" s="5"/>
      <c r="B936" s="96"/>
      <c r="C936" s="96"/>
      <c r="D936" s="97"/>
      <c r="E936" s="97"/>
      <c r="F936" s="97"/>
      <c r="G936" s="97"/>
      <c r="H936" s="97"/>
      <c r="I936" s="97"/>
      <c r="J936" s="97"/>
      <c r="K936" s="97"/>
      <c r="L936" s="97"/>
      <c r="M936" s="97"/>
    </row>
    <row r="937" spans="1:13">
      <c r="A937" s="5"/>
      <c r="B937" s="96"/>
      <c r="C937" s="96"/>
      <c r="D937" s="97"/>
      <c r="E937" s="97"/>
      <c r="F937" s="97"/>
      <c r="G937" s="97"/>
      <c r="H937" s="97"/>
      <c r="I937" s="97"/>
      <c r="J937" s="97"/>
      <c r="K937" s="97"/>
      <c r="L937" s="97"/>
      <c r="M937" s="97"/>
    </row>
    <row r="938" spans="1:13">
      <c r="A938" s="5"/>
      <c r="B938" s="96"/>
      <c r="C938" s="96"/>
      <c r="D938" s="97"/>
      <c r="E938" s="97"/>
      <c r="F938" s="97"/>
      <c r="G938" s="97"/>
      <c r="H938" s="97"/>
      <c r="I938" s="97"/>
      <c r="J938" s="97"/>
      <c r="K938" s="97"/>
      <c r="L938" s="97"/>
      <c r="M938" s="97"/>
    </row>
    <row r="939" spans="1:13">
      <c r="A939" s="5"/>
      <c r="B939" s="96"/>
      <c r="C939" s="96"/>
      <c r="D939" s="97"/>
      <c r="E939" s="97"/>
      <c r="F939" s="97"/>
      <c r="G939" s="97"/>
      <c r="H939" s="97"/>
      <c r="I939" s="97"/>
      <c r="J939" s="97"/>
      <c r="K939" s="97"/>
      <c r="L939" s="97"/>
      <c r="M939" s="97"/>
    </row>
    <row r="940" spans="1:13">
      <c r="A940" s="5"/>
      <c r="B940" s="96"/>
      <c r="C940" s="96"/>
      <c r="D940" s="97"/>
      <c r="E940" s="97"/>
      <c r="F940" s="97"/>
      <c r="G940" s="97"/>
      <c r="H940" s="97"/>
      <c r="I940" s="97"/>
      <c r="J940" s="97"/>
      <c r="K940" s="97"/>
      <c r="L940" s="97"/>
      <c r="M940" s="97"/>
    </row>
    <row r="941" spans="1:13">
      <c r="A941" s="5"/>
      <c r="B941" s="96"/>
      <c r="C941" s="96"/>
      <c r="D941" s="97"/>
      <c r="E941" s="97"/>
      <c r="F941" s="97"/>
      <c r="G941" s="97"/>
      <c r="H941" s="97"/>
      <c r="I941" s="97"/>
      <c r="J941" s="97"/>
      <c r="K941" s="97"/>
      <c r="L941" s="97"/>
      <c r="M941" s="97"/>
    </row>
    <row r="942" spans="1:13">
      <c r="A942" s="5"/>
      <c r="B942" s="96"/>
      <c r="C942" s="96"/>
      <c r="D942" s="97"/>
      <c r="E942" s="97"/>
      <c r="F942" s="97"/>
      <c r="G942" s="97"/>
      <c r="H942" s="97"/>
      <c r="I942" s="97"/>
      <c r="J942" s="97"/>
      <c r="K942" s="97"/>
      <c r="L942" s="97"/>
      <c r="M942" s="97"/>
    </row>
    <row r="943" spans="1:13">
      <c r="A943" s="5"/>
      <c r="B943" s="96"/>
      <c r="C943" s="96"/>
      <c r="D943" s="97"/>
      <c r="E943" s="97"/>
      <c r="F943" s="97"/>
      <c r="G943" s="97"/>
      <c r="H943" s="97"/>
      <c r="I943" s="97"/>
      <c r="J943" s="97"/>
      <c r="K943" s="97"/>
      <c r="L943" s="97"/>
      <c r="M943" s="97"/>
    </row>
    <row r="944" spans="1:13">
      <c r="A944" s="5"/>
      <c r="B944" s="96"/>
      <c r="C944" s="96"/>
      <c r="D944" s="97"/>
      <c r="E944" s="97"/>
      <c r="F944" s="97"/>
      <c r="G944" s="97"/>
      <c r="H944" s="97"/>
      <c r="I944" s="97"/>
      <c r="J944" s="97"/>
      <c r="K944" s="97"/>
      <c r="L944" s="97"/>
      <c r="M944" s="97"/>
    </row>
    <row r="945" spans="1:13">
      <c r="A945" s="5"/>
      <c r="B945" s="96"/>
      <c r="C945" s="96"/>
      <c r="D945" s="97"/>
      <c r="E945" s="97"/>
      <c r="F945" s="97"/>
      <c r="G945" s="97"/>
      <c r="H945" s="97"/>
      <c r="I945" s="97"/>
      <c r="J945" s="97"/>
      <c r="K945" s="97"/>
      <c r="L945" s="97"/>
      <c r="M945" s="97"/>
    </row>
    <row r="946" spans="1:13">
      <c r="A946" s="5"/>
      <c r="B946" s="96"/>
      <c r="C946" s="96"/>
      <c r="D946" s="97"/>
      <c r="E946" s="97"/>
      <c r="F946" s="97"/>
      <c r="G946" s="97"/>
      <c r="H946" s="97"/>
      <c r="I946" s="97"/>
      <c r="J946" s="97"/>
      <c r="K946" s="97"/>
      <c r="L946" s="97"/>
      <c r="M946" s="97"/>
    </row>
    <row r="947" spans="1:13">
      <c r="A947" s="5"/>
      <c r="B947" s="96"/>
      <c r="C947" s="96"/>
      <c r="D947" s="97"/>
      <c r="E947" s="97"/>
      <c r="F947" s="97"/>
      <c r="G947" s="97"/>
      <c r="H947" s="97"/>
      <c r="I947" s="97"/>
      <c r="J947" s="97"/>
      <c r="K947" s="97"/>
      <c r="L947" s="97"/>
      <c r="M947" s="97"/>
    </row>
    <row r="948" spans="1:13">
      <c r="A948" s="5"/>
      <c r="B948" s="96"/>
      <c r="C948" s="96"/>
      <c r="D948" s="97"/>
      <c r="E948" s="97"/>
      <c r="F948" s="97"/>
      <c r="G948" s="97"/>
      <c r="H948" s="97"/>
      <c r="I948" s="97"/>
      <c r="J948" s="97"/>
      <c r="K948" s="97"/>
      <c r="L948" s="97"/>
      <c r="M948" s="97"/>
    </row>
    <row r="949" spans="1:13">
      <c r="A949" s="5"/>
      <c r="B949" s="96"/>
      <c r="C949" s="96"/>
      <c r="D949" s="97"/>
      <c r="E949" s="97"/>
      <c r="F949" s="97"/>
      <c r="G949" s="97"/>
      <c r="H949" s="97"/>
      <c r="I949" s="97"/>
      <c r="J949" s="97"/>
      <c r="K949" s="97"/>
      <c r="L949" s="97"/>
      <c r="M949" s="97"/>
    </row>
    <row r="950" spans="1:13">
      <c r="A950" s="5"/>
      <c r="B950" s="96"/>
      <c r="C950" s="96"/>
      <c r="D950" s="97"/>
      <c r="E950" s="97"/>
      <c r="F950" s="97"/>
      <c r="G950" s="97"/>
      <c r="H950" s="97"/>
      <c r="I950" s="97"/>
      <c r="J950" s="97"/>
      <c r="K950" s="97"/>
      <c r="L950" s="97"/>
      <c r="M950" s="97"/>
    </row>
    <row r="951" spans="1:13">
      <c r="A951" s="5"/>
      <c r="B951" s="96"/>
      <c r="C951" s="96"/>
      <c r="D951" s="97"/>
      <c r="E951" s="97"/>
      <c r="F951" s="97"/>
      <c r="G951" s="97"/>
      <c r="H951" s="97"/>
      <c r="I951" s="97"/>
      <c r="J951" s="97"/>
      <c r="K951" s="97"/>
      <c r="L951" s="97"/>
      <c r="M951" s="97"/>
    </row>
    <row r="952" spans="1:13">
      <c r="A952" s="5"/>
      <c r="B952" s="96"/>
      <c r="C952" s="96"/>
      <c r="D952" s="97"/>
      <c r="E952" s="97"/>
      <c r="F952" s="97"/>
      <c r="G952" s="97"/>
      <c r="H952" s="97"/>
      <c r="I952" s="97"/>
      <c r="J952" s="97"/>
      <c r="K952" s="97"/>
      <c r="L952" s="97"/>
      <c r="M952" s="97"/>
    </row>
    <row r="953" spans="1:13">
      <c r="A953" s="5"/>
      <c r="B953" s="96"/>
      <c r="C953" s="96"/>
      <c r="D953" s="97"/>
      <c r="E953" s="97"/>
      <c r="F953" s="97"/>
      <c r="G953" s="97"/>
      <c r="H953" s="97"/>
      <c r="I953" s="97"/>
      <c r="J953" s="97"/>
      <c r="K953" s="97"/>
      <c r="L953" s="97"/>
      <c r="M953" s="97"/>
    </row>
    <row r="954" spans="1:13">
      <c r="A954" s="5"/>
      <c r="B954" s="96"/>
      <c r="C954" s="96"/>
      <c r="D954" s="97"/>
      <c r="E954" s="97"/>
      <c r="F954" s="97"/>
      <c r="G954" s="97"/>
      <c r="H954" s="97"/>
      <c r="I954" s="97"/>
      <c r="J954" s="97"/>
      <c r="K954" s="97"/>
      <c r="L954" s="97"/>
      <c r="M954" s="97"/>
    </row>
    <row r="955" spans="1:13">
      <c r="A955" s="5"/>
      <c r="B955" s="96"/>
      <c r="C955" s="96"/>
      <c r="D955" s="97"/>
      <c r="E955" s="97"/>
      <c r="F955" s="97"/>
      <c r="G955" s="97"/>
      <c r="H955" s="97"/>
      <c r="I955" s="97"/>
      <c r="J955" s="97"/>
      <c r="K955" s="97"/>
      <c r="L955" s="97"/>
      <c r="M955" s="97"/>
    </row>
    <row r="956" spans="1:13">
      <c r="A956" s="5"/>
      <c r="B956" s="96"/>
      <c r="C956" s="96"/>
      <c r="D956" s="97"/>
      <c r="E956" s="97"/>
      <c r="F956" s="97"/>
      <c r="G956" s="97"/>
      <c r="H956" s="97"/>
      <c r="I956" s="97"/>
      <c r="J956" s="97"/>
      <c r="K956" s="97"/>
      <c r="L956" s="97"/>
      <c r="M956" s="97"/>
    </row>
    <row r="957" spans="1:13">
      <c r="A957" s="5"/>
      <c r="B957" s="96"/>
      <c r="C957" s="96"/>
      <c r="D957" s="97"/>
      <c r="E957" s="97"/>
      <c r="F957" s="97"/>
      <c r="G957" s="97"/>
      <c r="H957" s="97"/>
      <c r="I957" s="97"/>
      <c r="J957" s="97"/>
      <c r="K957" s="97"/>
      <c r="L957" s="97"/>
      <c r="M957" s="97"/>
    </row>
    <row r="958" spans="1:13">
      <c r="A958" s="5"/>
      <c r="B958" s="96"/>
      <c r="C958" s="96"/>
      <c r="D958" s="97"/>
      <c r="E958" s="97"/>
      <c r="F958" s="97"/>
      <c r="G958" s="97"/>
      <c r="H958" s="97"/>
      <c r="I958" s="97"/>
      <c r="J958" s="97"/>
      <c r="K958" s="97"/>
      <c r="L958" s="97"/>
      <c r="M958" s="97"/>
    </row>
    <row r="959" spans="1:13">
      <c r="A959" s="5"/>
      <c r="B959" s="96"/>
      <c r="C959" s="96"/>
      <c r="D959" s="97"/>
      <c r="E959" s="97"/>
      <c r="F959" s="97"/>
      <c r="G959" s="97"/>
      <c r="H959" s="97"/>
      <c r="I959" s="97"/>
      <c r="J959" s="97"/>
      <c r="K959" s="97"/>
      <c r="L959" s="97"/>
      <c r="M959" s="97"/>
    </row>
    <row r="960" spans="1:13">
      <c r="A960" s="5"/>
      <c r="B960" s="96"/>
      <c r="C960" s="96"/>
      <c r="D960" s="97"/>
      <c r="E960" s="97"/>
      <c r="F960" s="97"/>
      <c r="G960" s="97"/>
      <c r="H960" s="97"/>
      <c r="I960" s="97"/>
      <c r="J960" s="97"/>
      <c r="K960" s="97"/>
      <c r="L960" s="97"/>
      <c r="M960" s="97"/>
    </row>
    <row r="961" spans="1:13">
      <c r="A961" s="5"/>
      <c r="B961" s="96"/>
      <c r="C961" s="96"/>
      <c r="D961" s="97"/>
      <c r="E961" s="97"/>
      <c r="F961" s="97"/>
      <c r="G961" s="97"/>
      <c r="H961" s="97"/>
      <c r="I961" s="97"/>
      <c r="J961" s="97"/>
      <c r="K961" s="97"/>
      <c r="L961" s="97"/>
      <c r="M961" s="97"/>
    </row>
    <row r="962" spans="1:13">
      <c r="A962" s="5"/>
      <c r="B962" s="96"/>
      <c r="C962" s="96"/>
      <c r="D962" s="97"/>
      <c r="E962" s="97"/>
      <c r="F962" s="97"/>
      <c r="G962" s="97"/>
      <c r="H962" s="97"/>
      <c r="I962" s="97"/>
      <c r="J962" s="97"/>
      <c r="K962" s="97"/>
      <c r="L962" s="97"/>
      <c r="M962" s="97"/>
    </row>
    <row r="963" spans="1:13">
      <c r="A963" s="5"/>
      <c r="B963" s="96"/>
      <c r="C963" s="96"/>
      <c r="D963" s="97"/>
      <c r="E963" s="97"/>
      <c r="F963" s="97"/>
      <c r="G963" s="97"/>
      <c r="H963" s="97"/>
      <c r="I963" s="97"/>
      <c r="J963" s="97"/>
      <c r="K963" s="97"/>
      <c r="L963" s="97"/>
      <c r="M963" s="97"/>
    </row>
    <row r="964" spans="1:13">
      <c r="A964" s="5"/>
      <c r="B964" s="96"/>
      <c r="C964" s="96"/>
      <c r="D964" s="97"/>
      <c r="E964" s="97"/>
      <c r="F964" s="97"/>
      <c r="G964" s="97"/>
      <c r="H964" s="97"/>
      <c r="I964" s="97"/>
      <c r="J964" s="97"/>
      <c r="K964" s="97"/>
      <c r="L964" s="97"/>
      <c r="M964" s="97"/>
    </row>
    <row r="965" spans="1:13">
      <c r="A965" s="5"/>
      <c r="B965" s="96"/>
      <c r="C965" s="96"/>
      <c r="D965" s="97"/>
      <c r="E965" s="97"/>
      <c r="F965" s="97"/>
      <c r="G965" s="97"/>
      <c r="H965" s="97"/>
      <c r="I965" s="97"/>
      <c r="J965" s="97"/>
      <c r="K965" s="97"/>
      <c r="L965" s="97"/>
      <c r="M965" s="97"/>
    </row>
    <row r="966" spans="1:13">
      <c r="A966" s="5"/>
      <c r="B966" s="96"/>
      <c r="C966" s="96"/>
      <c r="D966" s="97"/>
      <c r="E966" s="97"/>
      <c r="F966" s="97"/>
      <c r="G966" s="97"/>
      <c r="H966" s="97"/>
      <c r="I966" s="97"/>
      <c r="J966" s="97"/>
      <c r="K966" s="97"/>
      <c r="L966" s="97"/>
      <c r="M966" s="97"/>
    </row>
    <row r="967" spans="1:13">
      <c r="A967" s="5"/>
      <c r="B967" s="96"/>
      <c r="C967" s="96"/>
      <c r="D967" s="97"/>
      <c r="E967" s="97"/>
      <c r="F967" s="97"/>
      <c r="G967" s="97"/>
      <c r="H967" s="97"/>
      <c r="I967" s="97"/>
      <c r="J967" s="97"/>
      <c r="K967" s="97"/>
      <c r="L967" s="97"/>
      <c r="M967" s="97"/>
    </row>
    <row r="968" spans="1:13">
      <c r="A968" s="5"/>
      <c r="B968" s="96"/>
      <c r="C968" s="96"/>
      <c r="D968" s="97"/>
      <c r="E968" s="97"/>
      <c r="F968" s="97"/>
      <c r="G968" s="97"/>
      <c r="H968" s="97"/>
      <c r="I968" s="97"/>
      <c r="J968" s="97"/>
      <c r="K968" s="97"/>
      <c r="L968" s="97"/>
      <c r="M968" s="97"/>
    </row>
    <row r="969" spans="1:13">
      <c r="A969" s="5"/>
      <c r="B969" s="96"/>
      <c r="C969" s="96"/>
      <c r="D969" s="97"/>
      <c r="E969" s="97"/>
      <c r="F969" s="97"/>
      <c r="G969" s="97"/>
      <c r="H969" s="97"/>
      <c r="I969" s="97"/>
      <c r="J969" s="97"/>
      <c r="K969" s="97"/>
      <c r="L969" s="97"/>
      <c r="M969" s="97"/>
    </row>
    <row r="970" spans="1:13">
      <c r="A970" s="5"/>
      <c r="B970" s="96"/>
      <c r="C970" s="96"/>
      <c r="D970" s="97"/>
      <c r="E970" s="97"/>
      <c r="F970" s="97"/>
      <c r="G970" s="97"/>
      <c r="H970" s="97"/>
      <c r="I970" s="97"/>
      <c r="J970" s="97"/>
      <c r="K970" s="97"/>
      <c r="L970" s="97"/>
      <c r="M970" s="97"/>
    </row>
    <row r="971" spans="1:13">
      <c r="A971" s="5"/>
      <c r="B971" s="96"/>
      <c r="C971" s="96"/>
      <c r="D971" s="97"/>
      <c r="E971" s="97"/>
      <c r="F971" s="97"/>
      <c r="G971" s="97"/>
      <c r="H971" s="97"/>
      <c r="I971" s="97"/>
      <c r="J971" s="97"/>
      <c r="K971" s="97"/>
      <c r="L971" s="97"/>
      <c r="M971" s="97"/>
    </row>
    <row r="972" spans="1:13">
      <c r="A972" s="5"/>
      <c r="B972" s="96"/>
      <c r="C972" s="96"/>
      <c r="D972" s="97"/>
      <c r="E972" s="97"/>
      <c r="F972" s="97"/>
      <c r="G972" s="97"/>
      <c r="H972" s="97"/>
      <c r="I972" s="97"/>
      <c r="J972" s="97"/>
      <c r="K972" s="97"/>
      <c r="L972" s="97"/>
      <c r="M972" s="97"/>
    </row>
    <row r="973" spans="1:13">
      <c r="A973" s="5"/>
      <c r="B973" s="96"/>
      <c r="C973" s="96"/>
      <c r="D973" s="97"/>
      <c r="E973" s="97"/>
      <c r="F973" s="97"/>
      <c r="G973" s="97"/>
      <c r="H973" s="97"/>
      <c r="I973" s="97"/>
      <c r="J973" s="97"/>
      <c r="K973" s="97"/>
      <c r="L973" s="97"/>
      <c r="M973" s="97"/>
    </row>
    <row r="974" spans="1:13">
      <c r="A974" s="5"/>
      <c r="B974" s="96"/>
      <c r="C974" s="96"/>
      <c r="D974" s="97"/>
      <c r="E974" s="97"/>
      <c r="F974" s="97"/>
      <c r="G974" s="97"/>
      <c r="H974" s="97"/>
      <c r="I974" s="97"/>
      <c r="J974" s="97"/>
      <c r="K974" s="97"/>
      <c r="L974" s="97"/>
      <c r="M974" s="97"/>
    </row>
    <row r="975" spans="1:13">
      <c r="A975" s="5"/>
      <c r="B975" s="96"/>
      <c r="C975" s="96"/>
      <c r="D975" s="97"/>
      <c r="E975" s="97"/>
      <c r="F975" s="97"/>
      <c r="G975" s="97"/>
      <c r="H975" s="97"/>
      <c r="I975" s="97"/>
      <c r="J975" s="97"/>
      <c r="K975" s="97"/>
      <c r="L975" s="97"/>
      <c r="M975" s="97"/>
    </row>
    <row r="976" spans="1:13">
      <c r="A976" s="5"/>
      <c r="B976" s="96"/>
      <c r="C976" s="96"/>
      <c r="D976" s="97"/>
      <c r="E976" s="97"/>
      <c r="F976" s="97"/>
      <c r="G976" s="97"/>
      <c r="H976" s="97"/>
      <c r="I976" s="97"/>
      <c r="J976" s="97"/>
      <c r="K976" s="97"/>
      <c r="L976" s="97"/>
      <c r="M976" s="97"/>
    </row>
    <row r="977" spans="1:13">
      <c r="A977" s="5"/>
      <c r="B977" s="96"/>
      <c r="C977" s="96"/>
      <c r="D977" s="97"/>
      <c r="E977" s="97"/>
      <c r="F977" s="97"/>
      <c r="G977" s="97"/>
      <c r="H977" s="97"/>
      <c r="I977" s="97"/>
      <c r="J977" s="97"/>
      <c r="K977" s="97"/>
      <c r="L977" s="97"/>
      <c r="M977" s="97"/>
    </row>
    <row r="978" spans="1:13">
      <c r="A978" s="5"/>
      <c r="B978" s="96"/>
      <c r="C978" s="96"/>
      <c r="D978" s="97"/>
      <c r="E978" s="97"/>
      <c r="F978" s="97"/>
      <c r="G978" s="97"/>
      <c r="H978" s="97"/>
      <c r="I978" s="97"/>
      <c r="J978" s="97"/>
      <c r="K978" s="97"/>
      <c r="L978" s="97"/>
      <c r="M978" s="97"/>
    </row>
    <row r="979" spans="1:13">
      <c r="A979" s="5"/>
      <c r="B979" s="96"/>
      <c r="C979" s="96"/>
      <c r="D979" s="97"/>
      <c r="E979" s="97"/>
      <c r="F979" s="97"/>
      <c r="G979" s="97"/>
      <c r="H979" s="97"/>
      <c r="I979" s="97"/>
      <c r="J979" s="97"/>
      <c r="K979" s="97"/>
      <c r="L979" s="97"/>
      <c r="M979" s="97"/>
    </row>
    <row r="980" spans="1:13">
      <c r="A980" s="5"/>
      <c r="B980" s="96"/>
      <c r="C980" s="96"/>
      <c r="D980" s="97"/>
      <c r="E980" s="97"/>
      <c r="F980" s="97"/>
      <c r="G980" s="97"/>
      <c r="H980" s="97"/>
      <c r="I980" s="97"/>
      <c r="J980" s="97"/>
      <c r="K980" s="97"/>
      <c r="L980" s="97"/>
      <c r="M980" s="97"/>
    </row>
    <row r="981" spans="1:13">
      <c r="A981" s="5"/>
      <c r="B981" s="96"/>
      <c r="C981" s="96"/>
      <c r="D981" s="97"/>
      <c r="E981" s="97"/>
      <c r="F981" s="97"/>
      <c r="G981" s="97"/>
      <c r="H981" s="97"/>
      <c r="I981" s="97"/>
      <c r="J981" s="97"/>
      <c r="K981" s="97"/>
      <c r="L981" s="97"/>
      <c r="M981" s="97"/>
    </row>
    <row r="982" spans="1:13">
      <c r="A982" s="5"/>
      <c r="B982" s="96"/>
      <c r="C982" s="96"/>
      <c r="D982" s="97"/>
      <c r="E982" s="97"/>
      <c r="F982" s="97"/>
      <c r="G982" s="97"/>
      <c r="H982" s="97"/>
      <c r="I982" s="97"/>
      <c r="J982" s="97"/>
      <c r="K982" s="97"/>
      <c r="L982" s="97"/>
      <c r="M982" s="97"/>
    </row>
    <row r="983" spans="1:13">
      <c r="A983" s="5"/>
      <c r="B983" s="96"/>
      <c r="C983" s="96"/>
      <c r="D983" s="97"/>
      <c r="E983" s="97"/>
      <c r="F983" s="97"/>
      <c r="G983" s="97"/>
      <c r="H983" s="97"/>
      <c r="I983" s="97"/>
      <c r="J983" s="97"/>
      <c r="K983" s="97"/>
      <c r="L983" s="97"/>
      <c r="M983" s="97"/>
    </row>
    <row r="984" spans="1:13">
      <c r="A984" s="5"/>
      <c r="B984" s="96"/>
      <c r="C984" s="96"/>
      <c r="D984" s="97"/>
      <c r="E984" s="97"/>
      <c r="F984" s="97"/>
      <c r="G984" s="97"/>
      <c r="H984" s="97"/>
      <c r="I984" s="97"/>
      <c r="J984" s="97"/>
      <c r="K984" s="97"/>
      <c r="L984" s="97"/>
      <c r="M984" s="97"/>
    </row>
    <row r="985" spans="1:13">
      <c r="A985" s="5"/>
      <c r="B985" s="96"/>
      <c r="C985" s="96"/>
      <c r="D985" s="97"/>
      <c r="E985" s="97"/>
      <c r="F985" s="97"/>
      <c r="G985" s="97"/>
      <c r="H985" s="97"/>
      <c r="I985" s="97"/>
      <c r="J985" s="97"/>
      <c r="K985" s="97"/>
      <c r="L985" s="97"/>
      <c r="M985" s="97"/>
    </row>
    <row r="986" spans="1:13">
      <c r="A986" s="5"/>
      <c r="B986" s="96"/>
      <c r="C986" s="96"/>
      <c r="D986" s="97"/>
      <c r="E986" s="97"/>
      <c r="F986" s="97"/>
      <c r="G986" s="97"/>
      <c r="H986" s="97"/>
      <c r="I986" s="97"/>
      <c r="J986" s="97"/>
      <c r="K986" s="97"/>
      <c r="L986" s="97"/>
      <c r="M986" s="97"/>
    </row>
    <row r="987" spans="1:13">
      <c r="A987" s="5"/>
      <c r="B987" s="96"/>
      <c r="C987" s="96"/>
      <c r="D987" s="97"/>
      <c r="E987" s="97"/>
      <c r="F987" s="97"/>
      <c r="G987" s="97"/>
      <c r="H987" s="97"/>
      <c r="I987" s="97"/>
      <c r="J987" s="97"/>
      <c r="K987" s="97"/>
      <c r="L987" s="97"/>
      <c r="M987" s="97"/>
    </row>
    <row r="988" spans="1:13">
      <c r="A988" s="5"/>
      <c r="B988" s="96"/>
      <c r="C988" s="96"/>
      <c r="D988" s="97"/>
      <c r="E988" s="97"/>
      <c r="F988" s="97"/>
      <c r="G988" s="97"/>
      <c r="H988" s="97"/>
      <c r="I988" s="97"/>
      <c r="J988" s="97"/>
      <c r="K988" s="97"/>
      <c r="L988" s="97"/>
      <c r="M988" s="97"/>
    </row>
    <row r="989" spans="1:13">
      <c r="A989" s="5"/>
      <c r="B989" s="96"/>
      <c r="C989" s="96"/>
      <c r="D989" s="97"/>
      <c r="E989" s="97"/>
      <c r="F989" s="97"/>
      <c r="G989" s="97"/>
      <c r="H989" s="97"/>
      <c r="I989" s="97"/>
      <c r="J989" s="97"/>
      <c r="K989" s="97"/>
      <c r="L989" s="97"/>
      <c r="M989" s="97"/>
    </row>
    <row r="990" spans="1:13">
      <c r="A990" s="5"/>
      <c r="B990" s="96"/>
      <c r="C990" s="96"/>
      <c r="D990" s="97"/>
      <c r="E990" s="97"/>
      <c r="F990" s="97"/>
      <c r="G990" s="97"/>
      <c r="H990" s="97"/>
      <c r="I990" s="97"/>
      <c r="J990" s="97"/>
      <c r="K990" s="97"/>
      <c r="L990" s="97"/>
      <c r="M990" s="97"/>
    </row>
    <row r="991" spans="1:13">
      <c r="A991" s="5"/>
      <c r="B991" s="96"/>
      <c r="C991" s="96"/>
      <c r="D991" s="97"/>
      <c r="E991" s="97"/>
      <c r="F991" s="97"/>
      <c r="G991" s="97"/>
      <c r="H991" s="97"/>
      <c r="I991" s="97"/>
      <c r="J991" s="97"/>
      <c r="K991" s="97"/>
      <c r="L991" s="97"/>
      <c r="M991" s="97"/>
    </row>
    <row r="992" spans="1:13">
      <c r="A992" s="5"/>
      <c r="B992" s="3"/>
      <c r="C992" s="3"/>
      <c r="D992" s="4"/>
      <c r="E992" s="4"/>
      <c r="F992" s="4"/>
      <c r="G992" s="4"/>
      <c r="H992" s="97"/>
      <c r="I992" s="4"/>
      <c r="J992" s="4"/>
      <c r="K992" s="4"/>
      <c r="L992" s="4"/>
      <c r="M992" s="4"/>
    </row>
    <row r="993" spans="1:13">
      <c r="A993" s="5"/>
      <c r="B993" s="96"/>
      <c r="C993" s="96"/>
      <c r="D993" s="97"/>
      <c r="E993" s="97"/>
      <c r="F993" s="97"/>
      <c r="G993" s="97"/>
      <c r="H993" s="97"/>
      <c r="I993" s="97"/>
      <c r="J993" s="97"/>
      <c r="K993" s="97"/>
      <c r="L993" s="97"/>
      <c r="M993" s="97"/>
    </row>
    <row r="994" spans="1:13">
      <c r="A994" s="5"/>
      <c r="B994" s="96"/>
      <c r="C994" s="96"/>
      <c r="D994" s="97"/>
      <c r="E994" s="97"/>
      <c r="F994" s="97"/>
      <c r="G994" s="97"/>
      <c r="H994" s="97"/>
      <c r="I994" s="97"/>
      <c r="J994" s="97"/>
      <c r="K994" s="97"/>
      <c r="L994" s="97"/>
      <c r="M994" s="97"/>
    </row>
    <row r="995" spans="1:13">
      <c r="A995" s="5"/>
      <c r="B995" s="96"/>
      <c r="C995" s="96"/>
      <c r="D995" s="97"/>
      <c r="E995" s="97"/>
      <c r="F995" s="97"/>
      <c r="G995" s="97"/>
      <c r="H995" s="97"/>
      <c r="I995" s="97"/>
      <c r="J995" s="97"/>
      <c r="K995" s="97"/>
      <c r="L995" s="97"/>
      <c r="M995" s="97"/>
    </row>
    <row r="996" spans="1:13">
      <c r="A996" s="5"/>
      <c r="B996" s="96"/>
      <c r="C996" s="96"/>
      <c r="D996" s="97"/>
      <c r="E996" s="97"/>
      <c r="F996" s="97"/>
      <c r="G996" s="97"/>
      <c r="H996" s="97"/>
      <c r="I996" s="97"/>
      <c r="J996" s="97"/>
      <c r="K996" s="97"/>
      <c r="L996" s="97"/>
      <c r="M996" s="97"/>
    </row>
    <row r="997" spans="1:13">
      <c r="A997" s="5"/>
      <c r="B997" s="96"/>
      <c r="C997" s="96"/>
      <c r="D997" s="97"/>
      <c r="E997" s="97"/>
      <c r="F997" s="97"/>
      <c r="G997" s="97"/>
      <c r="H997" s="97"/>
      <c r="I997" s="97"/>
      <c r="J997" s="97"/>
      <c r="K997" s="97"/>
      <c r="L997" s="97"/>
      <c r="M997" s="97"/>
    </row>
    <row r="998" spans="1:13">
      <c r="A998" s="5"/>
      <c r="B998" s="96"/>
      <c r="C998" s="96"/>
      <c r="D998" s="97"/>
      <c r="E998" s="97"/>
      <c r="F998" s="97"/>
      <c r="G998" s="97"/>
      <c r="H998" s="97"/>
      <c r="I998" s="97"/>
      <c r="J998" s="97"/>
      <c r="K998" s="97"/>
      <c r="L998" s="97"/>
      <c r="M998" s="97"/>
    </row>
    <row r="999" spans="1:13">
      <c r="A999" s="5"/>
      <c r="B999" s="96"/>
      <c r="C999" s="96"/>
      <c r="D999" s="97"/>
      <c r="E999" s="97"/>
      <c r="F999" s="97"/>
      <c r="G999" s="97"/>
      <c r="H999" s="97"/>
      <c r="I999" s="97"/>
      <c r="J999" s="97"/>
      <c r="K999" s="97"/>
      <c r="L999" s="97"/>
      <c r="M999" s="97"/>
    </row>
    <row r="1000" spans="1:13">
      <c r="A1000" s="5"/>
      <c r="B1000" s="96"/>
      <c r="C1000" s="96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</row>
    <row r="1001" spans="1:13">
      <c r="A1001" s="5"/>
      <c r="B1001" s="3"/>
      <c r="C1001" s="3"/>
      <c r="D1001" s="4"/>
      <c r="E1001" s="4"/>
      <c r="F1001" s="4"/>
      <c r="G1001" s="4"/>
      <c r="H1001" s="97"/>
      <c r="I1001" s="4"/>
      <c r="J1001" s="4"/>
      <c r="K1001" s="4"/>
      <c r="L1001" s="4"/>
      <c r="M1001" s="4"/>
    </row>
    <row r="1002" spans="1:13">
      <c r="A1002" s="5"/>
      <c r="B1002" s="96"/>
      <c r="C1002" s="96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</row>
    <row r="1003" spans="1:13">
      <c r="A1003" s="5"/>
      <c r="B1003" s="96"/>
      <c r="C1003" s="96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</row>
    <row r="1004" spans="1:13">
      <c r="A1004" s="5"/>
      <c r="B1004" s="3"/>
      <c r="C1004" s="3"/>
      <c r="D1004" s="4"/>
      <c r="E1004" s="4"/>
      <c r="F1004" s="4"/>
      <c r="G1004" s="4"/>
      <c r="H1004" s="97"/>
      <c r="I1004" s="97"/>
      <c r="J1004" s="4"/>
      <c r="K1004" s="4"/>
      <c r="L1004" s="4"/>
      <c r="M1004" s="4"/>
    </row>
    <row r="1005" spans="1:13">
      <c r="A1005" s="5"/>
      <c r="B1005" s="96"/>
      <c r="C1005" s="96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</row>
    <row r="1006" spans="1:13">
      <c r="A1006" s="5"/>
      <c r="B1006" s="96"/>
      <c r="C1006" s="96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</row>
    <row r="1007" spans="1:13">
      <c r="A1007" s="5"/>
      <c r="B1007" s="96"/>
      <c r="C1007" s="96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</row>
    <row r="1008" spans="1:13">
      <c r="A1008" s="5"/>
      <c r="B1008" s="96"/>
      <c r="C1008" s="96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</row>
    <row r="1009" spans="1:13">
      <c r="A1009" s="5"/>
      <c r="B1009" s="96"/>
      <c r="C1009" s="96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</row>
    <row r="1010" spans="1:13">
      <c r="A1010" s="5"/>
      <c r="B1010" s="96"/>
      <c r="C1010" s="96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</row>
    <row r="1011" spans="1:13">
      <c r="A1011" s="5"/>
      <c r="B1011" s="96"/>
      <c r="C1011" s="96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</row>
    <row r="1012" spans="1:13">
      <c r="A1012" s="5"/>
      <c r="B1012" s="96"/>
      <c r="C1012" s="96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</row>
    <row r="1013" spans="1:13">
      <c r="A1013" s="5"/>
      <c r="B1013" s="96"/>
      <c r="C1013" s="96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</row>
    <row r="1014" spans="1:13">
      <c r="A1014" s="5"/>
      <c r="B1014" s="96"/>
      <c r="C1014" s="96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</row>
    <row r="1015" spans="1:13">
      <c r="A1015" s="5"/>
      <c r="B1015" s="96"/>
      <c r="C1015" s="96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</row>
    <row r="1016" spans="1:13">
      <c r="A1016" s="5"/>
      <c r="B1016" s="96"/>
      <c r="C1016" s="96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</row>
    <row r="1017" spans="1:13">
      <c r="A1017" s="5"/>
      <c r="B1017" s="96"/>
      <c r="C1017" s="96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</row>
    <row r="1018" spans="1:13">
      <c r="A1018" s="5"/>
      <c r="B1018" s="96"/>
      <c r="C1018" s="96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</row>
    <row r="1019" spans="1:13">
      <c r="A1019" s="5"/>
      <c r="B1019" s="96"/>
      <c r="C1019" s="96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</row>
    <row r="1020" spans="1:13">
      <c r="A1020" s="5"/>
      <c r="B1020" s="96"/>
      <c r="C1020" s="96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</row>
    <row r="1021" spans="1:13">
      <c r="A1021" s="5"/>
      <c r="B1021" s="96"/>
      <c r="C1021" s="96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</row>
    <row r="1022" spans="1:13">
      <c r="A1022" s="5"/>
      <c r="B1022" s="96"/>
      <c r="C1022" s="96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</row>
    <row r="1023" spans="1:13">
      <c r="A1023" s="5"/>
      <c r="B1023" s="96"/>
      <c r="C1023" s="96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</row>
    <row r="1024" spans="1:13">
      <c r="A1024" s="5"/>
      <c r="B1024" s="96"/>
      <c r="C1024" s="96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</row>
    <row r="1025" spans="1:13">
      <c r="A1025" s="5"/>
      <c r="B1025" s="96"/>
      <c r="C1025" s="96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</row>
    <row r="1026" spans="1:13">
      <c r="A1026" s="5"/>
      <c r="B1026" s="96"/>
      <c r="C1026" s="96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</row>
    <row r="1027" spans="1:13">
      <c r="A1027" s="5"/>
      <c r="B1027" s="96"/>
      <c r="C1027" s="96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</row>
    <row r="1028" spans="1:13">
      <c r="A1028" s="5"/>
      <c r="B1028" s="96"/>
      <c r="C1028" s="96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</row>
    <row r="1029" spans="1:13">
      <c r="A1029" s="5"/>
      <c r="B1029" s="96"/>
      <c r="C1029" s="96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</row>
    <row r="1030" spans="1:13">
      <c r="A1030" s="5"/>
      <c r="B1030" s="96"/>
      <c r="C1030" s="96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</row>
    <row r="1031" spans="1:13">
      <c r="A1031" s="5"/>
      <c r="B1031" s="96"/>
      <c r="C1031" s="96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</row>
    <row r="1032" spans="1:13">
      <c r="A1032" s="5"/>
      <c r="B1032" s="96"/>
      <c r="C1032" s="96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</row>
    <row r="1033" spans="1:13">
      <c r="A1033" s="5"/>
      <c r="B1033" s="96"/>
      <c r="C1033" s="96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</row>
    <row r="1034" spans="1:13">
      <c r="A1034" s="5"/>
      <c r="B1034" s="96"/>
      <c r="C1034" s="96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</row>
    <row r="1035" spans="1:13">
      <c r="A1035" s="5"/>
      <c r="B1035" s="96"/>
      <c r="C1035" s="96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</row>
    <row r="1036" spans="1:13">
      <c r="A1036" s="5"/>
      <c r="B1036" s="96"/>
      <c r="C1036" s="96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</row>
    <row r="1037" spans="1:13">
      <c r="A1037" s="5"/>
      <c r="B1037" s="96"/>
      <c r="C1037" s="96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</row>
    <row r="1038" spans="1:13">
      <c r="A1038" s="5"/>
      <c r="B1038" s="96"/>
      <c r="C1038" s="96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</row>
    <row r="1039" spans="1:13">
      <c r="A1039" s="5"/>
      <c r="B1039" s="96"/>
      <c r="C1039" s="96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</row>
    <row r="1040" spans="1:13">
      <c r="A1040" s="5"/>
      <c r="B1040" s="96"/>
      <c r="C1040" s="96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</row>
    <row r="1041" spans="1:13">
      <c r="A1041" s="5"/>
      <c r="B1041" s="96"/>
      <c r="C1041" s="96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</row>
    <row r="1042" spans="1:13">
      <c r="A1042" s="5"/>
      <c r="B1042" s="96"/>
      <c r="C1042" s="96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</row>
    <row r="1043" spans="1:13">
      <c r="A1043" s="5"/>
      <c r="B1043" s="96"/>
      <c r="C1043" s="96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</row>
    <row r="1044" spans="1:13">
      <c r="A1044" s="5"/>
      <c r="B1044" s="96"/>
      <c r="C1044" s="96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</row>
    <row r="1045" spans="1:13">
      <c r="A1045" s="5"/>
      <c r="B1045" s="96"/>
      <c r="C1045" s="96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</row>
    <row r="1046" spans="1:13">
      <c r="A1046" s="5"/>
      <c r="B1046" s="96"/>
      <c r="C1046" s="96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</row>
    <row r="1047" spans="1:13">
      <c r="A1047" s="5"/>
      <c r="B1047" s="96"/>
      <c r="C1047" s="96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</row>
    <row r="1048" spans="1:13">
      <c r="A1048" s="5"/>
      <c r="B1048" s="96"/>
      <c r="C1048" s="96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</row>
    <row r="1049" spans="1:13">
      <c r="A1049" s="5"/>
      <c r="B1049" s="96"/>
      <c r="C1049" s="96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</row>
    <row r="1050" spans="1:13">
      <c r="A1050" s="5"/>
      <c r="B1050" s="96"/>
      <c r="C1050" s="96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</row>
    <row r="1051" spans="1:13">
      <c r="A1051" s="5"/>
      <c r="B1051" s="96"/>
      <c r="C1051" s="96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</row>
    <row r="1052" spans="1:13">
      <c r="A1052" s="5"/>
      <c r="B1052" s="96"/>
      <c r="C1052" s="96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</row>
    <row r="1053" spans="1:13">
      <c r="A1053" s="5"/>
      <c r="B1053" s="96"/>
      <c r="C1053" s="96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</row>
    <row r="1054" spans="1:13">
      <c r="A1054" s="5"/>
      <c r="B1054" s="96"/>
      <c r="C1054" s="96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</row>
    <row r="1055" spans="1:13">
      <c r="A1055" s="5"/>
      <c r="B1055" s="96"/>
      <c r="C1055" s="96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</row>
    <row r="1056" spans="1:13">
      <c r="A1056" s="5"/>
      <c r="B1056" s="96"/>
      <c r="C1056" s="96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</row>
    <row r="1057" spans="1:13">
      <c r="A1057" s="5"/>
      <c r="B1057" s="96"/>
      <c r="C1057" s="96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</row>
    <row r="1058" spans="1:13">
      <c r="A1058" s="5"/>
      <c r="B1058" s="96"/>
      <c r="C1058" s="96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</row>
    <row r="1059" spans="1:13">
      <c r="A1059" s="5"/>
      <c r="B1059" s="96"/>
      <c r="C1059" s="96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</row>
    <row r="1060" spans="1:13">
      <c r="A1060" s="5"/>
      <c r="B1060" s="96"/>
      <c r="C1060" s="96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</row>
    <row r="1061" spans="1:13">
      <c r="A1061" s="5"/>
      <c r="B1061" s="96"/>
      <c r="C1061" s="3"/>
      <c r="D1061" s="4"/>
      <c r="E1061" s="4"/>
      <c r="F1061" s="4"/>
      <c r="G1061" s="4"/>
      <c r="H1061" s="97"/>
      <c r="I1061" s="97"/>
      <c r="J1061" s="97"/>
      <c r="K1061" s="4"/>
      <c r="L1061" s="4"/>
      <c r="M1061" s="97"/>
    </row>
    <row r="1062" spans="1:13">
      <c r="A1062" s="5"/>
      <c r="B1062" s="96"/>
      <c r="C1062" s="96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</row>
    <row r="1063" spans="1:13">
      <c r="A1063" s="5"/>
      <c r="B1063" s="96"/>
      <c r="C1063" s="96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</row>
    <row r="1064" spans="1:13">
      <c r="A1064" s="5"/>
      <c r="B1064" s="96"/>
      <c r="C1064" s="96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</row>
    <row r="1065" spans="1:13">
      <c r="A1065" s="5"/>
      <c r="B1065" s="96"/>
      <c r="C1065" s="96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</row>
    <row r="1066" spans="1:13">
      <c r="A1066" s="5"/>
      <c r="B1066" s="3"/>
      <c r="C1066" s="3"/>
      <c r="D1066" s="4"/>
      <c r="E1066" s="4"/>
      <c r="F1066" s="4"/>
      <c r="G1066" s="4"/>
      <c r="H1066" s="97"/>
      <c r="I1066" s="4"/>
      <c r="J1066" s="4"/>
      <c r="K1066" s="4"/>
      <c r="L1066" s="4"/>
      <c r="M1066" s="4"/>
    </row>
    <row r="1067" spans="1:13">
      <c r="A1067" s="5"/>
      <c r="B1067" s="96"/>
      <c r="C1067" s="96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</row>
    <row r="1068" spans="1:13">
      <c r="A1068" s="5"/>
      <c r="B1068" s="96"/>
      <c r="C1068" s="96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</row>
    <row r="1069" spans="1:13">
      <c r="A1069" s="5"/>
      <c r="B1069" s="96"/>
      <c r="C1069" s="96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</row>
    <row r="1070" spans="1:13">
      <c r="A1070" s="5"/>
      <c r="B1070" s="96"/>
      <c r="C1070" s="96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</row>
    <row r="1071" spans="1:13">
      <c r="A1071" s="5"/>
      <c r="B1071" s="96"/>
      <c r="C1071" s="96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</row>
    <row r="1072" spans="1:13">
      <c r="A1072" s="5"/>
      <c r="B1072" s="96"/>
      <c r="C1072" s="96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</row>
    <row r="1073" spans="1:13">
      <c r="A1073" s="5"/>
      <c r="B1073" s="96"/>
      <c r="C1073" s="96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</row>
    <row r="1074" spans="1:13">
      <c r="A1074" s="5"/>
      <c r="B1074" s="96"/>
      <c r="C1074" s="96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</row>
    <row r="1075" spans="1:13">
      <c r="A1075" s="5"/>
      <c r="B1075" s="96"/>
      <c r="C1075" s="96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</row>
    <row r="1076" spans="1:13">
      <c r="A1076" s="5"/>
      <c r="B1076" s="96"/>
      <c r="C1076" s="96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</row>
    <row r="1077" spans="1:13">
      <c r="A1077" s="5"/>
      <c r="B1077" s="96"/>
      <c r="C1077" s="96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</row>
    <row r="1078" spans="1:13">
      <c r="A1078" s="5"/>
      <c r="B1078" s="96"/>
      <c r="C1078" s="96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</row>
    <row r="1079" spans="1:13">
      <c r="A1079" s="5"/>
      <c r="B1079" s="96"/>
      <c r="C1079" s="96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</row>
    <row r="1080" spans="1:13">
      <c r="A1080" s="5"/>
      <c r="B1080" s="96"/>
      <c r="C1080" s="96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</row>
    <row r="1081" spans="1:13">
      <c r="A1081" s="5"/>
      <c r="B1081" s="96"/>
      <c r="C1081" s="96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</row>
    <row r="1082" spans="1:13">
      <c r="A1082" s="5"/>
      <c r="B1082" s="96"/>
      <c r="C1082" s="96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</row>
    <row r="1083" spans="1:13">
      <c r="A1083" s="5"/>
      <c r="B1083" s="96"/>
      <c r="C1083" s="96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</row>
    <row r="1084" spans="1:13">
      <c r="A1084" s="5"/>
      <c r="B1084" s="96"/>
      <c r="C1084" s="96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</row>
    <row r="1085" spans="1:13">
      <c r="A1085" s="5"/>
      <c r="B1085" s="96"/>
      <c r="C1085" s="96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</row>
    <row r="1086" spans="1:13">
      <c r="A1086" s="5"/>
      <c r="B1086" s="96"/>
      <c r="C1086" s="96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</row>
    <row r="1087" spans="1:13">
      <c r="A1087" s="5"/>
      <c r="B1087" s="96"/>
      <c r="C1087" s="96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</row>
    <row r="1088" spans="1:13">
      <c r="A1088" s="5"/>
      <c r="B1088" s="96"/>
      <c r="C1088" s="96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</row>
    <row r="1089" spans="1:13">
      <c r="A1089" s="5"/>
      <c r="B1089" s="96"/>
      <c r="C1089" s="96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</row>
    <row r="1090" spans="1:13">
      <c r="A1090" s="5"/>
      <c r="B1090" s="96"/>
      <c r="C1090" s="96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</row>
    <row r="1091" spans="1:13">
      <c r="A1091" s="5"/>
      <c r="B1091" s="96"/>
      <c r="C1091" s="96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</row>
    <row r="1092" spans="1:13">
      <c r="A1092" s="5"/>
      <c r="B1092" s="96"/>
      <c r="C1092" s="96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</row>
    <row r="1093" spans="1:13">
      <c r="A1093" s="5"/>
      <c r="B1093" s="96"/>
      <c r="C1093" s="96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</row>
    <row r="1094" spans="1:13">
      <c r="A1094" s="5"/>
      <c r="B1094" s="96"/>
      <c r="C1094" s="96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</row>
    <row r="1095" spans="1:13">
      <c r="A1095" s="5"/>
      <c r="B1095" s="96"/>
      <c r="C1095" s="96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</row>
    <row r="1096" spans="1:13">
      <c r="A1096" s="5"/>
      <c r="B1096" s="96"/>
      <c r="C1096" s="96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</row>
    <row r="1097" spans="1:13">
      <c r="A1097" s="5"/>
      <c r="B1097" s="96"/>
      <c r="C1097" s="96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</row>
    <row r="1098" spans="1:13">
      <c r="A1098" s="5"/>
      <c r="B1098" s="96"/>
      <c r="C1098" s="96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</row>
    <row r="1099" spans="1:13">
      <c r="A1099" s="5"/>
      <c r="B1099" s="96"/>
      <c r="C1099" s="96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</row>
    <row r="1100" spans="1:13">
      <c r="A1100" s="5"/>
      <c r="B1100" s="96"/>
      <c r="C1100" s="96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</row>
    <row r="1101" spans="1:13">
      <c r="A1101" s="5"/>
      <c r="B1101" s="96"/>
      <c r="C1101" s="96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</row>
    <row r="1102" spans="1:13">
      <c r="A1102" s="5"/>
      <c r="B1102" s="96"/>
      <c r="C1102" s="96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</row>
    <row r="1103" spans="1:13">
      <c r="A1103" s="5"/>
      <c r="B1103" s="96"/>
      <c r="C1103" s="96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</row>
    <row r="1104" spans="1:13">
      <c r="A1104" s="5"/>
      <c r="B1104" s="96"/>
      <c r="C1104" s="96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</row>
    <row r="1105" spans="1:13">
      <c r="A1105" s="5"/>
      <c r="B1105" s="96"/>
      <c r="C1105" s="96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</row>
    <row r="1106" spans="1:13">
      <c r="A1106" s="5"/>
      <c r="B1106" s="96"/>
      <c r="C1106" s="96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</row>
    <row r="1107" spans="1:13">
      <c r="A1107" s="5"/>
      <c r="B1107" s="96"/>
      <c r="C1107" s="96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</row>
    <row r="1108" spans="1:13">
      <c r="A1108" s="5"/>
      <c r="B1108" s="96"/>
      <c r="C1108" s="96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</row>
    <row r="1109" spans="1:13">
      <c r="A1109" s="5"/>
      <c r="B1109" s="96"/>
      <c r="C1109" s="96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</row>
    <row r="1110" spans="1:13">
      <c r="A1110" s="5"/>
      <c r="B1110" s="96"/>
      <c r="C1110" s="96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</row>
    <row r="1111" spans="1:13">
      <c r="A1111" s="5"/>
      <c r="B1111" s="96"/>
      <c r="C1111" s="96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</row>
    <row r="1112" spans="1:13">
      <c r="A1112" s="5"/>
      <c r="B1112" s="96"/>
      <c r="C1112" s="96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</row>
    <row r="1113" spans="1:13">
      <c r="A1113" s="5"/>
      <c r="B1113" s="96"/>
      <c r="C1113" s="96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</row>
    <row r="1114" spans="1:13">
      <c r="A1114" s="5"/>
      <c r="B1114" s="96"/>
      <c r="C1114" s="96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</row>
    <row r="1115" spans="1:13">
      <c r="A1115" s="5"/>
      <c r="B1115" s="96"/>
      <c r="C1115" s="96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</row>
    <row r="1116" spans="1:13">
      <c r="A1116" s="5"/>
      <c r="B1116" s="96"/>
      <c r="C1116" s="96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</row>
    <row r="1117" spans="1:13">
      <c r="A1117" s="5"/>
      <c r="B1117" s="96"/>
      <c r="C1117" s="96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</row>
    <row r="1118" spans="1:13">
      <c r="A1118" s="5"/>
      <c r="B1118" s="96"/>
      <c r="C1118" s="96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</row>
    <row r="1119" spans="1:13">
      <c r="A1119" s="5"/>
      <c r="B1119" s="96"/>
      <c r="C1119" s="96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</row>
    <row r="1120" spans="1:13">
      <c r="A1120" s="5"/>
      <c r="B1120" s="96"/>
      <c r="C1120" s="96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</row>
    <row r="1121" spans="1:13">
      <c r="A1121" s="5"/>
      <c r="B1121" s="96"/>
      <c r="C1121" s="96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</row>
    <row r="1122" spans="1:13">
      <c r="A1122" s="5"/>
      <c r="B1122" s="96"/>
      <c r="C1122" s="96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</row>
    <row r="1123" spans="1:13">
      <c r="A1123" s="5"/>
      <c r="B1123" s="96"/>
      <c r="C1123" s="96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</row>
    <row r="1124" spans="1:13">
      <c r="A1124" s="5"/>
      <c r="B1124" s="96"/>
      <c r="C1124" s="96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</row>
    <row r="1125" spans="1:13">
      <c r="A1125" s="5"/>
      <c r="B1125" s="96"/>
      <c r="C1125" s="96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</row>
    <row r="1126" spans="1:13">
      <c r="A1126" s="5"/>
      <c r="B1126" s="3"/>
      <c r="C1126" s="3"/>
      <c r="D1126" s="4"/>
      <c r="E1126" s="4"/>
      <c r="F1126" s="4"/>
      <c r="G1126" s="4"/>
      <c r="H1126" s="97"/>
      <c r="I1126" s="4"/>
      <c r="J1126" s="4"/>
      <c r="K1126" s="4"/>
      <c r="L1126" s="4"/>
      <c r="M1126" s="4"/>
    </row>
    <row r="1127" spans="1:13">
      <c r="A1127" s="5"/>
      <c r="B1127" s="96"/>
      <c r="C1127" s="96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</row>
    <row r="1128" spans="1:13">
      <c r="A1128" s="5"/>
      <c r="B1128" s="96"/>
      <c r="C1128" s="96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</row>
    <row r="1129" spans="1:13">
      <c r="A1129" s="5"/>
      <c r="B1129" s="96"/>
      <c r="C1129" s="96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</row>
    <row r="1130" spans="1:13">
      <c r="A1130" s="5"/>
      <c r="B1130" s="96"/>
      <c r="C1130" s="96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</row>
    <row r="1131" spans="1:13">
      <c r="A1131" s="5"/>
      <c r="B1131" s="96"/>
      <c r="C1131" s="96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</row>
    <row r="1132" spans="1:13">
      <c r="A1132" s="5"/>
      <c r="B1132" s="96"/>
      <c r="C1132" s="96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</row>
    <row r="1133" spans="1:13">
      <c r="A1133" s="5"/>
      <c r="B1133" s="96"/>
      <c r="C1133" s="96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</row>
    <row r="1134" spans="1:13">
      <c r="A1134" s="5"/>
      <c r="B1134" s="96"/>
      <c r="C1134" s="96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</row>
    <row r="1135" spans="1:13">
      <c r="A1135" s="5"/>
      <c r="B1135" s="96"/>
      <c r="C1135" s="96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</row>
    <row r="1136" spans="1:13">
      <c r="A1136" s="5"/>
      <c r="B1136" s="96"/>
      <c r="C1136" s="96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</row>
    <row r="1137" spans="1:13">
      <c r="A1137" s="5"/>
      <c r="B1137" s="96"/>
      <c r="C1137" s="96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</row>
    <row r="1138" spans="1:13">
      <c r="A1138" s="5"/>
      <c r="B1138" s="96"/>
      <c r="C1138" s="96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</row>
    <row r="1139" spans="1:13">
      <c r="A1139" s="5"/>
      <c r="B1139" s="96"/>
      <c r="C1139" s="96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</row>
    <row r="1140" spans="1:13">
      <c r="A1140" s="5"/>
      <c r="B1140" s="96"/>
      <c r="C1140" s="96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</row>
    <row r="1141" spans="1:13">
      <c r="A1141" s="5"/>
      <c r="B1141" s="96"/>
      <c r="C1141" s="96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</row>
    <row r="1142" spans="1:13">
      <c r="A1142" s="5"/>
      <c r="B1142" s="96"/>
      <c r="C1142" s="96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</row>
    <row r="1143" spans="1:13">
      <c r="A1143" s="5"/>
      <c r="B1143" s="96"/>
      <c r="C1143" s="96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</row>
    <row r="1144" spans="1:13">
      <c r="A1144" s="5"/>
      <c r="B1144" s="96"/>
      <c r="C1144" s="96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</row>
    <row r="1145" spans="1:13">
      <c r="A1145" s="5"/>
      <c r="B1145" s="96"/>
      <c r="C1145" s="96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</row>
    <row r="1146" spans="1:13">
      <c r="A1146" s="5"/>
      <c r="B1146" s="96"/>
      <c r="C1146" s="96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</row>
    <row r="1147" spans="1:13">
      <c r="A1147" s="5"/>
      <c r="B1147" s="96"/>
      <c r="C1147" s="96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</row>
    <row r="1148" spans="1:13">
      <c r="A1148" s="5"/>
      <c r="B1148" s="96"/>
      <c r="C1148" s="96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</row>
    <row r="1149" spans="1:13">
      <c r="A1149" s="5"/>
      <c r="B1149" s="96"/>
      <c r="C1149" s="96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</row>
    <row r="1150" spans="1:13">
      <c r="A1150" s="5"/>
      <c r="B1150" s="96"/>
      <c r="C1150" s="96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</row>
    <row r="1151" spans="1:13">
      <c r="A1151" s="5"/>
      <c r="B1151" s="96"/>
      <c r="C1151" s="96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</row>
    <row r="1152" spans="1:13">
      <c r="A1152" s="5"/>
      <c r="B1152" s="96"/>
      <c r="C1152" s="96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</row>
    <row r="1153" spans="1:13">
      <c r="A1153" s="5"/>
      <c r="B1153" s="96"/>
      <c r="C1153" s="96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</row>
    <row r="1154" spans="1:13">
      <c r="A1154" s="5"/>
      <c r="B1154" s="96"/>
      <c r="C1154" s="96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</row>
    <row r="1155" spans="1:13">
      <c r="A1155" s="5"/>
      <c r="B1155" s="96"/>
      <c r="C1155" s="96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</row>
    <row r="1156" spans="1:13">
      <c r="A1156" s="5"/>
      <c r="B1156" s="96"/>
      <c r="C1156" s="96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</row>
    <row r="1157" spans="1:13">
      <c r="A1157" s="5"/>
      <c r="B1157" s="96"/>
      <c r="C1157" s="96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</row>
    <row r="1158" spans="1:13">
      <c r="A1158" s="5"/>
      <c r="B1158" s="96"/>
      <c r="C1158" s="96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</row>
    <row r="1159" spans="1:13">
      <c r="A1159" s="5"/>
      <c r="B1159" s="96"/>
      <c r="C1159" s="96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</row>
    <row r="1160" spans="1:13">
      <c r="A1160" s="5"/>
      <c r="B1160" s="96"/>
      <c r="C1160" s="96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</row>
    <row r="1161" spans="1:13">
      <c r="A1161" s="5"/>
      <c r="B1161" s="96"/>
      <c r="C1161" s="96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</row>
    <row r="1162" spans="1:13">
      <c r="A1162" s="5"/>
      <c r="B1162" s="96"/>
      <c r="C1162" s="96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</row>
    <row r="1163" spans="1:13">
      <c r="A1163" s="5"/>
      <c r="B1163" s="96"/>
      <c r="C1163" s="96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</row>
    <row r="1164" spans="1:13">
      <c r="A1164" s="5"/>
      <c r="B1164" s="96"/>
      <c r="C1164" s="96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</row>
    <row r="1165" spans="1:13">
      <c r="A1165" s="5"/>
      <c r="B1165" s="96"/>
      <c r="C1165" s="96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</row>
    <row r="1166" spans="1:13">
      <c r="A1166" s="5"/>
      <c r="B1166" s="96"/>
      <c r="C1166" s="96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</row>
    <row r="1167" spans="1:13">
      <c r="A1167" s="5"/>
      <c r="B1167" s="96"/>
      <c r="C1167" s="96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</row>
    <row r="1168" spans="1:13">
      <c r="A1168" s="5"/>
      <c r="B1168" s="96"/>
      <c r="C1168" s="96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</row>
    <row r="1169" spans="1:13">
      <c r="A1169" s="5"/>
      <c r="B1169" s="96"/>
      <c r="C1169" s="96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</row>
    <row r="1170" spans="1:13">
      <c r="A1170" s="5"/>
      <c r="B1170" s="96"/>
      <c r="C1170" s="96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</row>
    <row r="1171" spans="1:13">
      <c r="A1171" s="5"/>
      <c r="B1171" s="96"/>
      <c r="C1171" s="96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</row>
    <row r="1172" spans="1:13">
      <c r="A1172" s="5"/>
      <c r="B1172" s="96"/>
      <c r="C1172" s="96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</row>
    <row r="1173" spans="1:13">
      <c r="A1173" s="5"/>
      <c r="B1173" s="96"/>
      <c r="C1173" s="96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</row>
    <row r="1174" spans="1:13">
      <c r="A1174" s="5"/>
      <c r="B1174" s="96"/>
      <c r="C1174" s="96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</row>
    <row r="1175" spans="1:13">
      <c r="A1175" s="5"/>
      <c r="B1175" s="96"/>
      <c r="C1175" s="96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</row>
    <row r="1176" spans="1:13">
      <c r="A1176" s="5"/>
      <c r="B1176" s="96"/>
      <c r="C1176" s="96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</row>
    <row r="1177" spans="1:13">
      <c r="A1177" s="5"/>
      <c r="B1177" s="96"/>
      <c r="C1177" s="96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</row>
    <row r="1178" spans="1:13">
      <c r="A1178" s="5"/>
      <c r="B1178" s="96"/>
      <c r="C1178" s="96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</row>
    <row r="1179" spans="1:13">
      <c r="A1179" s="5"/>
      <c r="B1179" s="96"/>
      <c r="C1179" s="96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</row>
    <row r="1180" spans="1:13">
      <c r="A1180" s="5"/>
      <c r="B1180" s="96"/>
      <c r="C1180" s="96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</row>
    <row r="1181" spans="1:13">
      <c r="A1181" s="5"/>
      <c r="B1181" s="96"/>
      <c r="C1181" s="96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</row>
    <row r="1182" spans="1:13">
      <c r="A1182" s="5"/>
      <c r="B1182" s="96"/>
      <c r="C1182" s="96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</row>
    <row r="1183" spans="1:13">
      <c r="A1183" s="5"/>
      <c r="B1183" s="96"/>
      <c r="C1183" s="96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</row>
    <row r="1184" spans="1:13">
      <c r="A1184" s="5"/>
      <c r="B1184" s="96"/>
      <c r="C1184" s="96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</row>
    <row r="1185" spans="1:13">
      <c r="A1185" s="5"/>
      <c r="B1185" s="96"/>
      <c r="C1185" s="96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</row>
    <row r="1186" spans="1:13">
      <c r="A1186" s="5"/>
      <c r="B1186" s="96"/>
      <c r="C1186" s="96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</row>
    <row r="1187" spans="1:13">
      <c r="A1187" s="5"/>
      <c r="B1187" s="96"/>
      <c r="C1187" s="96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</row>
    <row r="1188" spans="1:13">
      <c r="A1188" s="5"/>
      <c r="B1188" s="96"/>
      <c r="C1188" s="96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</row>
    <row r="1189" spans="1:13">
      <c r="A1189" s="5"/>
      <c r="B1189" s="96"/>
      <c r="C1189" s="96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</row>
    <row r="1190" spans="1:13">
      <c r="A1190" s="5"/>
      <c r="B1190" s="96"/>
      <c r="C1190" s="96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</row>
    <row r="1191" spans="1:13">
      <c r="A1191" s="5"/>
      <c r="B1191" s="96"/>
      <c r="C1191" s="96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</row>
    <row r="1192" spans="1:13">
      <c r="A1192" s="5"/>
      <c r="B1192" s="96"/>
      <c r="C1192" s="96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</row>
    <row r="1193" spans="1:13">
      <c r="A1193" s="5"/>
      <c r="B1193" s="96"/>
      <c r="C1193" s="96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</row>
    <row r="1194" spans="1:13">
      <c r="A1194" s="5"/>
      <c r="B1194" s="96"/>
      <c r="C1194" s="96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</row>
    <row r="1195" spans="1:13">
      <c r="A1195" s="5"/>
      <c r="B1195" s="96"/>
      <c r="C1195" s="96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</row>
    <row r="1196" spans="1:13">
      <c r="A1196" s="5"/>
      <c r="B1196" s="96"/>
      <c r="C1196" s="96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</row>
    <row r="1197" spans="1:13">
      <c r="A1197" s="5"/>
      <c r="B1197" s="96"/>
      <c r="C1197" s="96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</row>
    <row r="1198" spans="1:13">
      <c r="A1198" s="5"/>
      <c r="B1198" s="96"/>
      <c r="C1198" s="96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</row>
    <row r="1199" spans="1:13">
      <c r="A1199" s="5"/>
      <c r="B1199" s="96"/>
      <c r="C1199" s="96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</row>
    <row r="1200" spans="1:13">
      <c r="A1200" s="5"/>
      <c r="B1200" s="96"/>
      <c r="C1200" s="96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</row>
    <row r="1201" spans="1:13">
      <c r="A1201" s="5"/>
      <c r="B1201" s="96"/>
      <c r="C1201" s="96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</row>
    <row r="1202" spans="1:13">
      <c r="A1202" s="5"/>
      <c r="B1202" s="96"/>
      <c r="C1202" s="96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</row>
    <row r="1203" spans="1:13">
      <c r="A1203" s="5"/>
      <c r="B1203" s="96"/>
      <c r="C1203" s="96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</row>
    <row r="1204" spans="1:13">
      <c r="A1204" s="5"/>
      <c r="B1204" s="96"/>
      <c r="C1204" s="96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</row>
    <row r="1205" spans="1:13">
      <c r="A1205" s="5"/>
      <c r="B1205" s="96"/>
      <c r="C1205" s="96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</row>
    <row r="1206" spans="1:13">
      <c r="A1206" s="5"/>
      <c r="B1206" s="96"/>
      <c r="C1206" s="96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</row>
    <row r="1207" spans="1:13">
      <c r="A1207" s="5"/>
      <c r="B1207" s="96"/>
      <c r="C1207" s="96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</row>
    <row r="1208" spans="1:13">
      <c r="A1208" s="5"/>
      <c r="B1208" s="96"/>
      <c r="C1208" s="96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</row>
    <row r="1209" spans="1:13">
      <c r="A1209" s="5"/>
      <c r="B1209" s="96"/>
      <c r="C1209" s="96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</row>
    <row r="1210" spans="1:13">
      <c r="A1210" s="5"/>
      <c r="B1210" s="96"/>
      <c r="C1210" s="96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</row>
    <row r="1211" spans="1:13">
      <c r="A1211" s="5"/>
      <c r="B1211" s="96"/>
      <c r="C1211" s="96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</row>
    <row r="1212" spans="1:13">
      <c r="A1212" s="5"/>
      <c r="B1212" s="96"/>
      <c r="C1212" s="96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</row>
    <row r="1213" spans="1:13">
      <c r="A1213" s="5"/>
      <c r="B1213" s="96"/>
      <c r="C1213" s="96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</row>
    <row r="1214" spans="1:13">
      <c r="A1214" s="5"/>
      <c r="B1214" s="96"/>
      <c r="C1214" s="96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</row>
    <row r="1215" spans="1:13">
      <c r="A1215" s="5"/>
      <c r="B1215" s="96"/>
      <c r="C1215" s="96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</row>
    <row r="1216" spans="1:13">
      <c r="A1216" s="5"/>
      <c r="B1216" s="96"/>
      <c r="C1216" s="96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</row>
    <row r="1217" spans="1:13">
      <c r="A1217" s="5"/>
      <c r="B1217" s="96"/>
      <c r="C1217" s="96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</row>
    <row r="1218" spans="1:13">
      <c r="A1218" s="5"/>
      <c r="B1218" s="96"/>
      <c r="C1218" s="96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</row>
    <row r="1219" spans="1:13">
      <c r="A1219" s="5"/>
      <c r="B1219" s="96"/>
      <c r="C1219" s="96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</row>
    <row r="1220" spans="1:13">
      <c r="A1220" s="5"/>
      <c r="B1220" s="96"/>
      <c r="C1220" s="96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</row>
    <row r="1221" spans="1:13">
      <c r="A1221" s="5"/>
      <c r="B1221" s="96"/>
      <c r="C1221" s="96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</row>
    <row r="1222" spans="1:13">
      <c r="A1222" s="5"/>
      <c r="B1222" s="96"/>
      <c r="C1222" s="96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</row>
    <row r="1223" spans="1:13">
      <c r="A1223" s="5"/>
      <c r="B1223" s="96"/>
      <c r="C1223" s="96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</row>
    <row r="1224" spans="1:13">
      <c r="A1224" s="5"/>
      <c r="B1224" s="96"/>
      <c r="C1224" s="96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</row>
    <row r="1225" spans="1:13">
      <c r="A1225" s="5"/>
      <c r="B1225" s="96"/>
      <c r="C1225" s="96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</row>
    <row r="1226" spans="1:13">
      <c r="A1226" s="5"/>
      <c r="B1226" s="96"/>
      <c r="C1226" s="96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</row>
    <row r="1227" spans="1:13">
      <c r="A1227" s="5"/>
      <c r="B1227" s="96"/>
      <c r="C1227" s="96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</row>
    <row r="1228" spans="1:13">
      <c r="A1228" s="5"/>
      <c r="B1228" s="96"/>
      <c r="C1228" s="96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</row>
    <row r="1229" spans="1:13">
      <c r="A1229" s="5"/>
      <c r="B1229" s="96"/>
      <c r="C1229" s="96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</row>
    <row r="1230" spans="1:13">
      <c r="A1230" s="5"/>
      <c r="B1230" s="96"/>
      <c r="C1230" s="96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</row>
    <row r="1231" spans="1:13">
      <c r="A1231" s="5"/>
      <c r="B1231" s="96"/>
      <c r="C1231" s="96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</row>
    <row r="1232" spans="1:13">
      <c r="A1232" s="5"/>
      <c r="B1232" s="96"/>
      <c r="C1232" s="96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</row>
    <row r="1233" spans="1:13">
      <c r="A1233" s="5"/>
      <c r="B1233" s="96"/>
      <c r="C1233" s="96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</row>
    <row r="1234" spans="1:13">
      <c r="A1234" s="5"/>
      <c r="B1234" s="96"/>
      <c r="C1234" s="96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</row>
    <row r="1235" spans="1:13">
      <c r="A1235" s="5"/>
      <c r="B1235" s="96"/>
      <c r="C1235" s="96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</row>
    <row r="1236" spans="1:13">
      <c r="A1236" s="5"/>
      <c r="B1236" s="96"/>
      <c r="C1236" s="96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</row>
    <row r="1237" spans="1:13">
      <c r="A1237" s="5"/>
      <c r="B1237" s="96"/>
      <c r="C1237" s="96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</row>
    <row r="1238" spans="1:13">
      <c r="A1238" s="5"/>
      <c r="B1238" s="96"/>
      <c r="C1238" s="96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</row>
    <row r="1239" spans="1:13">
      <c r="A1239" s="5"/>
      <c r="B1239" s="3"/>
      <c r="C1239" s="3"/>
      <c r="D1239" s="4"/>
      <c r="E1239" s="4"/>
      <c r="F1239" s="4"/>
      <c r="G1239" s="4"/>
      <c r="H1239" s="97"/>
      <c r="I1239" s="4"/>
      <c r="J1239" s="4"/>
      <c r="K1239" s="4"/>
      <c r="L1239" s="4"/>
      <c r="M1239" s="4"/>
    </row>
    <row r="1240" spans="1:13">
      <c r="A1240" s="5"/>
      <c r="B1240" s="96"/>
      <c r="C1240" s="96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</row>
    <row r="1241" spans="1:13">
      <c r="A1241" s="5"/>
      <c r="B1241" s="96"/>
      <c r="C1241" s="96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</row>
    <row r="1242" spans="1:13">
      <c r="A1242" s="5"/>
      <c r="B1242" s="96"/>
      <c r="C1242" s="96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</row>
    <row r="1243" spans="1:13">
      <c r="A1243" s="5"/>
      <c r="B1243" s="96"/>
      <c r="C1243" s="96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</row>
    <row r="1244" spans="1:13">
      <c r="A1244" s="5"/>
      <c r="B1244" s="96"/>
      <c r="C1244" s="96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</row>
    <row r="1245" spans="1:13">
      <c r="A1245" s="5"/>
      <c r="B1245" s="3"/>
      <c r="C1245" s="3"/>
      <c r="D1245" s="4"/>
      <c r="E1245" s="4"/>
      <c r="F1245" s="4"/>
      <c r="G1245" s="4"/>
      <c r="H1245" s="97"/>
      <c r="I1245" s="4"/>
      <c r="J1245" s="4"/>
      <c r="K1245" s="4"/>
      <c r="L1245" s="4"/>
      <c r="M1245" s="4"/>
    </row>
    <row r="1246" spans="1:13">
      <c r="A1246" s="5"/>
      <c r="B1246" s="96"/>
      <c r="C1246" s="96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</row>
    <row r="1247" spans="1:13">
      <c r="A1247" s="5"/>
      <c r="B1247" s="96"/>
      <c r="C1247" s="96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</row>
    <row r="1248" spans="1:13">
      <c r="A1248" s="5"/>
      <c r="B1248" s="96"/>
      <c r="C1248" s="96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</row>
    <row r="1249" spans="1:13">
      <c r="A1249" s="5"/>
      <c r="B1249" s="96"/>
      <c r="C1249" s="96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</row>
    <row r="1250" spans="1:13">
      <c r="A1250" s="5"/>
      <c r="B1250" s="96"/>
      <c r="C1250" s="96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</row>
    <row r="1251" spans="1:13">
      <c r="A1251" s="5"/>
      <c r="B1251" s="96"/>
      <c r="C1251" s="96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</row>
    <row r="1252" spans="1:13">
      <c r="A1252" s="5"/>
      <c r="B1252" s="96"/>
      <c r="C1252" s="96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</row>
    <row r="1253" spans="1:13">
      <c r="A1253" s="5"/>
      <c r="B1253" s="96"/>
      <c r="C1253" s="96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</row>
    <row r="1254" spans="1:13">
      <c r="A1254" s="5"/>
      <c r="B1254" s="96"/>
      <c r="C1254" s="96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</row>
    <row r="1255" spans="1:13">
      <c r="A1255" s="5"/>
      <c r="B1255" s="3"/>
      <c r="C1255" s="3"/>
      <c r="D1255" s="4"/>
      <c r="E1255" s="4"/>
      <c r="F1255" s="4"/>
      <c r="G1255" s="4"/>
      <c r="H1255" s="97"/>
      <c r="I1255" s="4"/>
      <c r="J1255" s="4"/>
      <c r="K1255" s="4"/>
      <c r="L1255" s="4"/>
      <c r="M1255" s="4"/>
    </row>
    <row r="1256" spans="1:13">
      <c r="A1256" s="5"/>
      <c r="B1256" s="3"/>
      <c r="C1256" s="3"/>
      <c r="D1256" s="4"/>
      <c r="E1256" s="4"/>
      <c r="F1256" s="4"/>
      <c r="G1256" s="4"/>
      <c r="H1256" s="97"/>
      <c r="I1256" s="97"/>
      <c r="J1256" s="4"/>
      <c r="K1256" s="4"/>
      <c r="L1256" s="4"/>
      <c r="M1256" s="4"/>
    </row>
    <row r="1257" spans="1:13">
      <c r="A1257" s="5"/>
      <c r="B1257" s="96"/>
      <c r="C1257" s="96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</row>
    <row r="1258" spans="1:13">
      <c r="A1258" s="5"/>
      <c r="B1258" s="96"/>
      <c r="C1258" s="96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</row>
    <row r="1259" spans="1:13">
      <c r="A1259" s="5"/>
      <c r="B1259" s="96"/>
      <c r="C1259" s="96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</row>
    <row r="1260" spans="1:13">
      <c r="A1260" s="5"/>
      <c r="B1260" s="96"/>
      <c r="C1260" s="96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</row>
    <row r="1261" spans="1:13">
      <c r="A1261" s="5"/>
      <c r="B1261" s="3"/>
      <c r="C1261" s="3"/>
      <c r="D1261" s="4"/>
      <c r="E1261" s="4"/>
      <c r="F1261" s="4"/>
      <c r="G1261" s="4"/>
      <c r="H1261" s="97"/>
      <c r="I1261" s="4"/>
      <c r="J1261" s="4"/>
      <c r="K1261" s="4"/>
      <c r="L1261" s="4"/>
      <c r="M1261" s="4"/>
    </row>
    <row r="1262" spans="1:13">
      <c r="A1262" s="5"/>
      <c r="B1262" s="3"/>
      <c r="C1262" s="3"/>
      <c r="D1262" s="4"/>
      <c r="E1262" s="4"/>
      <c r="F1262" s="4"/>
      <c r="G1262" s="4"/>
      <c r="H1262" s="97"/>
      <c r="I1262" s="4"/>
      <c r="J1262" s="4"/>
      <c r="K1262" s="4"/>
      <c r="L1262" s="4"/>
      <c r="M1262" s="4"/>
    </row>
    <row r="1263" spans="1:13">
      <c r="A1263" s="5"/>
      <c r="B1263" s="96"/>
      <c r="C1263" s="96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</row>
    <row r="1264" spans="1:13">
      <c r="A1264" s="5"/>
      <c r="B1264" s="96"/>
      <c r="C1264" s="96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</row>
    <row r="1265" spans="1:13">
      <c r="A1265" s="5"/>
      <c r="B1265" s="96"/>
      <c r="C1265" s="96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</row>
    <row r="1266" spans="1:13">
      <c r="A1266" s="5"/>
      <c r="B1266" s="96"/>
      <c r="C1266" s="96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</row>
    <row r="1267" spans="1:13">
      <c r="A1267" s="5"/>
      <c r="B1267" s="96"/>
      <c r="C1267" s="96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</row>
    <row r="1268" spans="1:13">
      <c r="A1268" s="5"/>
      <c r="B1268" s="96"/>
      <c r="C1268" s="96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</row>
    <row r="1269" spans="1:13">
      <c r="A1269" s="5"/>
      <c r="B1269" s="96"/>
      <c r="C1269" s="96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</row>
    <row r="1270" spans="1:13">
      <c r="A1270" s="5"/>
      <c r="B1270" s="96"/>
      <c r="C1270" s="96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</row>
    <row r="1271" spans="1:13">
      <c r="A1271" s="5"/>
      <c r="B1271" s="96"/>
      <c r="C1271" s="96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</row>
    <row r="1272" spans="1:13">
      <c r="A1272" s="5"/>
      <c r="B1272" s="96"/>
      <c r="C1272" s="96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</row>
    <row r="1273" spans="1:13">
      <c r="A1273" s="5"/>
      <c r="B1273" s="96"/>
      <c r="C1273" s="96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</row>
    <row r="1274" spans="1:13">
      <c r="A1274" s="5"/>
      <c r="B1274" s="96"/>
      <c r="C1274" s="96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</row>
    <row r="1275" spans="1:13">
      <c r="A1275" s="5"/>
      <c r="B1275" s="96"/>
      <c r="C1275" s="96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</row>
    <row r="1276" spans="1:13">
      <c r="A1276" s="5"/>
      <c r="B1276" s="96"/>
      <c r="C1276" s="96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</row>
    <row r="1277" spans="1:13">
      <c r="A1277" s="5"/>
      <c r="B1277" s="96"/>
      <c r="C1277" s="96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</row>
    <row r="1278" spans="1:13">
      <c r="A1278" s="5"/>
      <c r="B1278" s="96"/>
      <c r="C1278" s="96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</row>
    <row r="1279" spans="1:13">
      <c r="A1279" s="5"/>
      <c r="B1279" s="96"/>
      <c r="C1279" s="96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</row>
    <row r="1280" spans="1:13">
      <c r="A1280" s="5"/>
      <c r="B1280" s="96"/>
      <c r="C1280" s="96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</row>
    <row r="1281" spans="1:13">
      <c r="A1281" s="5"/>
      <c r="B1281" s="96"/>
      <c r="C1281" s="96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</row>
    <row r="1282" spans="1:13">
      <c r="A1282" s="5"/>
      <c r="B1282" s="96"/>
      <c r="C1282" s="96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</row>
    <row r="1283" spans="1:13">
      <c r="A1283" s="5"/>
      <c r="B1283" s="96"/>
      <c r="C1283" s="96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</row>
    <row r="1284" spans="1:13">
      <c r="A1284" s="5"/>
      <c r="B1284" s="96"/>
      <c r="C1284" s="96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</row>
    <row r="1285" spans="1:13">
      <c r="A1285" s="5"/>
      <c r="B1285" s="96"/>
      <c r="C1285" s="96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</row>
    <row r="1286" spans="1:13">
      <c r="A1286" s="5"/>
      <c r="B1286" s="96"/>
      <c r="C1286" s="96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</row>
    <row r="1287" spans="1:13">
      <c r="A1287" s="5"/>
      <c r="B1287" s="96"/>
      <c r="C1287" s="96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</row>
    <row r="1288" spans="1:13">
      <c r="A1288" s="5"/>
      <c r="B1288" s="96"/>
      <c r="C1288" s="96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</row>
    <row r="1289" spans="1:13">
      <c r="A1289" s="5"/>
      <c r="B1289" s="96"/>
      <c r="C1289" s="96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</row>
    <row r="1290" spans="1:13">
      <c r="A1290" s="5"/>
      <c r="B1290" s="96"/>
      <c r="C1290" s="96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</row>
    <row r="1291" spans="1:13">
      <c r="A1291" s="5"/>
      <c r="B1291" s="96"/>
      <c r="C1291" s="96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</row>
    <row r="1292" spans="1:13">
      <c r="A1292" s="5"/>
      <c r="B1292" s="96"/>
      <c r="C1292" s="96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</row>
    <row r="1293" spans="1:13">
      <c r="A1293" s="5"/>
      <c r="B1293" s="96"/>
      <c r="C1293" s="96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</row>
    <row r="1294" spans="1:13">
      <c r="A1294" s="5"/>
      <c r="B1294" s="96"/>
      <c r="C1294" s="96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</row>
    <row r="1295" spans="1:13">
      <c r="A1295" s="5"/>
      <c r="B1295" s="96"/>
      <c r="C1295" s="96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</row>
    <row r="1296" spans="1:13">
      <c r="A1296" s="5"/>
      <c r="B1296" s="96"/>
      <c r="C1296" s="96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</row>
    <row r="1297" spans="1:13">
      <c r="A1297" s="5"/>
      <c r="B1297" s="96"/>
      <c r="C1297" s="96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</row>
    <row r="1298" spans="1:13">
      <c r="A1298" s="5"/>
      <c r="B1298" s="96"/>
      <c r="C1298" s="96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</row>
    <row r="1299" spans="1:13">
      <c r="A1299" s="5"/>
      <c r="B1299" s="96"/>
      <c r="C1299" s="96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</row>
    <row r="1300" spans="1:13">
      <c r="A1300" s="5"/>
      <c r="B1300" s="96"/>
      <c r="C1300" s="96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</row>
    <row r="1301" spans="1:13">
      <c r="A1301" s="5"/>
      <c r="B1301" s="96"/>
      <c r="C1301" s="96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</row>
    <row r="1302" spans="1:13">
      <c r="A1302" s="5"/>
      <c r="B1302" s="96"/>
      <c r="C1302" s="96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</row>
    <row r="1303" spans="1:13">
      <c r="A1303" s="5"/>
      <c r="B1303" s="96"/>
      <c r="C1303" s="96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</row>
    <row r="1304" spans="1:13">
      <c r="A1304" s="5"/>
      <c r="B1304" s="96"/>
      <c r="C1304" s="96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</row>
    <row r="1305" spans="1:13">
      <c r="A1305" s="5"/>
      <c r="B1305" s="96"/>
      <c r="C1305" s="96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</row>
    <row r="1306" spans="1:13">
      <c r="A1306" s="5"/>
      <c r="B1306" s="96"/>
      <c r="C1306" s="96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</row>
    <row r="1307" spans="1:13">
      <c r="A1307" s="5"/>
      <c r="B1307" s="96"/>
      <c r="C1307" s="96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</row>
    <row r="1308" spans="1:13">
      <c r="A1308" s="5"/>
      <c r="B1308" s="96"/>
      <c r="C1308" s="96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</row>
    <row r="1309" spans="1:13">
      <c r="A1309" s="5"/>
      <c r="B1309" s="96"/>
      <c r="C1309" s="96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</row>
    <row r="1310" spans="1:13">
      <c r="A1310" s="5"/>
      <c r="B1310" s="96"/>
      <c r="C1310" s="96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</row>
    <row r="1311" spans="1:13">
      <c r="A1311" s="5"/>
      <c r="B1311" s="96"/>
      <c r="C1311" s="96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</row>
    <row r="1312" spans="1:13">
      <c r="A1312" s="5"/>
      <c r="B1312" s="96"/>
      <c r="C1312" s="96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</row>
    <row r="1313" spans="1:13">
      <c r="A1313" s="5"/>
      <c r="B1313" s="96"/>
      <c r="C1313" s="96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</row>
    <row r="1314" spans="1:13">
      <c r="A1314" s="5"/>
      <c r="B1314" s="96"/>
      <c r="C1314" s="96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</row>
    <row r="1315" spans="1:13">
      <c r="A1315" s="5"/>
      <c r="B1315" s="96"/>
      <c r="C1315" s="96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</row>
    <row r="1316" spans="1:13">
      <c r="A1316" s="5"/>
      <c r="B1316" s="96"/>
      <c r="C1316" s="96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</row>
    <row r="1317" spans="1:13">
      <c r="A1317" s="5"/>
      <c r="B1317" s="96"/>
      <c r="C1317" s="96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</row>
    <row r="1318" spans="1:13">
      <c r="A1318" s="5"/>
      <c r="B1318" s="96"/>
      <c r="C1318" s="96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</row>
    <row r="1319" spans="1:13">
      <c r="A1319" s="5"/>
      <c r="B1319" s="96"/>
      <c r="C1319" s="96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</row>
    <row r="1320" spans="1:13">
      <c r="A1320" s="5"/>
      <c r="B1320" s="96"/>
      <c r="C1320" s="96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</row>
    <row r="1321" spans="1:13">
      <c r="A1321" s="5"/>
      <c r="B1321" s="96"/>
      <c r="C1321" s="96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</row>
    <row r="1322" spans="1:13">
      <c r="A1322" s="5"/>
      <c r="B1322" s="96"/>
      <c r="C1322" s="96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</row>
    <row r="1323" spans="1:13">
      <c r="A1323" s="5"/>
      <c r="B1323" s="96"/>
      <c r="C1323" s="96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</row>
    <row r="1324" spans="1:13">
      <c r="A1324" s="5"/>
      <c r="B1324" s="96"/>
      <c r="C1324" s="96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</row>
    <row r="1325" spans="1:13">
      <c r="A1325" s="5"/>
      <c r="B1325" s="96"/>
      <c r="C1325" s="96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</row>
    <row r="1326" spans="1:13">
      <c r="A1326" s="5"/>
      <c r="B1326" s="96"/>
      <c r="C1326" s="96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</row>
    <row r="1327" spans="1:13">
      <c r="A1327" s="5"/>
      <c r="B1327" s="96"/>
      <c r="C1327" s="96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</row>
    <row r="1328" spans="1:13">
      <c r="A1328" s="5"/>
      <c r="B1328" s="96"/>
      <c r="C1328" s="96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</row>
    <row r="1329" spans="1:13">
      <c r="A1329" s="5"/>
      <c r="B1329" s="96"/>
      <c r="C1329" s="96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</row>
    <row r="1330" spans="1:13">
      <c r="A1330" s="5"/>
      <c r="B1330" s="96"/>
      <c r="C1330" s="96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</row>
    <row r="1331" spans="1:13">
      <c r="A1331" s="5"/>
      <c r="B1331" s="96"/>
      <c r="C1331" s="96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</row>
    <row r="1332" spans="1:13">
      <c r="A1332" s="5"/>
      <c r="B1332" s="96"/>
      <c r="C1332" s="96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</row>
    <row r="1333" spans="1:13">
      <c r="A1333" s="5"/>
      <c r="B1333" s="96"/>
      <c r="C1333" s="96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</row>
    <row r="1334" spans="1:13">
      <c r="A1334" s="5"/>
      <c r="B1334" s="96"/>
      <c r="C1334" s="96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</row>
    <row r="1335" spans="1:13">
      <c r="A1335" s="5"/>
      <c r="B1335" s="96"/>
      <c r="C1335" s="96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</row>
    <row r="1336" spans="1:13">
      <c r="A1336" s="5"/>
      <c r="B1336" s="96"/>
      <c r="C1336" s="96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</row>
    <row r="1337" spans="1:13">
      <c r="A1337" s="5"/>
      <c r="B1337" s="96"/>
      <c r="C1337" s="96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</row>
    <row r="1338" spans="1:13">
      <c r="A1338" s="5"/>
      <c r="B1338" s="96"/>
      <c r="C1338" s="96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</row>
    <row r="1339" spans="1:13">
      <c r="A1339" s="5"/>
      <c r="B1339" s="96"/>
      <c r="C1339" s="96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</row>
    <row r="1340" spans="1:13">
      <c r="A1340" s="5"/>
      <c r="B1340" s="96"/>
      <c r="C1340" s="96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</row>
    <row r="1341" spans="1:13">
      <c r="A1341" s="5"/>
      <c r="B1341" s="96"/>
      <c r="C1341" s="96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</row>
    <row r="1342" spans="1:13">
      <c r="A1342" s="5"/>
      <c r="B1342" s="96"/>
      <c r="C1342" s="96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</row>
    <row r="1343" spans="1:13">
      <c r="A1343" s="5"/>
      <c r="B1343" s="96"/>
      <c r="C1343" s="96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</row>
    <row r="1344" spans="1:13">
      <c r="A1344" s="5"/>
      <c r="B1344" s="96"/>
      <c r="C1344" s="96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</row>
    <row r="1345" spans="1:13">
      <c r="A1345" s="5"/>
      <c r="B1345" s="96"/>
      <c r="C1345" s="96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</row>
    <row r="1346" spans="1:13">
      <c r="A1346" s="5"/>
      <c r="B1346" s="96"/>
      <c r="C1346" s="96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</row>
    <row r="1347" spans="1:13">
      <c r="A1347" s="5"/>
      <c r="B1347" s="96"/>
      <c r="C1347" s="96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</row>
    <row r="1348" spans="1:13">
      <c r="A1348" s="5"/>
      <c r="B1348" s="96"/>
      <c r="C1348" s="96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</row>
    <row r="1349" spans="1:13">
      <c r="A1349" s="5"/>
      <c r="B1349" s="96"/>
      <c r="C1349" s="96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</row>
    <row r="1350" spans="1:13">
      <c r="A1350" s="5"/>
      <c r="B1350" s="96"/>
      <c r="C1350" s="96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</row>
    <row r="1351" spans="1:13">
      <c r="A1351" s="5"/>
      <c r="B1351" s="96"/>
      <c r="C1351" s="96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</row>
    <row r="1352" spans="1:13">
      <c r="A1352" s="5"/>
      <c r="B1352" s="96"/>
      <c r="C1352" s="96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</row>
    <row r="1353" spans="1:13">
      <c r="A1353" s="5"/>
      <c r="B1353" s="96"/>
      <c r="C1353" s="96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</row>
    <row r="1354" spans="1:13">
      <c r="A1354" s="5"/>
      <c r="B1354" s="96"/>
      <c r="C1354" s="96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</row>
    <row r="1355" spans="1:13">
      <c r="A1355" s="5"/>
      <c r="B1355" s="96"/>
      <c r="C1355" s="96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</row>
    <row r="1356" spans="1:13">
      <c r="A1356" s="5"/>
      <c r="B1356" s="96"/>
      <c r="C1356" s="96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</row>
    <row r="1357" spans="1:13">
      <c r="A1357" s="5"/>
      <c r="B1357" s="96"/>
      <c r="C1357" s="96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</row>
    <row r="1358" spans="1:13">
      <c r="A1358" s="5"/>
      <c r="B1358" s="96"/>
      <c r="C1358" s="96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</row>
    <row r="1359" spans="1:13">
      <c r="A1359" s="5"/>
      <c r="B1359" s="96"/>
      <c r="C1359" s="96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</row>
    <row r="1360" spans="1:13">
      <c r="A1360" s="5"/>
      <c r="B1360" s="96"/>
      <c r="C1360" s="96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</row>
    <row r="1361" spans="1:13">
      <c r="A1361" s="5"/>
      <c r="B1361" s="96"/>
      <c r="C1361" s="96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</row>
    <row r="1362" spans="1:13">
      <c r="A1362" s="5"/>
      <c r="B1362" s="96"/>
      <c r="C1362" s="96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</row>
    <row r="1363" spans="1:13">
      <c r="A1363" s="5"/>
      <c r="B1363" s="96"/>
      <c r="C1363" s="96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</row>
    <row r="1364" spans="1:13">
      <c r="A1364" s="5"/>
      <c r="B1364" s="96"/>
      <c r="C1364" s="96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</row>
    <row r="1365" spans="1:13">
      <c r="A1365" s="5"/>
      <c r="B1365" s="96"/>
      <c r="C1365" s="96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</row>
    <row r="1366" spans="1:13">
      <c r="A1366" s="5"/>
      <c r="B1366" s="96"/>
      <c r="C1366" s="96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</row>
    <row r="1367" spans="1:13">
      <c r="A1367" s="5"/>
      <c r="B1367" s="96"/>
      <c r="C1367" s="96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</row>
    <row r="1368" spans="1:13">
      <c r="A1368" s="5"/>
      <c r="B1368" s="96"/>
      <c r="C1368" s="96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</row>
    <row r="1369" spans="1:13">
      <c r="A1369" s="5"/>
      <c r="B1369" s="96"/>
      <c r="C1369" s="96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</row>
    <row r="1370" spans="1:13">
      <c r="A1370" s="5"/>
      <c r="B1370" s="96"/>
      <c r="C1370" s="96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</row>
    <row r="1371" spans="1:13">
      <c r="A1371" s="5"/>
      <c r="B1371" s="96"/>
      <c r="C1371" s="96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</row>
    <row r="1372" spans="1:13">
      <c r="A1372" s="5"/>
      <c r="B1372" s="96"/>
      <c r="C1372" s="96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</row>
    <row r="1373" spans="1:13">
      <c r="A1373" s="5"/>
      <c r="B1373" s="96"/>
      <c r="C1373" s="96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</row>
    <row r="1374" spans="1:13">
      <c r="A1374" s="5"/>
      <c r="B1374" s="96"/>
      <c r="C1374" s="96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</row>
    <row r="1375" spans="1:13">
      <c r="A1375" s="5"/>
      <c r="B1375" s="96"/>
      <c r="C1375" s="96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</row>
    <row r="1376" spans="1:13">
      <c r="A1376" s="5"/>
      <c r="B1376" s="96"/>
      <c r="C1376" s="96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</row>
    <row r="1377" spans="1:13">
      <c r="A1377" s="5"/>
      <c r="B1377" s="96"/>
      <c r="C1377" s="96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</row>
    <row r="1378" spans="1:13">
      <c r="A1378" s="5"/>
      <c r="B1378" s="96"/>
      <c r="C1378" s="96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</row>
    <row r="1379" spans="1:13">
      <c r="A1379" s="5"/>
      <c r="B1379" s="96"/>
      <c r="C1379" s="96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</row>
    <row r="1380" spans="1:13">
      <c r="A1380" s="5"/>
      <c r="B1380" s="96"/>
      <c r="C1380" s="96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</row>
    <row r="1381" spans="1:13">
      <c r="A1381" s="5"/>
      <c r="B1381" s="96"/>
      <c r="C1381" s="96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</row>
    <row r="1382" spans="1:13">
      <c r="A1382" s="5"/>
      <c r="B1382" s="96"/>
      <c r="C1382" s="96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</row>
    <row r="1383" spans="1:13">
      <c r="A1383" s="5"/>
      <c r="B1383" s="96"/>
      <c r="C1383" s="96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</row>
    <row r="1384" spans="1:13">
      <c r="A1384" s="5"/>
      <c r="B1384" s="96"/>
      <c r="C1384" s="96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</row>
    <row r="1385" spans="1:13">
      <c r="A1385" s="5"/>
      <c r="B1385" s="96"/>
      <c r="C1385" s="96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</row>
    <row r="1386" spans="1:13">
      <c r="A1386" s="5"/>
      <c r="B1386" s="96"/>
      <c r="C1386" s="96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</row>
    <row r="1387" spans="1:13">
      <c r="A1387" s="5"/>
      <c r="B1387" s="96"/>
      <c r="C1387" s="96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</row>
    <row r="1388" spans="1:13">
      <c r="A1388" s="5"/>
      <c r="B1388" s="96"/>
      <c r="C1388" s="96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</row>
    <row r="1389" spans="1:13">
      <c r="A1389" s="5"/>
      <c r="B1389" s="96"/>
      <c r="C1389" s="96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</row>
    <row r="1390" spans="1:13">
      <c r="A1390" s="5"/>
      <c r="B1390" s="96"/>
      <c r="C1390" s="96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</row>
    <row r="1391" spans="1:13">
      <c r="A1391" s="5"/>
      <c r="B1391" s="96"/>
      <c r="C1391" s="96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</row>
    <row r="1392" spans="1:13">
      <c r="A1392" s="5"/>
      <c r="B1392" s="96"/>
      <c r="C1392" s="96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</row>
    <row r="1393" spans="1:13">
      <c r="A1393" s="5"/>
      <c r="B1393" s="96"/>
      <c r="C1393" s="96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</row>
    <row r="1394" spans="1:13">
      <c r="A1394" s="5"/>
      <c r="B1394" s="96"/>
      <c r="C1394" s="96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</row>
    <row r="1395" spans="1:13">
      <c r="A1395" s="5"/>
      <c r="B1395" s="96"/>
      <c r="C1395" s="96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</row>
    <row r="1396" spans="1:13">
      <c r="A1396" s="5"/>
      <c r="B1396" s="96"/>
      <c r="C1396" s="96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</row>
    <row r="1397" spans="1:13">
      <c r="A1397" s="5"/>
      <c r="B1397" s="96"/>
      <c r="C1397" s="96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</row>
    <row r="1398" spans="1:13">
      <c r="A1398" s="5"/>
      <c r="B1398" s="96"/>
      <c r="C1398" s="96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</row>
    <row r="1399" spans="1:13">
      <c r="A1399" s="5"/>
      <c r="B1399" s="96"/>
      <c r="C1399" s="96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</row>
    <row r="1400" spans="1:13">
      <c r="A1400" s="5"/>
      <c r="B1400" s="96"/>
      <c r="C1400" s="96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</row>
    <row r="1401" spans="1:13">
      <c r="A1401" s="5"/>
      <c r="B1401" s="96"/>
      <c r="C1401" s="96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</row>
    <row r="1402" spans="1:13">
      <c r="A1402" s="5"/>
      <c r="B1402" s="96"/>
      <c r="C1402" s="96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</row>
    <row r="1403" spans="1:13">
      <c r="A1403" s="5"/>
      <c r="B1403" s="96"/>
      <c r="C1403" s="96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</row>
    <row r="1404" spans="1:13">
      <c r="A1404" s="5"/>
      <c r="B1404" s="96"/>
      <c r="C1404" s="96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</row>
    <row r="1405" spans="1:13">
      <c r="A1405" s="5"/>
      <c r="B1405" s="96"/>
      <c r="C1405" s="96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</row>
    <row r="1406" spans="1:13">
      <c r="A1406" s="5"/>
      <c r="B1406" s="96"/>
      <c r="C1406" s="96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</row>
    <row r="1407" spans="1:13">
      <c r="A1407" s="5"/>
      <c r="B1407" s="96"/>
      <c r="C1407" s="96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</row>
    <row r="1408" spans="1:13">
      <c r="A1408" s="5"/>
      <c r="B1408" s="96"/>
      <c r="C1408" s="96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</row>
    <row r="1409" spans="1:13">
      <c r="A1409" s="5"/>
      <c r="B1409" s="96"/>
      <c r="C1409" s="96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</row>
    <row r="1410" spans="1:13">
      <c r="A1410" s="5"/>
      <c r="B1410" s="96"/>
      <c r="C1410" s="96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</row>
    <row r="1411" spans="1:13">
      <c r="A1411" s="5"/>
      <c r="B1411" s="96"/>
      <c r="C1411" s="96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</row>
    <row r="1412" spans="1:13">
      <c r="A1412" s="5"/>
      <c r="B1412" s="96"/>
      <c r="C1412" s="96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</row>
    <row r="1413" spans="1:13">
      <c r="A1413" s="5"/>
      <c r="B1413" s="96"/>
      <c r="C1413" s="96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</row>
    <row r="1414" spans="1:13">
      <c r="A1414" s="5"/>
      <c r="B1414" s="96"/>
      <c r="C1414" s="96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</row>
    <row r="1415" spans="1:13">
      <c r="A1415" s="5"/>
      <c r="B1415" s="96"/>
      <c r="C1415" s="96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</row>
    <row r="1416" spans="1:13">
      <c r="A1416" s="5"/>
      <c r="B1416" s="96"/>
      <c r="C1416" s="96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</row>
    <row r="1417" spans="1:13">
      <c r="A1417" s="5"/>
      <c r="B1417" s="96"/>
      <c r="C1417" s="96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</row>
    <row r="1418" spans="1:13">
      <c r="A1418" s="5"/>
      <c r="B1418" s="96"/>
      <c r="C1418" s="96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</row>
    <row r="1419" spans="1:13">
      <c r="A1419" s="5"/>
      <c r="B1419" s="96"/>
      <c r="C1419" s="96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</row>
    <row r="1420" spans="1:13">
      <c r="A1420" s="5"/>
      <c r="B1420" s="96"/>
      <c r="C1420" s="96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</row>
    <row r="1421" spans="1:13">
      <c r="A1421" s="5"/>
      <c r="B1421" s="96"/>
      <c r="C1421" s="96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</row>
    <row r="1422" spans="1:13">
      <c r="A1422" s="5"/>
      <c r="B1422" s="96"/>
      <c r="C1422" s="96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</row>
    <row r="1423" spans="1:13">
      <c r="A1423" s="5"/>
      <c r="B1423" s="96"/>
      <c r="C1423" s="96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</row>
    <row r="1424" spans="1:13">
      <c r="A1424" s="5"/>
      <c r="B1424" s="96"/>
      <c r="C1424" s="96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</row>
    <row r="1425" spans="1:13">
      <c r="A1425" s="5"/>
      <c r="B1425" s="96"/>
      <c r="C1425" s="96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</row>
    <row r="1426" spans="1:13">
      <c r="A1426" s="5"/>
      <c r="B1426" s="96"/>
      <c r="C1426" s="96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</row>
    <row r="1427" spans="1:13">
      <c r="A1427" s="5"/>
      <c r="B1427" s="96"/>
      <c r="C1427" s="96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</row>
    <row r="1428" spans="1:13">
      <c r="A1428" s="5"/>
      <c r="B1428" s="96"/>
      <c r="C1428" s="96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</row>
    <row r="1429" spans="1:13">
      <c r="A1429" s="5"/>
      <c r="B1429" s="96"/>
      <c r="C1429" s="96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</row>
    <row r="1430" spans="1:13">
      <c r="A1430" s="5"/>
      <c r="B1430" s="96"/>
      <c r="C1430" s="96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</row>
    <row r="1431" spans="1:13">
      <c r="A1431" s="5"/>
      <c r="B1431" s="96"/>
      <c r="C1431" s="96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</row>
    <row r="1432" spans="1:13">
      <c r="A1432" s="5"/>
      <c r="B1432" s="96"/>
      <c r="C1432" s="96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</row>
    <row r="1433" spans="1:13">
      <c r="A1433" s="5"/>
      <c r="B1433" s="96"/>
      <c r="C1433" s="96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</row>
    <row r="1434" spans="1:13">
      <c r="A1434" s="5"/>
      <c r="B1434" s="96"/>
      <c r="C1434" s="96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</row>
    <row r="1435" spans="1:13">
      <c r="A1435" s="5"/>
      <c r="B1435" s="96"/>
      <c r="C1435" s="96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</row>
    <row r="1436" spans="1:13">
      <c r="A1436" s="5"/>
      <c r="B1436" s="96"/>
      <c r="C1436" s="96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</row>
    <row r="1437" spans="1:13">
      <c r="A1437" s="5"/>
      <c r="B1437" s="96"/>
      <c r="C1437" s="96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</row>
    <row r="1438" spans="1:13">
      <c r="A1438" s="5"/>
      <c r="B1438" s="96"/>
      <c r="C1438" s="96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</row>
    <row r="1439" spans="1:13">
      <c r="A1439" s="5"/>
      <c r="B1439" s="96"/>
      <c r="C1439" s="96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</row>
    <row r="1440" spans="1:13">
      <c r="A1440" s="5"/>
      <c r="B1440" s="96"/>
      <c r="C1440" s="96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</row>
    <row r="1441" spans="1:13">
      <c r="A1441" s="5"/>
      <c r="B1441" s="3"/>
      <c r="C1441" s="3"/>
      <c r="D1441" s="4"/>
      <c r="E1441" s="4"/>
      <c r="F1441" s="4"/>
      <c r="G1441" s="4"/>
      <c r="H1441" s="97"/>
      <c r="I1441" s="4"/>
      <c r="J1441" s="4"/>
      <c r="K1441" s="4"/>
      <c r="L1441" s="4"/>
      <c r="M1441" s="4"/>
    </row>
    <row r="1442" spans="1:13">
      <c r="A1442" s="5"/>
      <c r="B1442" s="96"/>
      <c r="C1442" s="96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</row>
    <row r="1443" spans="1:13">
      <c r="A1443" s="5"/>
      <c r="B1443" s="96"/>
      <c r="C1443" s="96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</row>
    <row r="1444" spans="1:13">
      <c r="A1444" s="5"/>
      <c r="B1444" s="96"/>
      <c r="C1444" s="96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</row>
    <row r="1445" spans="1:13">
      <c r="A1445" s="5"/>
      <c r="B1445" s="96"/>
      <c r="C1445" s="96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</row>
    <row r="1446" spans="1:13">
      <c r="A1446" s="5"/>
      <c r="B1446" s="96"/>
      <c r="C1446" s="96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</row>
    <row r="1447" spans="1:13">
      <c r="A1447" s="5"/>
      <c r="B1447" s="96"/>
      <c r="C1447" s="96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</row>
    <row r="1448" spans="1:13">
      <c r="A1448" s="5"/>
      <c r="B1448" s="3"/>
      <c r="C1448" s="3"/>
      <c r="D1448" s="4"/>
      <c r="E1448" s="4"/>
      <c r="F1448" s="4"/>
      <c r="G1448" s="4"/>
      <c r="H1448" s="97"/>
      <c r="I1448" s="4"/>
      <c r="J1448" s="4"/>
      <c r="K1448" s="4"/>
      <c r="L1448" s="4"/>
      <c r="M1448" s="4"/>
    </row>
    <row r="1449" spans="1:13">
      <c r="A1449" s="5"/>
      <c r="B1449" s="96"/>
      <c r="C1449" s="96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</row>
    <row r="1450" spans="1:13">
      <c r="A1450" s="5"/>
      <c r="B1450" s="96"/>
      <c r="C1450" s="96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</row>
    <row r="1451" spans="1:13">
      <c r="A1451" s="5"/>
      <c r="B1451" s="96"/>
      <c r="C1451" s="96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</row>
    <row r="1452" spans="1:13">
      <c r="A1452" s="5"/>
      <c r="B1452" s="96"/>
      <c r="C1452" s="96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</row>
    <row r="1453" spans="1:13">
      <c r="A1453" s="5"/>
      <c r="B1453" s="96"/>
      <c r="C1453" s="96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</row>
    <row r="1454" spans="1:13">
      <c r="A1454" s="5"/>
      <c r="B1454" s="96"/>
      <c r="C1454" s="96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</row>
    <row r="1455" spans="1:13">
      <c r="A1455" s="5"/>
      <c r="B1455" s="96"/>
      <c r="C1455" s="96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</row>
    <row r="1456" spans="1:13">
      <c r="A1456" s="5"/>
      <c r="B1456" s="96"/>
      <c r="C1456" s="96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</row>
    <row r="1457" spans="1:13">
      <c r="A1457" s="5"/>
      <c r="B1457" s="96"/>
      <c r="C1457" s="96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</row>
    <row r="1458" spans="1:13">
      <c r="A1458" s="5"/>
      <c r="B1458" s="96"/>
      <c r="C1458" s="96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</row>
    <row r="1459" spans="1:13">
      <c r="A1459" s="5"/>
      <c r="B1459" s="96"/>
      <c r="C1459" s="96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</row>
    <row r="1460" spans="1:13">
      <c r="A1460" s="5"/>
      <c r="B1460" s="96"/>
      <c r="C1460" s="96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</row>
    <row r="1461" spans="1:13">
      <c r="A1461" s="5"/>
      <c r="B1461" s="96"/>
      <c r="C1461" s="96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</row>
    <row r="1462" spans="1:13">
      <c r="A1462" s="5"/>
      <c r="B1462" s="96"/>
      <c r="C1462" s="96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</row>
    <row r="1463" spans="1:13">
      <c r="A1463" s="5"/>
      <c r="B1463" s="96"/>
      <c r="C1463" s="96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</row>
    <row r="1464" spans="1:13">
      <c r="A1464" s="5"/>
      <c r="B1464" s="96"/>
      <c r="C1464" s="96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</row>
    <row r="1465" spans="1:13">
      <c r="A1465" s="5"/>
      <c r="B1465" s="96"/>
      <c r="C1465" s="96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</row>
    <row r="1466" spans="1:13">
      <c r="A1466" s="5"/>
      <c r="B1466" s="96"/>
      <c r="C1466" s="96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</row>
    <row r="1467" spans="1:13">
      <c r="A1467" s="5"/>
      <c r="B1467" s="96"/>
      <c r="C1467" s="96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</row>
    <row r="1468" spans="1:13">
      <c r="A1468" s="5"/>
      <c r="B1468" s="96"/>
      <c r="C1468" s="96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</row>
    <row r="1469" spans="1:13">
      <c r="A1469" s="5"/>
      <c r="B1469" s="96"/>
      <c r="C1469" s="96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</row>
    <row r="1470" spans="1:13">
      <c r="A1470" s="5"/>
      <c r="B1470" s="96"/>
      <c r="C1470" s="96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</row>
    <row r="1471" spans="1:13">
      <c r="A1471" s="5"/>
      <c r="B1471" s="96"/>
      <c r="C1471" s="96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</row>
    <row r="1472" spans="1:13">
      <c r="A1472" s="5"/>
      <c r="B1472" s="96"/>
      <c r="C1472" s="96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</row>
    <row r="1473" spans="1:13">
      <c r="A1473" s="5"/>
      <c r="B1473" s="96"/>
      <c r="C1473" s="96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</row>
    <row r="1474" spans="1:13">
      <c r="A1474" s="5"/>
      <c r="B1474" s="96"/>
      <c r="C1474" s="96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</row>
    <row r="1475" spans="1:13">
      <c r="A1475" s="5"/>
      <c r="B1475" s="96"/>
      <c r="C1475" s="96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</row>
    <row r="1476" spans="1:13">
      <c r="A1476" s="5"/>
      <c r="B1476" s="96"/>
      <c r="C1476" s="96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</row>
    <row r="1477" spans="1:13">
      <c r="A1477" s="5"/>
      <c r="B1477" s="96"/>
      <c r="C1477" s="96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</row>
    <row r="1478" spans="1:13">
      <c r="A1478" s="5"/>
      <c r="B1478" s="96"/>
      <c r="C1478" s="96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</row>
    <row r="1479" spans="1:13">
      <c r="A1479" s="5"/>
      <c r="B1479" s="96"/>
      <c r="C1479" s="96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</row>
    <row r="1480" spans="1:13">
      <c r="A1480" s="5"/>
      <c r="B1480" s="96"/>
      <c r="C1480" s="96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</row>
    <row r="1481" spans="1:13">
      <c r="A1481" s="5"/>
      <c r="B1481" s="96"/>
      <c r="C1481" s="96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</row>
    <row r="1482" spans="1:13">
      <c r="A1482" s="5"/>
      <c r="B1482" s="96"/>
      <c r="C1482" s="96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</row>
    <row r="1483" spans="1:13">
      <c r="A1483" s="5"/>
      <c r="B1483" s="3"/>
      <c r="C1483" s="3"/>
      <c r="D1483" s="4"/>
      <c r="E1483" s="4"/>
      <c r="F1483" s="4"/>
      <c r="G1483" s="4"/>
      <c r="H1483" s="97"/>
      <c r="I1483" s="97"/>
      <c r="J1483" s="4"/>
      <c r="K1483" s="4"/>
      <c r="L1483" s="4"/>
      <c r="M1483" s="4"/>
    </row>
    <row r="1484" spans="1:13">
      <c r="A1484" s="5"/>
      <c r="B1484" s="96"/>
      <c r="C1484" s="96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</row>
    <row r="1485" spans="1:13">
      <c r="A1485" s="5"/>
      <c r="B1485" s="96"/>
      <c r="C1485" s="96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</row>
    <row r="1486" spans="1:13">
      <c r="A1486" s="5"/>
      <c r="B1486" s="96"/>
      <c r="C1486" s="96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</row>
    <row r="1487" spans="1:13">
      <c r="A1487" s="5"/>
      <c r="B1487" s="96"/>
      <c r="C1487" s="96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</row>
    <row r="1488" spans="1:13">
      <c r="A1488" s="5"/>
      <c r="B1488" s="96"/>
      <c r="C1488" s="96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</row>
    <row r="1489" spans="1:13">
      <c r="A1489" s="5"/>
      <c r="B1489" s="96"/>
      <c r="C1489" s="96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</row>
    <row r="1490" spans="1:13">
      <c r="A1490" s="5"/>
      <c r="B1490" s="96"/>
      <c r="C1490" s="96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</row>
    <row r="1491" spans="1:13">
      <c r="A1491" s="5"/>
      <c r="B1491" s="96"/>
      <c r="C1491" s="96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</row>
    <row r="1492" spans="1:13">
      <c r="A1492" s="5"/>
      <c r="B1492" s="96"/>
      <c r="C1492" s="96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</row>
    <row r="1493" spans="1:13">
      <c r="A1493" s="5"/>
      <c r="B1493" s="96"/>
      <c r="C1493" s="96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</row>
    <row r="1494" spans="1:13">
      <c r="A1494" s="5"/>
      <c r="B1494" s="96"/>
      <c r="C1494" s="96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</row>
    <row r="1495" spans="1:13">
      <c r="A1495" s="5"/>
      <c r="B1495" s="96"/>
      <c r="C1495" s="96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</row>
    <row r="1496" spans="1:13">
      <c r="A1496" s="5"/>
      <c r="B1496" s="96"/>
      <c r="C1496" s="96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</row>
    <row r="1497" spans="1:13">
      <c r="A1497" s="5"/>
      <c r="B1497" s="96"/>
      <c r="C1497" s="96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</row>
    <row r="1498" spans="1:13">
      <c r="A1498" s="5"/>
      <c r="B1498" s="96"/>
      <c r="C1498" s="96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</row>
    <row r="1499" spans="1:13">
      <c r="A1499" s="5"/>
      <c r="B1499" s="96"/>
      <c r="C1499" s="96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</row>
    <row r="1500" spans="1:13">
      <c r="A1500" s="5"/>
      <c r="B1500" s="96"/>
      <c r="C1500" s="96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</row>
    <row r="1501" spans="1:13">
      <c r="A1501" s="5"/>
      <c r="B1501" s="96"/>
      <c r="C1501" s="96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</row>
    <row r="1502" spans="1:13">
      <c r="A1502" s="5"/>
      <c r="B1502" s="96"/>
      <c r="C1502" s="96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</row>
    <row r="1503" spans="1:13">
      <c r="A1503" s="5"/>
      <c r="B1503" s="96"/>
      <c r="C1503" s="96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</row>
    <row r="1504" spans="1:13">
      <c r="A1504" s="5"/>
      <c r="B1504" s="96"/>
      <c r="C1504" s="96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</row>
    <row r="1505" spans="1:13">
      <c r="A1505" s="5"/>
      <c r="B1505" s="96"/>
      <c r="C1505" s="96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</row>
    <row r="1506" spans="1:13">
      <c r="A1506" s="5"/>
      <c r="B1506" s="96"/>
      <c r="C1506" s="96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</row>
    <row r="1507" spans="1:13">
      <c r="A1507" s="5"/>
      <c r="B1507" s="96"/>
      <c r="C1507" s="96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</row>
    <row r="1508" spans="1:13">
      <c r="A1508" s="5"/>
      <c r="B1508" s="96"/>
      <c r="C1508" s="96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</row>
    <row r="1509" spans="1:13">
      <c r="A1509" s="5"/>
      <c r="B1509" s="96"/>
      <c r="C1509" s="96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</row>
    <row r="1510" spans="1:13">
      <c r="A1510" s="5"/>
      <c r="B1510" s="96"/>
      <c r="C1510" s="96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</row>
    <row r="1511" spans="1:13">
      <c r="A1511" s="5"/>
      <c r="B1511" s="96"/>
      <c r="C1511" s="96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</row>
    <row r="1512" spans="1:13">
      <c r="A1512" s="5"/>
      <c r="B1512" s="96"/>
      <c r="C1512" s="96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</row>
    <row r="1513" spans="1:13">
      <c r="A1513" s="5"/>
      <c r="B1513" s="96"/>
      <c r="C1513" s="96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</row>
    <row r="1514" spans="1:13">
      <c r="A1514" s="5"/>
      <c r="B1514" s="96"/>
      <c r="C1514" s="96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</row>
    <row r="1515" spans="1:13">
      <c r="A1515" s="5"/>
      <c r="B1515" s="96"/>
      <c r="C1515" s="96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</row>
    <row r="1516" spans="1:13">
      <c r="A1516" s="5"/>
      <c r="B1516" s="96"/>
      <c r="C1516" s="96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</row>
    <row r="1517" spans="1:13">
      <c r="A1517" s="5"/>
      <c r="B1517" s="96"/>
      <c r="C1517" s="96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</row>
    <row r="1518" spans="1:13">
      <c r="A1518" s="5"/>
      <c r="B1518" s="96"/>
      <c r="C1518" s="96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</row>
    <row r="1519" spans="1:13">
      <c r="A1519" s="5"/>
      <c r="B1519" s="96"/>
      <c r="C1519" s="96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</row>
    <row r="1520" spans="1:13">
      <c r="A1520" s="5"/>
      <c r="B1520" s="96"/>
      <c r="C1520" s="96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</row>
    <row r="1521" spans="1:13">
      <c r="A1521" s="5"/>
      <c r="B1521" s="96"/>
      <c r="C1521" s="96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</row>
    <row r="1522" spans="1:13">
      <c r="A1522" s="5"/>
      <c r="B1522" s="96"/>
      <c r="C1522" s="96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</row>
    <row r="1523" spans="1:13">
      <c r="A1523" s="5"/>
      <c r="B1523" s="96"/>
      <c r="C1523" s="96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</row>
    <row r="1524" spans="1:13">
      <c r="A1524" s="5"/>
      <c r="B1524" s="96"/>
      <c r="C1524" s="96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</row>
    <row r="1525" spans="1:13">
      <c r="A1525" s="5"/>
      <c r="B1525" s="96"/>
      <c r="C1525" s="96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</row>
    <row r="1526" spans="1:13">
      <c r="A1526" s="5"/>
      <c r="B1526" s="96"/>
      <c r="C1526" s="96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</row>
    <row r="1527" spans="1:13">
      <c r="A1527" s="5"/>
      <c r="B1527" s="96"/>
      <c r="C1527" s="96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</row>
    <row r="1528" spans="1:13">
      <c r="A1528" s="5"/>
      <c r="B1528" s="96"/>
      <c r="C1528" s="96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</row>
    <row r="1529" spans="1:13">
      <c r="A1529" s="5"/>
      <c r="B1529" s="96"/>
      <c r="C1529" s="96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</row>
    <row r="1530" spans="1:13">
      <c r="A1530" s="5"/>
      <c r="B1530" s="96"/>
      <c r="C1530" s="96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</row>
    <row r="1531" spans="1:13">
      <c r="A1531" s="5"/>
      <c r="B1531" s="96"/>
      <c r="C1531" s="96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</row>
    <row r="1532" spans="1:13">
      <c r="A1532" s="5"/>
      <c r="B1532" s="96"/>
      <c r="C1532" s="96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</row>
    <row r="1533" spans="1:13">
      <c r="A1533" s="5"/>
      <c r="B1533" s="96"/>
      <c r="C1533" s="96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</row>
    <row r="1534" spans="1:13">
      <c r="A1534" s="5"/>
      <c r="B1534" s="96"/>
      <c r="C1534" s="96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</row>
    <row r="1535" spans="1:13">
      <c r="A1535" s="5"/>
      <c r="B1535" s="96"/>
      <c r="C1535" s="96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</row>
    <row r="1536" spans="1:13">
      <c r="A1536" s="5"/>
      <c r="B1536" s="96"/>
      <c r="C1536" s="3"/>
      <c r="D1536" s="4"/>
      <c r="E1536" s="4"/>
      <c r="F1536" s="4"/>
      <c r="G1536" s="4"/>
      <c r="H1536" s="97"/>
      <c r="I1536" s="97"/>
      <c r="J1536" s="97"/>
      <c r="K1536" s="97"/>
      <c r="L1536" s="97"/>
      <c r="M1536" s="97"/>
    </row>
    <row r="1537" spans="1:13">
      <c r="A1537" s="5"/>
      <c r="B1537" s="96"/>
      <c r="C1537" s="96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</row>
    <row r="1538" spans="1:13">
      <c r="A1538" s="5"/>
      <c r="B1538" s="96"/>
      <c r="C1538" s="96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</row>
    <row r="1539" spans="1:13">
      <c r="A1539" s="5"/>
      <c r="B1539" s="96"/>
      <c r="C1539" s="96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</row>
    <row r="1540" spans="1:13">
      <c r="A1540" s="5"/>
      <c r="B1540" s="96"/>
      <c r="C1540" s="96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</row>
    <row r="1541" spans="1:13">
      <c r="A1541" s="5"/>
      <c r="B1541" s="96"/>
      <c r="C1541" s="96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</row>
    <row r="1542" spans="1:13">
      <c r="A1542" s="5"/>
      <c r="B1542" s="96"/>
      <c r="C1542" s="96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</row>
    <row r="1543" spans="1:13">
      <c r="A1543" s="5"/>
      <c r="B1543" s="96"/>
      <c r="C1543" s="96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</row>
    <row r="1544" spans="1:13">
      <c r="A1544" s="5"/>
      <c r="B1544" s="96"/>
      <c r="C1544" s="96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</row>
    <row r="1545" spans="1:13">
      <c r="A1545" s="5"/>
      <c r="B1545" s="96"/>
      <c r="C1545" s="96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</row>
    <row r="1546" spans="1:13">
      <c r="A1546" s="5"/>
      <c r="B1546" s="96"/>
      <c r="C1546" s="96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</row>
    <row r="1547" spans="1:13">
      <c r="A1547" s="5"/>
      <c r="B1547" s="96"/>
      <c r="C1547" s="96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</row>
    <row r="1548" spans="1:13">
      <c r="A1548" s="5"/>
      <c r="B1548" s="96"/>
      <c r="C1548" s="96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</row>
    <row r="1549" spans="1:13">
      <c r="A1549" s="5"/>
      <c r="B1549" s="96"/>
      <c r="C1549" s="96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</row>
    <row r="1550" spans="1:13">
      <c r="A1550" s="5"/>
      <c r="B1550" s="96"/>
      <c r="C1550" s="96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</row>
    <row r="1551" spans="1:13">
      <c r="A1551" s="5"/>
      <c r="B1551" s="96"/>
      <c r="C1551" s="96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</row>
    <row r="1552" spans="1:13">
      <c r="A1552" s="5"/>
      <c r="B1552" s="96"/>
      <c r="C1552" s="96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</row>
    <row r="1553" spans="1:13">
      <c r="A1553" s="5"/>
      <c r="B1553" s="96"/>
      <c r="C1553" s="96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</row>
    <row r="1554" spans="1:13">
      <c r="A1554" s="5"/>
      <c r="B1554" s="96"/>
      <c r="C1554" s="96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</row>
    <row r="1555" spans="1:13">
      <c r="A1555" s="5"/>
      <c r="B1555" s="96"/>
      <c r="C1555" s="96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</row>
    <row r="1556" spans="1:13">
      <c r="A1556" s="5"/>
      <c r="B1556" s="96"/>
      <c r="C1556" s="96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</row>
    <row r="1557" spans="1:13">
      <c r="A1557" s="5"/>
      <c r="B1557" s="96"/>
      <c r="C1557" s="96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</row>
    <row r="1558" spans="1:13">
      <c r="A1558" s="5"/>
      <c r="B1558" s="96"/>
      <c r="C1558" s="96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</row>
    <row r="1559" spans="1:13">
      <c r="A1559" s="5"/>
      <c r="B1559" s="96"/>
      <c r="C1559" s="96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</row>
    <row r="1560" spans="1:13">
      <c r="A1560" s="5"/>
      <c r="B1560" s="96"/>
      <c r="C1560" s="96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</row>
    <row r="1561" spans="1:13">
      <c r="A1561" s="5"/>
      <c r="B1561" s="96"/>
      <c r="C1561" s="96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</row>
    <row r="1562" spans="1:13">
      <c r="A1562" s="5"/>
      <c r="B1562" s="96"/>
      <c r="C1562" s="96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</row>
    <row r="1563" spans="1:13">
      <c r="A1563" s="5"/>
      <c r="B1563" s="96"/>
      <c r="C1563" s="96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</row>
    <row r="1564" spans="1:13">
      <c r="A1564" s="5"/>
      <c r="B1564" s="96"/>
      <c r="C1564" s="96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</row>
    <row r="1565" spans="1:13">
      <c r="A1565" s="5"/>
      <c r="B1565" s="96"/>
      <c r="C1565" s="96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</row>
    <row r="1566" spans="1:13">
      <c r="A1566" s="5"/>
      <c r="B1566" s="96"/>
      <c r="C1566" s="96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</row>
    <row r="1567" spans="1:13">
      <c r="A1567" s="5"/>
      <c r="B1567" s="96"/>
      <c r="C1567" s="96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</row>
    <row r="1568" spans="1:13">
      <c r="A1568" s="5"/>
      <c r="B1568" s="96"/>
      <c r="C1568" s="96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</row>
    <row r="1569" spans="1:13">
      <c r="A1569" s="5"/>
      <c r="B1569" s="96"/>
      <c r="C1569" s="96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</row>
    <row r="1570" spans="1:13">
      <c r="A1570" s="5"/>
      <c r="B1570" s="96"/>
      <c r="C1570" s="96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</row>
    <row r="1571" spans="1:13">
      <c r="A1571" s="5"/>
      <c r="B1571" s="96"/>
      <c r="C1571" s="96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</row>
    <row r="1572" spans="1:13">
      <c r="A1572" s="5"/>
      <c r="B1572" s="96"/>
      <c r="C1572" s="96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</row>
    <row r="1573" spans="1:13">
      <c r="A1573" s="5"/>
      <c r="B1573" s="96"/>
      <c r="C1573" s="96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</row>
    <row r="1574" spans="1:13">
      <c r="A1574" s="5"/>
      <c r="B1574" s="96"/>
      <c r="C1574" s="96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</row>
    <row r="1575" spans="1:13">
      <c r="A1575" s="5"/>
      <c r="B1575" s="96"/>
      <c r="C1575" s="96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</row>
    <row r="1576" spans="1:13">
      <c r="A1576" s="5"/>
      <c r="B1576" s="96"/>
      <c r="C1576" s="96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</row>
    <row r="1577" spans="1:13">
      <c r="A1577" s="5"/>
      <c r="B1577" s="96"/>
      <c r="C1577" s="96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</row>
    <row r="1578" spans="1:13">
      <c r="A1578" s="5"/>
      <c r="B1578" s="96"/>
      <c r="C1578" s="96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</row>
    <row r="1579" spans="1:13">
      <c r="A1579" s="5"/>
      <c r="B1579" s="96"/>
      <c r="C1579" s="96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</row>
    <row r="1580" spans="1:13">
      <c r="A1580" s="5"/>
      <c r="B1580" s="96"/>
      <c r="C1580" s="96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</row>
    <row r="1581" spans="1:13">
      <c r="A1581" s="5"/>
      <c r="B1581" s="96"/>
      <c r="C1581" s="96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</row>
    <row r="1582" spans="1:13">
      <c r="A1582" s="5"/>
      <c r="B1582" s="96"/>
      <c r="C1582" s="96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</row>
    <row r="1583" spans="1:13">
      <c r="A1583" s="5"/>
      <c r="B1583" s="96"/>
      <c r="C1583" s="96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</row>
    <row r="1584" spans="1:13">
      <c r="A1584" s="5"/>
      <c r="B1584" s="96"/>
      <c r="C1584" s="96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</row>
    <row r="1585" spans="1:13">
      <c r="A1585" s="5"/>
      <c r="B1585" s="96"/>
      <c r="C1585" s="96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</row>
    <row r="1586" spans="1:13">
      <c r="A1586" s="5"/>
      <c r="B1586" s="96"/>
      <c r="C1586" s="96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</row>
    <row r="1587" spans="1:13">
      <c r="A1587" s="5"/>
      <c r="B1587" s="96"/>
      <c r="C1587" s="96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</row>
    <row r="1588" spans="1:13">
      <c r="A1588" s="5"/>
      <c r="B1588" s="96"/>
      <c r="C1588" s="96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</row>
    <row r="1589" spans="1:13">
      <c r="A1589" s="5"/>
      <c r="B1589" s="96"/>
      <c r="C1589" s="96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</row>
    <row r="1590" spans="1:13">
      <c r="A1590" s="5"/>
      <c r="B1590" s="96"/>
      <c r="C1590" s="96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</row>
    <row r="1591" spans="1:13">
      <c r="A1591" s="5"/>
      <c r="B1591" s="96"/>
      <c r="C1591" s="96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</row>
    <row r="1592" spans="1:13">
      <c r="A1592" s="5"/>
      <c r="B1592" s="96"/>
      <c r="C1592" s="96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</row>
    <row r="1593" spans="1:13">
      <c r="A1593" s="5"/>
      <c r="B1593" s="96"/>
      <c r="C1593" s="96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</row>
    <row r="1594" spans="1:13">
      <c r="A1594" s="5"/>
      <c r="B1594" s="96"/>
      <c r="C1594" s="96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</row>
    <row r="1595" spans="1:13">
      <c r="A1595" s="5"/>
      <c r="B1595" s="96"/>
      <c r="C1595" s="96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</row>
    <row r="1596" spans="1:13">
      <c r="A1596" s="5"/>
      <c r="B1596" s="96"/>
      <c r="C1596" s="96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</row>
    <row r="1597" spans="1:13">
      <c r="A1597" s="5"/>
      <c r="B1597" s="96"/>
      <c r="C1597" s="96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</row>
    <row r="1598" spans="1:13">
      <c r="A1598" s="5"/>
      <c r="B1598" s="96"/>
      <c r="C1598" s="96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</row>
    <row r="1599" spans="1:13">
      <c r="A1599" s="5"/>
      <c r="B1599" s="96"/>
      <c r="C1599" s="96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</row>
    <row r="1600" spans="1:13">
      <c r="A1600" s="5"/>
      <c r="B1600" s="96"/>
      <c r="C1600" s="96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</row>
    <row r="1601" spans="1:13">
      <c r="A1601" s="5"/>
      <c r="B1601" s="96"/>
      <c r="C1601" s="96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</row>
    <row r="1602" spans="1:13">
      <c r="A1602" s="5"/>
      <c r="B1602" s="96"/>
      <c r="C1602" s="96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</row>
    <row r="1603" spans="1:13">
      <c r="A1603" s="5"/>
      <c r="B1603" s="96"/>
      <c r="C1603" s="96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</row>
    <row r="1604" spans="1:13">
      <c r="A1604" s="5"/>
      <c r="B1604" s="96"/>
      <c r="C1604" s="96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</row>
    <row r="1605" spans="1:13">
      <c r="A1605" s="5"/>
      <c r="B1605" s="96"/>
      <c r="C1605" s="96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</row>
    <row r="1606" spans="1:13">
      <c r="A1606" s="5"/>
      <c r="B1606" s="96"/>
      <c r="C1606" s="96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</row>
    <row r="1607" spans="1:13">
      <c r="A1607" s="5"/>
      <c r="B1607" s="96"/>
      <c r="C1607" s="96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</row>
    <row r="1608" spans="1:13">
      <c r="A1608" s="5"/>
      <c r="B1608" s="96"/>
      <c r="C1608" s="96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</row>
    <row r="1609" spans="1:13">
      <c r="A1609" s="5"/>
      <c r="B1609" s="96"/>
      <c r="C1609" s="96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</row>
    <row r="1610" spans="1:13">
      <c r="A1610" s="5"/>
      <c r="B1610" s="96"/>
      <c r="C1610" s="96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</row>
    <row r="1611" spans="1:13">
      <c r="A1611" s="5"/>
      <c r="B1611" s="96"/>
      <c r="C1611" s="96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</row>
    <row r="1612" spans="1:13">
      <c r="A1612" s="5"/>
      <c r="B1612" s="96"/>
      <c r="C1612" s="96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</row>
    <row r="1613" spans="1:13">
      <c r="A1613" s="5"/>
      <c r="B1613" s="96"/>
      <c r="C1613" s="96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</row>
    <row r="1614" spans="1:13">
      <c r="A1614" s="5"/>
      <c r="B1614" s="96"/>
      <c r="C1614" s="96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</row>
    <row r="1615" spans="1:13">
      <c r="A1615" s="5"/>
      <c r="B1615" s="96"/>
      <c r="C1615" s="96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</row>
    <row r="1616" spans="1:13">
      <c r="A1616" s="5"/>
      <c r="B1616" s="96"/>
      <c r="C1616" s="96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</row>
    <row r="1617" spans="1:13">
      <c r="A1617" s="5"/>
      <c r="B1617" s="96"/>
      <c r="C1617" s="96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</row>
    <row r="1618" spans="1:13">
      <c r="A1618" s="5"/>
      <c r="B1618" s="96"/>
      <c r="C1618" s="96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</row>
    <row r="1619" spans="1:13">
      <c r="A1619" s="5"/>
      <c r="B1619" s="96"/>
      <c r="C1619" s="96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</row>
    <row r="1620" spans="1:13">
      <c r="A1620" s="5"/>
      <c r="B1620" s="96"/>
      <c r="C1620" s="96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</row>
    <row r="1621" spans="1:13">
      <c r="A1621" s="5"/>
      <c r="B1621" s="96"/>
      <c r="C1621" s="96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</row>
    <row r="1622" spans="1:13">
      <c r="A1622" s="5"/>
      <c r="B1622" s="96"/>
      <c r="C1622" s="96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</row>
    <row r="1623" spans="1:13">
      <c r="A1623" s="5"/>
      <c r="B1623" s="96"/>
      <c r="C1623" s="96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</row>
    <row r="1624" spans="1:13">
      <c r="A1624" s="5"/>
      <c r="B1624" s="96"/>
      <c r="C1624" s="96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</row>
    <row r="1625" spans="1:13">
      <c r="A1625" s="5"/>
      <c r="B1625" s="96"/>
      <c r="C1625" s="96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</row>
    <row r="1626" spans="1:13">
      <c r="A1626" s="5"/>
      <c r="B1626" s="96"/>
      <c r="C1626" s="96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</row>
    <row r="1627" spans="1:13">
      <c r="A1627" s="5"/>
      <c r="B1627" s="96"/>
      <c r="C1627" s="96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</row>
    <row r="1628" spans="1:13">
      <c r="A1628" s="5"/>
      <c r="B1628" s="96"/>
      <c r="C1628" s="96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</row>
    <row r="1629" spans="1:13">
      <c r="A1629" s="5"/>
      <c r="B1629" s="96"/>
      <c r="C1629" s="96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</row>
    <row r="1630" spans="1:13">
      <c r="A1630" s="5"/>
      <c r="B1630" s="96"/>
      <c r="C1630" s="96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</row>
    <row r="1631" spans="1:13">
      <c r="A1631" s="5"/>
      <c r="B1631" s="96"/>
      <c r="C1631" s="96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</row>
    <row r="1632" spans="1:13">
      <c r="A1632" s="5"/>
      <c r="B1632" s="96"/>
      <c r="C1632" s="96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</row>
    <row r="1633" spans="1:13">
      <c r="A1633" s="5"/>
      <c r="B1633" s="96"/>
      <c r="C1633" s="96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</row>
    <row r="1634" spans="1:13">
      <c r="A1634" s="5"/>
      <c r="B1634" s="96"/>
      <c r="C1634" s="96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</row>
    <row r="1635" spans="1:13">
      <c r="A1635" s="5"/>
      <c r="B1635" s="96"/>
      <c r="C1635" s="96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</row>
    <row r="1636" spans="1:13">
      <c r="A1636" s="5"/>
      <c r="B1636" s="96"/>
      <c r="C1636" s="96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</row>
    <row r="1637" spans="1:13">
      <c r="A1637" s="5"/>
      <c r="B1637" s="96"/>
      <c r="C1637" s="96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</row>
    <row r="1638" spans="1:13">
      <c r="A1638" s="5"/>
      <c r="B1638" s="96"/>
      <c r="C1638" s="96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</row>
    <row r="1639" spans="1:13">
      <c r="A1639" s="5"/>
      <c r="B1639" s="96"/>
      <c r="C1639" s="96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</row>
    <row r="1640" spans="1:13">
      <c r="A1640" s="5"/>
      <c r="B1640" s="96"/>
      <c r="C1640" s="96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</row>
    <row r="1641" spans="1:13">
      <c r="A1641" s="5"/>
      <c r="B1641" s="96"/>
      <c r="C1641" s="96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</row>
    <row r="1642" spans="1:13">
      <c r="A1642" s="5"/>
      <c r="B1642" s="96"/>
      <c r="C1642" s="96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</row>
    <row r="1643" spans="1:13">
      <c r="A1643" s="5"/>
      <c r="B1643" s="96"/>
      <c r="C1643" s="96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</row>
    <row r="1644" spans="1:13">
      <c r="A1644" s="5"/>
      <c r="B1644" s="96"/>
      <c r="C1644" s="96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</row>
    <row r="1645" spans="1:13">
      <c r="A1645" s="5"/>
      <c r="B1645" s="96"/>
      <c r="C1645" s="96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</row>
    <row r="1646" spans="1:13">
      <c r="A1646" s="5"/>
      <c r="B1646" s="96"/>
      <c r="C1646" s="96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</row>
    <row r="1647" spans="1:13">
      <c r="A1647" s="5"/>
      <c r="B1647" s="96"/>
      <c r="C1647" s="96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</row>
    <row r="1648" spans="1:13">
      <c r="A1648" s="5"/>
      <c r="B1648" s="96"/>
      <c r="C1648" s="96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</row>
    <row r="1649" spans="1:13">
      <c r="A1649" s="5"/>
      <c r="B1649" s="96"/>
      <c r="C1649" s="96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</row>
    <row r="1650" spans="1:13">
      <c r="A1650" s="5"/>
      <c r="B1650" s="96"/>
      <c r="C1650" s="96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</row>
    <row r="1651" spans="1:13">
      <c r="A1651" s="5"/>
      <c r="B1651" s="96"/>
      <c r="C1651" s="96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</row>
    <row r="1652" spans="1:13">
      <c r="A1652" s="5"/>
      <c r="B1652" s="96"/>
      <c r="C1652" s="96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</row>
    <row r="1653" spans="1:13">
      <c r="A1653" s="5"/>
      <c r="B1653" s="96"/>
      <c r="C1653" s="96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</row>
    <row r="1654" spans="1:13">
      <c r="A1654" s="5"/>
      <c r="B1654" s="96"/>
      <c r="C1654" s="96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</row>
    <row r="1655" spans="1:13">
      <c r="A1655" s="5"/>
      <c r="B1655" s="96"/>
      <c r="C1655" s="96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</row>
    <row r="1656" spans="1:13">
      <c r="A1656" s="5"/>
      <c r="B1656" s="96"/>
      <c r="C1656" s="96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</row>
    <row r="1657" spans="1:13">
      <c r="A1657" s="5"/>
      <c r="B1657" s="96"/>
      <c r="C1657" s="96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</row>
    <row r="1658" spans="1:13">
      <c r="A1658" s="5"/>
      <c r="B1658" s="96"/>
      <c r="C1658" s="96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</row>
    <row r="1659" spans="1:13">
      <c r="A1659" s="5"/>
      <c r="B1659" s="96"/>
      <c r="C1659" s="96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</row>
    <row r="1660" spans="1:13">
      <c r="A1660" s="5"/>
      <c r="B1660" s="96"/>
      <c r="C1660" s="96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</row>
    <row r="1661" spans="1:13">
      <c r="A1661" s="5"/>
      <c r="B1661" s="96"/>
      <c r="C1661" s="96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</row>
    <row r="1662" spans="1:13">
      <c r="A1662" s="5"/>
      <c r="B1662" s="96"/>
      <c r="C1662" s="96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</row>
    <row r="1663" spans="1:13">
      <c r="A1663" s="5"/>
      <c r="B1663" s="96"/>
      <c r="C1663" s="96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</row>
    <row r="1664" spans="1:13">
      <c r="A1664" s="5"/>
      <c r="B1664" s="96"/>
      <c r="C1664" s="96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</row>
    <row r="1665" spans="1:13">
      <c r="A1665" s="5"/>
      <c r="B1665" s="96"/>
      <c r="C1665" s="96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</row>
    <row r="1666" spans="1:13">
      <c r="A1666" s="5"/>
      <c r="B1666" s="96"/>
      <c r="C1666" s="96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</row>
    <row r="1667" spans="1:13">
      <c r="A1667" s="5"/>
      <c r="B1667" s="96"/>
      <c r="C1667" s="96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</row>
    <row r="1668" spans="1:13">
      <c r="A1668" s="5"/>
      <c r="B1668" s="96"/>
      <c r="C1668" s="96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</row>
    <row r="1669" spans="1:13">
      <c r="A1669" s="5"/>
      <c r="B1669" s="96"/>
      <c r="C1669" s="96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</row>
    <row r="1670" spans="1:13">
      <c r="A1670" s="5"/>
      <c r="B1670" s="96"/>
      <c r="C1670" s="96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</row>
    <row r="1671" spans="1:13">
      <c r="A1671" s="5"/>
      <c r="B1671" s="96"/>
      <c r="C1671" s="96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</row>
    <row r="1672" spans="1:13">
      <c r="A1672" s="5"/>
      <c r="B1672" s="96"/>
      <c r="C1672" s="96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</row>
    <row r="1673" spans="1:13">
      <c r="A1673" s="5"/>
      <c r="B1673" s="96"/>
      <c r="C1673" s="96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</row>
    <row r="1674" spans="1:13">
      <c r="A1674" s="5"/>
      <c r="B1674" s="96"/>
      <c r="C1674" s="96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</row>
    <row r="1675" spans="1:13">
      <c r="A1675" s="5"/>
      <c r="B1675" s="96"/>
      <c r="C1675" s="96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</row>
    <row r="1676" spans="1:13">
      <c r="A1676" s="5"/>
      <c r="B1676" s="96"/>
      <c r="C1676" s="96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</row>
    <row r="1677" spans="1:13">
      <c r="A1677" s="5"/>
      <c r="B1677" s="96"/>
      <c r="C1677" s="96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</row>
    <row r="1678" spans="1:13">
      <c r="A1678" s="5"/>
      <c r="B1678" s="96"/>
      <c r="C1678" s="96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</row>
    <row r="1679" spans="1:13">
      <c r="A1679" s="5"/>
      <c r="B1679" s="96"/>
      <c r="C1679" s="96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</row>
    <row r="1680" spans="1:13">
      <c r="A1680" s="5"/>
      <c r="B1680" s="96"/>
      <c r="C1680" s="96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</row>
    <row r="1681" spans="1:13">
      <c r="A1681" s="5"/>
      <c r="B1681" s="96"/>
      <c r="C1681" s="96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</row>
    <row r="1682" spans="1:13">
      <c r="A1682" s="5"/>
      <c r="B1682" s="96"/>
      <c r="C1682" s="96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</row>
    <row r="1683" spans="1:13">
      <c r="A1683" s="5"/>
      <c r="B1683" s="96"/>
      <c r="C1683" s="96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</row>
    <row r="1684" spans="1:13">
      <c r="A1684" s="5"/>
      <c r="B1684" s="96"/>
      <c r="C1684" s="96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</row>
    <row r="1685" spans="1:13">
      <c r="A1685" s="5"/>
      <c r="B1685" s="96"/>
      <c r="C1685" s="96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</row>
    <row r="1686" spans="1:13">
      <c r="A1686" s="5"/>
      <c r="B1686" s="96"/>
      <c r="C1686" s="96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</row>
    <row r="1687" spans="1:13">
      <c r="A1687" s="5"/>
      <c r="B1687" s="96"/>
      <c r="C1687" s="96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</row>
    <row r="1688" spans="1:13">
      <c r="A1688" s="5"/>
      <c r="B1688" s="96"/>
      <c r="C1688" s="96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</row>
    <row r="1689" spans="1:13">
      <c r="A1689" s="5"/>
      <c r="B1689" s="96"/>
      <c r="C1689" s="96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</row>
    <row r="1690" spans="1:13">
      <c r="A1690" s="5"/>
      <c r="B1690" s="96"/>
      <c r="C1690" s="96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</row>
    <row r="1691" spans="1:13">
      <c r="A1691" s="5"/>
      <c r="B1691" s="96"/>
      <c r="C1691" s="96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</row>
    <row r="1692" spans="1:13">
      <c r="A1692" s="5"/>
      <c r="B1692" s="96"/>
      <c r="C1692" s="96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</row>
    <row r="1693" spans="1:13">
      <c r="A1693" s="5"/>
      <c r="B1693" s="96"/>
      <c r="C1693" s="96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</row>
    <row r="1694" spans="1:13">
      <c r="A1694" s="5"/>
      <c r="B1694" s="96"/>
      <c r="C1694" s="96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</row>
    <row r="1695" spans="1:13">
      <c r="A1695" s="5"/>
      <c r="B1695" s="96"/>
      <c r="C1695" s="96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</row>
    <row r="1696" spans="1:13">
      <c r="A1696" s="5"/>
      <c r="B1696" s="96"/>
      <c r="C1696" s="96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</row>
    <row r="1697" spans="1:13">
      <c r="A1697" s="5"/>
      <c r="B1697" s="96"/>
      <c r="C1697" s="96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</row>
    <row r="1698" spans="1:13">
      <c r="A1698" s="5"/>
      <c r="B1698" s="96"/>
      <c r="C1698" s="96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</row>
    <row r="1699" spans="1:13">
      <c r="A1699" s="5"/>
      <c r="B1699" s="96"/>
      <c r="C1699" s="96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</row>
    <row r="1700" spans="1:13">
      <c r="A1700" s="5"/>
      <c r="B1700" s="96"/>
      <c r="C1700" s="96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</row>
    <row r="1701" spans="1:13">
      <c r="A1701" s="5"/>
      <c r="B1701" s="96"/>
      <c r="C1701" s="96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</row>
    <row r="1702" spans="1:13">
      <c r="A1702" s="5"/>
      <c r="B1702" s="96"/>
      <c r="C1702" s="96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</row>
    <row r="1703" spans="1:13">
      <c r="A1703" s="5"/>
      <c r="B1703" s="96"/>
      <c r="C1703" s="96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</row>
    <row r="1704" spans="1:13">
      <c r="A1704" s="5"/>
      <c r="B1704" s="96"/>
      <c r="C1704" s="96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</row>
    <row r="1705" spans="1:13">
      <c r="A1705" s="5"/>
      <c r="B1705" s="96"/>
      <c r="C1705" s="96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</row>
    <row r="1706" spans="1:13">
      <c r="A1706" s="5"/>
      <c r="B1706" s="96"/>
      <c r="C1706" s="96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</row>
    <row r="1707" spans="1:13">
      <c r="A1707" s="5"/>
      <c r="B1707" s="96"/>
      <c r="C1707" s="96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</row>
    <row r="1708" spans="1:13">
      <c r="A1708" s="5"/>
      <c r="B1708" s="96"/>
      <c r="C1708" s="96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</row>
    <row r="1709" spans="1:13">
      <c r="A1709" s="5"/>
      <c r="B1709" s="96"/>
      <c r="C1709" s="96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</row>
    <row r="1710" spans="1:13">
      <c r="A1710" s="5"/>
      <c r="B1710" s="96"/>
      <c r="C1710" s="96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</row>
    <row r="1711" spans="1:13">
      <c r="A1711" s="5"/>
      <c r="B1711" s="96"/>
      <c r="C1711" s="96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</row>
    <row r="1712" spans="1:13">
      <c r="A1712" s="5"/>
      <c r="B1712" s="96"/>
      <c r="C1712" s="96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</row>
    <row r="1713" spans="1:13">
      <c r="A1713" s="5"/>
      <c r="B1713" s="96"/>
      <c r="C1713" s="96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</row>
    <row r="1714" spans="1:13">
      <c r="A1714" s="5"/>
      <c r="B1714" s="96"/>
      <c r="C1714" s="96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</row>
    <row r="1715" spans="1:13">
      <c r="A1715" s="5"/>
      <c r="B1715" s="96"/>
      <c r="C1715" s="96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</row>
    <row r="1716" spans="1:13">
      <c r="A1716" s="5"/>
      <c r="B1716" s="96"/>
      <c r="C1716" s="96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</row>
    <row r="1717" spans="1:13">
      <c r="A1717" s="5"/>
      <c r="B1717" s="96"/>
      <c r="C1717" s="96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</row>
    <row r="1718" spans="1:13">
      <c r="A1718" s="5"/>
      <c r="B1718" s="96"/>
      <c r="C1718" s="96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</row>
    <row r="1719" spans="1:13">
      <c r="A1719" s="5"/>
      <c r="B1719" s="96"/>
      <c r="C1719" s="96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</row>
    <row r="1720" spans="1:13">
      <c r="A1720" s="5"/>
      <c r="B1720" s="96"/>
      <c r="C1720" s="96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</row>
    <row r="1721" spans="1:13">
      <c r="A1721" s="5"/>
      <c r="B1721" s="96"/>
      <c r="C1721" s="96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</row>
    <row r="1722" spans="1:13">
      <c r="A1722" s="5"/>
      <c r="B1722" s="96"/>
      <c r="C1722" s="96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</row>
    <row r="1723" spans="1:13">
      <c r="A1723" s="5"/>
      <c r="B1723" s="96"/>
      <c r="C1723" s="96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</row>
    <row r="1724" spans="1:13">
      <c r="A1724" s="5"/>
      <c r="B1724" s="96"/>
      <c r="C1724" s="96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</row>
    <row r="1725" spans="1:13">
      <c r="A1725" s="5"/>
      <c r="B1725" s="96"/>
      <c r="C1725" s="96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</row>
    <row r="1726" spans="1:13">
      <c r="A1726" s="5"/>
      <c r="B1726" s="96"/>
      <c r="C1726" s="96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</row>
    <row r="1727" spans="1:13">
      <c r="A1727" s="5"/>
      <c r="B1727" s="96"/>
      <c r="C1727" s="96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</row>
    <row r="1728" spans="1:13">
      <c r="A1728" s="5"/>
      <c r="B1728" s="96"/>
      <c r="C1728" s="96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</row>
    <row r="1729" spans="1:13">
      <c r="A1729" s="5"/>
      <c r="B1729" s="96"/>
      <c r="C1729" s="96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</row>
    <row r="1730" spans="1:13">
      <c r="A1730" s="5"/>
      <c r="B1730" s="96"/>
      <c r="C1730" s="96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</row>
    <row r="1731" spans="1:13">
      <c r="A1731" s="5"/>
      <c r="B1731" s="96"/>
      <c r="C1731" s="96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</row>
    <row r="1732" spans="1:13">
      <c r="A1732" s="5"/>
      <c r="B1732" s="96"/>
      <c r="C1732" s="96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</row>
    <row r="1733" spans="1:13">
      <c r="A1733" s="5"/>
      <c r="B1733" s="96"/>
      <c r="C1733" s="96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</row>
    <row r="1734" spans="1:13">
      <c r="A1734" s="5"/>
      <c r="B1734" s="96"/>
      <c r="C1734" s="96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</row>
    <row r="1735" spans="1:13">
      <c r="A1735" s="5"/>
      <c r="B1735" s="96"/>
      <c r="C1735" s="96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</row>
    <row r="1736" spans="1:13">
      <c r="A1736" s="5"/>
      <c r="B1736" s="96"/>
      <c r="C1736" s="96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</row>
    <row r="1737" spans="1:13">
      <c r="A1737" s="5"/>
      <c r="B1737" s="96"/>
      <c r="C1737" s="96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</row>
    <row r="1738" spans="1:13">
      <c r="A1738" s="5"/>
      <c r="B1738" s="96"/>
      <c r="C1738" s="96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</row>
    <row r="1739" spans="1:13">
      <c r="A1739" s="5"/>
      <c r="B1739" s="96"/>
      <c r="C1739" s="96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</row>
    <row r="1740" spans="1:13">
      <c r="A1740" s="5"/>
      <c r="B1740" s="96"/>
      <c r="C1740" s="96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</row>
    <row r="1741" spans="1:13">
      <c r="A1741" s="5"/>
      <c r="B1741" s="96"/>
      <c r="C1741" s="96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</row>
    <row r="1742" spans="1:13">
      <c r="A1742" s="5"/>
      <c r="B1742" s="96"/>
      <c r="C1742" s="96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</row>
    <row r="1743" spans="1:13">
      <c r="A1743" s="5"/>
      <c r="B1743" s="96"/>
      <c r="C1743" s="96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</row>
    <row r="1744" spans="1:13">
      <c r="A1744" s="5"/>
      <c r="B1744" s="96"/>
      <c r="C1744" s="96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</row>
    <row r="1745" spans="1:13">
      <c r="A1745" s="5"/>
      <c r="B1745" s="96"/>
      <c r="C1745" s="96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</row>
    <row r="1746" spans="1:13">
      <c r="A1746" s="5"/>
      <c r="B1746" s="96"/>
      <c r="C1746" s="96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</row>
    <row r="1747" spans="1:13">
      <c r="A1747" s="5"/>
      <c r="B1747" s="96"/>
      <c r="C1747" s="96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</row>
    <row r="1748" spans="1:13">
      <c r="A1748" s="5"/>
      <c r="B1748" s="96"/>
      <c r="C1748" s="96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</row>
    <row r="1749" spans="1:13">
      <c r="A1749" s="5"/>
      <c r="B1749" s="96"/>
      <c r="C1749" s="96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</row>
    <row r="1750" spans="1:13">
      <c r="A1750" s="5"/>
      <c r="B1750" s="96"/>
      <c r="C1750" s="96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</row>
    <row r="1751" spans="1:13">
      <c r="A1751" s="5"/>
      <c r="B1751" s="96"/>
      <c r="C1751" s="96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</row>
    <row r="1752" spans="1:13">
      <c r="A1752" s="5"/>
      <c r="B1752" s="96"/>
      <c r="C1752" s="96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</row>
    <row r="1753" spans="1:13">
      <c r="A1753" s="5"/>
      <c r="B1753" s="96"/>
      <c r="C1753" s="96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</row>
    <row r="1754" spans="1:13">
      <c r="A1754" s="5"/>
      <c r="B1754" s="96"/>
      <c r="C1754" s="96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</row>
    <row r="1755" spans="1:13">
      <c r="A1755" s="5"/>
      <c r="B1755" s="96"/>
      <c r="C1755" s="96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</row>
    <row r="1756" spans="1:13">
      <c r="A1756" s="5"/>
      <c r="B1756" s="96"/>
      <c r="C1756" s="96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</row>
    <row r="1757" spans="1:13">
      <c r="A1757" s="5"/>
      <c r="B1757" s="96"/>
      <c r="C1757" s="96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</row>
    <row r="1758" spans="1:13">
      <c r="A1758" s="5"/>
      <c r="B1758" s="96"/>
      <c r="C1758" s="96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</row>
    <row r="1759" spans="1:13">
      <c r="A1759" s="5"/>
      <c r="B1759" s="96"/>
      <c r="C1759" s="96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</row>
    <row r="1760" spans="1:13">
      <c r="A1760" s="5"/>
      <c r="B1760" s="96"/>
      <c r="C1760" s="96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</row>
    <row r="1761" spans="1:13">
      <c r="A1761" s="5"/>
      <c r="B1761" s="96"/>
      <c r="C1761" s="96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</row>
    <row r="1762" spans="1:13">
      <c r="A1762" s="5"/>
      <c r="B1762" s="96"/>
      <c r="C1762" s="96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</row>
    <row r="1763" spans="1:13">
      <c r="A1763" s="5"/>
      <c r="B1763" s="96"/>
      <c r="C1763" s="96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</row>
    <row r="1764" spans="1:13">
      <c r="A1764" s="5"/>
      <c r="B1764" s="96"/>
      <c r="C1764" s="96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</row>
    <row r="1765" spans="1:13">
      <c r="A1765" s="5"/>
      <c r="B1765" s="96"/>
      <c r="C1765" s="96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</row>
    <row r="1766" spans="1:13">
      <c r="A1766" s="5"/>
      <c r="B1766" s="96"/>
      <c r="C1766" s="96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</row>
    <row r="1767" spans="1:13">
      <c r="A1767" s="5"/>
      <c r="B1767" s="96"/>
      <c r="C1767" s="96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</row>
    <row r="1768" spans="1:13">
      <c r="A1768" s="5"/>
      <c r="B1768" s="96"/>
      <c r="C1768" s="96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</row>
    <row r="1769" spans="1:13">
      <c r="A1769" s="5"/>
      <c r="B1769" s="96"/>
      <c r="C1769" s="96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</row>
    <row r="1770" spans="1:13">
      <c r="A1770" s="5"/>
      <c r="B1770" s="96"/>
      <c r="C1770" s="96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</row>
    <row r="1771" spans="1:13">
      <c r="A1771" s="5"/>
      <c r="B1771" s="96"/>
      <c r="C1771" s="96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</row>
    <row r="1772" spans="1:13">
      <c r="A1772" s="5"/>
      <c r="B1772" s="96"/>
      <c r="C1772" s="96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</row>
    <row r="1773" spans="1:13">
      <c r="A1773" s="5"/>
      <c r="B1773" s="3"/>
      <c r="C1773" s="3"/>
      <c r="D1773" s="4"/>
      <c r="E1773" s="4"/>
      <c r="F1773" s="4"/>
      <c r="G1773" s="4"/>
      <c r="H1773" s="97"/>
      <c r="I1773" s="4"/>
      <c r="J1773" s="4"/>
      <c r="K1773" s="4"/>
      <c r="L1773" s="4"/>
      <c r="M1773" s="4"/>
    </row>
    <row r="1774" spans="1:13">
      <c r="A1774" s="5"/>
      <c r="B1774" s="96"/>
      <c r="C1774" s="96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</row>
    <row r="1775" spans="1:13">
      <c r="A1775" s="5"/>
      <c r="B1775" s="96"/>
      <c r="C1775" s="96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</row>
    <row r="1776" spans="1:13">
      <c r="A1776" s="5"/>
      <c r="B1776" s="96"/>
      <c r="C1776" s="96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</row>
    <row r="1777" spans="1:13">
      <c r="A1777" s="5"/>
      <c r="B1777" s="96"/>
      <c r="C1777" s="96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</row>
    <row r="1778" spans="1:13">
      <c r="A1778" s="5"/>
      <c r="B1778" s="96"/>
      <c r="C1778" s="96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</row>
    <row r="1779" spans="1:13">
      <c r="A1779" s="5"/>
      <c r="B1779" s="96"/>
      <c r="C1779" s="96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</row>
    <row r="1780" spans="1:13">
      <c r="A1780" s="5"/>
      <c r="B1780" s="96"/>
      <c r="C1780" s="96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</row>
    <row r="1781" spans="1:13">
      <c r="A1781" s="5"/>
      <c r="B1781" s="96"/>
      <c r="C1781" s="96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</row>
    <row r="1782" spans="1:13">
      <c r="A1782" s="5"/>
      <c r="B1782" s="96"/>
      <c r="C1782" s="96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</row>
    <row r="1783" spans="1:13">
      <c r="A1783" s="5"/>
      <c r="B1783" s="96"/>
      <c r="C1783" s="96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</row>
    <row r="1784" spans="1:13">
      <c r="A1784" s="5"/>
      <c r="B1784" s="96"/>
      <c r="C1784" s="96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</row>
    <row r="1785" spans="1:13">
      <c r="A1785" s="5"/>
      <c r="B1785" s="96"/>
      <c r="C1785" s="96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</row>
    <row r="1786" spans="1:13">
      <c r="A1786" s="5"/>
      <c r="B1786" s="96"/>
      <c r="C1786" s="96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</row>
    <row r="1787" spans="1:13">
      <c r="A1787" s="5"/>
      <c r="B1787" s="96"/>
      <c r="C1787" s="96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</row>
    <row r="1788" spans="1:13">
      <c r="A1788" s="5"/>
      <c r="B1788" s="96"/>
      <c r="C1788" s="96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</row>
    <row r="1789" spans="1:13">
      <c r="A1789" s="5"/>
      <c r="B1789" s="96"/>
      <c r="C1789" s="96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</row>
    <row r="1790" spans="1:13">
      <c r="A1790" s="5"/>
      <c r="B1790" s="96"/>
      <c r="C1790" s="96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</row>
    <row r="1791" spans="1:13">
      <c r="A1791" s="5"/>
      <c r="B1791" s="96"/>
      <c r="C1791" s="96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</row>
    <row r="1792" spans="1:13">
      <c r="A1792" s="5"/>
      <c r="B1792" s="96"/>
      <c r="C1792" s="96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</row>
    <row r="1793" spans="1:13">
      <c r="A1793" s="5"/>
      <c r="B1793" s="96"/>
      <c r="C1793" s="96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</row>
    <row r="1794" spans="1:13">
      <c r="A1794" s="5"/>
      <c r="B1794" s="96"/>
      <c r="C1794" s="96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</row>
    <row r="1795" spans="1:13">
      <c r="A1795" s="5"/>
      <c r="B1795" s="96"/>
      <c r="C1795" s="96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</row>
    <row r="1796" spans="1:13">
      <c r="A1796" s="5"/>
      <c r="B1796" s="96"/>
      <c r="C1796" s="96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</row>
    <row r="1797" spans="1:13">
      <c r="A1797" s="5"/>
      <c r="B1797" s="96"/>
      <c r="C1797" s="96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</row>
    <row r="1798" spans="1:13">
      <c r="A1798" s="5"/>
      <c r="B1798" s="96"/>
      <c r="C1798" s="96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</row>
    <row r="1799" spans="1:13">
      <c r="A1799" s="5"/>
      <c r="B1799" s="96"/>
      <c r="C1799" s="96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</row>
    <row r="1800" spans="1:13">
      <c r="A1800" s="5"/>
      <c r="B1800" s="96"/>
      <c r="C1800" s="96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</row>
    <row r="1801" spans="1:13">
      <c r="A1801" s="5"/>
      <c r="B1801" s="96"/>
      <c r="C1801" s="96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</row>
    <row r="1802" spans="1:13">
      <c r="A1802" s="5"/>
      <c r="B1802" s="96"/>
      <c r="C1802" s="96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</row>
    <row r="1803" spans="1:13">
      <c r="A1803" s="5"/>
      <c r="B1803" s="96"/>
      <c r="C1803" s="96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</row>
    <row r="1804" spans="1:13">
      <c r="A1804" s="5"/>
      <c r="B1804" s="96"/>
      <c r="C1804" s="96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</row>
    <row r="1805" spans="1:13">
      <c r="A1805" s="5"/>
      <c r="B1805" s="96"/>
      <c r="C1805" s="96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</row>
    <row r="1806" spans="1:13">
      <c r="A1806" s="5"/>
      <c r="B1806" s="96"/>
      <c r="C1806" s="96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</row>
    <row r="1807" spans="1:13">
      <c r="A1807" s="5"/>
      <c r="B1807" s="96"/>
      <c r="C1807" s="96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</row>
    <row r="1808" spans="1:13">
      <c r="A1808" s="5"/>
      <c r="B1808" s="96"/>
      <c r="C1808" s="96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</row>
    <row r="1809" spans="1:13">
      <c r="A1809" s="5"/>
      <c r="B1809" s="96"/>
      <c r="C1809" s="96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</row>
    <row r="1810" spans="1:13">
      <c r="A1810" s="5"/>
      <c r="B1810" s="96"/>
      <c r="C1810" s="96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</row>
    <row r="1811" spans="1:13">
      <c r="A1811" s="5"/>
      <c r="B1811" s="96"/>
      <c r="C1811" s="96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</row>
    <row r="1812" spans="1:13">
      <c r="A1812" s="5"/>
      <c r="B1812" s="96"/>
      <c r="C1812" s="96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</row>
    <row r="1813" spans="1:13">
      <c r="A1813" s="5"/>
      <c r="B1813" s="96"/>
      <c r="C1813" s="96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</row>
    <row r="1814" spans="1:13">
      <c r="A1814" s="5"/>
      <c r="B1814" s="96"/>
      <c r="C1814" s="96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</row>
    <row r="1815" spans="1:13">
      <c r="A1815" s="5"/>
      <c r="B1815" s="96"/>
      <c r="C1815" s="96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</row>
    <row r="1816" spans="1:13">
      <c r="A1816" s="5"/>
      <c r="B1816" s="96"/>
      <c r="C1816" s="96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</row>
    <row r="1817" spans="1:13">
      <c r="A1817" s="5"/>
      <c r="B1817" s="96"/>
      <c r="C1817" s="96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</row>
    <row r="1818" spans="1:13">
      <c r="A1818" s="5"/>
      <c r="B1818" s="96"/>
      <c r="C1818" s="96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</row>
    <row r="1819" spans="1:13">
      <c r="A1819" s="5"/>
      <c r="B1819" s="96"/>
      <c r="C1819" s="96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</row>
    <row r="1820" spans="1:13">
      <c r="A1820" s="5"/>
      <c r="B1820" s="96"/>
      <c r="C1820" s="96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</row>
    <row r="1821" spans="1:13">
      <c r="A1821" s="5"/>
      <c r="B1821" s="96"/>
      <c r="C1821" s="96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</row>
    <row r="1822" spans="1:13">
      <c r="A1822" s="5"/>
      <c r="B1822" s="96"/>
      <c r="C1822" s="96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</row>
    <row r="1823" spans="1:13">
      <c r="A1823" s="5"/>
      <c r="B1823" s="96"/>
      <c r="C1823" s="96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</row>
    <row r="1824" spans="1:13">
      <c r="A1824" s="5"/>
      <c r="B1824" s="96"/>
      <c r="C1824" s="96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</row>
    <row r="1825" spans="1:13">
      <c r="A1825" s="5"/>
      <c r="B1825" s="96"/>
      <c r="C1825" s="96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</row>
    <row r="1826" spans="1:13">
      <c r="A1826" s="5"/>
      <c r="B1826" s="96"/>
      <c r="C1826" s="96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</row>
    <row r="1827" spans="1:13">
      <c r="A1827" s="5"/>
      <c r="B1827" s="96"/>
      <c r="C1827" s="96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</row>
    <row r="1828" spans="1:13">
      <c r="A1828" s="5"/>
      <c r="B1828" s="96"/>
      <c r="C1828" s="96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</row>
    <row r="1829" spans="1:13">
      <c r="A1829" s="5"/>
      <c r="B1829" s="96"/>
      <c r="C1829" s="96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</row>
    <row r="1830" spans="1:13">
      <c r="A1830" s="5"/>
      <c r="B1830" s="96"/>
      <c r="C1830" s="96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</row>
    <row r="1831" spans="1:13">
      <c r="A1831" s="5"/>
      <c r="B1831" s="96"/>
      <c r="C1831" s="96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</row>
    <row r="1832" spans="1:13">
      <c r="A1832" s="5"/>
      <c r="B1832" s="96"/>
      <c r="C1832" s="96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</row>
    <row r="1833" spans="1:13">
      <c r="A1833" s="5"/>
      <c r="B1833" s="96"/>
      <c r="C1833" s="96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</row>
    <row r="1834" spans="1:13">
      <c r="A1834" s="5"/>
      <c r="B1834" s="96"/>
      <c r="C1834" s="96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</row>
    <row r="1835" spans="1:13">
      <c r="A1835" s="5"/>
      <c r="B1835" s="96"/>
      <c r="C1835" s="96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</row>
    <row r="1836" spans="1:13">
      <c r="A1836" s="5"/>
      <c r="B1836" s="96"/>
      <c r="C1836" s="96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</row>
    <row r="1837" spans="1:13">
      <c r="A1837" s="5"/>
      <c r="B1837" s="96"/>
      <c r="C1837" s="96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</row>
    <row r="1838" spans="1:13">
      <c r="A1838" s="5"/>
      <c r="B1838" s="96"/>
      <c r="C1838" s="96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</row>
    <row r="1839" spans="1:13">
      <c r="A1839" s="5"/>
      <c r="B1839" s="96"/>
      <c r="C1839" s="96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</row>
    <row r="1840" spans="1:13">
      <c r="A1840" s="5"/>
      <c r="B1840" s="96"/>
      <c r="C1840" s="96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</row>
    <row r="1841" spans="1:13">
      <c r="A1841" s="5"/>
      <c r="B1841" s="96"/>
      <c r="C1841" s="96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</row>
    <row r="1842" spans="1:13">
      <c r="A1842" s="5"/>
      <c r="B1842" s="96"/>
      <c r="C1842" s="96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</row>
    <row r="1843" spans="1:13">
      <c r="A1843" s="5"/>
      <c r="B1843" s="96"/>
      <c r="C1843" s="96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</row>
    <row r="1844" spans="1:13">
      <c r="A1844" s="5"/>
      <c r="B1844" s="96"/>
      <c r="C1844" s="96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</row>
    <row r="1845" spans="1:13">
      <c r="A1845" s="5"/>
      <c r="B1845" s="96"/>
      <c r="C1845" s="96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</row>
    <row r="1846" spans="1:13">
      <c r="A1846" s="5"/>
      <c r="B1846" s="96"/>
      <c r="C1846" s="96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</row>
    <row r="1847" spans="1:13">
      <c r="A1847" s="5"/>
      <c r="B1847" s="96"/>
      <c r="C1847" s="96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</row>
    <row r="1848" spans="1:13">
      <c r="A1848" s="5"/>
      <c r="B1848" s="96"/>
      <c r="C1848" s="96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</row>
    <row r="1849" spans="1:13">
      <c r="A1849" s="5"/>
      <c r="B1849" s="96"/>
      <c r="C1849" s="96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</row>
    <row r="1850" spans="1:13">
      <c r="A1850" s="5"/>
      <c r="B1850" s="96"/>
      <c r="C1850" s="96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</row>
    <row r="1851" spans="1:13">
      <c r="A1851" s="5"/>
      <c r="B1851" s="96"/>
      <c r="C1851" s="96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</row>
    <row r="1852" spans="1:13">
      <c r="A1852" s="5"/>
      <c r="B1852" s="96"/>
      <c r="C1852" s="96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</row>
    <row r="1853" spans="1:13">
      <c r="A1853" s="5"/>
      <c r="B1853" s="96"/>
      <c r="C1853" s="96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</row>
    <row r="1854" spans="1:13">
      <c r="A1854" s="5"/>
      <c r="B1854" s="96"/>
      <c r="C1854" s="96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</row>
    <row r="1855" spans="1:13">
      <c r="A1855" s="5"/>
      <c r="B1855" s="96"/>
      <c r="C1855" s="96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</row>
    <row r="1856" spans="1:13">
      <c r="A1856" s="5"/>
      <c r="B1856" s="96"/>
      <c r="C1856" s="96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</row>
    <row r="1857" spans="1:13">
      <c r="A1857" s="5"/>
      <c r="B1857" s="96"/>
      <c r="C1857" s="96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</row>
    <row r="1858" spans="1:13">
      <c r="A1858" s="5"/>
      <c r="B1858" s="96"/>
      <c r="C1858" s="96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</row>
    <row r="1859" spans="1:13">
      <c r="A1859" s="5"/>
      <c r="B1859" s="96"/>
      <c r="C1859" s="96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</row>
    <row r="1860" spans="1:13">
      <c r="A1860" s="5"/>
      <c r="B1860" s="96"/>
      <c r="C1860" s="96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</row>
    <row r="1861" spans="1:13">
      <c r="A1861" s="5"/>
      <c r="B1861" s="96"/>
      <c r="C1861" s="96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</row>
    <row r="1862" spans="1:13">
      <c r="A1862" s="5"/>
      <c r="B1862" s="96"/>
      <c r="C1862" s="96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</row>
    <row r="1863" spans="1:13">
      <c r="A1863" s="5"/>
      <c r="B1863" s="96"/>
      <c r="C1863" s="96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</row>
    <row r="1864" spans="1:13">
      <c r="A1864" s="5"/>
      <c r="B1864" s="96"/>
      <c r="C1864" s="96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</row>
    <row r="1865" spans="1:13">
      <c r="A1865" s="5"/>
      <c r="B1865" s="96"/>
      <c r="C1865" s="96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</row>
    <row r="1866" spans="1:13">
      <c r="A1866" s="5"/>
      <c r="B1866" s="3"/>
      <c r="C1866" s="3"/>
      <c r="D1866" s="4"/>
      <c r="E1866" s="4"/>
      <c r="F1866" s="4"/>
      <c r="G1866" s="4"/>
      <c r="H1866" s="97"/>
      <c r="I1866" s="4"/>
      <c r="J1866" s="4"/>
      <c r="K1866" s="4"/>
      <c r="L1866" s="4"/>
      <c r="M1866" s="4"/>
    </row>
    <row r="1867" spans="1:13">
      <c r="A1867" s="5"/>
      <c r="B1867" s="96"/>
      <c r="C1867" s="96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</row>
    <row r="1868" spans="1:13">
      <c r="A1868" s="5"/>
      <c r="B1868" s="96"/>
      <c r="C1868" s="96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</row>
    <row r="1869" spans="1:13">
      <c r="A1869" s="5"/>
      <c r="B1869" s="96"/>
      <c r="C1869" s="96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</row>
    <row r="1870" spans="1:13">
      <c r="A1870" s="5"/>
      <c r="B1870" s="96"/>
      <c r="C1870" s="96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</row>
    <row r="1871" spans="1:13">
      <c r="A1871" s="5"/>
      <c r="B1871" s="96"/>
      <c r="C1871" s="96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</row>
    <row r="1872" spans="1:13">
      <c r="A1872" s="5"/>
      <c r="B1872" s="96"/>
      <c r="C1872" s="96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</row>
    <row r="1873" spans="1:13">
      <c r="A1873" s="5"/>
      <c r="B1873" s="96"/>
      <c r="C1873" s="96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</row>
    <row r="1874" spans="1:13">
      <c r="A1874" s="5"/>
      <c r="B1874" s="96"/>
      <c r="C1874" s="96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</row>
    <row r="1875" spans="1:13">
      <c r="A1875" s="5"/>
      <c r="B1875" s="96"/>
      <c r="C1875" s="96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</row>
    <row r="1876" spans="1:13">
      <c r="A1876" s="5"/>
      <c r="B1876" s="96"/>
      <c r="C1876" s="96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</row>
    <row r="1877" spans="1:13">
      <c r="A1877" s="5"/>
      <c r="B1877" s="96"/>
      <c r="C1877" s="96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</row>
    <row r="1878" spans="1:13">
      <c r="A1878" s="5"/>
      <c r="B1878" s="96"/>
      <c r="C1878" s="96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</row>
    <row r="1879" spans="1:13">
      <c r="A1879" s="5"/>
      <c r="B1879" s="96"/>
      <c r="C1879" s="96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</row>
    <row r="1880" spans="1:13">
      <c r="A1880" s="5"/>
      <c r="B1880" s="96"/>
      <c r="C1880" s="96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</row>
    <row r="1881" spans="1:13">
      <c r="A1881" s="5"/>
      <c r="B1881" s="96"/>
      <c r="C1881" s="96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</row>
    <row r="1882" spans="1:13">
      <c r="A1882" s="5"/>
      <c r="B1882" s="96"/>
      <c r="C1882" s="96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</row>
    <row r="1883" spans="1:13">
      <c r="A1883" s="5"/>
      <c r="B1883" s="96"/>
      <c r="C1883" s="96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</row>
    <row r="1884" spans="1:13">
      <c r="A1884" s="5"/>
      <c r="B1884" s="96"/>
      <c r="C1884" s="96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</row>
    <row r="1885" spans="1:13">
      <c r="A1885" s="5"/>
      <c r="B1885" s="96"/>
      <c r="C1885" s="96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</row>
    <row r="1886" spans="1:13">
      <c r="A1886" s="5"/>
      <c r="B1886" s="96"/>
      <c r="C1886" s="96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</row>
    <row r="1887" spans="1:13">
      <c r="A1887" s="5"/>
      <c r="B1887" s="96"/>
      <c r="C1887" s="96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</row>
    <row r="1888" spans="1:13">
      <c r="A1888" s="5"/>
      <c r="B1888" s="96"/>
      <c r="C1888" s="96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</row>
    <row r="1889" spans="1:13">
      <c r="A1889" s="5"/>
      <c r="B1889" s="96"/>
      <c r="C1889" s="96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</row>
    <row r="1890" spans="1:13">
      <c r="A1890" s="5"/>
      <c r="B1890" s="96"/>
      <c r="C1890" s="96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</row>
    <row r="1891" spans="1:13">
      <c r="A1891" s="5"/>
      <c r="B1891" s="96"/>
      <c r="C1891" s="96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</row>
    <row r="1892" spans="1:13">
      <c r="A1892" s="5"/>
      <c r="B1892" s="96"/>
      <c r="C1892" s="96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</row>
    <row r="1893" spans="1:13">
      <c r="A1893" s="5"/>
      <c r="B1893" s="96"/>
      <c r="C1893" s="96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</row>
    <row r="1894" spans="1:13">
      <c r="A1894" s="5"/>
      <c r="B1894" s="96"/>
      <c r="C1894" s="96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</row>
    <row r="1895" spans="1:13">
      <c r="A1895" s="5"/>
      <c r="B1895" s="96"/>
      <c r="C1895" s="96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</row>
    <row r="1896" spans="1:13">
      <c r="A1896" s="5"/>
      <c r="B1896" s="96"/>
      <c r="C1896" s="96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</row>
    <row r="1897" spans="1:13">
      <c r="A1897" s="5"/>
      <c r="B1897" s="96"/>
      <c r="C1897" s="96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</row>
    <row r="1898" spans="1:13">
      <c r="A1898" s="5"/>
      <c r="B1898" s="96"/>
      <c r="C1898" s="96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</row>
    <row r="1899" spans="1:13">
      <c r="A1899" s="5"/>
      <c r="B1899" s="96"/>
      <c r="C1899" s="96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</row>
    <row r="1900" spans="1:13">
      <c r="A1900" s="5"/>
      <c r="B1900" s="96"/>
      <c r="C1900" s="96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</row>
    <row r="1901" spans="1:13">
      <c r="A1901" s="5"/>
      <c r="B1901" s="96"/>
      <c r="C1901" s="96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</row>
    <row r="1902" spans="1:13">
      <c r="A1902" s="5"/>
      <c r="B1902" s="96"/>
      <c r="C1902" s="96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</row>
    <row r="1903" spans="1:13">
      <c r="A1903" s="5"/>
      <c r="B1903" s="96"/>
      <c r="C1903" s="96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</row>
    <row r="1904" spans="1:13">
      <c r="A1904" s="5"/>
      <c r="B1904" s="96"/>
      <c r="C1904" s="96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</row>
    <row r="1905" spans="1:13">
      <c r="A1905" s="5"/>
      <c r="B1905" s="96"/>
      <c r="C1905" s="96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</row>
    <row r="1906" spans="1:13">
      <c r="A1906" s="5"/>
      <c r="B1906" s="96"/>
      <c r="C1906" s="96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</row>
    <row r="1907" spans="1:13">
      <c r="A1907" s="5"/>
      <c r="B1907" s="96"/>
      <c r="C1907" s="96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</row>
    <row r="1908" spans="1:13">
      <c r="A1908" s="5"/>
      <c r="B1908" s="96"/>
      <c r="C1908" s="96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</row>
    <row r="1909" spans="1:13">
      <c r="A1909" s="5"/>
      <c r="B1909" s="96"/>
      <c r="C1909" s="96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</row>
    <row r="1910" spans="1:13">
      <c r="A1910" s="5"/>
      <c r="B1910" s="96"/>
      <c r="C1910" s="96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</row>
    <row r="1911" spans="1:13">
      <c r="A1911" s="5"/>
      <c r="B1911" s="96"/>
      <c r="C1911" s="96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</row>
    <row r="1912" spans="1:13">
      <c r="A1912" s="5"/>
      <c r="B1912" s="96"/>
      <c r="C1912" s="96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</row>
    <row r="1913" spans="1:13">
      <c r="A1913" s="5"/>
      <c r="B1913" s="96"/>
      <c r="C1913" s="96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</row>
    <row r="1914" spans="1:13">
      <c r="A1914" s="5"/>
      <c r="B1914" s="96"/>
      <c r="C1914" s="96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</row>
    <row r="1915" spans="1:13">
      <c r="A1915" s="5"/>
      <c r="B1915" s="3"/>
      <c r="C1915" s="3"/>
      <c r="D1915" s="4"/>
      <c r="E1915" s="4"/>
      <c r="F1915" s="4"/>
      <c r="G1915" s="4"/>
      <c r="H1915" s="97"/>
      <c r="I1915" s="4"/>
      <c r="J1915" s="4"/>
      <c r="K1915" s="4"/>
      <c r="L1915" s="4"/>
      <c r="M1915" s="4"/>
    </row>
    <row r="1916" spans="1:13">
      <c r="A1916" s="5"/>
      <c r="B1916" s="96"/>
      <c r="C1916" s="96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</row>
    <row r="1917" spans="1:13">
      <c r="A1917" s="5"/>
      <c r="B1917" s="96"/>
      <c r="C1917" s="96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</row>
    <row r="1918" spans="1:13">
      <c r="A1918" s="5"/>
      <c r="B1918" s="96"/>
      <c r="C1918" s="96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</row>
    <row r="1919" spans="1:13">
      <c r="A1919" s="5"/>
      <c r="B1919" s="96"/>
      <c r="C1919" s="96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</row>
    <row r="1920" spans="1:13">
      <c r="A1920" s="5"/>
      <c r="B1920" s="96"/>
      <c r="C1920" s="96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</row>
    <row r="1921" spans="1:13">
      <c r="A1921" s="5"/>
      <c r="B1921" s="96"/>
      <c r="C1921" s="96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</row>
    <row r="1922" spans="1:13">
      <c r="A1922" s="5"/>
      <c r="B1922" s="96"/>
      <c r="C1922" s="96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</row>
    <row r="1923" spans="1:13">
      <c r="A1923" s="5"/>
      <c r="B1923" s="96"/>
      <c r="C1923" s="96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</row>
    <row r="1924" spans="1:13">
      <c r="A1924" s="5"/>
      <c r="B1924" s="96"/>
      <c r="C1924" s="96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</row>
    <row r="1925" spans="1:13">
      <c r="A1925" s="5"/>
      <c r="B1925" s="96"/>
      <c r="C1925" s="96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</row>
    <row r="1926" spans="1:13">
      <c r="A1926" s="5"/>
      <c r="B1926" s="96"/>
      <c r="C1926" s="96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</row>
    <row r="1927" spans="1:13">
      <c r="A1927" s="5"/>
      <c r="B1927" s="96"/>
      <c r="C1927" s="96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</row>
    <row r="1928" spans="1:13">
      <c r="A1928" s="5"/>
      <c r="B1928" s="96"/>
      <c r="C1928" s="96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</row>
    <row r="1929" spans="1:13">
      <c r="A1929" s="5"/>
      <c r="B1929" s="96"/>
      <c r="C1929" s="96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</row>
    <row r="1930" spans="1:13">
      <c r="A1930" s="5"/>
      <c r="B1930" s="96"/>
      <c r="C1930" s="96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</row>
    <row r="1931" spans="1:13">
      <c r="A1931" s="5"/>
      <c r="B1931" s="96"/>
      <c r="C1931" s="96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</row>
    <row r="1932" spans="1:13">
      <c r="A1932" s="5"/>
      <c r="B1932" s="96"/>
      <c r="C1932" s="96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</row>
    <row r="1933" spans="1:13">
      <c r="A1933" s="5"/>
      <c r="B1933" s="96"/>
      <c r="C1933" s="96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</row>
    <row r="1934" spans="1:13">
      <c r="A1934" s="5"/>
      <c r="B1934" s="96"/>
      <c r="C1934" s="96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</row>
    <row r="1935" spans="1:13">
      <c r="A1935" s="5"/>
      <c r="B1935" s="96"/>
      <c r="C1935" s="96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</row>
    <row r="1936" spans="1:13">
      <c r="A1936" s="5"/>
      <c r="B1936" s="96"/>
      <c r="C1936" s="96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</row>
    <row r="1937" spans="1:13">
      <c r="A1937" s="5"/>
      <c r="B1937" s="96"/>
      <c r="C1937" s="96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</row>
    <row r="1938" spans="1:13">
      <c r="A1938" s="5"/>
      <c r="B1938" s="96"/>
      <c r="C1938" s="96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</row>
    <row r="1939" spans="1:13">
      <c r="A1939" s="5"/>
      <c r="B1939" s="96"/>
      <c r="C1939" s="96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</row>
    <row r="1940" spans="1:13">
      <c r="A1940" s="5"/>
      <c r="B1940" s="96"/>
      <c r="C1940" s="96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</row>
    <row r="1941" spans="1:13">
      <c r="A1941" s="5"/>
      <c r="B1941" s="96"/>
      <c r="C1941" s="96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</row>
    <row r="1942" spans="1:13">
      <c r="A1942" s="5"/>
      <c r="B1942" s="96"/>
      <c r="C1942" s="96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</row>
    <row r="1943" spans="1:13">
      <c r="A1943" s="5"/>
      <c r="B1943" s="96"/>
      <c r="C1943" s="96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</row>
    <row r="1944" spans="1:13">
      <c r="A1944" s="5"/>
      <c r="B1944" s="96"/>
      <c r="C1944" s="96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</row>
    <row r="1945" spans="1:13">
      <c r="A1945" s="5"/>
      <c r="B1945" s="96"/>
      <c r="C1945" s="96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</row>
    <row r="1946" spans="1:13">
      <c r="A1946" s="5"/>
      <c r="B1946" s="96"/>
      <c r="C1946" s="96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</row>
    <row r="1947" spans="1:13">
      <c r="A1947" s="5"/>
      <c r="B1947" s="96"/>
      <c r="C1947" s="96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</row>
    <row r="1948" spans="1:13">
      <c r="A1948" s="5"/>
      <c r="B1948" s="96"/>
      <c r="C1948" s="96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</row>
    <row r="1949" spans="1:13">
      <c r="A1949" s="5"/>
      <c r="B1949" s="96"/>
      <c r="C1949" s="96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</row>
    <row r="1950" spans="1:13">
      <c r="A1950" s="5"/>
      <c r="B1950" s="96"/>
      <c r="C1950" s="96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</row>
    <row r="1951" spans="1:13">
      <c r="A1951" s="5"/>
      <c r="B1951" s="96"/>
      <c r="C1951" s="96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</row>
    <row r="1952" spans="1:13">
      <c r="A1952" s="5"/>
      <c r="B1952" s="96"/>
      <c r="C1952" s="96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</row>
    <row r="1953" spans="1:13">
      <c r="A1953" s="5"/>
      <c r="B1953" s="96"/>
      <c r="C1953" s="96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</row>
    <row r="1954" spans="1:13">
      <c r="A1954" s="5"/>
      <c r="B1954" s="3"/>
      <c r="C1954" s="3"/>
      <c r="D1954" s="4"/>
      <c r="E1954" s="4"/>
      <c r="F1954" s="4"/>
      <c r="G1954" s="4"/>
      <c r="H1954" s="97"/>
      <c r="I1954" s="4"/>
      <c r="J1954" s="4"/>
      <c r="K1954" s="4"/>
      <c r="L1954" s="4"/>
      <c r="M1954" s="4"/>
    </row>
    <row r="1955" spans="1:13">
      <c r="A1955" s="5"/>
      <c r="B1955" s="96"/>
      <c r="C1955" s="96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</row>
    <row r="1956" spans="1:13">
      <c r="A1956" s="5"/>
      <c r="B1956" s="3"/>
      <c r="C1956" s="3"/>
      <c r="D1956" s="4"/>
      <c r="E1956" s="4"/>
      <c r="F1956" s="4"/>
      <c r="G1956" s="4"/>
      <c r="H1956" s="97"/>
      <c r="I1956" s="4"/>
      <c r="J1956" s="4"/>
      <c r="K1956" s="4"/>
      <c r="L1956" s="4"/>
      <c r="M1956" s="4"/>
    </row>
    <row r="1957" spans="1:13">
      <c r="A1957" s="5"/>
      <c r="B1957" s="96"/>
      <c r="C1957" s="96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</row>
    <row r="1958" spans="1:13">
      <c r="A1958" s="5"/>
      <c r="B1958" s="96"/>
      <c r="C1958" s="96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</row>
    <row r="1959" spans="1:13">
      <c r="A1959" s="5"/>
      <c r="B1959" s="96"/>
      <c r="C1959" s="96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</row>
    <row r="1960" spans="1:13">
      <c r="A1960" s="5"/>
      <c r="B1960" s="96"/>
      <c r="C1960" s="96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</row>
    <row r="1961" spans="1:13">
      <c r="A1961" s="5"/>
      <c r="B1961" s="96"/>
      <c r="C1961" s="96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</row>
    <row r="1962" spans="1:13">
      <c r="A1962" s="5"/>
      <c r="B1962" s="96"/>
      <c r="C1962" s="96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</row>
    <row r="1963" spans="1:13">
      <c r="A1963" s="5"/>
      <c r="B1963" s="96"/>
      <c r="C1963" s="96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</row>
    <row r="1964" spans="1:13">
      <c r="A1964" s="5"/>
      <c r="B1964" s="96"/>
      <c r="C1964" s="96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</row>
    <row r="1965" spans="1:13">
      <c r="A1965" s="5"/>
      <c r="B1965" s="96"/>
      <c r="C1965" s="96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</row>
    <row r="1966" spans="1:13">
      <c r="A1966" s="5"/>
      <c r="B1966" s="96"/>
      <c r="C1966" s="96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</row>
    <row r="1967" spans="1:13">
      <c r="A1967" s="5"/>
      <c r="B1967" s="96"/>
      <c r="C1967" s="96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</row>
    <row r="1968" spans="1:13">
      <c r="A1968" s="5"/>
      <c r="B1968" s="96"/>
      <c r="C1968" s="96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</row>
    <row r="1969" spans="1:13">
      <c r="A1969" s="5"/>
      <c r="B1969" s="96"/>
      <c r="C1969" s="96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</row>
    <row r="1970" spans="1:13">
      <c r="A1970" s="5"/>
      <c r="B1970" s="96"/>
      <c r="C1970" s="96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</row>
    <row r="1971" spans="1:13">
      <c r="A1971" s="5"/>
      <c r="B1971" s="96"/>
      <c r="C1971" s="96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</row>
    <row r="1972" spans="1:13">
      <c r="A1972" s="5"/>
      <c r="B1972" s="96"/>
      <c r="C1972" s="96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</row>
    <row r="1973" spans="1:13">
      <c r="A1973" s="5"/>
      <c r="B1973" s="96"/>
      <c r="C1973" s="96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</row>
    <row r="1974" spans="1:13">
      <c r="A1974" s="5"/>
      <c r="B1974" s="96"/>
      <c r="C1974" s="96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</row>
    <row r="1975" spans="1:13">
      <c r="A1975" s="5"/>
      <c r="B1975" s="96"/>
      <c r="C1975" s="96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</row>
    <row r="1976" spans="1:13">
      <c r="A1976" s="5"/>
      <c r="B1976" s="96"/>
      <c r="C1976" s="96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</row>
    <row r="1977" spans="1:13">
      <c r="A1977" s="5"/>
      <c r="B1977" s="96"/>
      <c r="C1977" s="96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</row>
    <row r="1978" spans="1:13">
      <c r="A1978" s="5"/>
      <c r="B1978" s="96"/>
      <c r="C1978" s="96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</row>
    <row r="1979" spans="1:13">
      <c r="A1979" s="5"/>
      <c r="B1979" s="96"/>
      <c r="C1979" s="96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</row>
    <row r="1980" spans="1:13">
      <c r="A1980" s="5"/>
      <c r="B1980" s="96"/>
      <c r="C1980" s="96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</row>
    <row r="1981" spans="1:13">
      <c r="A1981" s="5"/>
      <c r="B1981" s="96"/>
      <c r="C1981" s="96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</row>
    <row r="1982" spans="1:13">
      <c r="A1982" s="5"/>
      <c r="B1982" s="96"/>
      <c r="C1982" s="96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</row>
    <row r="1983" spans="1:13">
      <c r="A1983" s="5"/>
      <c r="B1983" s="96"/>
      <c r="C1983" s="96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</row>
    <row r="1984" spans="1:13">
      <c r="A1984" s="5"/>
      <c r="B1984" s="96"/>
      <c r="C1984" s="96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</row>
    <row r="1985" spans="1:13">
      <c r="A1985" s="5"/>
      <c r="B1985" s="96"/>
      <c r="C1985" s="96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</row>
    <row r="1986" spans="1:13">
      <c r="A1986" s="5"/>
      <c r="B1986" s="96"/>
      <c r="C1986" s="96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</row>
    <row r="1987" spans="1:13">
      <c r="A1987" s="5"/>
      <c r="B1987" s="96"/>
      <c r="C1987" s="96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</row>
    <row r="1988" spans="1:13">
      <c r="A1988" s="5"/>
      <c r="B1988" s="96"/>
      <c r="C1988" s="96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</row>
    <row r="1989" spans="1:13">
      <c r="A1989" s="5"/>
      <c r="B1989" s="96"/>
      <c r="C1989" s="96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</row>
    <row r="1990" spans="1:13">
      <c r="A1990" s="5"/>
      <c r="B1990" s="96"/>
      <c r="C1990" s="96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</row>
    <row r="1991" spans="1:13">
      <c r="A1991" s="5"/>
      <c r="B1991" s="96"/>
      <c r="C1991" s="96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</row>
    <row r="1992" spans="1:13">
      <c r="A1992" s="5"/>
      <c r="B1992" s="96"/>
      <c r="C1992" s="96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</row>
    <row r="1993" spans="1:13">
      <c r="A1993" s="5"/>
      <c r="B1993" s="96"/>
      <c r="C1993" s="96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</row>
    <row r="1994" spans="1:13">
      <c r="A1994" s="5"/>
      <c r="B1994" s="96"/>
      <c r="C1994" s="96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</row>
    <row r="1995" spans="1:13">
      <c r="A1995" s="5"/>
      <c r="B1995" s="96"/>
      <c r="C1995" s="96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</row>
    <row r="1996" spans="1:13">
      <c r="A1996" s="5"/>
      <c r="B1996" s="96"/>
      <c r="C1996" s="96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</row>
    <row r="1997" spans="1:13">
      <c r="A1997" s="5"/>
      <c r="B1997" s="96"/>
      <c r="C1997" s="96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</row>
    <row r="1998" spans="1:13">
      <c r="A1998" s="5"/>
      <c r="B1998" s="3"/>
      <c r="C1998" s="3"/>
      <c r="D1998" s="4"/>
      <c r="E1998" s="4"/>
      <c r="F1998" s="4"/>
      <c r="G1998" s="4"/>
      <c r="H1998" s="97"/>
      <c r="I1998" s="4"/>
      <c r="J1998" s="4"/>
      <c r="K1998" s="4"/>
      <c r="L1998" s="4"/>
      <c r="M1998" s="4"/>
    </row>
    <row r="1999" spans="1:13">
      <c r="A1999" s="5"/>
      <c r="B1999" s="96"/>
      <c r="C1999" s="96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</row>
    <row r="2000" spans="1:13">
      <c r="A2000" s="5"/>
      <c r="B2000" s="96"/>
      <c r="C2000" s="96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</row>
    <row r="2001" spans="1:13">
      <c r="A2001" s="5"/>
      <c r="B2001" s="96"/>
      <c r="C2001" s="96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</row>
    <row r="2002" spans="1:13">
      <c r="A2002" s="5"/>
      <c r="B2002" s="3"/>
      <c r="C2002" s="3"/>
      <c r="D2002" s="4"/>
      <c r="E2002" s="4"/>
      <c r="F2002" s="4"/>
      <c r="G2002" s="4"/>
      <c r="H2002" s="97"/>
      <c r="I2002" s="4"/>
      <c r="J2002" s="4"/>
      <c r="K2002" s="4"/>
      <c r="L2002" s="4"/>
      <c r="M2002" s="4"/>
    </row>
    <row r="2003" spans="1:13">
      <c r="A2003" s="5"/>
      <c r="B2003" s="96"/>
      <c r="C2003" s="96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</row>
    <row r="2004" spans="1:13">
      <c r="A2004" s="5"/>
      <c r="B2004" s="96"/>
      <c r="C2004" s="96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</row>
    <row r="2005" spans="1:13">
      <c r="A2005" s="5"/>
      <c r="B2005" s="96"/>
      <c r="C2005" s="96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</row>
    <row r="2006" spans="1:13">
      <c r="A2006" s="5"/>
      <c r="B2006" s="96"/>
      <c r="C2006" s="96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</row>
    <row r="2007" spans="1:13">
      <c r="A2007" s="5"/>
      <c r="B2007" s="96"/>
      <c r="C2007" s="96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</row>
    <row r="2008" spans="1:13">
      <c r="A2008" s="5"/>
      <c r="B2008" s="96"/>
      <c r="C2008" s="96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</row>
    <row r="2009" spans="1:13">
      <c r="A2009" s="5"/>
      <c r="B2009" s="96"/>
      <c r="C2009" s="96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</row>
    <row r="2010" spans="1:13">
      <c r="A2010" s="5"/>
      <c r="B2010" s="96"/>
      <c r="C2010" s="96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</row>
    <row r="2011" spans="1:13">
      <c r="A2011" s="5"/>
      <c r="B2011" s="96"/>
      <c r="C2011" s="96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</row>
    <row r="2012" spans="1:13">
      <c r="A2012" s="5"/>
      <c r="B2012" s="96"/>
      <c r="C2012" s="96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</row>
    <row r="2013" spans="1:13">
      <c r="A2013" s="5"/>
      <c r="B2013" s="96"/>
      <c r="C2013" s="96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</row>
    <row r="2014" spans="1:13">
      <c r="A2014" s="5"/>
      <c r="B2014" s="96"/>
      <c r="C2014" s="96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</row>
    <row r="2015" spans="1:13">
      <c r="A2015" s="5"/>
      <c r="B2015" s="96"/>
      <c r="C2015" s="96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</row>
    <row r="2016" spans="1:13">
      <c r="A2016" s="5"/>
      <c r="B2016" s="96"/>
      <c r="C2016" s="96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</row>
    <row r="2017" spans="1:13">
      <c r="A2017" s="5"/>
      <c r="B2017" s="96"/>
      <c r="C2017" s="96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</row>
    <row r="2018" spans="1:13">
      <c r="A2018" s="5"/>
      <c r="B2018" s="96"/>
      <c r="C2018" s="96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</row>
    <row r="2019" spans="1:13">
      <c r="A2019" s="5"/>
      <c r="B2019" s="96"/>
      <c r="C2019" s="96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</row>
    <row r="2020" spans="1:13">
      <c r="A2020" s="5"/>
      <c r="B2020" s="96"/>
      <c r="C2020" s="96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</row>
    <row r="2021" spans="1:13">
      <c r="A2021" s="5"/>
      <c r="B2021" s="96"/>
      <c r="C2021" s="96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</row>
    <row r="2022" spans="1:13">
      <c r="A2022" s="5"/>
      <c r="B2022" s="96"/>
      <c r="C2022" s="96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</row>
    <row r="2023" spans="1:13">
      <c r="A2023" s="5"/>
      <c r="B2023" s="96"/>
      <c r="C2023" s="96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</row>
    <row r="2024" spans="1:13">
      <c r="A2024" s="5"/>
      <c r="B2024" s="96"/>
      <c r="C2024" s="96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</row>
    <row r="2025" spans="1:13">
      <c r="A2025" s="5"/>
      <c r="B2025" s="96"/>
      <c r="C2025" s="96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</row>
    <row r="2026" spans="1:13">
      <c r="A2026" s="5"/>
      <c r="B2026" s="96"/>
      <c r="C2026" s="96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</row>
    <row r="2027" spans="1:13">
      <c r="A2027" s="5"/>
      <c r="B2027" s="96"/>
      <c r="C2027" s="96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</row>
    <row r="2028" spans="1:13">
      <c r="A2028" s="5"/>
      <c r="B2028" s="96"/>
      <c r="C2028" s="96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</row>
    <row r="2029" spans="1:13">
      <c r="A2029" s="5"/>
      <c r="B2029" s="96"/>
      <c r="C2029" s="96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</row>
    <row r="2030" spans="1:13">
      <c r="A2030" s="5"/>
      <c r="B2030" s="96"/>
      <c r="C2030" s="96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</row>
    <row r="2031" spans="1:13">
      <c r="A2031" s="5"/>
      <c r="B2031" s="96"/>
      <c r="C2031" s="96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</row>
    <row r="2032" spans="1:13">
      <c r="A2032" s="5"/>
      <c r="B2032" s="96"/>
      <c r="C2032" s="96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</row>
    <row r="2033" spans="1:13">
      <c r="A2033" s="5"/>
      <c r="B2033" s="96"/>
      <c r="C2033" s="96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</row>
    <row r="2034" spans="1:13">
      <c r="A2034" s="5"/>
      <c r="B2034" s="96"/>
      <c r="C2034" s="96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</row>
    <row r="2035" spans="1:13">
      <c r="A2035" s="5"/>
      <c r="B2035" s="96"/>
      <c r="C2035" s="96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</row>
    <row r="2036" spans="1:13">
      <c r="A2036" s="5"/>
      <c r="B2036" s="96"/>
      <c r="C2036" s="96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</row>
    <row r="2037" spans="1:13">
      <c r="A2037" s="5"/>
      <c r="B2037" s="96"/>
      <c r="C2037" s="96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</row>
    <row r="2038" spans="1:13">
      <c r="A2038" s="5"/>
      <c r="B2038" s="96"/>
      <c r="C2038" s="96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</row>
    <row r="2039" spans="1:13">
      <c r="A2039" s="5"/>
      <c r="B2039" s="96"/>
      <c r="C2039" s="96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</row>
    <row r="2040" spans="1:13">
      <c r="A2040" s="5"/>
      <c r="B2040" s="96"/>
      <c r="C2040" s="96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</row>
    <row r="2041" spans="1:13">
      <c r="A2041" s="5"/>
      <c r="B2041" s="96"/>
      <c r="C2041" s="96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</row>
    <row r="2042" spans="1:13">
      <c r="A2042" s="5"/>
      <c r="B2042" s="96"/>
      <c r="C2042" s="96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</row>
    <row r="2043" spans="1:13">
      <c r="A2043" s="5"/>
      <c r="B2043" s="96"/>
      <c r="C2043" s="96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</row>
    <row r="2044" spans="1:13">
      <c r="A2044" s="5"/>
      <c r="B2044" s="96"/>
      <c r="C2044" s="96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</row>
    <row r="2045" spans="1:13">
      <c r="A2045" s="5"/>
      <c r="B2045" s="96"/>
      <c r="C2045" s="96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</row>
    <row r="2046" spans="1:13">
      <c r="A2046" s="5"/>
      <c r="B2046" s="96"/>
      <c r="C2046" s="96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</row>
    <row r="2047" spans="1:13">
      <c r="A2047" s="5"/>
      <c r="B2047" s="96"/>
      <c r="C2047" s="96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</row>
    <row r="2048" spans="1:13">
      <c r="A2048" s="5"/>
      <c r="B2048" s="96"/>
      <c r="C2048" s="96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</row>
    <row r="2049" spans="1:13">
      <c r="A2049" s="5"/>
      <c r="B2049" s="96"/>
      <c r="C2049" s="96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</row>
    <row r="2050" spans="1:13">
      <c r="A2050" s="5"/>
      <c r="B2050" s="96"/>
      <c r="C2050" s="96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</row>
    <row r="2051" spans="1:13">
      <c r="A2051" s="5"/>
      <c r="B2051" s="96"/>
      <c r="C2051" s="96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</row>
    <row r="2052" spans="1:13">
      <c r="A2052" s="5"/>
      <c r="B2052" s="96"/>
      <c r="C2052" s="96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</row>
    <row r="2053" spans="1:13">
      <c r="A2053" s="5"/>
      <c r="B2053" s="96"/>
      <c r="C2053" s="96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</row>
    <row r="2054" spans="1:13">
      <c r="A2054" s="5"/>
      <c r="B2054" s="96"/>
      <c r="C2054" s="96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</row>
    <row r="2055" spans="1:13">
      <c r="A2055" s="5"/>
      <c r="B2055" s="96"/>
      <c r="C2055" s="96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</row>
    <row r="2056" spans="1:13">
      <c r="A2056" s="5"/>
      <c r="B2056" s="96"/>
      <c r="C2056" s="96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</row>
    <row r="2057" spans="1:13">
      <c r="A2057" s="5"/>
      <c r="B2057" s="96"/>
      <c r="C2057" s="96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</row>
    <row r="2058" spans="1:13">
      <c r="A2058" s="5"/>
      <c r="B2058" s="96"/>
      <c r="C2058" s="96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</row>
    <row r="2059" spans="1:13">
      <c r="A2059" s="5"/>
      <c r="B2059" s="96"/>
      <c r="C2059" s="96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</row>
    <row r="2060" spans="1:13">
      <c r="A2060" s="5"/>
      <c r="B2060" s="96"/>
      <c r="C2060" s="96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</row>
    <row r="2061" spans="1:13">
      <c r="A2061" s="5"/>
      <c r="B2061" s="96"/>
      <c r="C2061" s="96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</row>
    <row r="2062" spans="1:13">
      <c r="A2062" s="5"/>
      <c r="B2062" s="96"/>
      <c r="C2062" s="96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</row>
    <row r="2063" spans="1:13">
      <c r="A2063" s="5"/>
      <c r="B2063" s="96"/>
      <c r="C2063" s="96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</row>
    <row r="2064" spans="1:13">
      <c r="A2064" s="5"/>
      <c r="B2064" s="96"/>
      <c r="C2064" s="96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</row>
    <row r="2065" spans="1:13">
      <c r="A2065" s="5"/>
      <c r="B2065" s="96"/>
      <c r="C2065" s="96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</row>
    <row r="2066" spans="1:13">
      <c r="A2066" s="5"/>
      <c r="B2066" s="96"/>
      <c r="C2066" s="96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</row>
    <row r="2067" spans="1:13">
      <c r="A2067" s="5"/>
      <c r="B2067" s="96"/>
      <c r="C2067" s="96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</row>
    <row r="2068" spans="1:13">
      <c r="A2068" s="5"/>
      <c r="B2068" s="96"/>
      <c r="C2068" s="96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</row>
    <row r="2069" spans="1:13">
      <c r="A2069" s="5"/>
      <c r="B2069" s="96"/>
      <c r="C2069" s="96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</row>
    <row r="2070" spans="1:13">
      <c r="A2070" s="5"/>
      <c r="B2070" s="96"/>
      <c r="C2070" s="96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</row>
    <row r="2071" spans="1:13">
      <c r="A2071" s="5"/>
      <c r="B2071" s="96"/>
      <c r="C2071" s="96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</row>
    <row r="2072" spans="1:13">
      <c r="A2072" s="5"/>
      <c r="B2072" s="96"/>
      <c r="C2072" s="96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</row>
    <row r="2073" spans="1:13">
      <c r="A2073" s="5"/>
      <c r="B2073" s="96"/>
      <c r="C2073" s="96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</row>
    <row r="2074" spans="1:13">
      <c r="A2074" s="5"/>
      <c r="B2074" s="96"/>
      <c r="C2074" s="96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</row>
    <row r="2075" spans="1:13">
      <c r="A2075" s="5"/>
      <c r="B2075" s="96"/>
      <c r="C2075" s="96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</row>
    <row r="2076" spans="1:13">
      <c r="A2076" s="5"/>
      <c r="B2076" s="96"/>
      <c r="C2076" s="96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</row>
    <row r="2077" spans="1:13">
      <c r="A2077" s="5"/>
      <c r="B2077" s="96"/>
      <c r="C2077" s="96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</row>
    <row r="2078" spans="1:13">
      <c r="A2078" s="5"/>
      <c r="B2078" s="96"/>
      <c r="C2078" s="96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</row>
    <row r="2079" spans="1:13">
      <c r="A2079" s="5"/>
      <c r="B2079" s="96"/>
      <c r="C2079" s="96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</row>
    <row r="2080" spans="1:13">
      <c r="A2080" s="5"/>
      <c r="B2080" s="96"/>
      <c r="C2080" s="96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</row>
    <row r="2081" spans="1:13">
      <c r="A2081" s="5"/>
      <c r="B2081" s="96"/>
      <c r="C2081" s="96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</row>
    <row r="2082" spans="1:13">
      <c r="A2082" s="5"/>
      <c r="B2082" s="96"/>
      <c r="C2082" s="96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</row>
    <row r="2083" spans="1:13">
      <c r="A2083" s="5"/>
      <c r="B2083" s="96"/>
      <c r="C2083" s="96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</row>
    <row r="2084" spans="1:13">
      <c r="A2084" s="5"/>
      <c r="B2084" s="96"/>
      <c r="C2084" s="96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</row>
    <row r="2085" spans="1:13">
      <c r="A2085" s="5"/>
      <c r="B2085" s="96"/>
      <c r="C2085" s="96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</row>
    <row r="2086" spans="1:13">
      <c r="A2086" s="5"/>
      <c r="B2086" s="96"/>
      <c r="C2086" s="96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</row>
    <row r="2087" spans="1:13">
      <c r="A2087" s="5"/>
      <c r="B2087" s="96"/>
      <c r="C2087" s="96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</row>
    <row r="2088" spans="1:13">
      <c r="A2088" s="5"/>
      <c r="B2088" s="96"/>
      <c r="C2088" s="96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</row>
    <row r="2089" spans="1:13">
      <c r="A2089" s="5"/>
      <c r="B2089" s="96"/>
      <c r="C2089" s="96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</row>
    <row r="2090" spans="1:13">
      <c r="A2090" s="5"/>
      <c r="B2090" s="96"/>
      <c r="C2090" s="96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</row>
    <row r="2091" spans="1:13">
      <c r="A2091" s="5"/>
      <c r="B2091" s="96"/>
      <c r="C2091" s="96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</row>
    <row r="2092" spans="1:13">
      <c r="A2092" s="5"/>
      <c r="B2092" s="96"/>
      <c r="C2092" s="96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</row>
    <row r="2093" spans="1:13">
      <c r="A2093" s="5"/>
      <c r="B2093" s="96"/>
      <c r="C2093" s="96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</row>
    <row r="2094" spans="1:13">
      <c r="A2094" s="5"/>
      <c r="B2094" s="96"/>
      <c r="C2094" s="96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</row>
    <row r="2095" spans="1:13">
      <c r="A2095" s="5"/>
      <c r="B2095" s="96"/>
      <c r="C2095" s="96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</row>
    <row r="2096" spans="1:13">
      <c r="A2096" s="5"/>
      <c r="B2096" s="96"/>
      <c r="C2096" s="96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</row>
    <row r="2097" spans="1:13">
      <c r="A2097" s="5"/>
      <c r="B2097" s="96"/>
      <c r="C2097" s="96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</row>
    <row r="2098" spans="1:13">
      <c r="A2098" s="5"/>
      <c r="B2098" s="96"/>
      <c r="C2098" s="96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</row>
    <row r="2099" spans="1:13">
      <c r="A2099" s="5"/>
      <c r="B2099" s="96"/>
      <c r="C2099" s="96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</row>
    <row r="2100" spans="1:13">
      <c r="A2100" s="5"/>
      <c r="B2100" s="96"/>
      <c r="C2100" s="96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</row>
    <row r="2101" spans="1:13">
      <c r="A2101" s="5"/>
      <c r="B2101" s="96"/>
      <c r="C2101" s="96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</row>
    <row r="2102" spans="1:13">
      <c r="A2102" s="5"/>
      <c r="B2102" s="96"/>
      <c r="C2102" s="96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</row>
    <row r="2103" spans="1:13">
      <c r="A2103" s="5"/>
      <c r="B2103" s="96"/>
      <c r="C2103" s="96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</row>
    <row r="2104" spans="1:13">
      <c r="A2104" s="5"/>
      <c r="B2104" s="96"/>
      <c r="C2104" s="96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</row>
    <row r="2105" spans="1:13">
      <c r="A2105" s="5"/>
      <c r="B2105" s="96"/>
      <c r="C2105" s="96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</row>
    <row r="2106" spans="1:13">
      <c r="A2106" s="5"/>
      <c r="B2106" s="96"/>
      <c r="C2106" s="96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</row>
    <row r="2107" spans="1:13">
      <c r="A2107" s="5"/>
      <c r="B2107" s="96"/>
      <c r="C2107" s="96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</row>
    <row r="2108" spans="1:13">
      <c r="A2108" s="5"/>
      <c r="B2108" s="96"/>
      <c r="C2108" s="96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</row>
    <row r="2109" spans="1:13">
      <c r="A2109" s="5"/>
      <c r="B2109" s="96"/>
      <c r="C2109" s="96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</row>
    <row r="2110" spans="1:13">
      <c r="A2110" s="5"/>
      <c r="B2110" s="96"/>
      <c r="C2110" s="96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</row>
    <row r="2111" spans="1:13">
      <c r="A2111" s="5"/>
      <c r="B2111" s="96"/>
      <c r="C2111" s="96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</row>
    <row r="2112" spans="1:13">
      <c r="A2112" s="5"/>
      <c r="B2112" s="96"/>
      <c r="C2112" s="96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</row>
    <row r="2113" spans="1:13">
      <c r="A2113" s="5"/>
      <c r="B2113" s="96"/>
      <c r="C2113" s="96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</row>
    <row r="2114" spans="1:13">
      <c r="A2114" s="5"/>
      <c r="B2114" s="96"/>
      <c r="C2114" s="96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</row>
    <row r="2115" spans="1:13">
      <c r="A2115" s="5"/>
      <c r="B2115" s="96"/>
      <c r="C2115" s="96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</row>
    <row r="2116" spans="1:13">
      <c r="A2116" s="5"/>
      <c r="B2116" s="96"/>
      <c r="C2116" s="96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</row>
    <row r="2117" spans="1:13">
      <c r="A2117" s="5"/>
      <c r="B2117" s="96"/>
      <c r="C2117" s="96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</row>
    <row r="2118" spans="1:13">
      <c r="A2118" s="5"/>
      <c r="B2118" s="96"/>
      <c r="C2118" s="96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</row>
    <row r="2119" spans="1:13">
      <c r="A2119" s="5"/>
      <c r="B2119" s="96"/>
      <c r="C2119" s="96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</row>
    <row r="2120" spans="1:13">
      <c r="A2120" s="5"/>
      <c r="B2120" s="96"/>
      <c r="C2120" s="96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</row>
    <row r="2121" spans="1:13">
      <c r="A2121" s="5"/>
      <c r="B2121" s="96"/>
      <c r="C2121" s="96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</row>
    <row r="2122" spans="1:13">
      <c r="A2122" s="5"/>
      <c r="B2122" s="96"/>
      <c r="C2122" s="96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</row>
    <row r="2123" spans="1:13">
      <c r="A2123" s="5"/>
      <c r="B2123" s="96"/>
      <c r="C2123" s="96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</row>
    <row r="2124" spans="1:13">
      <c r="A2124" s="5"/>
      <c r="B2124" s="96"/>
      <c r="C2124" s="96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</row>
    <row r="2125" spans="1:13">
      <c r="A2125" s="5"/>
      <c r="B2125" s="96"/>
      <c r="C2125" s="96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</row>
    <row r="2126" spans="1:13">
      <c r="A2126" s="5"/>
      <c r="B2126" s="96"/>
      <c r="C2126" s="96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</row>
    <row r="2127" spans="1:13">
      <c r="A2127" s="5"/>
      <c r="B2127" s="96"/>
      <c r="C2127" s="96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</row>
    <row r="2128" spans="1:13">
      <c r="A2128" s="5"/>
      <c r="B2128" s="96"/>
      <c r="C2128" s="96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</row>
    <row r="2129" spans="1:13">
      <c r="A2129" s="5"/>
      <c r="B2129" s="96"/>
      <c r="C2129" s="96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</row>
    <row r="2130" spans="1:13">
      <c r="A2130" s="5"/>
      <c r="B2130" s="96"/>
      <c r="C2130" s="96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</row>
    <row r="2131" spans="1:13">
      <c r="A2131" s="5"/>
      <c r="B2131" s="96"/>
      <c r="C2131" s="96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</row>
    <row r="2132" spans="1:13">
      <c r="A2132" s="5"/>
      <c r="B2132" s="96"/>
      <c r="C2132" s="96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</row>
    <row r="2133" spans="1:13">
      <c r="A2133" s="5"/>
      <c r="B2133" s="96"/>
      <c r="C2133" s="96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</row>
    <row r="2134" spans="1:13">
      <c r="A2134" s="5"/>
      <c r="B2134" s="96"/>
      <c r="C2134" s="96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</row>
    <row r="2135" spans="1:13">
      <c r="A2135" s="5"/>
      <c r="B2135" s="96"/>
      <c r="C2135" s="96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</row>
    <row r="2136" spans="1:13">
      <c r="A2136" s="5"/>
      <c r="B2136" s="96"/>
      <c r="C2136" s="96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</row>
    <row r="2137" spans="1:13">
      <c r="A2137" s="5"/>
      <c r="B2137" s="96"/>
      <c r="C2137" s="96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</row>
    <row r="2138" spans="1:13">
      <c r="A2138" s="5"/>
      <c r="B2138" s="96"/>
      <c r="C2138" s="96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</row>
    <row r="2139" spans="1:13">
      <c r="A2139" s="5"/>
      <c r="B2139" s="96"/>
      <c r="C2139" s="96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</row>
    <row r="2140" spans="1:13">
      <c r="A2140" s="5"/>
      <c r="B2140" s="96"/>
      <c r="C2140" s="96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</row>
    <row r="2141" spans="1:13">
      <c r="A2141" s="5"/>
      <c r="B2141" s="96"/>
      <c r="C2141" s="96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</row>
    <row r="2142" spans="1:13">
      <c r="A2142" s="5"/>
      <c r="B2142" s="96"/>
      <c r="C2142" s="96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</row>
    <row r="2143" spans="1:13">
      <c r="A2143" s="5"/>
      <c r="B2143" s="96"/>
      <c r="C2143" s="96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</row>
    <row r="2144" spans="1:13">
      <c r="A2144" s="5"/>
      <c r="B2144" s="96"/>
      <c r="C2144" s="96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</row>
    <row r="2145" spans="1:13">
      <c r="A2145" s="5"/>
      <c r="B2145" s="96"/>
      <c r="C2145" s="96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</row>
    <row r="2146" spans="1:13">
      <c r="A2146" s="5"/>
      <c r="B2146" s="96"/>
      <c r="C2146" s="96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</row>
    <row r="2147" spans="1:13">
      <c r="A2147" s="5"/>
      <c r="B2147" s="96"/>
      <c r="C2147" s="96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</row>
    <row r="2148" spans="1:13">
      <c r="A2148" s="5"/>
      <c r="B2148" s="96"/>
      <c r="C2148" s="96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</row>
    <row r="2149" spans="1:13">
      <c r="A2149" s="5"/>
      <c r="B2149" s="96"/>
      <c r="C2149" s="96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</row>
    <row r="2150" spans="1:13">
      <c r="A2150" s="5"/>
      <c r="B2150" s="96"/>
      <c r="C2150" s="96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</row>
    <row r="2151" spans="1:13">
      <c r="A2151" s="5"/>
      <c r="B2151" s="96"/>
      <c r="C2151" s="96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</row>
    <row r="2152" spans="1:13">
      <c r="A2152" s="5"/>
      <c r="B2152" s="96"/>
      <c r="C2152" s="96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</row>
    <row r="2153" spans="1:13">
      <c r="A2153" s="5"/>
      <c r="B2153" s="96"/>
      <c r="C2153" s="96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</row>
    <row r="2154" spans="1:13">
      <c r="A2154" s="5"/>
      <c r="B2154" s="96"/>
      <c r="C2154" s="96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</row>
    <row r="2155" spans="1:13">
      <c r="A2155" s="5"/>
      <c r="B2155" s="96"/>
      <c r="C2155" s="96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</row>
    <row r="2156" spans="1:13">
      <c r="A2156" s="5"/>
      <c r="B2156" s="96"/>
      <c r="C2156" s="96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</row>
    <row r="2157" spans="1:13">
      <c r="A2157" s="5"/>
      <c r="B2157" s="96"/>
      <c r="C2157" s="96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</row>
    <row r="2158" spans="1:13">
      <c r="A2158" s="5"/>
      <c r="B2158" s="96"/>
      <c r="C2158" s="96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</row>
    <row r="2159" spans="1:13">
      <c r="A2159" s="5"/>
      <c r="B2159" s="96"/>
      <c r="C2159" s="96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</row>
    <row r="2160" spans="1:13">
      <c r="A2160" s="5"/>
      <c r="B2160" s="96"/>
      <c r="C2160" s="96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</row>
    <row r="2161" spans="1:13">
      <c r="A2161" s="5"/>
      <c r="B2161" s="96"/>
      <c r="C2161" s="96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</row>
    <row r="2162" spans="1:13">
      <c r="A2162" s="5"/>
      <c r="B2162" s="96"/>
      <c r="C2162" s="96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</row>
    <row r="2163" spans="1:13">
      <c r="A2163" s="5"/>
      <c r="B2163" s="96"/>
      <c r="C2163" s="96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</row>
    <row r="2164" spans="1:13">
      <c r="A2164" s="5"/>
      <c r="B2164" s="96"/>
      <c r="C2164" s="96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</row>
    <row r="2165" spans="1:13">
      <c r="A2165" s="5"/>
      <c r="B2165" s="96"/>
      <c r="C2165" s="96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</row>
    <row r="2166" spans="1:13">
      <c r="A2166" s="5"/>
      <c r="B2166" s="96"/>
      <c r="C2166" s="96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</row>
    <row r="2167" spans="1:13">
      <c r="A2167" s="5"/>
      <c r="B2167" s="96"/>
      <c r="C2167" s="96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</row>
    <row r="2168" spans="1:13">
      <c r="A2168" s="5"/>
      <c r="B2168" s="96"/>
      <c r="C2168" s="96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</row>
    <row r="2169" spans="1:13">
      <c r="A2169" s="5"/>
      <c r="B2169" s="96"/>
      <c r="C2169" s="96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</row>
    <row r="2170" spans="1:13">
      <c r="A2170" s="5"/>
      <c r="B2170" s="96"/>
      <c r="C2170" s="96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</row>
    <row r="2171" spans="1:13">
      <c r="A2171" s="5"/>
      <c r="B2171" s="96"/>
      <c r="C2171" s="96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</row>
    <row r="2172" spans="1:13">
      <c r="A2172" s="5"/>
      <c r="B2172" s="96"/>
      <c r="C2172" s="96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</row>
    <row r="2173" spans="1:13">
      <c r="A2173" s="5"/>
      <c r="B2173" s="96"/>
      <c r="C2173" s="96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</row>
    <row r="2174" spans="1:13">
      <c r="A2174" s="5"/>
      <c r="B2174" s="96"/>
      <c r="C2174" s="96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</row>
    <row r="2175" spans="1:13">
      <c r="A2175" s="5"/>
      <c r="B2175" s="96"/>
      <c r="C2175" s="96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</row>
    <row r="2176" spans="1:13">
      <c r="A2176" s="5"/>
      <c r="B2176" s="96"/>
      <c r="C2176" s="96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</row>
    <row r="2177" spans="1:13">
      <c r="A2177" s="5"/>
      <c r="B2177" s="96"/>
      <c r="C2177" s="96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</row>
    <row r="2178" spans="1:13">
      <c r="A2178" s="5"/>
      <c r="B2178" s="96"/>
      <c r="C2178" s="96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</row>
    <row r="2179" spans="1:13">
      <c r="A2179" s="5"/>
      <c r="B2179" s="96"/>
      <c r="C2179" s="96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</row>
    <row r="2180" spans="1:13">
      <c r="A2180" s="5"/>
      <c r="B2180" s="96"/>
      <c r="C2180" s="96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</row>
    <row r="2181" spans="1:13">
      <c r="A2181" s="5"/>
      <c r="B2181" s="96"/>
      <c r="C2181" s="96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</row>
    <row r="2182" spans="1:13">
      <c r="A2182" s="5"/>
      <c r="B2182" s="96"/>
      <c r="C2182" s="96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</row>
    <row r="2183" spans="1:13">
      <c r="A2183" s="5"/>
      <c r="B2183" s="96"/>
      <c r="C2183" s="96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</row>
    <row r="2184" spans="1:13">
      <c r="A2184" s="5"/>
      <c r="B2184" s="96"/>
      <c r="C2184" s="96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</row>
    <row r="2185" spans="1:13">
      <c r="A2185" s="5"/>
      <c r="B2185" s="96"/>
      <c r="C2185" s="96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</row>
    <row r="2186" spans="1:13">
      <c r="A2186" s="5"/>
      <c r="B2186" s="96"/>
      <c r="C2186" s="96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</row>
    <row r="2187" spans="1:13">
      <c r="A2187" s="5"/>
      <c r="B2187" s="96"/>
      <c r="C2187" s="96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</row>
    <row r="2188" spans="1:13">
      <c r="A2188" s="5"/>
      <c r="B2188" s="96"/>
      <c r="C2188" s="96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</row>
    <row r="2189" spans="1:13">
      <c r="A2189" s="5"/>
      <c r="B2189" s="96"/>
      <c r="C2189" s="96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</row>
    <row r="2190" spans="1:13">
      <c r="A2190" s="5"/>
      <c r="B2190" s="96"/>
      <c r="C2190" s="96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</row>
    <row r="2191" spans="1:13">
      <c r="A2191" s="5"/>
      <c r="B2191" s="96"/>
      <c r="C2191" s="96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</row>
    <row r="2192" spans="1:13">
      <c r="A2192" s="5"/>
      <c r="B2192" s="96"/>
      <c r="C2192" s="96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</row>
    <row r="2193" spans="1:13">
      <c r="A2193" s="5"/>
      <c r="B2193" s="96"/>
      <c r="C2193" s="96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</row>
    <row r="2194" spans="1:13">
      <c r="A2194" s="5"/>
      <c r="B2194" s="96"/>
      <c r="C2194" s="96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</row>
    <row r="2195" spans="1:13">
      <c r="A2195" s="5"/>
      <c r="B2195" s="96"/>
      <c r="C2195" s="96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</row>
    <row r="2196" spans="1:13">
      <c r="A2196" s="5"/>
      <c r="B2196" s="96"/>
      <c r="C2196" s="96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</row>
    <row r="2197" spans="1:13">
      <c r="A2197" s="5"/>
      <c r="B2197" s="96"/>
      <c r="C2197" s="96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</row>
    <row r="2198" spans="1:13">
      <c r="A2198" s="5"/>
      <c r="B2198" s="96"/>
      <c r="C2198" s="96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</row>
    <row r="2199" spans="1:13">
      <c r="A2199" s="5"/>
      <c r="B2199" s="96"/>
      <c r="C2199" s="96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</row>
    <row r="2200" spans="1:13">
      <c r="A2200" s="5"/>
      <c r="B2200" s="96"/>
      <c r="C2200" s="96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</row>
    <row r="2201" spans="1:13">
      <c r="A2201" s="5"/>
      <c r="B2201" s="96"/>
      <c r="C2201" s="96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</row>
    <row r="2202" spans="1:13">
      <c r="A2202" s="5"/>
      <c r="B2202" s="96"/>
      <c r="C2202" s="96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</row>
    <row r="2203" spans="1:13">
      <c r="A2203" s="5"/>
      <c r="B2203" s="96"/>
      <c r="C2203" s="96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</row>
    <row r="2204" spans="1:13">
      <c r="A2204" s="5"/>
      <c r="B2204" s="96"/>
      <c r="C2204" s="96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</row>
    <row r="2205" spans="1:13">
      <c r="A2205" s="5"/>
      <c r="B2205" s="96"/>
      <c r="C2205" s="96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</row>
    <row r="2206" spans="1:13">
      <c r="A2206" s="5"/>
      <c r="B2206" s="96"/>
      <c r="C2206" s="96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</row>
    <row r="2207" spans="1:13">
      <c r="A2207" s="5"/>
      <c r="B2207" s="96"/>
      <c r="C2207" s="96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</row>
    <row r="2208" spans="1:13">
      <c r="A2208" s="5"/>
      <c r="B2208" s="96"/>
      <c r="C2208" s="96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</row>
    <row r="2209" spans="1:13">
      <c r="A2209" s="5"/>
      <c r="B2209" s="96"/>
      <c r="C2209" s="96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</row>
    <row r="2210" spans="1:13">
      <c r="A2210" s="5"/>
      <c r="B2210" s="96"/>
      <c r="C2210" s="96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</row>
    <row r="2211" spans="1:13">
      <c r="A2211" s="5"/>
      <c r="B2211" s="96"/>
      <c r="C2211" s="96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</row>
    <row r="2212" spans="1:13">
      <c r="A2212" s="5"/>
      <c r="B2212" s="96"/>
      <c r="C2212" s="96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</row>
    <row r="2213" spans="1:13">
      <c r="A2213" s="5"/>
      <c r="B2213" s="96"/>
      <c r="C2213" s="96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</row>
    <row r="2214" spans="1:13">
      <c r="A2214" s="5"/>
      <c r="B2214" s="96"/>
      <c r="C2214" s="96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</row>
    <row r="2215" spans="1:13">
      <c r="A2215" s="5"/>
      <c r="B2215" s="96"/>
      <c r="C2215" s="96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</row>
    <row r="2216" spans="1:13">
      <c r="A2216" s="5"/>
      <c r="B2216" s="96"/>
      <c r="C2216" s="96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</row>
    <row r="2217" spans="1:13">
      <c r="A2217" s="5"/>
      <c r="B2217" s="96"/>
      <c r="C2217" s="96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</row>
    <row r="2218" spans="1:13">
      <c r="A2218" s="5"/>
      <c r="B2218" s="96"/>
      <c r="C2218" s="96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</row>
    <row r="2219" spans="1:13">
      <c r="A2219" s="5"/>
      <c r="B2219" s="96"/>
      <c r="C2219" s="96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</row>
    <row r="2220" spans="1:13">
      <c r="A2220" s="5"/>
      <c r="B2220" s="96"/>
      <c r="C2220" s="96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</row>
    <row r="2221" spans="1:13">
      <c r="A2221" s="5"/>
      <c r="B2221" s="96"/>
      <c r="C2221" s="96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</row>
    <row r="2222" spans="1:13">
      <c r="A2222" s="5"/>
      <c r="B2222" s="96"/>
      <c r="C2222" s="96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</row>
    <row r="2223" spans="1:13">
      <c r="A2223" s="5"/>
      <c r="B2223" s="96"/>
      <c r="C2223" s="96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</row>
    <row r="2224" spans="1:13">
      <c r="A2224" s="5"/>
      <c r="B2224" s="96"/>
      <c r="C2224" s="96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</row>
    <row r="2225" spans="1:13">
      <c r="A2225" s="5"/>
      <c r="B2225" s="96"/>
      <c r="C2225" s="96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</row>
    <row r="2226" spans="1:13">
      <c r="A2226" s="5"/>
      <c r="B2226" s="96"/>
      <c r="C2226" s="96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</row>
    <row r="2227" spans="1:13">
      <c r="A2227" s="5"/>
      <c r="B2227" s="96"/>
      <c r="C2227" s="96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</row>
    <row r="2228" spans="1:13">
      <c r="A2228" s="5"/>
      <c r="B2228" s="96"/>
      <c r="C2228" s="96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</row>
    <row r="2229" spans="1:13">
      <c r="A2229" s="5"/>
      <c r="B2229" s="96"/>
      <c r="C2229" s="96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</row>
    <row r="2230" spans="1:13">
      <c r="A2230" s="5"/>
      <c r="B2230" s="96"/>
      <c r="C2230" s="96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</row>
    <row r="2231" spans="1:13">
      <c r="A2231" s="5"/>
      <c r="B2231" s="96"/>
      <c r="C2231" s="96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</row>
    <row r="2232" spans="1:13">
      <c r="A2232" s="5"/>
      <c r="B2232" s="96"/>
      <c r="C2232" s="96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</row>
    <row r="2233" spans="1:13">
      <c r="A2233" s="5"/>
      <c r="B2233" s="96"/>
      <c r="C2233" s="96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</row>
    <row r="2234" spans="1:13">
      <c r="A2234" s="5"/>
      <c r="B2234" s="96"/>
      <c r="C2234" s="96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</row>
    <row r="2235" spans="1:13">
      <c r="A2235" s="5"/>
      <c r="B2235" s="96"/>
      <c r="C2235" s="96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</row>
    <row r="2236" spans="1:13">
      <c r="A2236" s="5"/>
      <c r="B2236" s="96"/>
      <c r="C2236" s="96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</row>
    <row r="2237" spans="1:13">
      <c r="A2237" s="5"/>
      <c r="B2237" s="96"/>
      <c r="C2237" s="96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</row>
    <row r="2238" spans="1:13">
      <c r="A2238" s="5"/>
      <c r="B2238" s="96"/>
      <c r="C2238" s="96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</row>
    <row r="2239" spans="1:13">
      <c r="A2239" s="5"/>
      <c r="B2239" s="96"/>
      <c r="C2239" s="96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</row>
    <row r="2240" spans="1:13">
      <c r="A2240" s="5"/>
      <c r="B2240" s="96"/>
      <c r="C2240" s="96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</row>
    <row r="2241" spans="1:13">
      <c r="A2241" s="5"/>
      <c r="B2241" s="96"/>
      <c r="C2241" s="96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</row>
    <row r="2242" spans="1:13">
      <c r="A2242" s="5"/>
      <c r="B2242" s="96"/>
      <c r="C2242" s="96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</row>
    <row r="2243" spans="1:13">
      <c r="A2243" s="5"/>
      <c r="B2243" s="96"/>
      <c r="C2243" s="96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</row>
    <row r="2244" spans="1:13">
      <c r="A2244" s="5"/>
      <c r="B2244" s="96"/>
      <c r="C2244" s="96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</row>
    <row r="2245" spans="1:13">
      <c r="A2245" s="5"/>
      <c r="B2245" s="96"/>
      <c r="C2245" s="96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</row>
    <row r="2246" spans="1:13">
      <c r="A2246" s="5"/>
      <c r="B2246" s="96"/>
      <c r="C2246" s="96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</row>
    <row r="2247" spans="1:13">
      <c r="A2247" s="5"/>
      <c r="B2247" s="96"/>
      <c r="C2247" s="96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</row>
    <row r="2248" spans="1:13">
      <c r="A2248" s="5"/>
      <c r="B2248" s="96"/>
      <c r="C2248" s="96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</row>
    <row r="2249" spans="1:13">
      <c r="A2249" s="5"/>
      <c r="B2249" s="96"/>
      <c r="C2249" s="96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</row>
    <row r="2250" spans="1:13">
      <c r="A2250" s="5"/>
      <c r="B2250" s="96"/>
      <c r="C2250" s="96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</row>
    <row r="2251" spans="1:13">
      <c r="A2251" s="5"/>
      <c r="B2251" s="96"/>
      <c r="C2251" s="96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</row>
    <row r="2252" spans="1:13">
      <c r="A2252" s="5"/>
      <c r="B2252" s="96"/>
      <c r="C2252" s="96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</row>
    <row r="2253" spans="1:13">
      <c r="A2253" s="5"/>
      <c r="B2253" s="96"/>
      <c r="C2253" s="96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</row>
    <row r="2254" spans="1:13">
      <c r="A2254" s="5"/>
      <c r="B2254" s="96"/>
      <c r="C2254" s="96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</row>
    <row r="2255" spans="1:13">
      <c r="A2255" s="5"/>
      <c r="B2255" s="96"/>
      <c r="C2255" s="96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</row>
    <row r="2256" spans="1:13">
      <c r="A2256" s="5"/>
      <c r="B2256" s="96"/>
      <c r="C2256" s="96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</row>
    <row r="2257" spans="1:13">
      <c r="A2257" s="5"/>
      <c r="B2257" s="96"/>
      <c r="C2257" s="96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</row>
    <row r="2258" spans="1:13">
      <c r="A2258" s="5"/>
      <c r="B2258" s="96"/>
      <c r="C2258" s="96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</row>
    <row r="2259" spans="1:13">
      <c r="A2259" s="5"/>
      <c r="B2259" s="96"/>
      <c r="C2259" s="96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</row>
    <row r="2260" spans="1:13">
      <c r="A2260" s="5"/>
      <c r="B2260" s="96"/>
      <c r="C2260" s="96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</row>
    <row r="2261" spans="1:13">
      <c r="A2261" s="5"/>
      <c r="B2261" s="96"/>
      <c r="C2261" s="96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</row>
    <row r="2262" spans="1:13">
      <c r="A2262" s="5"/>
      <c r="B2262" s="96"/>
      <c r="C2262" s="96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</row>
    <row r="2263" spans="1:13">
      <c r="A2263" s="5"/>
      <c r="B2263" s="96"/>
      <c r="C2263" s="96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</row>
    <row r="2264" spans="1:13">
      <c r="A2264" s="5"/>
      <c r="B2264" s="96"/>
      <c r="C2264" s="96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</row>
    <row r="2265" spans="1:13">
      <c r="A2265" s="5"/>
      <c r="B2265" s="96"/>
      <c r="C2265" s="96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</row>
    <row r="2266" spans="1:13">
      <c r="A2266" s="5"/>
      <c r="B2266" s="96"/>
      <c r="C2266" s="96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</row>
    <row r="2267" spans="1:13">
      <c r="A2267" s="5"/>
      <c r="B2267" s="96"/>
      <c r="C2267" s="96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</row>
    <row r="2268" spans="1:13">
      <c r="A2268" s="5"/>
      <c r="B2268" s="3"/>
      <c r="C2268" s="3"/>
      <c r="D2268" s="4"/>
      <c r="E2268" s="4"/>
      <c r="F2268" s="4"/>
      <c r="G2268" s="4"/>
      <c r="H2268" s="97"/>
      <c r="I2268" s="4"/>
      <c r="J2268" s="4"/>
      <c r="K2268" s="4"/>
      <c r="L2268" s="4"/>
      <c r="M2268" s="4"/>
    </row>
    <row r="2269" spans="1:13">
      <c r="A2269" s="5"/>
      <c r="B2269" s="96"/>
      <c r="C2269" s="96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</row>
    <row r="2270" spans="1:13">
      <c r="A2270" s="5"/>
      <c r="B2270" s="96"/>
      <c r="C2270" s="96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</row>
    <row r="2271" spans="1:13">
      <c r="A2271" s="5"/>
      <c r="B2271" s="96"/>
      <c r="C2271" s="96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</row>
    <row r="2272" spans="1:13">
      <c r="A2272" s="5"/>
      <c r="B2272" s="96"/>
      <c r="C2272" s="96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</row>
    <row r="2273" spans="1:13">
      <c r="A2273" s="5"/>
      <c r="B2273" s="96"/>
      <c r="C2273" s="96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</row>
    <row r="2274" spans="1:13">
      <c r="A2274" s="5"/>
      <c r="B2274" s="96"/>
      <c r="C2274" s="96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</row>
    <row r="2275" spans="1:13">
      <c r="A2275" s="5"/>
      <c r="B2275" s="96"/>
      <c r="C2275" s="96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</row>
    <row r="2276" spans="1:13">
      <c r="A2276" s="5"/>
      <c r="B2276" s="96"/>
      <c r="C2276" s="96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</row>
    <row r="2277" spans="1:13">
      <c r="A2277" s="5"/>
      <c r="B2277" s="96"/>
      <c r="C2277" s="96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</row>
    <row r="2278" spans="1:13">
      <c r="A2278" s="5"/>
      <c r="B2278" s="96"/>
      <c r="C2278" s="96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</row>
    <row r="2279" spans="1:13">
      <c r="A2279" s="5"/>
      <c r="B2279" s="96"/>
      <c r="C2279" s="96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</row>
    <row r="2280" spans="1:13">
      <c r="A2280" s="5"/>
      <c r="B2280" s="96"/>
      <c r="C2280" s="96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</row>
    <row r="2281" spans="1:13">
      <c r="A2281" s="5"/>
      <c r="B2281" s="96"/>
      <c r="C2281" s="96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</row>
    <row r="2282" spans="1:13">
      <c r="A2282" s="5"/>
      <c r="B2282" s="96"/>
      <c r="C2282" s="96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</row>
    <row r="2283" spans="1:13">
      <c r="A2283" s="5"/>
      <c r="B2283" s="96"/>
      <c r="C2283" s="96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</row>
    <row r="2284" spans="1:13">
      <c r="A2284" s="5"/>
      <c r="B2284" s="96"/>
      <c r="C2284" s="96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</row>
    <row r="2285" spans="1:13">
      <c r="A2285" s="5"/>
      <c r="B2285" s="96"/>
      <c r="C2285" s="96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</row>
    <row r="2286" spans="1:13">
      <c r="A2286" s="5"/>
      <c r="B2286" s="96"/>
      <c r="C2286" s="96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</row>
    <row r="2287" spans="1:13">
      <c r="A2287" s="5"/>
      <c r="B2287" s="96"/>
      <c r="C2287" s="96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</row>
    <row r="2288" spans="1:13">
      <c r="A2288" s="5"/>
      <c r="B2288" s="96"/>
      <c r="C2288" s="96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</row>
    <row r="2289" spans="1:13">
      <c r="A2289" s="5"/>
      <c r="B2289" s="96"/>
      <c r="C2289" s="96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</row>
    <row r="2290" spans="1:13">
      <c r="A2290" s="5"/>
      <c r="B2290" s="96"/>
      <c r="C2290" s="96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</row>
    <row r="2291" spans="1:13">
      <c r="A2291" s="5"/>
      <c r="B2291" s="96"/>
      <c r="C2291" s="96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</row>
    <row r="2292" spans="1:13">
      <c r="A2292" s="5"/>
      <c r="B2292" s="96"/>
      <c r="C2292" s="96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</row>
    <row r="2293" spans="1:13">
      <c r="A2293" s="5"/>
      <c r="B2293" s="96"/>
      <c r="C2293" s="96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</row>
    <row r="2294" spans="1:13">
      <c r="A2294" s="5"/>
      <c r="B2294" s="96"/>
      <c r="C2294" s="96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</row>
    <row r="2295" spans="1:13">
      <c r="A2295" s="5"/>
      <c r="B2295" s="96"/>
      <c r="C2295" s="96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</row>
    <row r="2296" spans="1:13">
      <c r="A2296" s="5"/>
      <c r="B2296" s="96"/>
      <c r="C2296" s="96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</row>
    <row r="2297" spans="1:13">
      <c r="A2297" s="5"/>
      <c r="B2297" s="96"/>
      <c r="C2297" s="96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</row>
    <row r="2298" spans="1:13">
      <c r="A2298" s="5"/>
      <c r="B2298" s="96"/>
      <c r="C2298" s="96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</row>
    <row r="2299" spans="1:13">
      <c r="A2299" s="5"/>
      <c r="B2299" s="96"/>
      <c r="C2299" s="96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</row>
    <row r="2300" spans="1:13">
      <c r="A2300" s="5"/>
      <c r="B2300" s="96"/>
      <c r="C2300" s="96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</row>
    <row r="2301" spans="1:13">
      <c r="A2301" s="5"/>
      <c r="B2301" s="96"/>
      <c r="C2301" s="96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</row>
    <row r="2302" spans="1:13">
      <c r="A2302" s="5"/>
      <c r="B2302" s="96"/>
      <c r="C2302" s="96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</row>
    <row r="2303" spans="1:13">
      <c r="A2303" s="5"/>
      <c r="B2303" s="96"/>
      <c r="C2303" s="96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</row>
    <row r="2304" spans="1:13">
      <c r="A2304" s="5"/>
      <c r="B2304" s="96"/>
      <c r="C2304" s="96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</row>
    <row r="2305" spans="1:13">
      <c r="A2305" s="5"/>
      <c r="B2305" s="96"/>
      <c r="C2305" s="96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</row>
    <row r="2306" spans="1:13">
      <c r="A2306" s="5"/>
      <c r="B2306" s="96"/>
      <c r="C2306" s="96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</row>
    <row r="2307" spans="1:13">
      <c r="A2307" s="5"/>
      <c r="B2307" s="96"/>
      <c r="C2307" s="96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</row>
    <row r="2308" spans="1:13">
      <c r="A2308" s="5"/>
      <c r="B2308" s="96"/>
      <c r="C2308" s="96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</row>
    <row r="2309" spans="1:13">
      <c r="A2309" s="5"/>
      <c r="B2309" s="96"/>
      <c r="C2309" s="96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</row>
    <row r="2310" spans="1:13">
      <c r="A2310" s="5"/>
      <c r="B2310" s="96"/>
      <c r="C2310" s="96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</row>
    <row r="2311" spans="1:13">
      <c r="A2311" s="5"/>
      <c r="B2311" s="96"/>
      <c r="C2311" s="96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</row>
    <row r="2312" spans="1:13">
      <c r="A2312" s="5"/>
      <c r="B2312" s="96"/>
      <c r="C2312" s="96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</row>
    <row r="2313" spans="1:13">
      <c r="A2313" s="5"/>
      <c r="B2313" s="96"/>
      <c r="C2313" s="96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</row>
    <row r="2314" spans="1:13">
      <c r="A2314" s="5"/>
      <c r="B2314" s="96"/>
      <c r="C2314" s="96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</row>
    <row r="2315" spans="1:13">
      <c r="A2315" s="5"/>
      <c r="B2315" s="96"/>
      <c r="C2315" s="96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</row>
    <row r="2316" spans="1:13">
      <c r="A2316" s="5"/>
      <c r="B2316" s="96"/>
      <c r="C2316" s="96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</row>
    <row r="2317" spans="1:13">
      <c r="A2317" s="5"/>
      <c r="B2317" s="96"/>
      <c r="C2317" s="96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</row>
    <row r="2318" spans="1:13">
      <c r="A2318" s="5"/>
      <c r="B2318" s="96"/>
      <c r="C2318" s="96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</row>
    <row r="2319" spans="1:13">
      <c r="A2319" s="5"/>
      <c r="B2319" s="96"/>
      <c r="C2319" s="96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</row>
    <row r="2320" spans="1:13">
      <c r="A2320" s="5"/>
      <c r="B2320" s="96"/>
      <c r="C2320" s="96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</row>
    <row r="2321" spans="1:13">
      <c r="A2321" s="5"/>
      <c r="B2321" s="96"/>
      <c r="C2321" s="96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</row>
    <row r="2322" spans="1:13">
      <c r="A2322" s="5"/>
      <c r="B2322" s="96"/>
      <c r="C2322" s="96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</row>
    <row r="2323" spans="1:13">
      <c r="A2323" s="5"/>
      <c r="B2323" s="96"/>
      <c r="C2323" s="96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</row>
    <row r="2324" spans="1:13">
      <c r="A2324" s="5"/>
      <c r="B2324" s="96"/>
      <c r="C2324" s="96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</row>
    <row r="2325" spans="1:13">
      <c r="A2325" s="5"/>
      <c r="B2325" s="96"/>
      <c r="C2325" s="96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</row>
    <row r="2326" spans="1:13">
      <c r="A2326" s="5"/>
      <c r="B2326" s="96"/>
      <c r="C2326" s="96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</row>
    <row r="2327" spans="1:13">
      <c r="A2327" s="5"/>
      <c r="B2327" s="96"/>
      <c r="C2327" s="96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</row>
    <row r="2328" spans="1:13">
      <c r="A2328" s="5"/>
      <c r="B2328" s="96"/>
      <c r="C2328" s="96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</row>
    <row r="2329" spans="1:13">
      <c r="A2329" s="5"/>
      <c r="B2329" s="96"/>
      <c r="C2329" s="96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</row>
    <row r="2330" spans="1:13">
      <c r="A2330" s="5"/>
      <c r="B2330" s="96"/>
      <c r="C2330" s="96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</row>
    <row r="2331" spans="1:13">
      <c r="A2331" s="5"/>
      <c r="B2331" s="96"/>
      <c r="C2331" s="96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</row>
    <row r="2332" spans="1:13">
      <c r="A2332" s="5"/>
      <c r="B2332" s="96"/>
      <c r="C2332" s="96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</row>
    <row r="2333" spans="1:13">
      <c r="A2333" s="5"/>
      <c r="B2333" s="96"/>
      <c r="C2333" s="96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</row>
    <row r="2334" spans="1:13">
      <c r="A2334" s="5"/>
      <c r="B2334" s="96"/>
      <c r="C2334" s="96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</row>
    <row r="2335" spans="1:13">
      <c r="A2335" s="5"/>
      <c r="B2335" s="96"/>
      <c r="C2335" s="96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</row>
    <row r="2336" spans="1:13">
      <c r="A2336" s="5"/>
      <c r="B2336" s="96"/>
      <c r="C2336" s="96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</row>
    <row r="2337" spans="1:13">
      <c r="A2337" s="5"/>
      <c r="B2337" s="96"/>
      <c r="C2337" s="96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</row>
    <row r="2338" spans="1:13">
      <c r="A2338" s="5"/>
      <c r="B2338" s="96"/>
      <c r="C2338" s="96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</row>
    <row r="2339" spans="1:13">
      <c r="A2339" s="5"/>
      <c r="B2339" s="96"/>
      <c r="C2339" s="96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</row>
    <row r="2340" spans="1:13">
      <c r="A2340" s="5"/>
      <c r="B2340" s="96"/>
      <c r="C2340" s="96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</row>
    <row r="2341" spans="1:13">
      <c r="A2341" s="5"/>
      <c r="B2341" s="96"/>
      <c r="C2341" s="96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</row>
    <row r="2342" spans="1:13">
      <c r="A2342" s="5"/>
      <c r="B2342" s="96"/>
      <c r="C2342" s="96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</row>
    <row r="2343" spans="1:13">
      <c r="A2343" s="5"/>
      <c r="B2343" s="96"/>
      <c r="C2343" s="96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</row>
    <row r="2344" spans="1:13">
      <c r="A2344" s="5"/>
      <c r="B2344" s="96"/>
      <c r="C2344" s="96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</row>
    <row r="2345" spans="1:13">
      <c r="A2345" s="5"/>
      <c r="B2345" s="96"/>
      <c r="C2345" s="96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</row>
    <row r="2346" spans="1:13">
      <c r="A2346" s="5"/>
      <c r="B2346" s="96"/>
      <c r="C2346" s="96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</row>
    <row r="2347" spans="1:13">
      <c r="A2347" s="5"/>
      <c r="B2347" s="96"/>
      <c r="C2347" s="96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</row>
    <row r="2348" spans="1:13">
      <c r="A2348" s="5"/>
      <c r="B2348" s="96"/>
      <c r="C2348" s="96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</row>
    <row r="2349" spans="1:13">
      <c r="A2349" s="5"/>
      <c r="B2349" s="96"/>
      <c r="C2349" s="96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</row>
    <row r="2350" spans="1:13">
      <c r="A2350" s="5"/>
      <c r="B2350" s="96"/>
      <c r="C2350" s="96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</row>
    <row r="2351" spans="1:13">
      <c r="A2351" s="5"/>
      <c r="B2351" s="96"/>
      <c r="C2351" s="96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</row>
    <row r="2352" spans="1:13">
      <c r="A2352" s="5"/>
      <c r="B2352" s="96"/>
      <c r="C2352" s="96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</row>
    <row r="2353" spans="1:13">
      <c r="A2353" s="5"/>
      <c r="B2353" s="96"/>
      <c r="C2353" s="96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</row>
    <row r="2354" spans="1:13">
      <c r="A2354" s="5"/>
      <c r="B2354" s="96"/>
      <c r="C2354" s="96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</row>
    <row r="2355" spans="1:13">
      <c r="A2355" s="5"/>
      <c r="B2355" s="96"/>
      <c r="C2355" s="96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</row>
    <row r="2356" spans="1:13">
      <c r="A2356" s="5"/>
      <c r="B2356" s="96"/>
      <c r="C2356" s="96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</row>
    <row r="2357" spans="1:13">
      <c r="A2357" s="5"/>
      <c r="B2357" s="96"/>
      <c r="C2357" s="96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</row>
    <row r="2358" spans="1:13">
      <c r="A2358" s="5"/>
      <c r="B2358" s="96"/>
      <c r="C2358" s="96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</row>
    <row r="2359" spans="1:13">
      <c r="A2359" s="5"/>
      <c r="B2359" s="96"/>
      <c r="C2359" s="96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</row>
    <row r="2360" spans="1:13">
      <c r="A2360" s="5"/>
      <c r="B2360" s="96"/>
      <c r="C2360" s="96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</row>
    <row r="2361" spans="1:13">
      <c r="A2361" s="5"/>
      <c r="B2361" s="96"/>
      <c r="C2361" s="96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</row>
    <row r="2362" spans="1:13">
      <c r="A2362" s="5"/>
      <c r="B2362" s="96"/>
      <c r="C2362" s="96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</row>
    <row r="2363" spans="1:13">
      <c r="A2363" s="5"/>
      <c r="B2363" s="96"/>
      <c r="C2363" s="96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</row>
    <row r="2364" spans="1:13">
      <c r="A2364" s="5"/>
      <c r="B2364" s="96"/>
      <c r="C2364" s="96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</row>
    <row r="2365" spans="1:13">
      <c r="A2365" s="5"/>
      <c r="B2365" s="96"/>
      <c r="C2365" s="96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</row>
    <row r="2366" spans="1:13">
      <c r="A2366" s="5"/>
      <c r="B2366" s="96"/>
      <c r="C2366" s="96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</row>
    <row r="2367" spans="1:13">
      <c r="A2367" s="5"/>
      <c r="B2367" s="96"/>
      <c r="C2367" s="96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</row>
    <row r="2368" spans="1:13">
      <c r="A2368" s="5"/>
      <c r="B2368" s="96"/>
      <c r="C2368" s="96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</row>
    <row r="2369" spans="1:13">
      <c r="A2369" s="5"/>
      <c r="B2369" s="96"/>
      <c r="C2369" s="96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</row>
    <row r="2370" spans="1:13">
      <c r="A2370" s="5"/>
      <c r="B2370" s="96"/>
      <c r="C2370" s="96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</row>
    <row r="2371" spans="1:13">
      <c r="A2371" s="5"/>
      <c r="B2371" s="96"/>
      <c r="C2371" s="96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</row>
    <row r="2372" spans="1:13">
      <c r="A2372" s="5"/>
      <c r="B2372" s="96"/>
      <c r="C2372" s="96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</row>
    <row r="2373" spans="1:13">
      <c r="A2373" s="5"/>
      <c r="B2373" s="96"/>
      <c r="C2373" s="96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</row>
    <row r="2374" spans="1:13">
      <c r="A2374" s="5"/>
      <c r="B2374" s="96"/>
      <c r="C2374" s="96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</row>
    <row r="2375" spans="1:13">
      <c r="A2375" s="5"/>
      <c r="B2375" s="96"/>
      <c r="C2375" s="96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</row>
    <row r="2376" spans="1:13">
      <c r="A2376" s="5"/>
      <c r="B2376" s="96"/>
      <c r="C2376" s="96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</row>
    <row r="2377" spans="1:13">
      <c r="A2377" s="5"/>
      <c r="B2377" s="96"/>
      <c r="C2377" s="96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</row>
    <row r="2378" spans="1:13">
      <c r="A2378" s="5"/>
      <c r="B2378" s="96"/>
      <c r="C2378" s="96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</row>
    <row r="2379" spans="1:13">
      <c r="A2379" s="5"/>
      <c r="B2379" s="96"/>
      <c r="C2379" s="96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</row>
    <row r="2380" spans="1:13">
      <c r="A2380" s="5"/>
      <c r="B2380" s="96"/>
      <c r="C2380" s="96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</row>
    <row r="2381" spans="1:13">
      <c r="A2381" s="5"/>
      <c r="B2381" s="96"/>
      <c r="C2381" s="96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</row>
    <row r="2382" spans="1:13">
      <c r="A2382" s="5"/>
      <c r="B2382" s="96"/>
      <c r="C2382" s="96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</row>
    <row r="2383" spans="1:13">
      <c r="A2383" s="5"/>
      <c r="B2383" s="96"/>
      <c r="C2383" s="96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</row>
    <row r="2384" spans="1:13">
      <c r="A2384" s="5"/>
      <c r="B2384" s="96"/>
      <c r="C2384" s="96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</row>
    <row r="2385" spans="1:13">
      <c r="A2385" s="5"/>
      <c r="B2385" s="96"/>
      <c r="C2385" s="96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</row>
    <row r="2386" spans="1:13">
      <c r="A2386" s="5"/>
      <c r="B2386" s="96"/>
      <c r="C2386" s="96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</row>
    <row r="2387" spans="1:13">
      <c r="A2387" s="5"/>
      <c r="B2387" s="96"/>
      <c r="C2387" s="96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</row>
    <row r="2388" spans="1:13">
      <c r="A2388" s="5"/>
      <c r="B2388" s="96"/>
      <c r="C2388" s="96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</row>
    <row r="2389" spans="1:13">
      <c r="A2389" s="5"/>
      <c r="B2389" s="96"/>
      <c r="C2389" s="96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</row>
    <row r="2390" spans="1:13">
      <c r="A2390" s="5"/>
      <c r="B2390" s="96"/>
      <c r="C2390" s="96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</row>
    <row r="2391" spans="1:13">
      <c r="A2391" s="5"/>
      <c r="B2391" s="96"/>
      <c r="C2391" s="96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</row>
    <row r="2392" spans="1:13">
      <c r="A2392" s="5"/>
      <c r="B2392" s="96"/>
      <c r="C2392" s="96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</row>
    <row r="2393" spans="1:13">
      <c r="A2393" s="5"/>
      <c r="B2393" s="96"/>
      <c r="C2393" s="96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</row>
    <row r="2394" spans="1:13">
      <c r="A2394" s="5"/>
      <c r="B2394" s="96"/>
      <c r="C2394" s="96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</row>
    <row r="2395" spans="1:13">
      <c r="A2395" s="5"/>
      <c r="B2395" s="96"/>
      <c r="C2395" s="96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</row>
    <row r="2396" spans="1:13">
      <c r="A2396" s="5"/>
      <c r="B2396" s="96"/>
      <c r="C2396" s="96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</row>
    <row r="2397" spans="1:13">
      <c r="A2397" s="5"/>
      <c r="B2397" s="96"/>
      <c r="C2397" s="96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</row>
    <row r="2398" spans="1:13">
      <c r="A2398" s="5"/>
      <c r="B2398" s="96"/>
      <c r="C2398" s="96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</row>
    <row r="2399" spans="1:13">
      <c r="A2399" s="5"/>
      <c r="B2399" s="96"/>
      <c r="C2399" s="96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</row>
    <row r="2400" spans="1:13">
      <c r="A2400" s="5"/>
      <c r="B2400" s="96"/>
      <c r="C2400" s="96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</row>
    <row r="2401" spans="1:13">
      <c r="A2401" s="5"/>
      <c r="B2401" s="96"/>
      <c r="C2401" s="96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</row>
    <row r="2402" spans="1:13">
      <c r="A2402" s="5"/>
      <c r="B2402" s="96"/>
      <c r="C2402" s="96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</row>
    <row r="2403" spans="1:13">
      <c r="A2403" s="5"/>
      <c r="B2403" s="96"/>
      <c r="C2403" s="96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</row>
    <row r="2404" spans="1:13">
      <c r="A2404" s="5"/>
      <c r="B2404" s="96"/>
      <c r="C2404" s="96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</row>
    <row r="2405" spans="1:13">
      <c r="A2405" s="5"/>
      <c r="B2405" s="96"/>
      <c r="C2405" s="96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</row>
    <row r="2406" spans="1:13">
      <c r="A2406" s="5"/>
      <c r="B2406" s="96"/>
      <c r="C2406" s="96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</row>
    <row r="2407" spans="1:13">
      <c r="A2407" s="5"/>
      <c r="B2407" s="96"/>
      <c r="C2407" s="96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</row>
    <row r="2408" spans="1:13">
      <c r="A2408" s="5"/>
      <c r="B2408" s="96"/>
      <c r="C2408" s="96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</row>
    <row r="2409" spans="1:13">
      <c r="A2409" s="5"/>
      <c r="B2409" s="96"/>
      <c r="C2409" s="96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</row>
    <row r="2410" spans="1:13">
      <c r="A2410" s="5"/>
      <c r="B2410" s="96"/>
      <c r="C2410" s="96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</row>
    <row r="2411" spans="1:13">
      <c r="A2411" s="5"/>
      <c r="B2411" s="96"/>
      <c r="C2411" s="96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</row>
    <row r="2412" spans="1:13">
      <c r="A2412" s="5"/>
      <c r="B2412" s="96"/>
      <c r="C2412" s="96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</row>
    <row r="2413" spans="1:13">
      <c r="A2413" s="5"/>
      <c r="B2413" s="96"/>
      <c r="C2413" s="96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</row>
    <row r="2414" spans="1:13">
      <c r="A2414" s="5"/>
      <c r="B2414" s="96"/>
      <c r="C2414" s="96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</row>
    <row r="2415" spans="1:13">
      <c r="A2415" s="5"/>
      <c r="B2415" s="96"/>
      <c r="C2415" s="96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</row>
    <row r="2416" spans="1:13">
      <c r="A2416" s="5"/>
      <c r="B2416" s="96"/>
      <c r="C2416" s="96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</row>
    <row r="2417" spans="1:13">
      <c r="A2417" s="5"/>
      <c r="B2417" s="96"/>
      <c r="C2417" s="96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</row>
    <row r="2418" spans="1:13">
      <c r="A2418" s="5"/>
      <c r="B2418" s="96"/>
      <c r="C2418" s="96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</row>
    <row r="2419" spans="1:13">
      <c r="A2419" s="5"/>
      <c r="B2419" s="96"/>
      <c r="C2419" s="96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</row>
    <row r="2420" spans="1:13">
      <c r="A2420" s="5"/>
      <c r="B2420" s="96"/>
      <c r="C2420" s="96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</row>
    <row r="2421" spans="1:13">
      <c r="A2421" s="5"/>
      <c r="B2421" s="96"/>
      <c r="C2421" s="96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</row>
    <row r="2422" spans="1:13">
      <c r="A2422" s="5"/>
      <c r="B2422" s="96"/>
      <c r="C2422" s="96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</row>
    <row r="2423" spans="1:13">
      <c r="A2423" s="5"/>
      <c r="B2423" s="96"/>
      <c r="C2423" s="96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</row>
    <row r="2424" spans="1:13">
      <c r="A2424" s="5"/>
      <c r="B2424" s="96"/>
      <c r="C2424" s="96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</row>
    <row r="2425" spans="1:13">
      <c r="A2425" s="5"/>
      <c r="B2425" s="96"/>
      <c r="C2425" s="96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</row>
    <row r="2426" spans="1:13">
      <c r="A2426" s="5"/>
      <c r="B2426" s="96"/>
      <c r="C2426" s="96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</row>
    <row r="2427" spans="1:13">
      <c r="A2427" s="5"/>
      <c r="B2427" s="96"/>
      <c r="C2427" s="96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</row>
    <row r="2428" spans="1:13">
      <c r="A2428" s="5"/>
      <c r="B2428" s="96"/>
      <c r="C2428" s="96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</row>
    <row r="2429" spans="1:13">
      <c r="A2429" s="5"/>
      <c r="B2429" s="96"/>
      <c r="C2429" s="96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</row>
    <row r="2430" spans="1:13">
      <c r="A2430" s="5"/>
      <c r="B2430" s="96"/>
      <c r="C2430" s="96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</row>
    <row r="2431" spans="1:13">
      <c r="A2431" s="5"/>
      <c r="B2431" s="96"/>
      <c r="C2431" s="96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</row>
    <row r="2432" spans="1:13">
      <c r="A2432" s="5"/>
      <c r="B2432" s="96"/>
      <c r="C2432" s="96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</row>
    <row r="2433" spans="1:13">
      <c r="A2433" s="5"/>
      <c r="B2433" s="96"/>
      <c r="C2433" s="96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</row>
    <row r="2434" spans="1:13">
      <c r="A2434" s="5"/>
      <c r="B2434" s="96"/>
      <c r="C2434" s="96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</row>
    <row r="2435" spans="1:13">
      <c r="A2435" s="5"/>
      <c r="B2435" s="96"/>
      <c r="C2435" s="96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</row>
    <row r="2436" spans="1:13">
      <c r="A2436" s="5"/>
      <c r="B2436" s="96"/>
      <c r="C2436" s="96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</row>
    <row r="2437" spans="1:13">
      <c r="A2437" s="5"/>
      <c r="B2437" s="96"/>
      <c r="C2437" s="96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</row>
    <row r="2438" spans="1:13">
      <c r="A2438" s="5"/>
      <c r="B2438" s="96"/>
      <c r="C2438" s="96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</row>
    <row r="2439" spans="1:13">
      <c r="A2439" s="5"/>
      <c r="B2439" s="96"/>
      <c r="C2439" s="96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</row>
    <row r="2440" spans="1:13">
      <c r="A2440" s="5"/>
      <c r="B2440" s="96"/>
      <c r="C2440" s="96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</row>
    <row r="2441" spans="1:13">
      <c r="A2441" s="5"/>
      <c r="B2441" s="96"/>
      <c r="C2441" s="96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</row>
    <row r="2442" spans="1:13">
      <c r="A2442" s="5"/>
      <c r="B2442" s="96"/>
      <c r="C2442" s="96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</row>
    <row r="2443" spans="1:13">
      <c r="A2443" s="5"/>
      <c r="B2443" s="96"/>
      <c r="C2443" s="96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</row>
    <row r="2444" spans="1:13">
      <c r="A2444" s="5"/>
      <c r="B2444" s="96"/>
      <c r="C2444" s="96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</row>
    <row r="2445" spans="1:13">
      <c r="A2445" s="5"/>
      <c r="B2445" s="96"/>
      <c r="C2445" s="96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</row>
    <row r="2446" spans="1:13">
      <c r="A2446" s="5"/>
      <c r="B2446" s="96"/>
      <c r="C2446" s="96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</row>
    <row r="2447" spans="1:13">
      <c r="A2447" s="5"/>
      <c r="B2447" s="96"/>
      <c r="C2447" s="96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</row>
    <row r="2448" spans="1:13">
      <c r="A2448" s="5"/>
      <c r="B2448" s="96"/>
      <c r="C2448" s="96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</row>
    <row r="2449" spans="1:13">
      <c r="A2449" s="5"/>
      <c r="B2449" s="96"/>
      <c r="C2449" s="96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</row>
    <row r="2450" spans="1:13">
      <c r="A2450" s="5"/>
      <c r="B2450" s="96"/>
      <c r="C2450" s="96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</row>
    <row r="2451" spans="1:13">
      <c r="A2451" s="5"/>
      <c r="B2451" s="96"/>
      <c r="C2451" s="96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</row>
    <row r="2452" spans="1:13">
      <c r="A2452" s="5"/>
      <c r="B2452" s="96"/>
      <c r="C2452" s="96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</row>
    <row r="2453" spans="1:13">
      <c r="A2453" s="5"/>
      <c r="B2453" s="96"/>
      <c r="C2453" s="96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</row>
    <row r="2454" spans="1:13">
      <c r="A2454" s="5"/>
      <c r="B2454" s="96"/>
      <c r="C2454" s="96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</row>
    <row r="2455" spans="1:13">
      <c r="A2455" s="5"/>
      <c r="B2455" s="96"/>
      <c r="C2455" s="96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</row>
    <row r="2456" spans="1:13">
      <c r="A2456" s="5"/>
      <c r="B2456" s="96"/>
      <c r="C2456" s="96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</row>
    <row r="2457" spans="1:13">
      <c r="A2457" s="5"/>
      <c r="B2457" s="96"/>
      <c r="C2457" s="96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</row>
    <row r="2458" spans="1:13">
      <c r="A2458" s="5"/>
      <c r="B2458" s="96"/>
      <c r="C2458" s="96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</row>
    <row r="2459" spans="1:13">
      <c r="A2459" s="5"/>
      <c r="B2459" s="96"/>
      <c r="C2459" s="96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</row>
    <row r="2460" spans="1:13">
      <c r="A2460" s="5"/>
      <c r="B2460" s="96"/>
      <c r="C2460" s="96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</row>
    <row r="2461" spans="1:13">
      <c r="A2461" s="5"/>
      <c r="B2461" s="96"/>
      <c r="C2461" s="96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</row>
    <row r="2462" spans="1:13">
      <c r="A2462" s="5"/>
      <c r="B2462" s="96"/>
      <c r="C2462" s="96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</row>
    <row r="2463" spans="1:13">
      <c r="A2463" s="5"/>
      <c r="B2463" s="96"/>
      <c r="C2463" s="96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</row>
    <row r="2464" spans="1:13">
      <c r="A2464" s="5"/>
      <c r="B2464" s="96"/>
      <c r="C2464" s="96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</row>
    <row r="2465" spans="1:13">
      <c r="A2465" s="5"/>
      <c r="B2465" s="96"/>
      <c r="C2465" s="96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</row>
    <row r="2466" spans="1:13">
      <c r="A2466" s="5"/>
      <c r="B2466" s="96"/>
      <c r="C2466" s="96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</row>
    <row r="2467" spans="1:13">
      <c r="A2467" s="5"/>
      <c r="B2467" s="96"/>
      <c r="C2467" s="96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</row>
    <row r="2468" spans="1:13">
      <c r="A2468" s="5"/>
      <c r="B2468" s="96"/>
      <c r="C2468" s="96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</row>
    <row r="2469" spans="1:13">
      <c r="A2469" s="5"/>
      <c r="B2469" s="96"/>
      <c r="C2469" s="96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</row>
    <row r="2470" spans="1:13">
      <c r="A2470" s="5"/>
      <c r="B2470" s="96"/>
      <c r="C2470" s="96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</row>
    <row r="2471" spans="1:13">
      <c r="A2471" s="5"/>
      <c r="B2471" s="96"/>
      <c r="C2471" s="96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</row>
    <row r="2472" spans="1:13">
      <c r="A2472" s="5"/>
      <c r="B2472" s="96"/>
      <c r="C2472" s="96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</row>
    <row r="2473" spans="1:13">
      <c r="A2473" s="5"/>
      <c r="B2473" s="96"/>
      <c r="C2473" s="96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</row>
    <row r="2474" spans="1:13">
      <c r="A2474" s="5"/>
      <c r="B2474" s="96"/>
      <c r="C2474" s="96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</row>
    <row r="2475" spans="1:13">
      <c r="A2475" s="5"/>
      <c r="B2475" s="96"/>
      <c r="C2475" s="96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</row>
    <row r="2476" spans="1:13">
      <c r="A2476" s="5"/>
      <c r="B2476" s="96"/>
      <c r="C2476" s="96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</row>
    <row r="2477" spans="1:13">
      <c r="A2477" s="5"/>
      <c r="B2477" s="96"/>
      <c r="C2477" s="96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</row>
    <row r="2478" spans="1:13">
      <c r="A2478" s="5"/>
      <c r="B2478" s="96"/>
      <c r="C2478" s="96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</row>
    <row r="2479" spans="1:13">
      <c r="A2479" s="5"/>
      <c r="B2479" s="96"/>
      <c r="C2479" s="96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</row>
    <row r="2480" spans="1:13">
      <c r="A2480" s="5"/>
      <c r="B2480" s="96"/>
      <c r="C2480" s="96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</row>
    <row r="2481" spans="1:13">
      <c r="A2481" s="5"/>
      <c r="B2481" s="96"/>
      <c r="C2481" s="96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</row>
    <row r="2482" spans="1:13">
      <c r="A2482" s="5"/>
      <c r="B2482" s="96"/>
      <c r="C2482" s="96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</row>
    <row r="2483" spans="1:13">
      <c r="A2483" s="5"/>
      <c r="B2483" s="96"/>
      <c r="C2483" s="96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</row>
    <row r="2484" spans="1:13">
      <c r="A2484" s="5"/>
      <c r="B2484" s="96"/>
      <c r="C2484" s="96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</row>
    <row r="2485" spans="1:13">
      <c r="A2485" s="5"/>
      <c r="B2485" s="96"/>
      <c r="C2485" s="96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</row>
    <row r="2486" spans="1:13">
      <c r="A2486" s="5"/>
      <c r="B2486" s="96"/>
      <c r="C2486" s="96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</row>
    <row r="2487" spans="1:13">
      <c r="A2487" s="5"/>
      <c r="B2487" s="96"/>
      <c r="C2487" s="96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</row>
    <row r="2488" spans="1:13">
      <c r="A2488" s="5"/>
      <c r="B2488" s="96"/>
      <c r="C2488" s="96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</row>
    <row r="2489" spans="1:13">
      <c r="A2489" s="5"/>
      <c r="B2489" s="96"/>
      <c r="C2489" s="96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</row>
    <row r="2490" spans="1:13">
      <c r="A2490" s="5"/>
      <c r="B2490" s="96"/>
      <c r="C2490" s="96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</row>
    <row r="2491" spans="1:13">
      <c r="A2491" s="5"/>
      <c r="B2491" s="96"/>
      <c r="C2491" s="96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</row>
    <row r="2492" spans="1:13">
      <c r="A2492" s="5"/>
      <c r="B2492" s="96"/>
      <c r="C2492" s="96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</row>
    <row r="2493" spans="1:13">
      <c r="A2493" s="5"/>
      <c r="B2493" s="96"/>
      <c r="C2493" s="96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</row>
    <row r="2494" spans="1:13">
      <c r="A2494" s="5"/>
      <c r="B2494" s="96"/>
      <c r="C2494" s="96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</row>
    <row r="2495" spans="1:13">
      <c r="A2495" s="5"/>
      <c r="B2495" s="96"/>
      <c r="C2495" s="96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</row>
    <row r="2496" spans="1:13">
      <c r="A2496" s="5"/>
      <c r="B2496" s="96"/>
      <c r="C2496" s="96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</row>
    <row r="2497" spans="1:13">
      <c r="A2497" s="5"/>
      <c r="B2497" s="96"/>
      <c r="C2497" s="96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</row>
    <row r="2498" spans="1:13">
      <c r="A2498" s="5"/>
      <c r="B2498" s="96"/>
      <c r="C2498" s="96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</row>
    <row r="2499" spans="1:13">
      <c r="A2499" s="5"/>
      <c r="B2499" s="96"/>
      <c r="C2499" s="96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</row>
    <row r="2500" spans="1:13">
      <c r="A2500" s="5"/>
      <c r="B2500" s="3"/>
      <c r="C2500" s="3"/>
      <c r="D2500" s="4"/>
      <c r="E2500" s="4"/>
      <c r="F2500" s="4"/>
      <c r="G2500" s="4"/>
      <c r="H2500" s="97"/>
      <c r="I2500" s="4"/>
      <c r="J2500" s="4"/>
      <c r="K2500" s="4"/>
      <c r="L2500" s="4"/>
      <c r="M2500" s="4"/>
    </row>
    <row r="2501" spans="1:13">
      <c r="A2501" s="5"/>
      <c r="B2501" s="3"/>
      <c r="C2501" s="3"/>
      <c r="D2501" s="4"/>
      <c r="E2501" s="4"/>
      <c r="F2501" s="4"/>
      <c r="G2501" s="4"/>
      <c r="H2501" s="97"/>
      <c r="I2501" s="4"/>
      <c r="J2501" s="4"/>
      <c r="K2501" s="4"/>
      <c r="L2501" s="4"/>
      <c r="M2501" s="4"/>
    </row>
    <row r="2502" spans="1:13">
      <c r="A2502" s="5"/>
      <c r="B2502" s="96"/>
      <c r="C2502" s="96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</row>
    <row r="2503" spans="1:13">
      <c r="A2503" s="5"/>
      <c r="B2503" s="96"/>
      <c r="C2503" s="96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</row>
    <row r="2504" spans="1:13">
      <c r="A2504" s="5"/>
      <c r="B2504" s="96"/>
      <c r="C2504" s="96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</row>
    <row r="2505" spans="1:13">
      <c r="A2505" s="5"/>
      <c r="B2505" s="96"/>
      <c r="C2505" s="96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</row>
    <row r="2506" spans="1:13">
      <c r="A2506" s="5"/>
      <c r="B2506" s="96"/>
      <c r="C2506" s="96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</row>
    <row r="2507" spans="1:13">
      <c r="A2507" s="5"/>
      <c r="B2507" s="96"/>
      <c r="C2507" s="96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</row>
    <row r="2508" spans="1:13">
      <c r="A2508" s="5"/>
      <c r="B2508" s="96"/>
      <c r="C2508" s="96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</row>
    <row r="2509" spans="1:13">
      <c r="A2509" s="5"/>
      <c r="B2509" s="96"/>
      <c r="C2509" s="96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</row>
    <row r="2510" spans="1:13">
      <c r="A2510" s="5"/>
      <c r="B2510" s="96"/>
      <c r="C2510" s="96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</row>
    <row r="2511" spans="1:13">
      <c r="A2511" s="5"/>
      <c r="B2511" s="96"/>
      <c r="C2511" s="96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</row>
    <row r="2512" spans="1:13">
      <c r="A2512" s="5"/>
      <c r="B2512" s="96"/>
      <c r="C2512" s="96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</row>
    <row r="2513" spans="1:13">
      <c r="A2513" s="5"/>
      <c r="B2513" s="96"/>
      <c r="C2513" s="96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</row>
    <row r="2514" spans="1:13">
      <c r="A2514" s="5"/>
      <c r="B2514" s="96"/>
      <c r="C2514" s="96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</row>
    <row r="2515" spans="1:13">
      <c r="A2515" s="5"/>
      <c r="B2515" s="96"/>
      <c r="C2515" s="96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</row>
    <row r="2516" spans="1:13">
      <c r="A2516" s="5"/>
      <c r="B2516" s="3"/>
      <c r="C2516" s="3"/>
      <c r="D2516" s="4"/>
      <c r="E2516" s="4"/>
      <c r="F2516" s="4"/>
      <c r="G2516" s="4"/>
      <c r="H2516" s="97"/>
      <c r="I2516" s="4"/>
      <c r="J2516" s="4"/>
      <c r="K2516" s="4"/>
      <c r="L2516" s="4"/>
      <c r="M2516" s="4"/>
    </row>
    <row r="2517" spans="1:13">
      <c r="A2517" s="5"/>
      <c r="B2517" s="96"/>
      <c r="C2517" s="96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</row>
    <row r="2518" spans="1:13">
      <c r="A2518" s="5"/>
      <c r="B2518" s="96"/>
      <c r="C2518" s="96"/>
      <c r="D2518" s="97"/>
      <c r="E2518" s="97"/>
      <c r="F2518" s="4"/>
      <c r="G2518" s="4"/>
      <c r="H2518" s="97"/>
      <c r="I2518" s="97"/>
      <c r="J2518" s="97"/>
      <c r="K2518" s="97"/>
      <c r="L2518" s="97"/>
      <c r="M2518" s="97"/>
    </row>
    <row r="2519" spans="1:13">
      <c r="A2519" s="5"/>
      <c r="B2519" s="96"/>
      <c r="C2519" s="96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</row>
    <row r="2520" spans="1:13">
      <c r="A2520" s="5"/>
      <c r="B2520" s="96"/>
      <c r="C2520" s="96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</row>
    <row r="2521" spans="1:13">
      <c r="A2521" s="5"/>
      <c r="B2521" s="96"/>
      <c r="C2521" s="96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</row>
    <row r="2522" spans="1:13">
      <c r="A2522" s="5"/>
      <c r="B2522" s="96"/>
      <c r="C2522" s="96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</row>
    <row r="2523" spans="1:13">
      <c r="A2523" s="5"/>
      <c r="B2523" s="96"/>
      <c r="C2523" s="96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</row>
    <row r="2524" spans="1:13">
      <c r="A2524" s="5"/>
      <c r="B2524" s="96"/>
      <c r="C2524" s="96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</row>
    <row r="2525" spans="1:13">
      <c r="A2525" s="5"/>
      <c r="B2525" s="96"/>
      <c r="C2525" s="96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</row>
    <row r="2526" spans="1:13">
      <c r="A2526" s="5"/>
      <c r="B2526" s="96"/>
      <c r="C2526" s="96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</row>
    <row r="2527" spans="1:13">
      <c r="A2527" s="5"/>
      <c r="B2527" s="96"/>
      <c r="C2527" s="96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</row>
    <row r="2528" spans="1:13">
      <c r="A2528" s="5"/>
      <c r="B2528" s="96"/>
      <c r="C2528" s="96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</row>
    <row r="2529" spans="1:13">
      <c r="A2529" s="5"/>
      <c r="B2529" s="96"/>
      <c r="C2529" s="96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</row>
    <row r="2530" spans="1:13">
      <c r="A2530" s="5"/>
      <c r="B2530" s="96"/>
      <c r="C2530" s="96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</row>
    <row r="2531" spans="1:13">
      <c r="A2531" s="5"/>
      <c r="B2531" s="96"/>
      <c r="C2531" s="96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</row>
    <row r="2532" spans="1:13">
      <c r="A2532" s="5"/>
      <c r="B2532" s="96"/>
      <c r="C2532" s="96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</row>
    <row r="2533" spans="1:13">
      <c r="A2533" s="5"/>
      <c r="B2533" s="96"/>
      <c r="C2533" s="96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</row>
    <row r="2534" spans="1:13">
      <c r="A2534" s="5"/>
      <c r="B2534" s="96"/>
      <c r="C2534" s="96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</row>
    <row r="2535" spans="1:13">
      <c r="A2535" s="5"/>
      <c r="B2535" s="96"/>
      <c r="C2535" s="96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</row>
    <row r="2536" spans="1:13">
      <c r="A2536" s="5"/>
      <c r="B2536" s="96"/>
      <c r="C2536" s="96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</row>
    <row r="2537" spans="1:13">
      <c r="A2537" s="5"/>
      <c r="B2537" s="96"/>
      <c r="C2537" s="96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</row>
    <row r="2538" spans="1:13">
      <c r="A2538" s="5"/>
      <c r="B2538" s="96"/>
      <c r="C2538" s="96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</row>
    <row r="2539" spans="1:13">
      <c r="A2539" s="5"/>
      <c r="B2539" s="96"/>
      <c r="C2539" s="96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</row>
    <row r="2540" spans="1:13">
      <c r="A2540" s="5"/>
      <c r="B2540" s="96"/>
      <c r="C2540" s="96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</row>
    <row r="2541" spans="1:13">
      <c r="A2541" s="5"/>
      <c r="B2541" s="96"/>
      <c r="C2541" s="96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</row>
    <row r="2542" spans="1:13">
      <c r="A2542" s="5"/>
      <c r="B2542" s="96"/>
      <c r="C2542" s="96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</row>
    <row r="2543" spans="1:13">
      <c r="A2543" s="5"/>
      <c r="B2543" s="96"/>
      <c r="C2543" s="96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</row>
    <row r="2544" spans="1:13">
      <c r="A2544" s="5"/>
      <c r="B2544" s="96"/>
      <c r="C2544" s="96"/>
      <c r="D2544" s="97"/>
      <c r="E2544" s="4"/>
      <c r="F2544" s="4"/>
      <c r="G2544" s="4"/>
      <c r="H2544" s="97"/>
      <c r="I2544" s="97"/>
      <c r="J2544" s="97"/>
      <c r="K2544" s="97"/>
      <c r="L2544" s="97"/>
      <c r="M2544" s="97"/>
    </row>
    <row r="2545" spans="1:13">
      <c r="A2545" s="5"/>
      <c r="B2545" s="96"/>
      <c r="C2545" s="96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</row>
    <row r="2546" spans="1:13">
      <c r="A2546" s="5"/>
      <c r="B2546" s="96"/>
      <c r="C2546" s="96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</row>
    <row r="2547" spans="1:13">
      <c r="A2547" s="5"/>
      <c r="B2547" s="96"/>
      <c r="C2547" s="96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</row>
    <row r="2548" spans="1:13">
      <c r="A2548" s="5"/>
      <c r="B2548" s="96"/>
      <c r="C2548" s="96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</row>
    <row r="2549" spans="1:13">
      <c r="A2549" s="5"/>
      <c r="B2549" s="96"/>
      <c r="C2549" s="96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</row>
    <row r="2550" spans="1:13">
      <c r="A2550" s="5"/>
      <c r="B2550" s="96"/>
      <c r="C2550" s="96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</row>
    <row r="2551" spans="1:13">
      <c r="A2551" s="5"/>
      <c r="B2551" s="96"/>
      <c r="C2551" s="96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</row>
    <row r="2552" spans="1:13">
      <c r="A2552" s="5"/>
      <c r="B2552" s="96"/>
      <c r="C2552" s="96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</row>
    <row r="2553" spans="1:13">
      <c r="A2553" s="5"/>
      <c r="B2553" s="96"/>
      <c r="C2553" s="96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</row>
    <row r="2554" spans="1:13">
      <c r="A2554" s="5"/>
      <c r="B2554" s="96"/>
      <c r="C2554" s="96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</row>
    <row r="2555" spans="1:13">
      <c r="A2555" s="5"/>
      <c r="B2555" s="96"/>
      <c r="C2555" s="96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</row>
    <row r="2556" spans="1:13">
      <c r="A2556" s="5"/>
      <c r="B2556" s="96"/>
      <c r="C2556" s="96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</row>
    <row r="2557" spans="1:13">
      <c r="A2557" s="5"/>
      <c r="B2557" s="96"/>
      <c r="C2557" s="96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</row>
    <row r="2558" spans="1:13">
      <c r="A2558" s="5"/>
      <c r="B2558" s="96"/>
      <c r="C2558" s="96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</row>
    <row r="2559" spans="1:13">
      <c r="A2559" s="5"/>
      <c r="B2559" s="96"/>
      <c r="C2559" s="96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</row>
    <row r="2560" spans="1:13">
      <c r="A2560" s="5"/>
      <c r="B2560" s="96"/>
      <c r="C2560" s="96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</row>
    <row r="2561" spans="1:13">
      <c r="A2561" s="5"/>
      <c r="B2561" s="96"/>
      <c r="C2561" s="96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</row>
    <row r="2562" spans="1:13">
      <c r="A2562" s="5"/>
      <c r="B2562" s="96"/>
      <c r="C2562" s="96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</row>
    <row r="2563" spans="1:13">
      <c r="A2563" s="5"/>
      <c r="B2563" s="96"/>
      <c r="C2563" s="96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</row>
    <row r="2564" spans="1:13">
      <c r="A2564" s="5"/>
      <c r="B2564" s="96"/>
      <c r="C2564" s="96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</row>
    <row r="2565" spans="1:13">
      <c r="A2565" s="5"/>
      <c r="B2565" s="96"/>
      <c r="C2565" s="96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</row>
    <row r="2566" spans="1:13">
      <c r="A2566" s="5"/>
      <c r="B2566" s="96"/>
      <c r="C2566" s="96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</row>
    <row r="2567" spans="1:13">
      <c r="A2567" s="5"/>
      <c r="B2567" s="96"/>
      <c r="C2567" s="96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</row>
    <row r="2568" spans="1:13">
      <c r="A2568" s="5"/>
      <c r="B2568" s="96"/>
      <c r="C2568" s="96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</row>
    <row r="2569" spans="1:13">
      <c r="A2569" s="5"/>
      <c r="B2569" s="96"/>
      <c r="C2569" s="96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</row>
    <row r="2570" spans="1:13">
      <c r="A2570" s="5"/>
      <c r="B2570" s="96"/>
      <c r="C2570" s="96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</row>
    <row r="2571" spans="1:13">
      <c r="A2571" s="5"/>
      <c r="B2571" s="96"/>
      <c r="C2571" s="96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</row>
    <row r="2572" spans="1:13">
      <c r="A2572" s="5"/>
      <c r="B2572" s="3"/>
      <c r="C2572" s="3"/>
      <c r="D2572" s="4"/>
      <c r="E2572" s="4"/>
      <c r="F2572" s="4"/>
      <c r="G2572" s="4"/>
      <c r="H2572" s="97"/>
      <c r="I2572" s="4"/>
      <c r="J2572" s="4"/>
      <c r="K2572" s="4"/>
      <c r="L2572" s="4"/>
      <c r="M2572" s="4"/>
    </row>
    <row r="2573" spans="1:13">
      <c r="A2573" s="5"/>
      <c r="B2573" s="96"/>
      <c r="C2573" s="96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</row>
    <row r="2574" spans="1:13">
      <c r="A2574" s="5"/>
      <c r="B2574" s="96"/>
      <c r="C2574" s="96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</row>
    <row r="2575" spans="1:13">
      <c r="A2575" s="5"/>
      <c r="B2575" s="96"/>
      <c r="C2575" s="96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</row>
    <row r="2576" spans="1:13">
      <c r="A2576" s="5"/>
      <c r="B2576" s="96"/>
      <c r="C2576" s="96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</row>
    <row r="2577" spans="1:13">
      <c r="A2577" s="5"/>
      <c r="B2577" s="96"/>
      <c r="C2577" s="96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</row>
    <row r="2578" spans="1:13">
      <c r="A2578" s="5"/>
      <c r="B2578" s="96"/>
      <c r="C2578" s="96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</row>
    <row r="2579" spans="1:13">
      <c r="A2579" s="5"/>
      <c r="B2579" s="96"/>
      <c r="C2579" s="96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</row>
    <row r="2580" spans="1:13">
      <c r="A2580" s="5"/>
      <c r="B2580" s="96"/>
      <c r="C2580" s="96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</row>
    <row r="2581" spans="1:13">
      <c r="A2581" s="5"/>
      <c r="B2581" s="96"/>
      <c r="C2581" s="96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</row>
    <row r="2582" spans="1:13">
      <c r="A2582" s="5"/>
      <c r="B2582" s="96"/>
      <c r="C2582" s="96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</row>
    <row r="2583" spans="1:13">
      <c r="A2583" s="5"/>
      <c r="B2583" s="96"/>
      <c r="C2583" s="96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</row>
    <row r="2584" spans="1:13">
      <c r="A2584" s="5"/>
      <c r="B2584" s="96"/>
      <c r="C2584" s="96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</row>
    <row r="2585" spans="1:13">
      <c r="A2585" s="5"/>
      <c r="B2585" s="96"/>
      <c r="C2585" s="96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</row>
    <row r="2586" spans="1:13">
      <c r="A2586" s="5"/>
      <c r="B2586" s="96"/>
      <c r="C2586" s="96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</row>
    <row r="2587" spans="1:13">
      <c r="A2587" s="5"/>
      <c r="B2587" s="96"/>
      <c r="C2587" s="96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</row>
    <row r="2588" spans="1:13">
      <c r="A2588" s="5"/>
      <c r="B2588" s="96"/>
      <c r="C2588" s="96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</row>
    <row r="2589" spans="1:13">
      <c r="A2589" s="5"/>
      <c r="B2589" s="96"/>
      <c r="C2589" s="96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</row>
    <row r="2590" spans="1:13">
      <c r="A2590" s="5"/>
      <c r="B2590" s="96"/>
      <c r="C2590" s="96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</row>
    <row r="2591" spans="1:13">
      <c r="A2591" s="5"/>
      <c r="B2591" s="96"/>
      <c r="C2591" s="96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</row>
    <row r="2592" spans="1:13">
      <c r="A2592" s="5"/>
      <c r="B2592" s="96"/>
      <c r="C2592" s="96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</row>
    <row r="2593" spans="1:13">
      <c r="A2593" s="5"/>
      <c r="B2593" s="96"/>
      <c r="C2593" s="96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</row>
    <row r="2594" spans="1:13">
      <c r="A2594" s="5"/>
      <c r="B2594" s="96"/>
      <c r="C2594" s="96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</row>
    <row r="2595" spans="1:13">
      <c r="A2595" s="5"/>
      <c r="B2595" s="96"/>
      <c r="C2595" s="96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</row>
    <row r="2596" spans="1:13">
      <c r="A2596" s="5"/>
      <c r="B2596" s="96"/>
      <c r="C2596" s="96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</row>
    <row r="2597" spans="1:13">
      <c r="A2597" s="5"/>
      <c r="B2597" s="96"/>
      <c r="C2597" s="96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</row>
    <row r="2598" spans="1:13">
      <c r="A2598" s="5"/>
      <c r="B2598" s="96"/>
      <c r="C2598" s="96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</row>
    <row r="2599" spans="1:13">
      <c r="A2599" s="5"/>
      <c r="B2599" s="96"/>
      <c r="C2599" s="96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</row>
    <row r="2600" spans="1:13">
      <c r="A2600" s="5"/>
      <c r="B2600" s="96"/>
      <c r="C2600" s="96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</row>
    <row r="2601" spans="1:13">
      <c r="A2601" s="5"/>
      <c r="B2601" s="96"/>
      <c r="C2601" s="96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</row>
    <row r="2602" spans="1:13">
      <c r="A2602" s="5"/>
      <c r="B2602" s="96"/>
      <c r="C2602" s="96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</row>
    <row r="2603" spans="1:13">
      <c r="A2603" s="5"/>
      <c r="B2603" s="96"/>
      <c r="C2603" s="96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</row>
    <row r="2604" spans="1:13">
      <c r="A2604" s="5"/>
      <c r="B2604" s="96"/>
      <c r="C2604" s="96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</row>
    <row r="2605" spans="1:13">
      <c r="A2605" s="5"/>
      <c r="B2605" s="96"/>
      <c r="C2605" s="96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</row>
    <row r="2606" spans="1:13">
      <c r="A2606" s="5"/>
      <c r="B2606" s="96"/>
      <c r="C2606" s="96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</row>
    <row r="2607" spans="1:13">
      <c r="A2607" s="5"/>
      <c r="B2607" s="96"/>
      <c r="C2607" s="96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</row>
    <row r="2608" spans="1:13">
      <c r="A2608" s="5"/>
      <c r="B2608" s="96"/>
      <c r="C2608" s="96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</row>
    <row r="2609" spans="1:13">
      <c r="A2609" s="5"/>
      <c r="B2609" s="96"/>
      <c r="C2609" s="96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</row>
    <row r="2610" spans="1:13">
      <c r="A2610" s="5"/>
      <c r="B2610" s="96"/>
      <c r="C2610" s="96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</row>
    <row r="2611" spans="1:13">
      <c r="A2611" s="5"/>
      <c r="B2611" s="96"/>
      <c r="C2611" s="96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</row>
    <row r="2612" spans="1:13">
      <c r="A2612" s="5"/>
      <c r="B2612" s="96"/>
      <c r="C2612" s="96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</row>
    <row r="2613" spans="1:13">
      <c r="A2613" s="5"/>
      <c r="B2613" s="96"/>
      <c r="C2613" s="96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</row>
    <row r="2614" spans="1:13">
      <c r="A2614" s="5"/>
      <c r="B2614" s="96"/>
      <c r="C2614" s="96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</row>
    <row r="2615" spans="1:13">
      <c r="A2615" s="5"/>
      <c r="B2615" s="96"/>
      <c r="C2615" s="96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</row>
    <row r="2616" spans="1:13">
      <c r="A2616" s="5"/>
      <c r="B2616" s="96"/>
      <c r="C2616" s="96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</row>
    <row r="2617" spans="1:13">
      <c r="A2617" s="5"/>
      <c r="B2617" s="96"/>
      <c r="C2617" s="96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</row>
    <row r="2618" spans="1:13">
      <c r="A2618" s="5"/>
      <c r="B2618" s="96"/>
      <c r="C2618" s="96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</row>
    <row r="2619" spans="1:13">
      <c r="A2619" s="5"/>
      <c r="B2619" s="96"/>
      <c r="C2619" s="96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</row>
    <row r="2620" spans="1:13">
      <c r="A2620" s="5"/>
      <c r="B2620" s="96"/>
      <c r="C2620" s="96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</row>
    <row r="2621" spans="1:13">
      <c r="A2621" s="5"/>
      <c r="B2621" s="96"/>
      <c r="C2621" s="96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</row>
    <row r="2622" spans="1:13">
      <c r="A2622" s="5"/>
      <c r="B2622" s="96"/>
      <c r="C2622" s="96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</row>
    <row r="2623" spans="1:13">
      <c r="A2623" s="5"/>
      <c r="B2623" s="96"/>
      <c r="C2623" s="96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</row>
    <row r="2624" spans="1:13">
      <c r="A2624" s="5"/>
      <c r="B2624" s="96"/>
      <c r="C2624" s="96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</row>
    <row r="2625" spans="1:13">
      <c r="A2625" s="5"/>
      <c r="B2625" s="96"/>
      <c r="C2625" s="96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</row>
    <row r="2626" spans="1:13">
      <c r="A2626" s="5"/>
      <c r="B2626" s="96"/>
      <c r="C2626" s="96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</row>
    <row r="2627" spans="1:13">
      <c r="A2627" s="5"/>
      <c r="B2627" s="96"/>
      <c r="C2627" s="96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</row>
    <row r="2628" spans="1:13">
      <c r="A2628" s="5"/>
      <c r="B2628" s="96"/>
      <c r="C2628" s="96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</row>
    <row r="2629" spans="1:13">
      <c r="A2629" s="5"/>
      <c r="B2629" s="96"/>
      <c r="C2629" s="96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</row>
    <row r="2630" spans="1:13">
      <c r="A2630" s="5"/>
      <c r="B2630" s="96"/>
      <c r="C2630" s="96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</row>
    <row r="2631" spans="1:13">
      <c r="A2631" s="5"/>
      <c r="B2631" s="96"/>
      <c r="C2631" s="96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</row>
    <row r="2632" spans="1:13">
      <c r="A2632" s="5"/>
      <c r="B2632" s="96"/>
      <c r="C2632" s="96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</row>
    <row r="2633" spans="1:13">
      <c r="A2633" s="5"/>
      <c r="B2633" s="96"/>
      <c r="C2633" s="96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</row>
    <row r="2634" spans="1:13">
      <c r="A2634" s="5"/>
      <c r="B2634" s="96"/>
      <c r="C2634" s="96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</row>
    <row r="2635" spans="1:13">
      <c r="A2635" s="5"/>
      <c r="B2635" s="96"/>
      <c r="C2635" s="96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</row>
    <row r="2636" spans="1:13">
      <c r="A2636" s="5"/>
      <c r="B2636" s="96"/>
      <c r="C2636" s="96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</row>
    <row r="2637" spans="1:13">
      <c r="A2637" s="5"/>
      <c r="B2637" s="96"/>
      <c r="C2637" s="96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</row>
    <row r="2638" spans="1:13">
      <c r="A2638" s="5"/>
      <c r="B2638" s="96"/>
      <c r="C2638" s="96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</row>
    <row r="2639" spans="1:13">
      <c r="A2639" s="5"/>
      <c r="B2639" s="96"/>
      <c r="C2639" s="96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</row>
    <row r="2640" spans="1:13">
      <c r="A2640" s="5"/>
      <c r="B2640" s="96"/>
      <c r="C2640" s="96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</row>
    <row r="2641" spans="1:13">
      <c r="A2641" s="5"/>
      <c r="B2641" s="96"/>
      <c r="C2641" s="96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</row>
    <row r="2642" spans="1:13">
      <c r="A2642" s="5"/>
      <c r="B2642" s="96"/>
      <c r="C2642" s="96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</row>
    <row r="2643" spans="1:13">
      <c r="A2643" s="5"/>
      <c r="B2643" s="96"/>
      <c r="C2643" s="96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</row>
    <row r="2644" spans="1:13">
      <c r="A2644" s="5"/>
      <c r="B2644" s="96"/>
      <c r="C2644" s="96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</row>
    <row r="2645" spans="1:13">
      <c r="A2645" s="5"/>
      <c r="B2645" s="96"/>
      <c r="C2645" s="96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</row>
    <row r="2646" spans="1:13">
      <c r="A2646" s="5"/>
      <c r="B2646" s="96"/>
      <c r="C2646" s="96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</row>
    <row r="2647" spans="1:13">
      <c r="A2647" s="5"/>
      <c r="B2647" s="96"/>
      <c r="C2647" s="96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</row>
    <row r="2648" spans="1:13">
      <c r="A2648" s="5"/>
      <c r="B2648" s="96"/>
      <c r="C2648" s="96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</row>
    <row r="2649" spans="1:13">
      <c r="A2649" s="5"/>
      <c r="B2649" s="96"/>
      <c r="C2649" s="96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</row>
    <row r="2650" spans="1:13">
      <c r="A2650" s="5"/>
      <c r="B2650" s="96"/>
      <c r="C2650" s="96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</row>
    <row r="2651" spans="1:13">
      <c r="A2651" s="5"/>
      <c r="B2651" s="96"/>
      <c r="C2651" s="96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</row>
    <row r="2652" spans="1:13">
      <c r="A2652" s="5"/>
      <c r="B2652" s="96"/>
      <c r="C2652" s="96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</row>
    <row r="2653" spans="1:13">
      <c r="A2653" s="5"/>
      <c r="B2653" s="96"/>
      <c r="C2653" s="96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</row>
    <row r="2654" spans="1:13">
      <c r="A2654" s="5"/>
      <c r="B2654" s="96"/>
      <c r="C2654" s="96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</row>
    <row r="2655" spans="1:13">
      <c r="A2655" s="5"/>
      <c r="B2655" s="96"/>
      <c r="C2655" s="96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</row>
    <row r="2656" spans="1:13">
      <c r="A2656" s="5"/>
      <c r="B2656" s="96"/>
      <c r="C2656" s="96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</row>
    <row r="2657" spans="1:13">
      <c r="A2657" s="5"/>
      <c r="B2657" s="96"/>
      <c r="C2657" s="96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</row>
    <row r="2658" spans="1:13">
      <c r="A2658" s="5"/>
      <c r="B2658" s="96"/>
      <c r="C2658" s="96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</row>
    <row r="2659" spans="1:13">
      <c r="A2659" s="5"/>
      <c r="B2659" s="96"/>
      <c r="C2659" s="96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</row>
    <row r="2660" spans="1:13">
      <c r="A2660" s="5"/>
      <c r="B2660" s="96"/>
      <c r="C2660" s="96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</row>
    <row r="2661" spans="1:13">
      <c r="A2661" s="5"/>
      <c r="B2661" s="96"/>
      <c r="C2661" s="96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</row>
    <row r="2662" spans="1:13">
      <c r="A2662" s="5"/>
      <c r="B2662" s="96"/>
      <c r="C2662" s="96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</row>
    <row r="2663" spans="1:13">
      <c r="A2663" s="5"/>
      <c r="B2663" s="96"/>
      <c r="C2663" s="96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</row>
    <row r="2664" spans="1:13">
      <c r="A2664" s="5"/>
      <c r="B2664" s="96"/>
      <c r="C2664" s="96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</row>
    <row r="2665" spans="1:13">
      <c r="A2665" s="5"/>
      <c r="B2665" s="96"/>
      <c r="C2665" s="96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</row>
    <row r="2666" spans="1:13">
      <c r="A2666" s="5"/>
      <c r="B2666" s="96"/>
      <c r="C2666" s="96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</row>
    <row r="2667" spans="1:13">
      <c r="A2667" s="5"/>
      <c r="B2667" s="96"/>
      <c r="C2667" s="96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</row>
    <row r="2668" spans="1:13">
      <c r="A2668" s="5"/>
      <c r="B2668" s="96"/>
      <c r="C2668" s="96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</row>
    <row r="2669" spans="1:13">
      <c r="A2669" s="5"/>
      <c r="B2669" s="96"/>
      <c r="C2669" s="96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</row>
    <row r="2670" spans="1:13">
      <c r="A2670" s="5"/>
      <c r="B2670" s="96"/>
      <c r="C2670" s="96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</row>
    <row r="2671" spans="1:13">
      <c r="A2671" s="5"/>
      <c r="B2671" s="96"/>
      <c r="C2671" s="96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</row>
    <row r="2672" spans="1:13">
      <c r="A2672" s="5"/>
      <c r="B2672" s="96"/>
      <c r="C2672" s="96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</row>
    <row r="2673" spans="1:13">
      <c r="A2673" s="5"/>
      <c r="B2673" s="96"/>
      <c r="C2673" s="96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</row>
    <row r="2674" spans="1:13">
      <c r="A2674" s="5"/>
      <c r="B2674" s="96"/>
      <c r="C2674" s="96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</row>
    <row r="2675" spans="1:13">
      <c r="A2675" s="5"/>
      <c r="B2675" s="96"/>
      <c r="C2675" s="96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</row>
    <row r="2676" spans="1:13">
      <c r="A2676" s="5"/>
      <c r="B2676" s="96"/>
      <c r="C2676" s="96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</row>
    <row r="2677" spans="1:13">
      <c r="A2677" s="5"/>
      <c r="B2677" s="96"/>
      <c r="C2677" s="96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</row>
    <row r="2678" spans="1:13">
      <c r="A2678" s="5"/>
      <c r="B2678" s="96"/>
      <c r="C2678" s="96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</row>
    <row r="2679" spans="1:13">
      <c r="A2679" s="5"/>
      <c r="B2679" s="96"/>
      <c r="C2679" s="96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</row>
    <row r="2680" spans="1:13">
      <c r="A2680" s="5"/>
      <c r="B2680" s="96"/>
      <c r="C2680" s="96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</row>
    <row r="2681" spans="1:13">
      <c r="A2681" s="5"/>
      <c r="B2681" s="96"/>
      <c r="C2681" s="96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</row>
    <row r="2682" spans="1:13">
      <c r="A2682" s="5"/>
      <c r="B2682" s="96"/>
      <c r="C2682" s="96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</row>
    <row r="2683" spans="1:13">
      <c r="A2683" s="5"/>
      <c r="B2683" s="96"/>
      <c r="C2683" s="96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</row>
    <row r="2684" spans="1:13">
      <c r="A2684" s="5"/>
      <c r="B2684" s="96"/>
      <c r="C2684" s="96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</row>
    <row r="2685" spans="1:13">
      <c r="A2685" s="5"/>
      <c r="B2685" s="96"/>
      <c r="C2685" s="96"/>
      <c r="D2685" s="4"/>
      <c r="E2685" s="4"/>
      <c r="F2685" s="4"/>
      <c r="G2685" s="4"/>
      <c r="H2685" s="97"/>
      <c r="I2685" s="97"/>
      <c r="J2685" s="97"/>
      <c r="K2685" s="97"/>
      <c r="L2685" s="97"/>
      <c r="M2685" s="97"/>
    </row>
    <row r="2686" spans="1:13">
      <c r="A2686" s="5"/>
      <c r="B2686" s="96"/>
      <c r="C2686" s="96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</row>
    <row r="2687" spans="1:13">
      <c r="A2687" s="5"/>
      <c r="B2687" s="96"/>
      <c r="C2687" s="96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</row>
    <row r="2688" spans="1:13">
      <c r="A2688" s="5"/>
      <c r="B2688" s="96"/>
      <c r="C2688" s="96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</row>
    <row r="2689" spans="1:13">
      <c r="A2689" s="5"/>
      <c r="B2689" s="96"/>
      <c r="C2689" s="96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</row>
    <row r="2690" spans="1:13">
      <c r="A2690" s="5"/>
      <c r="B2690" s="96"/>
      <c r="C2690" s="96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</row>
    <row r="2691" spans="1:13">
      <c r="A2691" s="5"/>
      <c r="B2691" s="96"/>
      <c r="C2691" s="96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</row>
    <row r="2692" spans="1:13">
      <c r="A2692" s="5"/>
      <c r="B2692" s="96"/>
      <c r="C2692" s="96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</row>
    <row r="2693" spans="1:13">
      <c r="A2693" s="5"/>
      <c r="B2693" s="3"/>
      <c r="C2693" s="3"/>
      <c r="D2693" s="4"/>
      <c r="E2693" s="4"/>
      <c r="F2693" s="4"/>
      <c r="G2693" s="4"/>
      <c r="H2693" s="97"/>
      <c r="I2693" s="97"/>
      <c r="J2693" s="97"/>
      <c r="K2693" s="97"/>
      <c r="L2693" s="97"/>
      <c r="M2693" s="97"/>
    </row>
    <row r="2694" spans="1:13">
      <c r="A2694" s="5"/>
      <c r="B2694" s="96"/>
      <c r="C2694" s="96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</row>
    <row r="2695" spans="1:13">
      <c r="A2695" s="5"/>
      <c r="B2695" s="96"/>
      <c r="C2695" s="96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</row>
    <row r="2696" spans="1:13">
      <c r="A2696" s="5"/>
      <c r="B2696" s="96"/>
      <c r="C2696" s="96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</row>
    <row r="2697" spans="1:13">
      <c r="A2697" s="5"/>
      <c r="B2697" s="96"/>
      <c r="C2697" s="96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</row>
    <row r="2698" spans="1:13">
      <c r="A2698" s="5"/>
      <c r="B2698" s="96"/>
      <c r="C2698" s="96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</row>
    <row r="2699" spans="1:13">
      <c r="A2699" s="5"/>
      <c r="B2699" s="3"/>
      <c r="C2699" s="3"/>
      <c r="D2699" s="4"/>
      <c r="E2699" s="4"/>
      <c r="F2699" s="4"/>
      <c r="G2699" s="4"/>
      <c r="H2699" s="97"/>
      <c r="I2699" s="4"/>
      <c r="J2699" s="4"/>
      <c r="K2699" s="4"/>
      <c r="L2699" s="4"/>
      <c r="M2699" s="4"/>
    </row>
    <row r="2700" spans="1:13">
      <c r="A2700" s="5"/>
      <c r="B2700" s="96"/>
      <c r="C2700" s="96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</row>
    <row r="2701" spans="1:13">
      <c r="A2701" s="5"/>
      <c r="B2701" s="96"/>
      <c r="C2701" s="96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</row>
    <row r="2702" spans="1:13">
      <c r="A2702" s="5"/>
      <c r="B2702" s="96"/>
      <c r="C2702" s="96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</row>
    <row r="2703" spans="1:13">
      <c r="A2703" s="5"/>
      <c r="B2703" s="96"/>
      <c r="C2703" s="96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</row>
    <row r="2704" spans="1:13">
      <c r="A2704" s="5"/>
      <c r="B2704" s="96"/>
      <c r="C2704" s="96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</row>
    <row r="2705" spans="1:13">
      <c r="A2705" s="5"/>
      <c r="B2705" s="96"/>
      <c r="C2705" s="96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</row>
    <row r="2706" spans="1:13">
      <c r="A2706" s="5"/>
      <c r="B2706" s="96"/>
      <c r="C2706" s="96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</row>
    <row r="2707" spans="1:13">
      <c r="A2707" s="5"/>
      <c r="B2707" s="3"/>
      <c r="C2707" s="3"/>
      <c r="D2707" s="4"/>
      <c r="E2707" s="4"/>
      <c r="F2707" s="4"/>
      <c r="G2707" s="4"/>
      <c r="H2707" s="97"/>
      <c r="I2707" s="4"/>
      <c r="J2707" s="4"/>
      <c r="K2707" s="4"/>
      <c r="L2707" s="4"/>
      <c r="M2707" s="4"/>
    </row>
    <row r="2708" spans="1:13">
      <c r="A2708" s="5"/>
      <c r="B2708" s="3"/>
      <c r="C2708" s="3"/>
      <c r="D2708" s="4"/>
      <c r="E2708" s="4"/>
      <c r="F2708" s="4"/>
      <c r="G2708" s="4"/>
      <c r="H2708" s="97"/>
      <c r="I2708" s="97"/>
      <c r="J2708" s="97"/>
      <c r="K2708" s="4"/>
      <c r="L2708" s="4"/>
      <c r="M2708" s="4"/>
    </row>
    <row r="2709" spans="1:13">
      <c r="A2709" s="5"/>
      <c r="B2709" s="96"/>
      <c r="C2709" s="96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</row>
    <row r="2710" spans="1:13">
      <c r="A2710" s="5"/>
      <c r="B2710" s="96"/>
      <c r="C2710" s="96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</row>
    <row r="2711" spans="1:13">
      <c r="A2711" s="5"/>
      <c r="B2711" s="96"/>
      <c r="C2711" s="96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</row>
    <row r="2712" spans="1:13">
      <c r="A2712" s="5"/>
      <c r="B2712" s="96"/>
      <c r="C2712" s="96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</row>
    <row r="2713" spans="1:13">
      <c r="A2713" s="5"/>
      <c r="B2713" s="96"/>
      <c r="C2713" s="96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</row>
    <row r="2714" spans="1:13">
      <c r="A2714" s="5"/>
      <c r="B2714" s="96"/>
      <c r="C2714" s="96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</row>
    <row r="2715" spans="1:13">
      <c r="A2715" s="5"/>
      <c r="B2715" s="96"/>
      <c r="C2715" s="96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</row>
    <row r="2716" spans="1:13">
      <c r="A2716" s="5"/>
      <c r="B2716" s="96"/>
      <c r="C2716" s="96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</row>
    <row r="2717" spans="1:13">
      <c r="A2717" s="5"/>
      <c r="B2717" s="96"/>
      <c r="C2717" s="96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</row>
    <row r="2718" spans="1:13">
      <c r="A2718" s="5"/>
      <c r="B2718" s="96"/>
      <c r="C2718" s="96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</row>
    <row r="2719" spans="1:13">
      <c r="A2719" s="5"/>
      <c r="B2719" s="96"/>
      <c r="C2719" s="96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</row>
    <row r="2720" spans="1:13">
      <c r="A2720" s="5"/>
      <c r="B2720" s="96"/>
      <c r="C2720" s="96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</row>
    <row r="2721" spans="1:13">
      <c r="A2721" s="5"/>
      <c r="B2721" s="96"/>
      <c r="C2721" s="96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</row>
    <row r="2722" spans="1:13">
      <c r="A2722" s="5"/>
      <c r="B2722" s="96"/>
      <c r="C2722" s="96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</row>
    <row r="2723" spans="1:13">
      <c r="A2723" s="5"/>
      <c r="B2723" s="96"/>
      <c r="C2723" s="96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</row>
    <row r="2724" spans="1:13">
      <c r="A2724" s="5"/>
      <c r="B2724" s="96"/>
      <c r="C2724" s="96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</row>
    <row r="2725" spans="1:13">
      <c r="A2725" s="5"/>
      <c r="B2725" s="96"/>
      <c r="C2725" s="96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</row>
    <row r="2726" spans="1:13">
      <c r="A2726" s="5"/>
      <c r="B2726" s="96"/>
      <c r="C2726" s="96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</row>
    <row r="2727" spans="1:13">
      <c r="A2727" s="5"/>
      <c r="B2727" s="96"/>
      <c r="C2727" s="96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</row>
    <row r="2728" spans="1:13">
      <c r="A2728" s="5"/>
      <c r="B2728" s="96"/>
      <c r="C2728" s="96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</row>
    <row r="2729" spans="1:13">
      <c r="A2729" s="5"/>
      <c r="B2729" s="96"/>
      <c r="C2729" s="96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</row>
    <row r="2730" spans="1:13">
      <c r="A2730" s="5"/>
      <c r="B2730" s="96"/>
      <c r="C2730" s="96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</row>
    <row r="2731" spans="1:13">
      <c r="A2731" s="5"/>
      <c r="B2731" s="96"/>
      <c r="C2731" s="96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</row>
    <row r="2732" spans="1:13">
      <c r="A2732" s="5"/>
      <c r="B2732" s="96"/>
      <c r="C2732" s="96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</row>
    <row r="2733" spans="1:13">
      <c r="A2733" s="5"/>
      <c r="B2733" s="96"/>
      <c r="C2733" s="96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</row>
    <row r="2734" spans="1:13">
      <c r="A2734" s="5"/>
      <c r="B2734" s="96"/>
      <c r="C2734" s="96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</row>
    <row r="2735" spans="1:13">
      <c r="A2735" s="5"/>
      <c r="B2735" s="96"/>
      <c r="C2735" s="96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</row>
    <row r="2736" spans="1:13">
      <c r="A2736" s="5"/>
      <c r="B2736" s="96"/>
      <c r="C2736" s="96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</row>
    <row r="2737" spans="1:13">
      <c r="A2737" s="5"/>
      <c r="B2737" s="96"/>
      <c r="C2737" s="96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</row>
    <row r="2738" spans="1:13">
      <c r="A2738" s="5"/>
      <c r="B2738" s="96"/>
      <c r="C2738" s="96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</row>
    <row r="2739" spans="1:13">
      <c r="A2739" s="5"/>
      <c r="B2739" s="96"/>
      <c r="C2739" s="96"/>
      <c r="D2739" s="97"/>
      <c r="E2739" s="4"/>
      <c r="F2739" s="4"/>
      <c r="G2739" s="4"/>
      <c r="H2739" s="97"/>
      <c r="I2739" s="97"/>
      <c r="J2739" s="97"/>
      <c r="K2739" s="97"/>
      <c r="L2739" s="97"/>
      <c r="M2739" s="97"/>
    </row>
    <row r="2740" spans="1:13">
      <c r="A2740" s="5"/>
      <c r="B2740" s="96"/>
      <c r="C2740" s="96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</row>
    <row r="2741" spans="1:13">
      <c r="A2741" s="5"/>
      <c r="B2741" s="96"/>
      <c r="C2741" s="96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</row>
    <row r="2742" spans="1:13">
      <c r="A2742" s="5"/>
      <c r="B2742" s="96"/>
      <c r="C2742" s="96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</row>
    <row r="2743" spans="1:13">
      <c r="A2743" s="5"/>
      <c r="B2743" s="96"/>
      <c r="C2743" s="96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</row>
    <row r="2744" spans="1:13">
      <c r="A2744" s="5"/>
      <c r="B2744" s="96"/>
      <c r="C2744" s="96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</row>
    <row r="2745" spans="1:13">
      <c r="A2745" s="5"/>
      <c r="B2745" s="96"/>
      <c r="C2745" s="96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</row>
    <row r="2746" spans="1:13">
      <c r="A2746" s="5"/>
      <c r="B2746" s="96"/>
      <c r="C2746" s="96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</row>
    <row r="2747" spans="1:13">
      <c r="A2747" s="5"/>
      <c r="B2747" s="96"/>
      <c r="C2747" s="96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</row>
    <row r="2748" spans="1:13">
      <c r="A2748" s="5"/>
      <c r="B2748" s="96"/>
      <c r="C2748" s="96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</row>
    <row r="2749" spans="1:13">
      <c r="A2749" s="5"/>
      <c r="B2749" s="96"/>
      <c r="C2749" s="96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</row>
    <row r="2750" spans="1:13">
      <c r="A2750" s="5"/>
      <c r="B2750" s="96"/>
      <c r="C2750" s="96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</row>
    <row r="2751" spans="1:13">
      <c r="A2751" s="5"/>
      <c r="B2751" s="96"/>
      <c r="C2751" s="96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</row>
    <row r="2752" spans="1:13">
      <c r="A2752" s="5"/>
      <c r="B2752" s="96"/>
      <c r="C2752" s="96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</row>
    <row r="2753" spans="1:13">
      <c r="A2753" s="5"/>
      <c r="B2753" s="96"/>
      <c r="C2753" s="96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</row>
    <row r="2754" spans="1:13">
      <c r="A2754" s="5"/>
      <c r="B2754" s="96"/>
      <c r="C2754" s="96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</row>
    <row r="2755" spans="1:13">
      <c r="A2755" s="5"/>
      <c r="B2755" s="96"/>
      <c r="C2755" s="96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</row>
    <row r="2756" spans="1:13">
      <c r="A2756" s="5"/>
      <c r="B2756" s="96"/>
      <c r="C2756" s="96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</row>
    <row r="2757" spans="1:13">
      <c r="A2757" s="5"/>
      <c r="B2757" s="96"/>
      <c r="C2757" s="96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</row>
    <row r="2758" spans="1:13">
      <c r="A2758" s="5"/>
      <c r="B2758" s="96"/>
      <c r="C2758" s="96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</row>
    <row r="2759" spans="1:13">
      <c r="A2759" s="5"/>
      <c r="B2759" s="96"/>
      <c r="C2759" s="96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</row>
    <row r="2760" spans="1:13">
      <c r="A2760" s="5"/>
      <c r="B2760" s="96"/>
      <c r="C2760" s="96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</row>
    <row r="2761" spans="1:13">
      <c r="A2761" s="5"/>
      <c r="B2761" s="96"/>
      <c r="C2761" s="96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</row>
    <row r="2762" spans="1:13">
      <c r="A2762" s="5"/>
      <c r="B2762" s="96"/>
      <c r="C2762" s="96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</row>
    <row r="2763" spans="1:13">
      <c r="A2763" s="5"/>
      <c r="B2763" s="96"/>
      <c r="C2763" s="96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</row>
    <row r="2764" spans="1:13">
      <c r="A2764" s="5"/>
      <c r="B2764" s="96"/>
      <c r="C2764" s="96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</row>
    <row r="2765" spans="1:13">
      <c r="A2765" s="5"/>
      <c r="B2765" s="96"/>
      <c r="C2765" s="96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</row>
    <row r="2766" spans="1:13">
      <c r="A2766" s="5"/>
      <c r="B2766" s="96"/>
      <c r="C2766" s="96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</row>
    <row r="2767" spans="1:13">
      <c r="A2767" s="5"/>
      <c r="B2767" s="96"/>
      <c r="C2767" s="96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</row>
    <row r="2768" spans="1:13">
      <c r="A2768" s="5"/>
      <c r="B2768" s="96"/>
      <c r="C2768" s="96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</row>
    <row r="2769" spans="1:13">
      <c r="A2769" s="5"/>
      <c r="B2769" s="96"/>
      <c r="C2769" s="96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</row>
    <row r="2770" spans="1:13">
      <c r="A2770" s="5"/>
      <c r="B2770" s="96"/>
      <c r="C2770" s="96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</row>
    <row r="2771" spans="1:13">
      <c r="A2771" s="5"/>
      <c r="B2771" s="96"/>
      <c r="C2771" s="96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</row>
    <row r="2772" spans="1:13">
      <c r="A2772" s="5"/>
      <c r="B2772" s="96"/>
      <c r="C2772" s="96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</row>
    <row r="2773" spans="1:13">
      <c r="A2773" s="5"/>
      <c r="B2773" s="96"/>
      <c r="C2773" s="96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</row>
    <row r="2774" spans="1:13">
      <c r="A2774" s="5"/>
      <c r="B2774" s="96"/>
      <c r="C2774" s="96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</row>
    <row r="2775" spans="1:13">
      <c r="A2775" s="5"/>
      <c r="B2775" s="96"/>
      <c r="C2775" s="96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</row>
    <row r="2776" spans="1:13">
      <c r="A2776" s="5"/>
      <c r="B2776" s="96"/>
      <c r="C2776" s="96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</row>
    <row r="2777" spans="1:13">
      <c r="A2777" s="5"/>
      <c r="B2777" s="96"/>
      <c r="C2777" s="96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</row>
    <row r="2778" spans="1:13">
      <c r="A2778" s="5"/>
      <c r="B2778" s="96"/>
      <c r="C2778" s="96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</row>
    <row r="2779" spans="1:13">
      <c r="A2779" s="5"/>
      <c r="B2779" s="96"/>
      <c r="C2779" s="96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</row>
    <row r="2780" spans="1:13">
      <c r="A2780" s="5"/>
      <c r="B2780" s="96"/>
      <c r="C2780" s="96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</row>
    <row r="2781" spans="1:13">
      <c r="A2781" s="5"/>
      <c r="B2781" s="96"/>
      <c r="C2781" s="96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</row>
    <row r="2782" spans="1:13">
      <c r="A2782" s="5"/>
      <c r="B2782" s="96"/>
      <c r="C2782" s="96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</row>
    <row r="2783" spans="1:13">
      <c r="A2783" s="5"/>
      <c r="B2783" s="96"/>
      <c r="C2783" s="96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</row>
    <row r="2784" spans="1:13">
      <c r="A2784" s="5"/>
      <c r="B2784" s="96"/>
      <c r="C2784" s="96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</row>
    <row r="2785" spans="1:13">
      <c r="A2785" s="5"/>
      <c r="B2785" s="96"/>
      <c r="C2785" s="96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</row>
    <row r="2786" spans="1:13">
      <c r="A2786" s="5"/>
      <c r="B2786" s="96"/>
      <c r="C2786" s="96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</row>
    <row r="2787" spans="1:13">
      <c r="A2787" s="5"/>
      <c r="B2787" s="96"/>
      <c r="C2787" s="96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</row>
    <row r="2788" spans="1:13">
      <c r="A2788" s="5"/>
      <c r="B2788" s="96"/>
      <c r="C2788" s="96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</row>
    <row r="2789" spans="1:13">
      <c r="A2789" s="5"/>
      <c r="B2789" s="96"/>
      <c r="C2789" s="96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</row>
    <row r="2790" spans="1:13">
      <c r="A2790" s="5"/>
      <c r="B2790" s="96"/>
      <c r="C2790" s="96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</row>
    <row r="2791" spans="1:13">
      <c r="A2791" s="5"/>
      <c r="B2791" s="96"/>
      <c r="C2791" s="96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</row>
    <row r="2792" spans="1:13">
      <c r="A2792" s="5"/>
      <c r="B2792" s="96"/>
      <c r="C2792" s="96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</row>
    <row r="2793" spans="1:13">
      <c r="A2793" s="5"/>
      <c r="B2793" s="96"/>
      <c r="C2793" s="96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</row>
    <row r="2794" spans="1:13">
      <c r="A2794" s="5"/>
      <c r="B2794" s="96"/>
      <c r="C2794" s="96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</row>
    <row r="2795" spans="1:13">
      <c r="A2795" s="5"/>
      <c r="B2795" s="96"/>
      <c r="C2795" s="96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</row>
    <row r="2796" spans="1:13">
      <c r="A2796" s="5"/>
      <c r="B2796" s="96"/>
      <c r="C2796" s="96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</row>
    <row r="2797" spans="1:13">
      <c r="A2797" s="5"/>
      <c r="B2797" s="96"/>
      <c r="C2797" s="96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</row>
    <row r="2798" spans="1:13">
      <c r="A2798" s="5"/>
      <c r="B2798" s="96"/>
      <c r="C2798" s="96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</row>
    <row r="2799" spans="1:13">
      <c r="A2799" s="5"/>
      <c r="B2799" s="96"/>
      <c r="C2799" s="96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</row>
    <row r="2800" spans="1:13">
      <c r="A2800" s="5"/>
      <c r="B2800" s="96"/>
      <c r="C2800" s="96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</row>
    <row r="2801" spans="1:13">
      <c r="A2801" s="5"/>
      <c r="B2801" s="96"/>
      <c r="C2801" s="96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</row>
    <row r="2802" spans="1:13">
      <c r="A2802" s="5"/>
      <c r="B2802" s="96"/>
      <c r="C2802" s="96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</row>
    <row r="2803" spans="1:13">
      <c r="A2803" s="5"/>
      <c r="B2803" s="96"/>
      <c r="C2803" s="96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</row>
    <row r="2804" spans="1:13">
      <c r="A2804" s="5"/>
      <c r="B2804" s="96"/>
      <c r="C2804" s="96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</row>
    <row r="2805" spans="1:13">
      <c r="A2805" s="5"/>
      <c r="B2805" s="96"/>
      <c r="C2805" s="96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</row>
    <row r="2806" spans="1:13">
      <c r="A2806" s="5"/>
      <c r="B2806" s="96"/>
      <c r="C2806" s="96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</row>
    <row r="2807" spans="1:13">
      <c r="A2807" s="5"/>
      <c r="B2807" s="96"/>
      <c r="C2807" s="96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</row>
    <row r="2808" spans="1:13">
      <c r="A2808" s="5"/>
      <c r="B2808" s="96"/>
      <c r="C2808" s="96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</row>
    <row r="2809" spans="1:13">
      <c r="A2809" s="5"/>
      <c r="B2809" s="96"/>
      <c r="C2809" s="96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</row>
    <row r="2810" spans="1:13">
      <c r="A2810" s="5"/>
      <c r="B2810" s="96"/>
      <c r="C2810" s="96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</row>
    <row r="2811" spans="1:13">
      <c r="A2811" s="5"/>
      <c r="B2811" s="96"/>
      <c r="C2811" s="96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</row>
    <row r="2812" spans="1:13">
      <c r="A2812" s="5"/>
      <c r="B2812" s="96"/>
      <c r="C2812" s="96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</row>
    <row r="2813" spans="1:13">
      <c r="A2813" s="5"/>
      <c r="B2813" s="96"/>
      <c r="C2813" s="96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</row>
    <row r="2814" spans="1:13">
      <c r="A2814" s="5"/>
      <c r="B2814" s="3"/>
      <c r="C2814" s="3"/>
      <c r="D2814" s="4"/>
      <c r="E2814" s="4"/>
      <c r="F2814" s="4"/>
      <c r="G2814" s="4"/>
      <c r="H2814" s="97"/>
      <c r="I2814" s="4"/>
      <c r="J2814" s="4"/>
      <c r="K2814" s="4"/>
      <c r="L2814" s="4"/>
      <c r="M2814" s="4"/>
    </row>
    <row r="2815" spans="1:13">
      <c r="A2815" s="5"/>
      <c r="B2815" s="96"/>
      <c r="C2815" s="96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</row>
    <row r="2816" spans="1:13">
      <c r="A2816" s="5"/>
      <c r="B2816" s="3"/>
      <c r="C2816" s="3"/>
      <c r="D2816" s="4"/>
      <c r="E2816" s="4"/>
      <c r="F2816" s="4"/>
      <c r="G2816" s="4"/>
      <c r="H2816" s="97"/>
      <c r="I2816" s="4"/>
      <c r="J2816" s="4"/>
      <c r="K2816" s="4"/>
      <c r="L2816" s="4"/>
      <c r="M2816" s="4"/>
    </row>
    <row r="2817" spans="1:13">
      <c r="A2817" s="5"/>
      <c r="B2817" s="96"/>
      <c r="C2817" s="96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</row>
    <row r="2818" spans="1:13">
      <c r="A2818" s="5"/>
      <c r="B2818" s="96"/>
      <c r="C2818" s="96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</row>
    <row r="2819" spans="1:13">
      <c r="A2819" s="5"/>
      <c r="B2819" s="96"/>
      <c r="C2819" s="96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</row>
    <row r="2820" spans="1:13">
      <c r="A2820" s="5"/>
      <c r="B2820" s="96"/>
      <c r="C2820" s="96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</row>
    <row r="2821" spans="1:13">
      <c r="A2821" s="5"/>
      <c r="B2821" s="96"/>
      <c r="C2821" s="96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</row>
    <row r="2822" spans="1:13">
      <c r="A2822" s="5"/>
      <c r="B2822" s="96"/>
      <c r="C2822" s="96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</row>
    <row r="2823" spans="1:13">
      <c r="A2823" s="5"/>
      <c r="B2823" s="96"/>
      <c r="C2823" s="96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</row>
    <row r="2824" spans="1:13">
      <c r="A2824" s="5"/>
      <c r="B2824" s="96"/>
      <c r="C2824" s="96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</row>
    <row r="2825" spans="1:13">
      <c r="A2825" s="5"/>
      <c r="B2825" s="96"/>
      <c r="C2825" s="96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</row>
    <row r="2826" spans="1:13">
      <c r="A2826" s="5"/>
      <c r="B2826" s="96"/>
      <c r="C2826" s="96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</row>
    <row r="2827" spans="1:13">
      <c r="A2827" s="5"/>
      <c r="B2827" s="3"/>
      <c r="C2827" s="3"/>
      <c r="D2827" s="4"/>
      <c r="E2827" s="4"/>
      <c r="F2827" s="4"/>
      <c r="G2827" s="4"/>
      <c r="H2827" s="97"/>
      <c r="I2827" s="4"/>
      <c r="J2827" s="4"/>
      <c r="K2827" s="4"/>
      <c r="L2827" s="4"/>
      <c r="M2827" s="4"/>
    </row>
    <row r="2828" spans="1:13">
      <c r="A2828" s="5"/>
      <c r="B2828" s="3"/>
      <c r="C2828" s="3"/>
      <c r="D2828" s="4"/>
      <c r="E2828" s="4"/>
      <c r="F2828" s="4"/>
      <c r="G2828" s="4"/>
      <c r="H2828" s="97"/>
      <c r="I2828" s="4"/>
      <c r="J2828" s="4"/>
      <c r="K2828" s="4"/>
      <c r="L2828" s="4"/>
      <c r="M2828" s="4"/>
    </row>
    <row r="2829" spans="1:13">
      <c r="A2829" s="5"/>
      <c r="B2829" s="3"/>
      <c r="C2829" s="3"/>
      <c r="D2829" s="4"/>
      <c r="E2829" s="4"/>
      <c r="F2829" s="4"/>
      <c r="G2829" s="4"/>
      <c r="H2829" s="97"/>
      <c r="I2829" s="4"/>
      <c r="J2829" s="4"/>
      <c r="K2829" s="4"/>
      <c r="L2829" s="4"/>
      <c r="M2829" s="4"/>
    </row>
    <row r="2830" spans="1:13">
      <c r="A2830" s="5"/>
      <c r="B2830" s="96"/>
      <c r="C2830" s="96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</row>
    <row r="2831" spans="1:13">
      <c r="A2831" s="5"/>
      <c r="B2831" s="3"/>
      <c r="C2831" s="3"/>
      <c r="D2831" s="4"/>
      <c r="E2831" s="4"/>
      <c r="F2831" s="4"/>
      <c r="G2831" s="4"/>
      <c r="H2831" s="97"/>
      <c r="I2831" s="97"/>
      <c r="J2831" s="97"/>
      <c r="K2831" s="4"/>
      <c r="L2831" s="4"/>
      <c r="M2831" s="4"/>
    </row>
    <row r="2832" spans="1:13">
      <c r="A2832" s="5"/>
      <c r="B2832" s="3"/>
      <c r="C2832" s="3"/>
      <c r="D2832" s="4"/>
      <c r="E2832" s="4"/>
      <c r="F2832" s="4"/>
      <c r="G2832" s="4"/>
      <c r="H2832" s="97"/>
      <c r="I2832" s="4"/>
      <c r="J2832" s="4"/>
      <c r="K2832" s="4"/>
      <c r="L2832" s="4"/>
      <c r="M2832" s="4"/>
    </row>
    <row r="2833" spans="1:13">
      <c r="A2833" s="5"/>
      <c r="B2833" s="96"/>
      <c r="C2833" s="96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</row>
    <row r="2834" spans="1:13">
      <c r="A2834" s="5"/>
      <c r="B2834" s="96"/>
      <c r="C2834" s="96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</row>
    <row r="2835" spans="1:13">
      <c r="A2835" s="5"/>
      <c r="B2835" s="96"/>
      <c r="C2835" s="96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</row>
    <row r="2836" spans="1:13">
      <c r="A2836" s="5"/>
      <c r="B2836" s="96"/>
      <c r="C2836" s="96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</row>
    <row r="2837" spans="1:13">
      <c r="A2837" s="5"/>
      <c r="B2837" s="96"/>
      <c r="C2837" s="96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</row>
    <row r="2838" spans="1:13">
      <c r="A2838" s="5"/>
      <c r="B2838" s="96"/>
      <c r="C2838" s="96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</row>
    <row r="2839" spans="1:13">
      <c r="A2839" s="5"/>
      <c r="B2839" s="96"/>
      <c r="C2839" s="96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</row>
    <row r="2840" spans="1:13">
      <c r="A2840" s="5"/>
      <c r="B2840" s="96"/>
      <c r="C2840" s="96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</row>
    <row r="2841" spans="1:13">
      <c r="A2841" s="5"/>
      <c r="B2841" s="96"/>
      <c r="C2841" s="96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</row>
    <row r="2842" spans="1:13">
      <c r="A2842" s="5"/>
      <c r="B2842" s="96"/>
      <c r="C2842" s="96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</row>
    <row r="2843" spans="1:13">
      <c r="A2843" s="5"/>
      <c r="B2843" s="96"/>
      <c r="C2843" s="96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</row>
    <row r="2844" spans="1:13">
      <c r="A2844" s="5"/>
      <c r="B2844" s="96"/>
      <c r="C2844" s="96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</row>
    <row r="2845" spans="1:13">
      <c r="A2845" s="5"/>
      <c r="B2845" s="96"/>
      <c r="C2845" s="96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</row>
    <row r="2846" spans="1:13">
      <c r="A2846" s="5"/>
      <c r="B2846" s="96"/>
      <c r="C2846" s="96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</row>
    <row r="2847" spans="1:13">
      <c r="A2847" s="5"/>
      <c r="B2847" s="96"/>
      <c r="C2847" s="96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</row>
    <row r="2848" spans="1:13">
      <c r="A2848" s="5"/>
      <c r="B2848" s="96"/>
      <c r="C2848" s="96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</row>
    <row r="2849" spans="1:13">
      <c r="A2849" s="5"/>
      <c r="B2849" s="96"/>
      <c r="C2849" s="96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</row>
    <row r="2850" spans="1:13">
      <c r="A2850" s="5"/>
      <c r="B2850" s="96"/>
      <c r="C2850" s="96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</row>
    <row r="2851" spans="1:13">
      <c r="A2851" s="5"/>
      <c r="B2851" s="96"/>
      <c r="C2851" s="96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</row>
    <row r="2852" spans="1:13">
      <c r="A2852" s="5"/>
      <c r="B2852" s="96"/>
      <c r="C2852" s="96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</row>
    <row r="2853" spans="1:13">
      <c r="A2853" s="5"/>
      <c r="B2853" s="96"/>
      <c r="C2853" s="96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</row>
    <row r="2854" spans="1:13">
      <c r="A2854" s="5"/>
      <c r="B2854" s="96"/>
      <c r="C2854" s="96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</row>
    <row r="2855" spans="1:13">
      <c r="A2855" s="5"/>
      <c r="B2855" s="96"/>
      <c r="C2855" s="96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</row>
    <row r="2856" spans="1:13">
      <c r="A2856" s="5"/>
      <c r="B2856" s="96"/>
      <c r="C2856" s="96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</row>
    <row r="2857" spans="1:13">
      <c r="A2857" s="5"/>
      <c r="B2857" s="96"/>
      <c r="C2857" s="96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</row>
    <row r="2858" spans="1:13">
      <c r="A2858" s="5"/>
      <c r="B2858" s="96"/>
      <c r="C2858" s="96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</row>
    <row r="2859" spans="1:13">
      <c r="A2859" s="5"/>
      <c r="B2859" s="96"/>
      <c r="C2859" s="96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</row>
    <row r="2860" spans="1:13">
      <c r="A2860" s="5"/>
      <c r="B2860" s="96"/>
      <c r="C2860" s="96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</row>
    <row r="2861" spans="1:13">
      <c r="A2861" s="5"/>
      <c r="B2861" s="96"/>
      <c r="C2861" s="96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</row>
    <row r="2862" spans="1:13">
      <c r="A2862" s="5"/>
      <c r="B2862" s="96"/>
      <c r="C2862" s="96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</row>
    <row r="2863" spans="1:13">
      <c r="A2863" s="5"/>
      <c r="B2863" s="96"/>
      <c r="C2863" s="96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</row>
    <row r="2864" spans="1:13">
      <c r="A2864" s="5"/>
      <c r="B2864" s="96"/>
      <c r="C2864" s="96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</row>
    <row r="2865" spans="1:13">
      <c r="A2865" s="5"/>
      <c r="B2865" s="96"/>
      <c r="C2865" s="96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</row>
    <row r="2866" spans="1:13">
      <c r="A2866" s="5"/>
      <c r="B2866" s="96"/>
      <c r="C2866" s="96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</row>
    <row r="2867" spans="1:13">
      <c r="A2867" s="5"/>
      <c r="B2867" s="96"/>
      <c r="C2867" s="96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</row>
    <row r="2868" spans="1:13">
      <c r="A2868" s="5"/>
      <c r="B2868" s="96"/>
      <c r="C2868" s="96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</row>
    <row r="2869" spans="1:13">
      <c r="A2869" s="5"/>
      <c r="B2869" s="96"/>
      <c r="C2869" s="96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</row>
    <row r="2870" spans="1:13">
      <c r="A2870" s="5"/>
      <c r="B2870" s="96"/>
      <c r="C2870" s="96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</row>
    <row r="2871" spans="1:13">
      <c r="A2871" s="5"/>
      <c r="B2871" s="96"/>
      <c r="C2871" s="96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</row>
    <row r="2872" spans="1:13">
      <c r="A2872" s="5"/>
      <c r="B2872" s="96"/>
      <c r="C2872" s="96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</row>
    <row r="2873" spans="1:13">
      <c r="A2873" s="5"/>
      <c r="B2873" s="96"/>
      <c r="C2873" s="96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</row>
    <row r="2874" spans="1:13">
      <c r="A2874" s="5"/>
      <c r="B2874" s="96"/>
      <c r="C2874" s="96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</row>
    <row r="2875" spans="1:13">
      <c r="A2875" s="5"/>
      <c r="B2875" s="96"/>
      <c r="C2875" s="96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</row>
    <row r="2876" spans="1:13">
      <c r="A2876" s="5"/>
      <c r="B2876" s="96"/>
      <c r="C2876" s="96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</row>
    <row r="2877" spans="1:13">
      <c r="A2877" s="5"/>
      <c r="B2877" s="96"/>
      <c r="C2877" s="96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</row>
    <row r="2878" spans="1:13">
      <c r="A2878" s="5"/>
      <c r="B2878" s="96"/>
      <c r="C2878" s="96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</row>
    <row r="2879" spans="1:13">
      <c r="A2879" s="5"/>
      <c r="B2879" s="96"/>
      <c r="C2879" s="96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</row>
    <row r="2880" spans="1:13">
      <c r="A2880" s="5"/>
      <c r="B2880" s="96"/>
      <c r="C2880" s="96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</row>
    <row r="2881" spans="1:13">
      <c r="A2881" s="5"/>
      <c r="B2881" s="96"/>
      <c r="C2881" s="96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</row>
    <row r="2882" spans="1:13">
      <c r="A2882" s="5"/>
      <c r="B2882" s="96"/>
      <c r="C2882" s="96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</row>
    <row r="2883" spans="1:13">
      <c r="A2883" s="5"/>
      <c r="B2883" s="96"/>
      <c r="C2883" s="96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</row>
    <row r="2884" spans="1:13">
      <c r="A2884" s="5"/>
      <c r="B2884" s="96"/>
      <c r="C2884" s="96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</row>
    <row r="2885" spans="1:13">
      <c r="A2885" s="5"/>
      <c r="B2885" s="96"/>
      <c r="C2885" s="96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</row>
    <row r="2886" spans="1:13">
      <c r="A2886" s="5"/>
      <c r="B2886" s="96"/>
      <c r="C2886" s="96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</row>
    <row r="2887" spans="1:13">
      <c r="A2887" s="5"/>
      <c r="B2887" s="96"/>
      <c r="C2887" s="96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</row>
    <row r="2888" spans="1:13">
      <c r="A2888" s="5"/>
      <c r="B2888" s="96"/>
      <c r="C2888" s="96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</row>
    <row r="2889" spans="1:13">
      <c r="A2889" s="5"/>
      <c r="B2889" s="96"/>
      <c r="C2889" s="96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</row>
    <row r="2890" spans="1:13">
      <c r="A2890" s="5"/>
      <c r="B2890" s="96"/>
      <c r="C2890" s="96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</row>
    <row r="2891" spans="1:13">
      <c r="A2891" s="5"/>
      <c r="B2891" s="96"/>
      <c r="C2891" s="96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</row>
    <row r="2892" spans="1:13">
      <c r="A2892" s="5"/>
      <c r="B2892" s="96"/>
      <c r="C2892" s="96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</row>
    <row r="2893" spans="1:13">
      <c r="A2893" s="5"/>
      <c r="B2893" s="96"/>
      <c r="C2893" s="96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</row>
    <row r="2894" spans="1:13">
      <c r="A2894" s="5"/>
      <c r="B2894" s="96"/>
      <c r="C2894" s="96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</row>
    <row r="2895" spans="1:13">
      <c r="A2895" s="5"/>
      <c r="B2895" s="96"/>
      <c r="C2895" s="96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</row>
    <row r="2896" spans="1:13">
      <c r="A2896" s="5"/>
      <c r="B2896" s="96"/>
      <c r="C2896" s="96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</row>
    <row r="2897" spans="1:13">
      <c r="A2897" s="5"/>
      <c r="B2897" s="96"/>
      <c r="C2897" s="96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</row>
    <row r="2898" spans="1:13">
      <c r="A2898" s="5"/>
      <c r="B2898" s="96"/>
      <c r="C2898" s="96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</row>
    <row r="2899" spans="1:13">
      <c r="A2899" s="5"/>
      <c r="B2899" s="96"/>
      <c r="C2899" s="96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</row>
    <row r="2900" spans="1:13">
      <c r="A2900" s="5"/>
      <c r="B2900" s="96"/>
      <c r="C2900" s="96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</row>
    <row r="2901" spans="1:13">
      <c r="A2901" s="5"/>
      <c r="B2901" s="96"/>
      <c r="C2901" s="96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</row>
    <row r="2902" spans="1:13">
      <c r="A2902" s="5"/>
      <c r="B2902" s="96"/>
      <c r="C2902" s="96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</row>
    <row r="2903" spans="1:13">
      <c r="A2903" s="5"/>
      <c r="B2903" s="96"/>
      <c r="C2903" s="96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</row>
    <row r="2904" spans="1:13">
      <c r="A2904" s="5"/>
      <c r="B2904" s="96"/>
      <c r="C2904" s="96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</row>
    <row r="2905" spans="1:13">
      <c r="A2905" s="5"/>
      <c r="B2905" s="3"/>
      <c r="C2905" s="3"/>
      <c r="D2905" s="4"/>
      <c r="E2905" s="4"/>
      <c r="F2905" s="4"/>
      <c r="G2905" s="4"/>
      <c r="H2905" s="97"/>
      <c r="I2905" s="4"/>
      <c r="J2905" s="4"/>
      <c r="K2905" s="4"/>
      <c r="L2905" s="4"/>
      <c r="M2905" s="4"/>
    </row>
    <row r="2906" spans="1:13">
      <c r="A2906" s="5"/>
      <c r="B2906" s="96"/>
      <c r="C2906" s="96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</row>
    <row r="2907" spans="1:13">
      <c r="A2907" s="5"/>
      <c r="B2907" s="96"/>
      <c r="C2907" s="96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</row>
    <row r="2908" spans="1:13">
      <c r="A2908" s="5"/>
      <c r="B2908" s="96"/>
      <c r="C2908" s="96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</row>
    <row r="2909" spans="1:13">
      <c r="A2909" s="5"/>
      <c r="B2909" s="96"/>
      <c r="C2909" s="96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</row>
    <row r="2910" spans="1:13">
      <c r="A2910" s="5"/>
      <c r="B2910" s="96"/>
      <c r="C2910" s="96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</row>
    <row r="2911" spans="1:13">
      <c r="A2911" s="5"/>
      <c r="B2911" s="96"/>
      <c r="C2911" s="96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</row>
    <row r="2912" spans="1:13">
      <c r="A2912" s="5"/>
      <c r="B2912" s="96"/>
      <c r="C2912" s="96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</row>
    <row r="2913" spans="1:13">
      <c r="A2913" s="5"/>
      <c r="B2913" s="96"/>
      <c r="C2913" s="96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</row>
    <row r="2914" spans="1:13">
      <c r="A2914" s="5"/>
      <c r="B2914" s="96"/>
      <c r="C2914" s="96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</row>
    <row r="2915" spans="1:13">
      <c r="A2915" s="5"/>
      <c r="B2915" s="96"/>
      <c r="C2915" s="96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</row>
    <row r="2916" spans="1:13">
      <c r="A2916" s="5"/>
      <c r="B2916" s="96"/>
      <c r="C2916" s="96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</row>
    <row r="2917" spans="1:13">
      <c r="A2917" s="5"/>
      <c r="B2917" s="96"/>
      <c r="C2917" s="96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</row>
    <row r="2918" spans="1:13">
      <c r="A2918" s="5"/>
      <c r="B2918" s="96"/>
      <c r="C2918" s="96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</row>
    <row r="2919" spans="1:13">
      <c r="A2919" s="5"/>
      <c r="B2919" s="3"/>
      <c r="C2919" s="3"/>
      <c r="D2919" s="4"/>
      <c r="E2919" s="4"/>
      <c r="F2919" s="4"/>
      <c r="G2919" s="4"/>
      <c r="H2919" s="97"/>
      <c r="I2919" s="4"/>
      <c r="J2919" s="4"/>
      <c r="K2919" s="4"/>
      <c r="L2919" s="4"/>
      <c r="M2919" s="4"/>
    </row>
    <row r="2920" spans="1:13">
      <c r="A2920" s="5"/>
      <c r="B2920" s="96"/>
      <c r="C2920" s="96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</row>
    <row r="2921" spans="1:13">
      <c r="A2921" s="5"/>
      <c r="B2921" s="96"/>
      <c r="C2921" s="96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</row>
    <row r="2922" spans="1:13">
      <c r="A2922" s="5"/>
      <c r="B2922" s="96"/>
      <c r="C2922" s="96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</row>
    <row r="2923" spans="1:13">
      <c r="A2923" s="5"/>
      <c r="B2923" s="3"/>
      <c r="C2923" s="3"/>
      <c r="D2923" s="4"/>
      <c r="E2923" s="4"/>
      <c r="F2923" s="4"/>
      <c r="G2923" s="4"/>
      <c r="H2923" s="97"/>
      <c r="I2923" s="4"/>
      <c r="J2923" s="4"/>
      <c r="K2923" s="4"/>
      <c r="L2923" s="4"/>
      <c r="M2923" s="4"/>
    </row>
    <row r="2924" spans="1:13">
      <c r="A2924" s="5"/>
      <c r="B2924" s="96"/>
      <c r="C2924" s="96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</row>
    <row r="2925" spans="1:13">
      <c r="A2925" s="5"/>
      <c r="B2925" s="96"/>
      <c r="C2925" s="96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</row>
    <row r="2926" spans="1:13">
      <c r="A2926" s="5"/>
      <c r="B2926" s="96"/>
      <c r="C2926" s="96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</row>
    <row r="2927" spans="1:13">
      <c r="A2927" s="5"/>
      <c r="B2927" s="96"/>
      <c r="C2927" s="96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</row>
    <row r="2928" spans="1:13">
      <c r="A2928" s="5"/>
      <c r="B2928" s="96"/>
      <c r="C2928" s="96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</row>
    <row r="2929" spans="1:13">
      <c r="A2929" s="5"/>
      <c r="B2929" s="96"/>
      <c r="C2929" s="96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</row>
    <row r="2930" spans="1:13">
      <c r="A2930" s="5"/>
      <c r="B2930" s="96"/>
      <c r="C2930" s="96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</row>
    <row r="2931" spans="1:13">
      <c r="A2931" s="5"/>
      <c r="B2931" s="96"/>
      <c r="C2931" s="96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</row>
    <row r="2932" spans="1:13">
      <c r="A2932" s="5"/>
      <c r="B2932" s="96"/>
      <c r="C2932" s="96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</row>
    <row r="2933" spans="1:13">
      <c r="A2933" s="5"/>
      <c r="B2933" s="3"/>
      <c r="C2933" s="3"/>
      <c r="D2933" s="4"/>
      <c r="E2933" s="4"/>
      <c r="F2933" s="4"/>
      <c r="G2933" s="4"/>
      <c r="H2933" s="97"/>
      <c r="I2933" s="4"/>
      <c r="J2933" s="4"/>
      <c r="K2933" s="4"/>
      <c r="L2933" s="4"/>
      <c r="M2933" s="4"/>
    </row>
    <row r="2934" spans="1:13">
      <c r="A2934" s="5"/>
      <c r="B2934" s="96"/>
      <c r="C2934" s="96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</row>
    <row r="2935" spans="1:13">
      <c r="A2935" s="5"/>
      <c r="B2935" s="96"/>
      <c r="C2935" s="96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</row>
    <row r="2936" spans="1:13">
      <c r="A2936" s="5"/>
      <c r="B2936" s="96"/>
      <c r="C2936" s="96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</row>
    <row r="2937" spans="1:13">
      <c r="A2937" s="5"/>
      <c r="B2937" s="96"/>
      <c r="C2937" s="96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</row>
    <row r="2938" spans="1:13">
      <c r="A2938" s="5"/>
      <c r="B2938" s="96"/>
      <c r="C2938" s="96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</row>
    <row r="2939" spans="1:13">
      <c r="A2939" s="5"/>
      <c r="B2939" s="96"/>
      <c r="C2939" s="96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</row>
    <row r="2940" spans="1:13">
      <c r="A2940" s="5"/>
      <c r="B2940" s="96"/>
      <c r="C2940" s="96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</row>
    <row r="2941" spans="1:13">
      <c r="A2941" s="5"/>
      <c r="B2941" s="96"/>
      <c r="C2941" s="96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</row>
    <row r="2942" spans="1:13">
      <c r="A2942" s="5"/>
      <c r="B2942" s="96"/>
      <c r="C2942" s="96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</row>
    <row r="2943" spans="1:13">
      <c r="A2943" s="5"/>
      <c r="B2943" s="96"/>
      <c r="C2943" s="96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</row>
    <row r="2944" spans="1:13">
      <c r="A2944" s="5"/>
      <c r="B2944" s="96"/>
      <c r="C2944" s="96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</row>
    <row r="2945" spans="1:13">
      <c r="A2945" s="5"/>
      <c r="B2945" s="96"/>
      <c r="C2945" s="96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</row>
    <row r="2946" spans="1:13">
      <c r="A2946" s="5"/>
      <c r="B2946" s="96"/>
      <c r="C2946" s="96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</row>
    <row r="2947" spans="1:13">
      <c r="A2947" s="5"/>
      <c r="B2947" s="96"/>
      <c r="C2947" s="96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</row>
    <row r="2948" spans="1:13">
      <c r="A2948" s="5"/>
      <c r="B2948" s="96"/>
      <c r="C2948" s="96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</row>
    <row r="2949" spans="1:13">
      <c r="A2949" s="5"/>
      <c r="B2949" s="96"/>
      <c r="C2949" s="96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</row>
    <row r="2950" spans="1:13">
      <c r="A2950" s="5"/>
      <c r="B2950" s="96"/>
      <c r="C2950" s="96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</row>
    <row r="2951" spans="1:13">
      <c r="A2951" s="5"/>
      <c r="B2951" s="96"/>
      <c r="C2951" s="96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</row>
    <row r="2952" spans="1:13">
      <c r="A2952" s="5"/>
      <c r="B2952" s="96"/>
      <c r="C2952" s="96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</row>
    <row r="2953" spans="1:13">
      <c r="A2953" s="5"/>
      <c r="B2953" s="96"/>
      <c r="C2953" s="96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</row>
    <row r="2954" spans="1:13">
      <c r="A2954" s="5"/>
      <c r="B2954" s="96"/>
      <c r="C2954" s="96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</row>
    <row r="2955" spans="1:13">
      <c r="A2955" s="5"/>
      <c r="B2955" s="96"/>
      <c r="C2955" s="96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</row>
    <row r="2956" spans="1:13">
      <c r="A2956" s="5"/>
      <c r="B2956" s="96"/>
      <c r="C2956" s="96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</row>
    <row r="2957" spans="1:13">
      <c r="A2957" s="5"/>
      <c r="B2957" s="96"/>
      <c r="C2957" s="96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</row>
    <row r="2958" spans="1:13">
      <c r="A2958" s="5"/>
      <c r="B2958" s="96"/>
      <c r="C2958" s="96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</row>
    <row r="2959" spans="1:13">
      <c r="A2959" s="5"/>
      <c r="B2959" s="96"/>
      <c r="C2959" s="96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</row>
    <row r="2960" spans="1:13">
      <c r="A2960" s="5"/>
      <c r="B2960" s="96"/>
      <c r="C2960" s="96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</row>
    <row r="2961" spans="1:13">
      <c r="A2961" s="5"/>
      <c r="B2961" s="96"/>
      <c r="C2961" s="96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</row>
    <row r="2962" spans="1:13">
      <c r="A2962" s="5"/>
      <c r="B2962" s="96"/>
      <c r="C2962" s="96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</row>
    <row r="2963" spans="1:13">
      <c r="A2963" s="5"/>
      <c r="B2963" s="96"/>
      <c r="C2963" s="96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</row>
    <row r="2964" spans="1:13">
      <c r="A2964" s="5"/>
      <c r="B2964" s="96"/>
      <c r="C2964" s="96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</row>
    <row r="2965" spans="1:13">
      <c r="A2965" s="5"/>
      <c r="B2965" s="96"/>
      <c r="C2965" s="96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</row>
    <row r="2966" spans="1:13">
      <c r="A2966" s="5"/>
      <c r="B2966" s="96"/>
      <c r="C2966" s="96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</row>
    <row r="2967" spans="1:13">
      <c r="A2967" s="5"/>
      <c r="B2967" s="96"/>
      <c r="C2967" s="96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</row>
    <row r="2968" spans="1:13">
      <c r="A2968" s="5"/>
      <c r="B2968" s="96"/>
      <c r="C2968" s="96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</row>
    <row r="2969" spans="1:13">
      <c r="A2969" s="5"/>
      <c r="B2969" s="96"/>
      <c r="C2969" s="96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</row>
    <row r="2970" spans="1:13">
      <c r="A2970" s="5"/>
      <c r="B2970" s="96"/>
      <c r="C2970" s="96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</row>
    <row r="2971" spans="1:13">
      <c r="A2971" s="5"/>
      <c r="B2971" s="96"/>
      <c r="C2971" s="96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</row>
    <row r="2972" spans="1:13">
      <c r="A2972" s="5"/>
      <c r="B2972" s="96"/>
      <c r="C2972" s="96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</row>
    <row r="2973" spans="1:13">
      <c r="A2973" s="5"/>
      <c r="B2973" s="96"/>
      <c r="C2973" s="96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</row>
    <row r="2974" spans="1:13">
      <c r="A2974" s="5"/>
      <c r="B2974" s="96"/>
      <c r="C2974" s="96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</row>
    <row r="2975" spans="1:13">
      <c r="A2975" s="5"/>
      <c r="B2975" s="96"/>
      <c r="C2975" s="96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</row>
    <row r="2976" spans="1:13">
      <c r="A2976" s="5"/>
      <c r="B2976" s="96"/>
      <c r="C2976" s="96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</row>
    <row r="2977" spans="1:13">
      <c r="A2977" s="5"/>
      <c r="B2977" s="96"/>
      <c r="C2977" s="96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</row>
    <row r="2978" spans="1:13">
      <c r="A2978" s="5"/>
      <c r="B2978" s="96"/>
      <c r="C2978" s="96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</row>
    <row r="2979" spans="1:13">
      <c r="A2979" s="5"/>
      <c r="B2979" s="96"/>
      <c r="C2979" s="96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</row>
    <row r="2980" spans="1:13">
      <c r="A2980" s="5"/>
      <c r="B2980" s="96"/>
      <c r="C2980" s="96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</row>
    <row r="2981" spans="1:13">
      <c r="A2981" s="5"/>
      <c r="B2981" s="96"/>
      <c r="C2981" s="96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</row>
    <row r="2982" spans="1:13">
      <c r="A2982" s="5"/>
      <c r="B2982" s="96"/>
      <c r="C2982" s="96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</row>
    <row r="2983" spans="1:13">
      <c r="A2983" s="5"/>
      <c r="B2983" s="96"/>
      <c r="C2983" s="96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</row>
    <row r="2984" spans="1:13">
      <c r="A2984" s="5"/>
      <c r="B2984" s="96"/>
      <c r="C2984" s="96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</row>
    <row r="2985" spans="1:13">
      <c r="A2985" s="5"/>
      <c r="B2985" s="96"/>
      <c r="C2985" s="96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</row>
    <row r="2986" spans="1:13">
      <c r="A2986" s="5"/>
      <c r="B2986" s="96"/>
      <c r="C2986" s="96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</row>
    <row r="2987" spans="1:13">
      <c r="A2987" s="5"/>
      <c r="B2987" s="96"/>
      <c r="C2987" s="96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</row>
    <row r="2988" spans="1:13">
      <c r="A2988" s="5"/>
      <c r="B2988" s="96"/>
      <c r="C2988" s="96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</row>
    <row r="2989" spans="1:13">
      <c r="A2989" s="5"/>
      <c r="B2989" s="96"/>
      <c r="C2989" s="96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</row>
    <row r="2990" spans="1:13">
      <c r="A2990" s="5"/>
      <c r="B2990" s="96"/>
      <c r="C2990" s="96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</row>
    <row r="2991" spans="1:13">
      <c r="A2991" s="5"/>
      <c r="B2991" s="96"/>
      <c r="C2991" s="96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</row>
    <row r="2992" spans="1:13">
      <c r="A2992" s="5"/>
      <c r="B2992" s="96"/>
      <c r="C2992" s="96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</row>
    <row r="2993" spans="1:13">
      <c r="A2993" s="5"/>
      <c r="B2993" s="96"/>
      <c r="C2993" s="96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</row>
    <row r="2994" spans="1:13">
      <c r="A2994" s="5"/>
      <c r="B2994" s="96"/>
      <c r="C2994" s="96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</row>
    <row r="2995" spans="1:13">
      <c r="A2995" s="5"/>
      <c r="B2995" s="96"/>
      <c r="C2995" s="96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</row>
    <row r="2996" spans="1:13">
      <c r="A2996" s="5"/>
      <c r="B2996" s="3"/>
      <c r="C2996" s="3"/>
      <c r="D2996" s="4"/>
      <c r="E2996" s="4"/>
      <c r="F2996" s="4"/>
      <c r="G2996" s="4"/>
      <c r="H2996" s="97"/>
      <c r="I2996" s="4"/>
      <c r="J2996" s="4"/>
      <c r="K2996" s="4"/>
      <c r="L2996" s="4"/>
      <c r="M2996" s="4"/>
    </row>
    <row r="2997" spans="1:13">
      <c r="A2997" s="5"/>
      <c r="B2997" s="96"/>
      <c r="C2997" s="96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</row>
    <row r="2998" spans="1:13">
      <c r="A2998" s="5"/>
      <c r="B2998" s="3"/>
      <c r="C2998" s="3"/>
      <c r="D2998" s="4"/>
      <c r="E2998" s="4"/>
      <c r="F2998" s="4"/>
      <c r="G2998" s="4"/>
      <c r="H2998" s="97"/>
      <c r="I2998" s="97"/>
      <c r="J2998" s="97"/>
      <c r="K2998" s="97"/>
      <c r="L2998" s="97"/>
      <c r="M2998" s="97"/>
    </row>
    <row r="2999" spans="1:13">
      <c r="A2999" s="5"/>
      <c r="B2999" s="96"/>
      <c r="C2999" s="96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</row>
    <row r="3000" spans="1:13">
      <c r="A3000" s="5"/>
      <c r="B3000" s="96"/>
      <c r="C3000" s="96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</row>
    <row r="3001" spans="1:13">
      <c r="A3001" s="5"/>
      <c r="B3001" s="96"/>
      <c r="C3001" s="96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</row>
    <row r="3002" spans="1:13">
      <c r="A3002" s="5"/>
      <c r="B3002" s="96"/>
      <c r="C3002" s="96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</row>
    <row r="3003" spans="1:13">
      <c r="A3003" s="5"/>
      <c r="B3003" s="96"/>
      <c r="C3003" s="96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</row>
    <row r="3004" spans="1:13">
      <c r="A3004" s="5"/>
      <c r="B3004" s="96"/>
      <c r="C3004" s="96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</row>
    <row r="3005" spans="1:13">
      <c r="A3005" s="5"/>
      <c r="B3005" s="96"/>
      <c r="C3005" s="96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</row>
    <row r="3006" spans="1:13">
      <c r="A3006" s="5"/>
      <c r="B3006" s="96"/>
      <c r="C3006" s="96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</row>
    <row r="3007" spans="1:13">
      <c r="A3007" s="5"/>
      <c r="B3007" s="96"/>
      <c r="C3007" s="96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</row>
    <row r="3008" spans="1:13">
      <c r="A3008" s="5"/>
      <c r="B3008" s="96"/>
      <c r="C3008" s="96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</row>
    <row r="3009" spans="1:13">
      <c r="A3009" s="5"/>
      <c r="B3009" s="96"/>
      <c r="C3009" s="96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</row>
    <row r="3010" spans="1:13">
      <c r="A3010" s="5"/>
      <c r="B3010" s="96"/>
      <c r="C3010" s="96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</row>
    <row r="3011" spans="1:13">
      <c r="A3011" s="5"/>
      <c r="B3011" s="96"/>
      <c r="C3011" s="96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</row>
    <row r="3012" spans="1:13">
      <c r="A3012" s="5"/>
      <c r="B3012" s="96"/>
      <c r="C3012" s="96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</row>
    <row r="3013" spans="1:13">
      <c r="A3013" s="5"/>
      <c r="B3013" s="96"/>
      <c r="C3013" s="96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</row>
    <row r="3014" spans="1:13">
      <c r="A3014" s="5"/>
      <c r="B3014" s="96"/>
      <c r="C3014" s="96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</row>
    <row r="3015" spans="1:13">
      <c r="A3015" s="5"/>
      <c r="B3015" s="96"/>
      <c r="C3015" s="96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</row>
    <row r="3016" spans="1:13">
      <c r="A3016" s="5"/>
      <c r="B3016" s="96"/>
      <c r="C3016" s="96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</row>
    <row r="3017" spans="1:13">
      <c r="A3017" s="5"/>
      <c r="B3017" s="96"/>
      <c r="C3017" s="96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</row>
    <row r="3018" spans="1:13">
      <c r="A3018" s="5"/>
      <c r="B3018" s="96"/>
      <c r="C3018" s="96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</row>
    <row r="3019" spans="1:13">
      <c r="A3019" s="5"/>
      <c r="B3019" s="96"/>
      <c r="C3019" s="96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</row>
    <row r="3020" spans="1:13">
      <c r="A3020" s="5"/>
      <c r="B3020" s="96"/>
      <c r="C3020" s="96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</row>
    <row r="3021" spans="1:13">
      <c r="A3021" s="5"/>
      <c r="B3021" s="96"/>
      <c r="C3021" s="96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</row>
    <row r="3022" spans="1:13">
      <c r="A3022" s="5"/>
      <c r="B3022" s="96"/>
      <c r="C3022" s="96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</row>
    <row r="3023" spans="1:13">
      <c r="A3023" s="5"/>
      <c r="B3023" s="96"/>
      <c r="C3023" s="96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</row>
    <row r="3024" spans="1:13">
      <c r="A3024" s="5"/>
      <c r="B3024" s="96"/>
      <c r="C3024" s="96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</row>
    <row r="3025" spans="1:13">
      <c r="A3025" s="5"/>
      <c r="B3025" s="96"/>
      <c r="C3025" s="96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</row>
    <row r="3026" spans="1:13">
      <c r="A3026" s="5"/>
      <c r="B3026" s="96"/>
      <c r="C3026" s="96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</row>
    <row r="3027" spans="1:13">
      <c r="A3027" s="5"/>
      <c r="B3027" s="96"/>
      <c r="C3027" s="96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</row>
    <row r="3028" spans="1:13">
      <c r="A3028" s="5"/>
      <c r="B3028" s="96"/>
      <c r="C3028" s="96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</row>
    <row r="3029" spans="1:13">
      <c r="A3029" s="5"/>
      <c r="B3029" s="96"/>
      <c r="C3029" s="96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</row>
    <row r="3030" spans="1:13">
      <c r="A3030" s="5"/>
      <c r="B3030" s="96"/>
      <c r="C3030" s="96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</row>
    <row r="3031" spans="1:13">
      <c r="A3031" s="5"/>
      <c r="B3031" s="96"/>
      <c r="C3031" s="96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</row>
    <row r="3032" spans="1:13">
      <c r="A3032" s="5"/>
      <c r="B3032" s="96"/>
      <c r="C3032" s="96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</row>
    <row r="3033" spans="1:13">
      <c r="A3033" s="5"/>
      <c r="B3033" s="96"/>
      <c r="C3033" s="96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</row>
    <row r="3034" spans="1:13">
      <c r="A3034" s="5"/>
      <c r="B3034" s="96"/>
      <c r="C3034" s="96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</row>
    <row r="3035" spans="1:13">
      <c r="A3035" s="5"/>
      <c r="B3035" s="96"/>
      <c r="C3035" s="96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</row>
    <row r="3036" spans="1:13">
      <c r="A3036" s="5"/>
      <c r="B3036" s="96"/>
      <c r="C3036" s="96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</row>
    <row r="3037" spans="1:13">
      <c r="A3037" s="5"/>
      <c r="B3037" s="96"/>
      <c r="C3037" s="96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</row>
    <row r="3038" spans="1:13">
      <c r="A3038" s="5"/>
      <c r="B3038" s="96"/>
      <c r="C3038" s="96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</row>
    <row r="3039" spans="1:13">
      <c r="A3039" s="5"/>
      <c r="B3039" s="96"/>
      <c r="C3039" s="96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</row>
    <row r="3040" spans="1:13">
      <c r="A3040" s="5"/>
      <c r="B3040" s="96"/>
      <c r="C3040" s="96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</row>
    <row r="3041" spans="1:13">
      <c r="A3041" s="5"/>
      <c r="B3041" s="96"/>
      <c r="C3041" s="96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</row>
    <row r="3042" spans="1:13">
      <c r="A3042" s="5"/>
      <c r="B3042" s="96"/>
      <c r="C3042" s="96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</row>
    <row r="3043" spans="1:13">
      <c r="A3043" s="5"/>
      <c r="B3043" s="3"/>
      <c r="C3043" s="3"/>
      <c r="D3043" s="4"/>
      <c r="E3043" s="4"/>
      <c r="F3043" s="4"/>
      <c r="G3043" s="4"/>
      <c r="H3043" s="97"/>
      <c r="I3043" s="4"/>
      <c r="J3043" s="4"/>
      <c r="K3043" s="4"/>
      <c r="L3043" s="4"/>
      <c r="M3043" s="4"/>
    </row>
    <row r="3044" spans="1:13">
      <c r="A3044" s="5"/>
      <c r="B3044" s="96"/>
      <c r="C3044" s="96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</row>
    <row r="3045" spans="1:13">
      <c r="A3045" s="5"/>
      <c r="B3045" s="96"/>
      <c r="C3045" s="96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</row>
    <row r="3046" spans="1:13">
      <c r="A3046" s="5"/>
      <c r="B3046" s="96"/>
      <c r="C3046" s="96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</row>
    <row r="3047" spans="1:13">
      <c r="A3047" s="5"/>
      <c r="B3047" s="96"/>
      <c r="C3047" s="96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</row>
    <row r="3048" spans="1:13">
      <c r="A3048" s="5"/>
      <c r="B3048" s="96"/>
      <c r="C3048" s="96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</row>
    <row r="3049" spans="1:13">
      <c r="A3049" s="5"/>
      <c r="B3049" s="96"/>
      <c r="C3049" s="96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</row>
    <row r="3050" spans="1:13">
      <c r="A3050" s="5"/>
      <c r="B3050" s="96"/>
      <c r="C3050" s="96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</row>
    <row r="3051" spans="1:13">
      <c r="A3051" s="5"/>
      <c r="B3051" s="96"/>
      <c r="C3051" s="96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</row>
    <row r="3052" spans="1:13">
      <c r="A3052" s="5"/>
      <c r="B3052" s="96"/>
      <c r="C3052" s="96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</row>
    <row r="3053" spans="1:13">
      <c r="A3053" s="5"/>
      <c r="B3053" s="96"/>
      <c r="C3053" s="96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</row>
    <row r="3054" spans="1:13">
      <c r="A3054" s="5"/>
      <c r="B3054" s="96"/>
      <c r="C3054" s="96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</row>
    <row r="3055" spans="1:13">
      <c r="A3055" s="5"/>
      <c r="B3055" s="96"/>
      <c r="C3055" s="96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</row>
    <row r="3056" spans="1:13">
      <c r="A3056" s="5"/>
      <c r="B3056" s="96"/>
      <c r="C3056" s="96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</row>
    <row r="3057" spans="1:13">
      <c r="A3057" s="5"/>
      <c r="B3057" s="96"/>
      <c r="C3057" s="96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</row>
    <row r="3058" spans="1:13">
      <c r="A3058" s="5"/>
      <c r="B3058" s="96"/>
      <c r="C3058" s="96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</row>
    <row r="3059" spans="1:13">
      <c r="A3059" s="5"/>
      <c r="B3059" s="96"/>
      <c r="C3059" s="96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</row>
    <row r="3060" spans="1:13">
      <c r="A3060" s="5"/>
      <c r="B3060" s="3"/>
      <c r="C3060" s="3"/>
      <c r="D3060" s="4"/>
      <c r="E3060" s="4"/>
      <c r="F3060" s="4"/>
      <c r="G3060" s="4"/>
      <c r="H3060" s="97"/>
      <c r="I3060" s="4"/>
      <c r="J3060" s="4"/>
      <c r="K3060" s="4"/>
      <c r="L3060" s="4"/>
      <c r="M3060" s="4"/>
    </row>
    <row r="3061" spans="1:13">
      <c r="A3061" s="5"/>
      <c r="B3061" s="96"/>
      <c r="C3061" s="96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</row>
    <row r="3062" spans="1:13">
      <c r="A3062" s="5"/>
      <c r="B3062" s="96"/>
      <c r="C3062" s="96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</row>
    <row r="3063" spans="1:13">
      <c r="A3063" s="5"/>
      <c r="B3063" s="96"/>
      <c r="C3063" s="96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</row>
    <row r="3064" spans="1:13">
      <c r="A3064" s="5"/>
      <c r="B3064" s="96"/>
      <c r="C3064" s="96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</row>
    <row r="3065" spans="1:13">
      <c r="A3065" s="5"/>
      <c r="B3065" s="96"/>
      <c r="C3065" s="96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</row>
    <row r="3066" spans="1:13">
      <c r="A3066" s="5"/>
      <c r="B3066" s="96"/>
      <c r="C3066" s="96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</row>
    <row r="3067" spans="1:13">
      <c r="A3067" s="5"/>
      <c r="B3067" s="96"/>
      <c r="C3067" s="96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</row>
    <row r="3068" spans="1:13">
      <c r="A3068" s="5"/>
      <c r="B3068" s="96"/>
      <c r="C3068" s="96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</row>
    <row r="3069" spans="1:13">
      <c r="A3069" s="5"/>
      <c r="B3069" s="96"/>
      <c r="C3069" s="96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</row>
    <row r="3070" spans="1:13">
      <c r="A3070" s="5"/>
      <c r="B3070" s="96"/>
      <c r="C3070" s="96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</row>
    <row r="3071" spans="1:13">
      <c r="A3071" s="5"/>
      <c r="B3071" s="96"/>
      <c r="C3071" s="96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</row>
    <row r="3072" spans="1:13">
      <c r="A3072" s="5"/>
      <c r="B3072" s="96"/>
      <c r="C3072" s="96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</row>
    <row r="3073" spans="1:13">
      <c r="A3073" s="5"/>
      <c r="B3073" s="96"/>
      <c r="C3073" s="96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</row>
    <row r="3074" spans="1:13">
      <c r="A3074" s="5"/>
      <c r="B3074" s="96"/>
      <c r="C3074" s="96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</row>
    <row r="3075" spans="1:13">
      <c r="A3075" s="5"/>
      <c r="B3075" s="96"/>
      <c r="C3075" s="96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</row>
    <row r="3076" spans="1:13">
      <c r="A3076" s="5"/>
      <c r="B3076" s="96"/>
      <c r="C3076" s="96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</row>
    <row r="3077" spans="1:13">
      <c r="A3077" s="5"/>
      <c r="B3077" s="96"/>
      <c r="C3077" s="96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</row>
    <row r="3078" spans="1:13">
      <c r="A3078" s="5"/>
      <c r="B3078" s="96"/>
      <c r="C3078" s="96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</row>
    <row r="3079" spans="1:13">
      <c r="A3079" s="5"/>
      <c r="B3079" s="96"/>
      <c r="C3079" s="96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</row>
    <row r="3080" spans="1:13">
      <c r="A3080" s="5"/>
      <c r="B3080" s="96"/>
      <c r="C3080" s="96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</row>
    <row r="3081" spans="1:13">
      <c r="A3081" s="5"/>
      <c r="B3081" s="96"/>
      <c r="C3081" s="96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</row>
    <row r="3082" spans="1:13">
      <c r="A3082" s="5"/>
      <c r="B3082" s="96"/>
      <c r="C3082" s="96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</row>
    <row r="3083" spans="1:13">
      <c r="A3083" s="5"/>
      <c r="B3083" s="96"/>
      <c r="C3083" s="96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</row>
    <row r="3084" spans="1:13">
      <c r="A3084" s="5"/>
      <c r="B3084" s="96"/>
      <c r="C3084" s="96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</row>
    <row r="3085" spans="1:13">
      <c r="A3085" s="5"/>
      <c r="B3085" s="96"/>
      <c r="C3085" s="96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</row>
    <row r="3086" spans="1:13">
      <c r="A3086" s="5"/>
      <c r="B3086" s="96"/>
      <c r="C3086" s="96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</row>
    <row r="3087" spans="1:13">
      <c r="A3087" s="5"/>
      <c r="B3087" s="96"/>
      <c r="C3087" s="96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</row>
    <row r="3088" spans="1:13">
      <c r="A3088" s="5"/>
      <c r="B3088" s="96"/>
      <c r="C3088" s="96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</row>
    <row r="3089" spans="1:13">
      <c r="A3089" s="5"/>
      <c r="B3089" s="96"/>
      <c r="C3089" s="96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</row>
    <row r="3090" spans="1:13">
      <c r="A3090" s="5"/>
      <c r="B3090" s="96"/>
      <c r="C3090" s="96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</row>
    <row r="3091" spans="1:13">
      <c r="A3091" s="5"/>
      <c r="B3091" s="96"/>
      <c r="C3091" s="96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</row>
    <row r="3092" spans="1:13">
      <c r="A3092" s="5"/>
      <c r="B3092" s="96"/>
      <c r="C3092" s="96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</row>
    <row r="3093" spans="1:13">
      <c r="A3093" s="5"/>
      <c r="B3093" s="96"/>
      <c r="C3093" s="96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</row>
    <row r="3094" spans="1:13">
      <c r="A3094" s="5"/>
      <c r="B3094" s="96"/>
      <c r="C3094" s="96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</row>
    <row r="3095" spans="1:13">
      <c r="A3095" s="5"/>
      <c r="B3095" s="96"/>
      <c r="C3095" s="96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</row>
    <row r="3096" spans="1:13">
      <c r="A3096" s="5"/>
      <c r="B3096" s="96"/>
      <c r="C3096" s="96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</row>
    <row r="3097" spans="1:13">
      <c r="A3097" s="5"/>
      <c r="B3097" s="96"/>
      <c r="C3097" s="96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</row>
    <row r="3098" spans="1:13">
      <c r="A3098" s="5"/>
      <c r="B3098" s="96"/>
      <c r="C3098" s="96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</row>
    <row r="3099" spans="1:13">
      <c r="A3099" s="5"/>
      <c r="B3099" s="96"/>
      <c r="C3099" s="96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</row>
    <row r="3100" spans="1:13">
      <c r="A3100" s="5"/>
      <c r="B3100" s="96"/>
      <c r="C3100" s="96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</row>
    <row r="3101" spans="1:13">
      <c r="A3101" s="5"/>
      <c r="B3101" s="96"/>
      <c r="C3101" s="96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</row>
    <row r="3102" spans="1:13">
      <c r="A3102" s="5"/>
      <c r="B3102" s="96"/>
      <c r="C3102" s="96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</row>
    <row r="3103" spans="1:13">
      <c r="A3103" s="5"/>
      <c r="B3103" s="96"/>
      <c r="C3103" s="96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</row>
    <row r="3104" spans="1:13">
      <c r="A3104" s="5"/>
      <c r="B3104" s="96"/>
      <c r="C3104" s="96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</row>
    <row r="3105" spans="1:13">
      <c r="A3105" s="5"/>
      <c r="B3105" s="96"/>
      <c r="C3105" s="96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</row>
    <row r="3106" spans="1:13">
      <c r="A3106" s="5"/>
      <c r="B3106" s="96"/>
      <c r="C3106" s="96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</row>
    <row r="3107" spans="1:13">
      <c r="A3107" s="5"/>
      <c r="B3107" s="96"/>
      <c r="C3107" s="96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</row>
    <row r="3108" spans="1:13">
      <c r="A3108" s="5"/>
      <c r="B3108" s="96"/>
      <c r="C3108" s="96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</row>
    <row r="3109" spans="1:13">
      <c r="A3109" s="5"/>
      <c r="B3109" s="96"/>
      <c r="C3109" s="96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</row>
    <row r="3110" spans="1:13">
      <c r="A3110" s="5"/>
      <c r="B3110" s="96"/>
      <c r="C3110" s="96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</row>
    <row r="3111" spans="1:13">
      <c r="A3111" s="5"/>
      <c r="B3111" s="96"/>
      <c r="C3111" s="96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</row>
    <row r="3112" spans="1:13">
      <c r="A3112" s="5"/>
      <c r="B3112" s="96"/>
      <c r="C3112" s="96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</row>
    <row r="3113" spans="1:13">
      <c r="A3113" s="5"/>
      <c r="B3113" s="96"/>
      <c r="C3113" s="96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</row>
    <row r="3114" spans="1:13">
      <c r="A3114" s="5"/>
      <c r="B3114" s="96"/>
      <c r="C3114" s="96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</row>
    <row r="3115" spans="1:13">
      <c r="A3115" s="5"/>
      <c r="B3115" s="96"/>
      <c r="C3115" s="96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</row>
    <row r="3116" spans="1:13">
      <c r="A3116" s="5"/>
      <c r="B3116" s="96"/>
      <c r="C3116" s="96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</row>
    <row r="3117" spans="1:13">
      <c r="A3117" s="5"/>
      <c r="B3117" s="96"/>
      <c r="C3117" s="96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</row>
    <row r="3118" spans="1:13">
      <c r="A3118" s="5"/>
      <c r="B3118" s="96"/>
      <c r="C3118" s="96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</row>
    <row r="3119" spans="1:13">
      <c r="A3119" s="5"/>
      <c r="B3119" s="96"/>
      <c r="C3119" s="96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</row>
    <row r="3120" spans="1:13">
      <c r="A3120" s="5"/>
      <c r="B3120" s="96"/>
      <c r="C3120" s="96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</row>
    <row r="3121" spans="1:13">
      <c r="A3121" s="5"/>
      <c r="B3121" s="96"/>
      <c r="C3121" s="96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</row>
    <row r="3122" spans="1:13">
      <c r="A3122" s="5"/>
      <c r="B3122" s="96"/>
      <c r="C3122" s="96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</row>
    <row r="3123" spans="1:13">
      <c r="A3123" s="5"/>
      <c r="B3123" s="96"/>
      <c r="C3123" s="96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</row>
    <row r="3124" spans="1:13">
      <c r="A3124" s="5"/>
      <c r="B3124" s="96"/>
      <c r="C3124" s="96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</row>
    <row r="3125" spans="1:13">
      <c r="A3125" s="5"/>
      <c r="B3125" s="96"/>
      <c r="C3125" s="96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</row>
    <row r="3126" spans="1:13">
      <c r="A3126" s="5"/>
      <c r="B3126" s="96"/>
      <c r="C3126" s="96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</row>
    <row r="3127" spans="1:13">
      <c r="A3127" s="5"/>
      <c r="B3127" s="96"/>
      <c r="C3127" s="96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</row>
    <row r="3128" spans="1:13">
      <c r="A3128" s="5"/>
      <c r="B3128" s="96"/>
      <c r="C3128" s="96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</row>
    <row r="3129" spans="1:13">
      <c r="A3129" s="5"/>
      <c r="B3129" s="96"/>
      <c r="C3129" s="96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</row>
    <row r="3130" spans="1:13">
      <c r="A3130" s="5"/>
      <c r="B3130" s="96"/>
      <c r="C3130" s="96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</row>
    <row r="3131" spans="1:13">
      <c r="A3131" s="5"/>
      <c r="B3131" s="96"/>
      <c r="C3131" s="96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</row>
    <row r="3132" spans="1:13">
      <c r="A3132" s="5"/>
      <c r="B3132" s="96"/>
      <c r="C3132" s="96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</row>
    <row r="3133" spans="1:13">
      <c r="A3133" s="5"/>
      <c r="B3133" s="96"/>
      <c r="C3133" s="96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</row>
    <row r="3134" spans="1:13">
      <c r="A3134" s="5"/>
      <c r="B3134" s="96"/>
      <c r="C3134" s="96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</row>
    <row r="3135" spans="1:13">
      <c r="A3135" s="5"/>
      <c r="B3135" s="96"/>
      <c r="C3135" s="96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</row>
    <row r="3136" spans="1:13">
      <c r="A3136" s="5"/>
      <c r="B3136" s="96"/>
      <c r="C3136" s="96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</row>
    <row r="3137" spans="1:13">
      <c r="A3137" s="5"/>
      <c r="B3137" s="96"/>
      <c r="C3137" s="96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</row>
    <row r="3138" spans="1:13">
      <c r="A3138" s="5"/>
      <c r="B3138" s="96"/>
      <c r="C3138" s="96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</row>
    <row r="3139" spans="1:13">
      <c r="A3139" s="5"/>
      <c r="B3139" s="96"/>
      <c r="C3139" s="96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</row>
    <row r="3140" spans="1:13">
      <c r="A3140" s="5"/>
      <c r="B3140" s="96"/>
      <c r="C3140" s="96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</row>
    <row r="3141" spans="1:13">
      <c r="A3141" s="5"/>
      <c r="B3141" s="96"/>
      <c r="C3141" s="96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</row>
    <row r="3142" spans="1:13">
      <c r="A3142" s="5"/>
      <c r="B3142" s="96"/>
      <c r="C3142" s="96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</row>
    <row r="3143" spans="1:13">
      <c r="A3143" s="5"/>
      <c r="B3143" s="96"/>
      <c r="C3143" s="96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</row>
    <row r="3144" spans="1:13">
      <c r="A3144" s="5"/>
      <c r="B3144" s="96"/>
      <c r="C3144" s="96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</row>
    <row r="3145" spans="1:13">
      <c r="A3145" s="5"/>
      <c r="B3145" s="96"/>
      <c r="C3145" s="96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</row>
    <row r="3146" spans="1:13">
      <c r="A3146" s="5"/>
      <c r="B3146" s="96"/>
      <c r="C3146" s="96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</row>
    <row r="3147" spans="1:13">
      <c r="A3147" s="5"/>
      <c r="B3147" s="96"/>
      <c r="C3147" s="96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</row>
    <row r="3148" spans="1:13">
      <c r="A3148" s="5"/>
      <c r="B3148" s="96"/>
      <c r="C3148" s="96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</row>
    <row r="3149" spans="1:13">
      <c r="A3149" s="5"/>
      <c r="B3149" s="96"/>
      <c r="C3149" s="96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</row>
    <row r="3150" spans="1:13">
      <c r="A3150" s="5"/>
      <c r="B3150" s="96"/>
      <c r="C3150" s="96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</row>
    <row r="3151" spans="1:13">
      <c r="A3151" s="5"/>
      <c r="B3151" s="96"/>
      <c r="C3151" s="96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</row>
    <row r="3152" spans="1:13">
      <c r="A3152" s="5"/>
      <c r="B3152" s="96"/>
      <c r="C3152" s="96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</row>
    <row r="3153" spans="1:13">
      <c r="A3153" s="5"/>
      <c r="B3153" s="96"/>
      <c r="C3153" s="96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</row>
    <row r="3154" spans="1:13">
      <c r="A3154" s="5"/>
      <c r="B3154" s="96"/>
      <c r="C3154" s="96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</row>
    <row r="3155" spans="1:13">
      <c r="A3155" s="5"/>
      <c r="B3155" s="96"/>
      <c r="C3155" s="96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</row>
    <row r="3156" spans="1:13">
      <c r="A3156" s="5"/>
      <c r="B3156" s="96"/>
      <c r="C3156" s="96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</row>
    <row r="3157" spans="1:13">
      <c r="A3157" s="5"/>
      <c r="B3157" s="96"/>
      <c r="C3157" s="96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</row>
    <row r="3158" spans="1:13">
      <c r="A3158" s="5"/>
      <c r="B3158" s="96"/>
      <c r="C3158" s="96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</row>
    <row r="3159" spans="1:13">
      <c r="A3159" s="5"/>
      <c r="B3159" s="96"/>
      <c r="C3159" s="96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</row>
    <row r="3160" spans="1:13">
      <c r="A3160" s="5"/>
      <c r="B3160" s="96"/>
      <c r="C3160" s="96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</row>
    <row r="3161" spans="1:13">
      <c r="A3161" s="5"/>
      <c r="B3161" s="96"/>
      <c r="C3161" s="96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</row>
    <row r="3162" spans="1:13">
      <c r="A3162" s="5"/>
      <c r="B3162" s="96"/>
      <c r="C3162" s="96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</row>
    <row r="3163" spans="1:13">
      <c r="A3163" s="5"/>
      <c r="B3163" s="96"/>
      <c r="C3163" s="96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</row>
    <row r="3164" spans="1:13">
      <c r="A3164" s="5"/>
      <c r="B3164" s="96"/>
      <c r="C3164" s="96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</row>
    <row r="3165" spans="1:13">
      <c r="A3165" s="5"/>
      <c r="B3165" s="96"/>
      <c r="C3165" s="96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</row>
    <row r="3166" spans="1:13">
      <c r="A3166" s="5"/>
      <c r="B3166" s="3"/>
      <c r="C3166" s="3"/>
      <c r="D3166" s="4"/>
      <c r="E3166" s="4"/>
      <c r="F3166" s="4"/>
      <c r="G3166" s="4"/>
      <c r="H3166" s="97"/>
      <c r="I3166" s="4"/>
      <c r="J3166" s="4"/>
      <c r="K3166" s="4"/>
      <c r="L3166" s="4"/>
      <c r="M3166" s="4"/>
    </row>
    <row r="3167" spans="1:13">
      <c r="A3167" s="5"/>
      <c r="B3167" s="96"/>
      <c r="C3167" s="96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</row>
    <row r="3168" spans="1:13">
      <c r="A3168" s="5"/>
      <c r="B3168" s="96"/>
      <c r="C3168" s="96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</row>
    <row r="3169" spans="1:13">
      <c r="A3169" s="5"/>
      <c r="B3169" s="96"/>
      <c r="C3169" s="96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</row>
    <row r="3170" spans="1:13">
      <c r="A3170" s="5"/>
      <c r="B3170" s="96"/>
      <c r="C3170" s="96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</row>
    <row r="3171" spans="1:13">
      <c r="A3171" s="5"/>
      <c r="B3171" s="96"/>
      <c r="C3171" s="96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</row>
    <row r="3172" spans="1:13">
      <c r="A3172" s="5"/>
      <c r="B3172" s="96"/>
      <c r="C3172" s="96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</row>
    <row r="3173" spans="1:13">
      <c r="A3173" s="5"/>
      <c r="B3173" s="96"/>
      <c r="C3173" s="96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</row>
    <row r="3174" spans="1:13">
      <c r="A3174" s="5"/>
      <c r="B3174" s="96"/>
      <c r="C3174" s="96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</row>
    <row r="3175" spans="1:13">
      <c r="A3175" s="5"/>
      <c r="B3175" s="96"/>
      <c r="C3175" s="96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</row>
    <row r="3176" spans="1:13">
      <c r="A3176" s="5"/>
      <c r="B3176" s="96"/>
      <c r="C3176" s="96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</row>
    <row r="3177" spans="1:13">
      <c r="A3177" s="5"/>
      <c r="B3177" s="3"/>
      <c r="C3177" s="3"/>
      <c r="D3177" s="4"/>
      <c r="E3177" s="4"/>
      <c r="F3177" s="4"/>
      <c r="G3177" s="4"/>
      <c r="H3177" s="97"/>
      <c r="I3177" s="4"/>
      <c r="J3177" s="4"/>
      <c r="K3177" s="4"/>
      <c r="L3177" s="4"/>
      <c r="M3177" s="4"/>
    </row>
    <row r="3178" spans="1:13">
      <c r="A3178" s="5"/>
      <c r="B3178" s="96"/>
      <c r="C3178" s="96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</row>
    <row r="3179" spans="1:13">
      <c r="A3179" s="5"/>
      <c r="B3179" s="96"/>
      <c r="C3179" s="96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</row>
    <row r="3180" spans="1:13">
      <c r="A3180" s="5"/>
      <c r="B3180" s="96"/>
      <c r="C3180" s="96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</row>
    <row r="3181" spans="1:13">
      <c r="A3181" s="5"/>
      <c r="B3181" s="96"/>
      <c r="C3181" s="96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</row>
    <row r="3182" spans="1:13">
      <c r="A3182" s="5"/>
      <c r="B3182" s="96"/>
      <c r="C3182" s="96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</row>
    <row r="3183" spans="1:13">
      <c r="A3183" s="5"/>
      <c r="B3183" s="96"/>
      <c r="C3183" s="96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</row>
    <row r="3184" spans="1:13">
      <c r="A3184" s="5"/>
      <c r="B3184" s="96"/>
      <c r="C3184" s="96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</row>
    <row r="3185" spans="1:13">
      <c r="A3185" s="5"/>
      <c r="B3185" s="96"/>
      <c r="C3185" s="96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</row>
    <row r="3186" spans="1:13">
      <c r="A3186" s="5"/>
      <c r="B3186" s="96"/>
      <c r="C3186" s="96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</row>
    <row r="3187" spans="1:13">
      <c r="A3187" s="5"/>
      <c r="B3187" s="96"/>
      <c r="C3187" s="96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</row>
    <row r="3188" spans="1:13">
      <c r="A3188" s="5"/>
      <c r="B3188" s="96"/>
      <c r="C3188" s="96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</row>
    <row r="3189" spans="1:13">
      <c r="A3189" s="5"/>
      <c r="B3189" s="96"/>
      <c r="C3189" s="96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</row>
    <row r="3190" spans="1:13">
      <c r="A3190" s="5"/>
      <c r="B3190" s="96"/>
      <c r="C3190" s="96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</row>
    <row r="3191" spans="1:13">
      <c r="A3191" s="5"/>
      <c r="B3191" s="96"/>
      <c r="C3191" s="96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</row>
    <row r="3192" spans="1:13">
      <c r="A3192" s="5"/>
      <c r="B3192" s="96"/>
      <c r="C3192" s="96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</row>
    <row r="3193" spans="1:13">
      <c r="A3193" s="5"/>
      <c r="B3193" s="96"/>
      <c r="C3193" s="96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</row>
    <row r="3194" spans="1:13">
      <c r="A3194" s="5"/>
      <c r="B3194" s="96"/>
      <c r="C3194" s="96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</row>
    <row r="3195" spans="1:13">
      <c r="A3195" s="5"/>
      <c r="B3195" s="96"/>
      <c r="C3195" s="96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</row>
    <row r="3196" spans="1:13">
      <c r="A3196" s="5"/>
      <c r="B3196" s="96"/>
      <c r="C3196" s="96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</row>
    <row r="3197" spans="1:13">
      <c r="A3197" s="5"/>
      <c r="B3197" s="96"/>
      <c r="C3197" s="96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</row>
    <row r="3198" spans="1:13">
      <c r="A3198" s="5"/>
      <c r="B3198" s="96"/>
      <c r="C3198" s="96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</row>
    <row r="3199" spans="1:13">
      <c r="A3199" s="5"/>
      <c r="B3199" s="96"/>
      <c r="C3199" s="96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</row>
    <row r="3200" spans="1:13">
      <c r="A3200" s="5"/>
      <c r="B3200" s="96"/>
      <c r="C3200" s="96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</row>
    <row r="3201" spans="1:13">
      <c r="A3201" s="5"/>
      <c r="B3201" s="96"/>
      <c r="C3201" s="96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</row>
    <row r="3202" spans="1:13">
      <c r="A3202" s="5"/>
      <c r="B3202" s="96"/>
      <c r="C3202" s="96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</row>
    <row r="3203" spans="1:13">
      <c r="A3203" s="5"/>
      <c r="B3203" s="96"/>
      <c r="C3203" s="96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</row>
    <row r="3204" spans="1:13">
      <c r="A3204" s="5"/>
      <c r="B3204" s="96"/>
      <c r="C3204" s="96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</row>
    <row r="3205" spans="1:13">
      <c r="A3205" s="5"/>
      <c r="B3205" s="96"/>
      <c r="C3205" s="96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</row>
    <row r="3206" spans="1:13">
      <c r="A3206" s="5"/>
      <c r="B3206" s="96"/>
      <c r="C3206" s="96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</row>
    <row r="3207" spans="1:13">
      <c r="A3207" s="5"/>
      <c r="B3207" s="96"/>
      <c r="C3207" s="96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</row>
    <row r="3208" spans="1:13">
      <c r="A3208" s="5"/>
      <c r="B3208" s="96"/>
      <c r="C3208" s="96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</row>
    <row r="3209" spans="1:13">
      <c r="A3209" s="5"/>
      <c r="B3209" s="96"/>
      <c r="C3209" s="96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</row>
    <row r="3210" spans="1:13">
      <c r="A3210" s="5"/>
      <c r="B3210" s="96"/>
      <c r="C3210" s="96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</row>
    <row r="3211" spans="1:13">
      <c r="A3211" s="5"/>
      <c r="B3211" s="96"/>
      <c r="C3211" s="96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</row>
    <row r="3212" spans="1:13">
      <c r="A3212" s="5"/>
      <c r="B3212" s="96"/>
      <c r="C3212" s="96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</row>
    <row r="3213" spans="1:13">
      <c r="A3213" s="5"/>
      <c r="B3213" s="96"/>
      <c r="C3213" s="96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</row>
    <row r="3214" spans="1:13">
      <c r="A3214" s="5"/>
      <c r="B3214" s="96"/>
      <c r="C3214" s="96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</row>
    <row r="3215" spans="1:13">
      <c r="A3215" s="5"/>
      <c r="B3215" s="96"/>
      <c r="C3215" s="96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</row>
    <row r="3216" spans="1:13">
      <c r="A3216" s="5"/>
      <c r="B3216" s="96"/>
      <c r="C3216" s="96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</row>
    <row r="3217" spans="1:13">
      <c r="A3217" s="5"/>
      <c r="B3217" s="96"/>
      <c r="C3217" s="96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</row>
    <row r="3218" spans="1:13">
      <c r="A3218" s="5"/>
      <c r="B3218" s="96"/>
      <c r="C3218" s="96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</row>
    <row r="3219" spans="1:13">
      <c r="A3219" s="5"/>
      <c r="B3219" s="96"/>
      <c r="C3219" s="96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</row>
    <row r="3220" spans="1:13">
      <c r="A3220" s="5"/>
      <c r="B3220" s="96"/>
      <c r="C3220" s="96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</row>
    <row r="3221" spans="1:13">
      <c r="A3221" s="5"/>
      <c r="B3221" s="96"/>
      <c r="C3221" s="96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</row>
    <row r="3222" spans="1:13">
      <c r="A3222" s="5"/>
      <c r="B3222" s="96"/>
      <c r="C3222" s="96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</row>
    <row r="3223" spans="1:13">
      <c r="A3223" s="5"/>
      <c r="B3223" s="96"/>
      <c r="C3223" s="96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</row>
    <row r="3224" spans="1:13">
      <c r="A3224" s="5"/>
      <c r="B3224" s="96"/>
      <c r="C3224" s="96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</row>
    <row r="3225" spans="1:13">
      <c r="A3225" s="5"/>
      <c r="B3225" s="96"/>
      <c r="C3225" s="96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</row>
    <row r="3226" spans="1:13">
      <c r="A3226" s="5"/>
      <c r="B3226" s="96"/>
      <c r="C3226" s="96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</row>
    <row r="3227" spans="1:13">
      <c r="A3227" s="5"/>
      <c r="B3227" s="96"/>
      <c r="C3227" s="96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</row>
    <row r="3228" spans="1:13">
      <c r="A3228" s="5"/>
      <c r="B3228" s="96"/>
      <c r="C3228" s="96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</row>
    <row r="3229" spans="1:13">
      <c r="A3229" s="5"/>
      <c r="B3229" s="96"/>
      <c r="C3229" s="96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</row>
    <row r="3230" spans="1:13">
      <c r="A3230" s="5"/>
      <c r="B3230" s="96"/>
      <c r="C3230" s="96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</row>
    <row r="3231" spans="1:13">
      <c r="A3231" s="5"/>
      <c r="B3231" s="96"/>
      <c r="C3231" s="96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</row>
    <row r="3232" spans="1:13">
      <c r="A3232" s="5"/>
      <c r="B3232" s="96"/>
      <c r="C3232" s="96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</row>
    <row r="3233" spans="1:13">
      <c r="A3233" s="5"/>
      <c r="B3233" s="96"/>
      <c r="C3233" s="96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</row>
    <row r="3234" spans="1:13">
      <c r="A3234" s="5"/>
      <c r="B3234" s="96"/>
      <c r="C3234" s="96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</row>
    <row r="3235" spans="1:13">
      <c r="A3235" s="5"/>
      <c r="B3235" s="96"/>
      <c r="C3235" s="96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</row>
    <row r="3236" spans="1:13">
      <c r="A3236" s="5"/>
      <c r="B3236" s="96"/>
      <c r="C3236" s="96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</row>
    <row r="3237" spans="1:13">
      <c r="A3237" s="5"/>
      <c r="B3237" s="96"/>
      <c r="C3237" s="96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</row>
    <row r="3238" spans="1:13">
      <c r="A3238" s="5"/>
      <c r="B3238" s="96"/>
      <c r="C3238" s="96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</row>
    <row r="3239" spans="1:13">
      <c r="A3239" s="5"/>
      <c r="B3239" s="96"/>
      <c r="C3239" s="96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</row>
    <row r="3240" spans="1:13">
      <c r="A3240" s="5"/>
      <c r="B3240" s="96"/>
      <c r="C3240" s="96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</row>
    <row r="3241" spans="1:13">
      <c r="A3241" s="5"/>
      <c r="B3241" s="96"/>
      <c r="C3241" s="96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</row>
    <row r="3242" spans="1:13">
      <c r="A3242" s="5"/>
      <c r="B3242" s="96"/>
      <c r="C3242" s="96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</row>
    <row r="3243" spans="1:13">
      <c r="A3243" s="5"/>
      <c r="B3243" s="96"/>
      <c r="C3243" s="96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</row>
    <row r="3244" spans="1:13">
      <c r="A3244" s="5"/>
      <c r="B3244" s="96"/>
      <c r="C3244" s="96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</row>
    <row r="3245" spans="1:13">
      <c r="A3245" s="5"/>
      <c r="B3245" s="96"/>
      <c r="C3245" s="96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</row>
    <row r="3246" spans="1:13">
      <c r="A3246" s="5"/>
      <c r="B3246" s="96"/>
      <c r="C3246" s="96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</row>
    <row r="3247" spans="1:13">
      <c r="A3247" s="5"/>
      <c r="B3247" s="96"/>
      <c r="C3247" s="96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</row>
    <row r="3248" spans="1:13">
      <c r="A3248" s="5"/>
      <c r="B3248" s="96"/>
      <c r="C3248" s="96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</row>
    <row r="3249" spans="1:13">
      <c r="A3249" s="5"/>
      <c r="B3249" s="96"/>
      <c r="C3249" s="96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</row>
    <row r="3250" spans="1:13">
      <c r="A3250" s="5"/>
      <c r="B3250" s="96"/>
      <c r="C3250" s="96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</row>
    <row r="3251" spans="1:13">
      <c r="A3251" s="5"/>
      <c r="B3251" s="96"/>
      <c r="C3251" s="96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</row>
    <row r="3252" spans="1:13">
      <c r="A3252" s="5"/>
      <c r="B3252" s="96"/>
      <c r="C3252" s="96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</row>
    <row r="3253" spans="1:13">
      <c r="A3253" s="5"/>
      <c r="B3253" s="96"/>
      <c r="C3253" s="96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</row>
    <row r="3254" spans="1:13">
      <c r="A3254" s="5"/>
      <c r="B3254" s="96"/>
      <c r="C3254" s="96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</row>
    <row r="3255" spans="1:13">
      <c r="A3255" s="5"/>
      <c r="B3255" s="96"/>
      <c r="C3255" s="96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</row>
    <row r="3256" spans="1:13">
      <c r="A3256" s="5"/>
      <c r="B3256" s="96"/>
      <c r="C3256" s="96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</row>
    <row r="3257" spans="1:13">
      <c r="A3257" s="5"/>
      <c r="B3257" s="96"/>
      <c r="C3257" s="96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</row>
    <row r="3258" spans="1:13">
      <c r="A3258" s="5"/>
      <c r="B3258" s="96"/>
      <c r="C3258" s="96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</row>
    <row r="3259" spans="1:13">
      <c r="A3259" s="5"/>
      <c r="B3259" s="96"/>
      <c r="C3259" s="96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</row>
    <row r="3260" spans="1:13">
      <c r="A3260" s="5"/>
      <c r="B3260" s="96"/>
      <c r="C3260" s="96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</row>
    <row r="3261" spans="1:13">
      <c r="A3261" s="5"/>
      <c r="B3261" s="96"/>
      <c r="C3261" s="96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</row>
    <row r="3262" spans="1:13">
      <c r="A3262" s="5"/>
      <c r="B3262" s="96"/>
      <c r="C3262" s="96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</row>
    <row r="3263" spans="1:13">
      <c r="A3263" s="5"/>
      <c r="B3263" s="96"/>
      <c r="C3263" s="96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</row>
    <row r="3264" spans="1:13">
      <c r="A3264" s="5"/>
      <c r="B3264" s="96"/>
      <c r="C3264" s="96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</row>
    <row r="3265" spans="1:13">
      <c r="A3265" s="5"/>
      <c r="B3265" s="96"/>
      <c r="C3265" s="96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</row>
    <row r="3266" spans="1:13">
      <c r="A3266" s="5"/>
      <c r="B3266" s="3"/>
      <c r="C3266" s="3"/>
      <c r="D3266" s="4"/>
      <c r="E3266" s="4"/>
      <c r="F3266" s="4"/>
      <c r="G3266" s="4"/>
      <c r="H3266" s="97"/>
      <c r="I3266" s="97"/>
      <c r="J3266" s="4"/>
      <c r="K3266" s="4"/>
      <c r="L3266" s="4"/>
      <c r="M3266" s="4"/>
    </row>
    <row r="3267" spans="1:13">
      <c r="A3267" s="5"/>
      <c r="B3267" s="96"/>
      <c r="C3267" s="96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</row>
    <row r="3268" spans="1:13">
      <c r="A3268" s="5"/>
      <c r="B3268" s="96"/>
      <c r="C3268" s="96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</row>
    <row r="3269" spans="1:13">
      <c r="A3269" s="5"/>
      <c r="B3269" s="96"/>
      <c r="C3269" s="96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</row>
    <row r="3270" spans="1:13">
      <c r="A3270" s="5"/>
      <c r="B3270" s="96"/>
      <c r="C3270" s="96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</row>
    <row r="3271" spans="1:13">
      <c r="A3271" s="5"/>
      <c r="B3271" s="96"/>
      <c r="C3271" s="96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</row>
    <row r="3272" spans="1:13">
      <c r="A3272" s="5"/>
      <c r="B3272" s="96"/>
      <c r="C3272" s="96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</row>
    <row r="3273" spans="1:13">
      <c r="A3273" s="5"/>
      <c r="B3273" s="96"/>
      <c r="C3273" s="96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</row>
    <row r="3274" spans="1:13">
      <c r="A3274" s="5"/>
      <c r="B3274" s="96"/>
      <c r="C3274" s="96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</row>
    <row r="3275" spans="1:13">
      <c r="A3275" s="5"/>
      <c r="B3275" s="96"/>
      <c r="C3275" s="96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</row>
    <row r="3276" spans="1:13">
      <c r="A3276" s="5"/>
      <c r="B3276" s="96"/>
      <c r="C3276" s="96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</row>
    <row r="3277" spans="1:13">
      <c r="A3277" s="5"/>
      <c r="B3277" s="96"/>
      <c r="C3277" s="96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</row>
    <row r="3278" spans="1:13">
      <c r="A3278" s="5"/>
      <c r="B3278" s="96"/>
      <c r="C3278" s="96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</row>
    <row r="3279" spans="1:13">
      <c r="A3279" s="5"/>
      <c r="B3279" s="96"/>
      <c r="C3279" s="96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</row>
    <row r="3280" spans="1:13">
      <c r="A3280" s="5"/>
      <c r="B3280" s="96"/>
      <c r="C3280" s="96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</row>
    <row r="3281" spans="1:13">
      <c r="A3281" s="5"/>
      <c r="B3281" s="96"/>
      <c r="C3281" s="96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</row>
    <row r="3282" spans="1:13">
      <c r="A3282" s="5"/>
      <c r="B3282" s="96"/>
      <c r="C3282" s="96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</row>
    <row r="3283" spans="1:13">
      <c r="A3283" s="5"/>
      <c r="B3283" s="96"/>
      <c r="C3283" s="96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</row>
    <row r="3284" spans="1:13">
      <c r="A3284" s="5"/>
      <c r="B3284" s="96"/>
      <c r="C3284" s="96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</row>
    <row r="3285" spans="1:13">
      <c r="A3285" s="5"/>
      <c r="B3285" s="96"/>
      <c r="C3285" s="96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</row>
    <row r="3286" spans="1:13">
      <c r="A3286" s="5"/>
      <c r="B3286" s="96"/>
      <c r="C3286" s="96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</row>
    <row r="3287" spans="1:13">
      <c r="A3287" s="5"/>
      <c r="B3287" s="96"/>
      <c r="C3287" s="96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</row>
    <row r="3288" spans="1:13">
      <c r="A3288" s="5"/>
      <c r="B3288" s="96"/>
      <c r="C3288" s="96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</row>
    <row r="3289" spans="1:13">
      <c r="A3289" s="5"/>
      <c r="B3289" s="96"/>
      <c r="C3289" s="96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</row>
    <row r="3290" spans="1:13">
      <c r="A3290" s="5"/>
      <c r="B3290" s="96"/>
      <c r="C3290" s="96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</row>
    <row r="3291" spans="1:13">
      <c r="A3291" s="5"/>
      <c r="B3291" s="3"/>
      <c r="C3291" s="3"/>
      <c r="D3291" s="4"/>
      <c r="E3291" s="4"/>
      <c r="F3291" s="4"/>
      <c r="G3291" s="4"/>
      <c r="H3291" s="97"/>
      <c r="I3291" s="4"/>
      <c r="J3291" s="4"/>
      <c r="K3291" s="4"/>
      <c r="L3291" s="4"/>
      <c r="M3291" s="4"/>
    </row>
    <row r="3292" spans="1:13">
      <c r="A3292" s="5"/>
      <c r="B3292" s="96"/>
      <c r="C3292" s="96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</row>
    <row r="3293" spans="1:13">
      <c r="A3293" s="5"/>
      <c r="B3293" s="96"/>
      <c r="C3293" s="96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</row>
    <row r="3294" spans="1:13">
      <c r="A3294" s="5"/>
      <c r="B3294" s="96"/>
      <c r="C3294" s="96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</row>
    <row r="3295" spans="1:13">
      <c r="A3295" s="5"/>
      <c r="B3295" s="96"/>
      <c r="C3295" s="96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</row>
    <row r="3296" spans="1:13">
      <c r="A3296" s="5"/>
      <c r="B3296" s="96"/>
      <c r="C3296" s="96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</row>
    <row r="3297" spans="1:13">
      <c r="A3297" s="5"/>
      <c r="B3297" s="96"/>
      <c r="C3297" s="96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</row>
    <row r="3298" spans="1:13">
      <c r="A3298" s="5"/>
      <c r="B3298" s="96"/>
      <c r="C3298" s="96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</row>
    <row r="3299" spans="1:13">
      <c r="A3299" s="5"/>
      <c r="B3299" s="96"/>
      <c r="C3299" s="96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</row>
    <row r="3300" spans="1:13">
      <c r="A3300" s="5"/>
      <c r="B3300" s="96"/>
      <c r="C3300" s="96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</row>
    <row r="3301" spans="1:13">
      <c r="A3301" s="5"/>
      <c r="B3301" s="96"/>
      <c r="C3301" s="96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</row>
    <row r="3302" spans="1:13">
      <c r="A3302" s="5"/>
      <c r="B3302" s="96"/>
      <c r="C3302" s="96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</row>
    <row r="3303" spans="1:13">
      <c r="A3303" s="5"/>
      <c r="B3303" s="96"/>
      <c r="C3303" s="96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</row>
    <row r="3304" spans="1:13">
      <c r="A3304" s="5"/>
      <c r="B3304" s="96"/>
      <c r="C3304" s="96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</row>
    <row r="3305" spans="1:13">
      <c r="A3305" s="5"/>
      <c r="B3305" s="96"/>
      <c r="C3305" s="96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</row>
    <row r="3306" spans="1:13">
      <c r="A3306" s="5"/>
      <c r="B3306" s="96"/>
      <c r="C3306" s="96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</row>
    <row r="3307" spans="1:13">
      <c r="A3307" s="5"/>
      <c r="B3307" s="96"/>
      <c r="C3307" s="96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</row>
    <row r="3308" spans="1:13">
      <c r="A3308" s="5"/>
      <c r="B3308" s="96"/>
      <c r="C3308" s="96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</row>
    <row r="3309" spans="1:13">
      <c r="A3309" s="5"/>
      <c r="B3309" s="96"/>
      <c r="C3309" s="96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</row>
    <row r="3310" spans="1:13">
      <c r="A3310" s="5"/>
      <c r="B3310" s="96"/>
      <c r="C3310" s="96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</row>
    <row r="3311" spans="1:13">
      <c r="A3311" s="5"/>
      <c r="B3311" s="96"/>
      <c r="C3311" s="96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</row>
    <row r="3312" spans="1:13">
      <c r="A3312" s="5"/>
      <c r="B3312" s="96"/>
      <c r="C3312" s="96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</row>
    <row r="3313" spans="1:13">
      <c r="A3313" s="5"/>
      <c r="B3313" s="96"/>
      <c r="C3313" s="96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</row>
    <row r="3314" spans="1:13">
      <c r="A3314" s="5"/>
      <c r="B3314" s="96"/>
      <c r="C3314" s="96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</row>
    <row r="3315" spans="1:13">
      <c r="A3315" s="5"/>
      <c r="B3315" s="96"/>
      <c r="C3315" s="96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</row>
    <row r="3316" spans="1:13">
      <c r="A3316" s="5"/>
      <c r="B3316" s="96"/>
      <c r="C3316" s="96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</row>
    <row r="3317" spans="1:13">
      <c r="A3317" s="5"/>
      <c r="B3317" s="96"/>
      <c r="C3317" s="96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</row>
    <row r="3318" spans="1:13">
      <c r="A3318" s="5"/>
      <c r="B3318" s="96"/>
      <c r="C3318" s="96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</row>
    <row r="3319" spans="1:13">
      <c r="A3319" s="5"/>
      <c r="B3319" s="96"/>
      <c r="C3319" s="96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</row>
    <row r="3320" spans="1:13">
      <c r="A3320" s="5"/>
      <c r="B3320" s="96"/>
      <c r="C3320" s="96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</row>
    <row r="3321" spans="1:13">
      <c r="A3321" s="5"/>
      <c r="B3321" s="96"/>
      <c r="C3321" s="96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</row>
    <row r="3322" spans="1:13">
      <c r="A3322" s="5"/>
      <c r="B3322" s="96"/>
      <c r="C3322" s="96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</row>
    <row r="3323" spans="1:13">
      <c r="A3323" s="5"/>
      <c r="B3323" s="96"/>
      <c r="C3323" s="96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</row>
    <row r="3324" spans="1:13">
      <c r="A3324" s="5"/>
      <c r="B3324" s="96"/>
      <c r="C3324" s="96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</row>
    <row r="3325" spans="1:13">
      <c r="A3325" s="5"/>
      <c r="B3325" s="96"/>
      <c r="C3325" s="96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</row>
    <row r="3326" spans="1:13">
      <c r="A3326" s="5"/>
      <c r="B3326" s="96"/>
      <c r="C3326" s="96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</row>
    <row r="3327" spans="1:13">
      <c r="A3327" s="5"/>
      <c r="B3327" s="96"/>
      <c r="C3327" s="96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</row>
    <row r="3328" spans="1:13">
      <c r="A3328" s="5"/>
      <c r="B3328" s="96"/>
      <c r="C3328" s="96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</row>
    <row r="3329" spans="1:13">
      <c r="A3329" s="5"/>
      <c r="B3329" s="96"/>
      <c r="C3329" s="96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</row>
    <row r="3330" spans="1:13">
      <c r="A3330" s="5"/>
      <c r="B3330" s="96"/>
      <c r="C3330" s="96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</row>
    <row r="3331" spans="1:13">
      <c r="A3331" s="5"/>
      <c r="B3331" s="96"/>
      <c r="C3331" s="96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</row>
    <row r="3332" spans="1:13">
      <c r="A3332" s="5"/>
      <c r="B3332" s="96"/>
      <c r="C3332" s="96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</row>
    <row r="3333" spans="1:13">
      <c r="A3333" s="5"/>
      <c r="B3333" s="96"/>
      <c r="C3333" s="96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</row>
    <row r="3334" spans="1:13">
      <c r="A3334" s="5"/>
      <c r="B3334" s="96"/>
      <c r="C3334" s="96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</row>
    <row r="3335" spans="1:13">
      <c r="A3335" s="5"/>
      <c r="B3335" s="96"/>
      <c r="C3335" s="96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</row>
    <row r="3336" spans="1:13">
      <c r="A3336" s="5"/>
      <c r="B3336" s="96"/>
      <c r="C3336" s="96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</row>
    <row r="3337" spans="1:13">
      <c r="A3337" s="5"/>
      <c r="B3337" s="96"/>
      <c r="C3337" s="96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</row>
    <row r="3338" spans="1:13">
      <c r="A3338" s="5"/>
      <c r="B3338" s="96"/>
      <c r="C3338" s="96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</row>
    <row r="3339" spans="1:13">
      <c r="A3339" s="5"/>
      <c r="B3339" s="96"/>
      <c r="C3339" s="96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</row>
    <row r="3340" spans="1:13">
      <c r="A3340" s="5"/>
      <c r="B3340" s="96"/>
      <c r="C3340" s="96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</row>
    <row r="3341" spans="1:13">
      <c r="A3341" s="5"/>
      <c r="B3341" s="96"/>
      <c r="C3341" s="96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</row>
    <row r="3342" spans="1:13">
      <c r="A3342" s="5"/>
      <c r="B3342" s="96"/>
      <c r="C3342" s="96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</row>
    <row r="3343" spans="1:13">
      <c r="A3343" s="5"/>
      <c r="B3343" s="96"/>
      <c r="C3343" s="96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</row>
    <row r="3344" spans="1:13">
      <c r="A3344" s="5"/>
      <c r="B3344" s="96"/>
      <c r="C3344" s="96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</row>
    <row r="3345" spans="1:13">
      <c r="A3345" s="5"/>
      <c r="B3345" s="96"/>
      <c r="C3345" s="96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</row>
    <row r="3346" spans="1:13">
      <c r="A3346" s="5"/>
      <c r="B3346" s="96"/>
      <c r="C3346" s="96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</row>
    <row r="3347" spans="1:13">
      <c r="A3347" s="5"/>
      <c r="B3347" s="96"/>
      <c r="C3347" s="96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</row>
    <row r="3348" spans="1:13">
      <c r="A3348" s="5"/>
      <c r="B3348" s="96"/>
      <c r="C3348" s="96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</row>
    <row r="3349" spans="1:13">
      <c r="A3349" s="5"/>
      <c r="B3349" s="96"/>
      <c r="C3349" s="96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</row>
    <row r="3350" spans="1:13">
      <c r="A3350" s="5"/>
      <c r="B3350" s="96"/>
      <c r="C3350" s="96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</row>
    <row r="3351" spans="1:13">
      <c r="A3351" s="5"/>
      <c r="B3351" s="96"/>
      <c r="C3351" s="96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</row>
    <row r="3352" spans="1:13">
      <c r="A3352" s="5"/>
      <c r="B3352" s="96"/>
      <c r="C3352" s="96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</row>
    <row r="3353" spans="1:13">
      <c r="A3353" s="5"/>
      <c r="B3353" s="96"/>
      <c r="C3353" s="96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</row>
    <row r="3354" spans="1:13">
      <c r="A3354" s="5"/>
      <c r="B3354" s="96"/>
      <c r="C3354" s="96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</row>
    <row r="3355" spans="1:13">
      <c r="A3355" s="5"/>
      <c r="B3355" s="96"/>
      <c r="C3355" s="96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</row>
    <row r="3356" spans="1:13">
      <c r="A3356" s="5"/>
      <c r="B3356" s="96"/>
      <c r="C3356" s="96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</row>
    <row r="3357" spans="1:13">
      <c r="A3357" s="5"/>
      <c r="B3357" s="96"/>
      <c r="C3357" s="96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</row>
    <row r="3358" spans="1:13">
      <c r="A3358" s="5"/>
      <c r="B3358" s="96"/>
      <c r="C3358" s="96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</row>
    <row r="3359" spans="1:13">
      <c r="A3359" s="5"/>
      <c r="B3359" s="96"/>
      <c r="C3359" s="96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</row>
    <row r="3360" spans="1:13">
      <c r="A3360" s="5"/>
      <c r="B3360" s="96"/>
      <c r="C3360" s="96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</row>
    <row r="3361" spans="1:13">
      <c r="A3361" s="5"/>
      <c r="B3361" s="96"/>
      <c r="C3361" s="96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</row>
    <row r="3362" spans="1:13">
      <c r="A3362" s="5"/>
      <c r="B3362" s="96"/>
      <c r="C3362" s="96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</row>
    <row r="3363" spans="1:13">
      <c r="A3363" s="5"/>
      <c r="B3363" s="96"/>
      <c r="C3363" s="96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</row>
    <row r="3364" spans="1:13">
      <c r="A3364" s="5"/>
      <c r="B3364" s="96"/>
      <c r="C3364" s="96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</row>
    <row r="3365" spans="1:13">
      <c r="A3365" s="5"/>
      <c r="B3365" s="96"/>
      <c r="C3365" s="96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</row>
    <row r="3366" spans="1:13">
      <c r="A3366" s="5"/>
      <c r="B3366" s="96"/>
      <c r="C3366" s="96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</row>
    <row r="3367" spans="1:13">
      <c r="A3367" s="5"/>
      <c r="B3367" s="96"/>
      <c r="C3367" s="96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</row>
    <row r="3368" spans="1:13">
      <c r="A3368" s="5"/>
      <c r="B3368" s="96"/>
      <c r="C3368" s="96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</row>
    <row r="3369" spans="1:13">
      <c r="A3369" s="5"/>
      <c r="B3369" s="96"/>
      <c r="C3369" s="96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</row>
    <row r="3370" spans="1:13">
      <c r="A3370" s="5"/>
      <c r="B3370" s="96"/>
      <c r="C3370" s="96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</row>
    <row r="3371" spans="1:13">
      <c r="A3371" s="5"/>
      <c r="B3371" s="96"/>
      <c r="C3371" s="96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</row>
    <row r="3372" spans="1:13">
      <c r="A3372" s="5"/>
      <c r="B3372" s="96"/>
      <c r="C3372" s="96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</row>
    <row r="3373" spans="1:13">
      <c r="A3373" s="5"/>
      <c r="B3373" s="96"/>
      <c r="C3373" s="96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</row>
    <row r="3374" spans="1:13">
      <c r="A3374" s="5"/>
      <c r="B3374" s="96"/>
      <c r="C3374" s="96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</row>
    <row r="3375" spans="1:13">
      <c r="A3375" s="5"/>
      <c r="B3375" s="96"/>
      <c r="C3375" s="96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</row>
    <row r="3376" spans="1:13">
      <c r="A3376" s="5"/>
      <c r="B3376" s="96"/>
      <c r="C3376" s="96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</row>
    <row r="3377" spans="1:13">
      <c r="A3377" s="5"/>
      <c r="B3377" s="96"/>
      <c r="C3377" s="96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</row>
    <row r="3378" spans="1:13">
      <c r="A3378" s="5"/>
      <c r="B3378" s="96"/>
      <c r="C3378" s="96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</row>
    <row r="3379" spans="1:13">
      <c r="A3379" s="5"/>
      <c r="B3379" s="96"/>
      <c r="C3379" s="96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</row>
    <row r="3380" spans="1:13">
      <c r="A3380" s="5"/>
      <c r="B3380" s="96"/>
      <c r="C3380" s="96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</row>
    <row r="3381" spans="1:13">
      <c r="A3381" s="5"/>
      <c r="B3381" s="96"/>
      <c r="C3381" s="96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</row>
    <row r="3382" spans="1:13">
      <c r="A3382" s="5"/>
      <c r="B3382" s="96"/>
      <c r="C3382" s="96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</row>
    <row r="3383" spans="1:13">
      <c r="A3383" s="5"/>
      <c r="B3383" s="96"/>
      <c r="C3383" s="96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</row>
    <row r="3384" spans="1:13">
      <c r="A3384" s="5"/>
      <c r="B3384" s="96"/>
      <c r="C3384" s="96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</row>
    <row r="3385" spans="1:13">
      <c r="A3385" s="5"/>
      <c r="B3385" s="96"/>
      <c r="C3385" s="96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</row>
    <row r="3386" spans="1:13">
      <c r="A3386" s="5"/>
      <c r="B3386" s="96"/>
      <c r="C3386" s="96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</row>
    <row r="3387" spans="1:13">
      <c r="A3387" s="5"/>
      <c r="B3387" s="96"/>
      <c r="C3387" s="96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</row>
    <row r="3388" spans="1:13">
      <c r="A3388" s="5"/>
      <c r="B3388" s="96"/>
      <c r="C3388" s="96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</row>
    <row r="3389" spans="1:13">
      <c r="A3389" s="5"/>
      <c r="B3389" s="96"/>
      <c r="C3389" s="96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</row>
    <row r="3390" spans="1:13">
      <c r="A3390" s="5"/>
      <c r="B3390" s="96"/>
      <c r="C3390" s="96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</row>
    <row r="3391" spans="1:13">
      <c r="A3391" s="5"/>
      <c r="B3391" s="96"/>
      <c r="C3391" s="96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</row>
    <row r="3392" spans="1:13">
      <c r="A3392" s="5"/>
      <c r="B3392" s="96"/>
      <c r="C3392" s="96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</row>
    <row r="3393" spans="1:13">
      <c r="A3393" s="5"/>
      <c r="B3393" s="96"/>
      <c r="C3393" s="96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</row>
    <row r="3394" spans="1:13">
      <c r="A3394" s="5"/>
      <c r="B3394" s="96"/>
      <c r="C3394" s="96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</row>
    <row r="3395" spans="1:13">
      <c r="A3395" s="5"/>
      <c r="B3395" s="96"/>
      <c r="C3395" s="96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</row>
    <row r="3396" spans="1:13">
      <c r="A3396" s="5"/>
      <c r="B3396" s="96"/>
      <c r="C3396" s="96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</row>
    <row r="3397" spans="1:13">
      <c r="A3397" s="5"/>
      <c r="B3397" s="96"/>
      <c r="C3397" s="96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</row>
    <row r="3398" spans="1:13">
      <c r="A3398" s="5"/>
      <c r="B3398" s="96"/>
      <c r="C3398" s="96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</row>
    <row r="3399" spans="1:13">
      <c r="A3399" s="5"/>
      <c r="B3399" s="96"/>
      <c r="C3399" s="96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</row>
    <row r="3400" spans="1:13">
      <c r="A3400" s="5"/>
      <c r="B3400" s="96"/>
      <c r="C3400" s="96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</row>
    <row r="3401" spans="1:13">
      <c r="A3401" s="5"/>
      <c r="B3401" s="96"/>
      <c r="C3401" s="96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</row>
    <row r="3402" spans="1:13">
      <c r="A3402" s="5"/>
      <c r="B3402" s="96"/>
      <c r="C3402" s="96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</row>
    <row r="3403" spans="1:13">
      <c r="A3403" s="5"/>
      <c r="B3403" s="96"/>
      <c r="C3403" s="96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</row>
    <row r="3404" spans="1:13">
      <c r="A3404" s="5"/>
      <c r="B3404" s="96"/>
      <c r="C3404" s="96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</row>
    <row r="3405" spans="1:13">
      <c r="A3405" s="5"/>
      <c r="B3405" s="96"/>
      <c r="C3405" s="96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</row>
    <row r="3406" spans="1:13">
      <c r="A3406" s="5"/>
      <c r="B3406" s="96"/>
      <c r="C3406" s="96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</row>
    <row r="3407" spans="1:13">
      <c r="A3407" s="5"/>
      <c r="B3407" s="96"/>
      <c r="C3407" s="96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</row>
    <row r="3408" spans="1:13">
      <c r="A3408" s="5"/>
      <c r="B3408" s="96"/>
      <c r="C3408" s="96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</row>
    <row r="3409" spans="1:13">
      <c r="A3409" s="5"/>
      <c r="B3409" s="96"/>
      <c r="C3409" s="96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</row>
    <row r="3410" spans="1:13">
      <c r="A3410" s="5"/>
      <c r="B3410" s="96"/>
      <c r="C3410" s="96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</row>
    <row r="3411" spans="1:13">
      <c r="A3411" s="5"/>
      <c r="B3411" s="96"/>
      <c r="C3411" s="96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</row>
    <row r="3412" spans="1:13">
      <c r="A3412" s="5"/>
      <c r="B3412" s="96"/>
      <c r="C3412" s="96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</row>
    <row r="3413" spans="1:13">
      <c r="A3413" s="5"/>
      <c r="B3413" s="96"/>
      <c r="C3413" s="96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</row>
    <row r="3414" spans="1:13">
      <c r="A3414" s="5"/>
      <c r="B3414" s="96"/>
      <c r="C3414" s="96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</row>
    <row r="3415" spans="1:13">
      <c r="A3415" s="5"/>
      <c r="B3415" s="96"/>
      <c r="C3415" s="96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</row>
    <row r="3416" spans="1:13">
      <c r="A3416" s="5"/>
      <c r="B3416" s="96"/>
      <c r="C3416" s="96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</row>
    <row r="3417" spans="1:13">
      <c r="A3417" s="5"/>
      <c r="B3417" s="96"/>
      <c r="C3417" s="96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</row>
    <row r="3418" spans="1:13">
      <c r="A3418" s="5"/>
      <c r="B3418" s="96"/>
      <c r="C3418" s="96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</row>
    <row r="3419" spans="1:13">
      <c r="A3419" s="5"/>
      <c r="B3419" s="96"/>
      <c r="C3419" s="96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</row>
    <row r="3420" spans="1:13">
      <c r="A3420" s="5"/>
      <c r="B3420" s="96"/>
      <c r="C3420" s="96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</row>
    <row r="3421" spans="1:13">
      <c r="A3421" s="5"/>
      <c r="B3421" s="96"/>
      <c r="C3421" s="96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</row>
    <row r="3422" spans="1:13">
      <c r="A3422" s="5"/>
      <c r="B3422" s="96"/>
      <c r="C3422" s="96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</row>
    <row r="3423" spans="1:13">
      <c r="A3423" s="5"/>
      <c r="B3423" s="96"/>
      <c r="C3423" s="96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</row>
    <row r="3424" spans="1:13">
      <c r="A3424" s="5"/>
      <c r="B3424" s="96"/>
      <c r="C3424" s="96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</row>
    <row r="3425" spans="1:13">
      <c r="A3425" s="5"/>
      <c r="B3425" s="3"/>
      <c r="C3425" s="3"/>
      <c r="D3425" s="4"/>
      <c r="E3425" s="4"/>
      <c r="F3425" s="4"/>
      <c r="G3425" s="4"/>
      <c r="H3425" s="97"/>
      <c r="I3425" s="4"/>
      <c r="J3425" s="4"/>
      <c r="K3425" s="4"/>
      <c r="L3425" s="4"/>
      <c r="M3425" s="4"/>
    </row>
    <row r="3426" spans="1:13">
      <c r="A3426" s="5"/>
      <c r="B3426" s="96"/>
      <c r="C3426" s="96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</row>
    <row r="3427" spans="1:13">
      <c r="A3427" s="5"/>
      <c r="B3427" s="96"/>
      <c r="C3427" s="96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</row>
    <row r="3428" spans="1:13">
      <c r="A3428" s="5"/>
      <c r="B3428" s="96"/>
      <c r="C3428" s="96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</row>
    <row r="3429" spans="1:13">
      <c r="A3429" s="5"/>
      <c r="B3429" s="96"/>
      <c r="C3429" s="96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</row>
    <row r="3430" spans="1:13">
      <c r="A3430" s="5"/>
      <c r="B3430" s="96"/>
      <c r="C3430" s="96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</row>
    <row r="3431" spans="1:13">
      <c r="A3431" s="5"/>
      <c r="B3431" s="96"/>
      <c r="C3431" s="96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</row>
    <row r="3432" spans="1:13">
      <c r="A3432" s="5"/>
      <c r="B3432" s="96"/>
      <c r="C3432" s="96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</row>
    <row r="3433" spans="1:13">
      <c r="A3433" s="5"/>
      <c r="B3433" s="96"/>
      <c r="C3433" s="96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</row>
    <row r="3434" spans="1:13">
      <c r="A3434" s="5"/>
      <c r="B3434" s="96"/>
      <c r="C3434" s="96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</row>
    <row r="3435" spans="1:13">
      <c r="A3435" s="5"/>
      <c r="B3435" s="96"/>
      <c r="C3435" s="96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</row>
    <row r="3436" spans="1:13">
      <c r="A3436" s="5"/>
      <c r="B3436" s="96"/>
      <c r="C3436" s="96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</row>
    <row r="3437" spans="1:13">
      <c r="A3437" s="5"/>
      <c r="B3437" s="96"/>
      <c r="C3437" s="96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</row>
    <row r="3438" spans="1:13">
      <c r="A3438" s="5"/>
      <c r="B3438" s="96"/>
      <c r="C3438" s="96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</row>
    <row r="3439" spans="1:13">
      <c r="A3439" s="5"/>
      <c r="B3439" s="96"/>
      <c r="C3439" s="96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</row>
    <row r="3440" spans="1:13">
      <c r="A3440" s="5"/>
      <c r="B3440" s="96"/>
      <c r="C3440" s="96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</row>
    <row r="3441" spans="1:13">
      <c r="A3441" s="5"/>
      <c r="B3441" s="96"/>
      <c r="C3441" s="96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</row>
    <row r="3442" spans="1:13">
      <c r="A3442" s="5"/>
      <c r="B3442" s="96"/>
      <c r="C3442" s="96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</row>
    <row r="3443" spans="1:13">
      <c r="A3443" s="5"/>
      <c r="B3443" s="96"/>
      <c r="C3443" s="96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</row>
    <row r="3444" spans="1:13">
      <c r="A3444" s="5"/>
      <c r="B3444" s="96"/>
      <c r="C3444" s="96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</row>
    <row r="3445" spans="1:13">
      <c r="A3445" s="5"/>
      <c r="B3445" s="96"/>
      <c r="C3445" s="96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</row>
    <row r="3446" spans="1:13">
      <c r="A3446" s="5"/>
      <c r="B3446" s="96"/>
      <c r="C3446" s="96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</row>
    <row r="3447" spans="1:13">
      <c r="A3447" s="5"/>
      <c r="B3447" s="96"/>
      <c r="C3447" s="96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</row>
    <row r="3448" spans="1:13">
      <c r="A3448" s="5"/>
      <c r="B3448" s="96"/>
      <c r="C3448" s="96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</row>
    <row r="3449" spans="1:13">
      <c r="A3449" s="5"/>
      <c r="B3449" s="96"/>
      <c r="C3449" s="96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</row>
    <row r="3450" spans="1:13">
      <c r="A3450" s="5"/>
      <c r="B3450" s="96"/>
      <c r="C3450" s="96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</row>
    <row r="3451" spans="1:13">
      <c r="A3451" s="5"/>
      <c r="B3451" s="96"/>
      <c r="C3451" s="96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</row>
    <row r="3452" spans="1:13">
      <c r="A3452" s="5"/>
      <c r="B3452" s="96"/>
      <c r="C3452" s="96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</row>
    <row r="3453" spans="1:13">
      <c r="A3453" s="5"/>
      <c r="B3453" s="96"/>
      <c r="C3453" s="96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</row>
    <row r="3454" spans="1:13">
      <c r="A3454" s="5"/>
      <c r="B3454" s="96"/>
      <c r="C3454" s="96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</row>
    <row r="3455" spans="1:13">
      <c r="A3455" s="5"/>
      <c r="B3455" s="3"/>
      <c r="C3455" s="3"/>
      <c r="D3455" s="4"/>
      <c r="E3455" s="4"/>
      <c r="F3455" s="4"/>
      <c r="G3455" s="4"/>
      <c r="H3455" s="97"/>
      <c r="I3455" s="4"/>
      <c r="J3455" s="4"/>
      <c r="K3455" s="4"/>
      <c r="L3455" s="4"/>
      <c r="M3455" s="4"/>
    </row>
    <row r="3456" spans="1:13">
      <c r="A3456" s="5"/>
      <c r="B3456" s="96"/>
      <c r="C3456" s="96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</row>
    <row r="3457" spans="1:13">
      <c r="A3457" s="5"/>
      <c r="B3457" s="96"/>
      <c r="C3457" s="96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</row>
    <row r="3458" spans="1:13">
      <c r="A3458" s="5"/>
      <c r="B3458" s="96"/>
      <c r="C3458" s="96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</row>
    <row r="3459" spans="1:13">
      <c r="A3459" s="5"/>
      <c r="B3459" s="96"/>
      <c r="C3459" s="96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</row>
    <row r="3460" spans="1:13">
      <c r="A3460" s="5"/>
      <c r="B3460" s="96"/>
      <c r="C3460" s="96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</row>
    <row r="3461" spans="1:13">
      <c r="A3461" s="5"/>
      <c r="B3461" s="96"/>
      <c r="C3461" s="96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</row>
    <row r="3462" spans="1:13">
      <c r="A3462" s="5"/>
      <c r="B3462" s="96"/>
      <c r="C3462" s="96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</row>
    <row r="3463" spans="1:13">
      <c r="A3463" s="5"/>
      <c r="B3463" s="96"/>
      <c r="C3463" s="96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</row>
    <row r="3464" spans="1:13">
      <c r="A3464" s="5"/>
      <c r="B3464" s="96"/>
      <c r="C3464" s="96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</row>
    <row r="3465" spans="1:13">
      <c r="A3465" s="5"/>
      <c r="B3465" s="96"/>
      <c r="C3465" s="96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</row>
    <row r="3466" spans="1:13">
      <c r="A3466" s="5"/>
      <c r="B3466" s="96"/>
      <c r="C3466" s="96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</row>
    <row r="3467" spans="1:13">
      <c r="A3467" s="5"/>
      <c r="B3467" s="96"/>
      <c r="C3467" s="96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</row>
    <row r="3468" spans="1:13">
      <c r="A3468" s="5"/>
      <c r="B3468" s="96"/>
      <c r="C3468" s="96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</row>
    <row r="3469" spans="1:13">
      <c r="A3469" s="5"/>
      <c r="B3469" s="96"/>
      <c r="C3469" s="96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</row>
    <row r="3470" spans="1:13">
      <c r="A3470" s="5"/>
      <c r="B3470" s="96"/>
      <c r="C3470" s="96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</row>
    <row r="3471" spans="1:13">
      <c r="A3471" s="5"/>
      <c r="B3471" s="96"/>
      <c r="C3471" s="96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</row>
    <row r="3472" spans="1:13">
      <c r="A3472" s="5"/>
      <c r="B3472" s="96"/>
      <c r="C3472" s="96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</row>
    <row r="3473" spans="1:13">
      <c r="A3473" s="5"/>
      <c r="B3473" s="3"/>
      <c r="C3473" s="3"/>
      <c r="D3473" s="4"/>
      <c r="E3473" s="4"/>
      <c r="F3473" s="4"/>
      <c r="G3473" s="4"/>
      <c r="H3473" s="97"/>
      <c r="I3473" s="97"/>
      <c r="J3473" s="97"/>
      <c r="K3473" s="97"/>
      <c r="L3473" s="4"/>
      <c r="M3473" s="4"/>
    </row>
    <row r="3474" spans="1:13">
      <c r="A3474" s="5"/>
      <c r="B3474" s="96"/>
      <c r="C3474" s="96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</row>
    <row r="3475" spans="1:13">
      <c r="A3475" s="5"/>
      <c r="B3475" s="96"/>
      <c r="C3475" s="96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</row>
    <row r="3476" spans="1:13">
      <c r="A3476" s="5"/>
      <c r="B3476" s="96"/>
      <c r="C3476" s="96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</row>
    <row r="3477" spans="1:13">
      <c r="A3477" s="5"/>
      <c r="B3477" s="96"/>
      <c r="C3477" s="96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</row>
    <row r="3478" spans="1:13">
      <c r="A3478" s="5"/>
      <c r="B3478" s="96"/>
      <c r="C3478" s="96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</row>
    <row r="3479" spans="1:13">
      <c r="A3479" s="5"/>
      <c r="B3479" s="96"/>
      <c r="C3479" s="96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</row>
    <row r="3480" spans="1:13">
      <c r="A3480" s="5"/>
      <c r="B3480" s="96"/>
      <c r="C3480" s="96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</row>
    <row r="3481" spans="1:13">
      <c r="A3481" s="5"/>
      <c r="B3481" s="96"/>
      <c r="C3481" s="96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</row>
    <row r="3482" spans="1:13">
      <c r="A3482" s="5"/>
      <c r="B3482" s="96"/>
      <c r="C3482" s="96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</row>
    <row r="3483" spans="1:13">
      <c r="A3483" s="5"/>
      <c r="B3483" s="96"/>
      <c r="C3483" s="96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</row>
    <row r="3484" spans="1:13">
      <c r="A3484" s="5"/>
      <c r="B3484" s="96"/>
      <c r="C3484" s="96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</row>
    <row r="3485" spans="1:13">
      <c r="A3485" s="5"/>
      <c r="B3485" s="96"/>
      <c r="C3485" s="96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</row>
    <row r="3486" spans="1:13">
      <c r="A3486" s="5"/>
      <c r="B3486" s="96"/>
      <c r="C3486" s="96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</row>
    <row r="3487" spans="1:13">
      <c r="A3487" s="5"/>
      <c r="B3487" s="96"/>
      <c r="C3487" s="96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</row>
    <row r="3488" spans="1:13">
      <c r="A3488" s="5"/>
      <c r="B3488" s="96"/>
      <c r="C3488" s="96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</row>
    <row r="3489" spans="1:13">
      <c r="A3489" s="5"/>
      <c r="B3489" s="96"/>
      <c r="C3489" s="96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</row>
    <row r="3490" spans="1:13">
      <c r="A3490" s="5"/>
      <c r="B3490" s="96"/>
      <c r="C3490" s="96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</row>
    <row r="3491" spans="1:13">
      <c r="A3491" s="5"/>
      <c r="B3491" s="96"/>
      <c r="C3491" s="96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</row>
    <row r="3492" spans="1:13">
      <c r="A3492" s="5"/>
      <c r="B3492" s="96"/>
      <c r="C3492" s="96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</row>
    <row r="3493" spans="1:13">
      <c r="A3493" s="5"/>
      <c r="B3493" s="96"/>
      <c r="C3493" s="96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</row>
    <row r="3494" spans="1:13">
      <c r="A3494" s="5"/>
      <c r="B3494" s="96"/>
      <c r="C3494" s="96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</row>
    <row r="3495" spans="1:13">
      <c r="A3495" s="5"/>
      <c r="B3495" s="96"/>
      <c r="C3495" s="96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</row>
    <row r="3496" spans="1:13">
      <c r="A3496" s="5"/>
      <c r="B3496" s="96"/>
      <c r="C3496" s="96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</row>
    <row r="3497" spans="1:13">
      <c r="A3497" s="5"/>
      <c r="B3497" s="96"/>
      <c r="C3497" s="96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</row>
    <row r="3498" spans="1:13">
      <c r="A3498" s="5"/>
      <c r="B3498" s="3"/>
      <c r="C3498" s="3"/>
      <c r="D3498" s="4"/>
      <c r="E3498" s="4"/>
      <c r="F3498" s="4"/>
      <c r="G3498" s="4"/>
      <c r="H3498" s="97"/>
      <c r="I3498" s="4"/>
      <c r="J3498" s="4"/>
      <c r="K3498" s="4"/>
      <c r="L3498" s="4"/>
      <c r="M3498" s="4"/>
    </row>
    <row r="3499" spans="1:13">
      <c r="A3499" s="5"/>
      <c r="B3499" s="96"/>
      <c r="C3499" s="96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</row>
    <row r="3500" spans="1:13">
      <c r="A3500" s="5"/>
      <c r="B3500" s="96"/>
      <c r="C3500" s="96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</row>
    <row r="3501" spans="1:13">
      <c r="A3501" s="5"/>
      <c r="B3501" s="96"/>
      <c r="C3501" s="96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</row>
    <row r="3502" spans="1:13">
      <c r="A3502" s="5"/>
      <c r="B3502" s="96"/>
      <c r="C3502" s="96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</row>
    <row r="3503" spans="1:13">
      <c r="A3503" s="5"/>
      <c r="B3503" s="96"/>
      <c r="C3503" s="96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</row>
    <row r="3504" spans="1:13">
      <c r="A3504" s="5"/>
      <c r="B3504" s="96"/>
      <c r="C3504" s="96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</row>
    <row r="3505" spans="1:13">
      <c r="A3505" s="5"/>
      <c r="B3505" s="96"/>
      <c r="C3505" s="96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</row>
    <row r="3506" spans="1:13">
      <c r="A3506" s="5"/>
      <c r="B3506" s="96"/>
      <c r="C3506" s="96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</row>
    <row r="3507" spans="1:13">
      <c r="A3507" s="5"/>
      <c r="B3507" s="96"/>
      <c r="C3507" s="96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</row>
    <row r="3508" spans="1:13">
      <c r="A3508" s="5"/>
      <c r="B3508" s="96"/>
      <c r="C3508" s="96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</row>
    <row r="3509" spans="1:13">
      <c r="A3509" s="5"/>
      <c r="B3509" s="96"/>
      <c r="C3509" s="96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</row>
    <row r="3510" spans="1:13">
      <c r="A3510" s="5"/>
      <c r="B3510" s="96"/>
      <c r="C3510" s="96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</row>
    <row r="3511" spans="1:13">
      <c r="A3511" s="5"/>
      <c r="B3511" s="96"/>
      <c r="C3511" s="96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</row>
    <row r="3512" spans="1:13">
      <c r="A3512" s="5"/>
      <c r="B3512" s="96"/>
      <c r="C3512" s="96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</row>
    <row r="3513" spans="1:13">
      <c r="A3513" s="5"/>
      <c r="B3513" s="96"/>
      <c r="C3513" s="96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</row>
    <row r="3514" spans="1:13">
      <c r="A3514" s="5"/>
      <c r="B3514" s="96"/>
      <c r="C3514" s="96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</row>
    <row r="3515" spans="1:13">
      <c r="A3515" s="5"/>
      <c r="B3515" s="96"/>
      <c r="C3515" s="96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</row>
    <row r="3516" spans="1:13">
      <c r="A3516" s="5"/>
      <c r="B3516" s="96"/>
      <c r="C3516" s="96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</row>
    <row r="3517" spans="1:13">
      <c r="A3517" s="5"/>
      <c r="B3517" s="96"/>
      <c r="C3517" s="96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</row>
    <row r="3518" spans="1:13">
      <c r="A3518" s="5"/>
      <c r="B3518" s="96"/>
      <c r="C3518" s="96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</row>
    <row r="3519" spans="1:13">
      <c r="A3519" s="5"/>
      <c r="B3519" s="96"/>
      <c r="C3519" s="96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</row>
    <row r="3520" spans="1:13">
      <c r="A3520" s="5"/>
      <c r="B3520" s="96"/>
      <c r="C3520" s="96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</row>
    <row r="3521" spans="1:13">
      <c r="A3521" s="5"/>
      <c r="B3521" s="96"/>
      <c r="C3521" s="96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</row>
    <row r="3522" spans="1:13">
      <c r="A3522" s="5"/>
      <c r="B3522" s="96"/>
      <c r="C3522" s="96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</row>
    <row r="3523" spans="1:13">
      <c r="A3523" s="5"/>
      <c r="B3523" s="96"/>
      <c r="C3523" s="96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</row>
    <row r="3524" spans="1:13">
      <c r="A3524" s="5"/>
      <c r="B3524" s="96"/>
      <c r="C3524" s="96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</row>
    <row r="3525" spans="1:13">
      <c r="A3525" s="5"/>
      <c r="B3525" s="96"/>
      <c r="C3525" s="96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</row>
    <row r="3526" spans="1:13">
      <c r="A3526" s="5"/>
      <c r="B3526" s="96"/>
      <c r="C3526" s="96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</row>
    <row r="3527" spans="1:13">
      <c r="A3527" s="5"/>
      <c r="B3527" s="96"/>
      <c r="C3527" s="96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</row>
    <row r="3528" spans="1:13">
      <c r="A3528" s="5"/>
      <c r="B3528" s="96"/>
      <c r="C3528" s="96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</row>
    <row r="3529" spans="1:13">
      <c r="A3529" s="5"/>
      <c r="B3529" s="96"/>
      <c r="C3529" s="96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</row>
    <row r="3530" spans="1:13">
      <c r="A3530" s="5"/>
      <c r="B3530" s="96"/>
      <c r="C3530" s="96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</row>
    <row r="3531" spans="1:13">
      <c r="A3531" s="5"/>
      <c r="B3531" s="96"/>
      <c r="C3531" s="96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</row>
    <row r="3532" spans="1:13">
      <c r="A3532" s="5"/>
      <c r="B3532" s="96"/>
      <c r="C3532" s="96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</row>
    <row r="3533" spans="1:13">
      <c r="A3533" s="5"/>
      <c r="B3533" s="96"/>
      <c r="C3533" s="96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</row>
    <row r="3534" spans="1:13">
      <c r="A3534" s="5"/>
      <c r="B3534" s="96"/>
      <c r="C3534" s="96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</row>
    <row r="3535" spans="1:13">
      <c r="A3535" s="5"/>
      <c r="B3535" s="96"/>
      <c r="C3535" s="96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</row>
    <row r="3536" spans="1:13">
      <c r="A3536" s="5"/>
      <c r="B3536" s="96"/>
      <c r="C3536" s="96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</row>
    <row r="3537" spans="1:13">
      <c r="A3537" s="5"/>
      <c r="B3537" s="96"/>
      <c r="C3537" s="96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</row>
    <row r="3538" spans="1:13">
      <c r="A3538" s="5"/>
      <c r="B3538" s="96"/>
      <c r="C3538" s="96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</row>
    <row r="3539" spans="1:13">
      <c r="A3539" s="5"/>
      <c r="B3539" s="96"/>
      <c r="C3539" s="96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</row>
    <row r="3540" spans="1:13">
      <c r="A3540" s="5"/>
      <c r="B3540" s="96"/>
      <c r="C3540" s="96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</row>
    <row r="3541" spans="1:13">
      <c r="A3541" s="5"/>
      <c r="B3541" s="96"/>
      <c r="C3541" s="96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</row>
    <row r="3542" spans="1:13">
      <c r="A3542" s="5"/>
      <c r="B3542" s="96"/>
      <c r="C3542" s="96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</row>
    <row r="3543" spans="1:13">
      <c r="A3543" s="5"/>
      <c r="B3543" s="96"/>
      <c r="C3543" s="96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</row>
    <row r="3544" spans="1:13">
      <c r="A3544" s="5"/>
      <c r="B3544" s="96"/>
      <c r="C3544" s="96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</row>
    <row r="3545" spans="1:13">
      <c r="A3545" s="5"/>
      <c r="B3545" s="96"/>
      <c r="C3545" s="96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</row>
    <row r="3546" spans="1:13">
      <c r="A3546" s="5"/>
      <c r="B3546" s="96"/>
      <c r="C3546" s="96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</row>
    <row r="3547" spans="1:13">
      <c r="A3547" s="5"/>
      <c r="B3547" s="96"/>
      <c r="C3547" s="96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</row>
    <row r="3548" spans="1:13">
      <c r="A3548" s="5"/>
      <c r="B3548" s="96"/>
      <c r="C3548" s="96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</row>
    <row r="3549" spans="1:13">
      <c r="A3549" s="5"/>
      <c r="B3549" s="96"/>
      <c r="C3549" s="96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</row>
    <row r="3550" spans="1:13">
      <c r="A3550" s="5"/>
      <c r="B3550" s="96"/>
      <c r="C3550" s="96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</row>
    <row r="3551" spans="1:13">
      <c r="A3551" s="5"/>
      <c r="B3551" s="96"/>
      <c r="C3551" s="96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</row>
    <row r="3552" spans="1:13">
      <c r="A3552" s="5"/>
      <c r="B3552" s="96"/>
      <c r="C3552" s="96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</row>
    <row r="3553" spans="1:13">
      <c r="A3553" s="5"/>
      <c r="B3553" s="96"/>
      <c r="C3553" s="96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</row>
    <row r="3554" spans="1:13">
      <c r="A3554" s="5"/>
      <c r="B3554" s="96"/>
      <c r="C3554" s="96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</row>
    <row r="3555" spans="1:13">
      <c r="A3555" s="5"/>
      <c r="B3555" s="96"/>
      <c r="C3555" s="96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</row>
    <row r="3556" spans="1:13">
      <c r="A3556" s="5"/>
      <c r="B3556" s="96"/>
      <c r="C3556" s="96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</row>
    <row r="3557" spans="1:13">
      <c r="A3557" s="5"/>
      <c r="B3557" s="96"/>
      <c r="C3557" s="96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</row>
    <row r="3558" spans="1:13">
      <c r="A3558" s="5"/>
      <c r="B3558" s="96"/>
      <c r="C3558" s="96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</row>
    <row r="3559" spans="1:13">
      <c r="A3559" s="5"/>
      <c r="B3559" s="96"/>
      <c r="C3559" s="96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</row>
    <row r="3560" spans="1:13">
      <c r="A3560" s="5"/>
      <c r="B3560" s="96"/>
      <c r="C3560" s="96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</row>
    <row r="3561" spans="1:13">
      <c r="A3561" s="5"/>
      <c r="B3561" s="96"/>
      <c r="C3561" s="96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</row>
    <row r="3562" spans="1:13">
      <c r="A3562" s="5"/>
      <c r="B3562" s="96"/>
      <c r="C3562" s="96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</row>
    <row r="3563" spans="1:13">
      <c r="A3563" s="5"/>
      <c r="B3563" s="96"/>
      <c r="C3563" s="96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</row>
    <row r="3564" spans="1:13">
      <c r="A3564" s="5"/>
      <c r="B3564" s="96"/>
      <c r="C3564" s="96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</row>
    <row r="3565" spans="1:13">
      <c r="A3565" s="5"/>
      <c r="B3565" s="96"/>
      <c r="C3565" s="96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</row>
    <row r="3566" spans="1:13">
      <c r="A3566" s="5"/>
      <c r="B3566" s="96"/>
      <c r="C3566" s="96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</row>
    <row r="3567" spans="1:13">
      <c r="A3567" s="5"/>
      <c r="B3567" s="96"/>
      <c r="C3567" s="96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</row>
    <row r="3568" spans="1:13">
      <c r="A3568" s="5"/>
      <c r="B3568" s="96"/>
      <c r="C3568" s="96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</row>
    <row r="3569" spans="1:13">
      <c r="A3569" s="5"/>
      <c r="B3569" s="96"/>
      <c r="C3569" s="96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</row>
    <row r="3570" spans="1:13">
      <c r="A3570" s="5"/>
      <c r="B3570" s="96"/>
      <c r="C3570" s="96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</row>
    <row r="3571" spans="1:13">
      <c r="A3571" s="5"/>
      <c r="B3571" s="96"/>
      <c r="C3571" s="96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</row>
    <row r="3572" spans="1:13">
      <c r="A3572" s="5"/>
      <c r="B3572" s="96"/>
      <c r="C3572" s="96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</row>
    <row r="3573" spans="1:13">
      <c r="A3573" s="5"/>
      <c r="B3573" s="96"/>
      <c r="C3573" s="96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</row>
    <row r="3574" spans="1:13">
      <c r="A3574" s="5"/>
      <c r="B3574" s="96"/>
      <c r="C3574" s="96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</row>
    <row r="3575" spans="1:13">
      <c r="A3575" s="5"/>
      <c r="B3575" s="96"/>
      <c r="C3575" s="96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</row>
    <row r="3576" spans="1:13">
      <c r="A3576" s="5"/>
      <c r="B3576" s="96"/>
      <c r="C3576" s="96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</row>
    <row r="3577" spans="1:13">
      <c r="A3577" s="5"/>
      <c r="B3577" s="96"/>
      <c r="C3577" s="96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</row>
    <row r="3578" spans="1:13">
      <c r="A3578" s="5"/>
      <c r="B3578" s="96"/>
      <c r="C3578" s="96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</row>
    <row r="3579" spans="1:13">
      <c r="A3579" s="5"/>
      <c r="B3579" s="96"/>
      <c r="C3579" s="96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</row>
    <row r="3580" spans="1:13">
      <c r="A3580" s="5"/>
      <c r="B3580" s="96"/>
      <c r="C3580" s="96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</row>
    <row r="3581" spans="1:13">
      <c r="A3581" s="5"/>
      <c r="B3581" s="96"/>
      <c r="C3581" s="96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</row>
    <row r="3582" spans="1:13">
      <c r="A3582" s="5"/>
      <c r="B3582" s="96"/>
      <c r="C3582" s="96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</row>
    <row r="3583" spans="1:13">
      <c r="A3583" s="5"/>
      <c r="B3583" s="96"/>
      <c r="C3583" s="96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</row>
    <row r="3584" spans="1:13">
      <c r="A3584" s="5"/>
      <c r="B3584" s="96"/>
      <c r="C3584" s="96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</row>
    <row r="3585" spans="1:13">
      <c r="A3585" s="5"/>
      <c r="B3585" s="96"/>
      <c r="C3585" s="96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</row>
    <row r="3586" spans="1:13">
      <c r="A3586" s="5"/>
      <c r="B3586" s="96"/>
      <c r="C3586" s="96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</row>
    <row r="3587" spans="1:13">
      <c r="A3587" s="5"/>
      <c r="B3587" s="96"/>
      <c r="C3587" s="96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</row>
    <row r="3588" spans="1:13">
      <c r="A3588" s="5"/>
      <c r="B3588" s="96"/>
      <c r="C3588" s="96"/>
      <c r="D3588" s="97"/>
      <c r="E3588" s="97"/>
      <c r="F3588" s="97"/>
      <c r="G3588" s="97"/>
      <c r="H3588" s="97"/>
      <c r="I3588" s="97"/>
      <c r="J3588" s="97"/>
      <c r="K3588" s="97"/>
      <c r="L3588" s="97"/>
      <c r="M3588" s="97"/>
    </row>
    <row r="3589" spans="1:13">
      <c r="A3589" s="5"/>
      <c r="B3589" s="96"/>
      <c r="C3589" s="96"/>
      <c r="D3589" s="97"/>
      <c r="E3589" s="97"/>
      <c r="F3589" s="97"/>
      <c r="G3589" s="97"/>
      <c r="H3589" s="97"/>
      <c r="I3589" s="97"/>
      <c r="J3589" s="97"/>
      <c r="K3589" s="97"/>
      <c r="L3589" s="97"/>
      <c r="M3589" s="97"/>
    </row>
    <row r="3590" spans="1:13">
      <c r="A3590" s="5"/>
      <c r="B3590" s="96"/>
      <c r="C3590" s="96"/>
      <c r="D3590" s="97"/>
      <c r="E3590" s="97"/>
      <c r="F3590" s="97"/>
      <c r="G3590" s="97"/>
      <c r="H3590" s="97"/>
      <c r="I3590" s="97"/>
      <c r="J3590" s="97"/>
      <c r="K3590" s="97"/>
      <c r="L3590" s="97"/>
      <c r="M3590" s="97"/>
    </row>
    <row r="3591" spans="1:13">
      <c r="A3591" s="5"/>
      <c r="B3591" s="96"/>
      <c r="C3591" s="96"/>
      <c r="D3591" s="97"/>
      <c r="E3591" s="97"/>
      <c r="F3591" s="97"/>
      <c r="G3591" s="97"/>
      <c r="H3591" s="97"/>
      <c r="I3591" s="97"/>
      <c r="J3591" s="97"/>
      <c r="K3591" s="97"/>
      <c r="L3591" s="97"/>
      <c r="M3591" s="97"/>
    </row>
    <row r="3592" spans="1:13">
      <c r="A3592" s="5"/>
      <c r="B3592" s="96"/>
      <c r="C3592" s="96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</row>
    <row r="3593" spans="1:13">
      <c r="A3593" s="5"/>
      <c r="B3593" s="96"/>
      <c r="C3593" s="96"/>
      <c r="D3593" s="97"/>
      <c r="E3593" s="97"/>
      <c r="F3593" s="97"/>
      <c r="G3593" s="97"/>
      <c r="H3593" s="97"/>
      <c r="I3593" s="97"/>
      <c r="J3593" s="97"/>
      <c r="K3593" s="97"/>
      <c r="L3593" s="97"/>
      <c r="M3593" s="97"/>
    </row>
    <row r="3594" spans="1:13">
      <c r="A3594" s="5"/>
      <c r="B3594" s="96"/>
      <c r="C3594" s="96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</row>
    <row r="3595" spans="1:13">
      <c r="A3595" s="5"/>
      <c r="B3595" s="96"/>
      <c r="C3595" s="96"/>
      <c r="D3595" s="97"/>
      <c r="E3595" s="97"/>
      <c r="F3595" s="97"/>
      <c r="G3595" s="97"/>
      <c r="H3595" s="97"/>
      <c r="I3595" s="97"/>
      <c r="J3595" s="97"/>
      <c r="K3595" s="97"/>
      <c r="L3595" s="97"/>
      <c r="M3595" s="97"/>
    </row>
    <row r="3596" spans="1:13">
      <c r="A3596" s="5"/>
      <c r="B3596" s="96"/>
      <c r="C3596" s="96"/>
      <c r="D3596" s="97"/>
      <c r="E3596" s="97"/>
      <c r="F3596" s="97"/>
      <c r="G3596" s="97"/>
      <c r="H3596" s="97"/>
      <c r="I3596" s="97"/>
      <c r="J3596" s="97"/>
      <c r="K3596" s="97"/>
      <c r="L3596" s="97"/>
      <c r="M3596" s="97"/>
    </row>
    <row r="3597" spans="1:13">
      <c r="A3597" s="5"/>
      <c r="B3597" s="96"/>
      <c r="C3597" s="96"/>
      <c r="D3597" s="97"/>
      <c r="E3597" s="97"/>
      <c r="F3597" s="97"/>
      <c r="G3597" s="97"/>
      <c r="H3597" s="97"/>
      <c r="I3597" s="97"/>
      <c r="J3597" s="97"/>
      <c r="K3597" s="97"/>
      <c r="L3597" s="97"/>
      <c r="M3597" s="97"/>
    </row>
    <row r="3598" spans="1:13">
      <c r="A3598" s="5"/>
      <c r="B3598" s="96"/>
      <c r="C3598" s="96"/>
      <c r="D3598" s="97"/>
      <c r="E3598" s="97"/>
      <c r="F3598" s="97"/>
      <c r="G3598" s="97"/>
      <c r="H3598" s="97"/>
      <c r="I3598" s="97"/>
      <c r="J3598" s="97"/>
      <c r="K3598" s="97"/>
      <c r="L3598" s="97"/>
      <c r="M3598" s="97"/>
    </row>
    <row r="3599" spans="1:13">
      <c r="A3599" s="5"/>
      <c r="B3599" s="96"/>
      <c r="C3599" s="96"/>
      <c r="D3599" s="97"/>
      <c r="E3599" s="97"/>
      <c r="F3599" s="97"/>
      <c r="G3599" s="97"/>
      <c r="H3599" s="97"/>
      <c r="I3599" s="97"/>
      <c r="J3599" s="97"/>
      <c r="K3599" s="97"/>
      <c r="L3599" s="97"/>
      <c r="M3599" s="97"/>
    </row>
    <row r="3600" spans="1:13">
      <c r="A3600" s="5"/>
      <c r="B3600" s="96"/>
      <c r="C3600" s="96"/>
      <c r="D3600" s="97"/>
      <c r="E3600" s="97"/>
      <c r="F3600" s="97"/>
      <c r="G3600" s="97"/>
      <c r="H3600" s="97"/>
      <c r="I3600" s="97"/>
      <c r="J3600" s="97"/>
      <c r="K3600" s="97"/>
      <c r="L3600" s="97"/>
      <c r="M3600" s="97"/>
    </row>
    <row r="3601" spans="1:13">
      <c r="A3601" s="5"/>
      <c r="B3601" s="96"/>
      <c r="C3601" s="96"/>
      <c r="D3601" s="97"/>
      <c r="E3601" s="97"/>
      <c r="F3601" s="97"/>
      <c r="G3601" s="97"/>
      <c r="H3601" s="97"/>
      <c r="I3601" s="97"/>
      <c r="J3601" s="97"/>
      <c r="K3601" s="97"/>
      <c r="L3601" s="97"/>
      <c r="M3601" s="97"/>
    </row>
    <row r="3602" spans="1:13">
      <c r="A3602" s="5"/>
      <c r="B3602" s="96"/>
      <c r="C3602" s="96"/>
      <c r="D3602" s="97"/>
      <c r="E3602" s="97"/>
      <c r="F3602" s="97"/>
      <c r="G3602" s="97"/>
      <c r="H3602" s="97"/>
      <c r="I3602" s="97"/>
      <c r="J3602" s="97"/>
      <c r="K3602" s="97"/>
      <c r="L3602" s="97"/>
      <c r="M3602" s="97"/>
    </row>
    <row r="3603" spans="1:13">
      <c r="A3603" s="5"/>
      <c r="B3603" s="96"/>
      <c r="C3603" s="96"/>
      <c r="D3603" s="97"/>
      <c r="E3603" s="97"/>
      <c r="F3603" s="97"/>
      <c r="G3603" s="97"/>
      <c r="H3603" s="97"/>
      <c r="I3603" s="97"/>
      <c r="J3603" s="97"/>
      <c r="K3603" s="97"/>
      <c r="L3603" s="97"/>
      <c r="M3603" s="97"/>
    </row>
    <row r="3604" spans="1:13">
      <c r="A3604" s="5"/>
      <c r="B3604" s="96"/>
      <c r="C3604" s="96"/>
      <c r="D3604" s="97"/>
      <c r="E3604" s="97"/>
      <c r="F3604" s="97"/>
      <c r="G3604" s="97"/>
      <c r="H3604" s="97"/>
      <c r="I3604" s="97"/>
      <c r="J3604" s="97"/>
      <c r="K3604" s="97"/>
      <c r="L3604" s="97"/>
      <c r="M3604" s="97"/>
    </row>
    <row r="3605" spans="1:13">
      <c r="A3605" s="5"/>
      <c r="B3605" s="96"/>
      <c r="C3605" s="96"/>
      <c r="D3605" s="97"/>
      <c r="E3605" s="97"/>
      <c r="F3605" s="97"/>
      <c r="G3605" s="97"/>
      <c r="H3605" s="97"/>
      <c r="I3605" s="97"/>
      <c r="J3605" s="97"/>
      <c r="K3605" s="97"/>
      <c r="L3605" s="97"/>
      <c r="M3605" s="97"/>
    </row>
    <row r="3606" spans="1:13">
      <c r="A3606" s="5"/>
      <c r="B3606" s="96"/>
      <c r="C3606" s="96"/>
      <c r="D3606" s="97"/>
      <c r="E3606" s="97"/>
      <c r="F3606" s="97"/>
      <c r="G3606" s="97"/>
      <c r="H3606" s="97"/>
      <c r="I3606" s="97"/>
      <c r="J3606" s="97"/>
      <c r="K3606" s="97"/>
      <c r="L3606" s="97"/>
      <c r="M3606" s="97"/>
    </row>
    <row r="3607" spans="1:13">
      <c r="A3607" s="5"/>
      <c r="B3607" s="96"/>
      <c r="C3607" s="96"/>
      <c r="D3607" s="97"/>
      <c r="E3607" s="97"/>
      <c r="F3607" s="97"/>
      <c r="G3607" s="97"/>
      <c r="H3607" s="97"/>
      <c r="I3607" s="97"/>
      <c r="J3607" s="97"/>
      <c r="K3607" s="97"/>
      <c r="L3607" s="97"/>
      <c r="M3607" s="97"/>
    </row>
    <row r="3608" spans="1:13">
      <c r="A3608" s="5"/>
      <c r="B3608" s="96"/>
      <c r="C3608" s="96"/>
      <c r="D3608" s="97"/>
      <c r="E3608" s="97"/>
      <c r="F3608" s="97"/>
      <c r="G3608" s="97"/>
      <c r="H3608" s="97"/>
      <c r="I3608" s="97"/>
      <c r="J3608" s="97"/>
      <c r="K3608" s="97"/>
      <c r="L3608" s="97"/>
      <c r="M3608" s="97"/>
    </row>
    <row r="3609" spans="1:13">
      <c r="A3609" s="5"/>
      <c r="B3609" s="96"/>
      <c r="C3609" s="96"/>
      <c r="D3609" s="97"/>
      <c r="E3609" s="97"/>
      <c r="F3609" s="97"/>
      <c r="G3609" s="97"/>
      <c r="H3609" s="97"/>
      <c r="I3609" s="97"/>
      <c r="J3609" s="97"/>
      <c r="K3609" s="97"/>
      <c r="L3609" s="97"/>
      <c r="M3609" s="97"/>
    </row>
    <row r="3610" spans="1:13">
      <c r="A3610" s="5"/>
      <c r="B3610" s="96"/>
      <c r="C3610" s="96"/>
      <c r="D3610" s="97"/>
      <c r="E3610" s="97"/>
      <c r="F3610" s="97"/>
      <c r="G3610" s="97"/>
      <c r="H3610" s="97"/>
      <c r="I3610" s="97"/>
      <c r="J3610" s="97"/>
      <c r="K3610" s="97"/>
      <c r="L3610" s="97"/>
      <c r="M3610" s="97"/>
    </row>
    <row r="3611" spans="1:13">
      <c r="A3611" s="5"/>
      <c r="B3611" s="96"/>
      <c r="C3611" s="96"/>
      <c r="D3611" s="97"/>
      <c r="E3611" s="97"/>
      <c r="F3611" s="97"/>
      <c r="G3611" s="97"/>
      <c r="H3611" s="97"/>
      <c r="I3611" s="97"/>
      <c r="J3611" s="97"/>
      <c r="K3611" s="97"/>
      <c r="L3611" s="97"/>
      <c r="M3611" s="97"/>
    </row>
    <row r="3612" spans="1:13">
      <c r="A3612" s="5"/>
      <c r="B3612" s="96"/>
      <c r="C3612" s="96"/>
      <c r="D3612" s="97"/>
      <c r="E3612" s="97"/>
      <c r="F3612" s="97"/>
      <c r="G3612" s="97"/>
      <c r="H3612" s="97"/>
      <c r="I3612" s="97"/>
      <c r="J3612" s="97"/>
      <c r="K3612" s="97"/>
      <c r="L3612" s="97"/>
      <c r="M3612" s="97"/>
    </row>
    <row r="3613" spans="1:13">
      <c r="A3613" s="5"/>
      <c r="B3613" s="96"/>
      <c r="C3613" s="96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</row>
    <row r="3614" spans="1:13">
      <c r="A3614" s="5"/>
      <c r="B3614" s="96"/>
      <c r="C3614" s="96"/>
      <c r="D3614" s="97"/>
      <c r="E3614" s="97"/>
      <c r="F3614" s="97"/>
      <c r="G3614" s="97"/>
      <c r="H3614" s="97"/>
      <c r="I3614" s="97"/>
      <c r="J3614" s="97"/>
      <c r="K3614" s="97"/>
      <c r="L3614" s="97"/>
      <c r="M3614" s="97"/>
    </row>
    <row r="3615" spans="1:13">
      <c r="A3615" s="5"/>
      <c r="B3615" s="96"/>
      <c r="C3615" s="96"/>
      <c r="D3615" s="97"/>
      <c r="E3615" s="97"/>
      <c r="F3615" s="97"/>
      <c r="G3615" s="97"/>
      <c r="H3615" s="97"/>
      <c r="I3615" s="97"/>
      <c r="J3615" s="97"/>
      <c r="K3615" s="97"/>
      <c r="L3615" s="97"/>
      <c r="M3615" s="97"/>
    </row>
    <row r="3616" spans="1:13">
      <c r="A3616" s="5"/>
      <c r="B3616" s="96"/>
      <c r="C3616" s="96"/>
      <c r="D3616" s="97"/>
      <c r="E3616" s="97"/>
      <c r="F3616" s="97"/>
      <c r="G3616" s="97"/>
      <c r="H3616" s="97"/>
      <c r="I3616" s="97"/>
      <c r="J3616" s="97"/>
      <c r="K3616" s="97"/>
      <c r="L3616" s="97"/>
      <c r="M3616" s="97"/>
    </row>
    <row r="3617" spans="1:13">
      <c r="A3617" s="5"/>
      <c r="B3617" s="96"/>
      <c r="C3617" s="96"/>
      <c r="D3617" s="97"/>
      <c r="E3617" s="97"/>
      <c r="F3617" s="97"/>
      <c r="G3617" s="97"/>
      <c r="H3617" s="97"/>
      <c r="I3617" s="97"/>
      <c r="J3617" s="97"/>
      <c r="K3617" s="97"/>
      <c r="L3617" s="97"/>
      <c r="M3617" s="97"/>
    </row>
    <row r="3618" spans="1:13">
      <c r="A3618" s="5"/>
      <c r="B3618" s="96"/>
      <c r="C3618" s="96"/>
      <c r="D3618" s="97"/>
      <c r="E3618" s="97"/>
      <c r="F3618" s="97"/>
      <c r="G3618" s="97"/>
      <c r="H3618" s="97"/>
      <c r="I3618" s="97"/>
      <c r="J3618" s="97"/>
      <c r="K3618" s="97"/>
      <c r="L3618" s="97"/>
      <c r="M3618" s="97"/>
    </row>
    <row r="3619" spans="1:13">
      <c r="A3619" s="5"/>
      <c r="B3619" s="96"/>
      <c r="C3619" s="96"/>
      <c r="D3619" s="97"/>
      <c r="E3619" s="97"/>
      <c r="F3619" s="97"/>
      <c r="G3619" s="97"/>
      <c r="H3619" s="97"/>
      <c r="I3619" s="97"/>
      <c r="J3619" s="97"/>
      <c r="K3619" s="97"/>
      <c r="L3619" s="97"/>
      <c r="M3619" s="97"/>
    </row>
    <row r="3620" spans="1:13">
      <c r="A3620" s="5"/>
      <c r="B3620" s="96"/>
      <c r="C3620" s="96"/>
      <c r="D3620" s="97"/>
      <c r="E3620" s="97"/>
      <c r="F3620" s="97"/>
      <c r="G3620" s="97"/>
      <c r="H3620" s="97"/>
      <c r="I3620" s="97"/>
      <c r="J3620" s="97"/>
      <c r="K3620" s="97"/>
      <c r="L3620" s="97"/>
      <c r="M3620" s="97"/>
    </row>
    <row r="3621" spans="1:13">
      <c r="A3621" s="5"/>
      <c r="B3621" s="96"/>
      <c r="C3621" s="96"/>
      <c r="D3621" s="97"/>
      <c r="E3621" s="97"/>
      <c r="F3621" s="97"/>
      <c r="G3621" s="97"/>
      <c r="H3621" s="97"/>
      <c r="I3621" s="97"/>
      <c r="J3621" s="97"/>
      <c r="K3621" s="97"/>
      <c r="L3621" s="97"/>
      <c r="M3621" s="97"/>
    </row>
    <row r="3622" spans="1:13">
      <c r="A3622" s="5"/>
      <c r="B3622" s="96"/>
      <c r="C3622" s="96"/>
      <c r="D3622" s="97"/>
      <c r="E3622" s="97"/>
      <c r="F3622" s="97"/>
      <c r="G3622" s="97"/>
      <c r="H3622" s="97"/>
      <c r="I3622" s="97"/>
      <c r="J3622" s="97"/>
      <c r="K3622" s="97"/>
      <c r="L3622" s="97"/>
      <c r="M3622" s="97"/>
    </row>
    <row r="3623" spans="1:13">
      <c r="A3623" s="5"/>
      <c r="B3623" s="96"/>
      <c r="C3623" s="96"/>
      <c r="D3623" s="97"/>
      <c r="E3623" s="97"/>
      <c r="F3623" s="97"/>
      <c r="G3623" s="97"/>
      <c r="H3623" s="97"/>
      <c r="I3623" s="97"/>
      <c r="J3623" s="97"/>
      <c r="K3623" s="97"/>
      <c r="L3623" s="97"/>
      <c r="M3623" s="97"/>
    </row>
    <row r="3624" spans="1:13">
      <c r="A3624" s="5"/>
      <c r="B3624" s="96"/>
      <c r="C3624" s="96"/>
      <c r="D3624" s="97"/>
      <c r="E3624" s="97"/>
      <c r="F3624" s="97"/>
      <c r="G3624" s="97"/>
      <c r="H3624" s="97"/>
      <c r="I3624" s="97"/>
      <c r="J3624" s="97"/>
      <c r="K3624" s="97"/>
      <c r="L3624" s="97"/>
      <c r="M3624" s="97"/>
    </row>
    <row r="3625" spans="1:13">
      <c r="A3625" s="5"/>
      <c r="B3625" s="96"/>
      <c r="C3625" s="96"/>
      <c r="D3625" s="97"/>
      <c r="E3625" s="97"/>
      <c r="F3625" s="97"/>
      <c r="G3625" s="97"/>
      <c r="H3625" s="97"/>
      <c r="I3625" s="97"/>
      <c r="J3625" s="97"/>
      <c r="K3625" s="97"/>
      <c r="L3625" s="97"/>
      <c r="M3625" s="97"/>
    </row>
    <row r="3626" spans="1:13">
      <c r="A3626" s="5"/>
      <c r="B3626" s="96"/>
      <c r="C3626" s="96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</row>
    <row r="3627" spans="1:13">
      <c r="A3627" s="5"/>
      <c r="B3627" s="96"/>
      <c r="C3627" s="96"/>
      <c r="D3627" s="97"/>
      <c r="E3627" s="97"/>
      <c r="F3627" s="97"/>
      <c r="G3627" s="97"/>
      <c r="H3627" s="97"/>
      <c r="I3627" s="97"/>
      <c r="J3627" s="97"/>
      <c r="K3627" s="97"/>
      <c r="L3627" s="97"/>
      <c r="M3627" s="97"/>
    </row>
    <row r="3628" spans="1:13">
      <c r="A3628" s="5"/>
      <c r="B3628" s="96"/>
      <c r="C3628" s="96"/>
      <c r="D3628" s="97"/>
      <c r="E3628" s="97"/>
      <c r="F3628" s="97"/>
      <c r="G3628" s="97"/>
      <c r="H3628" s="97"/>
      <c r="I3628" s="97"/>
      <c r="J3628" s="97"/>
      <c r="K3628" s="97"/>
      <c r="L3628" s="97"/>
      <c r="M3628" s="97"/>
    </row>
    <row r="3629" spans="1:13">
      <c r="A3629" s="5"/>
      <c r="B3629" s="96"/>
      <c r="C3629" s="96"/>
      <c r="D3629" s="97"/>
      <c r="E3629" s="97"/>
      <c r="F3629" s="97"/>
      <c r="G3629" s="97"/>
      <c r="H3629" s="97"/>
      <c r="I3629" s="97"/>
      <c r="J3629" s="97"/>
      <c r="K3629" s="97"/>
      <c r="L3629" s="97"/>
      <c r="M3629" s="97"/>
    </row>
    <row r="3630" spans="1:13">
      <c r="A3630" s="5"/>
      <c r="B3630" s="96"/>
      <c r="C3630" s="96"/>
      <c r="D3630" s="97"/>
      <c r="E3630" s="97"/>
      <c r="F3630" s="97"/>
      <c r="G3630" s="97"/>
      <c r="H3630" s="97"/>
      <c r="I3630" s="97"/>
      <c r="J3630" s="97"/>
      <c r="K3630" s="97"/>
      <c r="L3630" s="97"/>
      <c r="M3630" s="97"/>
    </row>
    <row r="3631" spans="1:13">
      <c r="A3631" s="5"/>
      <c r="B3631" s="96"/>
      <c r="C3631" s="96"/>
      <c r="D3631" s="97"/>
      <c r="E3631" s="97"/>
      <c r="F3631" s="97"/>
      <c r="G3631" s="97"/>
      <c r="H3631" s="97"/>
      <c r="I3631" s="97"/>
      <c r="J3631" s="97"/>
      <c r="K3631" s="97"/>
      <c r="L3631" s="97"/>
      <c r="M3631" s="97"/>
    </row>
    <row r="3632" spans="1:13">
      <c r="A3632" s="5"/>
      <c r="B3632" s="96"/>
      <c r="C3632" s="96"/>
      <c r="D3632" s="97"/>
      <c r="E3632" s="97"/>
      <c r="F3632" s="97"/>
      <c r="G3632" s="97"/>
      <c r="H3632" s="97"/>
      <c r="I3632" s="97"/>
      <c r="J3632" s="97"/>
      <c r="K3632" s="97"/>
      <c r="L3632" s="97"/>
      <c r="M3632" s="97"/>
    </row>
    <row r="3633" spans="1:13">
      <c r="A3633" s="5"/>
      <c r="B3633" s="96"/>
      <c r="C3633" s="96"/>
      <c r="D3633" s="97"/>
      <c r="E3633" s="97"/>
      <c r="F3633" s="97"/>
      <c r="G3633" s="97"/>
      <c r="H3633" s="97"/>
      <c r="I3633" s="97"/>
      <c r="J3633" s="97"/>
      <c r="K3633" s="97"/>
      <c r="L3633" s="97"/>
      <c r="M3633" s="97"/>
    </row>
    <row r="3634" spans="1:13">
      <c r="A3634" s="5"/>
      <c r="B3634" s="96"/>
      <c r="C3634" s="96"/>
      <c r="D3634" s="97"/>
      <c r="E3634" s="97"/>
      <c r="F3634" s="97"/>
      <c r="G3634" s="97"/>
      <c r="H3634" s="97"/>
      <c r="I3634" s="97"/>
      <c r="J3634" s="97"/>
      <c r="K3634" s="97"/>
      <c r="L3634" s="97"/>
      <c r="M3634" s="97"/>
    </row>
    <row r="3635" spans="1:13">
      <c r="A3635" s="5"/>
      <c r="B3635" s="96"/>
      <c r="C3635" s="96"/>
      <c r="D3635" s="97"/>
      <c r="E3635" s="97"/>
      <c r="F3635" s="97"/>
      <c r="G3635" s="97"/>
      <c r="H3635" s="97"/>
      <c r="I3635" s="97"/>
      <c r="J3635" s="97"/>
      <c r="K3635" s="97"/>
      <c r="L3635" s="97"/>
      <c r="M3635" s="97"/>
    </row>
    <row r="3636" spans="1:13">
      <c r="A3636" s="5"/>
      <c r="B3636" s="96"/>
      <c r="C3636" s="96"/>
      <c r="D3636" s="97"/>
      <c r="E3636" s="97"/>
      <c r="F3636" s="97"/>
      <c r="G3636" s="97"/>
      <c r="H3636" s="97"/>
      <c r="I3636" s="97"/>
      <c r="J3636" s="97"/>
      <c r="K3636" s="97"/>
      <c r="L3636" s="97"/>
      <c r="M3636" s="97"/>
    </row>
    <row r="3637" spans="1:13">
      <c r="A3637" s="5"/>
      <c r="B3637" s="96"/>
      <c r="C3637" s="96"/>
      <c r="D3637" s="97"/>
      <c r="E3637" s="97"/>
      <c r="F3637" s="97"/>
      <c r="G3637" s="97"/>
      <c r="H3637" s="97"/>
      <c r="I3637" s="97"/>
      <c r="J3637" s="97"/>
      <c r="K3637" s="97"/>
      <c r="L3637" s="97"/>
      <c r="M3637" s="97"/>
    </row>
    <row r="3638" spans="1:13">
      <c r="A3638" s="5"/>
      <c r="B3638" s="96"/>
      <c r="C3638" s="96"/>
      <c r="D3638" s="97"/>
      <c r="E3638" s="97"/>
      <c r="F3638" s="97"/>
      <c r="G3638" s="97"/>
      <c r="H3638" s="97"/>
      <c r="I3638" s="97"/>
      <c r="J3638" s="97"/>
      <c r="K3638" s="97"/>
      <c r="L3638" s="97"/>
      <c r="M3638" s="97"/>
    </row>
    <row r="3639" spans="1:13">
      <c r="A3639" s="5"/>
      <c r="B3639" s="96"/>
      <c r="C3639" s="96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</row>
    <row r="3640" spans="1:13">
      <c r="A3640" s="5"/>
      <c r="B3640" s="96"/>
      <c r="C3640" s="96"/>
      <c r="D3640" s="97"/>
      <c r="E3640" s="97"/>
      <c r="F3640" s="97"/>
      <c r="G3640" s="97"/>
      <c r="H3640" s="97"/>
      <c r="I3640" s="97"/>
      <c r="J3640" s="97"/>
      <c r="K3640" s="97"/>
      <c r="L3640" s="97"/>
      <c r="M3640" s="97"/>
    </row>
    <row r="3641" spans="1:13">
      <c r="A3641" s="5"/>
      <c r="B3641" s="96"/>
      <c r="C3641" s="96"/>
      <c r="D3641" s="97"/>
      <c r="E3641" s="97"/>
      <c r="F3641" s="97"/>
      <c r="G3641" s="97"/>
      <c r="H3641" s="97"/>
      <c r="I3641" s="97"/>
      <c r="J3641" s="97"/>
      <c r="K3641" s="97"/>
      <c r="L3641" s="97"/>
      <c r="M3641" s="97"/>
    </row>
    <row r="3642" spans="1:13">
      <c r="A3642" s="5"/>
      <c r="B3642" s="96"/>
      <c r="C3642" s="96"/>
      <c r="D3642" s="97"/>
      <c r="E3642" s="97"/>
      <c r="F3642" s="97"/>
      <c r="G3642" s="97"/>
      <c r="H3642" s="97"/>
      <c r="I3642" s="97"/>
      <c r="J3642" s="97"/>
      <c r="K3642" s="97"/>
      <c r="L3642" s="97"/>
      <c r="M3642" s="97"/>
    </row>
    <row r="3643" spans="1:13">
      <c r="A3643" s="5"/>
      <c r="B3643" s="96"/>
      <c r="C3643" s="96"/>
      <c r="D3643" s="97"/>
      <c r="E3643" s="97"/>
      <c r="F3643" s="97"/>
      <c r="G3643" s="97"/>
      <c r="H3643" s="97"/>
      <c r="I3643" s="97"/>
      <c r="J3643" s="97"/>
      <c r="K3643" s="97"/>
      <c r="L3643" s="97"/>
      <c r="M3643" s="97"/>
    </row>
    <row r="3644" spans="1:13">
      <c r="A3644" s="5"/>
      <c r="B3644" s="96"/>
      <c r="C3644" s="96"/>
      <c r="D3644" s="97"/>
      <c r="E3644" s="97"/>
      <c r="F3644" s="97"/>
      <c r="G3644" s="97"/>
      <c r="H3644" s="97"/>
      <c r="I3644" s="97"/>
      <c r="J3644" s="97"/>
      <c r="K3644" s="97"/>
      <c r="L3644" s="97"/>
      <c r="M3644" s="97"/>
    </row>
    <row r="3645" spans="1:13">
      <c r="A3645" s="5"/>
      <c r="B3645" s="96"/>
      <c r="C3645" s="96"/>
      <c r="D3645" s="97"/>
      <c r="E3645" s="97"/>
      <c r="F3645" s="97"/>
      <c r="G3645" s="97"/>
      <c r="H3645" s="97"/>
      <c r="I3645" s="97"/>
      <c r="J3645" s="97"/>
      <c r="K3645" s="97"/>
      <c r="L3645" s="97"/>
      <c r="M3645" s="97"/>
    </row>
    <row r="3646" spans="1:13">
      <c r="A3646" s="5"/>
      <c r="B3646" s="96"/>
      <c r="C3646" s="96"/>
      <c r="D3646" s="97"/>
      <c r="E3646" s="97"/>
      <c r="F3646" s="97"/>
      <c r="G3646" s="97"/>
      <c r="H3646" s="97"/>
      <c r="I3646" s="97"/>
      <c r="J3646" s="97"/>
      <c r="K3646" s="97"/>
      <c r="L3646" s="97"/>
      <c r="M3646" s="97"/>
    </row>
    <row r="3647" spans="1:13">
      <c r="A3647" s="5"/>
      <c r="B3647" s="96"/>
      <c r="C3647" s="96"/>
      <c r="D3647" s="97"/>
      <c r="E3647" s="97"/>
      <c r="F3647" s="97"/>
      <c r="G3647" s="97"/>
      <c r="H3647" s="97"/>
      <c r="I3647" s="97"/>
      <c r="J3647" s="97"/>
      <c r="K3647" s="97"/>
      <c r="L3647" s="97"/>
      <c r="M3647" s="97"/>
    </row>
    <row r="3648" spans="1:13">
      <c r="A3648" s="5"/>
      <c r="B3648" s="96"/>
      <c r="C3648" s="96"/>
      <c r="D3648" s="97"/>
      <c r="E3648" s="97"/>
      <c r="F3648" s="97"/>
      <c r="G3648" s="97"/>
      <c r="H3648" s="97"/>
      <c r="I3648" s="97"/>
      <c r="J3648" s="97"/>
      <c r="K3648" s="97"/>
      <c r="L3648" s="97"/>
      <c r="M3648" s="97"/>
    </row>
    <row r="3649" spans="1:13">
      <c r="A3649" s="5"/>
      <c r="B3649" s="96"/>
      <c r="C3649" s="96"/>
      <c r="D3649" s="97"/>
      <c r="E3649" s="97"/>
      <c r="F3649" s="97"/>
      <c r="G3649" s="97"/>
      <c r="H3649" s="97"/>
      <c r="I3649" s="97"/>
      <c r="J3649" s="97"/>
      <c r="K3649" s="97"/>
      <c r="L3649" s="97"/>
      <c r="M3649" s="97"/>
    </row>
    <row r="3650" spans="1:13">
      <c r="A3650" s="5"/>
      <c r="B3650" s="96"/>
      <c r="C3650" s="96"/>
      <c r="D3650" s="97"/>
      <c r="E3650" s="97"/>
      <c r="F3650" s="97"/>
      <c r="G3650" s="97"/>
      <c r="H3650" s="97"/>
      <c r="I3650" s="97"/>
      <c r="J3650" s="97"/>
      <c r="K3650" s="97"/>
      <c r="L3650" s="97"/>
      <c r="M3650" s="97"/>
    </row>
    <row r="3651" spans="1:13">
      <c r="A3651" s="5"/>
      <c r="B3651" s="96"/>
      <c r="C3651" s="96"/>
      <c r="D3651" s="97"/>
      <c r="E3651" s="97"/>
      <c r="F3651" s="97"/>
      <c r="G3651" s="97"/>
      <c r="H3651" s="97"/>
      <c r="I3651" s="97"/>
      <c r="J3651" s="97"/>
      <c r="K3651" s="97"/>
      <c r="L3651" s="97"/>
      <c r="M3651" s="97"/>
    </row>
    <row r="3652" spans="1:13">
      <c r="A3652" s="5"/>
      <c r="B3652" s="96"/>
      <c r="C3652" s="96"/>
      <c r="D3652" s="97"/>
      <c r="E3652" s="97"/>
      <c r="F3652" s="97"/>
      <c r="G3652" s="97"/>
      <c r="H3652" s="97"/>
      <c r="I3652" s="97"/>
      <c r="J3652" s="97"/>
      <c r="K3652" s="97"/>
      <c r="L3652" s="97"/>
      <c r="M3652" s="97"/>
    </row>
    <row r="3653" spans="1:13">
      <c r="A3653" s="5"/>
      <c r="B3653" s="96"/>
      <c r="C3653" s="96"/>
      <c r="D3653" s="97"/>
      <c r="E3653" s="97"/>
      <c r="F3653" s="97"/>
      <c r="G3653" s="97"/>
      <c r="H3653" s="97"/>
      <c r="I3653" s="97"/>
      <c r="J3653" s="97"/>
      <c r="K3653" s="97"/>
      <c r="L3653" s="97"/>
      <c r="M3653" s="97"/>
    </row>
    <row r="3654" spans="1:13">
      <c r="A3654" s="5"/>
      <c r="B3654" s="96"/>
      <c r="C3654" s="96"/>
      <c r="D3654" s="97"/>
      <c r="E3654" s="97"/>
      <c r="F3654" s="97"/>
      <c r="G3654" s="97"/>
      <c r="H3654" s="97"/>
      <c r="I3654" s="97"/>
      <c r="J3654" s="97"/>
      <c r="K3654" s="97"/>
      <c r="L3654" s="97"/>
      <c r="M3654" s="97"/>
    </row>
    <row r="3655" spans="1:13">
      <c r="A3655" s="5"/>
      <c r="B3655" s="96"/>
      <c r="C3655" s="96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</row>
    <row r="3656" spans="1:13">
      <c r="A3656" s="5"/>
      <c r="B3656" s="96"/>
      <c r="C3656" s="96"/>
      <c r="D3656" s="97"/>
      <c r="E3656" s="97"/>
      <c r="F3656" s="97"/>
      <c r="G3656" s="97"/>
      <c r="H3656" s="97"/>
      <c r="I3656" s="97"/>
      <c r="J3656" s="97"/>
      <c r="K3656" s="97"/>
      <c r="L3656" s="97"/>
      <c r="M3656" s="97"/>
    </row>
    <row r="3657" spans="1:13">
      <c r="A3657" s="5"/>
      <c r="B3657" s="96"/>
      <c r="C3657" s="96"/>
      <c r="D3657" s="97"/>
      <c r="E3657" s="97"/>
      <c r="F3657" s="97"/>
      <c r="G3657" s="97"/>
      <c r="H3657" s="97"/>
      <c r="I3657" s="97"/>
      <c r="J3657" s="97"/>
      <c r="K3657" s="97"/>
      <c r="L3657" s="97"/>
      <c r="M3657" s="97"/>
    </row>
    <row r="3658" spans="1:13">
      <c r="A3658" s="5"/>
      <c r="B3658" s="96"/>
      <c r="C3658" s="96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</row>
    <row r="3659" spans="1:13">
      <c r="A3659" s="5"/>
      <c r="B3659" s="96"/>
      <c r="C3659" s="96"/>
      <c r="D3659" s="97"/>
      <c r="E3659" s="97"/>
      <c r="F3659" s="97"/>
      <c r="G3659" s="97"/>
      <c r="H3659" s="97"/>
      <c r="I3659" s="97"/>
      <c r="J3659" s="97"/>
      <c r="K3659" s="97"/>
      <c r="L3659" s="97"/>
      <c r="M3659" s="97"/>
    </row>
    <row r="3660" spans="1:13">
      <c r="A3660" s="5"/>
      <c r="B3660" s="96"/>
      <c r="C3660" s="96"/>
      <c r="D3660" s="97"/>
      <c r="E3660" s="97"/>
      <c r="F3660" s="97"/>
      <c r="G3660" s="97"/>
      <c r="H3660" s="97"/>
      <c r="I3660" s="97"/>
      <c r="J3660" s="97"/>
      <c r="K3660" s="97"/>
      <c r="L3660" s="97"/>
      <c r="M3660" s="97"/>
    </row>
    <row r="3661" spans="1:13">
      <c r="A3661" s="5"/>
      <c r="B3661" s="96"/>
      <c r="C3661" s="96"/>
      <c r="D3661" s="97"/>
      <c r="E3661" s="97"/>
      <c r="F3661" s="97"/>
      <c r="G3661" s="97"/>
      <c r="H3661" s="97"/>
      <c r="I3661" s="97"/>
      <c r="J3661" s="97"/>
      <c r="K3661" s="97"/>
      <c r="L3661" s="97"/>
      <c r="M3661" s="97"/>
    </row>
    <row r="3662" spans="1:13">
      <c r="A3662" s="5"/>
      <c r="B3662" s="96"/>
      <c r="C3662" s="96"/>
      <c r="D3662" s="97"/>
      <c r="E3662" s="97"/>
      <c r="F3662" s="97"/>
      <c r="G3662" s="97"/>
      <c r="H3662" s="97"/>
      <c r="I3662" s="97"/>
      <c r="J3662" s="97"/>
      <c r="K3662" s="97"/>
      <c r="L3662" s="97"/>
      <c r="M3662" s="97"/>
    </row>
    <row r="3663" spans="1:13">
      <c r="A3663" s="5"/>
      <c r="B3663" s="96"/>
      <c r="C3663" s="96"/>
      <c r="D3663" s="97"/>
      <c r="E3663" s="97"/>
      <c r="F3663" s="97"/>
      <c r="G3663" s="97"/>
      <c r="H3663" s="97"/>
      <c r="I3663" s="97"/>
      <c r="J3663" s="97"/>
      <c r="K3663" s="97"/>
      <c r="L3663" s="97"/>
      <c r="M3663" s="97"/>
    </row>
    <row r="3664" spans="1:13">
      <c r="A3664" s="5"/>
      <c r="B3664" s="96"/>
      <c r="C3664" s="96"/>
      <c r="D3664" s="97"/>
      <c r="E3664" s="97"/>
      <c r="F3664" s="97"/>
      <c r="G3664" s="97"/>
      <c r="H3664" s="97"/>
      <c r="I3664" s="97"/>
      <c r="J3664" s="97"/>
      <c r="K3664" s="97"/>
      <c r="L3664" s="97"/>
      <c r="M3664" s="97"/>
    </row>
    <row r="3665" spans="1:13">
      <c r="A3665" s="5"/>
      <c r="B3665" s="96"/>
      <c r="C3665" s="96"/>
      <c r="D3665" s="97"/>
      <c r="E3665" s="97"/>
      <c r="F3665" s="97"/>
      <c r="G3665" s="97"/>
      <c r="H3665" s="97"/>
      <c r="I3665" s="97"/>
      <c r="J3665" s="97"/>
      <c r="K3665" s="97"/>
      <c r="L3665" s="97"/>
      <c r="M3665" s="97"/>
    </row>
    <row r="3666" spans="1:13">
      <c r="A3666" s="5"/>
      <c r="B3666" s="96"/>
      <c r="C3666" s="96"/>
      <c r="D3666" s="97"/>
      <c r="E3666" s="97"/>
      <c r="F3666" s="97"/>
      <c r="G3666" s="97"/>
      <c r="H3666" s="97"/>
      <c r="I3666" s="97"/>
      <c r="J3666" s="97"/>
      <c r="K3666" s="97"/>
      <c r="L3666" s="97"/>
      <c r="M3666" s="97"/>
    </row>
    <row r="3667" spans="1:13">
      <c r="A3667" s="5"/>
      <c r="B3667" s="96"/>
      <c r="C3667" s="96"/>
      <c r="D3667" s="97"/>
      <c r="E3667" s="97"/>
      <c r="F3667" s="97"/>
      <c r="G3667" s="97"/>
      <c r="H3667" s="97"/>
      <c r="I3667" s="97"/>
      <c r="J3667" s="97"/>
      <c r="K3667" s="97"/>
      <c r="L3667" s="97"/>
      <c r="M3667" s="97"/>
    </row>
    <row r="3668" spans="1:13">
      <c r="A3668" s="5"/>
      <c r="B3668" s="96"/>
      <c r="C3668" s="96"/>
      <c r="D3668" s="97"/>
      <c r="E3668" s="97"/>
      <c r="F3668" s="97"/>
      <c r="G3668" s="97"/>
      <c r="H3668" s="97"/>
      <c r="I3668" s="97"/>
      <c r="J3668" s="97"/>
      <c r="K3668" s="97"/>
      <c r="L3668" s="97"/>
      <c r="M3668" s="97"/>
    </row>
    <row r="3669" spans="1:13">
      <c r="A3669" s="5"/>
      <c r="B3669" s="96"/>
      <c r="C3669" s="96"/>
      <c r="D3669" s="97"/>
      <c r="E3669" s="97"/>
      <c r="F3669" s="97"/>
      <c r="G3669" s="97"/>
      <c r="H3669" s="97"/>
      <c r="I3669" s="97"/>
      <c r="J3669" s="97"/>
      <c r="K3669" s="97"/>
      <c r="L3669" s="97"/>
      <c r="M3669" s="97"/>
    </row>
    <row r="3670" spans="1:13">
      <c r="A3670" s="5"/>
      <c r="B3670" s="96"/>
      <c r="C3670" s="96"/>
      <c r="D3670" s="97"/>
      <c r="E3670" s="97"/>
      <c r="F3670" s="97"/>
      <c r="G3670" s="97"/>
      <c r="H3670" s="97"/>
      <c r="I3670" s="97"/>
      <c r="J3670" s="97"/>
      <c r="K3670" s="97"/>
      <c r="L3670" s="97"/>
      <c r="M3670" s="97"/>
    </row>
    <row r="3671" spans="1:13">
      <c r="A3671" s="5"/>
      <c r="B3671" s="96"/>
      <c r="C3671" s="96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</row>
    <row r="3672" spans="1:13">
      <c r="A3672" s="5"/>
      <c r="B3672" s="96"/>
      <c r="C3672" s="96"/>
      <c r="D3672" s="97"/>
      <c r="E3672" s="97"/>
      <c r="F3672" s="97"/>
      <c r="G3672" s="97"/>
      <c r="H3672" s="97"/>
      <c r="I3672" s="97"/>
      <c r="J3672" s="97"/>
      <c r="K3672" s="97"/>
      <c r="L3672" s="97"/>
      <c r="M3672" s="97"/>
    </row>
    <row r="3673" spans="1:13">
      <c r="A3673" s="5"/>
      <c r="B3673" s="96"/>
      <c r="C3673" s="96"/>
      <c r="D3673" s="97"/>
      <c r="E3673" s="97"/>
      <c r="F3673" s="97"/>
      <c r="G3673" s="97"/>
      <c r="H3673" s="97"/>
      <c r="I3673" s="97"/>
      <c r="J3673" s="97"/>
      <c r="K3673" s="97"/>
      <c r="L3673" s="97"/>
      <c r="M3673" s="97"/>
    </row>
    <row r="3674" spans="1:13">
      <c r="A3674" s="5"/>
      <c r="B3674" s="96"/>
      <c r="C3674" s="96"/>
      <c r="D3674" s="97"/>
      <c r="E3674" s="97"/>
      <c r="F3674" s="97"/>
      <c r="G3674" s="97"/>
      <c r="H3674" s="97"/>
      <c r="I3674" s="97"/>
      <c r="J3674" s="97"/>
      <c r="K3674" s="97"/>
      <c r="L3674" s="97"/>
      <c r="M3674" s="97"/>
    </row>
    <row r="3675" spans="1:13">
      <c r="A3675" s="5"/>
      <c r="B3675" s="96"/>
      <c r="C3675" s="96"/>
      <c r="D3675" s="97"/>
      <c r="E3675" s="97"/>
      <c r="F3675" s="97"/>
      <c r="G3675" s="97"/>
      <c r="H3675" s="97"/>
      <c r="I3675" s="97"/>
      <c r="J3675" s="97"/>
      <c r="K3675" s="97"/>
      <c r="L3675" s="97"/>
      <c r="M3675" s="97"/>
    </row>
    <row r="3676" spans="1:13">
      <c r="A3676" s="5"/>
      <c r="B3676" s="96"/>
      <c r="C3676" s="96"/>
      <c r="D3676" s="97"/>
      <c r="E3676" s="97"/>
      <c r="F3676" s="97"/>
      <c r="G3676" s="97"/>
      <c r="H3676" s="97"/>
      <c r="I3676" s="97"/>
      <c r="J3676" s="97"/>
      <c r="K3676" s="97"/>
      <c r="L3676" s="97"/>
      <c r="M3676" s="97"/>
    </row>
    <row r="3677" spans="1:13">
      <c r="A3677" s="5"/>
      <c r="B3677" s="96"/>
      <c r="C3677" s="96"/>
      <c r="D3677" s="97"/>
      <c r="E3677" s="97"/>
      <c r="F3677" s="97"/>
      <c r="G3677" s="97"/>
      <c r="H3677" s="97"/>
      <c r="I3677" s="97"/>
      <c r="J3677" s="97"/>
      <c r="K3677" s="97"/>
      <c r="L3677" s="97"/>
      <c r="M3677" s="97"/>
    </row>
    <row r="3678" spans="1:13">
      <c r="A3678" s="5"/>
      <c r="B3678" s="96"/>
      <c r="C3678" s="96"/>
      <c r="D3678" s="97"/>
      <c r="E3678" s="97"/>
      <c r="F3678" s="97"/>
      <c r="G3678" s="97"/>
      <c r="H3678" s="97"/>
      <c r="I3678" s="97"/>
      <c r="J3678" s="97"/>
      <c r="K3678" s="97"/>
      <c r="L3678" s="97"/>
      <c r="M3678" s="97"/>
    </row>
    <row r="3679" spans="1:13">
      <c r="A3679" s="5"/>
      <c r="B3679" s="96"/>
      <c r="C3679" s="96"/>
      <c r="D3679" s="97"/>
      <c r="E3679" s="97"/>
      <c r="F3679" s="97"/>
      <c r="G3679" s="97"/>
      <c r="H3679" s="97"/>
      <c r="I3679" s="97"/>
      <c r="J3679" s="97"/>
      <c r="K3679" s="97"/>
      <c r="L3679" s="97"/>
      <c r="M3679" s="97"/>
    </row>
    <row r="3680" spans="1:13">
      <c r="A3680" s="5"/>
      <c r="B3680" s="96"/>
      <c r="C3680" s="96"/>
      <c r="D3680" s="97"/>
      <c r="E3680" s="97"/>
      <c r="F3680" s="97"/>
      <c r="G3680" s="97"/>
      <c r="H3680" s="97"/>
      <c r="I3680" s="97"/>
      <c r="J3680" s="97"/>
      <c r="K3680" s="97"/>
      <c r="L3680" s="97"/>
      <c r="M3680" s="97"/>
    </row>
    <row r="3681" spans="1:13">
      <c r="A3681" s="5"/>
      <c r="B3681" s="96"/>
      <c r="C3681" s="96"/>
      <c r="D3681" s="97"/>
      <c r="E3681" s="97"/>
      <c r="F3681" s="97"/>
      <c r="G3681" s="97"/>
      <c r="H3681" s="97"/>
      <c r="I3681" s="97"/>
      <c r="J3681" s="97"/>
      <c r="K3681" s="97"/>
      <c r="L3681" s="97"/>
      <c r="M3681" s="97"/>
    </row>
    <row r="3682" spans="1:13">
      <c r="A3682" s="5"/>
      <c r="B3682" s="96"/>
      <c r="C3682" s="96"/>
      <c r="D3682" s="97"/>
      <c r="E3682" s="97"/>
      <c r="F3682" s="97"/>
      <c r="G3682" s="97"/>
      <c r="H3682" s="97"/>
      <c r="I3682" s="97"/>
      <c r="J3682" s="97"/>
      <c r="K3682" s="97"/>
      <c r="L3682" s="97"/>
      <c r="M3682" s="97"/>
    </row>
    <row r="3683" spans="1:13">
      <c r="A3683" s="5"/>
      <c r="B3683" s="96"/>
      <c r="C3683" s="96"/>
      <c r="D3683" s="97"/>
      <c r="E3683" s="97"/>
      <c r="F3683" s="97"/>
      <c r="G3683" s="97"/>
      <c r="H3683" s="97"/>
      <c r="I3683" s="97"/>
      <c r="J3683" s="97"/>
      <c r="K3683" s="97"/>
      <c r="L3683" s="97"/>
      <c r="M3683" s="97"/>
    </row>
    <row r="3684" spans="1:13">
      <c r="A3684" s="5"/>
      <c r="B3684" s="96"/>
      <c r="C3684" s="96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</row>
    <row r="3685" spans="1:13">
      <c r="A3685" s="5"/>
      <c r="B3685" s="96"/>
      <c r="C3685" s="96"/>
      <c r="D3685" s="97"/>
      <c r="E3685" s="97"/>
      <c r="F3685" s="97"/>
      <c r="G3685" s="97"/>
      <c r="H3685" s="97"/>
      <c r="I3685" s="97"/>
      <c r="J3685" s="97"/>
      <c r="K3685" s="97"/>
      <c r="L3685" s="97"/>
      <c r="M3685" s="97"/>
    </row>
    <row r="3686" spans="1:13">
      <c r="A3686" s="5"/>
      <c r="B3686" s="96"/>
      <c r="C3686" s="96"/>
      <c r="D3686" s="97"/>
      <c r="E3686" s="97"/>
      <c r="F3686" s="97"/>
      <c r="G3686" s="97"/>
      <c r="H3686" s="97"/>
      <c r="I3686" s="97"/>
      <c r="J3686" s="97"/>
      <c r="K3686" s="97"/>
      <c r="L3686" s="97"/>
      <c r="M3686" s="97"/>
    </row>
    <row r="3687" spans="1:13">
      <c r="A3687" s="5"/>
      <c r="B3687" s="96"/>
      <c r="C3687" s="96"/>
      <c r="D3687" s="97"/>
      <c r="E3687" s="97"/>
      <c r="F3687" s="97"/>
      <c r="G3687" s="97"/>
      <c r="H3687" s="97"/>
      <c r="I3687" s="97"/>
      <c r="J3687" s="97"/>
      <c r="K3687" s="97"/>
      <c r="L3687" s="97"/>
      <c r="M3687" s="97"/>
    </row>
    <row r="3688" spans="1:13">
      <c r="A3688" s="5"/>
      <c r="B3688" s="96"/>
      <c r="C3688" s="96"/>
      <c r="D3688" s="97"/>
      <c r="E3688" s="97"/>
      <c r="F3688" s="97"/>
      <c r="G3688" s="97"/>
      <c r="H3688" s="97"/>
      <c r="I3688" s="97"/>
      <c r="J3688" s="97"/>
      <c r="K3688" s="97"/>
      <c r="L3688" s="97"/>
      <c r="M3688" s="97"/>
    </row>
    <row r="3689" spans="1:13">
      <c r="A3689" s="5"/>
      <c r="B3689" s="96"/>
      <c r="C3689" s="96"/>
      <c r="D3689" s="97"/>
      <c r="E3689" s="97"/>
      <c r="F3689" s="97"/>
      <c r="G3689" s="97"/>
      <c r="H3689" s="97"/>
      <c r="I3689" s="97"/>
      <c r="J3689" s="97"/>
      <c r="K3689" s="97"/>
      <c r="L3689" s="97"/>
      <c r="M3689" s="97"/>
    </row>
    <row r="3690" spans="1:13">
      <c r="A3690" s="5"/>
      <c r="B3690" s="96"/>
      <c r="C3690" s="96"/>
      <c r="D3690" s="97"/>
      <c r="E3690" s="97"/>
      <c r="F3690" s="97"/>
      <c r="G3690" s="97"/>
      <c r="H3690" s="97"/>
      <c r="I3690" s="97"/>
      <c r="J3690" s="97"/>
      <c r="K3690" s="97"/>
      <c r="L3690" s="97"/>
      <c r="M3690" s="97"/>
    </row>
    <row r="3691" spans="1:13">
      <c r="A3691" s="5"/>
      <c r="B3691" s="96"/>
      <c r="C3691" s="96"/>
      <c r="D3691" s="97"/>
      <c r="E3691" s="97"/>
      <c r="F3691" s="97"/>
      <c r="G3691" s="97"/>
      <c r="H3691" s="97"/>
      <c r="I3691" s="97"/>
      <c r="J3691" s="97"/>
      <c r="K3691" s="97"/>
      <c r="L3691" s="97"/>
      <c r="M3691" s="97"/>
    </row>
    <row r="3692" spans="1:13">
      <c r="A3692" s="5"/>
      <c r="B3692" s="96"/>
      <c r="C3692" s="96"/>
      <c r="D3692" s="97"/>
      <c r="E3692" s="97"/>
      <c r="F3692" s="97"/>
      <c r="G3692" s="97"/>
      <c r="H3692" s="97"/>
      <c r="I3692" s="97"/>
      <c r="J3692" s="97"/>
      <c r="K3692" s="97"/>
      <c r="L3692" s="97"/>
      <c r="M3692" s="97"/>
    </row>
    <row r="3693" spans="1:13">
      <c r="A3693" s="5"/>
      <c r="B3693" s="96"/>
      <c r="C3693" s="96"/>
      <c r="D3693" s="97"/>
      <c r="E3693" s="97"/>
      <c r="F3693" s="97"/>
      <c r="G3693" s="97"/>
      <c r="H3693" s="97"/>
      <c r="I3693" s="97"/>
      <c r="J3693" s="97"/>
      <c r="K3693" s="97"/>
      <c r="L3693" s="97"/>
      <c r="M3693" s="97"/>
    </row>
    <row r="3694" spans="1:13">
      <c r="A3694" s="5"/>
      <c r="B3694" s="96"/>
      <c r="C3694" s="96"/>
      <c r="D3694" s="97"/>
      <c r="E3694" s="97"/>
      <c r="F3694" s="97"/>
      <c r="G3694" s="97"/>
      <c r="H3694" s="97"/>
      <c r="I3694" s="97"/>
      <c r="J3694" s="97"/>
      <c r="K3694" s="97"/>
      <c r="L3694" s="97"/>
      <c r="M3694" s="97"/>
    </row>
    <row r="3695" spans="1:13">
      <c r="A3695" s="5"/>
      <c r="B3695" s="96"/>
      <c r="C3695" s="96"/>
      <c r="D3695" s="97"/>
      <c r="E3695" s="97"/>
      <c r="F3695" s="97"/>
      <c r="G3695" s="97"/>
      <c r="H3695" s="97"/>
      <c r="I3695" s="97"/>
      <c r="J3695" s="97"/>
      <c r="K3695" s="97"/>
      <c r="L3695" s="97"/>
      <c r="M3695" s="97"/>
    </row>
    <row r="3696" spans="1:13">
      <c r="A3696" s="5"/>
      <c r="B3696" s="96"/>
      <c r="C3696" s="96"/>
      <c r="D3696" s="97"/>
      <c r="E3696" s="97"/>
      <c r="F3696" s="97"/>
      <c r="G3696" s="97"/>
      <c r="H3696" s="97"/>
      <c r="I3696" s="97"/>
      <c r="J3696" s="97"/>
      <c r="K3696" s="97"/>
      <c r="L3696" s="97"/>
      <c r="M3696" s="97"/>
    </row>
    <row r="3697" spans="1:13">
      <c r="A3697" s="5"/>
      <c r="B3697" s="96"/>
      <c r="C3697" s="96"/>
      <c r="D3697" s="97"/>
      <c r="E3697" s="97"/>
      <c r="F3697" s="97"/>
      <c r="G3697" s="97"/>
      <c r="H3697" s="97"/>
      <c r="I3697" s="97"/>
      <c r="J3697" s="97"/>
      <c r="K3697" s="97"/>
      <c r="L3697" s="97"/>
      <c r="M3697" s="97"/>
    </row>
    <row r="3698" spans="1:13">
      <c r="A3698" s="5"/>
      <c r="B3698" s="96"/>
      <c r="C3698" s="96"/>
      <c r="D3698" s="97"/>
      <c r="E3698" s="97"/>
      <c r="F3698" s="97"/>
      <c r="G3698" s="97"/>
      <c r="H3698" s="97"/>
      <c r="I3698" s="97"/>
      <c r="J3698" s="97"/>
      <c r="K3698" s="97"/>
      <c r="L3698" s="97"/>
      <c r="M3698" s="97"/>
    </row>
    <row r="3699" spans="1:13">
      <c r="A3699" s="5"/>
      <c r="B3699" s="96"/>
      <c r="C3699" s="96"/>
      <c r="D3699" s="97"/>
      <c r="E3699" s="97"/>
      <c r="F3699" s="97"/>
      <c r="G3699" s="97"/>
      <c r="H3699" s="97"/>
      <c r="I3699" s="97"/>
      <c r="J3699" s="97"/>
      <c r="K3699" s="97"/>
      <c r="L3699" s="97"/>
      <c r="M3699" s="97"/>
    </row>
    <row r="3700" spans="1:13">
      <c r="A3700" s="5"/>
      <c r="B3700" s="96"/>
      <c r="C3700" s="96"/>
      <c r="D3700" s="97"/>
      <c r="E3700" s="97"/>
      <c r="F3700" s="97"/>
      <c r="G3700" s="97"/>
      <c r="H3700" s="97"/>
      <c r="I3700" s="97"/>
      <c r="J3700" s="97"/>
      <c r="K3700" s="97"/>
      <c r="L3700" s="97"/>
      <c r="M3700" s="97"/>
    </row>
    <row r="3701" spans="1:13">
      <c r="A3701" s="5"/>
      <c r="B3701" s="96"/>
      <c r="C3701" s="96"/>
      <c r="D3701" s="97"/>
      <c r="E3701" s="97"/>
      <c r="F3701" s="97"/>
      <c r="G3701" s="97"/>
      <c r="H3701" s="97"/>
      <c r="I3701" s="97"/>
      <c r="J3701" s="97"/>
      <c r="K3701" s="97"/>
      <c r="L3701" s="97"/>
      <c r="M3701" s="97"/>
    </row>
    <row r="3702" spans="1:13">
      <c r="A3702" s="5"/>
      <c r="B3702" s="96"/>
      <c r="C3702" s="96"/>
      <c r="D3702" s="97"/>
      <c r="E3702" s="97"/>
      <c r="F3702" s="97"/>
      <c r="G3702" s="97"/>
      <c r="H3702" s="97"/>
      <c r="I3702" s="97"/>
      <c r="J3702" s="97"/>
      <c r="K3702" s="97"/>
      <c r="L3702" s="97"/>
      <c r="M3702" s="97"/>
    </row>
    <row r="3703" spans="1:13">
      <c r="A3703" s="5"/>
      <c r="B3703" s="96"/>
      <c r="C3703" s="96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</row>
    <row r="3704" spans="1:13">
      <c r="A3704" s="5"/>
      <c r="B3704" s="96"/>
      <c r="C3704" s="96"/>
      <c r="D3704" s="97"/>
      <c r="E3704" s="97"/>
      <c r="F3704" s="97"/>
      <c r="G3704" s="97"/>
      <c r="H3704" s="97"/>
      <c r="I3704" s="97"/>
      <c r="J3704" s="97"/>
      <c r="K3704" s="97"/>
      <c r="L3704" s="97"/>
      <c r="M3704" s="97"/>
    </row>
    <row r="3705" spans="1:13">
      <c r="A3705" s="5"/>
      <c r="B3705" s="96"/>
      <c r="C3705" s="96"/>
      <c r="D3705" s="97"/>
      <c r="E3705" s="97"/>
      <c r="F3705" s="97"/>
      <c r="G3705" s="97"/>
      <c r="H3705" s="97"/>
      <c r="I3705" s="97"/>
      <c r="J3705" s="97"/>
      <c r="K3705" s="97"/>
      <c r="L3705" s="97"/>
      <c r="M3705" s="97"/>
    </row>
    <row r="3706" spans="1:13">
      <c r="A3706" s="5"/>
      <c r="B3706" s="96"/>
      <c r="C3706" s="96"/>
      <c r="D3706" s="97"/>
      <c r="E3706" s="97"/>
      <c r="F3706" s="97"/>
      <c r="G3706" s="97"/>
      <c r="H3706" s="97"/>
      <c r="I3706" s="97"/>
      <c r="J3706" s="97"/>
      <c r="K3706" s="97"/>
      <c r="L3706" s="97"/>
      <c r="M3706" s="97"/>
    </row>
    <row r="3707" spans="1:13">
      <c r="A3707" s="5"/>
      <c r="B3707" s="96"/>
      <c r="C3707" s="96"/>
      <c r="D3707" s="97"/>
      <c r="E3707" s="97"/>
      <c r="F3707" s="97"/>
      <c r="G3707" s="97"/>
      <c r="H3707" s="97"/>
      <c r="I3707" s="97"/>
      <c r="J3707" s="97"/>
      <c r="K3707" s="97"/>
      <c r="L3707" s="97"/>
      <c r="M3707" s="97"/>
    </row>
    <row r="3708" spans="1:13">
      <c r="A3708" s="5"/>
      <c r="B3708" s="96"/>
      <c r="C3708" s="96"/>
      <c r="D3708" s="97"/>
      <c r="E3708" s="97"/>
      <c r="F3708" s="97"/>
      <c r="G3708" s="97"/>
      <c r="H3708" s="97"/>
      <c r="I3708" s="97"/>
      <c r="J3708" s="97"/>
      <c r="K3708" s="97"/>
      <c r="L3708" s="97"/>
      <c r="M3708" s="97"/>
    </row>
    <row r="3709" spans="1:13">
      <c r="A3709" s="5"/>
      <c r="B3709" s="96"/>
      <c r="C3709" s="96"/>
      <c r="D3709" s="97"/>
      <c r="E3709" s="97"/>
      <c r="F3709" s="97"/>
      <c r="G3709" s="97"/>
      <c r="H3709" s="97"/>
      <c r="I3709" s="97"/>
      <c r="J3709" s="97"/>
      <c r="K3709" s="97"/>
      <c r="L3709" s="97"/>
      <c r="M3709" s="97"/>
    </row>
    <row r="3710" spans="1:13">
      <c r="A3710" s="5"/>
      <c r="B3710" s="96"/>
      <c r="C3710" s="96"/>
      <c r="D3710" s="97"/>
      <c r="E3710" s="97"/>
      <c r="F3710" s="97"/>
      <c r="G3710" s="97"/>
      <c r="H3710" s="97"/>
      <c r="I3710" s="97"/>
      <c r="J3710" s="97"/>
      <c r="K3710" s="97"/>
      <c r="L3710" s="97"/>
      <c r="M3710" s="97"/>
    </row>
    <row r="3711" spans="1:13">
      <c r="A3711" s="5"/>
      <c r="B3711" s="96"/>
      <c r="C3711" s="96"/>
      <c r="D3711" s="97"/>
      <c r="E3711" s="97"/>
      <c r="F3711" s="97"/>
      <c r="G3711" s="97"/>
      <c r="H3711" s="97"/>
      <c r="I3711" s="97"/>
      <c r="J3711" s="97"/>
      <c r="K3711" s="97"/>
      <c r="L3711" s="97"/>
      <c r="M3711" s="97"/>
    </row>
    <row r="3712" spans="1:13">
      <c r="A3712" s="5"/>
      <c r="B3712" s="96"/>
      <c r="C3712" s="96"/>
      <c r="D3712" s="97"/>
      <c r="E3712" s="97"/>
      <c r="F3712" s="97"/>
      <c r="G3712" s="97"/>
      <c r="H3712" s="97"/>
      <c r="I3712" s="97"/>
      <c r="J3712" s="97"/>
      <c r="K3712" s="97"/>
      <c r="L3712" s="97"/>
      <c r="M3712" s="97"/>
    </row>
    <row r="3713" spans="1:13">
      <c r="A3713" s="5"/>
      <c r="B3713" s="96"/>
      <c r="C3713" s="96"/>
      <c r="D3713" s="97"/>
      <c r="E3713" s="97"/>
      <c r="F3713" s="97"/>
      <c r="G3713" s="97"/>
      <c r="H3713" s="97"/>
      <c r="I3713" s="97"/>
      <c r="J3713" s="97"/>
      <c r="K3713" s="97"/>
      <c r="L3713" s="97"/>
      <c r="M3713" s="97"/>
    </row>
    <row r="3714" spans="1:13">
      <c r="A3714" s="5"/>
      <c r="B3714" s="96"/>
      <c r="C3714" s="96"/>
      <c r="D3714" s="97"/>
      <c r="E3714" s="97"/>
      <c r="F3714" s="97"/>
      <c r="G3714" s="97"/>
      <c r="H3714" s="97"/>
      <c r="I3714" s="97"/>
      <c r="J3714" s="97"/>
      <c r="K3714" s="97"/>
      <c r="L3714" s="97"/>
      <c r="M3714" s="97"/>
    </row>
    <row r="3715" spans="1:13">
      <c r="A3715" s="5"/>
      <c r="B3715" s="96"/>
      <c r="C3715" s="96"/>
      <c r="D3715" s="97"/>
      <c r="E3715" s="97"/>
      <c r="F3715" s="97"/>
      <c r="G3715" s="97"/>
      <c r="H3715" s="97"/>
      <c r="I3715" s="97"/>
      <c r="J3715" s="97"/>
      <c r="K3715" s="97"/>
      <c r="L3715" s="97"/>
      <c r="M3715" s="97"/>
    </row>
    <row r="3716" spans="1:13">
      <c r="A3716" s="5"/>
      <c r="B3716" s="96"/>
      <c r="C3716" s="96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</row>
    <row r="3717" spans="1:13">
      <c r="A3717" s="5"/>
      <c r="B3717" s="96"/>
      <c r="C3717" s="96"/>
      <c r="D3717" s="97"/>
      <c r="E3717" s="97"/>
      <c r="F3717" s="97"/>
      <c r="G3717" s="97"/>
      <c r="H3717" s="97"/>
      <c r="I3717" s="97"/>
      <c r="J3717" s="97"/>
      <c r="K3717" s="97"/>
      <c r="L3717" s="97"/>
      <c r="M3717" s="97"/>
    </row>
    <row r="3718" spans="1:13">
      <c r="A3718" s="5"/>
      <c r="B3718" s="96"/>
      <c r="C3718" s="3"/>
      <c r="D3718" s="4"/>
      <c r="E3718" s="4"/>
      <c r="F3718" s="4"/>
      <c r="G3718" s="4"/>
      <c r="H3718" s="97"/>
      <c r="I3718" s="97"/>
      <c r="J3718" s="97"/>
      <c r="K3718" s="97"/>
      <c r="L3718" s="97"/>
      <c r="M3718" s="97"/>
    </row>
    <row r="3719" spans="1:13">
      <c r="A3719" s="5"/>
      <c r="B3719" s="96"/>
      <c r="C3719" s="96"/>
      <c r="D3719" s="97"/>
      <c r="E3719" s="97"/>
      <c r="F3719" s="97"/>
      <c r="G3719" s="97"/>
      <c r="H3719" s="97"/>
      <c r="I3719" s="97"/>
      <c r="J3719" s="97"/>
      <c r="K3719" s="97"/>
      <c r="L3719" s="97"/>
      <c r="M3719" s="97"/>
    </row>
    <row r="3720" spans="1:13">
      <c r="A3720" s="5"/>
      <c r="B3720" s="96"/>
      <c r="C3720" s="96"/>
      <c r="D3720" s="97"/>
      <c r="E3720" s="97"/>
      <c r="F3720" s="97"/>
      <c r="G3720" s="97"/>
      <c r="H3720" s="97"/>
      <c r="I3720" s="97"/>
      <c r="J3720" s="97"/>
      <c r="K3720" s="97"/>
      <c r="L3720" s="97"/>
      <c r="M3720" s="97"/>
    </row>
    <row r="3721" spans="1:13">
      <c r="A3721" s="5"/>
      <c r="B3721" s="96"/>
      <c r="C3721" s="96"/>
      <c r="D3721" s="97"/>
      <c r="E3721" s="97"/>
      <c r="F3721" s="97"/>
      <c r="G3721" s="97"/>
      <c r="H3721" s="97"/>
      <c r="I3721" s="97"/>
      <c r="J3721" s="97"/>
      <c r="K3721" s="97"/>
      <c r="L3721" s="97"/>
      <c r="M3721" s="97"/>
    </row>
    <row r="3722" spans="1:13">
      <c r="A3722" s="5"/>
      <c r="B3722" s="96"/>
      <c r="C3722" s="96"/>
      <c r="D3722" s="97"/>
      <c r="E3722" s="97"/>
      <c r="F3722" s="97"/>
      <c r="G3722" s="97"/>
      <c r="H3722" s="97"/>
      <c r="I3722" s="97"/>
      <c r="J3722" s="97"/>
      <c r="K3722" s="97"/>
      <c r="L3722" s="97"/>
      <c r="M3722" s="97"/>
    </row>
    <row r="3723" spans="1:13">
      <c r="A3723" s="5"/>
      <c r="B3723" s="96"/>
      <c r="C3723" s="96"/>
      <c r="D3723" s="97"/>
      <c r="E3723" s="97"/>
      <c r="F3723" s="97"/>
      <c r="G3723" s="97"/>
      <c r="H3723" s="97"/>
      <c r="I3723" s="97"/>
      <c r="J3723" s="97"/>
      <c r="K3723" s="97"/>
      <c r="L3723" s="97"/>
      <c r="M3723" s="97"/>
    </row>
    <row r="3724" spans="1:13">
      <c r="A3724" s="5"/>
      <c r="B3724" s="96"/>
      <c r="C3724" s="96"/>
      <c r="D3724" s="97"/>
      <c r="E3724" s="97"/>
      <c r="F3724" s="97"/>
      <c r="G3724" s="97"/>
      <c r="H3724" s="97"/>
      <c r="I3724" s="97"/>
      <c r="J3724" s="97"/>
      <c r="K3724" s="97"/>
      <c r="L3724" s="97"/>
      <c r="M3724" s="97"/>
    </row>
    <row r="3725" spans="1:13">
      <c r="A3725" s="5"/>
      <c r="B3725" s="96"/>
      <c r="C3725" s="96"/>
      <c r="D3725" s="97"/>
      <c r="E3725" s="97"/>
      <c r="F3725" s="97"/>
      <c r="G3725" s="97"/>
      <c r="H3725" s="97"/>
      <c r="I3725" s="97"/>
      <c r="J3725" s="97"/>
      <c r="K3725" s="97"/>
      <c r="L3725" s="97"/>
      <c r="M3725" s="97"/>
    </row>
    <row r="3726" spans="1:13">
      <c r="A3726" s="5"/>
      <c r="B3726" s="96"/>
      <c r="C3726" s="96"/>
      <c r="D3726" s="97"/>
      <c r="E3726" s="97"/>
      <c r="F3726" s="97"/>
      <c r="G3726" s="97"/>
      <c r="H3726" s="97"/>
      <c r="I3726" s="97"/>
      <c r="J3726" s="97"/>
      <c r="K3726" s="97"/>
      <c r="L3726" s="97"/>
      <c r="M3726" s="97"/>
    </row>
    <row r="3727" spans="1:13">
      <c r="A3727" s="5"/>
      <c r="B3727" s="96"/>
      <c r="C3727" s="96"/>
      <c r="D3727" s="97"/>
      <c r="E3727" s="97"/>
      <c r="F3727" s="97"/>
      <c r="G3727" s="97"/>
      <c r="H3727" s="97"/>
      <c r="I3727" s="97"/>
      <c r="J3727" s="97"/>
      <c r="K3727" s="97"/>
      <c r="L3727" s="97"/>
      <c r="M3727" s="97"/>
    </row>
    <row r="3728" spans="1:13">
      <c r="A3728" s="5"/>
      <c r="B3728" s="96"/>
      <c r="C3728" s="96"/>
      <c r="D3728" s="97"/>
      <c r="E3728" s="97"/>
      <c r="F3728" s="97"/>
      <c r="G3728" s="97"/>
      <c r="H3728" s="97"/>
      <c r="I3728" s="97"/>
      <c r="J3728" s="97"/>
      <c r="K3728" s="97"/>
      <c r="L3728" s="97"/>
      <c r="M3728" s="97"/>
    </row>
    <row r="3729" spans="1:13">
      <c r="A3729" s="5"/>
      <c r="B3729" s="96"/>
      <c r="C3729" s="96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</row>
    <row r="3730" spans="1:13">
      <c r="A3730" s="5"/>
      <c r="B3730" s="96"/>
      <c r="C3730" s="96"/>
      <c r="D3730" s="97"/>
      <c r="E3730" s="97"/>
      <c r="F3730" s="97"/>
      <c r="G3730" s="97"/>
      <c r="H3730" s="97"/>
      <c r="I3730" s="97"/>
      <c r="J3730" s="97"/>
      <c r="K3730" s="97"/>
      <c r="L3730" s="97"/>
      <c r="M3730" s="97"/>
    </row>
    <row r="3731" spans="1:13">
      <c r="A3731" s="5"/>
      <c r="B3731" s="96"/>
      <c r="C3731" s="96"/>
      <c r="D3731" s="97"/>
      <c r="E3731" s="97"/>
      <c r="F3731" s="97"/>
      <c r="G3731" s="97"/>
      <c r="H3731" s="97"/>
      <c r="I3731" s="97"/>
      <c r="J3731" s="97"/>
      <c r="K3731" s="97"/>
      <c r="L3731" s="97"/>
      <c r="M3731" s="97"/>
    </row>
    <row r="3732" spans="1:13">
      <c r="A3732" s="5"/>
      <c r="B3732" s="96"/>
      <c r="C3732" s="96"/>
      <c r="D3732" s="97"/>
      <c r="E3732" s="97"/>
      <c r="F3732" s="97"/>
      <c r="G3732" s="97"/>
      <c r="H3732" s="97"/>
      <c r="I3732" s="97"/>
      <c r="J3732" s="97"/>
      <c r="K3732" s="97"/>
      <c r="L3732" s="97"/>
      <c r="M3732" s="97"/>
    </row>
    <row r="3733" spans="1:13">
      <c r="A3733" s="5"/>
      <c r="B3733" s="96"/>
      <c r="C3733" s="96"/>
      <c r="D3733" s="97"/>
      <c r="E3733" s="97"/>
      <c r="F3733" s="97"/>
      <c r="G3733" s="97"/>
      <c r="H3733" s="97"/>
      <c r="I3733" s="97"/>
      <c r="J3733" s="97"/>
      <c r="K3733" s="97"/>
      <c r="L3733" s="97"/>
      <c r="M3733" s="97"/>
    </row>
    <row r="3734" spans="1:13">
      <c r="A3734" s="5"/>
      <c r="B3734" s="96"/>
      <c r="C3734" s="96"/>
      <c r="D3734" s="97"/>
      <c r="E3734" s="97"/>
      <c r="F3734" s="97"/>
      <c r="G3734" s="97"/>
      <c r="H3734" s="97"/>
      <c r="I3734" s="97"/>
      <c r="J3734" s="97"/>
      <c r="K3734" s="97"/>
      <c r="L3734" s="97"/>
      <c r="M3734" s="97"/>
    </row>
    <row r="3735" spans="1:13">
      <c r="A3735" s="5"/>
      <c r="B3735" s="96"/>
      <c r="C3735" s="96"/>
      <c r="D3735" s="97"/>
      <c r="E3735" s="97"/>
      <c r="F3735" s="97"/>
      <c r="G3735" s="97"/>
      <c r="H3735" s="97"/>
      <c r="I3735" s="97"/>
      <c r="J3735" s="97"/>
      <c r="K3735" s="97"/>
      <c r="L3735" s="97"/>
      <c r="M3735" s="97"/>
    </row>
    <row r="3736" spans="1:13">
      <c r="A3736" s="5"/>
      <c r="B3736" s="96"/>
      <c r="C3736" s="96"/>
      <c r="D3736" s="97"/>
      <c r="E3736" s="97"/>
      <c r="F3736" s="97"/>
      <c r="G3736" s="97"/>
      <c r="H3736" s="97"/>
      <c r="I3736" s="97"/>
      <c r="J3736" s="97"/>
      <c r="K3736" s="97"/>
      <c r="L3736" s="97"/>
      <c r="M3736" s="97"/>
    </row>
    <row r="3737" spans="1:13">
      <c r="A3737" s="5"/>
      <c r="B3737" s="96"/>
      <c r="C3737" s="96"/>
      <c r="D3737" s="97"/>
      <c r="E3737" s="97"/>
      <c r="F3737" s="97"/>
      <c r="G3737" s="97"/>
      <c r="H3737" s="97"/>
      <c r="I3737" s="97"/>
      <c r="J3737" s="97"/>
      <c r="K3737" s="97"/>
      <c r="L3737" s="97"/>
      <c r="M3737" s="97"/>
    </row>
    <row r="3738" spans="1:13">
      <c r="A3738" s="5"/>
      <c r="B3738" s="96"/>
      <c r="C3738" s="96"/>
      <c r="D3738" s="97"/>
      <c r="E3738" s="97"/>
      <c r="F3738" s="97"/>
      <c r="G3738" s="97"/>
      <c r="H3738" s="97"/>
      <c r="I3738" s="97"/>
      <c r="J3738" s="97"/>
      <c r="K3738" s="97"/>
      <c r="L3738" s="97"/>
      <c r="M3738" s="97"/>
    </row>
    <row r="3739" spans="1:13">
      <c r="A3739" s="5"/>
      <c r="B3739" s="96"/>
      <c r="C3739" s="96"/>
      <c r="D3739" s="97"/>
      <c r="E3739" s="97"/>
      <c r="F3739" s="97"/>
      <c r="G3739" s="97"/>
      <c r="H3739" s="97"/>
      <c r="I3739" s="97"/>
      <c r="J3739" s="97"/>
      <c r="K3739" s="97"/>
      <c r="L3739" s="97"/>
      <c r="M3739" s="97"/>
    </row>
    <row r="3740" spans="1:13">
      <c r="A3740" s="5"/>
      <c r="B3740" s="96"/>
      <c r="C3740" s="96"/>
      <c r="D3740" s="97"/>
      <c r="E3740" s="97"/>
      <c r="F3740" s="97"/>
      <c r="G3740" s="97"/>
      <c r="H3740" s="97"/>
      <c r="I3740" s="97"/>
      <c r="J3740" s="97"/>
      <c r="K3740" s="97"/>
      <c r="L3740" s="97"/>
      <c r="M3740" s="97"/>
    </row>
    <row r="3741" spans="1:13">
      <c r="A3741" s="5"/>
      <c r="B3741" s="96"/>
      <c r="C3741" s="96"/>
      <c r="D3741" s="97"/>
      <c r="E3741" s="97"/>
      <c r="F3741" s="97"/>
      <c r="G3741" s="97"/>
      <c r="H3741" s="97"/>
      <c r="I3741" s="97"/>
      <c r="J3741" s="97"/>
      <c r="K3741" s="97"/>
      <c r="L3741" s="97"/>
      <c r="M3741" s="97"/>
    </row>
    <row r="3742" spans="1:13">
      <c r="A3742" s="5"/>
      <c r="B3742" s="96"/>
      <c r="C3742" s="96"/>
      <c r="D3742" s="97"/>
      <c r="E3742" s="97"/>
      <c r="F3742" s="97"/>
      <c r="G3742" s="97"/>
      <c r="H3742" s="97"/>
      <c r="I3742" s="97"/>
      <c r="J3742" s="97"/>
      <c r="K3742" s="97"/>
      <c r="L3742" s="97"/>
      <c r="M3742" s="97"/>
    </row>
    <row r="3743" spans="1:13">
      <c r="A3743" s="5"/>
      <c r="B3743" s="96"/>
      <c r="C3743" s="96"/>
      <c r="D3743" s="97"/>
      <c r="E3743" s="97"/>
      <c r="F3743" s="97"/>
      <c r="G3743" s="97"/>
      <c r="H3743" s="97"/>
      <c r="I3743" s="97"/>
      <c r="J3743" s="97"/>
      <c r="K3743" s="97"/>
      <c r="L3743" s="97"/>
      <c r="M3743" s="97"/>
    </row>
    <row r="3744" spans="1:13">
      <c r="A3744" s="5"/>
      <c r="B3744" s="96"/>
      <c r="C3744" s="96"/>
      <c r="D3744" s="97"/>
      <c r="E3744" s="97"/>
      <c r="F3744" s="97"/>
      <c r="G3744" s="97"/>
      <c r="H3744" s="97"/>
      <c r="I3744" s="97"/>
      <c r="J3744" s="97"/>
      <c r="K3744" s="97"/>
      <c r="L3744" s="97"/>
      <c r="M3744" s="97"/>
    </row>
    <row r="3745" spans="1:13">
      <c r="A3745" s="5"/>
      <c r="B3745" s="96"/>
      <c r="C3745" s="96"/>
      <c r="D3745" s="97"/>
      <c r="E3745" s="97"/>
      <c r="F3745" s="97"/>
      <c r="G3745" s="97"/>
      <c r="H3745" s="97"/>
      <c r="I3745" s="97"/>
      <c r="J3745" s="97"/>
      <c r="K3745" s="97"/>
      <c r="L3745" s="97"/>
      <c r="M3745" s="97"/>
    </row>
    <row r="3746" spans="1:13">
      <c r="A3746" s="5"/>
      <c r="B3746" s="96"/>
      <c r="C3746" s="96"/>
      <c r="D3746" s="97"/>
      <c r="E3746" s="97"/>
      <c r="F3746" s="97"/>
      <c r="G3746" s="97"/>
      <c r="H3746" s="97"/>
      <c r="I3746" s="97"/>
      <c r="J3746" s="97"/>
      <c r="K3746" s="97"/>
      <c r="L3746" s="97"/>
      <c r="M3746" s="97"/>
    </row>
    <row r="3747" spans="1:13">
      <c r="A3747" s="5"/>
      <c r="B3747" s="96"/>
      <c r="C3747" s="96"/>
      <c r="D3747" s="97"/>
      <c r="E3747" s="97"/>
      <c r="F3747" s="97"/>
      <c r="G3747" s="97"/>
      <c r="H3747" s="97"/>
      <c r="I3747" s="97"/>
      <c r="J3747" s="97"/>
      <c r="K3747" s="97"/>
      <c r="L3747" s="97"/>
      <c r="M3747" s="97"/>
    </row>
    <row r="3748" spans="1:13">
      <c r="A3748" s="5"/>
      <c r="B3748" s="96"/>
      <c r="C3748" s="96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</row>
    <row r="3749" spans="1:13">
      <c r="A3749" s="5"/>
      <c r="B3749" s="96"/>
      <c r="C3749" s="96"/>
      <c r="D3749" s="97"/>
      <c r="E3749" s="97"/>
      <c r="F3749" s="97"/>
      <c r="G3749" s="97"/>
      <c r="H3749" s="97"/>
      <c r="I3749" s="97"/>
      <c r="J3749" s="97"/>
      <c r="K3749" s="97"/>
      <c r="L3749" s="97"/>
      <c r="M3749" s="97"/>
    </row>
    <row r="3750" spans="1:13">
      <c r="A3750" s="5"/>
      <c r="B3750" s="96"/>
      <c r="C3750" s="96"/>
      <c r="D3750" s="97"/>
      <c r="E3750" s="97"/>
      <c r="F3750" s="97"/>
      <c r="G3750" s="97"/>
      <c r="H3750" s="97"/>
      <c r="I3750" s="97"/>
      <c r="J3750" s="97"/>
      <c r="K3750" s="97"/>
      <c r="L3750" s="97"/>
      <c r="M3750" s="97"/>
    </row>
    <row r="3751" spans="1:13">
      <c r="A3751" s="5"/>
      <c r="B3751" s="96"/>
      <c r="C3751" s="96"/>
      <c r="D3751" s="97"/>
      <c r="E3751" s="97"/>
      <c r="F3751" s="97"/>
      <c r="G3751" s="97"/>
      <c r="H3751" s="97"/>
      <c r="I3751" s="97"/>
      <c r="J3751" s="97"/>
      <c r="K3751" s="97"/>
      <c r="L3751" s="97"/>
      <c r="M3751" s="97"/>
    </row>
    <row r="3752" spans="1:13">
      <c r="A3752" s="5"/>
      <c r="B3752" s="96"/>
      <c r="C3752" s="96"/>
      <c r="D3752" s="97"/>
      <c r="E3752" s="97"/>
      <c r="F3752" s="97"/>
      <c r="G3752" s="97"/>
      <c r="H3752" s="97"/>
      <c r="I3752" s="97"/>
      <c r="J3752" s="97"/>
      <c r="K3752" s="97"/>
      <c r="L3752" s="97"/>
      <c r="M3752" s="97"/>
    </row>
    <row r="3753" spans="1:13">
      <c r="A3753" s="5"/>
      <c r="B3753" s="96"/>
      <c r="C3753" s="96"/>
      <c r="D3753" s="97"/>
      <c r="E3753" s="97"/>
      <c r="F3753" s="97"/>
      <c r="G3753" s="97"/>
      <c r="H3753" s="97"/>
      <c r="I3753" s="97"/>
      <c r="J3753" s="97"/>
      <c r="K3753" s="97"/>
      <c r="L3753" s="97"/>
      <c r="M3753" s="97"/>
    </row>
    <row r="3754" spans="1:13">
      <c r="A3754" s="5"/>
      <c r="B3754" s="96"/>
      <c r="C3754" s="96"/>
      <c r="D3754" s="97"/>
      <c r="E3754" s="97"/>
      <c r="F3754" s="97"/>
      <c r="G3754" s="97"/>
      <c r="H3754" s="97"/>
      <c r="I3754" s="97"/>
      <c r="J3754" s="97"/>
      <c r="K3754" s="97"/>
      <c r="L3754" s="97"/>
      <c r="M3754" s="97"/>
    </row>
    <row r="3755" spans="1:13">
      <c r="A3755" s="5"/>
      <c r="B3755" s="96"/>
      <c r="C3755" s="96"/>
      <c r="D3755" s="97"/>
      <c r="E3755" s="97"/>
      <c r="F3755" s="97"/>
      <c r="G3755" s="97"/>
      <c r="H3755" s="97"/>
      <c r="I3755" s="97"/>
      <c r="J3755" s="97"/>
      <c r="K3755" s="97"/>
      <c r="L3755" s="97"/>
      <c r="M3755" s="97"/>
    </row>
    <row r="3756" spans="1:13">
      <c r="A3756" s="5"/>
      <c r="B3756" s="96"/>
      <c r="C3756" s="96"/>
      <c r="D3756" s="97"/>
      <c r="E3756" s="97"/>
      <c r="F3756" s="97"/>
      <c r="G3756" s="97"/>
      <c r="H3756" s="97"/>
      <c r="I3756" s="97"/>
      <c r="J3756" s="97"/>
      <c r="K3756" s="97"/>
      <c r="L3756" s="97"/>
      <c r="M3756" s="97"/>
    </row>
    <row r="3757" spans="1:13">
      <c r="A3757" s="5"/>
      <c r="B3757" s="96"/>
      <c r="C3757" s="96"/>
      <c r="D3757" s="97"/>
      <c r="E3757" s="97"/>
      <c r="F3757" s="97"/>
      <c r="G3757" s="97"/>
      <c r="H3757" s="97"/>
      <c r="I3757" s="97"/>
      <c r="J3757" s="97"/>
      <c r="K3757" s="97"/>
      <c r="L3757" s="97"/>
      <c r="M3757" s="97"/>
    </row>
    <row r="3758" spans="1:13">
      <c r="A3758" s="5"/>
      <c r="B3758" s="96"/>
      <c r="C3758" s="96"/>
      <c r="D3758" s="97"/>
      <c r="E3758" s="97"/>
      <c r="F3758" s="97"/>
      <c r="G3758" s="97"/>
      <c r="H3758" s="97"/>
      <c r="I3758" s="97"/>
      <c r="J3758" s="97"/>
      <c r="K3758" s="97"/>
      <c r="L3758" s="97"/>
      <c r="M3758" s="97"/>
    </row>
    <row r="3759" spans="1:13">
      <c r="A3759" s="5"/>
      <c r="B3759" s="96"/>
      <c r="C3759" s="96"/>
      <c r="D3759" s="97"/>
      <c r="E3759" s="97"/>
      <c r="F3759" s="97"/>
      <c r="G3759" s="97"/>
      <c r="H3759" s="97"/>
      <c r="I3759" s="97"/>
      <c r="J3759" s="97"/>
      <c r="K3759" s="97"/>
      <c r="L3759" s="97"/>
      <c r="M3759" s="97"/>
    </row>
    <row r="3760" spans="1:13">
      <c r="A3760" s="5"/>
      <c r="B3760" s="96"/>
      <c r="C3760" s="96"/>
      <c r="D3760" s="97"/>
      <c r="E3760" s="97"/>
      <c r="F3760" s="97"/>
      <c r="G3760" s="97"/>
      <c r="H3760" s="97"/>
      <c r="I3760" s="97"/>
      <c r="J3760" s="97"/>
      <c r="K3760" s="97"/>
      <c r="L3760" s="97"/>
      <c r="M3760" s="97"/>
    </row>
    <row r="3761" spans="1:13">
      <c r="A3761" s="5"/>
      <c r="B3761" s="96"/>
      <c r="C3761" s="96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</row>
    <row r="3762" spans="1:13">
      <c r="A3762" s="5"/>
      <c r="B3762" s="96"/>
      <c r="C3762" s="96"/>
      <c r="D3762" s="97"/>
      <c r="E3762" s="97"/>
      <c r="F3762" s="97"/>
      <c r="G3762" s="97"/>
      <c r="H3762" s="97"/>
      <c r="I3762" s="97"/>
      <c r="J3762" s="97"/>
      <c r="K3762" s="97"/>
      <c r="L3762" s="97"/>
      <c r="M3762" s="97"/>
    </row>
    <row r="3763" spans="1:13">
      <c r="A3763" s="5"/>
      <c r="B3763" s="96"/>
      <c r="C3763" s="96"/>
      <c r="D3763" s="97"/>
      <c r="E3763" s="97"/>
      <c r="F3763" s="97"/>
      <c r="G3763" s="97"/>
      <c r="H3763" s="97"/>
      <c r="I3763" s="97"/>
      <c r="J3763" s="97"/>
      <c r="K3763" s="97"/>
      <c r="L3763" s="97"/>
      <c r="M3763" s="97"/>
    </row>
    <row r="3764" spans="1:13">
      <c r="A3764" s="5"/>
      <c r="B3764" s="96"/>
      <c r="C3764" s="96"/>
      <c r="D3764" s="97"/>
      <c r="E3764" s="97"/>
      <c r="F3764" s="97"/>
      <c r="G3764" s="97"/>
      <c r="H3764" s="97"/>
      <c r="I3764" s="97"/>
      <c r="J3764" s="97"/>
      <c r="K3764" s="97"/>
      <c r="L3764" s="97"/>
      <c r="M3764" s="97"/>
    </row>
    <row r="3765" spans="1:13">
      <c r="A3765" s="5"/>
      <c r="B3765" s="96"/>
      <c r="C3765" s="96"/>
      <c r="D3765" s="97"/>
      <c r="E3765" s="97"/>
      <c r="F3765" s="97"/>
      <c r="G3765" s="97"/>
      <c r="H3765" s="97"/>
      <c r="I3765" s="97"/>
      <c r="J3765" s="97"/>
      <c r="K3765" s="97"/>
      <c r="L3765" s="97"/>
      <c r="M3765" s="97"/>
    </row>
    <row r="3766" spans="1:13">
      <c r="A3766" s="5"/>
      <c r="B3766" s="96"/>
      <c r="C3766" s="96"/>
      <c r="D3766" s="97"/>
      <c r="E3766" s="97"/>
      <c r="F3766" s="97"/>
      <c r="G3766" s="97"/>
      <c r="H3766" s="97"/>
      <c r="I3766" s="97"/>
      <c r="J3766" s="97"/>
      <c r="K3766" s="97"/>
      <c r="L3766" s="97"/>
      <c r="M3766" s="97"/>
    </row>
    <row r="3767" spans="1:13">
      <c r="A3767" s="5"/>
      <c r="B3767" s="96"/>
      <c r="C3767" s="96"/>
      <c r="D3767" s="97"/>
      <c r="E3767" s="97"/>
      <c r="F3767" s="97"/>
      <c r="G3767" s="97"/>
      <c r="H3767" s="97"/>
      <c r="I3767" s="97"/>
      <c r="J3767" s="97"/>
      <c r="K3767" s="97"/>
      <c r="L3767" s="97"/>
      <c r="M3767" s="97"/>
    </row>
    <row r="3768" spans="1:13">
      <c r="A3768" s="5"/>
      <c r="B3768" s="96"/>
      <c r="C3768" s="96"/>
      <c r="D3768" s="97"/>
      <c r="E3768" s="97"/>
      <c r="F3768" s="97"/>
      <c r="G3768" s="97"/>
      <c r="H3768" s="97"/>
      <c r="I3768" s="97"/>
      <c r="J3768" s="97"/>
      <c r="K3768" s="97"/>
      <c r="L3768" s="97"/>
      <c r="M3768" s="97"/>
    </row>
    <row r="3769" spans="1:13">
      <c r="A3769" s="5"/>
      <c r="B3769" s="96"/>
      <c r="C3769" s="96"/>
      <c r="D3769" s="97"/>
      <c r="E3769" s="97"/>
      <c r="F3769" s="97"/>
      <c r="G3769" s="97"/>
      <c r="H3769" s="97"/>
      <c r="I3769" s="97"/>
      <c r="J3769" s="97"/>
      <c r="K3769" s="97"/>
      <c r="L3769" s="97"/>
      <c r="M3769" s="97"/>
    </row>
    <row r="3770" spans="1:13">
      <c r="A3770" s="5"/>
      <c r="B3770" s="96"/>
      <c r="C3770" s="96"/>
      <c r="D3770" s="97"/>
      <c r="E3770" s="97"/>
      <c r="F3770" s="97"/>
      <c r="G3770" s="97"/>
      <c r="H3770" s="97"/>
      <c r="I3770" s="97"/>
      <c r="J3770" s="97"/>
      <c r="K3770" s="97"/>
      <c r="L3770" s="97"/>
      <c r="M3770" s="97"/>
    </row>
    <row r="3771" spans="1:13">
      <c r="A3771" s="5"/>
      <c r="B3771" s="96"/>
      <c r="C3771" s="96"/>
      <c r="D3771" s="97"/>
      <c r="E3771" s="97"/>
      <c r="F3771" s="97"/>
      <c r="G3771" s="97"/>
      <c r="H3771" s="97"/>
      <c r="I3771" s="97"/>
      <c r="J3771" s="97"/>
      <c r="K3771" s="97"/>
      <c r="L3771" s="97"/>
      <c r="M3771" s="97"/>
    </row>
    <row r="3772" spans="1:13">
      <c r="A3772" s="5"/>
      <c r="B3772" s="96"/>
      <c r="C3772" s="96"/>
      <c r="D3772" s="97"/>
      <c r="E3772" s="97"/>
      <c r="F3772" s="97"/>
      <c r="G3772" s="97"/>
      <c r="H3772" s="97"/>
      <c r="I3772" s="97"/>
      <c r="J3772" s="97"/>
      <c r="K3772" s="97"/>
      <c r="L3772" s="97"/>
      <c r="M3772" s="97"/>
    </row>
    <row r="3773" spans="1:13">
      <c r="A3773" s="5"/>
      <c r="B3773" s="96"/>
      <c r="C3773" s="96"/>
      <c r="D3773" s="97"/>
      <c r="E3773" s="97"/>
      <c r="F3773" s="97"/>
      <c r="G3773" s="97"/>
      <c r="H3773" s="97"/>
      <c r="I3773" s="97"/>
      <c r="J3773" s="97"/>
      <c r="K3773" s="97"/>
      <c r="L3773" s="97"/>
      <c r="M3773" s="97"/>
    </row>
    <row r="3774" spans="1:13">
      <c r="A3774" s="5"/>
      <c r="B3774" s="96"/>
      <c r="C3774" s="96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</row>
    <row r="3775" spans="1:13">
      <c r="A3775" s="5"/>
      <c r="B3775" s="96"/>
      <c r="C3775" s="96"/>
      <c r="D3775" s="97"/>
      <c r="E3775" s="97"/>
      <c r="F3775" s="97"/>
      <c r="G3775" s="97"/>
      <c r="H3775" s="97"/>
      <c r="I3775" s="97"/>
      <c r="J3775" s="97"/>
      <c r="K3775" s="97"/>
      <c r="L3775" s="97"/>
      <c r="M3775" s="97"/>
    </row>
    <row r="3776" spans="1:13">
      <c r="A3776" s="5"/>
      <c r="B3776" s="96"/>
      <c r="C3776" s="96"/>
      <c r="D3776" s="97"/>
      <c r="E3776" s="97"/>
      <c r="F3776" s="97"/>
      <c r="G3776" s="97"/>
      <c r="H3776" s="97"/>
      <c r="I3776" s="97"/>
      <c r="J3776" s="97"/>
      <c r="K3776" s="97"/>
      <c r="L3776" s="97"/>
      <c r="M3776" s="97"/>
    </row>
    <row r="3777" spans="1:13">
      <c r="A3777" s="5"/>
      <c r="B3777" s="96"/>
      <c r="C3777" s="96"/>
      <c r="D3777" s="97"/>
      <c r="E3777" s="97"/>
      <c r="F3777" s="97"/>
      <c r="G3777" s="97"/>
      <c r="H3777" s="97"/>
      <c r="I3777" s="97"/>
      <c r="J3777" s="97"/>
      <c r="K3777" s="97"/>
      <c r="L3777" s="97"/>
      <c r="M3777" s="97"/>
    </row>
    <row r="3778" spans="1:13">
      <c r="A3778" s="5"/>
      <c r="B3778" s="96"/>
      <c r="C3778" s="96"/>
      <c r="D3778" s="97"/>
      <c r="E3778" s="97"/>
      <c r="F3778" s="97"/>
      <c r="G3778" s="97"/>
      <c r="H3778" s="97"/>
      <c r="I3778" s="97"/>
      <c r="J3778" s="97"/>
      <c r="K3778" s="97"/>
      <c r="L3778" s="97"/>
      <c r="M3778" s="97"/>
    </row>
    <row r="3779" spans="1:13">
      <c r="A3779" s="5"/>
      <c r="B3779" s="96"/>
      <c r="C3779" s="96"/>
      <c r="D3779" s="97"/>
      <c r="E3779" s="97"/>
      <c r="F3779" s="97"/>
      <c r="G3779" s="97"/>
      <c r="H3779" s="97"/>
      <c r="I3779" s="97"/>
      <c r="J3779" s="97"/>
      <c r="K3779" s="97"/>
      <c r="L3779" s="97"/>
      <c r="M3779" s="97"/>
    </row>
    <row r="3780" spans="1:13">
      <c r="A3780" s="5"/>
      <c r="B3780" s="96"/>
      <c r="C3780" s="96"/>
      <c r="D3780" s="97"/>
      <c r="E3780" s="97"/>
      <c r="F3780" s="97"/>
      <c r="G3780" s="97"/>
      <c r="H3780" s="97"/>
      <c r="I3780" s="97"/>
      <c r="J3780" s="97"/>
      <c r="K3780" s="97"/>
      <c r="L3780" s="97"/>
      <c r="M3780" s="97"/>
    </row>
    <row r="3781" spans="1:13">
      <c r="A3781" s="5"/>
      <c r="B3781" s="96"/>
      <c r="C3781" s="96"/>
      <c r="D3781" s="97"/>
      <c r="E3781" s="97"/>
      <c r="F3781" s="97"/>
      <c r="G3781" s="97"/>
      <c r="H3781" s="97"/>
      <c r="I3781" s="97"/>
      <c r="J3781" s="97"/>
      <c r="K3781" s="97"/>
      <c r="L3781" s="97"/>
      <c r="M3781" s="97"/>
    </row>
    <row r="3782" spans="1:13">
      <c r="A3782" s="5"/>
      <c r="B3782" s="96"/>
      <c r="C3782" s="96"/>
      <c r="D3782" s="97"/>
      <c r="E3782" s="97"/>
      <c r="F3782" s="97"/>
      <c r="G3782" s="97"/>
      <c r="H3782" s="97"/>
      <c r="I3782" s="97"/>
      <c r="J3782" s="97"/>
      <c r="K3782" s="97"/>
      <c r="L3782" s="97"/>
      <c r="M3782" s="97"/>
    </row>
    <row r="3783" spans="1:13">
      <c r="A3783" s="5"/>
      <c r="B3783" s="96"/>
      <c r="C3783" s="96"/>
      <c r="D3783" s="97"/>
      <c r="E3783" s="97"/>
      <c r="F3783" s="97"/>
      <c r="G3783" s="97"/>
      <c r="H3783" s="97"/>
      <c r="I3783" s="97"/>
      <c r="J3783" s="97"/>
      <c r="K3783" s="97"/>
      <c r="L3783" s="97"/>
      <c r="M3783" s="97"/>
    </row>
    <row r="3784" spans="1:13">
      <c r="A3784" s="5"/>
      <c r="B3784" s="96"/>
      <c r="C3784" s="96"/>
      <c r="D3784" s="97"/>
      <c r="E3784" s="97"/>
      <c r="F3784" s="97"/>
      <c r="G3784" s="97"/>
      <c r="H3784" s="97"/>
      <c r="I3784" s="97"/>
      <c r="J3784" s="97"/>
      <c r="K3784" s="97"/>
      <c r="L3784" s="97"/>
      <c r="M3784" s="97"/>
    </row>
    <row r="3785" spans="1:13">
      <c r="A3785" s="5"/>
      <c r="B3785" s="96"/>
      <c r="C3785" s="96"/>
      <c r="D3785" s="97"/>
      <c r="E3785" s="97"/>
      <c r="F3785" s="97"/>
      <c r="G3785" s="97"/>
      <c r="H3785" s="97"/>
      <c r="I3785" s="97"/>
      <c r="J3785" s="97"/>
      <c r="K3785" s="97"/>
      <c r="L3785" s="97"/>
      <c r="M3785" s="97"/>
    </row>
    <row r="3786" spans="1:13">
      <c r="A3786" s="5"/>
      <c r="B3786" s="96"/>
      <c r="C3786" s="96"/>
      <c r="D3786" s="97"/>
      <c r="E3786" s="97"/>
      <c r="F3786" s="97"/>
      <c r="G3786" s="97"/>
      <c r="H3786" s="97"/>
      <c r="I3786" s="97"/>
      <c r="J3786" s="97"/>
      <c r="K3786" s="97"/>
      <c r="L3786" s="97"/>
      <c r="M3786" s="97"/>
    </row>
    <row r="3787" spans="1:13">
      <c r="A3787" s="5"/>
      <c r="B3787" s="96"/>
      <c r="C3787" s="96"/>
      <c r="D3787" s="97"/>
      <c r="E3787" s="97"/>
      <c r="F3787" s="97"/>
      <c r="G3787" s="97"/>
      <c r="H3787" s="97"/>
      <c r="I3787" s="97"/>
      <c r="J3787" s="97"/>
      <c r="K3787" s="97"/>
      <c r="L3787" s="97"/>
      <c r="M3787" s="97"/>
    </row>
    <row r="3788" spans="1:13">
      <c r="A3788" s="5"/>
      <c r="B3788" s="96"/>
      <c r="C3788" s="96"/>
      <c r="D3788" s="97"/>
      <c r="E3788" s="97"/>
      <c r="F3788" s="97"/>
      <c r="G3788" s="97"/>
      <c r="H3788" s="97"/>
      <c r="I3788" s="97"/>
      <c r="J3788" s="97"/>
      <c r="K3788" s="97"/>
      <c r="L3788" s="97"/>
      <c r="M3788" s="97"/>
    </row>
    <row r="3789" spans="1:13">
      <c r="A3789" s="5"/>
      <c r="B3789" s="96"/>
      <c r="C3789" s="96"/>
      <c r="D3789" s="97"/>
      <c r="E3789" s="97"/>
      <c r="F3789" s="97"/>
      <c r="G3789" s="97"/>
      <c r="H3789" s="97"/>
      <c r="I3789" s="97"/>
      <c r="J3789" s="97"/>
      <c r="K3789" s="97"/>
      <c r="L3789" s="97"/>
      <c r="M3789" s="97"/>
    </row>
    <row r="3790" spans="1:13">
      <c r="A3790" s="5"/>
      <c r="B3790" s="96"/>
      <c r="C3790" s="96"/>
      <c r="D3790" s="97"/>
      <c r="E3790" s="97"/>
      <c r="F3790" s="97"/>
      <c r="G3790" s="97"/>
      <c r="H3790" s="97"/>
      <c r="I3790" s="97"/>
      <c r="J3790" s="97"/>
      <c r="K3790" s="97"/>
      <c r="L3790" s="97"/>
      <c r="M3790" s="97"/>
    </row>
    <row r="3791" spans="1:13">
      <c r="A3791" s="5"/>
      <c r="B3791" s="96"/>
      <c r="C3791" s="96"/>
      <c r="D3791" s="97"/>
      <c r="E3791" s="97"/>
      <c r="F3791" s="97"/>
      <c r="G3791" s="97"/>
      <c r="H3791" s="97"/>
      <c r="I3791" s="97"/>
      <c r="J3791" s="97"/>
      <c r="K3791" s="97"/>
      <c r="L3791" s="97"/>
      <c r="M3791" s="97"/>
    </row>
    <row r="3792" spans="1:13">
      <c r="A3792" s="5"/>
      <c r="B3792" s="96"/>
      <c r="C3792" s="96"/>
      <c r="D3792" s="97"/>
      <c r="E3792" s="97"/>
      <c r="F3792" s="97"/>
      <c r="G3792" s="97"/>
      <c r="H3792" s="97"/>
      <c r="I3792" s="97"/>
      <c r="J3792" s="97"/>
      <c r="K3792" s="97"/>
      <c r="L3792" s="97"/>
      <c r="M3792" s="97"/>
    </row>
    <row r="3793" spans="1:13">
      <c r="A3793" s="5"/>
      <c r="B3793" s="96"/>
      <c r="C3793" s="96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</row>
    <row r="3794" spans="1:13">
      <c r="A3794" s="5"/>
      <c r="B3794" s="3"/>
      <c r="C3794" s="3"/>
      <c r="D3794" s="4"/>
      <c r="E3794" s="4"/>
      <c r="F3794" s="4"/>
      <c r="G3794" s="4"/>
      <c r="H3794" s="97"/>
      <c r="I3794" s="4"/>
      <c r="J3794" s="4"/>
      <c r="K3794" s="4"/>
      <c r="L3794" s="4"/>
      <c r="M3794" s="4"/>
    </row>
    <row r="3795" spans="1:13">
      <c r="A3795" s="5"/>
      <c r="B3795" s="96"/>
      <c r="C3795" s="96"/>
      <c r="D3795" s="97"/>
      <c r="E3795" s="97"/>
      <c r="F3795" s="97"/>
      <c r="G3795" s="97"/>
      <c r="H3795" s="97"/>
      <c r="I3795" s="97"/>
      <c r="J3795" s="97"/>
      <c r="K3795" s="97"/>
      <c r="L3795" s="97"/>
      <c r="M3795" s="97"/>
    </row>
    <row r="3796" spans="1:13">
      <c r="A3796" s="5"/>
      <c r="B3796" s="96"/>
      <c r="C3796" s="96"/>
      <c r="D3796" s="97"/>
      <c r="E3796" s="97"/>
      <c r="F3796" s="97"/>
      <c r="G3796" s="97"/>
      <c r="H3796" s="97"/>
      <c r="I3796" s="97"/>
      <c r="J3796" s="97"/>
      <c r="K3796" s="97"/>
      <c r="L3796" s="97"/>
      <c r="M3796" s="97"/>
    </row>
    <row r="3797" spans="1:13">
      <c r="A3797" s="5"/>
      <c r="B3797" s="96"/>
      <c r="C3797" s="96"/>
      <c r="D3797" s="97"/>
      <c r="E3797" s="97"/>
      <c r="F3797" s="97"/>
      <c r="G3797" s="97"/>
      <c r="H3797" s="97"/>
      <c r="I3797" s="97"/>
      <c r="J3797" s="97"/>
      <c r="K3797" s="97"/>
      <c r="L3797" s="97"/>
      <c r="M3797" s="97"/>
    </row>
    <row r="3798" spans="1:13">
      <c r="A3798" s="5"/>
      <c r="B3798" s="96"/>
      <c r="C3798" s="96"/>
      <c r="D3798" s="97"/>
      <c r="E3798" s="97"/>
      <c r="F3798" s="97"/>
      <c r="G3798" s="97"/>
      <c r="H3798" s="97"/>
      <c r="I3798" s="97"/>
      <c r="J3798" s="97"/>
      <c r="K3798" s="97"/>
      <c r="L3798" s="97"/>
      <c r="M3798" s="97"/>
    </row>
    <row r="3799" spans="1:13">
      <c r="A3799" s="5"/>
      <c r="B3799" s="96"/>
      <c r="C3799" s="96"/>
      <c r="D3799" s="97"/>
      <c r="E3799" s="97"/>
      <c r="F3799" s="97"/>
      <c r="G3799" s="97"/>
      <c r="H3799" s="97"/>
      <c r="I3799" s="97"/>
      <c r="J3799" s="97"/>
      <c r="K3799" s="97"/>
      <c r="L3799" s="97"/>
      <c r="M3799" s="97"/>
    </row>
    <row r="3800" spans="1:13">
      <c r="A3800" s="5"/>
      <c r="B3800" s="96"/>
      <c r="C3800" s="96"/>
      <c r="D3800" s="97"/>
      <c r="E3800" s="97"/>
      <c r="F3800" s="97"/>
      <c r="G3800" s="97"/>
      <c r="H3800" s="97"/>
      <c r="I3800" s="97"/>
      <c r="J3800" s="97"/>
      <c r="K3800" s="97"/>
      <c r="L3800" s="97"/>
      <c r="M3800" s="97"/>
    </row>
    <row r="3801" spans="1:13">
      <c r="A3801" s="5"/>
      <c r="B3801" s="96"/>
      <c r="C3801" s="96"/>
      <c r="D3801" s="97"/>
      <c r="E3801" s="97"/>
      <c r="F3801" s="97"/>
      <c r="G3801" s="97"/>
      <c r="H3801" s="97"/>
      <c r="I3801" s="97"/>
      <c r="J3801" s="97"/>
      <c r="K3801" s="97"/>
      <c r="L3801" s="97"/>
      <c r="M3801" s="97"/>
    </row>
    <row r="3802" spans="1:13">
      <c r="A3802" s="5"/>
      <c r="B3802" s="96"/>
      <c r="C3802" s="96"/>
      <c r="D3802" s="97"/>
      <c r="E3802" s="97"/>
      <c r="F3802" s="97"/>
      <c r="G3802" s="97"/>
      <c r="H3802" s="97"/>
      <c r="I3802" s="97"/>
      <c r="J3802" s="97"/>
      <c r="K3802" s="97"/>
      <c r="L3802" s="97"/>
      <c r="M3802" s="97"/>
    </row>
    <row r="3803" spans="1:13">
      <c r="A3803" s="5"/>
      <c r="B3803" s="96"/>
      <c r="C3803" s="96"/>
      <c r="D3803" s="97"/>
      <c r="E3803" s="97"/>
      <c r="F3803" s="97"/>
      <c r="G3803" s="97"/>
      <c r="H3803" s="97"/>
      <c r="I3803" s="97"/>
      <c r="J3803" s="97"/>
      <c r="K3803" s="97"/>
      <c r="L3803" s="97"/>
      <c r="M3803" s="97"/>
    </row>
    <row r="3804" spans="1:13">
      <c r="A3804" s="5"/>
      <c r="B3804" s="96"/>
      <c r="C3804" s="96"/>
      <c r="D3804" s="97"/>
      <c r="E3804" s="97"/>
      <c r="F3804" s="97"/>
      <c r="G3804" s="97"/>
      <c r="H3804" s="97"/>
      <c r="I3804" s="97"/>
      <c r="J3804" s="97"/>
      <c r="K3804" s="97"/>
      <c r="L3804" s="97"/>
      <c r="M3804" s="97"/>
    </row>
    <row r="3805" spans="1:13">
      <c r="A3805" s="5"/>
      <c r="B3805" s="96"/>
      <c r="C3805" s="96"/>
      <c r="D3805" s="97"/>
      <c r="E3805" s="97"/>
      <c r="F3805" s="97"/>
      <c r="G3805" s="97"/>
      <c r="H3805" s="97"/>
      <c r="I3805" s="97"/>
      <c r="J3805" s="97"/>
      <c r="K3805" s="97"/>
      <c r="L3805" s="97"/>
      <c r="M3805" s="97"/>
    </row>
    <row r="3806" spans="1:13">
      <c r="A3806" s="5"/>
      <c r="B3806" s="96"/>
      <c r="C3806" s="96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</row>
    <row r="3807" spans="1:13">
      <c r="A3807" s="5"/>
      <c r="B3807" s="96"/>
      <c r="C3807" s="96"/>
      <c r="D3807" s="97"/>
      <c r="E3807" s="97"/>
      <c r="F3807" s="97"/>
      <c r="G3807" s="97"/>
      <c r="H3807" s="97"/>
      <c r="I3807" s="97"/>
      <c r="J3807" s="97"/>
      <c r="K3807" s="97"/>
      <c r="L3807" s="97"/>
      <c r="M3807" s="97"/>
    </row>
    <row r="3808" spans="1:13">
      <c r="A3808" s="5"/>
      <c r="B3808" s="96"/>
      <c r="C3808" s="96"/>
      <c r="D3808" s="97"/>
      <c r="E3808" s="97"/>
      <c r="F3808" s="97"/>
      <c r="G3808" s="97"/>
      <c r="H3808" s="97"/>
      <c r="I3808" s="97"/>
      <c r="J3808" s="97"/>
      <c r="K3808" s="97"/>
      <c r="L3808" s="97"/>
      <c r="M3808" s="97"/>
    </row>
    <row r="3809" spans="1:13">
      <c r="A3809" s="5"/>
      <c r="B3809" s="96"/>
      <c r="C3809" s="96"/>
      <c r="D3809" s="97"/>
      <c r="E3809" s="97"/>
      <c r="F3809" s="97"/>
      <c r="G3809" s="97"/>
      <c r="H3809" s="97"/>
      <c r="I3809" s="97"/>
      <c r="J3809" s="97"/>
      <c r="K3809" s="97"/>
      <c r="L3809" s="97"/>
      <c r="M3809" s="97"/>
    </row>
    <row r="3810" spans="1:13">
      <c r="A3810" s="5"/>
      <c r="B3810" s="96"/>
      <c r="C3810" s="96"/>
      <c r="D3810" s="97"/>
      <c r="E3810" s="97"/>
      <c r="F3810" s="97"/>
      <c r="G3810" s="97"/>
      <c r="H3810" s="97"/>
      <c r="I3810" s="97"/>
      <c r="J3810" s="97"/>
      <c r="K3810" s="97"/>
      <c r="L3810" s="97"/>
      <c r="M3810" s="97"/>
    </row>
    <row r="3811" spans="1:13">
      <c r="A3811" s="5"/>
      <c r="B3811" s="96"/>
      <c r="C3811" s="96"/>
      <c r="D3811" s="97"/>
      <c r="E3811" s="97"/>
      <c r="F3811" s="97"/>
      <c r="G3811" s="97"/>
      <c r="H3811" s="97"/>
      <c r="I3811" s="97"/>
      <c r="J3811" s="97"/>
      <c r="K3811" s="97"/>
      <c r="L3811" s="97"/>
      <c r="M3811" s="97"/>
    </row>
    <row r="3812" spans="1:13">
      <c r="A3812" s="5"/>
      <c r="B3812" s="96"/>
      <c r="C3812" s="96"/>
      <c r="D3812" s="97"/>
      <c r="E3812" s="97"/>
      <c r="F3812" s="97"/>
      <c r="G3812" s="97"/>
      <c r="H3812" s="97"/>
      <c r="I3812" s="97"/>
      <c r="J3812" s="97"/>
      <c r="K3812" s="97"/>
      <c r="L3812" s="97"/>
      <c r="M3812" s="97"/>
    </row>
    <row r="3813" spans="1:13">
      <c r="A3813" s="5"/>
      <c r="B3813" s="96"/>
      <c r="C3813" s="96"/>
      <c r="D3813" s="97"/>
      <c r="E3813" s="97"/>
      <c r="F3813" s="97"/>
      <c r="G3813" s="97"/>
      <c r="H3813" s="97"/>
      <c r="I3813" s="97"/>
      <c r="J3813" s="97"/>
      <c r="K3813" s="97"/>
      <c r="L3813" s="97"/>
      <c r="M3813" s="97"/>
    </row>
    <row r="3814" spans="1:13">
      <c r="A3814" s="5"/>
      <c r="B3814" s="96"/>
      <c r="C3814" s="96"/>
      <c r="D3814" s="97"/>
      <c r="E3814" s="97"/>
      <c r="F3814" s="97"/>
      <c r="G3814" s="97"/>
      <c r="H3814" s="97"/>
      <c r="I3814" s="97"/>
      <c r="J3814" s="97"/>
      <c r="K3814" s="97"/>
      <c r="L3814" s="97"/>
      <c r="M3814" s="97"/>
    </row>
    <row r="3815" spans="1:13">
      <c r="A3815" s="5"/>
      <c r="B3815" s="96"/>
      <c r="C3815" s="96"/>
      <c r="D3815" s="97"/>
      <c r="E3815" s="97"/>
      <c r="F3815" s="97"/>
      <c r="G3815" s="97"/>
      <c r="H3815" s="97"/>
      <c r="I3815" s="97"/>
      <c r="J3815" s="97"/>
      <c r="K3815" s="97"/>
      <c r="L3815" s="97"/>
      <c r="M3815" s="97"/>
    </row>
    <row r="3816" spans="1:13">
      <c r="A3816" s="5"/>
      <c r="B3816" s="96"/>
      <c r="C3816" s="96"/>
      <c r="D3816" s="97"/>
      <c r="E3816" s="97"/>
      <c r="F3816" s="97"/>
      <c r="G3816" s="97"/>
      <c r="H3816" s="97"/>
      <c r="I3816" s="97"/>
      <c r="J3816" s="97"/>
      <c r="K3816" s="97"/>
      <c r="L3816" s="97"/>
      <c r="M3816" s="97"/>
    </row>
    <row r="3817" spans="1:13">
      <c r="A3817" s="5"/>
      <c r="B3817" s="96"/>
      <c r="C3817" s="96"/>
      <c r="D3817" s="97"/>
      <c r="E3817" s="97"/>
      <c r="F3817" s="97"/>
      <c r="G3817" s="97"/>
      <c r="H3817" s="97"/>
      <c r="I3817" s="97"/>
      <c r="J3817" s="97"/>
      <c r="K3817" s="97"/>
      <c r="L3817" s="97"/>
      <c r="M3817" s="97"/>
    </row>
    <row r="3818" spans="1:13">
      <c r="A3818" s="5"/>
      <c r="B3818" s="96"/>
      <c r="C3818" s="96"/>
      <c r="D3818" s="97"/>
      <c r="E3818" s="97"/>
      <c r="F3818" s="97"/>
      <c r="G3818" s="97"/>
      <c r="H3818" s="97"/>
      <c r="I3818" s="97"/>
      <c r="J3818" s="97"/>
      <c r="K3818" s="97"/>
      <c r="L3818" s="97"/>
      <c r="M3818" s="97"/>
    </row>
    <row r="3819" spans="1:13">
      <c r="A3819" s="5"/>
      <c r="B3819" s="96"/>
      <c r="C3819" s="96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</row>
    <row r="3820" spans="1:13">
      <c r="A3820" s="5"/>
      <c r="B3820" s="96"/>
      <c r="C3820" s="96"/>
      <c r="D3820" s="97"/>
      <c r="E3820" s="97"/>
      <c r="F3820" s="97"/>
      <c r="G3820" s="97"/>
      <c r="H3820" s="97"/>
      <c r="I3820" s="97"/>
      <c r="J3820" s="97"/>
      <c r="K3820" s="97"/>
      <c r="L3820" s="97"/>
      <c r="M3820" s="97"/>
    </row>
    <row r="3821" spans="1:13">
      <c r="A3821" s="5"/>
      <c r="B3821" s="96"/>
      <c r="C3821" s="96"/>
      <c r="D3821" s="97"/>
      <c r="E3821" s="97"/>
      <c r="F3821" s="97"/>
      <c r="G3821" s="97"/>
      <c r="H3821" s="97"/>
      <c r="I3821" s="97"/>
      <c r="J3821" s="97"/>
      <c r="K3821" s="97"/>
      <c r="L3821" s="97"/>
      <c r="M3821" s="97"/>
    </row>
    <row r="3822" spans="1:13">
      <c r="A3822" s="5"/>
      <c r="B3822" s="96"/>
      <c r="C3822" s="96"/>
      <c r="D3822" s="97"/>
      <c r="E3822" s="97"/>
      <c r="F3822" s="97"/>
      <c r="G3822" s="97"/>
      <c r="H3822" s="97"/>
      <c r="I3822" s="97"/>
      <c r="J3822" s="97"/>
      <c r="K3822" s="97"/>
      <c r="L3822" s="97"/>
      <c r="M3822" s="97"/>
    </row>
    <row r="3823" spans="1:13">
      <c r="A3823" s="5"/>
      <c r="B3823" s="96"/>
      <c r="C3823" s="96"/>
      <c r="D3823" s="97"/>
      <c r="E3823" s="97"/>
      <c r="F3823" s="97"/>
      <c r="G3823" s="97"/>
      <c r="H3823" s="97"/>
      <c r="I3823" s="97"/>
      <c r="J3823" s="97"/>
      <c r="K3823" s="97"/>
      <c r="L3823" s="97"/>
      <c r="M3823" s="97"/>
    </row>
    <row r="3824" spans="1:13">
      <c r="A3824" s="5"/>
      <c r="B3824" s="96"/>
      <c r="C3824" s="96"/>
      <c r="D3824" s="97"/>
      <c r="E3824" s="97"/>
      <c r="F3824" s="97"/>
      <c r="G3824" s="97"/>
      <c r="H3824" s="97"/>
      <c r="I3824" s="97"/>
      <c r="J3824" s="97"/>
      <c r="K3824" s="97"/>
      <c r="L3824" s="97"/>
      <c r="M3824" s="97"/>
    </row>
    <row r="3825" spans="1:13">
      <c r="A3825" s="5"/>
      <c r="B3825" s="96"/>
      <c r="C3825" s="96"/>
      <c r="D3825" s="97"/>
      <c r="E3825" s="97"/>
      <c r="F3825" s="97"/>
      <c r="G3825" s="97"/>
      <c r="H3825" s="97"/>
      <c r="I3825" s="97"/>
      <c r="J3825" s="97"/>
      <c r="K3825" s="97"/>
      <c r="L3825" s="97"/>
      <c r="M3825" s="97"/>
    </row>
    <row r="3826" spans="1:13">
      <c r="A3826" s="5"/>
      <c r="B3826" s="96"/>
      <c r="C3826" s="96"/>
      <c r="D3826" s="97"/>
      <c r="E3826" s="97"/>
      <c r="F3826" s="97"/>
      <c r="G3826" s="97"/>
      <c r="H3826" s="97"/>
      <c r="I3826" s="97"/>
      <c r="J3826" s="97"/>
      <c r="K3826" s="97"/>
      <c r="L3826" s="97"/>
      <c r="M3826" s="97"/>
    </row>
    <row r="3827" spans="1:13">
      <c r="A3827" s="5"/>
      <c r="B3827" s="96"/>
      <c r="C3827" s="96"/>
      <c r="D3827" s="97"/>
      <c r="E3827" s="97"/>
      <c r="F3827" s="97"/>
      <c r="G3827" s="97"/>
      <c r="H3827" s="97"/>
      <c r="I3827" s="97"/>
      <c r="J3827" s="97"/>
      <c r="K3827" s="97"/>
      <c r="L3827" s="97"/>
      <c r="M3827" s="97"/>
    </row>
    <row r="3828" spans="1:13">
      <c r="A3828" s="5"/>
      <c r="B3828" s="96"/>
      <c r="C3828" s="96"/>
      <c r="D3828" s="97"/>
      <c r="E3828" s="97"/>
      <c r="F3828" s="97"/>
      <c r="G3828" s="97"/>
      <c r="H3828" s="97"/>
      <c r="I3828" s="97"/>
      <c r="J3828" s="97"/>
      <c r="K3828" s="97"/>
      <c r="L3828" s="97"/>
      <c r="M3828" s="97"/>
    </row>
    <row r="3829" spans="1:13">
      <c r="A3829" s="5"/>
      <c r="B3829" s="96"/>
      <c r="C3829" s="96"/>
      <c r="D3829" s="97"/>
      <c r="E3829" s="97"/>
      <c r="F3829" s="97"/>
      <c r="G3829" s="97"/>
      <c r="H3829" s="97"/>
      <c r="I3829" s="97"/>
      <c r="J3829" s="97"/>
      <c r="K3829" s="97"/>
      <c r="L3829" s="97"/>
      <c r="M3829" s="97"/>
    </row>
    <row r="3830" spans="1:13">
      <c r="A3830" s="5"/>
      <c r="B3830" s="96"/>
      <c r="C3830" s="96"/>
      <c r="D3830" s="97"/>
      <c r="E3830" s="97"/>
      <c r="F3830" s="97"/>
      <c r="G3830" s="97"/>
      <c r="H3830" s="97"/>
      <c r="I3830" s="97"/>
      <c r="J3830" s="97"/>
      <c r="K3830" s="97"/>
      <c r="L3830" s="97"/>
      <c r="M3830" s="97"/>
    </row>
    <row r="3831" spans="1:13">
      <c r="A3831" s="5"/>
      <c r="B3831" s="96"/>
      <c r="C3831" s="96"/>
      <c r="D3831" s="97"/>
      <c r="E3831" s="97"/>
      <c r="F3831" s="97"/>
      <c r="G3831" s="97"/>
      <c r="H3831" s="97"/>
      <c r="I3831" s="97"/>
      <c r="J3831" s="97"/>
      <c r="K3831" s="97"/>
      <c r="L3831" s="97"/>
      <c r="M3831" s="97"/>
    </row>
    <row r="3832" spans="1:13">
      <c r="A3832" s="5"/>
      <c r="B3832" s="96"/>
      <c r="C3832" s="96"/>
      <c r="D3832" s="97"/>
      <c r="E3832" s="97"/>
      <c r="F3832" s="97"/>
      <c r="G3832" s="97"/>
      <c r="H3832" s="97"/>
      <c r="I3832" s="97"/>
      <c r="J3832" s="97"/>
      <c r="K3832" s="97"/>
      <c r="L3832" s="97"/>
      <c r="M3832" s="97"/>
    </row>
    <row r="3833" spans="1:13">
      <c r="A3833" s="5"/>
      <c r="B3833" s="96"/>
      <c r="C3833" s="96"/>
      <c r="D3833" s="97"/>
      <c r="E3833" s="97"/>
      <c r="F3833" s="97"/>
      <c r="G3833" s="97"/>
      <c r="H3833" s="97"/>
      <c r="I3833" s="97"/>
      <c r="J3833" s="97"/>
      <c r="K3833" s="97"/>
      <c r="L3833" s="97"/>
      <c r="M3833" s="97"/>
    </row>
    <row r="3834" spans="1:13">
      <c r="A3834" s="5"/>
      <c r="B3834" s="96"/>
      <c r="C3834" s="96"/>
      <c r="D3834" s="97"/>
      <c r="E3834" s="97"/>
      <c r="F3834" s="97"/>
      <c r="G3834" s="97"/>
      <c r="H3834" s="97"/>
      <c r="I3834" s="97"/>
      <c r="J3834" s="97"/>
      <c r="K3834" s="97"/>
      <c r="L3834" s="97"/>
      <c r="M3834" s="97"/>
    </row>
    <row r="3835" spans="1:13">
      <c r="A3835" s="5"/>
      <c r="B3835" s="96"/>
      <c r="C3835" s="96"/>
      <c r="D3835" s="97"/>
      <c r="E3835" s="97"/>
      <c r="F3835" s="97"/>
      <c r="G3835" s="97"/>
      <c r="H3835" s="97"/>
      <c r="I3835" s="97"/>
      <c r="J3835" s="97"/>
      <c r="K3835" s="97"/>
      <c r="L3835" s="97"/>
      <c r="M3835" s="97"/>
    </row>
    <row r="3836" spans="1:13">
      <c r="A3836" s="5"/>
      <c r="B3836" s="96"/>
      <c r="C3836" s="96"/>
      <c r="D3836" s="97"/>
      <c r="E3836" s="97"/>
      <c r="F3836" s="97"/>
      <c r="G3836" s="97"/>
      <c r="H3836" s="97"/>
      <c r="I3836" s="97"/>
      <c r="J3836" s="97"/>
      <c r="K3836" s="97"/>
      <c r="L3836" s="97"/>
      <c r="M3836" s="97"/>
    </row>
    <row r="3837" spans="1:13">
      <c r="A3837" s="5"/>
      <c r="B3837" s="96"/>
      <c r="C3837" s="96"/>
      <c r="D3837" s="97"/>
      <c r="E3837" s="97"/>
      <c r="F3837" s="97"/>
      <c r="G3837" s="97"/>
      <c r="H3837" s="97"/>
      <c r="I3837" s="97"/>
      <c r="J3837" s="97"/>
      <c r="K3837" s="97"/>
      <c r="L3837" s="97"/>
      <c r="M3837" s="97"/>
    </row>
    <row r="3838" spans="1:13">
      <c r="A3838" s="5"/>
      <c r="B3838" s="96"/>
      <c r="C3838" s="96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</row>
    <row r="3839" spans="1:13">
      <c r="A3839" s="5"/>
      <c r="B3839" s="96"/>
      <c r="C3839" s="96"/>
      <c r="D3839" s="97"/>
      <c r="E3839" s="97"/>
      <c r="F3839" s="97"/>
      <c r="G3839" s="97"/>
      <c r="H3839" s="97"/>
      <c r="I3839" s="97"/>
      <c r="J3839" s="97"/>
      <c r="K3839" s="97"/>
      <c r="L3839" s="97"/>
      <c r="M3839" s="97"/>
    </row>
    <row r="3840" spans="1:13">
      <c r="A3840" s="5"/>
      <c r="B3840" s="96"/>
      <c r="C3840" s="96"/>
      <c r="D3840" s="97"/>
      <c r="E3840" s="97"/>
      <c r="F3840" s="97"/>
      <c r="G3840" s="97"/>
      <c r="H3840" s="97"/>
      <c r="I3840" s="97"/>
      <c r="J3840" s="97"/>
      <c r="K3840" s="97"/>
      <c r="L3840" s="97"/>
      <c r="M3840" s="97"/>
    </row>
    <row r="3841" spans="1:13">
      <c r="A3841" s="5"/>
      <c r="B3841" s="96"/>
      <c r="C3841" s="96"/>
      <c r="D3841" s="97"/>
      <c r="E3841" s="97"/>
      <c r="F3841" s="97"/>
      <c r="G3841" s="97"/>
      <c r="H3841" s="97"/>
      <c r="I3841" s="97"/>
      <c r="J3841" s="97"/>
      <c r="K3841" s="97"/>
      <c r="L3841" s="97"/>
      <c r="M3841" s="97"/>
    </row>
    <row r="3842" spans="1:13">
      <c r="A3842" s="5"/>
      <c r="B3842" s="96"/>
      <c r="C3842" s="96"/>
      <c r="D3842" s="97"/>
      <c r="E3842" s="97"/>
      <c r="F3842" s="97"/>
      <c r="G3842" s="97"/>
      <c r="H3842" s="97"/>
      <c r="I3842" s="97"/>
      <c r="J3842" s="97"/>
      <c r="K3842" s="97"/>
      <c r="L3842" s="97"/>
      <c r="M3842" s="97"/>
    </row>
    <row r="3843" spans="1:13">
      <c r="A3843" s="5"/>
      <c r="B3843" s="96"/>
      <c r="C3843" s="96"/>
      <c r="D3843" s="97"/>
      <c r="E3843" s="97"/>
      <c r="F3843" s="97"/>
      <c r="G3843" s="97"/>
      <c r="H3843" s="97"/>
      <c r="I3843" s="97"/>
      <c r="J3843" s="97"/>
      <c r="K3843" s="97"/>
      <c r="L3843" s="97"/>
      <c r="M3843" s="97"/>
    </row>
    <row r="3844" spans="1:13">
      <c r="A3844" s="5"/>
      <c r="B3844" s="96"/>
      <c r="C3844" s="96"/>
      <c r="D3844" s="97"/>
      <c r="E3844" s="97"/>
      <c r="F3844" s="97"/>
      <c r="G3844" s="97"/>
      <c r="H3844" s="97"/>
      <c r="I3844" s="97"/>
      <c r="J3844" s="97"/>
      <c r="K3844" s="97"/>
      <c r="L3844" s="97"/>
      <c r="M3844" s="97"/>
    </row>
    <row r="3845" spans="1:13">
      <c r="A3845" s="5"/>
      <c r="B3845" s="96"/>
      <c r="C3845" s="96"/>
      <c r="D3845" s="97"/>
      <c r="E3845" s="97"/>
      <c r="F3845" s="97"/>
      <c r="G3845" s="97"/>
      <c r="H3845" s="97"/>
      <c r="I3845" s="97"/>
      <c r="J3845" s="97"/>
      <c r="K3845" s="97"/>
      <c r="L3845" s="97"/>
      <c r="M3845" s="97"/>
    </row>
    <row r="3846" spans="1:13">
      <c r="A3846" s="5"/>
      <c r="B3846" s="96"/>
      <c r="C3846" s="96"/>
      <c r="D3846" s="97"/>
      <c r="E3846" s="97"/>
      <c r="F3846" s="97"/>
      <c r="G3846" s="97"/>
      <c r="H3846" s="97"/>
      <c r="I3846" s="97"/>
      <c r="J3846" s="97"/>
      <c r="K3846" s="97"/>
      <c r="L3846" s="97"/>
      <c r="M3846" s="97"/>
    </row>
    <row r="3847" spans="1:13">
      <c r="A3847" s="5"/>
      <c r="B3847" s="96"/>
      <c r="C3847" s="96"/>
      <c r="D3847" s="97"/>
      <c r="E3847" s="97"/>
      <c r="F3847" s="97"/>
      <c r="G3847" s="97"/>
      <c r="H3847" s="97"/>
      <c r="I3847" s="97"/>
      <c r="J3847" s="97"/>
      <c r="K3847" s="97"/>
      <c r="L3847" s="97"/>
      <c r="M3847" s="97"/>
    </row>
    <row r="3848" spans="1:13">
      <c r="A3848" s="5"/>
      <c r="B3848" s="96"/>
      <c r="C3848" s="96"/>
      <c r="D3848" s="97"/>
      <c r="E3848" s="97"/>
      <c r="F3848" s="97"/>
      <c r="G3848" s="97"/>
      <c r="H3848" s="97"/>
      <c r="I3848" s="97"/>
      <c r="J3848" s="97"/>
      <c r="K3848" s="97"/>
      <c r="L3848" s="97"/>
      <c r="M3848" s="97"/>
    </row>
    <row r="3849" spans="1:13">
      <c r="A3849" s="5"/>
      <c r="B3849" s="96"/>
      <c r="C3849" s="96"/>
      <c r="D3849" s="97"/>
      <c r="E3849" s="97"/>
      <c r="F3849" s="97"/>
      <c r="G3849" s="97"/>
      <c r="H3849" s="97"/>
      <c r="I3849" s="97"/>
      <c r="J3849" s="97"/>
      <c r="K3849" s="97"/>
      <c r="L3849" s="97"/>
      <c r="M3849" s="97"/>
    </row>
    <row r="3850" spans="1:13">
      <c r="A3850" s="5"/>
      <c r="B3850" s="96"/>
      <c r="C3850" s="96"/>
      <c r="D3850" s="97"/>
      <c r="E3850" s="97"/>
      <c r="F3850" s="97"/>
      <c r="G3850" s="97"/>
      <c r="H3850" s="97"/>
      <c r="I3850" s="97"/>
      <c r="J3850" s="97"/>
      <c r="K3850" s="97"/>
      <c r="L3850" s="97"/>
      <c r="M3850" s="97"/>
    </row>
    <row r="3851" spans="1:13">
      <c r="A3851" s="5"/>
      <c r="B3851" s="96"/>
      <c r="C3851" s="96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</row>
    <row r="3852" spans="1:13">
      <c r="A3852" s="5"/>
      <c r="B3852" s="96"/>
      <c r="C3852" s="96"/>
      <c r="D3852" s="97"/>
      <c r="E3852" s="97"/>
      <c r="F3852" s="97"/>
      <c r="G3852" s="97"/>
      <c r="H3852" s="97"/>
      <c r="I3852" s="97"/>
      <c r="J3852" s="97"/>
      <c r="K3852" s="97"/>
      <c r="L3852" s="97"/>
      <c r="M3852" s="97"/>
    </row>
    <row r="3853" spans="1:13">
      <c r="A3853" s="5"/>
      <c r="B3853" s="96"/>
      <c r="C3853" s="96"/>
      <c r="D3853" s="97"/>
      <c r="E3853" s="97"/>
      <c r="F3853" s="97"/>
      <c r="G3853" s="97"/>
      <c r="H3853" s="97"/>
      <c r="I3853" s="97"/>
      <c r="J3853" s="97"/>
      <c r="K3853" s="97"/>
      <c r="L3853" s="97"/>
      <c r="M3853" s="97"/>
    </row>
    <row r="3854" spans="1:13">
      <c r="A3854" s="5"/>
      <c r="B3854" s="96"/>
      <c r="C3854" s="96"/>
      <c r="D3854" s="97"/>
      <c r="E3854" s="97"/>
      <c r="F3854" s="97"/>
      <c r="G3854" s="97"/>
      <c r="H3854" s="97"/>
      <c r="I3854" s="97"/>
      <c r="J3854" s="97"/>
      <c r="K3854" s="97"/>
      <c r="L3854" s="97"/>
      <c r="M3854" s="97"/>
    </row>
    <row r="3855" spans="1:13">
      <c r="A3855" s="5"/>
      <c r="B3855" s="96"/>
      <c r="C3855" s="96"/>
      <c r="D3855" s="97"/>
      <c r="E3855" s="97"/>
      <c r="F3855" s="97"/>
      <c r="G3855" s="97"/>
      <c r="H3855" s="97"/>
      <c r="I3855" s="97"/>
      <c r="J3855" s="97"/>
      <c r="K3855" s="97"/>
      <c r="L3855" s="97"/>
      <c r="M3855" s="97"/>
    </row>
    <row r="3856" spans="1:13">
      <c r="A3856" s="5"/>
      <c r="B3856" s="96"/>
      <c r="C3856" s="96"/>
      <c r="D3856" s="97"/>
      <c r="E3856" s="97"/>
      <c r="F3856" s="97"/>
      <c r="G3856" s="97"/>
      <c r="H3856" s="97"/>
      <c r="I3856" s="97"/>
      <c r="J3856" s="97"/>
      <c r="K3856" s="97"/>
      <c r="L3856" s="97"/>
      <c r="M3856" s="97"/>
    </row>
    <row r="3857" spans="1:13">
      <c r="A3857" s="5"/>
      <c r="B3857" s="96"/>
      <c r="C3857" s="96"/>
      <c r="D3857" s="97"/>
      <c r="E3857" s="97"/>
      <c r="F3857" s="97"/>
      <c r="G3857" s="97"/>
      <c r="H3857" s="97"/>
      <c r="I3857" s="97"/>
      <c r="J3857" s="97"/>
      <c r="K3857" s="97"/>
      <c r="L3857" s="97"/>
      <c r="M3857" s="97"/>
    </row>
    <row r="3858" spans="1:13">
      <c r="A3858" s="5"/>
      <c r="B3858" s="96"/>
      <c r="C3858" s="96"/>
      <c r="D3858" s="97"/>
      <c r="E3858" s="97"/>
      <c r="F3858" s="97"/>
      <c r="G3858" s="97"/>
      <c r="H3858" s="97"/>
      <c r="I3858" s="97"/>
      <c r="J3858" s="97"/>
      <c r="K3858" s="97"/>
      <c r="L3858" s="97"/>
      <c r="M3858" s="97"/>
    </row>
    <row r="3859" spans="1:13">
      <c r="A3859" s="5"/>
      <c r="B3859" s="96"/>
      <c r="C3859" s="96"/>
      <c r="D3859" s="97"/>
      <c r="E3859" s="97"/>
      <c r="F3859" s="97"/>
      <c r="G3859" s="97"/>
      <c r="H3859" s="97"/>
      <c r="I3859" s="97"/>
      <c r="J3859" s="97"/>
      <c r="K3859" s="97"/>
      <c r="L3859" s="97"/>
      <c r="M3859" s="97"/>
    </row>
    <row r="3860" spans="1:13">
      <c r="A3860" s="5"/>
      <c r="B3860" s="96"/>
      <c r="C3860" s="96"/>
      <c r="D3860" s="97"/>
      <c r="E3860" s="97"/>
      <c r="F3860" s="97"/>
      <c r="G3860" s="97"/>
      <c r="H3860" s="97"/>
      <c r="I3860" s="97"/>
      <c r="J3860" s="97"/>
      <c r="K3860" s="97"/>
      <c r="L3860" s="97"/>
      <c r="M3860" s="97"/>
    </row>
    <row r="3861" spans="1:13">
      <c r="A3861" s="5"/>
      <c r="B3861" s="96"/>
      <c r="C3861" s="96"/>
      <c r="D3861" s="97"/>
      <c r="E3861" s="97"/>
      <c r="F3861" s="97"/>
      <c r="G3861" s="97"/>
      <c r="H3861" s="97"/>
      <c r="I3861" s="97"/>
      <c r="J3861" s="97"/>
      <c r="K3861" s="97"/>
      <c r="L3861" s="97"/>
      <c r="M3861" s="97"/>
    </row>
    <row r="3862" spans="1:13">
      <c r="A3862" s="5"/>
      <c r="B3862" s="96"/>
      <c r="C3862" s="96"/>
      <c r="D3862" s="97"/>
      <c r="E3862" s="97"/>
      <c r="F3862" s="97"/>
      <c r="G3862" s="97"/>
      <c r="H3862" s="97"/>
      <c r="I3862" s="97"/>
      <c r="J3862" s="97"/>
      <c r="K3862" s="97"/>
      <c r="L3862" s="97"/>
      <c r="M3862" s="97"/>
    </row>
    <row r="3863" spans="1:13">
      <c r="A3863" s="5"/>
      <c r="B3863" s="96"/>
      <c r="C3863" s="96"/>
      <c r="D3863" s="97"/>
      <c r="E3863" s="97"/>
      <c r="F3863" s="97"/>
      <c r="G3863" s="97"/>
      <c r="H3863" s="97"/>
      <c r="I3863" s="97"/>
      <c r="J3863" s="97"/>
      <c r="K3863" s="97"/>
      <c r="L3863" s="97"/>
      <c r="M3863" s="97"/>
    </row>
    <row r="3864" spans="1:13">
      <c r="A3864" s="5"/>
      <c r="B3864" s="96"/>
      <c r="C3864" s="96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</row>
    <row r="3865" spans="1:13">
      <c r="A3865" s="5"/>
      <c r="B3865" s="96"/>
      <c r="C3865" s="96"/>
      <c r="D3865" s="97"/>
      <c r="E3865" s="97"/>
      <c r="F3865" s="97"/>
      <c r="G3865" s="97"/>
      <c r="H3865" s="97"/>
      <c r="I3865" s="97"/>
      <c r="J3865" s="97"/>
      <c r="K3865" s="97"/>
      <c r="L3865" s="97"/>
      <c r="M3865" s="97"/>
    </row>
    <row r="3866" spans="1:13">
      <c r="A3866" s="5"/>
      <c r="B3866" s="96"/>
      <c r="C3866" s="96"/>
      <c r="D3866" s="97"/>
      <c r="E3866" s="97"/>
      <c r="F3866" s="97"/>
      <c r="G3866" s="97"/>
      <c r="H3866" s="97"/>
      <c r="I3866" s="97"/>
      <c r="J3866" s="97"/>
      <c r="K3866" s="97"/>
      <c r="L3866" s="97"/>
      <c r="M3866" s="97"/>
    </row>
    <row r="3867" spans="1:13">
      <c r="A3867" s="5"/>
      <c r="B3867" s="96"/>
      <c r="C3867" s="96"/>
      <c r="D3867" s="97"/>
      <c r="E3867" s="97"/>
      <c r="F3867" s="97"/>
      <c r="G3867" s="97"/>
      <c r="H3867" s="97"/>
      <c r="I3867" s="97"/>
      <c r="J3867" s="97"/>
      <c r="K3867" s="97"/>
      <c r="L3867" s="97"/>
      <c r="M3867" s="97"/>
    </row>
    <row r="3868" spans="1:13">
      <c r="A3868" s="5"/>
      <c r="B3868" s="96"/>
      <c r="C3868" s="96"/>
      <c r="D3868" s="97"/>
      <c r="E3868" s="97"/>
      <c r="F3868" s="97"/>
      <c r="G3868" s="97"/>
      <c r="H3868" s="97"/>
      <c r="I3868" s="97"/>
      <c r="J3868" s="97"/>
      <c r="K3868" s="97"/>
      <c r="L3868" s="97"/>
      <c r="M3868" s="97"/>
    </row>
    <row r="3869" spans="1:13">
      <c r="A3869" s="5"/>
      <c r="B3869" s="96"/>
      <c r="C3869" s="96"/>
      <c r="D3869" s="97"/>
      <c r="E3869" s="97"/>
      <c r="F3869" s="97"/>
      <c r="G3869" s="97"/>
      <c r="H3869" s="97"/>
      <c r="I3869" s="97"/>
      <c r="J3869" s="97"/>
      <c r="K3869" s="97"/>
      <c r="L3869" s="97"/>
      <c r="M3869" s="97"/>
    </row>
    <row r="3870" spans="1:13">
      <c r="A3870" s="5"/>
      <c r="B3870" s="96"/>
      <c r="C3870" s="96"/>
      <c r="D3870" s="97"/>
      <c r="E3870" s="97"/>
      <c r="F3870" s="97"/>
      <c r="G3870" s="97"/>
      <c r="H3870" s="97"/>
      <c r="I3870" s="97"/>
      <c r="J3870" s="97"/>
      <c r="K3870" s="97"/>
      <c r="L3870" s="97"/>
      <c r="M3870" s="97"/>
    </row>
    <row r="3871" spans="1:13">
      <c r="A3871" s="5"/>
      <c r="B3871" s="96"/>
      <c r="C3871" s="96"/>
      <c r="D3871" s="97"/>
      <c r="E3871" s="97"/>
      <c r="F3871" s="97"/>
      <c r="G3871" s="97"/>
      <c r="H3871" s="97"/>
      <c r="I3871" s="97"/>
      <c r="J3871" s="97"/>
      <c r="K3871" s="97"/>
      <c r="L3871" s="97"/>
      <c r="M3871" s="97"/>
    </row>
    <row r="3872" spans="1:13">
      <c r="A3872" s="5"/>
      <c r="B3872" s="3"/>
      <c r="C3872" s="3"/>
      <c r="D3872" s="4"/>
      <c r="E3872" s="4"/>
      <c r="F3872" s="4"/>
      <c r="G3872" s="4"/>
      <c r="H3872" s="97"/>
      <c r="I3872" s="4"/>
      <c r="J3872" s="4"/>
      <c r="K3872" s="4"/>
      <c r="L3872" s="4"/>
      <c r="M3872" s="4"/>
    </row>
    <row r="3873" spans="1:13">
      <c r="A3873" s="5"/>
      <c r="B3873" s="96"/>
      <c r="C3873" s="96"/>
      <c r="D3873" s="97"/>
      <c r="E3873" s="97"/>
      <c r="F3873" s="97"/>
      <c r="G3873" s="97"/>
      <c r="H3873" s="97"/>
      <c r="I3873" s="97"/>
      <c r="J3873" s="97"/>
      <c r="K3873" s="97"/>
      <c r="L3873" s="97"/>
      <c r="M3873" s="97"/>
    </row>
    <row r="3874" spans="1:13">
      <c r="A3874" s="5"/>
      <c r="B3874" s="96"/>
      <c r="C3874" s="96"/>
      <c r="D3874" s="97"/>
      <c r="E3874" s="97"/>
      <c r="F3874" s="97"/>
      <c r="G3874" s="97"/>
      <c r="H3874" s="97"/>
      <c r="I3874" s="97"/>
      <c r="J3874" s="97"/>
      <c r="K3874" s="97"/>
      <c r="L3874" s="97"/>
      <c r="M3874" s="97"/>
    </row>
    <row r="3875" spans="1:13">
      <c r="A3875" s="5"/>
      <c r="B3875" s="96"/>
      <c r="C3875" s="96"/>
      <c r="D3875" s="97"/>
      <c r="E3875" s="97"/>
      <c r="F3875" s="97"/>
      <c r="G3875" s="97"/>
      <c r="H3875" s="97"/>
      <c r="I3875" s="97"/>
      <c r="J3875" s="97"/>
      <c r="K3875" s="97"/>
      <c r="L3875" s="97"/>
      <c r="M3875" s="97"/>
    </row>
    <row r="3876" spans="1:13">
      <c r="A3876" s="5"/>
      <c r="B3876" s="96"/>
      <c r="C3876" s="96"/>
      <c r="D3876" s="97"/>
      <c r="E3876" s="97"/>
      <c r="F3876" s="97"/>
      <c r="G3876" s="97"/>
      <c r="H3876" s="97"/>
      <c r="I3876" s="97"/>
      <c r="J3876" s="97"/>
      <c r="K3876" s="97"/>
      <c r="L3876" s="97"/>
      <c r="M3876" s="97"/>
    </row>
    <row r="3877" spans="1:13">
      <c r="A3877" s="5"/>
      <c r="B3877" s="96"/>
      <c r="C3877" s="96"/>
      <c r="D3877" s="97"/>
      <c r="E3877" s="97"/>
      <c r="F3877" s="97"/>
      <c r="G3877" s="97"/>
      <c r="H3877" s="97"/>
      <c r="I3877" s="97"/>
      <c r="J3877" s="97"/>
      <c r="K3877" s="97"/>
      <c r="L3877" s="97"/>
      <c r="M3877" s="97"/>
    </row>
    <row r="3878" spans="1:13">
      <c r="A3878" s="5"/>
      <c r="B3878" s="96"/>
      <c r="C3878" s="96"/>
      <c r="D3878" s="97"/>
      <c r="E3878" s="97"/>
      <c r="F3878" s="97"/>
      <c r="G3878" s="97"/>
      <c r="H3878" s="97"/>
      <c r="I3878" s="97"/>
      <c r="J3878" s="97"/>
      <c r="K3878" s="97"/>
      <c r="L3878" s="97"/>
      <c r="M3878" s="97"/>
    </row>
    <row r="3879" spans="1:13">
      <c r="A3879" s="5"/>
      <c r="B3879" s="96"/>
      <c r="C3879" s="96"/>
      <c r="D3879" s="97"/>
      <c r="E3879" s="97"/>
      <c r="F3879" s="97"/>
      <c r="G3879" s="97"/>
      <c r="H3879" s="97"/>
      <c r="I3879" s="97"/>
      <c r="J3879" s="97"/>
      <c r="K3879" s="97"/>
      <c r="L3879" s="97"/>
      <c r="M3879" s="97"/>
    </row>
    <row r="3880" spans="1:13">
      <c r="A3880" s="5"/>
      <c r="B3880" s="96"/>
      <c r="C3880" s="96"/>
      <c r="D3880" s="97"/>
      <c r="E3880" s="97"/>
      <c r="F3880" s="97"/>
      <c r="G3880" s="97"/>
      <c r="H3880" s="97"/>
      <c r="I3880" s="97"/>
      <c r="J3880" s="97"/>
      <c r="K3880" s="97"/>
      <c r="L3880" s="97"/>
      <c r="M3880" s="97"/>
    </row>
    <row r="3881" spans="1:13">
      <c r="A3881" s="5"/>
      <c r="B3881" s="96"/>
      <c r="C3881" s="96"/>
      <c r="D3881" s="97"/>
      <c r="E3881" s="97"/>
      <c r="F3881" s="97"/>
      <c r="G3881" s="97"/>
      <c r="H3881" s="97"/>
      <c r="I3881" s="97"/>
      <c r="J3881" s="97"/>
      <c r="K3881" s="97"/>
      <c r="L3881" s="97"/>
      <c r="M3881" s="97"/>
    </row>
    <row r="3882" spans="1:13">
      <c r="A3882" s="5"/>
      <c r="B3882" s="96"/>
      <c r="C3882" s="96"/>
      <c r="D3882" s="97"/>
      <c r="E3882" s="97"/>
      <c r="F3882" s="97"/>
      <c r="G3882" s="97"/>
      <c r="H3882" s="97"/>
      <c r="I3882" s="97"/>
      <c r="J3882" s="97"/>
      <c r="K3882" s="97"/>
      <c r="L3882" s="97"/>
      <c r="M3882" s="97"/>
    </row>
    <row r="3883" spans="1:13">
      <c r="A3883" s="5"/>
      <c r="B3883" s="96"/>
      <c r="C3883" s="96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</row>
    <row r="3884" spans="1:13">
      <c r="A3884" s="5"/>
      <c r="B3884" s="96"/>
      <c r="C3884" s="96"/>
      <c r="D3884" s="97"/>
      <c r="E3884" s="97"/>
      <c r="F3884" s="97"/>
      <c r="G3884" s="97"/>
      <c r="H3884" s="97"/>
      <c r="I3884" s="97"/>
      <c r="J3884" s="97"/>
      <c r="K3884" s="97"/>
      <c r="L3884" s="97"/>
      <c r="M3884" s="97"/>
    </row>
    <row r="3885" spans="1:13">
      <c r="A3885" s="5"/>
      <c r="B3885" s="96"/>
      <c r="C3885" s="96"/>
      <c r="D3885" s="97"/>
      <c r="E3885" s="97"/>
      <c r="F3885" s="97"/>
      <c r="G3885" s="97"/>
      <c r="H3885" s="97"/>
      <c r="I3885" s="97"/>
      <c r="J3885" s="97"/>
      <c r="K3885" s="97"/>
      <c r="L3885" s="97"/>
      <c r="M3885" s="97"/>
    </row>
    <row r="3886" spans="1:13">
      <c r="A3886" s="5"/>
      <c r="B3886" s="96"/>
      <c r="C3886" s="96"/>
      <c r="D3886" s="97"/>
      <c r="E3886" s="97"/>
      <c r="F3886" s="97"/>
      <c r="G3886" s="97"/>
      <c r="H3886" s="97"/>
      <c r="I3886" s="97"/>
      <c r="J3886" s="97"/>
      <c r="K3886" s="97"/>
      <c r="L3886" s="97"/>
      <c r="M3886" s="97"/>
    </row>
    <row r="3887" spans="1:13">
      <c r="A3887" s="5"/>
      <c r="B3887" s="96"/>
      <c r="C3887" s="96"/>
      <c r="D3887" s="97"/>
      <c r="E3887" s="97"/>
      <c r="F3887" s="97"/>
      <c r="G3887" s="97"/>
      <c r="H3887" s="97"/>
      <c r="I3887" s="97"/>
      <c r="J3887" s="97"/>
      <c r="K3887" s="97"/>
      <c r="L3887" s="97"/>
      <c r="M3887" s="97"/>
    </row>
    <row r="3888" spans="1:13">
      <c r="A3888" s="5"/>
      <c r="B3888" s="96"/>
      <c r="C3888" s="96"/>
      <c r="D3888" s="97"/>
      <c r="E3888" s="97"/>
      <c r="F3888" s="97"/>
      <c r="G3888" s="97"/>
      <c r="H3888" s="97"/>
      <c r="I3888" s="97"/>
      <c r="J3888" s="97"/>
      <c r="K3888" s="97"/>
      <c r="L3888" s="97"/>
      <c r="M3888" s="97"/>
    </row>
    <row r="3889" spans="1:13">
      <c r="A3889" s="5"/>
      <c r="B3889" s="96"/>
      <c r="C3889" s="96"/>
      <c r="D3889" s="97"/>
      <c r="E3889" s="97"/>
      <c r="F3889" s="97"/>
      <c r="G3889" s="97"/>
      <c r="H3889" s="97"/>
      <c r="I3889" s="97"/>
      <c r="J3889" s="97"/>
      <c r="K3889" s="97"/>
      <c r="L3889" s="97"/>
      <c r="M3889" s="97"/>
    </row>
    <row r="3890" spans="1:13">
      <c r="A3890" s="5"/>
      <c r="B3890" s="96"/>
      <c r="C3890" s="96"/>
      <c r="D3890" s="97"/>
      <c r="E3890" s="97"/>
      <c r="F3890" s="97"/>
      <c r="G3890" s="97"/>
      <c r="H3890" s="97"/>
      <c r="I3890" s="97"/>
      <c r="J3890" s="97"/>
      <c r="K3890" s="97"/>
      <c r="L3890" s="97"/>
      <c r="M3890" s="97"/>
    </row>
    <row r="3891" spans="1:13">
      <c r="A3891" s="5"/>
      <c r="B3891" s="96"/>
      <c r="C3891" s="96"/>
      <c r="D3891" s="97"/>
      <c r="E3891" s="97"/>
      <c r="F3891" s="97"/>
      <c r="G3891" s="97"/>
      <c r="H3891" s="97"/>
      <c r="I3891" s="97"/>
      <c r="J3891" s="97"/>
      <c r="K3891" s="97"/>
      <c r="L3891" s="97"/>
      <c r="M3891" s="97"/>
    </row>
    <row r="3892" spans="1:13">
      <c r="A3892" s="5"/>
      <c r="B3892" s="96"/>
      <c r="C3892" s="96"/>
      <c r="D3892" s="97"/>
      <c r="E3892" s="97"/>
      <c r="F3892" s="97"/>
      <c r="G3892" s="97"/>
      <c r="H3892" s="97"/>
      <c r="I3892" s="97"/>
      <c r="J3892" s="97"/>
      <c r="K3892" s="97"/>
      <c r="L3892" s="97"/>
      <c r="M3892" s="97"/>
    </row>
    <row r="3893" spans="1:13">
      <c r="A3893" s="5"/>
      <c r="B3893" s="96"/>
      <c r="C3893" s="96"/>
      <c r="D3893" s="97"/>
      <c r="E3893" s="97"/>
      <c r="F3893" s="97"/>
      <c r="G3893" s="97"/>
      <c r="H3893" s="97"/>
      <c r="I3893" s="97"/>
      <c r="J3893" s="97"/>
      <c r="K3893" s="97"/>
      <c r="L3893" s="97"/>
      <c r="M3893" s="97"/>
    </row>
    <row r="3894" spans="1:13">
      <c r="A3894" s="5"/>
      <c r="B3894" s="96"/>
      <c r="C3894" s="96"/>
      <c r="D3894" s="97"/>
      <c r="E3894" s="97"/>
      <c r="F3894" s="97"/>
      <c r="G3894" s="97"/>
      <c r="H3894" s="97"/>
      <c r="I3894" s="97"/>
      <c r="J3894" s="97"/>
      <c r="K3894" s="97"/>
      <c r="L3894" s="97"/>
      <c r="M3894" s="97"/>
    </row>
    <row r="3895" spans="1:13">
      <c r="A3895" s="5"/>
      <c r="B3895" s="96"/>
      <c r="C3895" s="96"/>
      <c r="D3895" s="97"/>
      <c r="E3895" s="97"/>
      <c r="F3895" s="97"/>
      <c r="G3895" s="97"/>
      <c r="H3895" s="97"/>
      <c r="I3895" s="97"/>
      <c r="J3895" s="97"/>
      <c r="K3895" s="97"/>
      <c r="L3895" s="97"/>
      <c r="M3895" s="97"/>
    </row>
    <row r="3896" spans="1:13">
      <c r="A3896" s="5"/>
      <c r="B3896" s="96"/>
      <c r="C3896" s="96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</row>
    <row r="3897" spans="1:13">
      <c r="A3897" s="5"/>
      <c r="B3897" s="96"/>
      <c r="C3897" s="96"/>
      <c r="D3897" s="97"/>
      <c r="E3897" s="97"/>
      <c r="F3897" s="97"/>
      <c r="G3897" s="97"/>
      <c r="H3897" s="97"/>
      <c r="I3897" s="97"/>
      <c r="J3897" s="97"/>
      <c r="K3897" s="97"/>
      <c r="L3897" s="97"/>
      <c r="M3897" s="97"/>
    </row>
    <row r="3898" spans="1:13">
      <c r="A3898" s="5"/>
      <c r="B3898" s="96"/>
      <c r="C3898" s="96"/>
      <c r="D3898" s="97"/>
      <c r="E3898" s="97"/>
      <c r="F3898" s="97"/>
      <c r="G3898" s="97"/>
      <c r="H3898" s="97"/>
      <c r="I3898" s="97"/>
      <c r="J3898" s="97"/>
      <c r="K3898" s="97"/>
      <c r="L3898" s="97"/>
      <c r="M3898" s="97"/>
    </row>
    <row r="3899" spans="1:13">
      <c r="A3899" s="5"/>
      <c r="B3899" s="96"/>
      <c r="C3899" s="96"/>
      <c r="D3899" s="97"/>
      <c r="E3899" s="97"/>
      <c r="F3899" s="97"/>
      <c r="G3899" s="97"/>
      <c r="H3899" s="97"/>
      <c r="I3899" s="97"/>
      <c r="J3899" s="97"/>
      <c r="K3899" s="97"/>
      <c r="L3899" s="97"/>
      <c r="M3899" s="97"/>
    </row>
    <row r="3900" spans="1:13">
      <c r="A3900" s="5"/>
      <c r="B3900" s="96"/>
      <c r="C3900" s="96"/>
      <c r="D3900" s="97"/>
      <c r="E3900" s="97"/>
      <c r="F3900" s="97"/>
      <c r="G3900" s="97"/>
      <c r="H3900" s="97"/>
      <c r="I3900" s="97"/>
      <c r="J3900" s="97"/>
      <c r="K3900" s="97"/>
      <c r="L3900" s="97"/>
      <c r="M3900" s="97"/>
    </row>
    <row r="3901" spans="1:13">
      <c r="A3901" s="5"/>
      <c r="B3901" s="96"/>
      <c r="C3901" s="96"/>
      <c r="D3901" s="97"/>
      <c r="E3901" s="97"/>
      <c r="F3901" s="97"/>
      <c r="G3901" s="97"/>
      <c r="H3901" s="97"/>
      <c r="I3901" s="97"/>
      <c r="J3901" s="97"/>
      <c r="K3901" s="97"/>
      <c r="L3901" s="97"/>
      <c r="M3901" s="97"/>
    </row>
    <row r="3902" spans="1:13">
      <c r="A3902" s="5"/>
      <c r="B3902" s="96"/>
      <c r="C3902" s="96"/>
      <c r="D3902" s="97"/>
      <c r="E3902" s="97"/>
      <c r="F3902" s="97"/>
      <c r="G3902" s="97"/>
      <c r="H3902" s="97"/>
      <c r="I3902" s="97"/>
      <c r="J3902" s="97"/>
      <c r="K3902" s="97"/>
      <c r="L3902" s="97"/>
      <c r="M3902" s="97"/>
    </row>
    <row r="3903" spans="1:13">
      <c r="A3903" s="5"/>
      <c r="B3903" s="96"/>
      <c r="C3903" s="96"/>
      <c r="D3903" s="97"/>
      <c r="E3903" s="97"/>
      <c r="F3903" s="97"/>
      <c r="G3903" s="97"/>
      <c r="H3903" s="97"/>
      <c r="I3903" s="97"/>
      <c r="J3903" s="97"/>
      <c r="K3903" s="97"/>
      <c r="L3903" s="97"/>
      <c r="M3903" s="97"/>
    </row>
    <row r="3904" spans="1:13">
      <c r="A3904" s="5"/>
      <c r="B3904" s="96"/>
      <c r="C3904" s="96"/>
      <c r="D3904" s="97"/>
      <c r="E3904" s="97"/>
      <c r="F3904" s="97"/>
      <c r="G3904" s="97"/>
      <c r="H3904" s="97"/>
      <c r="I3904" s="97"/>
      <c r="J3904" s="97"/>
      <c r="K3904" s="97"/>
      <c r="L3904" s="97"/>
      <c r="M3904" s="97"/>
    </row>
    <row r="3905" spans="1:13">
      <c r="A3905" s="5"/>
      <c r="B3905" s="96"/>
      <c r="C3905" s="96"/>
      <c r="D3905" s="97"/>
      <c r="E3905" s="97"/>
      <c r="F3905" s="97"/>
      <c r="G3905" s="97"/>
      <c r="H3905" s="97"/>
      <c r="I3905" s="97"/>
      <c r="J3905" s="97"/>
      <c r="K3905" s="97"/>
      <c r="L3905" s="97"/>
      <c r="M3905" s="97"/>
    </row>
    <row r="3906" spans="1:13">
      <c r="A3906" s="5"/>
      <c r="B3906" s="96"/>
      <c r="C3906" s="96"/>
      <c r="D3906" s="97"/>
      <c r="E3906" s="97"/>
      <c r="F3906" s="97"/>
      <c r="G3906" s="97"/>
      <c r="H3906" s="97"/>
      <c r="I3906" s="97"/>
      <c r="J3906" s="97"/>
      <c r="K3906" s="97"/>
      <c r="L3906" s="97"/>
      <c r="M3906" s="97"/>
    </row>
    <row r="3907" spans="1:13">
      <c r="A3907" s="5"/>
      <c r="B3907" s="96"/>
      <c r="C3907" s="96"/>
      <c r="D3907" s="97"/>
      <c r="E3907" s="97"/>
      <c r="F3907" s="97"/>
      <c r="G3907" s="97"/>
      <c r="H3907" s="97"/>
      <c r="I3907" s="97"/>
      <c r="J3907" s="97"/>
      <c r="K3907" s="97"/>
      <c r="L3907" s="97"/>
      <c r="M3907" s="97"/>
    </row>
    <row r="3908" spans="1:13">
      <c r="A3908" s="5"/>
      <c r="B3908" s="96"/>
      <c r="C3908" s="96"/>
      <c r="D3908" s="97"/>
      <c r="E3908" s="97"/>
      <c r="F3908" s="97"/>
      <c r="G3908" s="97"/>
      <c r="H3908" s="97"/>
      <c r="I3908" s="97"/>
      <c r="J3908" s="97"/>
      <c r="K3908" s="97"/>
      <c r="L3908" s="97"/>
      <c r="M3908" s="97"/>
    </row>
    <row r="3909" spans="1:13">
      <c r="A3909" s="5"/>
      <c r="B3909" s="96"/>
      <c r="C3909" s="96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</row>
    <row r="3910" spans="1:13">
      <c r="A3910" s="5"/>
      <c r="B3910" s="96"/>
      <c r="C3910" s="96"/>
      <c r="D3910" s="97"/>
      <c r="E3910" s="97"/>
      <c r="F3910" s="97"/>
      <c r="G3910" s="97"/>
      <c r="H3910" s="97"/>
      <c r="I3910" s="97"/>
      <c r="J3910" s="97"/>
      <c r="K3910" s="97"/>
      <c r="L3910" s="97"/>
      <c r="M3910" s="97"/>
    </row>
    <row r="3911" spans="1:13">
      <c r="A3911" s="5"/>
      <c r="B3911" s="96"/>
      <c r="C3911" s="96"/>
      <c r="D3911" s="97"/>
      <c r="E3911" s="97"/>
      <c r="F3911" s="97"/>
      <c r="G3911" s="97"/>
      <c r="H3911" s="97"/>
      <c r="I3911" s="97"/>
      <c r="J3911" s="97"/>
      <c r="K3911" s="97"/>
      <c r="L3911" s="97"/>
      <c r="M3911" s="97"/>
    </row>
    <row r="3912" spans="1:13">
      <c r="A3912" s="5"/>
      <c r="B3912" s="96"/>
      <c r="C3912" s="96"/>
      <c r="D3912" s="97"/>
      <c r="E3912" s="97"/>
      <c r="F3912" s="97"/>
      <c r="G3912" s="97"/>
      <c r="H3912" s="97"/>
      <c r="I3912" s="97"/>
      <c r="J3912" s="97"/>
      <c r="K3912" s="97"/>
      <c r="L3912" s="97"/>
      <c r="M3912" s="97"/>
    </row>
    <row r="3913" spans="1:13">
      <c r="A3913" s="5"/>
      <c r="B3913" s="96"/>
      <c r="C3913" s="96"/>
      <c r="D3913" s="97"/>
      <c r="E3913" s="97"/>
      <c r="F3913" s="97"/>
      <c r="G3913" s="97"/>
      <c r="H3913" s="97"/>
      <c r="I3913" s="97"/>
      <c r="J3913" s="97"/>
      <c r="K3913" s="97"/>
      <c r="L3913" s="97"/>
      <c r="M3913" s="97"/>
    </row>
    <row r="3914" spans="1:13">
      <c r="A3914" s="5"/>
      <c r="B3914" s="96"/>
      <c r="C3914" s="96"/>
      <c r="D3914" s="97"/>
      <c r="E3914" s="97"/>
      <c r="F3914" s="97"/>
      <c r="G3914" s="97"/>
      <c r="H3914" s="97"/>
      <c r="I3914" s="97"/>
      <c r="J3914" s="97"/>
      <c r="K3914" s="97"/>
      <c r="L3914" s="97"/>
      <c r="M3914" s="97"/>
    </row>
    <row r="3915" spans="1:13">
      <c r="A3915" s="5"/>
      <c r="B3915" s="96"/>
      <c r="C3915" s="96"/>
      <c r="D3915" s="97"/>
      <c r="E3915" s="97"/>
      <c r="F3915" s="97"/>
      <c r="G3915" s="97"/>
      <c r="H3915" s="97"/>
      <c r="I3915" s="97"/>
      <c r="J3915" s="97"/>
      <c r="K3915" s="97"/>
      <c r="L3915" s="97"/>
      <c r="M3915" s="97"/>
    </row>
    <row r="3916" spans="1:13">
      <c r="A3916" s="5"/>
      <c r="B3916" s="96"/>
      <c r="C3916" s="96"/>
      <c r="D3916" s="97"/>
      <c r="E3916" s="97"/>
      <c r="F3916" s="97"/>
      <c r="G3916" s="97"/>
      <c r="H3916" s="97"/>
      <c r="I3916" s="97"/>
      <c r="J3916" s="97"/>
      <c r="K3916" s="97"/>
      <c r="L3916" s="97"/>
      <c r="M3916" s="97"/>
    </row>
    <row r="3917" spans="1:13">
      <c r="A3917" s="5"/>
      <c r="B3917" s="96"/>
      <c r="C3917" s="96"/>
      <c r="D3917" s="97"/>
      <c r="E3917" s="97"/>
      <c r="F3917" s="97"/>
      <c r="G3917" s="97"/>
      <c r="H3917" s="97"/>
      <c r="I3917" s="97"/>
      <c r="J3917" s="97"/>
      <c r="K3917" s="97"/>
      <c r="L3917" s="97"/>
      <c r="M3917" s="97"/>
    </row>
    <row r="3918" spans="1:13">
      <c r="A3918" s="5"/>
      <c r="B3918" s="96"/>
      <c r="C3918" s="96"/>
      <c r="D3918" s="97"/>
      <c r="E3918" s="97"/>
      <c r="F3918" s="97"/>
      <c r="G3918" s="97"/>
      <c r="H3918" s="97"/>
      <c r="I3918" s="97"/>
      <c r="J3918" s="97"/>
      <c r="K3918" s="97"/>
      <c r="L3918" s="97"/>
      <c r="M3918" s="97"/>
    </row>
    <row r="3919" spans="1:13">
      <c r="A3919" s="5"/>
      <c r="B3919" s="96"/>
      <c r="C3919" s="96"/>
      <c r="D3919" s="97"/>
      <c r="E3919" s="97"/>
      <c r="F3919" s="97"/>
      <c r="G3919" s="97"/>
      <c r="H3919" s="97"/>
      <c r="I3919" s="97"/>
      <c r="J3919" s="97"/>
      <c r="K3919" s="97"/>
      <c r="L3919" s="97"/>
      <c r="M3919" s="97"/>
    </row>
    <row r="3920" spans="1:13">
      <c r="A3920" s="5"/>
      <c r="B3920" s="96"/>
      <c r="C3920" s="96"/>
      <c r="D3920" s="97"/>
      <c r="E3920" s="97"/>
      <c r="F3920" s="97"/>
      <c r="G3920" s="97"/>
      <c r="H3920" s="97"/>
      <c r="I3920" s="97"/>
      <c r="J3920" s="97"/>
      <c r="K3920" s="97"/>
      <c r="L3920" s="97"/>
      <c r="M3920" s="97"/>
    </row>
    <row r="3921" spans="1:13">
      <c r="A3921" s="5"/>
      <c r="B3921" s="96"/>
      <c r="C3921" s="96"/>
      <c r="D3921" s="97"/>
      <c r="E3921" s="97"/>
      <c r="F3921" s="97"/>
      <c r="G3921" s="97"/>
      <c r="H3921" s="97"/>
      <c r="I3921" s="97"/>
      <c r="J3921" s="97"/>
      <c r="K3921" s="97"/>
      <c r="L3921" s="97"/>
      <c r="M3921" s="97"/>
    </row>
    <row r="3922" spans="1:13">
      <c r="A3922" s="5"/>
      <c r="B3922" s="96"/>
      <c r="C3922" s="96"/>
      <c r="D3922" s="97"/>
      <c r="E3922" s="97"/>
      <c r="F3922" s="97"/>
      <c r="G3922" s="97"/>
      <c r="H3922" s="97"/>
      <c r="I3922" s="97"/>
      <c r="J3922" s="97"/>
      <c r="K3922" s="97"/>
      <c r="L3922" s="97"/>
      <c r="M3922" s="97"/>
    </row>
    <row r="3923" spans="1:13">
      <c r="A3923" s="5"/>
      <c r="B3923" s="96"/>
      <c r="C3923" s="96"/>
      <c r="D3923" s="97"/>
      <c r="E3923" s="97"/>
      <c r="F3923" s="97"/>
      <c r="G3923" s="97"/>
      <c r="H3923" s="97"/>
      <c r="I3923" s="97"/>
      <c r="J3923" s="97"/>
      <c r="K3923" s="97"/>
      <c r="L3923" s="97"/>
      <c r="M3923" s="97"/>
    </row>
    <row r="3924" spans="1:13">
      <c r="A3924" s="5"/>
      <c r="B3924" s="96"/>
      <c r="C3924" s="96"/>
      <c r="D3924" s="97"/>
      <c r="E3924" s="97"/>
      <c r="F3924" s="97"/>
      <c r="G3924" s="97"/>
      <c r="H3924" s="97"/>
      <c r="I3924" s="97"/>
      <c r="J3924" s="97"/>
      <c r="K3924" s="97"/>
      <c r="L3924" s="97"/>
      <c r="M3924" s="97"/>
    </row>
    <row r="3925" spans="1:13">
      <c r="A3925" s="5"/>
      <c r="B3925" s="3"/>
      <c r="C3925" s="3"/>
      <c r="D3925" s="4"/>
      <c r="E3925" s="4"/>
      <c r="F3925" s="4"/>
      <c r="G3925" s="4"/>
      <c r="H3925" s="97"/>
      <c r="I3925" s="97"/>
      <c r="J3925" s="4"/>
      <c r="K3925" s="4"/>
      <c r="L3925" s="4"/>
      <c r="M3925" s="4"/>
    </row>
    <row r="3926" spans="1:13">
      <c r="A3926" s="5"/>
      <c r="B3926" s="96"/>
      <c r="C3926" s="96"/>
      <c r="D3926" s="97"/>
      <c r="E3926" s="97"/>
      <c r="F3926" s="97"/>
      <c r="G3926" s="97"/>
      <c r="H3926" s="97"/>
      <c r="I3926" s="97"/>
      <c r="J3926" s="97"/>
      <c r="K3926" s="97"/>
      <c r="L3926" s="97"/>
      <c r="M3926" s="97"/>
    </row>
    <row r="3927" spans="1:13">
      <c r="A3927" s="5"/>
      <c r="B3927" s="96"/>
      <c r="C3927" s="96"/>
      <c r="D3927" s="97"/>
      <c r="E3927" s="97"/>
      <c r="F3927" s="97"/>
      <c r="G3927" s="97"/>
      <c r="H3927" s="97"/>
      <c r="I3927" s="97"/>
      <c r="J3927" s="97"/>
      <c r="K3927" s="97"/>
      <c r="L3927" s="97"/>
      <c r="M3927" s="97"/>
    </row>
    <row r="3928" spans="1:13">
      <c r="A3928" s="5"/>
      <c r="B3928" s="96"/>
      <c r="C3928" s="96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</row>
    <row r="3929" spans="1:13">
      <c r="A3929" s="5"/>
      <c r="B3929" s="3"/>
      <c r="C3929" s="3"/>
      <c r="D3929" s="4"/>
      <c r="E3929" s="4"/>
      <c r="F3929" s="4"/>
      <c r="G3929" s="4"/>
      <c r="H3929" s="97"/>
      <c r="I3929" s="4"/>
      <c r="J3929" s="4"/>
      <c r="K3929" s="4"/>
      <c r="L3929" s="4"/>
      <c r="M3929" s="4"/>
    </row>
    <row r="3930" spans="1:13">
      <c r="A3930" s="5"/>
      <c r="B3930" s="96"/>
      <c r="C3930" s="96"/>
      <c r="D3930" s="97"/>
      <c r="E3930" s="97"/>
      <c r="F3930" s="97"/>
      <c r="G3930" s="97"/>
      <c r="H3930" s="97"/>
      <c r="I3930" s="97"/>
      <c r="J3930" s="97"/>
      <c r="K3930" s="97"/>
      <c r="L3930" s="97"/>
      <c r="M3930" s="97"/>
    </row>
    <row r="3931" spans="1:13">
      <c r="A3931" s="5"/>
      <c r="B3931" s="96"/>
      <c r="C3931" s="96"/>
      <c r="D3931" s="97"/>
      <c r="E3931" s="97"/>
      <c r="F3931" s="97"/>
      <c r="G3931" s="97"/>
      <c r="H3931" s="97"/>
      <c r="I3931" s="97"/>
      <c r="J3931" s="97"/>
      <c r="K3931" s="97"/>
      <c r="L3931" s="97"/>
      <c r="M3931" s="97"/>
    </row>
    <row r="3932" spans="1:13">
      <c r="A3932" s="5"/>
      <c r="B3932" s="96"/>
      <c r="C3932" s="96"/>
      <c r="D3932" s="97"/>
      <c r="E3932" s="97"/>
      <c r="F3932" s="97"/>
      <c r="G3932" s="97"/>
      <c r="H3932" s="97"/>
      <c r="I3932" s="97"/>
      <c r="J3932" s="97"/>
      <c r="K3932" s="97"/>
      <c r="L3932" s="97"/>
      <c r="M3932" s="97"/>
    </row>
    <row r="3933" spans="1:13">
      <c r="A3933" s="5"/>
      <c r="B3933" s="96"/>
      <c r="C3933" s="96"/>
      <c r="D3933" s="97"/>
      <c r="E3933" s="97"/>
      <c r="F3933" s="97"/>
      <c r="G3933" s="97"/>
      <c r="H3933" s="97"/>
      <c r="I3933" s="97"/>
      <c r="J3933" s="97"/>
      <c r="K3933" s="97"/>
      <c r="L3933" s="97"/>
      <c r="M3933" s="97"/>
    </row>
    <row r="3934" spans="1:13">
      <c r="A3934" s="5"/>
      <c r="B3934" s="96"/>
      <c r="C3934" s="96"/>
      <c r="D3934" s="97"/>
      <c r="E3934" s="97"/>
      <c r="F3934" s="97"/>
      <c r="G3934" s="97"/>
      <c r="H3934" s="97"/>
      <c r="I3934" s="97"/>
      <c r="J3934" s="97"/>
      <c r="K3934" s="97"/>
      <c r="L3934" s="97"/>
      <c r="M3934" s="97"/>
    </row>
    <row r="3935" spans="1:13">
      <c r="A3935" s="5"/>
      <c r="B3935" s="96"/>
      <c r="C3935" s="96"/>
      <c r="D3935" s="97"/>
      <c r="E3935" s="97"/>
      <c r="F3935" s="97"/>
      <c r="G3935" s="97"/>
      <c r="H3935" s="97"/>
      <c r="I3935" s="97"/>
      <c r="J3935" s="97"/>
      <c r="K3935" s="97"/>
      <c r="L3935" s="97"/>
      <c r="M3935" s="97"/>
    </row>
    <row r="3936" spans="1:13">
      <c r="A3936" s="5"/>
      <c r="B3936" s="96"/>
      <c r="C3936" s="96"/>
      <c r="D3936" s="97"/>
      <c r="E3936" s="97"/>
      <c r="F3936" s="97"/>
      <c r="G3936" s="97"/>
      <c r="H3936" s="97"/>
      <c r="I3936" s="97"/>
      <c r="J3936" s="97"/>
      <c r="K3936" s="97"/>
      <c r="L3936" s="97"/>
      <c r="M3936" s="97"/>
    </row>
    <row r="3937" spans="1:13">
      <c r="A3937" s="5"/>
      <c r="B3937" s="96"/>
      <c r="C3937" s="96"/>
      <c r="D3937" s="97"/>
      <c r="E3937" s="97"/>
      <c r="F3937" s="97"/>
      <c r="G3937" s="97"/>
      <c r="H3937" s="97"/>
      <c r="I3937" s="97"/>
      <c r="J3937" s="97"/>
      <c r="K3937" s="97"/>
      <c r="L3937" s="97"/>
      <c r="M3937" s="97"/>
    </row>
    <row r="3938" spans="1:13">
      <c r="A3938" s="5"/>
      <c r="B3938" s="96"/>
      <c r="C3938" s="96"/>
      <c r="D3938" s="97"/>
      <c r="E3938" s="97"/>
      <c r="F3938" s="97"/>
      <c r="G3938" s="97"/>
      <c r="H3938" s="97"/>
      <c r="I3938" s="97"/>
      <c r="J3938" s="97"/>
      <c r="K3938" s="97"/>
      <c r="L3938" s="97"/>
      <c r="M3938" s="97"/>
    </row>
    <row r="3939" spans="1:13">
      <c r="A3939" s="5"/>
      <c r="B3939" s="96"/>
      <c r="C3939" s="96"/>
      <c r="D3939" s="97"/>
      <c r="E3939" s="97"/>
      <c r="F3939" s="97"/>
      <c r="G3939" s="97"/>
      <c r="H3939" s="97"/>
      <c r="I3939" s="97"/>
      <c r="J3939" s="97"/>
      <c r="K3939" s="97"/>
      <c r="L3939" s="97"/>
      <c r="M3939" s="97"/>
    </row>
    <row r="3940" spans="1:13">
      <c r="A3940" s="5"/>
      <c r="B3940" s="96"/>
      <c r="C3940" s="96"/>
      <c r="D3940" s="97"/>
      <c r="E3940" s="97"/>
      <c r="F3940" s="97"/>
      <c r="G3940" s="97"/>
      <c r="H3940" s="97"/>
      <c r="I3940" s="97"/>
      <c r="J3940" s="97"/>
      <c r="K3940" s="97"/>
      <c r="L3940" s="97"/>
      <c r="M3940" s="97"/>
    </row>
    <row r="3941" spans="1:13">
      <c r="A3941" s="5"/>
      <c r="B3941" s="96"/>
      <c r="C3941" s="96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</row>
    <row r="3942" spans="1:13">
      <c r="A3942" s="5"/>
      <c r="B3942" s="96"/>
      <c r="C3942" s="96"/>
      <c r="D3942" s="97"/>
      <c r="E3942" s="97"/>
      <c r="F3942" s="97"/>
      <c r="G3942" s="97"/>
      <c r="H3942" s="97"/>
      <c r="I3942" s="97"/>
      <c r="J3942" s="97"/>
      <c r="K3942" s="97"/>
      <c r="L3942" s="97"/>
      <c r="M3942" s="97"/>
    </row>
    <row r="3943" spans="1:13">
      <c r="A3943" s="5"/>
      <c r="B3943" s="96"/>
      <c r="C3943" s="96"/>
      <c r="D3943" s="97"/>
      <c r="E3943" s="97"/>
      <c r="F3943" s="97"/>
      <c r="G3943" s="97"/>
      <c r="H3943" s="97"/>
      <c r="I3943" s="97"/>
      <c r="J3943" s="97"/>
      <c r="K3943" s="97"/>
      <c r="L3943" s="97"/>
      <c r="M3943" s="97"/>
    </row>
    <row r="3944" spans="1:13">
      <c r="A3944" s="5"/>
      <c r="B3944" s="96"/>
      <c r="C3944" s="96"/>
      <c r="D3944" s="97"/>
      <c r="E3944" s="97"/>
      <c r="F3944" s="97"/>
      <c r="G3944" s="97"/>
      <c r="H3944" s="97"/>
      <c r="I3944" s="97"/>
      <c r="J3944" s="97"/>
      <c r="K3944" s="97"/>
      <c r="L3944" s="97"/>
      <c r="M3944" s="97"/>
    </row>
    <row r="3945" spans="1:13">
      <c r="A3945" s="5"/>
      <c r="B3945" s="96"/>
      <c r="C3945" s="96"/>
      <c r="D3945" s="97"/>
      <c r="E3945" s="97"/>
      <c r="F3945" s="97"/>
      <c r="G3945" s="97"/>
      <c r="H3945" s="97"/>
      <c r="I3945" s="97"/>
      <c r="J3945" s="97"/>
      <c r="K3945" s="97"/>
      <c r="L3945" s="97"/>
      <c r="M3945" s="97"/>
    </row>
    <row r="3946" spans="1:13">
      <c r="A3946" s="5"/>
      <c r="B3946" s="96"/>
      <c r="C3946" s="96"/>
      <c r="D3946" s="97"/>
      <c r="E3946" s="97"/>
      <c r="F3946" s="97"/>
      <c r="G3946" s="97"/>
      <c r="H3946" s="97"/>
      <c r="I3946" s="97"/>
      <c r="J3946" s="97"/>
      <c r="K3946" s="97"/>
      <c r="L3946" s="97"/>
      <c r="M3946" s="97"/>
    </row>
    <row r="3947" spans="1:13">
      <c r="A3947" s="5"/>
      <c r="B3947" s="96"/>
      <c r="C3947" s="96"/>
      <c r="D3947" s="97"/>
      <c r="E3947" s="97"/>
      <c r="F3947" s="97"/>
      <c r="G3947" s="97"/>
      <c r="H3947" s="97"/>
      <c r="I3947" s="97"/>
      <c r="J3947" s="97"/>
      <c r="K3947" s="97"/>
      <c r="L3947" s="97"/>
      <c r="M3947" s="97"/>
    </row>
    <row r="3948" spans="1:13">
      <c r="A3948" s="5"/>
      <c r="B3948" s="96"/>
      <c r="C3948" s="96"/>
      <c r="D3948" s="97"/>
      <c r="E3948" s="97"/>
      <c r="F3948" s="97"/>
      <c r="G3948" s="97"/>
      <c r="H3948" s="97"/>
      <c r="I3948" s="97"/>
      <c r="J3948" s="97"/>
      <c r="K3948" s="97"/>
      <c r="L3948" s="97"/>
      <c r="M3948" s="97"/>
    </row>
    <row r="3949" spans="1:13">
      <c r="A3949" s="5"/>
      <c r="B3949" s="96"/>
      <c r="C3949" s="96"/>
      <c r="D3949" s="97"/>
      <c r="E3949" s="97"/>
      <c r="F3949" s="97"/>
      <c r="G3949" s="97"/>
      <c r="H3949" s="97"/>
      <c r="I3949" s="97"/>
      <c r="J3949" s="97"/>
      <c r="K3949" s="97"/>
      <c r="L3949" s="97"/>
      <c r="M3949" s="97"/>
    </row>
    <row r="3950" spans="1:13">
      <c r="A3950" s="5"/>
      <c r="B3950" s="96"/>
      <c r="C3950" s="96"/>
      <c r="D3950" s="97"/>
      <c r="E3950" s="97"/>
      <c r="F3950" s="97"/>
      <c r="G3950" s="97"/>
      <c r="H3950" s="97"/>
      <c r="I3950" s="97"/>
      <c r="J3950" s="97"/>
      <c r="K3950" s="97"/>
      <c r="L3950" s="97"/>
      <c r="M3950" s="97"/>
    </row>
    <row r="3951" spans="1:13">
      <c r="A3951" s="5"/>
      <c r="B3951" s="96"/>
      <c r="C3951" s="96"/>
      <c r="D3951" s="97"/>
      <c r="E3951" s="97"/>
      <c r="F3951" s="97"/>
      <c r="G3951" s="97"/>
      <c r="H3951" s="97"/>
      <c r="I3951" s="97"/>
      <c r="J3951" s="97"/>
      <c r="K3951" s="97"/>
      <c r="L3951" s="97"/>
      <c r="M3951" s="97"/>
    </row>
    <row r="3952" spans="1:13">
      <c r="A3952" s="5"/>
      <c r="B3952" s="96"/>
      <c r="C3952" s="96"/>
      <c r="D3952" s="97"/>
      <c r="E3952" s="97"/>
      <c r="F3952" s="97"/>
      <c r="G3952" s="97"/>
      <c r="H3952" s="97"/>
      <c r="I3952" s="97"/>
      <c r="J3952" s="97"/>
      <c r="K3952" s="97"/>
      <c r="L3952" s="97"/>
      <c r="M3952" s="97"/>
    </row>
    <row r="3953" spans="1:13">
      <c r="A3953" s="5"/>
      <c r="B3953" s="96"/>
      <c r="C3953" s="96"/>
      <c r="D3953" s="97"/>
      <c r="E3953" s="97"/>
      <c r="F3953" s="97"/>
      <c r="G3953" s="97"/>
      <c r="H3953" s="97"/>
      <c r="I3953" s="97"/>
      <c r="J3953" s="97"/>
      <c r="K3953" s="97"/>
      <c r="L3953" s="97"/>
      <c r="M3953" s="97"/>
    </row>
    <row r="3954" spans="1:13">
      <c r="A3954" s="5"/>
      <c r="B3954" s="96"/>
      <c r="C3954" s="96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</row>
    <row r="3955" spans="1:13">
      <c r="A3955" s="5"/>
      <c r="B3955" s="96"/>
      <c r="C3955" s="96"/>
      <c r="D3955" s="97"/>
      <c r="E3955" s="97"/>
      <c r="F3955" s="97"/>
      <c r="G3955" s="97"/>
      <c r="H3955" s="97"/>
      <c r="I3955" s="97"/>
      <c r="J3955" s="97"/>
      <c r="K3955" s="97"/>
      <c r="L3955" s="97"/>
      <c r="M3955" s="97"/>
    </row>
    <row r="3956" spans="1:13">
      <c r="A3956" s="5"/>
      <c r="B3956" s="96"/>
      <c r="C3956" s="96"/>
      <c r="D3956" s="97"/>
      <c r="E3956" s="97"/>
      <c r="F3956" s="97"/>
      <c r="G3956" s="97"/>
      <c r="H3956" s="97"/>
      <c r="I3956" s="97"/>
      <c r="J3956" s="97"/>
      <c r="K3956" s="97"/>
      <c r="L3956" s="97"/>
      <c r="M3956" s="97"/>
    </row>
    <row r="3957" spans="1:13">
      <c r="A3957" s="5"/>
      <c r="B3957" s="96"/>
      <c r="C3957" s="96"/>
      <c r="D3957" s="97"/>
      <c r="E3957" s="97"/>
      <c r="F3957" s="97"/>
      <c r="G3957" s="97"/>
      <c r="H3957" s="97"/>
      <c r="I3957" s="97"/>
      <c r="J3957" s="97"/>
      <c r="K3957" s="97"/>
      <c r="L3957" s="97"/>
      <c r="M3957" s="97"/>
    </row>
    <row r="3958" spans="1:13">
      <c r="A3958" s="5"/>
      <c r="B3958" s="96"/>
      <c r="C3958" s="96"/>
      <c r="D3958" s="97"/>
      <c r="E3958" s="97"/>
      <c r="F3958" s="97"/>
      <c r="G3958" s="97"/>
      <c r="H3958" s="97"/>
      <c r="I3958" s="97"/>
      <c r="J3958" s="97"/>
      <c r="K3958" s="97"/>
      <c r="L3958" s="97"/>
      <c r="M3958" s="97"/>
    </row>
    <row r="3959" spans="1:13">
      <c r="A3959" s="5"/>
      <c r="B3959" s="96"/>
      <c r="C3959" s="96"/>
      <c r="D3959" s="97"/>
      <c r="E3959" s="97"/>
      <c r="F3959" s="97"/>
      <c r="G3959" s="97"/>
      <c r="H3959" s="97"/>
      <c r="I3959" s="97"/>
      <c r="J3959" s="97"/>
      <c r="K3959" s="97"/>
      <c r="L3959" s="97"/>
      <c r="M3959" s="97"/>
    </row>
    <row r="3960" spans="1:13">
      <c r="A3960" s="5"/>
      <c r="B3960" s="96"/>
      <c r="C3960" s="96"/>
      <c r="D3960" s="97"/>
      <c r="E3960" s="97"/>
      <c r="F3960" s="97"/>
      <c r="G3960" s="97"/>
      <c r="H3960" s="97"/>
      <c r="I3960" s="97"/>
      <c r="J3960" s="97"/>
      <c r="K3960" s="97"/>
      <c r="L3960" s="97"/>
      <c r="M3960" s="97"/>
    </row>
    <row r="3961" spans="1:13">
      <c r="A3961" s="5"/>
      <c r="B3961" s="96"/>
      <c r="C3961" s="96"/>
      <c r="D3961" s="97"/>
      <c r="E3961" s="97"/>
      <c r="F3961" s="97"/>
      <c r="G3961" s="97"/>
      <c r="H3961" s="97"/>
      <c r="I3961" s="97"/>
      <c r="J3961" s="97"/>
      <c r="K3961" s="97"/>
      <c r="L3961" s="97"/>
      <c r="M3961" s="97"/>
    </row>
    <row r="3962" spans="1:13">
      <c r="A3962" s="5"/>
      <c r="B3962" s="96"/>
      <c r="C3962" s="96"/>
      <c r="D3962" s="97"/>
      <c r="E3962" s="97"/>
      <c r="F3962" s="97"/>
      <c r="G3962" s="97"/>
      <c r="H3962" s="97"/>
      <c r="I3962" s="97"/>
      <c r="J3962" s="97"/>
      <c r="K3962" s="97"/>
      <c r="L3962" s="97"/>
      <c r="M3962" s="97"/>
    </row>
    <row r="3963" spans="1:13">
      <c r="A3963" s="5"/>
      <c r="B3963" s="96"/>
      <c r="C3963" s="96"/>
      <c r="D3963" s="97"/>
      <c r="E3963" s="97"/>
      <c r="F3963" s="97"/>
      <c r="G3963" s="97"/>
      <c r="H3963" s="97"/>
      <c r="I3963" s="97"/>
      <c r="J3963" s="97"/>
      <c r="K3963" s="97"/>
      <c r="L3963" s="97"/>
      <c r="M3963" s="97"/>
    </row>
    <row r="3964" spans="1:13">
      <c r="A3964" s="5"/>
      <c r="B3964" s="3"/>
      <c r="C3964" s="3"/>
      <c r="D3964" s="4"/>
      <c r="E3964" s="4"/>
      <c r="F3964" s="4"/>
      <c r="G3964" s="4"/>
      <c r="H3964" s="97"/>
      <c r="I3964" s="97"/>
      <c r="J3964" s="4"/>
      <c r="K3964" s="4"/>
      <c r="L3964" s="4"/>
      <c r="M3964" s="4"/>
    </row>
    <row r="3965" spans="1:13">
      <c r="A3965" s="5"/>
      <c r="B3965" s="96"/>
      <c r="C3965" s="96"/>
      <c r="D3965" s="97"/>
      <c r="E3965" s="97"/>
      <c r="F3965" s="97"/>
      <c r="G3965" s="97"/>
      <c r="H3965" s="97"/>
      <c r="I3965" s="97"/>
      <c r="J3965" s="97"/>
      <c r="K3965" s="97"/>
      <c r="L3965" s="97"/>
      <c r="M3965" s="97"/>
    </row>
    <row r="3966" spans="1:13">
      <c r="A3966" s="5"/>
      <c r="B3966" s="96"/>
      <c r="C3966" s="96"/>
      <c r="D3966" s="97"/>
      <c r="E3966" s="97"/>
      <c r="F3966" s="97"/>
      <c r="G3966" s="97"/>
      <c r="H3966" s="97"/>
      <c r="I3966" s="97"/>
      <c r="J3966" s="97"/>
      <c r="K3966" s="97"/>
      <c r="L3966" s="97"/>
      <c r="M3966" s="97"/>
    </row>
    <row r="3967" spans="1:13">
      <c r="A3967" s="5"/>
      <c r="B3967" s="96"/>
      <c r="C3967" s="96"/>
      <c r="D3967" s="97"/>
      <c r="E3967" s="97"/>
      <c r="F3967" s="97"/>
      <c r="G3967" s="97"/>
      <c r="H3967" s="97"/>
      <c r="I3967" s="97"/>
      <c r="J3967" s="97"/>
      <c r="K3967" s="97"/>
      <c r="L3967" s="97"/>
      <c r="M3967" s="97"/>
    </row>
    <row r="3968" spans="1:13">
      <c r="A3968" s="5"/>
      <c r="B3968" s="3"/>
      <c r="C3968" s="3"/>
      <c r="D3968" s="4"/>
      <c r="E3968" s="4"/>
      <c r="F3968" s="4"/>
      <c r="G3968" s="4"/>
      <c r="H3968" s="97"/>
      <c r="I3968" s="4"/>
      <c r="J3968" s="4"/>
      <c r="K3968" s="4"/>
      <c r="L3968" s="4"/>
      <c r="M3968" s="4"/>
    </row>
    <row r="3969" spans="1:13">
      <c r="A3969" s="5"/>
      <c r="B3969" s="96"/>
      <c r="C3969" s="96"/>
      <c r="D3969" s="97"/>
      <c r="E3969" s="97"/>
      <c r="F3969" s="97"/>
      <c r="G3969" s="97"/>
      <c r="H3969" s="97"/>
      <c r="I3969" s="97"/>
      <c r="J3969" s="97"/>
      <c r="K3969" s="97"/>
      <c r="L3969" s="97"/>
      <c r="M3969" s="97"/>
    </row>
    <row r="3970" spans="1:13">
      <c r="A3970" s="5"/>
      <c r="B3970" s="96"/>
      <c r="C3970" s="96"/>
      <c r="D3970" s="97"/>
      <c r="E3970" s="97"/>
      <c r="F3970" s="97"/>
      <c r="G3970" s="97"/>
      <c r="H3970" s="97"/>
      <c r="I3970" s="97"/>
      <c r="J3970" s="97"/>
      <c r="K3970" s="97"/>
      <c r="L3970" s="97"/>
      <c r="M3970" s="97"/>
    </row>
    <row r="3971" spans="1:13">
      <c r="A3971" s="5"/>
      <c r="B3971" s="96"/>
      <c r="C3971" s="96"/>
      <c r="D3971" s="97"/>
      <c r="E3971" s="97"/>
      <c r="F3971" s="97"/>
      <c r="G3971" s="97"/>
      <c r="H3971" s="97"/>
      <c r="I3971" s="97"/>
      <c r="J3971" s="97"/>
      <c r="K3971" s="97"/>
      <c r="L3971" s="97"/>
      <c r="M3971" s="97"/>
    </row>
    <row r="3972" spans="1:13">
      <c r="A3972" s="5"/>
      <c r="B3972" s="96"/>
      <c r="C3972" s="96"/>
      <c r="D3972" s="97"/>
      <c r="E3972" s="97"/>
      <c r="F3972" s="97"/>
      <c r="G3972" s="97"/>
      <c r="H3972" s="97"/>
      <c r="I3972" s="97"/>
      <c r="J3972" s="97"/>
      <c r="K3972" s="97"/>
      <c r="L3972" s="97"/>
      <c r="M3972" s="97"/>
    </row>
    <row r="3973" spans="1:13">
      <c r="A3973" s="5"/>
      <c r="B3973" s="96"/>
      <c r="C3973" s="96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</row>
    <row r="3974" spans="1:13">
      <c r="A3974" s="5"/>
      <c r="B3974" s="96"/>
      <c r="C3974" s="96"/>
      <c r="D3974" s="97"/>
      <c r="E3974" s="97"/>
      <c r="F3974" s="97"/>
      <c r="G3974" s="97"/>
      <c r="H3974" s="97"/>
      <c r="I3974" s="97"/>
      <c r="J3974" s="97"/>
      <c r="K3974" s="97"/>
      <c r="L3974" s="97"/>
      <c r="M3974" s="97"/>
    </row>
    <row r="3975" spans="1:13">
      <c r="A3975" s="5"/>
      <c r="B3975" s="96"/>
      <c r="C3975" s="96"/>
      <c r="D3975" s="97"/>
      <c r="E3975" s="97"/>
      <c r="F3975" s="97"/>
      <c r="G3975" s="97"/>
      <c r="H3975" s="97"/>
      <c r="I3975" s="97"/>
      <c r="J3975" s="97"/>
      <c r="K3975" s="97"/>
      <c r="L3975" s="97"/>
      <c r="M3975" s="97"/>
    </row>
    <row r="3976" spans="1:13">
      <c r="A3976" s="5"/>
      <c r="B3976" s="96"/>
      <c r="C3976" s="96"/>
      <c r="D3976" s="97"/>
      <c r="E3976" s="97"/>
      <c r="F3976" s="97"/>
      <c r="G3976" s="97"/>
      <c r="H3976" s="97"/>
      <c r="I3976" s="97"/>
      <c r="J3976" s="97"/>
      <c r="K3976" s="97"/>
      <c r="L3976" s="97"/>
      <c r="M3976" s="97"/>
    </row>
    <row r="3977" spans="1:13">
      <c r="A3977" s="5"/>
      <c r="B3977" s="96"/>
      <c r="C3977" s="96"/>
      <c r="D3977" s="97"/>
      <c r="E3977" s="97"/>
      <c r="F3977" s="97"/>
      <c r="G3977" s="97"/>
      <c r="H3977" s="97"/>
      <c r="I3977" s="97"/>
      <c r="J3977" s="97"/>
      <c r="K3977" s="97"/>
      <c r="L3977" s="97"/>
      <c r="M3977" s="97"/>
    </row>
    <row r="3978" spans="1:13">
      <c r="A3978" s="5"/>
      <c r="B3978" s="96"/>
      <c r="C3978" s="96"/>
      <c r="D3978" s="97"/>
      <c r="E3978" s="97"/>
      <c r="F3978" s="97"/>
      <c r="G3978" s="97"/>
      <c r="H3978" s="97"/>
      <c r="I3978" s="97"/>
      <c r="J3978" s="97"/>
      <c r="K3978" s="97"/>
      <c r="L3978" s="97"/>
      <c r="M3978" s="97"/>
    </row>
    <row r="3979" spans="1:13">
      <c r="A3979" s="5"/>
      <c r="B3979" s="96"/>
      <c r="C3979" s="96"/>
      <c r="D3979" s="97"/>
      <c r="E3979" s="97"/>
      <c r="F3979" s="97"/>
      <c r="G3979" s="97"/>
      <c r="H3979" s="97"/>
      <c r="I3979" s="97"/>
      <c r="J3979" s="97"/>
      <c r="K3979" s="97"/>
      <c r="L3979" s="97"/>
      <c r="M3979" s="97"/>
    </row>
    <row r="3980" spans="1:13">
      <c r="A3980" s="5"/>
      <c r="B3980" s="96"/>
      <c r="C3980" s="96"/>
      <c r="D3980" s="97"/>
      <c r="E3980" s="97"/>
      <c r="F3980" s="97"/>
      <c r="G3980" s="97"/>
      <c r="H3980" s="97"/>
      <c r="I3980" s="97"/>
      <c r="J3980" s="97"/>
      <c r="K3980" s="97"/>
      <c r="L3980" s="97"/>
      <c r="M3980" s="97"/>
    </row>
    <row r="3981" spans="1:13">
      <c r="A3981" s="5"/>
      <c r="B3981" s="96"/>
      <c r="C3981" s="96"/>
      <c r="D3981" s="97"/>
      <c r="E3981" s="97"/>
      <c r="F3981" s="97"/>
      <c r="G3981" s="97"/>
      <c r="H3981" s="97"/>
      <c r="I3981" s="97"/>
      <c r="J3981" s="97"/>
      <c r="K3981" s="97"/>
      <c r="L3981" s="97"/>
      <c r="M3981" s="97"/>
    </row>
    <row r="3982" spans="1:13">
      <c r="A3982" s="5"/>
      <c r="B3982" s="96"/>
      <c r="C3982" s="96"/>
      <c r="D3982" s="97"/>
      <c r="E3982" s="97"/>
      <c r="F3982" s="97"/>
      <c r="G3982" s="97"/>
      <c r="H3982" s="97"/>
      <c r="I3982" s="97"/>
      <c r="J3982" s="97"/>
      <c r="K3982" s="97"/>
      <c r="L3982" s="97"/>
      <c r="M3982" s="97"/>
    </row>
    <row r="3983" spans="1:13">
      <c r="A3983" s="5"/>
      <c r="B3983" s="96"/>
      <c r="C3983" s="96"/>
      <c r="D3983" s="97"/>
      <c r="E3983" s="97"/>
      <c r="F3983" s="97"/>
      <c r="G3983" s="97"/>
      <c r="H3983" s="97"/>
      <c r="I3983" s="97"/>
      <c r="J3983" s="97"/>
      <c r="K3983" s="97"/>
      <c r="L3983" s="97"/>
      <c r="M3983" s="97"/>
    </row>
    <row r="3984" spans="1:13">
      <c r="A3984" s="5"/>
      <c r="B3984" s="96"/>
      <c r="C3984" s="96"/>
      <c r="D3984" s="97"/>
      <c r="E3984" s="97"/>
      <c r="F3984" s="97"/>
      <c r="G3984" s="97"/>
      <c r="H3984" s="97"/>
      <c r="I3984" s="97"/>
      <c r="J3984" s="97"/>
      <c r="K3984" s="97"/>
      <c r="L3984" s="97"/>
      <c r="M3984" s="97"/>
    </row>
    <row r="3985" spans="1:13">
      <c r="A3985" s="5"/>
      <c r="B3985" s="96"/>
      <c r="C3985" s="96"/>
      <c r="D3985" s="97"/>
      <c r="E3985" s="97"/>
      <c r="F3985" s="97"/>
      <c r="G3985" s="97"/>
      <c r="H3985" s="97"/>
      <c r="I3985" s="97"/>
      <c r="J3985" s="97"/>
      <c r="K3985" s="97"/>
      <c r="L3985" s="97"/>
      <c r="M3985" s="97"/>
    </row>
    <row r="3986" spans="1:13">
      <c r="A3986" s="5"/>
      <c r="B3986" s="96"/>
      <c r="C3986" s="96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</row>
    <row r="3987" spans="1:13">
      <c r="A3987" s="5"/>
      <c r="B3987" s="96"/>
      <c r="C3987" s="96"/>
      <c r="D3987" s="97"/>
      <c r="E3987" s="97"/>
      <c r="F3987" s="97"/>
      <c r="G3987" s="97"/>
      <c r="H3987" s="97"/>
      <c r="I3987" s="97"/>
      <c r="J3987" s="97"/>
      <c r="K3987" s="97"/>
      <c r="L3987" s="97"/>
      <c r="M3987" s="97"/>
    </row>
    <row r="3988" spans="1:13">
      <c r="A3988" s="5"/>
      <c r="B3988" s="96"/>
      <c r="C3988" s="96"/>
      <c r="D3988" s="97"/>
      <c r="E3988" s="97"/>
      <c r="F3988" s="97"/>
      <c r="G3988" s="97"/>
      <c r="H3988" s="97"/>
      <c r="I3988" s="97"/>
      <c r="J3988" s="97"/>
      <c r="K3988" s="97"/>
      <c r="L3988" s="97"/>
      <c r="M3988" s="97"/>
    </row>
    <row r="3989" spans="1:13">
      <c r="A3989" s="5"/>
      <c r="B3989" s="96"/>
      <c r="C3989" s="96"/>
      <c r="D3989" s="97"/>
      <c r="E3989" s="97"/>
      <c r="F3989" s="97"/>
      <c r="G3989" s="97"/>
      <c r="H3989" s="97"/>
      <c r="I3989" s="97"/>
      <c r="J3989" s="97"/>
      <c r="K3989" s="97"/>
      <c r="L3989" s="97"/>
      <c r="M3989" s="97"/>
    </row>
    <row r="3990" spans="1:13">
      <c r="A3990" s="5"/>
      <c r="B3990" s="96"/>
      <c r="C3990" s="96"/>
      <c r="D3990" s="97"/>
      <c r="E3990" s="97"/>
      <c r="F3990" s="97"/>
      <c r="G3990" s="97"/>
      <c r="H3990" s="97"/>
      <c r="I3990" s="97"/>
      <c r="J3990" s="97"/>
      <c r="K3990" s="97"/>
      <c r="L3990" s="97"/>
      <c r="M3990" s="97"/>
    </row>
    <row r="3991" spans="1:13">
      <c r="A3991" s="5"/>
      <c r="B3991" s="96"/>
      <c r="C3991" s="96"/>
      <c r="D3991" s="97"/>
      <c r="E3991" s="97"/>
      <c r="F3991" s="97"/>
      <c r="G3991" s="97"/>
      <c r="H3991" s="97"/>
      <c r="I3991" s="97"/>
      <c r="J3991" s="97"/>
      <c r="K3991" s="97"/>
      <c r="L3991" s="97"/>
      <c r="M3991" s="97"/>
    </row>
    <row r="3992" spans="1:13">
      <c r="A3992" s="5"/>
      <c r="B3992" s="96"/>
      <c r="C3992" s="96"/>
      <c r="D3992" s="97"/>
      <c r="E3992" s="97"/>
      <c r="F3992" s="97"/>
      <c r="G3992" s="97"/>
      <c r="H3992" s="97"/>
      <c r="I3992" s="97"/>
      <c r="J3992" s="97"/>
      <c r="K3992" s="97"/>
      <c r="L3992" s="97"/>
      <c r="M3992" s="97"/>
    </row>
    <row r="3993" spans="1:13">
      <c r="A3993" s="5"/>
      <c r="B3993" s="96"/>
      <c r="C3993" s="96"/>
      <c r="D3993" s="97"/>
      <c r="E3993" s="97"/>
      <c r="F3993" s="97"/>
      <c r="G3993" s="97"/>
      <c r="H3993" s="97"/>
      <c r="I3993" s="97"/>
      <c r="J3993" s="97"/>
      <c r="K3993" s="97"/>
      <c r="L3993" s="97"/>
      <c r="M3993" s="97"/>
    </row>
    <row r="3994" spans="1:13">
      <c r="A3994" s="5"/>
      <c r="B3994" s="96"/>
      <c r="C3994" s="96"/>
      <c r="D3994" s="97"/>
      <c r="E3994" s="97"/>
      <c r="F3994" s="97"/>
      <c r="G3994" s="97"/>
      <c r="H3994" s="97"/>
      <c r="I3994" s="97"/>
      <c r="J3994" s="97"/>
      <c r="K3994" s="97"/>
      <c r="L3994" s="97"/>
      <c r="M3994" s="97"/>
    </row>
    <row r="3995" spans="1:13">
      <c r="A3995" s="5"/>
      <c r="B3995" s="96"/>
      <c r="C3995" s="96"/>
      <c r="D3995" s="97"/>
      <c r="E3995" s="97"/>
      <c r="F3995" s="97"/>
      <c r="G3995" s="97"/>
      <c r="H3995" s="97"/>
      <c r="I3995" s="97"/>
      <c r="J3995" s="97"/>
      <c r="K3995" s="97"/>
      <c r="L3995" s="97"/>
      <c r="M3995" s="97"/>
    </row>
    <row r="3996" spans="1:13">
      <c r="A3996" s="5"/>
      <c r="B3996" s="96"/>
      <c r="C3996" s="96"/>
      <c r="D3996" s="97"/>
      <c r="E3996" s="97"/>
      <c r="F3996" s="97"/>
      <c r="G3996" s="97"/>
      <c r="H3996" s="97"/>
      <c r="I3996" s="97"/>
      <c r="J3996" s="97"/>
      <c r="K3996" s="97"/>
      <c r="L3996" s="97"/>
      <c r="M3996" s="97"/>
    </row>
    <row r="3997" spans="1:13">
      <c r="A3997" s="5"/>
      <c r="B3997" s="96"/>
      <c r="C3997" s="96"/>
      <c r="D3997" s="97"/>
      <c r="E3997" s="97"/>
      <c r="F3997" s="97"/>
      <c r="G3997" s="97"/>
      <c r="H3997" s="97"/>
      <c r="I3997" s="97"/>
      <c r="J3997" s="97"/>
      <c r="K3997" s="97"/>
      <c r="L3997" s="97"/>
      <c r="M3997" s="97"/>
    </row>
    <row r="3998" spans="1:13">
      <c r="A3998" s="5"/>
      <c r="B3998" s="96"/>
      <c r="C3998" s="96"/>
      <c r="D3998" s="97"/>
      <c r="E3998" s="97"/>
      <c r="F3998" s="97"/>
      <c r="G3998" s="97"/>
      <c r="H3998" s="97"/>
      <c r="I3998" s="97"/>
      <c r="J3998" s="97"/>
      <c r="K3998" s="97"/>
      <c r="L3998" s="97"/>
      <c r="M3998" s="97"/>
    </row>
    <row r="3999" spans="1:13">
      <c r="A3999" s="5"/>
      <c r="B3999" s="96"/>
      <c r="C3999" s="96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</row>
    <row r="4000" spans="1:13">
      <c r="A4000" s="5"/>
      <c r="B4000" s="96"/>
      <c r="C4000" s="96"/>
      <c r="D4000" s="97"/>
      <c r="E4000" s="97"/>
      <c r="F4000" s="97"/>
      <c r="G4000" s="97"/>
      <c r="H4000" s="97"/>
      <c r="I4000" s="97"/>
      <c r="J4000" s="97"/>
      <c r="K4000" s="97"/>
      <c r="L4000" s="97"/>
      <c r="M4000" s="97"/>
    </row>
    <row r="4001" spans="1:13">
      <c r="A4001" s="5"/>
      <c r="B4001" s="96"/>
      <c r="C4001" s="96"/>
      <c r="D4001" s="97"/>
      <c r="E4001" s="97"/>
      <c r="F4001" s="97"/>
      <c r="G4001" s="97"/>
      <c r="H4001" s="97"/>
      <c r="I4001" s="97"/>
      <c r="J4001" s="97"/>
      <c r="K4001" s="97"/>
      <c r="L4001" s="97"/>
      <c r="M4001" s="97"/>
    </row>
    <row r="4002" spans="1:13">
      <c r="A4002" s="5"/>
      <c r="B4002" s="96"/>
      <c r="C4002" s="96"/>
      <c r="D4002" s="97"/>
      <c r="E4002" s="97"/>
      <c r="F4002" s="97"/>
      <c r="G4002" s="97"/>
      <c r="H4002" s="97"/>
      <c r="I4002" s="97"/>
      <c r="J4002" s="97"/>
      <c r="K4002" s="97"/>
      <c r="L4002" s="97"/>
      <c r="M4002" s="97"/>
    </row>
    <row r="4003" spans="1:13">
      <c r="A4003" s="5"/>
      <c r="B4003" s="96"/>
      <c r="C4003" s="96"/>
      <c r="D4003" s="97"/>
      <c r="E4003" s="97"/>
      <c r="F4003" s="97"/>
      <c r="G4003" s="97"/>
      <c r="H4003" s="97"/>
      <c r="I4003" s="97"/>
      <c r="J4003" s="97"/>
      <c r="K4003" s="97"/>
      <c r="L4003" s="97"/>
      <c r="M4003" s="97"/>
    </row>
    <row r="4004" spans="1:13">
      <c r="A4004" s="5"/>
      <c r="B4004" s="96"/>
      <c r="C4004" s="96"/>
      <c r="D4004" s="97"/>
      <c r="E4004" s="97"/>
      <c r="F4004" s="97"/>
      <c r="G4004" s="97"/>
      <c r="H4004" s="97"/>
      <c r="I4004" s="97"/>
      <c r="J4004" s="97"/>
      <c r="K4004" s="97"/>
      <c r="L4004" s="97"/>
      <c r="M4004" s="97"/>
    </row>
    <row r="4005" spans="1:13">
      <c r="A4005" s="5"/>
      <c r="B4005" s="96"/>
      <c r="C4005" s="96"/>
      <c r="D4005" s="97"/>
      <c r="E4005" s="97"/>
      <c r="F4005" s="97"/>
      <c r="G4005" s="97"/>
      <c r="H4005" s="97"/>
      <c r="I4005" s="97"/>
      <c r="J4005" s="97"/>
      <c r="K4005" s="97"/>
      <c r="L4005" s="97"/>
      <c r="M4005" s="97"/>
    </row>
    <row r="4006" spans="1:13">
      <c r="A4006" s="5"/>
      <c r="B4006" s="96"/>
      <c r="C4006" s="96"/>
      <c r="D4006" s="97"/>
      <c r="E4006" s="97"/>
      <c r="F4006" s="97"/>
      <c r="G4006" s="97"/>
      <c r="H4006" s="97"/>
      <c r="I4006" s="97"/>
      <c r="J4006" s="97"/>
      <c r="K4006" s="97"/>
      <c r="L4006" s="97"/>
      <c r="M4006" s="97"/>
    </row>
    <row r="4007" spans="1:13">
      <c r="A4007" s="5"/>
      <c r="B4007" s="96"/>
      <c r="C4007" s="96"/>
      <c r="D4007" s="97"/>
      <c r="E4007" s="97"/>
      <c r="F4007" s="97"/>
      <c r="G4007" s="97"/>
      <c r="H4007" s="97"/>
      <c r="I4007" s="97"/>
      <c r="J4007" s="97"/>
      <c r="K4007" s="97"/>
      <c r="L4007" s="97"/>
      <c r="M4007" s="97"/>
    </row>
    <row r="4008" spans="1:13">
      <c r="A4008" s="5"/>
      <c r="B4008" s="96"/>
      <c r="C4008" s="96"/>
      <c r="D4008" s="97"/>
      <c r="E4008" s="97"/>
      <c r="F4008" s="97"/>
      <c r="G4008" s="97"/>
      <c r="H4008" s="97"/>
      <c r="I4008" s="97"/>
      <c r="J4008" s="97"/>
      <c r="K4008" s="97"/>
      <c r="L4008" s="97"/>
      <c r="M4008" s="97"/>
    </row>
    <row r="4009" spans="1:13">
      <c r="A4009" s="5"/>
      <c r="B4009" s="96"/>
      <c r="C4009" s="96"/>
      <c r="D4009" s="97"/>
      <c r="E4009" s="97"/>
      <c r="F4009" s="97"/>
      <c r="G4009" s="97"/>
      <c r="H4009" s="97"/>
      <c r="I4009" s="97"/>
      <c r="J4009" s="97"/>
      <c r="K4009" s="97"/>
      <c r="L4009" s="97"/>
      <c r="M4009" s="97"/>
    </row>
    <row r="4010" spans="1:13">
      <c r="A4010" s="5"/>
      <c r="B4010" s="96"/>
      <c r="C4010" s="96"/>
      <c r="D4010" s="97"/>
      <c r="E4010" s="97"/>
      <c r="F4010" s="97"/>
      <c r="G4010" s="97"/>
      <c r="H4010" s="97"/>
      <c r="I4010" s="97"/>
      <c r="J4010" s="97"/>
      <c r="K4010" s="97"/>
      <c r="L4010" s="97"/>
      <c r="M4010" s="97"/>
    </row>
    <row r="4011" spans="1:13">
      <c r="A4011" s="5"/>
      <c r="B4011" s="96"/>
      <c r="C4011" s="96"/>
      <c r="D4011" s="97"/>
      <c r="E4011" s="97"/>
      <c r="F4011" s="97"/>
      <c r="G4011" s="97"/>
      <c r="H4011" s="97"/>
      <c r="I4011" s="97"/>
      <c r="J4011" s="97"/>
      <c r="K4011" s="97"/>
      <c r="L4011" s="97"/>
      <c r="M4011" s="97"/>
    </row>
    <row r="4012" spans="1:13">
      <c r="A4012" s="5"/>
      <c r="B4012" s="96"/>
      <c r="C4012" s="96"/>
      <c r="D4012" s="97"/>
      <c r="E4012" s="97"/>
      <c r="F4012" s="97"/>
      <c r="G4012" s="97"/>
      <c r="H4012" s="97"/>
      <c r="I4012" s="97"/>
      <c r="J4012" s="97"/>
      <c r="K4012" s="97"/>
      <c r="L4012" s="97"/>
      <c r="M4012" s="97"/>
    </row>
    <row r="4013" spans="1:13">
      <c r="A4013" s="5"/>
      <c r="B4013" s="96"/>
      <c r="C4013" s="96"/>
      <c r="D4013" s="97"/>
      <c r="E4013" s="97"/>
      <c r="F4013" s="97"/>
      <c r="G4013" s="97"/>
      <c r="H4013" s="97"/>
      <c r="I4013" s="97"/>
      <c r="J4013" s="97"/>
      <c r="K4013" s="97"/>
      <c r="L4013" s="97"/>
      <c r="M4013" s="97"/>
    </row>
    <row r="4014" spans="1:13">
      <c r="A4014" s="5"/>
      <c r="B4014" s="96"/>
      <c r="C4014" s="96"/>
      <c r="D4014" s="97"/>
      <c r="E4014" s="97"/>
      <c r="F4014" s="97"/>
      <c r="G4014" s="97"/>
      <c r="H4014" s="97"/>
      <c r="I4014" s="97"/>
      <c r="J4014" s="97"/>
      <c r="K4014" s="97"/>
      <c r="L4014" s="97"/>
      <c r="M4014" s="97"/>
    </row>
    <row r="4015" spans="1:13">
      <c r="A4015" s="5"/>
      <c r="B4015" s="96"/>
      <c r="C4015" s="96"/>
      <c r="D4015" s="97"/>
      <c r="E4015" s="97"/>
      <c r="F4015" s="97"/>
      <c r="G4015" s="97"/>
      <c r="H4015" s="97"/>
      <c r="I4015" s="97"/>
      <c r="J4015" s="97"/>
      <c r="K4015" s="97"/>
      <c r="L4015" s="97"/>
      <c r="M4015" s="97"/>
    </row>
    <row r="4016" spans="1:13">
      <c r="A4016" s="5"/>
      <c r="B4016" s="96"/>
      <c r="C4016" s="96"/>
      <c r="D4016" s="97"/>
      <c r="E4016" s="97"/>
      <c r="F4016" s="97"/>
      <c r="G4016" s="97"/>
      <c r="H4016" s="97"/>
      <c r="I4016" s="97"/>
      <c r="J4016" s="97"/>
      <c r="K4016" s="97"/>
      <c r="L4016" s="97"/>
      <c r="M4016" s="97"/>
    </row>
    <row r="4017" spans="1:13">
      <c r="A4017" s="5"/>
      <c r="B4017" s="96"/>
      <c r="C4017" s="96"/>
      <c r="D4017" s="97"/>
      <c r="E4017" s="97"/>
      <c r="F4017" s="97"/>
      <c r="G4017" s="97"/>
      <c r="H4017" s="97"/>
      <c r="I4017" s="97"/>
      <c r="J4017" s="97"/>
      <c r="K4017" s="97"/>
      <c r="L4017" s="97"/>
      <c r="M4017" s="97"/>
    </row>
    <row r="4018" spans="1:13">
      <c r="A4018" s="5"/>
      <c r="B4018" s="96"/>
      <c r="C4018" s="96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</row>
    <row r="4019" spans="1:13">
      <c r="A4019" s="5"/>
      <c r="B4019" s="96"/>
      <c r="C4019" s="96"/>
      <c r="D4019" s="97"/>
      <c r="E4019" s="97"/>
      <c r="F4019" s="97"/>
      <c r="G4019" s="97"/>
      <c r="H4019" s="97"/>
      <c r="I4019" s="97"/>
      <c r="J4019" s="97"/>
      <c r="K4019" s="97"/>
      <c r="L4019" s="97"/>
      <c r="M4019" s="97"/>
    </row>
    <row r="4020" spans="1:13">
      <c r="A4020" s="5"/>
      <c r="B4020" s="96"/>
      <c r="C4020" s="96"/>
      <c r="D4020" s="97"/>
      <c r="E4020" s="97"/>
      <c r="F4020" s="97"/>
      <c r="G4020" s="97"/>
      <c r="H4020" s="97"/>
      <c r="I4020" s="97"/>
      <c r="J4020" s="97"/>
      <c r="K4020" s="97"/>
      <c r="L4020" s="97"/>
      <c r="M4020" s="97"/>
    </row>
    <row r="4021" spans="1:13">
      <c r="A4021" s="5"/>
      <c r="B4021" s="96"/>
      <c r="C4021" s="96"/>
      <c r="D4021" s="97"/>
      <c r="E4021" s="97"/>
      <c r="F4021" s="97"/>
      <c r="G4021" s="97"/>
      <c r="H4021" s="97"/>
      <c r="I4021" s="97"/>
      <c r="J4021" s="97"/>
      <c r="K4021" s="97"/>
      <c r="L4021" s="97"/>
      <c r="M4021" s="97"/>
    </row>
    <row r="4022" spans="1:13">
      <c r="A4022" s="5"/>
      <c r="B4022" s="96"/>
      <c r="C4022" s="96"/>
      <c r="D4022" s="97"/>
      <c r="E4022" s="97"/>
      <c r="F4022" s="97"/>
      <c r="G4022" s="97"/>
      <c r="H4022" s="97"/>
      <c r="I4022" s="97"/>
      <c r="J4022" s="97"/>
      <c r="K4022" s="97"/>
      <c r="L4022" s="97"/>
      <c r="M4022" s="97"/>
    </row>
    <row r="4023" spans="1:13">
      <c r="A4023" s="5"/>
      <c r="B4023" s="96"/>
      <c r="C4023" s="96"/>
      <c r="D4023" s="97"/>
      <c r="E4023" s="97"/>
      <c r="F4023" s="97"/>
      <c r="G4023" s="97"/>
      <c r="H4023" s="97"/>
      <c r="I4023" s="97"/>
      <c r="J4023" s="97"/>
      <c r="K4023" s="97"/>
      <c r="L4023" s="97"/>
      <c r="M4023" s="97"/>
    </row>
    <row r="4024" spans="1:13">
      <c r="A4024" s="5"/>
      <c r="B4024" s="96"/>
      <c r="C4024" s="96"/>
      <c r="D4024" s="97"/>
      <c r="E4024" s="97"/>
      <c r="F4024" s="97"/>
      <c r="G4024" s="97"/>
      <c r="H4024" s="97"/>
      <c r="I4024" s="97"/>
      <c r="J4024" s="97"/>
      <c r="K4024" s="97"/>
      <c r="L4024" s="97"/>
      <c r="M4024" s="97"/>
    </row>
    <row r="4025" spans="1:13">
      <c r="A4025" s="5"/>
      <c r="B4025" s="96"/>
      <c r="C4025" s="96"/>
      <c r="D4025" s="97"/>
      <c r="E4025" s="97"/>
      <c r="F4025" s="97"/>
      <c r="G4025" s="97"/>
      <c r="H4025" s="97"/>
      <c r="I4025" s="97"/>
      <c r="J4025" s="97"/>
      <c r="K4025" s="97"/>
      <c r="L4025" s="97"/>
      <c r="M4025" s="97"/>
    </row>
    <row r="4026" spans="1:13">
      <c r="A4026" s="5"/>
      <c r="B4026" s="96"/>
      <c r="C4026" s="96"/>
      <c r="D4026" s="97"/>
      <c r="E4026" s="97"/>
      <c r="F4026" s="97"/>
      <c r="G4026" s="97"/>
      <c r="H4026" s="97"/>
      <c r="I4026" s="97"/>
      <c r="J4026" s="97"/>
      <c r="K4026" s="97"/>
      <c r="L4026" s="97"/>
      <c r="M4026" s="97"/>
    </row>
    <row r="4027" spans="1:13">
      <c r="A4027" s="5"/>
      <c r="B4027" s="96"/>
      <c r="C4027" s="96"/>
      <c r="D4027" s="97"/>
      <c r="E4027" s="97"/>
      <c r="F4027" s="97"/>
      <c r="G4027" s="97"/>
      <c r="H4027" s="97"/>
      <c r="I4027" s="97"/>
      <c r="J4027" s="97"/>
      <c r="K4027" s="97"/>
      <c r="L4027" s="97"/>
      <c r="M4027" s="97"/>
    </row>
    <row r="4028" spans="1:13">
      <c r="A4028" s="5"/>
      <c r="B4028" s="96"/>
      <c r="C4028" s="96"/>
      <c r="D4028" s="97"/>
      <c r="E4028" s="97"/>
      <c r="F4028" s="97"/>
      <c r="G4028" s="97"/>
      <c r="H4028" s="97"/>
      <c r="I4028" s="97"/>
      <c r="J4028" s="97"/>
      <c r="K4028" s="97"/>
      <c r="L4028" s="97"/>
      <c r="M4028" s="97"/>
    </row>
    <row r="4029" spans="1:13">
      <c r="A4029" s="5"/>
      <c r="B4029" s="96"/>
      <c r="C4029" s="96"/>
      <c r="D4029" s="97"/>
      <c r="E4029" s="97"/>
      <c r="F4029" s="97"/>
      <c r="G4029" s="97"/>
      <c r="H4029" s="97"/>
      <c r="I4029" s="97"/>
      <c r="J4029" s="97"/>
      <c r="K4029" s="97"/>
      <c r="L4029" s="97"/>
      <c r="M4029" s="97"/>
    </row>
    <row r="4030" spans="1:13">
      <c r="A4030" s="5"/>
      <c r="B4030" s="96"/>
      <c r="C4030" s="96"/>
      <c r="D4030" s="97"/>
      <c r="E4030" s="97"/>
      <c r="F4030" s="97"/>
      <c r="G4030" s="97"/>
      <c r="H4030" s="97"/>
      <c r="I4030" s="97"/>
      <c r="J4030" s="97"/>
      <c r="K4030" s="97"/>
      <c r="L4030" s="97"/>
      <c r="M4030" s="97"/>
    </row>
    <row r="4031" spans="1:13">
      <c r="A4031" s="5"/>
      <c r="B4031" s="96"/>
      <c r="C4031" s="96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</row>
    <row r="4032" spans="1:13">
      <c r="A4032" s="5"/>
      <c r="B4032" s="96"/>
      <c r="C4032" s="96"/>
      <c r="D4032" s="97"/>
      <c r="E4032" s="97"/>
      <c r="F4032" s="97"/>
      <c r="G4032" s="97"/>
      <c r="H4032" s="97"/>
      <c r="I4032" s="97"/>
      <c r="J4032" s="97"/>
      <c r="K4032" s="97"/>
      <c r="L4032" s="97"/>
      <c r="M4032" s="97"/>
    </row>
    <row r="4033" spans="1:13">
      <c r="A4033" s="5"/>
      <c r="B4033" s="96"/>
      <c r="C4033" s="96"/>
      <c r="D4033" s="97"/>
      <c r="E4033" s="97"/>
      <c r="F4033" s="97"/>
      <c r="G4033" s="97"/>
      <c r="H4033" s="97"/>
      <c r="I4033" s="97"/>
      <c r="J4033" s="97"/>
      <c r="K4033" s="97"/>
      <c r="L4033" s="97"/>
      <c r="M4033" s="97"/>
    </row>
    <row r="4034" spans="1:13">
      <c r="A4034" s="5"/>
      <c r="B4034" s="96"/>
      <c r="C4034" s="96"/>
      <c r="D4034" s="97"/>
      <c r="E4034" s="97"/>
      <c r="F4034" s="97"/>
      <c r="G4034" s="97"/>
      <c r="H4034" s="97"/>
      <c r="I4034" s="97"/>
      <c r="J4034" s="97"/>
      <c r="K4034" s="97"/>
      <c r="L4034" s="97"/>
      <c r="M4034" s="97"/>
    </row>
    <row r="4035" spans="1:13">
      <c r="A4035" s="5"/>
      <c r="B4035" s="96"/>
      <c r="C4035" s="96"/>
      <c r="D4035" s="97"/>
      <c r="E4035" s="97"/>
      <c r="F4035" s="97"/>
      <c r="G4035" s="97"/>
      <c r="H4035" s="97"/>
      <c r="I4035" s="97"/>
      <c r="J4035" s="97"/>
      <c r="K4035" s="97"/>
      <c r="L4035" s="97"/>
      <c r="M4035" s="97"/>
    </row>
    <row r="4036" spans="1:13">
      <c r="A4036" s="5"/>
      <c r="B4036" s="96"/>
      <c r="C4036" s="96"/>
      <c r="D4036" s="97"/>
      <c r="E4036" s="97"/>
      <c r="F4036" s="97"/>
      <c r="G4036" s="97"/>
      <c r="H4036" s="97"/>
      <c r="I4036" s="97"/>
      <c r="J4036" s="97"/>
      <c r="K4036" s="97"/>
      <c r="L4036" s="97"/>
      <c r="M4036" s="97"/>
    </row>
    <row r="4037" spans="1:13">
      <c r="A4037" s="5"/>
      <c r="B4037" s="96"/>
      <c r="C4037" s="96"/>
      <c r="D4037" s="97"/>
      <c r="E4037" s="97"/>
      <c r="F4037" s="97"/>
      <c r="G4037" s="97"/>
      <c r="H4037" s="97"/>
      <c r="I4037" s="97"/>
      <c r="J4037" s="97"/>
      <c r="K4037" s="97"/>
      <c r="L4037" s="97"/>
      <c r="M4037" s="97"/>
    </row>
    <row r="4038" spans="1:13">
      <c r="A4038" s="5"/>
      <c r="B4038" s="96"/>
      <c r="C4038" s="96"/>
      <c r="D4038" s="97"/>
      <c r="E4038" s="97"/>
      <c r="F4038" s="97"/>
      <c r="G4038" s="97"/>
      <c r="H4038" s="97"/>
      <c r="I4038" s="97"/>
      <c r="J4038" s="97"/>
      <c r="K4038" s="97"/>
      <c r="L4038" s="97"/>
      <c r="M4038" s="97"/>
    </row>
    <row r="4039" spans="1:13">
      <c r="A4039" s="5"/>
      <c r="B4039" s="96"/>
      <c r="C4039" s="96"/>
      <c r="D4039" s="97"/>
      <c r="E4039" s="97"/>
      <c r="F4039" s="97"/>
      <c r="G4039" s="97"/>
      <c r="H4039" s="97"/>
      <c r="I4039" s="97"/>
      <c r="J4039" s="97"/>
      <c r="K4039" s="97"/>
      <c r="L4039" s="97"/>
      <c r="M4039" s="97"/>
    </row>
    <row r="4040" spans="1:13">
      <c r="A4040" s="5"/>
      <c r="B4040" s="96"/>
      <c r="C4040" s="96"/>
      <c r="D4040" s="97"/>
      <c r="E4040" s="97"/>
      <c r="F4040" s="97"/>
      <c r="G4040" s="97"/>
      <c r="H4040" s="97"/>
      <c r="I4040" s="97"/>
      <c r="J4040" s="97"/>
      <c r="K4040" s="97"/>
      <c r="L4040" s="97"/>
      <c r="M4040" s="97"/>
    </row>
    <row r="4041" spans="1:13">
      <c r="A4041" s="5"/>
      <c r="B4041" s="96"/>
      <c r="C4041" s="96"/>
      <c r="D4041" s="97"/>
      <c r="E4041" s="97"/>
      <c r="F4041" s="97"/>
      <c r="G4041" s="97"/>
      <c r="H4041" s="97"/>
      <c r="I4041" s="97"/>
      <c r="J4041" s="97"/>
      <c r="K4041" s="97"/>
      <c r="L4041" s="97"/>
      <c r="M4041" s="97"/>
    </row>
    <row r="4042" spans="1:13">
      <c r="A4042" s="5"/>
      <c r="B4042" s="3"/>
      <c r="C4042" s="3"/>
      <c r="D4042" s="4"/>
      <c r="E4042" s="4"/>
      <c r="F4042" s="4"/>
      <c r="G4042" s="4"/>
      <c r="H4042" s="97"/>
      <c r="I4042" s="4"/>
      <c r="J4042" s="4"/>
      <c r="K4042" s="4"/>
      <c r="L4042" s="4"/>
      <c r="M4042" s="4"/>
    </row>
    <row r="4043" spans="1:13">
      <c r="A4043" s="5"/>
      <c r="B4043" s="96"/>
      <c r="C4043" s="96"/>
      <c r="D4043" s="97"/>
      <c r="E4043" s="97"/>
      <c r="F4043" s="97"/>
      <c r="G4043" s="97"/>
      <c r="H4043" s="97"/>
      <c r="I4043" s="97"/>
      <c r="J4043" s="97"/>
      <c r="K4043" s="97"/>
      <c r="L4043" s="97"/>
      <c r="M4043" s="97"/>
    </row>
    <row r="4044" spans="1:13">
      <c r="A4044" s="5"/>
      <c r="B4044" s="96"/>
      <c r="C4044" s="96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</row>
    <row r="4045" spans="1:13">
      <c r="A4045" s="5"/>
      <c r="B4045" s="96"/>
      <c r="C4045" s="96"/>
      <c r="D4045" s="97"/>
      <c r="E4045" s="97"/>
      <c r="F4045" s="97"/>
      <c r="G4045" s="97"/>
      <c r="H4045" s="97"/>
      <c r="I4045" s="97"/>
      <c r="J4045" s="97"/>
      <c r="K4045" s="97"/>
      <c r="L4045" s="97"/>
      <c r="M4045" s="97"/>
    </row>
    <row r="4046" spans="1:13">
      <c r="A4046" s="5"/>
      <c r="B4046" s="96"/>
      <c r="C4046" s="96"/>
      <c r="D4046" s="97"/>
      <c r="E4046" s="97"/>
      <c r="F4046" s="97"/>
      <c r="G4046" s="97"/>
      <c r="H4046" s="97"/>
      <c r="I4046" s="97"/>
      <c r="J4046" s="97"/>
      <c r="K4046" s="97"/>
      <c r="L4046" s="97"/>
      <c r="M4046" s="97"/>
    </row>
    <row r="4047" spans="1:13">
      <c r="A4047" s="5"/>
      <c r="B4047" s="96"/>
      <c r="C4047" s="96"/>
      <c r="D4047" s="97"/>
      <c r="E4047" s="97"/>
      <c r="F4047" s="97"/>
      <c r="G4047" s="97"/>
      <c r="H4047" s="97"/>
      <c r="I4047" s="97"/>
      <c r="J4047" s="97"/>
      <c r="K4047" s="97"/>
      <c r="L4047" s="97"/>
      <c r="M4047" s="97"/>
    </row>
    <row r="4048" spans="1:13">
      <c r="A4048" s="5"/>
      <c r="B4048" s="96"/>
      <c r="C4048" s="96"/>
      <c r="D4048" s="97"/>
      <c r="E4048" s="97"/>
      <c r="F4048" s="97"/>
      <c r="G4048" s="97"/>
      <c r="H4048" s="97"/>
      <c r="I4048" s="97"/>
      <c r="J4048" s="97"/>
      <c r="K4048" s="97"/>
      <c r="L4048" s="97"/>
      <c r="M4048" s="97"/>
    </row>
    <row r="4049" spans="1:13">
      <c r="A4049" s="5"/>
      <c r="B4049" s="3"/>
      <c r="C4049" s="3"/>
      <c r="D4049" s="4"/>
      <c r="E4049" s="4"/>
      <c r="F4049" s="4"/>
      <c r="G4049" s="4"/>
      <c r="H4049" s="97"/>
      <c r="I4049" s="97"/>
      <c r="J4049" s="97"/>
      <c r="K4049" s="97"/>
      <c r="L4049" s="97"/>
      <c r="M4049" s="4"/>
    </row>
    <row r="4050" spans="1:13">
      <c r="A4050" s="5"/>
      <c r="B4050" s="3"/>
      <c r="C4050" s="3"/>
      <c r="D4050" s="4"/>
      <c r="E4050" s="4"/>
      <c r="F4050" s="4"/>
      <c r="G4050" s="4"/>
      <c r="H4050" s="97"/>
      <c r="I4050" s="97"/>
      <c r="J4050" s="97"/>
      <c r="K4050" s="97"/>
      <c r="L4050" s="97"/>
      <c r="M4050" s="97"/>
    </row>
    <row r="4051" spans="1:13">
      <c r="A4051" s="5"/>
      <c r="B4051" s="96"/>
      <c r="C4051" s="96"/>
      <c r="D4051" s="97"/>
      <c r="E4051" s="97"/>
      <c r="F4051" s="97"/>
      <c r="G4051" s="97"/>
      <c r="H4051" s="97"/>
      <c r="I4051" s="97"/>
      <c r="J4051" s="97"/>
      <c r="K4051" s="97"/>
      <c r="L4051" s="97"/>
      <c r="M4051" s="97"/>
    </row>
    <row r="4052" spans="1:13">
      <c r="A4052" s="5"/>
      <c r="B4052" s="96"/>
      <c r="C4052" s="96"/>
      <c r="D4052" s="97"/>
      <c r="E4052" s="97"/>
      <c r="F4052" s="97"/>
      <c r="G4052" s="97"/>
      <c r="H4052" s="97"/>
      <c r="I4052" s="97"/>
      <c r="J4052" s="97"/>
      <c r="K4052" s="97"/>
      <c r="L4052" s="97"/>
      <c r="M4052" s="97"/>
    </row>
    <row r="4053" spans="1:13">
      <c r="A4053" s="5"/>
      <c r="B4053" s="96"/>
      <c r="C4053" s="96"/>
      <c r="D4053" s="97"/>
      <c r="E4053" s="97"/>
      <c r="F4053" s="97"/>
      <c r="G4053" s="97"/>
      <c r="H4053" s="97"/>
      <c r="I4053" s="97"/>
      <c r="J4053" s="97"/>
      <c r="K4053" s="97"/>
      <c r="L4053" s="97"/>
      <c r="M4053" s="97"/>
    </row>
    <row r="4054" spans="1:13">
      <c r="A4054" s="5"/>
      <c r="B4054" s="3"/>
      <c r="C4054" s="3"/>
      <c r="D4054" s="4"/>
      <c r="E4054" s="4"/>
      <c r="F4054" s="4"/>
      <c r="G4054" s="4"/>
      <c r="H4054" s="97"/>
      <c r="I4054" s="97"/>
      <c r="J4054" s="97"/>
      <c r="K4054" s="4"/>
      <c r="L4054" s="4"/>
      <c r="M4054" s="4"/>
    </row>
    <row r="4055" spans="1:13">
      <c r="A4055" s="5"/>
      <c r="B4055" s="96"/>
      <c r="C4055" s="96"/>
      <c r="D4055" s="97"/>
      <c r="E4055" s="97"/>
      <c r="F4055" s="97"/>
      <c r="G4055" s="97"/>
      <c r="H4055" s="97"/>
      <c r="I4055" s="97"/>
      <c r="J4055" s="97"/>
      <c r="K4055" s="97"/>
      <c r="L4055" s="97"/>
      <c r="M4055" s="97"/>
    </row>
    <row r="4056" spans="1:13">
      <c r="A4056" s="5"/>
      <c r="B4056" s="96"/>
      <c r="C4056" s="96"/>
      <c r="D4056" s="97"/>
      <c r="E4056" s="97"/>
      <c r="F4056" s="97"/>
      <c r="G4056" s="97"/>
      <c r="H4056" s="97"/>
      <c r="I4056" s="97"/>
      <c r="J4056" s="97"/>
      <c r="K4056" s="97"/>
      <c r="L4056" s="97"/>
      <c r="M4056" s="97"/>
    </row>
    <row r="4057" spans="1:13">
      <c r="A4057" s="5"/>
      <c r="B4057" s="3"/>
      <c r="C4057" s="3"/>
      <c r="D4057" s="4"/>
      <c r="E4057" s="4"/>
      <c r="F4057" s="4"/>
      <c r="G4057" s="4"/>
      <c r="H4057" s="97"/>
      <c r="I4057" s="4"/>
      <c r="J4057" s="4"/>
      <c r="K4057" s="4"/>
      <c r="L4057" s="4"/>
      <c r="M4057" s="4"/>
    </row>
    <row r="4058" spans="1:13">
      <c r="A4058" s="5"/>
      <c r="B4058" s="3"/>
      <c r="C4058" s="3"/>
      <c r="D4058" s="4"/>
      <c r="E4058" s="4"/>
      <c r="F4058" s="4"/>
      <c r="G4058" s="4"/>
      <c r="H4058" s="97"/>
      <c r="I4058" s="97"/>
      <c r="J4058" s="97"/>
      <c r="K4058" s="97"/>
      <c r="L4058" s="4"/>
      <c r="M4058" s="4"/>
    </row>
    <row r="4059" spans="1:13">
      <c r="A4059" s="5"/>
      <c r="B4059" s="96"/>
      <c r="C4059" s="96"/>
      <c r="D4059" s="97"/>
      <c r="E4059" s="97"/>
      <c r="F4059" s="97"/>
      <c r="G4059" s="97"/>
      <c r="H4059" s="97"/>
      <c r="I4059" s="97"/>
      <c r="J4059" s="97"/>
      <c r="K4059" s="97"/>
      <c r="L4059" s="97"/>
      <c r="M4059" s="97"/>
    </row>
    <row r="4060" spans="1:13">
      <c r="A4060" s="5"/>
      <c r="B4060" s="96"/>
      <c r="C4060" s="96"/>
      <c r="D4060" s="97"/>
      <c r="E4060" s="97"/>
      <c r="F4060" s="97"/>
      <c r="G4060" s="97"/>
      <c r="H4060" s="97"/>
      <c r="I4060" s="97"/>
      <c r="J4060" s="97"/>
      <c r="K4060" s="97"/>
      <c r="L4060" s="97"/>
      <c r="M4060" s="97"/>
    </row>
    <row r="4061" spans="1:13">
      <c r="A4061" s="5"/>
      <c r="B4061" s="96"/>
      <c r="C4061" s="96"/>
      <c r="D4061" s="97"/>
      <c r="E4061" s="97"/>
      <c r="F4061" s="97"/>
      <c r="G4061" s="97"/>
      <c r="H4061" s="97"/>
      <c r="I4061" s="97"/>
      <c r="J4061" s="97"/>
      <c r="K4061" s="97"/>
      <c r="L4061" s="97"/>
      <c r="M4061" s="97"/>
    </row>
    <row r="4062" spans="1:13">
      <c r="A4062" s="5"/>
      <c r="B4062" s="96"/>
      <c r="C4062" s="96"/>
      <c r="D4062" s="97"/>
      <c r="E4062" s="97"/>
      <c r="F4062" s="97"/>
      <c r="G4062" s="97"/>
      <c r="H4062" s="97"/>
      <c r="I4062" s="97"/>
      <c r="J4062" s="97"/>
      <c r="K4062" s="97"/>
      <c r="L4062" s="97"/>
      <c r="M4062" s="97"/>
    </row>
    <row r="4063" spans="1:13">
      <c r="A4063" s="5"/>
      <c r="B4063" s="96"/>
      <c r="C4063" s="96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</row>
    <row r="4064" spans="1:13">
      <c r="A4064" s="5"/>
      <c r="B4064" s="96"/>
      <c r="C4064" s="96"/>
      <c r="D4064" s="97"/>
      <c r="E4064" s="97"/>
      <c r="F4064" s="97"/>
      <c r="G4064" s="97"/>
      <c r="H4064" s="97"/>
      <c r="I4064" s="97"/>
      <c r="J4064" s="97"/>
      <c r="K4064" s="97"/>
      <c r="L4064" s="97"/>
      <c r="M4064" s="97"/>
    </row>
    <row r="4065" spans="1:13">
      <c r="A4065" s="5"/>
      <c r="B4065" s="96"/>
      <c r="C4065" s="96"/>
      <c r="D4065" s="97"/>
      <c r="E4065" s="97"/>
      <c r="F4065" s="97"/>
      <c r="G4065" s="97"/>
      <c r="H4065" s="97"/>
      <c r="I4065" s="97"/>
      <c r="J4065" s="97"/>
      <c r="K4065" s="97"/>
      <c r="L4065" s="97"/>
      <c r="M4065" s="97"/>
    </row>
    <row r="4066" spans="1:13">
      <c r="A4066" s="5"/>
      <c r="B4066" s="3"/>
      <c r="C4066" s="3"/>
      <c r="D4066" s="4"/>
      <c r="E4066" s="4"/>
      <c r="F4066" s="4"/>
      <c r="G4066" s="4"/>
      <c r="H4066" s="97"/>
      <c r="I4066" s="97"/>
      <c r="J4066" s="97"/>
      <c r="K4066" s="97"/>
      <c r="L4066" s="97"/>
      <c r="M4066" s="97"/>
    </row>
    <row r="4067" spans="1:13">
      <c r="A4067" s="5"/>
      <c r="B4067" s="96"/>
      <c r="C4067" s="96"/>
      <c r="D4067" s="97"/>
      <c r="E4067" s="97"/>
      <c r="F4067" s="97"/>
      <c r="G4067" s="97"/>
      <c r="H4067" s="97"/>
      <c r="I4067" s="97"/>
      <c r="J4067" s="97"/>
      <c r="K4067" s="97"/>
      <c r="L4067" s="97"/>
      <c r="M4067" s="97"/>
    </row>
    <row r="4068" spans="1:13">
      <c r="A4068" s="5"/>
      <c r="B4068" s="96"/>
      <c r="C4068" s="96"/>
      <c r="D4068" s="97"/>
      <c r="E4068" s="97"/>
      <c r="F4068" s="97"/>
      <c r="G4068" s="97"/>
      <c r="H4068" s="97"/>
      <c r="I4068" s="97"/>
      <c r="J4068" s="97"/>
      <c r="K4068" s="97"/>
      <c r="L4068" s="97"/>
      <c r="M4068" s="97"/>
    </row>
    <row r="4069" spans="1:13">
      <c r="A4069" s="5"/>
      <c r="B4069" s="96"/>
      <c r="C4069" s="96"/>
      <c r="D4069" s="97"/>
      <c r="E4069" s="97"/>
      <c r="F4069" s="97"/>
      <c r="G4069" s="97"/>
      <c r="H4069" s="97"/>
      <c r="I4069" s="97"/>
      <c r="J4069" s="97"/>
      <c r="K4069" s="97"/>
      <c r="L4069" s="97"/>
      <c r="M4069" s="97"/>
    </row>
    <row r="4070" spans="1:13">
      <c r="A4070" s="5"/>
      <c r="B4070" s="96"/>
      <c r="C4070" s="96"/>
      <c r="D4070" s="97"/>
      <c r="E4070" s="97"/>
      <c r="F4070" s="97"/>
      <c r="G4070" s="97"/>
      <c r="H4070" s="97"/>
      <c r="I4070" s="97"/>
      <c r="J4070" s="97"/>
      <c r="K4070" s="97"/>
      <c r="L4070" s="97"/>
      <c r="M4070" s="97"/>
    </row>
    <row r="4071" spans="1:13">
      <c r="A4071" s="5"/>
      <c r="B4071" s="96"/>
      <c r="C4071" s="96"/>
      <c r="D4071" s="97"/>
      <c r="E4071" s="97"/>
      <c r="F4071" s="97"/>
      <c r="G4071" s="97"/>
      <c r="H4071" s="97"/>
      <c r="I4071" s="97"/>
      <c r="J4071" s="97"/>
      <c r="K4071" s="97"/>
      <c r="L4071" s="97"/>
      <c r="M4071" s="97"/>
    </row>
    <row r="4072" spans="1:13">
      <c r="A4072" s="5"/>
      <c r="B4072" s="96"/>
      <c r="C4072" s="96"/>
      <c r="D4072" s="97"/>
      <c r="E4072" s="97"/>
      <c r="F4072" s="97"/>
      <c r="G4072" s="97"/>
      <c r="H4072" s="97"/>
      <c r="I4072" s="97"/>
      <c r="J4072" s="97"/>
      <c r="K4072" s="97"/>
      <c r="L4072" s="97"/>
      <c r="M4072" s="97"/>
    </row>
    <row r="4073" spans="1:13">
      <c r="A4073" s="5"/>
      <c r="B4073" s="3"/>
      <c r="C4073" s="3"/>
      <c r="D4073" s="4"/>
      <c r="E4073" s="4"/>
      <c r="F4073" s="4"/>
      <c r="G4073" s="4"/>
      <c r="H4073" s="97"/>
      <c r="I4073" s="4"/>
      <c r="J4073" s="4"/>
      <c r="K4073" s="4"/>
      <c r="L4073" s="4"/>
      <c r="M4073" s="4"/>
    </row>
    <row r="4074" spans="1:13">
      <c r="A4074" s="5"/>
      <c r="B4074" s="96"/>
      <c r="C4074" s="96"/>
      <c r="D4074" s="97"/>
      <c r="E4074" s="97"/>
      <c r="F4074" s="97"/>
      <c r="G4074" s="97"/>
      <c r="H4074" s="97"/>
      <c r="I4074" s="97"/>
      <c r="J4074" s="97"/>
      <c r="K4074" s="97"/>
      <c r="L4074" s="97"/>
      <c r="M4074" s="97"/>
    </row>
    <row r="4075" spans="1:13">
      <c r="A4075" s="5"/>
      <c r="B4075" s="96"/>
      <c r="C4075" s="96"/>
      <c r="D4075" s="97"/>
      <c r="E4075" s="97"/>
      <c r="F4075" s="97"/>
      <c r="G4075" s="97"/>
      <c r="H4075" s="97"/>
      <c r="I4075" s="97"/>
      <c r="J4075" s="97"/>
      <c r="K4075" s="97"/>
      <c r="L4075" s="97"/>
      <c r="M4075" s="97"/>
    </row>
    <row r="4076" spans="1:13">
      <c r="A4076" s="5"/>
      <c r="B4076" s="96"/>
      <c r="C4076" s="96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</row>
    <row r="4077" spans="1:13">
      <c r="A4077" s="5"/>
      <c r="B4077" s="96"/>
      <c r="C4077" s="96"/>
      <c r="D4077" s="97"/>
      <c r="E4077" s="97"/>
      <c r="F4077" s="97"/>
      <c r="G4077" s="97"/>
      <c r="H4077" s="97"/>
      <c r="I4077" s="97"/>
      <c r="J4077" s="97"/>
      <c r="K4077" s="97"/>
      <c r="L4077" s="97"/>
      <c r="M4077" s="97"/>
    </row>
    <row r="4078" spans="1:13">
      <c r="A4078" s="5"/>
      <c r="B4078" s="96"/>
      <c r="C4078" s="96"/>
      <c r="D4078" s="97"/>
      <c r="E4078" s="97"/>
      <c r="F4078" s="97"/>
      <c r="G4078" s="97"/>
      <c r="H4078" s="97"/>
      <c r="I4078" s="97"/>
      <c r="J4078" s="97"/>
      <c r="K4078" s="97"/>
      <c r="L4078" s="97"/>
      <c r="M4078" s="97"/>
    </row>
    <row r="4079" spans="1:13">
      <c r="A4079" s="5"/>
      <c r="B4079" s="96"/>
      <c r="C4079" s="96"/>
      <c r="D4079" s="97"/>
      <c r="E4079" s="97"/>
      <c r="F4079" s="97"/>
      <c r="G4079" s="97"/>
      <c r="H4079" s="97"/>
      <c r="I4079" s="97"/>
      <c r="J4079" s="97"/>
      <c r="K4079" s="97"/>
      <c r="L4079" s="97"/>
      <c r="M4079" s="97"/>
    </row>
    <row r="4080" spans="1:13">
      <c r="A4080" s="5"/>
      <c r="B4080" s="3"/>
      <c r="C4080" s="3"/>
      <c r="D4080" s="4"/>
      <c r="E4080" s="4"/>
      <c r="F4080" s="4"/>
      <c r="G4080" s="4"/>
      <c r="H4080" s="97"/>
      <c r="I4080" s="97"/>
      <c r="J4080" s="97"/>
      <c r="K4080" s="97"/>
      <c r="L4080" s="4"/>
      <c r="M4080" s="4"/>
    </row>
    <row r="4081" spans="1:13">
      <c r="A4081" s="5"/>
      <c r="B4081" s="96"/>
      <c r="C4081" s="96"/>
      <c r="D4081" s="97"/>
      <c r="E4081" s="97"/>
      <c r="F4081" s="97"/>
      <c r="G4081" s="97"/>
      <c r="H4081" s="97"/>
      <c r="I4081" s="97"/>
      <c r="J4081" s="97"/>
      <c r="K4081" s="97"/>
      <c r="L4081" s="97"/>
      <c r="M4081" s="97"/>
    </row>
    <row r="4082" spans="1:13">
      <c r="A4082" s="5"/>
      <c r="B4082" s="3"/>
      <c r="C4082" s="3"/>
      <c r="D4082" s="4"/>
      <c r="E4082" s="4"/>
      <c r="F4082" s="4"/>
      <c r="G4082" s="4"/>
      <c r="H4082" s="97"/>
      <c r="I4082" s="4"/>
      <c r="J4082" s="4"/>
      <c r="K4082" s="4"/>
      <c r="L4082" s="4"/>
      <c r="M4082" s="4"/>
    </row>
    <row r="4083" spans="1:13">
      <c r="A4083" s="5"/>
      <c r="B4083" s="96"/>
      <c r="C4083" s="96"/>
      <c r="D4083" s="97"/>
      <c r="E4083" s="97"/>
      <c r="F4083" s="97"/>
      <c r="G4083" s="97"/>
      <c r="H4083" s="97"/>
      <c r="I4083" s="97"/>
      <c r="J4083" s="97"/>
      <c r="K4083" s="97"/>
      <c r="L4083" s="97"/>
      <c r="M4083" s="97"/>
    </row>
    <row r="4084" spans="1:13">
      <c r="A4084" s="5"/>
      <c r="B4084" s="96"/>
      <c r="C4084" s="96"/>
      <c r="D4084" s="97"/>
      <c r="E4084" s="97"/>
      <c r="F4084" s="97"/>
      <c r="G4084" s="97"/>
      <c r="H4084" s="97"/>
      <c r="I4084" s="97"/>
      <c r="J4084" s="97"/>
      <c r="K4084" s="97"/>
      <c r="L4084" s="97"/>
      <c r="M4084" s="97"/>
    </row>
    <row r="4085" spans="1:13">
      <c r="A4085" s="5"/>
      <c r="B4085" s="3"/>
      <c r="C4085" s="3"/>
      <c r="D4085" s="4"/>
      <c r="E4085" s="4"/>
      <c r="F4085" s="4"/>
      <c r="G4085" s="4"/>
      <c r="H4085" s="97"/>
      <c r="I4085" s="4"/>
      <c r="J4085" s="4"/>
      <c r="K4085" s="4"/>
      <c r="L4085" s="4"/>
      <c r="M4085" s="4"/>
    </row>
    <row r="4086" spans="1:13">
      <c r="A4086" s="5"/>
      <c r="B4086" s="96"/>
      <c r="C4086" s="96"/>
      <c r="D4086" s="97"/>
      <c r="E4086" s="97"/>
      <c r="F4086" s="97"/>
      <c r="G4086" s="97"/>
      <c r="H4086" s="97"/>
      <c r="I4086" s="97"/>
      <c r="J4086" s="97"/>
      <c r="K4086" s="97"/>
      <c r="L4086" s="97"/>
      <c r="M4086" s="97"/>
    </row>
    <row r="4087" spans="1:13">
      <c r="A4087" s="5"/>
      <c r="B4087" s="96"/>
      <c r="C4087" s="96"/>
      <c r="D4087" s="97"/>
      <c r="E4087" s="4"/>
      <c r="F4087" s="4"/>
      <c r="G4087" s="4"/>
      <c r="H4087" s="97"/>
      <c r="I4087" s="97"/>
      <c r="J4087" s="97"/>
      <c r="K4087" s="97"/>
      <c r="L4087" s="97"/>
      <c r="M4087" s="97"/>
    </row>
    <row r="4088" spans="1:13">
      <c r="A4088" s="5"/>
      <c r="B4088" s="96"/>
      <c r="C4088" s="96"/>
      <c r="D4088" s="97"/>
      <c r="E4088" s="97"/>
      <c r="F4088" s="97"/>
      <c r="G4088" s="97"/>
      <c r="H4088" s="97"/>
      <c r="I4088" s="97"/>
      <c r="J4088" s="97"/>
      <c r="K4088" s="97"/>
      <c r="L4088" s="97"/>
      <c r="M4088" s="97"/>
    </row>
    <row r="4089" spans="1:13">
      <c r="A4089" s="5"/>
      <c r="B4089" s="3"/>
      <c r="C4089" s="3"/>
      <c r="D4089" s="4"/>
      <c r="E4089" s="4"/>
      <c r="F4089" s="4"/>
      <c r="G4089" s="4"/>
      <c r="H4089" s="97"/>
      <c r="I4089" s="4"/>
      <c r="J4089" s="4"/>
      <c r="K4089" s="4"/>
      <c r="L4089" s="4"/>
      <c r="M4089" s="4"/>
    </row>
    <row r="4090" spans="1:13">
      <c r="A4090" s="5"/>
      <c r="B4090" s="96"/>
      <c r="C4090" s="96"/>
      <c r="D4090" s="97"/>
      <c r="E4090" s="97"/>
      <c r="F4090" s="97"/>
      <c r="G4090" s="97"/>
      <c r="H4090" s="97"/>
      <c r="I4090" s="97"/>
      <c r="J4090" s="97"/>
      <c r="K4090" s="97"/>
      <c r="L4090" s="97"/>
      <c r="M4090" s="97"/>
    </row>
    <row r="4091" spans="1:13">
      <c r="A4091" s="5"/>
      <c r="B4091" s="96"/>
      <c r="C4091" s="96"/>
      <c r="D4091" s="97"/>
      <c r="E4091" s="97"/>
      <c r="F4091" s="97"/>
      <c r="G4091" s="97"/>
      <c r="H4091" s="97"/>
      <c r="I4091" s="97"/>
      <c r="J4091" s="97"/>
      <c r="K4091" s="97"/>
      <c r="L4091" s="97"/>
      <c r="M4091" s="97"/>
    </row>
    <row r="4092" spans="1:13">
      <c r="A4092" s="5"/>
      <c r="B4092" s="96"/>
      <c r="C4092" s="96"/>
      <c r="D4092" s="97"/>
      <c r="E4092" s="97"/>
      <c r="F4092" s="97"/>
      <c r="G4092" s="97"/>
      <c r="H4092" s="97"/>
      <c r="I4092" s="97"/>
      <c r="J4092" s="97"/>
      <c r="K4092" s="97"/>
      <c r="L4092" s="97"/>
      <c r="M4092" s="97"/>
    </row>
    <row r="4093" spans="1:13">
      <c r="A4093" s="5"/>
      <c r="B4093" s="96"/>
      <c r="C4093" s="96"/>
      <c r="D4093" s="97"/>
      <c r="E4093" s="97"/>
      <c r="F4093" s="97"/>
      <c r="G4093" s="97"/>
      <c r="H4093" s="97"/>
      <c r="I4093" s="97"/>
      <c r="J4093" s="97"/>
      <c r="K4093" s="97"/>
      <c r="L4093" s="97"/>
      <c r="M4093" s="97"/>
    </row>
    <row r="4094" spans="1:13">
      <c r="A4094" s="5"/>
      <c r="B4094" s="3"/>
      <c r="C4094" s="3"/>
      <c r="D4094" s="4"/>
      <c r="E4094" s="4"/>
      <c r="F4094" s="4"/>
      <c r="G4094" s="4"/>
      <c r="H4094" s="97"/>
      <c r="I4094" s="4"/>
      <c r="J4094" s="4"/>
      <c r="K4094" s="4"/>
      <c r="L4094" s="4"/>
      <c r="M4094" s="4"/>
    </row>
    <row r="4095" spans="1:13">
      <c r="A4095" s="5"/>
      <c r="B4095" s="96"/>
      <c r="C4095" s="96"/>
      <c r="D4095" s="97"/>
      <c r="E4095" s="97"/>
      <c r="F4095" s="97"/>
      <c r="G4095" s="97"/>
      <c r="H4095" s="97"/>
      <c r="I4095" s="97"/>
      <c r="J4095" s="97"/>
      <c r="K4095" s="97"/>
      <c r="L4095" s="97"/>
      <c r="M4095" s="97"/>
    </row>
    <row r="4096" spans="1:13">
      <c r="A4096" s="5"/>
      <c r="B4096" s="96"/>
      <c r="C4096" s="96"/>
      <c r="D4096" s="97"/>
      <c r="E4096" s="97"/>
      <c r="F4096" s="97"/>
      <c r="G4096" s="97"/>
      <c r="H4096" s="97"/>
      <c r="I4096" s="97"/>
      <c r="J4096" s="97"/>
      <c r="K4096" s="97"/>
      <c r="L4096" s="97"/>
      <c r="M4096" s="97"/>
    </row>
    <row r="4097" spans="1:13">
      <c r="A4097" s="5"/>
      <c r="B4097" s="96"/>
      <c r="C4097" s="96"/>
      <c r="D4097" s="97"/>
      <c r="E4097" s="97"/>
      <c r="F4097" s="97"/>
      <c r="G4097" s="97"/>
      <c r="H4097" s="97"/>
      <c r="I4097" s="97"/>
      <c r="J4097" s="97"/>
      <c r="K4097" s="97"/>
      <c r="L4097" s="97"/>
      <c r="M4097" s="97"/>
    </row>
    <row r="4098" spans="1:13">
      <c r="A4098" s="5"/>
      <c r="B4098" s="96"/>
      <c r="C4098" s="96"/>
      <c r="D4098" s="97"/>
      <c r="E4098" s="97"/>
      <c r="F4098" s="97"/>
      <c r="G4098" s="97"/>
      <c r="H4098" s="97"/>
      <c r="I4098" s="97"/>
      <c r="J4098" s="97"/>
      <c r="K4098" s="97"/>
      <c r="L4098" s="97"/>
      <c r="M4098" s="97"/>
    </row>
    <row r="4099" spans="1:13">
      <c r="A4099" s="5"/>
      <c r="B4099" s="96"/>
      <c r="C4099" s="96"/>
      <c r="D4099" s="97"/>
      <c r="E4099" s="97"/>
      <c r="F4099" s="97"/>
      <c r="G4099" s="97"/>
      <c r="H4099" s="97"/>
      <c r="I4099" s="97"/>
      <c r="J4099" s="97"/>
      <c r="K4099" s="97"/>
      <c r="L4099" s="97"/>
      <c r="M4099" s="97"/>
    </row>
    <row r="4100" spans="1:13">
      <c r="A4100" s="5"/>
      <c r="B4100" s="96"/>
      <c r="C4100" s="96"/>
      <c r="D4100" s="97"/>
      <c r="E4100" s="97"/>
      <c r="F4100" s="97"/>
      <c r="G4100" s="97"/>
      <c r="H4100" s="97"/>
      <c r="I4100" s="97"/>
      <c r="J4100" s="97"/>
      <c r="K4100" s="97"/>
      <c r="L4100" s="97"/>
      <c r="M4100" s="97"/>
    </row>
    <row r="4101" spans="1:13">
      <c r="A4101" s="5"/>
      <c r="B4101" s="96"/>
      <c r="C4101" s="96"/>
      <c r="D4101" s="97"/>
      <c r="E4101" s="97"/>
      <c r="F4101" s="97"/>
      <c r="G4101" s="97"/>
      <c r="H4101" s="97"/>
      <c r="I4101" s="97"/>
      <c r="J4101" s="97"/>
      <c r="K4101" s="97"/>
      <c r="L4101" s="97"/>
      <c r="M4101" s="97"/>
    </row>
    <row r="4102" spans="1:13">
      <c r="A4102" s="5"/>
      <c r="B4102" s="96"/>
      <c r="C4102" s="96"/>
      <c r="D4102" s="97"/>
      <c r="E4102" s="97"/>
      <c r="F4102" s="97"/>
      <c r="G4102" s="97"/>
      <c r="H4102" s="97"/>
      <c r="I4102" s="97"/>
      <c r="J4102" s="97"/>
      <c r="K4102" s="97"/>
      <c r="L4102" s="97"/>
      <c r="M4102" s="97"/>
    </row>
    <row r="4103" spans="1:13">
      <c r="A4103" s="5"/>
      <c r="B4103" s="96"/>
      <c r="C4103" s="96"/>
      <c r="D4103" s="97"/>
      <c r="E4103" s="97"/>
      <c r="F4103" s="97"/>
      <c r="G4103" s="97"/>
      <c r="H4103" s="97"/>
      <c r="I4103" s="97"/>
      <c r="J4103" s="97"/>
      <c r="K4103" s="97"/>
      <c r="L4103" s="97"/>
      <c r="M4103" s="97"/>
    </row>
    <row r="4104" spans="1:13">
      <c r="A4104" s="5"/>
      <c r="B4104" s="96"/>
      <c r="C4104" s="96"/>
      <c r="D4104" s="97"/>
      <c r="E4104" s="97"/>
      <c r="F4104" s="97"/>
      <c r="G4104" s="97"/>
      <c r="H4104" s="97"/>
      <c r="I4104" s="97"/>
      <c r="J4104" s="97"/>
      <c r="K4104" s="97"/>
      <c r="L4104" s="97"/>
      <c r="M4104" s="97"/>
    </row>
    <row r="4105" spans="1:13">
      <c r="A4105" s="5"/>
      <c r="B4105" s="96"/>
      <c r="C4105" s="96"/>
      <c r="D4105" s="97"/>
      <c r="E4105" s="97"/>
      <c r="F4105" s="97"/>
      <c r="G4105" s="97"/>
      <c r="H4105" s="97"/>
      <c r="I4105" s="97"/>
      <c r="J4105" s="97"/>
      <c r="K4105" s="97"/>
      <c r="L4105" s="97"/>
      <c r="M4105" s="97"/>
    </row>
    <row r="4106" spans="1:13">
      <c r="A4106" s="5"/>
      <c r="B4106" s="96"/>
      <c r="C4106" s="96"/>
      <c r="D4106" s="97"/>
      <c r="E4106" s="97"/>
      <c r="F4106" s="97"/>
      <c r="G4106" s="97"/>
      <c r="H4106" s="97"/>
      <c r="I4106" s="97"/>
      <c r="J4106" s="97"/>
      <c r="K4106" s="97"/>
      <c r="L4106" s="97"/>
      <c r="M4106" s="97"/>
    </row>
    <row r="4107" spans="1:13">
      <c r="A4107" s="5"/>
      <c r="B4107" s="96"/>
      <c r="C4107" s="96"/>
      <c r="D4107" s="97"/>
      <c r="E4107" s="97"/>
      <c r="F4107" s="97"/>
      <c r="G4107" s="97"/>
      <c r="H4107" s="97"/>
      <c r="I4107" s="97"/>
      <c r="J4107" s="97"/>
      <c r="K4107" s="97"/>
      <c r="L4107" s="97"/>
      <c r="M4107" s="97"/>
    </row>
    <row r="4108" spans="1:13">
      <c r="A4108" s="5"/>
      <c r="B4108" s="3"/>
      <c r="C4108" s="3"/>
      <c r="D4108" s="4"/>
      <c r="E4108" s="4"/>
      <c r="F4108" s="4"/>
      <c r="G4108" s="4"/>
      <c r="H4108" s="97"/>
      <c r="I4108" s="97"/>
      <c r="J4108" s="4"/>
      <c r="K4108" s="4"/>
      <c r="L4108" s="4"/>
      <c r="M4108" s="4"/>
    </row>
    <row r="4109" spans="1:13">
      <c r="A4109" s="5"/>
      <c r="B4109" s="96"/>
      <c r="C4109" s="96"/>
      <c r="D4109" s="97"/>
      <c r="E4109" s="97"/>
      <c r="F4109" s="97"/>
      <c r="G4109" s="97"/>
      <c r="H4109" s="97"/>
      <c r="I4109" s="97"/>
      <c r="J4109" s="97"/>
      <c r="K4109" s="97"/>
      <c r="L4109" s="97"/>
      <c r="M4109" s="97"/>
    </row>
    <row r="4110" spans="1:13">
      <c r="A4110" s="5"/>
      <c r="B4110" s="96"/>
      <c r="C4110" s="96"/>
      <c r="D4110" s="97"/>
      <c r="E4110" s="97"/>
      <c r="F4110" s="97"/>
      <c r="G4110" s="97"/>
      <c r="H4110" s="97"/>
      <c r="I4110" s="97"/>
      <c r="J4110" s="97"/>
      <c r="K4110" s="97"/>
      <c r="L4110" s="97"/>
      <c r="M4110" s="97"/>
    </row>
    <row r="4111" spans="1:13">
      <c r="A4111" s="5"/>
      <c r="B4111" s="96"/>
      <c r="C4111" s="96"/>
      <c r="D4111" s="97"/>
      <c r="E4111" s="97"/>
      <c r="F4111" s="97"/>
      <c r="G4111" s="97"/>
      <c r="H4111" s="97"/>
      <c r="I4111" s="97"/>
      <c r="J4111" s="97"/>
      <c r="K4111" s="97"/>
      <c r="L4111" s="97"/>
      <c r="M4111" s="97"/>
    </row>
    <row r="4112" spans="1:13">
      <c r="A4112" s="5"/>
      <c r="B4112" s="96"/>
      <c r="C4112" s="96"/>
      <c r="D4112" s="97"/>
      <c r="E4112" s="97"/>
      <c r="F4112" s="97"/>
      <c r="G4112" s="97"/>
      <c r="H4112" s="97"/>
      <c r="I4112" s="97"/>
      <c r="J4112" s="97"/>
      <c r="K4112" s="97"/>
      <c r="L4112" s="97"/>
      <c r="M4112" s="97"/>
    </row>
    <row r="4113" spans="1:13">
      <c r="A4113" s="5"/>
      <c r="B4113" s="96"/>
      <c r="C4113" s="96"/>
      <c r="D4113" s="97"/>
      <c r="E4113" s="97"/>
      <c r="F4113" s="97"/>
      <c r="G4113" s="97"/>
      <c r="H4113" s="97"/>
      <c r="I4113" s="97"/>
      <c r="J4113" s="97"/>
      <c r="K4113" s="97"/>
      <c r="L4113" s="97"/>
      <c r="M4113" s="97"/>
    </row>
    <row r="4114" spans="1:13">
      <c r="A4114" s="5"/>
      <c r="B4114" s="96"/>
      <c r="C4114" s="96"/>
      <c r="D4114" s="97"/>
      <c r="E4114" s="97"/>
      <c r="F4114" s="97"/>
      <c r="G4114" s="97"/>
      <c r="H4114" s="97"/>
      <c r="I4114" s="97"/>
      <c r="J4114" s="97"/>
      <c r="K4114" s="97"/>
      <c r="L4114" s="97"/>
      <c r="M4114" s="97"/>
    </row>
    <row r="4115" spans="1:13">
      <c r="A4115" s="5"/>
      <c r="B4115" s="96"/>
      <c r="C4115" s="96"/>
      <c r="D4115" s="4"/>
      <c r="E4115" s="4"/>
      <c r="F4115" s="4"/>
      <c r="G4115" s="4"/>
      <c r="H4115" s="97"/>
      <c r="I4115" s="97"/>
      <c r="J4115" s="97"/>
      <c r="K4115" s="97"/>
      <c r="L4115" s="97"/>
      <c r="M4115" s="97"/>
    </row>
    <row r="4116" spans="1:13">
      <c r="A4116" s="5"/>
      <c r="B4116" s="96"/>
      <c r="C4116" s="96"/>
      <c r="D4116" s="97"/>
      <c r="E4116" s="97"/>
      <c r="F4116" s="97"/>
      <c r="G4116" s="97"/>
      <c r="H4116" s="97"/>
      <c r="I4116" s="97"/>
      <c r="J4116" s="97"/>
      <c r="K4116" s="97"/>
      <c r="L4116" s="97"/>
      <c r="M4116" s="97"/>
    </row>
    <row r="4117" spans="1:13">
      <c r="A4117" s="5"/>
      <c r="B4117" s="96"/>
      <c r="C4117" s="96"/>
      <c r="D4117" s="97"/>
      <c r="E4117" s="97"/>
      <c r="F4117" s="97"/>
      <c r="G4117" s="97"/>
      <c r="H4117" s="97"/>
      <c r="I4117" s="97"/>
      <c r="J4117" s="97"/>
      <c r="K4117" s="97"/>
      <c r="L4117" s="97"/>
      <c r="M4117" s="97"/>
    </row>
    <row r="4118" spans="1:13">
      <c r="A4118" s="5"/>
      <c r="B4118" s="96"/>
      <c r="C4118" s="96"/>
      <c r="D4118" s="97"/>
      <c r="E4118" s="97"/>
      <c r="F4118" s="97"/>
      <c r="G4118" s="97"/>
      <c r="H4118" s="97"/>
      <c r="I4118" s="97"/>
      <c r="J4118" s="97"/>
      <c r="K4118" s="97"/>
      <c r="L4118" s="97"/>
      <c r="M4118" s="97"/>
    </row>
    <row r="4119" spans="1:13">
      <c r="A4119" s="5"/>
      <c r="B4119" s="3"/>
      <c r="C4119" s="3"/>
      <c r="D4119" s="4"/>
      <c r="E4119" s="4"/>
      <c r="F4119" s="4"/>
      <c r="G4119" s="4"/>
      <c r="H4119" s="97"/>
      <c r="I4119" s="97"/>
      <c r="J4119" s="4"/>
      <c r="K4119" s="4"/>
      <c r="L4119" s="4"/>
      <c r="M4119" s="4"/>
    </row>
    <row r="4120" spans="1:13">
      <c r="A4120" s="5"/>
      <c r="B4120" s="96"/>
      <c r="C4120" s="96"/>
      <c r="D4120" s="97"/>
      <c r="E4120" s="97"/>
      <c r="F4120" s="97"/>
      <c r="G4120" s="97"/>
      <c r="H4120" s="97"/>
      <c r="I4120" s="97"/>
      <c r="J4120" s="97"/>
      <c r="K4120" s="97"/>
      <c r="L4120" s="97"/>
      <c r="M4120" s="97"/>
    </row>
    <row r="4121" spans="1:13">
      <c r="A4121" s="5"/>
      <c r="B4121" s="96"/>
      <c r="C4121" s="96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</row>
    <row r="4122" spans="1:13">
      <c r="A4122" s="5"/>
      <c r="B4122" s="3"/>
      <c r="C4122" s="3"/>
      <c r="D4122" s="4"/>
      <c r="E4122" s="4"/>
      <c r="F4122" s="4"/>
      <c r="G4122" s="4"/>
      <c r="H4122" s="97"/>
      <c r="I4122" s="4"/>
      <c r="J4122" s="4"/>
      <c r="K4122" s="4"/>
      <c r="L4122" s="4"/>
      <c r="M4122" s="4"/>
    </row>
    <row r="4123" spans="1:13">
      <c r="A4123" s="5"/>
      <c r="B4123" s="96"/>
      <c r="C4123" s="96"/>
      <c r="D4123" s="97"/>
      <c r="E4123" s="97"/>
      <c r="F4123" s="97"/>
      <c r="G4123" s="97"/>
      <c r="H4123" s="97"/>
      <c r="I4123" s="97"/>
      <c r="J4123" s="97"/>
      <c r="K4123" s="97"/>
      <c r="L4123" s="97"/>
      <c r="M4123" s="97"/>
    </row>
    <row r="4124" spans="1:13">
      <c r="A4124" s="5"/>
      <c r="B4124" s="96"/>
      <c r="C4124" s="96"/>
      <c r="D4124" s="97"/>
      <c r="E4124" s="97"/>
      <c r="F4124" s="97"/>
      <c r="G4124" s="97"/>
      <c r="H4124" s="97"/>
      <c r="I4124" s="97"/>
      <c r="J4124" s="97"/>
      <c r="K4124" s="97"/>
      <c r="L4124" s="97"/>
      <c r="M4124" s="97"/>
    </row>
    <row r="4125" spans="1:13">
      <c r="A4125" s="5"/>
      <c r="B4125" s="96"/>
      <c r="C4125" s="96"/>
      <c r="D4125" s="97"/>
      <c r="E4125" s="97"/>
      <c r="F4125" s="97"/>
      <c r="G4125" s="97"/>
      <c r="H4125" s="97"/>
      <c r="I4125" s="97"/>
      <c r="J4125" s="97"/>
      <c r="K4125" s="97"/>
      <c r="L4125" s="97"/>
      <c r="M4125" s="97"/>
    </row>
    <row r="4126" spans="1:13">
      <c r="A4126" s="5"/>
      <c r="B4126" s="96"/>
      <c r="C4126" s="96"/>
      <c r="D4126" s="97"/>
      <c r="E4126" s="97"/>
      <c r="F4126" s="97"/>
      <c r="G4126" s="97"/>
      <c r="H4126" s="97"/>
      <c r="I4126" s="97"/>
      <c r="J4126" s="97"/>
      <c r="K4126" s="97"/>
      <c r="L4126" s="97"/>
      <c r="M4126" s="97"/>
    </row>
    <row r="4127" spans="1:13">
      <c r="A4127" s="5"/>
      <c r="B4127" s="96"/>
      <c r="C4127" s="96"/>
      <c r="D4127" s="97"/>
      <c r="E4127" s="97"/>
      <c r="F4127" s="97"/>
      <c r="G4127" s="97"/>
      <c r="H4127" s="97"/>
      <c r="I4127" s="97"/>
      <c r="J4127" s="97"/>
      <c r="K4127" s="97"/>
      <c r="L4127" s="97"/>
      <c r="M4127" s="97"/>
    </row>
    <row r="4128" spans="1:13">
      <c r="A4128" s="5"/>
      <c r="B4128" s="96"/>
      <c r="C4128" s="96"/>
      <c r="D4128" s="97"/>
      <c r="E4128" s="97"/>
      <c r="F4128" s="97"/>
      <c r="G4128" s="97"/>
      <c r="H4128" s="97"/>
      <c r="I4128" s="97"/>
      <c r="J4128" s="97"/>
      <c r="K4128" s="97"/>
      <c r="L4128" s="97"/>
      <c r="M4128" s="97"/>
    </row>
    <row r="4129" spans="1:13">
      <c r="A4129" s="5"/>
      <c r="B4129" s="3"/>
      <c r="C4129" s="3"/>
      <c r="D4129" s="4"/>
      <c r="E4129" s="4"/>
      <c r="F4129" s="4"/>
      <c r="G4129" s="4"/>
      <c r="H4129" s="97"/>
      <c r="I4129" s="4"/>
      <c r="J4129" s="4"/>
      <c r="K4129" s="4"/>
      <c r="L4129" s="4"/>
      <c r="M4129" s="4"/>
    </row>
    <row r="4130" spans="1:13">
      <c r="A4130" s="5"/>
      <c r="B4130" s="3"/>
      <c r="C4130" s="3"/>
      <c r="D4130" s="4"/>
      <c r="E4130" s="4"/>
      <c r="F4130" s="4"/>
      <c r="G4130" s="4"/>
      <c r="H4130" s="97"/>
      <c r="I4130" s="97"/>
      <c r="J4130" s="4"/>
      <c r="K4130" s="4"/>
      <c r="L4130" s="4"/>
      <c r="M4130" s="4"/>
    </row>
    <row r="4131" spans="1:13">
      <c r="A4131" s="5"/>
      <c r="B4131" s="96"/>
      <c r="C4131" s="96"/>
      <c r="D4131" s="97"/>
      <c r="E4131" s="97"/>
      <c r="F4131" s="97"/>
      <c r="G4131" s="97"/>
      <c r="H4131" s="97"/>
      <c r="I4131" s="97"/>
      <c r="J4131" s="97"/>
      <c r="K4131" s="97"/>
      <c r="L4131" s="97"/>
      <c r="M4131" s="97"/>
    </row>
    <row r="4132" spans="1:13">
      <c r="A4132" s="5"/>
      <c r="B4132" s="96"/>
      <c r="C4132" s="96"/>
      <c r="D4132" s="97"/>
      <c r="E4132" s="97"/>
      <c r="F4132" s="97"/>
      <c r="G4132" s="97"/>
      <c r="H4132" s="97"/>
      <c r="I4132" s="97"/>
      <c r="J4132" s="97"/>
      <c r="K4132" s="97"/>
      <c r="L4132" s="97"/>
      <c r="M4132" s="97"/>
    </row>
    <row r="4133" spans="1:13">
      <c r="A4133" s="5"/>
      <c r="B4133" s="96"/>
      <c r="C4133" s="96"/>
      <c r="D4133" s="97"/>
      <c r="E4133" s="97"/>
      <c r="F4133" s="97"/>
      <c r="G4133" s="97"/>
      <c r="H4133" s="97"/>
      <c r="I4133" s="97"/>
      <c r="J4133" s="97"/>
      <c r="K4133" s="97"/>
      <c r="L4133" s="97"/>
      <c r="M4133" s="97"/>
    </row>
    <row r="4134" spans="1:13">
      <c r="A4134" s="5"/>
      <c r="B4134" s="96"/>
      <c r="C4134" s="96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</row>
    <row r="4135" spans="1:13">
      <c r="A4135" s="5"/>
      <c r="B4135" s="96"/>
      <c r="C4135" s="96"/>
      <c r="D4135" s="97"/>
      <c r="E4135" s="97"/>
      <c r="F4135" s="97"/>
      <c r="G4135" s="97"/>
      <c r="H4135" s="97"/>
      <c r="I4135" s="97"/>
      <c r="J4135" s="97"/>
      <c r="K4135" s="97"/>
      <c r="L4135" s="97"/>
      <c r="M4135" s="97"/>
    </row>
    <row r="4136" spans="1:13">
      <c r="A4136" s="5"/>
      <c r="B4136" s="96"/>
      <c r="C4136" s="96"/>
      <c r="D4136" s="97"/>
      <c r="E4136" s="97"/>
      <c r="F4136" s="97"/>
      <c r="G4136" s="97"/>
      <c r="H4136" s="97"/>
      <c r="I4136" s="97"/>
      <c r="J4136" s="97"/>
      <c r="K4136" s="97"/>
      <c r="L4136" s="97"/>
      <c r="M4136" s="97"/>
    </row>
    <row r="4137" spans="1:13">
      <c r="A4137" s="5"/>
      <c r="B4137" s="96"/>
      <c r="C4137" s="96"/>
      <c r="D4137" s="97"/>
      <c r="E4137" s="97"/>
      <c r="F4137" s="97"/>
      <c r="G4137" s="97"/>
      <c r="H4137" s="97"/>
      <c r="I4137" s="97"/>
      <c r="J4137" s="97"/>
      <c r="K4137" s="97"/>
      <c r="L4137" s="97"/>
      <c r="M4137" s="97"/>
    </row>
    <row r="4138" spans="1:13">
      <c r="A4138" s="5"/>
      <c r="B4138" s="3"/>
      <c r="C4138" s="3"/>
      <c r="D4138" s="4"/>
      <c r="E4138" s="4"/>
      <c r="F4138" s="4"/>
      <c r="G4138" s="4"/>
      <c r="H4138" s="97"/>
      <c r="I4138" s="4"/>
      <c r="J4138" s="4"/>
      <c r="K4138" s="4"/>
      <c r="L4138" s="4"/>
      <c r="M4138" s="4"/>
    </row>
    <row r="4139" spans="1:13">
      <c r="A4139" s="5"/>
      <c r="B4139" s="96"/>
      <c r="C4139" s="96"/>
      <c r="D4139" s="97"/>
      <c r="E4139" s="97"/>
      <c r="F4139" s="97"/>
      <c r="G4139" s="97"/>
      <c r="H4139" s="97"/>
      <c r="I4139" s="97"/>
      <c r="J4139" s="97"/>
      <c r="K4139" s="97"/>
      <c r="L4139" s="97"/>
      <c r="M4139" s="97"/>
    </row>
    <row r="4140" spans="1:13">
      <c r="A4140" s="5"/>
      <c r="B4140" s="96"/>
      <c r="C4140" s="96"/>
      <c r="D4140" s="97"/>
      <c r="E4140" s="97"/>
      <c r="F4140" s="97"/>
      <c r="G4140" s="97"/>
      <c r="H4140" s="97"/>
      <c r="I4140" s="97"/>
      <c r="J4140" s="97"/>
      <c r="K4140" s="97"/>
      <c r="L4140" s="97"/>
      <c r="M4140" s="97"/>
    </row>
    <row r="4141" spans="1:13">
      <c r="A4141" s="5"/>
      <c r="B4141" s="96"/>
      <c r="C4141" s="96"/>
      <c r="D4141" s="97"/>
      <c r="E4141" s="97"/>
      <c r="F4141" s="97"/>
      <c r="G4141" s="97"/>
      <c r="H4141" s="97"/>
      <c r="I4141" s="97"/>
      <c r="J4141" s="97"/>
      <c r="K4141" s="97"/>
      <c r="L4141" s="97"/>
      <c r="M4141" s="97"/>
    </row>
    <row r="4142" spans="1:13">
      <c r="A4142" s="5"/>
      <c r="B4142" s="96"/>
      <c r="C4142" s="96"/>
      <c r="D4142" s="97"/>
      <c r="E4142" s="97"/>
      <c r="F4142" s="97"/>
      <c r="G4142" s="97"/>
      <c r="H4142" s="97"/>
      <c r="I4142" s="97"/>
      <c r="J4142" s="97"/>
      <c r="K4142" s="97"/>
      <c r="L4142" s="97"/>
      <c r="M4142" s="97"/>
    </row>
    <row r="4143" spans="1:13">
      <c r="A4143" s="5"/>
      <c r="B4143" s="96"/>
      <c r="C4143" s="96"/>
      <c r="D4143" s="97"/>
      <c r="E4143" s="97"/>
      <c r="F4143" s="97"/>
      <c r="G4143" s="97"/>
      <c r="H4143" s="97"/>
      <c r="I4143" s="97"/>
      <c r="J4143" s="97"/>
      <c r="K4143" s="97"/>
      <c r="L4143" s="97"/>
      <c r="M4143" s="97"/>
    </row>
    <row r="4144" spans="1:13">
      <c r="A4144" s="5"/>
      <c r="B4144" s="96"/>
      <c r="C4144" s="96"/>
      <c r="D4144" s="97"/>
      <c r="E4144" s="97"/>
      <c r="F4144" s="97"/>
      <c r="G4144" s="97"/>
      <c r="H4144" s="97"/>
      <c r="I4144" s="97"/>
      <c r="J4144" s="97"/>
      <c r="K4144" s="97"/>
      <c r="L4144" s="97"/>
      <c r="M4144" s="97"/>
    </row>
    <row r="4145" spans="1:13">
      <c r="A4145" s="5"/>
      <c r="B4145" s="96"/>
      <c r="C4145" s="96"/>
      <c r="D4145" s="97"/>
      <c r="E4145" s="97"/>
      <c r="F4145" s="97"/>
      <c r="G4145" s="97"/>
      <c r="H4145" s="97"/>
      <c r="I4145" s="97"/>
      <c r="J4145" s="97"/>
      <c r="K4145" s="97"/>
      <c r="L4145" s="97"/>
      <c r="M4145" s="97"/>
    </row>
    <row r="4146" spans="1:13">
      <c r="A4146" s="5"/>
      <c r="B4146" s="96"/>
      <c r="C4146" s="96"/>
      <c r="D4146" s="97"/>
      <c r="E4146" s="97"/>
      <c r="F4146" s="97"/>
      <c r="G4146" s="97"/>
      <c r="H4146" s="97"/>
      <c r="I4146" s="97"/>
      <c r="J4146" s="97"/>
      <c r="K4146" s="97"/>
      <c r="L4146" s="97"/>
      <c r="M4146" s="97"/>
    </row>
    <row r="4147" spans="1:13">
      <c r="A4147" s="5"/>
      <c r="B4147" s="96"/>
      <c r="C4147" s="96"/>
      <c r="D4147" s="97"/>
      <c r="E4147" s="97"/>
      <c r="F4147" s="97"/>
      <c r="G4147" s="97"/>
      <c r="H4147" s="97"/>
      <c r="I4147" s="97"/>
      <c r="J4147" s="97"/>
      <c r="K4147" s="97"/>
      <c r="L4147" s="97"/>
      <c r="M4147" s="97"/>
    </row>
    <row r="4148" spans="1:13">
      <c r="A4148" s="5"/>
      <c r="B4148" s="96"/>
      <c r="C4148" s="96"/>
      <c r="D4148" s="97"/>
      <c r="E4148" s="97"/>
      <c r="F4148" s="97"/>
      <c r="G4148" s="97"/>
      <c r="H4148" s="97"/>
      <c r="I4148" s="97"/>
      <c r="J4148" s="97"/>
      <c r="K4148" s="97"/>
      <c r="L4148" s="97"/>
      <c r="M4148" s="97"/>
    </row>
    <row r="4149" spans="1:13">
      <c r="A4149" s="5"/>
      <c r="B4149" s="96"/>
      <c r="C4149" s="96"/>
      <c r="D4149" s="97"/>
      <c r="E4149" s="97"/>
      <c r="F4149" s="97"/>
      <c r="G4149" s="97"/>
      <c r="H4149" s="97"/>
      <c r="I4149" s="97"/>
      <c r="J4149" s="97"/>
      <c r="K4149" s="97"/>
      <c r="L4149" s="97"/>
      <c r="M4149" s="97"/>
    </row>
    <row r="4150" spans="1:13">
      <c r="A4150" s="5"/>
      <c r="B4150" s="96"/>
      <c r="C4150" s="96"/>
      <c r="D4150" s="97"/>
      <c r="E4150" s="97"/>
      <c r="F4150" s="97"/>
      <c r="G4150" s="97"/>
      <c r="H4150" s="97"/>
      <c r="I4150" s="97"/>
      <c r="J4150" s="97"/>
      <c r="K4150" s="97"/>
      <c r="L4150" s="97"/>
      <c r="M4150" s="97"/>
    </row>
    <row r="4151" spans="1:13">
      <c r="A4151" s="5"/>
      <c r="B4151" s="96"/>
      <c r="C4151" s="96"/>
      <c r="D4151" s="97"/>
      <c r="E4151" s="97"/>
      <c r="F4151" s="97"/>
      <c r="G4151" s="97"/>
      <c r="H4151" s="97"/>
      <c r="I4151" s="97"/>
      <c r="J4151" s="97"/>
      <c r="K4151" s="97"/>
      <c r="L4151" s="97"/>
      <c r="M4151" s="97"/>
    </row>
    <row r="4152" spans="1:13">
      <c r="A4152" s="5"/>
      <c r="B4152" s="96"/>
      <c r="C4152" s="96"/>
      <c r="D4152" s="97"/>
      <c r="E4152" s="97"/>
      <c r="F4152" s="97"/>
      <c r="G4152" s="97"/>
      <c r="H4152" s="97"/>
      <c r="I4152" s="97"/>
      <c r="J4152" s="97"/>
      <c r="K4152" s="97"/>
      <c r="L4152" s="97"/>
      <c r="M4152" s="97"/>
    </row>
    <row r="4153" spans="1:13">
      <c r="A4153" s="5"/>
      <c r="B4153" s="96"/>
      <c r="C4153" s="96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</row>
    <row r="4154" spans="1:13">
      <c r="A4154" s="5"/>
      <c r="B4154" s="96"/>
      <c r="C4154" s="96"/>
      <c r="D4154" s="97"/>
      <c r="E4154" s="97"/>
      <c r="F4154" s="97"/>
      <c r="G4154" s="97"/>
      <c r="H4154" s="97"/>
      <c r="I4154" s="97"/>
      <c r="J4154" s="97"/>
      <c r="K4154" s="97"/>
      <c r="L4154" s="97"/>
      <c r="M4154" s="97"/>
    </row>
    <row r="4155" spans="1:13">
      <c r="A4155" s="5"/>
      <c r="B4155" s="96"/>
      <c r="C4155" s="96"/>
      <c r="D4155" s="97"/>
      <c r="E4155" s="97"/>
      <c r="F4155" s="97"/>
      <c r="G4155" s="97"/>
      <c r="H4155" s="97"/>
      <c r="I4155" s="97"/>
      <c r="J4155" s="97"/>
      <c r="K4155" s="97"/>
      <c r="L4155" s="97"/>
      <c r="M4155" s="97"/>
    </row>
    <row r="4156" spans="1:13">
      <c r="A4156" s="5"/>
      <c r="B4156" s="96"/>
      <c r="C4156" s="96"/>
      <c r="D4156" s="97"/>
      <c r="E4156" s="97"/>
      <c r="F4156" s="97"/>
      <c r="G4156" s="97"/>
      <c r="H4156" s="97"/>
      <c r="I4156" s="97"/>
      <c r="J4156" s="97"/>
      <c r="K4156" s="97"/>
      <c r="L4156" s="97"/>
      <c r="M4156" s="97"/>
    </row>
    <row r="4157" spans="1:13">
      <c r="A4157" s="5"/>
      <c r="B4157" s="96"/>
      <c r="C4157" s="96"/>
      <c r="D4157" s="97"/>
      <c r="E4157" s="97"/>
      <c r="F4157" s="97"/>
      <c r="G4157" s="97"/>
      <c r="H4157" s="97"/>
      <c r="I4157" s="97"/>
      <c r="J4157" s="97"/>
      <c r="K4157" s="97"/>
      <c r="L4157" s="97"/>
      <c r="M4157" s="97"/>
    </row>
    <row r="4158" spans="1:13">
      <c r="A4158" s="5"/>
      <c r="B4158" s="96"/>
      <c r="C4158" s="96"/>
      <c r="D4158" s="97"/>
      <c r="E4158" s="97"/>
      <c r="F4158" s="97"/>
      <c r="G4158" s="97"/>
      <c r="H4158" s="97"/>
      <c r="I4158" s="97"/>
      <c r="J4158" s="97"/>
      <c r="K4158" s="97"/>
      <c r="L4158" s="97"/>
      <c r="M4158" s="97"/>
    </row>
    <row r="4159" spans="1:13">
      <c r="A4159" s="5"/>
      <c r="B4159" s="96"/>
      <c r="C4159" s="96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</row>
    <row r="4160" spans="1:13">
      <c r="A4160" s="5"/>
      <c r="B4160" s="96"/>
      <c r="C4160" s="96"/>
      <c r="D4160" s="97"/>
      <c r="E4160" s="97"/>
      <c r="F4160" s="97"/>
      <c r="G4160" s="97"/>
      <c r="H4160" s="97"/>
      <c r="I4160" s="97"/>
      <c r="J4160" s="97"/>
      <c r="K4160" s="97"/>
      <c r="L4160" s="97"/>
      <c r="M4160" s="97"/>
    </row>
    <row r="4161" spans="1:13">
      <c r="A4161" s="5"/>
      <c r="B4161" s="96"/>
      <c r="C4161" s="96"/>
      <c r="D4161" s="97"/>
      <c r="E4161" s="97"/>
      <c r="F4161" s="97"/>
      <c r="G4161" s="97"/>
      <c r="H4161" s="97"/>
      <c r="I4161" s="97"/>
      <c r="J4161" s="97"/>
      <c r="K4161" s="97"/>
      <c r="L4161" s="97"/>
      <c r="M4161" s="97"/>
    </row>
    <row r="4162" spans="1:13">
      <c r="A4162" s="5"/>
      <c r="B4162" s="96"/>
      <c r="C4162" s="96"/>
      <c r="D4162" s="97"/>
      <c r="E4162" s="97"/>
      <c r="F4162" s="97"/>
      <c r="G4162" s="97"/>
      <c r="H4162" s="97"/>
      <c r="I4162" s="97"/>
      <c r="J4162" s="97"/>
      <c r="K4162" s="97"/>
      <c r="L4162" s="97"/>
      <c r="M4162" s="97"/>
    </row>
    <row r="4163" spans="1:13">
      <c r="A4163" s="5"/>
      <c r="B4163" s="3"/>
      <c r="C4163" s="3"/>
      <c r="D4163" s="4"/>
      <c r="E4163" s="4"/>
      <c r="F4163" s="4"/>
      <c r="G4163" s="4"/>
      <c r="H4163" s="97"/>
      <c r="I4163" s="4"/>
      <c r="J4163" s="4"/>
      <c r="K4163" s="4"/>
      <c r="L4163" s="4"/>
      <c r="M4163" s="4"/>
    </row>
    <row r="4164" spans="1:13">
      <c r="A4164" s="5"/>
      <c r="B4164" s="96"/>
      <c r="C4164" s="96"/>
      <c r="D4164" s="97"/>
      <c r="E4164" s="97"/>
      <c r="F4164" s="97"/>
      <c r="G4164" s="97"/>
      <c r="H4164" s="97"/>
      <c r="I4164" s="97"/>
      <c r="J4164" s="97"/>
      <c r="K4164" s="97"/>
      <c r="L4164" s="97"/>
      <c r="M4164" s="97"/>
    </row>
    <row r="4165" spans="1:13">
      <c r="A4165" s="5"/>
      <c r="B4165" s="96"/>
      <c r="C4165" s="96"/>
      <c r="D4165" s="97"/>
      <c r="E4165" s="97"/>
      <c r="F4165" s="97"/>
      <c r="G4165" s="97"/>
      <c r="H4165" s="97"/>
      <c r="I4165" s="97"/>
      <c r="J4165" s="97"/>
      <c r="K4165" s="97"/>
      <c r="L4165" s="97"/>
      <c r="M4165" s="97"/>
    </row>
    <row r="4166" spans="1:13">
      <c r="A4166" s="5"/>
      <c r="B4166" s="96"/>
      <c r="C4166" s="96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</row>
    <row r="4167" spans="1:13">
      <c r="A4167" s="5"/>
      <c r="B4167" s="96"/>
      <c r="C4167" s="96"/>
      <c r="D4167" s="97"/>
      <c r="E4167" s="97"/>
      <c r="F4167" s="97"/>
      <c r="G4167" s="97"/>
      <c r="H4167" s="97"/>
      <c r="I4167" s="97"/>
      <c r="J4167" s="97"/>
      <c r="K4167" s="97"/>
      <c r="L4167" s="97"/>
      <c r="M4167" s="97"/>
    </row>
    <row r="4168" spans="1:13">
      <c r="A4168" s="5"/>
      <c r="B4168" s="96"/>
      <c r="C4168" s="96"/>
      <c r="D4168" s="97"/>
      <c r="E4168" s="97"/>
      <c r="F4168" s="97"/>
      <c r="G4168" s="97"/>
      <c r="H4168" s="97"/>
      <c r="I4168" s="97"/>
      <c r="J4168" s="97"/>
      <c r="K4168" s="97"/>
      <c r="L4168" s="97"/>
      <c r="M4168" s="97"/>
    </row>
    <row r="4169" spans="1:13">
      <c r="A4169" s="5"/>
      <c r="B4169" s="96"/>
      <c r="C4169" s="96"/>
      <c r="D4169" s="97"/>
      <c r="E4169" s="97"/>
      <c r="F4169" s="97"/>
      <c r="G4169" s="97"/>
      <c r="H4169" s="97"/>
      <c r="I4169" s="97"/>
      <c r="J4169" s="97"/>
      <c r="K4169" s="97"/>
      <c r="L4169" s="97"/>
      <c r="M4169" s="97"/>
    </row>
    <row r="4170" spans="1:13">
      <c r="A4170" s="5"/>
      <c r="B4170" s="96"/>
      <c r="C4170" s="96"/>
      <c r="D4170" s="97"/>
      <c r="E4170" s="97"/>
      <c r="F4170" s="97"/>
      <c r="G4170" s="97"/>
      <c r="H4170" s="97"/>
      <c r="I4170" s="97"/>
      <c r="J4170" s="97"/>
      <c r="K4170" s="97"/>
      <c r="L4170" s="97"/>
      <c r="M4170" s="97"/>
    </row>
    <row r="4171" spans="1:13">
      <c r="A4171" s="5"/>
      <c r="B4171" s="96"/>
      <c r="C4171" s="96"/>
      <c r="D4171" s="97"/>
      <c r="E4171" s="97"/>
      <c r="F4171" s="97"/>
      <c r="G4171" s="97"/>
      <c r="H4171" s="97"/>
      <c r="I4171" s="97"/>
      <c r="J4171" s="97"/>
      <c r="K4171" s="97"/>
      <c r="L4171" s="97"/>
      <c r="M4171" s="97"/>
    </row>
    <row r="4172" spans="1:13">
      <c r="A4172" s="5"/>
      <c r="B4172" s="96"/>
      <c r="C4172" s="96"/>
      <c r="D4172" s="97"/>
      <c r="E4172" s="97"/>
      <c r="F4172" s="97"/>
      <c r="G4172" s="97"/>
      <c r="H4172" s="97"/>
      <c r="I4172" s="97"/>
      <c r="J4172" s="97"/>
      <c r="K4172" s="97"/>
      <c r="L4172" s="97"/>
      <c r="M4172" s="97"/>
    </row>
    <row r="4173" spans="1:13">
      <c r="A4173" s="5"/>
      <c r="B4173" s="96"/>
      <c r="C4173" s="96"/>
      <c r="D4173" s="97"/>
      <c r="E4173" s="97"/>
      <c r="F4173" s="97"/>
      <c r="G4173" s="97"/>
      <c r="H4173" s="97"/>
      <c r="I4173" s="97"/>
      <c r="J4173" s="97"/>
      <c r="K4173" s="97"/>
      <c r="L4173" s="97"/>
      <c r="M4173" s="97"/>
    </row>
    <row r="4174" spans="1:13">
      <c r="A4174" s="5"/>
      <c r="B4174" s="96"/>
      <c r="C4174" s="96"/>
      <c r="D4174" s="97"/>
      <c r="E4174" s="97"/>
      <c r="F4174" s="97"/>
      <c r="G4174" s="97"/>
      <c r="H4174" s="97"/>
      <c r="I4174" s="97"/>
      <c r="J4174" s="97"/>
      <c r="K4174" s="97"/>
      <c r="L4174" s="97"/>
      <c r="M4174" s="97"/>
    </row>
    <row r="4175" spans="1:13">
      <c r="A4175" s="5"/>
      <c r="B4175" s="96"/>
      <c r="C4175" s="96"/>
      <c r="D4175" s="97"/>
      <c r="E4175" s="97"/>
      <c r="F4175" s="97"/>
      <c r="G4175" s="97"/>
      <c r="H4175" s="97"/>
      <c r="I4175" s="97"/>
      <c r="J4175" s="97"/>
      <c r="K4175" s="97"/>
      <c r="L4175" s="97"/>
      <c r="M4175" s="97"/>
    </row>
    <row r="4176" spans="1:13">
      <c r="A4176" s="5"/>
      <c r="B4176" s="96"/>
      <c r="C4176" s="96"/>
      <c r="D4176" s="97"/>
      <c r="E4176" s="97"/>
      <c r="F4176" s="97"/>
      <c r="G4176" s="97"/>
      <c r="H4176" s="97"/>
      <c r="I4176" s="97"/>
      <c r="J4176" s="97"/>
      <c r="K4176" s="97"/>
      <c r="L4176" s="97"/>
      <c r="M4176" s="97"/>
    </row>
    <row r="4177" spans="1:13">
      <c r="A4177" s="5"/>
      <c r="B4177" s="96"/>
      <c r="C4177" s="96"/>
      <c r="D4177" s="97"/>
      <c r="E4177" s="97"/>
      <c r="F4177" s="97"/>
      <c r="G4177" s="97"/>
      <c r="H4177" s="97"/>
      <c r="I4177" s="97"/>
      <c r="J4177" s="97"/>
      <c r="K4177" s="97"/>
      <c r="L4177" s="97"/>
      <c r="M4177" s="97"/>
    </row>
    <row r="4178" spans="1:13">
      <c r="A4178" s="5"/>
      <c r="B4178" s="96"/>
      <c r="C4178" s="96"/>
      <c r="D4178" s="97"/>
      <c r="E4178" s="97"/>
      <c r="F4178" s="97"/>
      <c r="G4178" s="97"/>
      <c r="H4178" s="97"/>
      <c r="I4178" s="97"/>
      <c r="J4178" s="97"/>
      <c r="K4178" s="97"/>
      <c r="L4178" s="97"/>
      <c r="M4178" s="97"/>
    </row>
    <row r="4179" spans="1:13">
      <c r="A4179" s="5"/>
      <c r="B4179" s="96"/>
      <c r="C4179" s="96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</row>
    <row r="4180" spans="1:13">
      <c r="A4180" s="5"/>
      <c r="B4180" s="96"/>
      <c r="C4180" s="96"/>
      <c r="D4180" s="97"/>
      <c r="E4180" s="97"/>
      <c r="F4180" s="97"/>
      <c r="G4180" s="97"/>
      <c r="H4180" s="97"/>
      <c r="I4180" s="97"/>
      <c r="J4180" s="97"/>
      <c r="K4180" s="97"/>
      <c r="L4180" s="97"/>
      <c r="M4180" s="97"/>
    </row>
    <row r="4181" spans="1:13">
      <c r="A4181" s="5"/>
      <c r="B4181" s="96"/>
      <c r="C4181" s="96"/>
      <c r="D4181" s="97"/>
      <c r="E4181" s="97"/>
      <c r="F4181" s="97"/>
      <c r="G4181" s="97"/>
      <c r="H4181" s="97"/>
      <c r="I4181" s="97"/>
      <c r="J4181" s="97"/>
      <c r="K4181" s="97"/>
      <c r="L4181" s="97"/>
      <c r="M4181" s="97"/>
    </row>
    <row r="4182" spans="1:13">
      <c r="A4182" s="5"/>
      <c r="B4182" s="96"/>
      <c r="C4182" s="96"/>
      <c r="D4182" s="97"/>
      <c r="E4182" s="97"/>
      <c r="F4182" s="97"/>
      <c r="G4182" s="97"/>
      <c r="H4182" s="97"/>
      <c r="I4182" s="97"/>
      <c r="J4182" s="97"/>
      <c r="K4182" s="97"/>
      <c r="L4182" s="97"/>
      <c r="M4182" s="97"/>
    </row>
    <row r="4183" spans="1:13">
      <c r="A4183" s="5"/>
      <c r="B4183" s="96"/>
      <c r="C4183" s="96"/>
      <c r="D4183" s="97"/>
      <c r="E4183" s="97"/>
      <c r="F4183" s="97"/>
      <c r="G4183" s="97"/>
      <c r="H4183" s="97"/>
      <c r="I4183" s="97"/>
      <c r="J4183" s="97"/>
      <c r="K4183" s="97"/>
      <c r="L4183" s="97"/>
      <c r="M4183" s="97"/>
    </row>
    <row r="4184" spans="1:13">
      <c r="A4184" s="5"/>
      <c r="B4184" s="96"/>
      <c r="C4184" s="96"/>
      <c r="D4184" s="97"/>
      <c r="E4184" s="97"/>
      <c r="F4184" s="97"/>
      <c r="G4184" s="97"/>
      <c r="H4184" s="97"/>
      <c r="I4184" s="97"/>
      <c r="J4184" s="97"/>
      <c r="K4184" s="97"/>
      <c r="L4184" s="97"/>
      <c r="M4184" s="97"/>
    </row>
    <row r="4185" spans="1:13">
      <c r="A4185" s="5"/>
      <c r="B4185" s="96"/>
      <c r="C4185" s="96"/>
      <c r="D4185" s="97"/>
      <c r="E4185" s="97"/>
      <c r="F4185" s="97"/>
      <c r="G4185" s="97"/>
      <c r="H4185" s="97"/>
      <c r="I4185" s="97"/>
      <c r="J4185" s="97"/>
      <c r="K4185" s="97"/>
      <c r="L4185" s="97"/>
      <c r="M4185" s="97"/>
    </row>
    <row r="4186" spans="1:13">
      <c r="A4186" s="5"/>
      <c r="B4186" s="96"/>
      <c r="C4186" s="96"/>
      <c r="D4186" s="97"/>
      <c r="E4186" s="97"/>
      <c r="F4186" s="97"/>
      <c r="G4186" s="97"/>
      <c r="H4186" s="97"/>
      <c r="I4186" s="97"/>
      <c r="J4186" s="97"/>
      <c r="K4186" s="97"/>
      <c r="L4186" s="97"/>
      <c r="M4186" s="97"/>
    </row>
    <row r="4187" spans="1:13">
      <c r="A4187" s="5"/>
      <c r="B4187" s="96"/>
      <c r="C4187" s="96"/>
      <c r="D4187" s="97"/>
      <c r="E4187" s="97"/>
      <c r="F4187" s="97"/>
      <c r="G4187" s="97"/>
      <c r="H4187" s="97"/>
      <c r="I4187" s="97"/>
      <c r="J4187" s="97"/>
      <c r="K4187" s="97"/>
      <c r="L4187" s="97"/>
      <c r="M4187" s="97"/>
    </row>
    <row r="4188" spans="1:13">
      <c r="A4188" s="5"/>
      <c r="B4188" s="3"/>
      <c r="C4188" s="3"/>
      <c r="D4188" s="4"/>
      <c r="E4188" s="4"/>
      <c r="F4188" s="4"/>
      <c r="G4188" s="4"/>
      <c r="H4188" s="97"/>
      <c r="I4188" s="4"/>
      <c r="J4188" s="4"/>
      <c r="K4188" s="4"/>
      <c r="L4188" s="4"/>
      <c r="M4188" s="4"/>
    </row>
    <row r="4189" spans="1:13">
      <c r="A4189" s="5"/>
      <c r="B4189" s="96"/>
      <c r="C4189" s="96"/>
      <c r="D4189" s="97"/>
      <c r="E4189" s="97"/>
      <c r="F4189" s="97"/>
      <c r="G4189" s="97"/>
      <c r="H4189" s="97"/>
      <c r="I4189" s="97"/>
      <c r="J4189" s="97"/>
      <c r="K4189" s="97"/>
      <c r="L4189" s="97"/>
      <c r="M4189" s="97"/>
    </row>
    <row r="4190" spans="1:13">
      <c r="A4190" s="5"/>
      <c r="B4190" s="96"/>
      <c r="C4190" s="96"/>
      <c r="D4190" s="97"/>
      <c r="E4190" s="97"/>
      <c r="F4190" s="97"/>
      <c r="G4190" s="97"/>
      <c r="H4190" s="97"/>
      <c r="I4190" s="97"/>
      <c r="J4190" s="97"/>
      <c r="K4190" s="97"/>
      <c r="L4190" s="97"/>
      <c r="M4190" s="97"/>
    </row>
    <row r="4191" spans="1:13">
      <c r="A4191" s="5"/>
      <c r="B4191" s="96"/>
      <c r="C4191" s="96"/>
      <c r="D4191" s="97"/>
      <c r="E4191" s="97"/>
      <c r="F4191" s="97"/>
      <c r="G4191" s="97"/>
      <c r="H4191" s="97"/>
      <c r="I4191" s="97"/>
      <c r="J4191" s="97"/>
      <c r="K4191" s="97"/>
      <c r="L4191" s="97"/>
      <c r="M4191" s="97"/>
    </row>
    <row r="4192" spans="1:13">
      <c r="A4192" s="5"/>
      <c r="B4192" s="96"/>
      <c r="C4192" s="96"/>
      <c r="D4192" s="97"/>
      <c r="E4192" s="97"/>
      <c r="F4192" s="97"/>
      <c r="G4192" s="97"/>
      <c r="H4192" s="97"/>
      <c r="I4192" s="97"/>
      <c r="J4192" s="97"/>
      <c r="K4192" s="97"/>
      <c r="L4192" s="97"/>
      <c r="M4192" s="97"/>
    </row>
    <row r="4193" spans="1:13">
      <c r="A4193" s="5"/>
      <c r="B4193" s="96"/>
      <c r="C4193" s="96"/>
      <c r="D4193" s="97"/>
      <c r="E4193" s="97"/>
      <c r="F4193" s="97"/>
      <c r="G4193" s="97"/>
      <c r="H4193" s="97"/>
      <c r="I4193" s="97"/>
      <c r="J4193" s="97"/>
      <c r="K4193" s="97"/>
      <c r="L4193" s="97"/>
      <c r="M4193" s="97"/>
    </row>
    <row r="4194" spans="1:13">
      <c r="A4194" s="5"/>
      <c r="B4194" s="96"/>
      <c r="C4194" s="96"/>
      <c r="D4194" s="97"/>
      <c r="E4194" s="97"/>
      <c r="F4194" s="97"/>
      <c r="G4194" s="97"/>
      <c r="H4194" s="97"/>
      <c r="I4194" s="97"/>
      <c r="J4194" s="97"/>
      <c r="K4194" s="97"/>
      <c r="L4194" s="97"/>
      <c r="M4194" s="97"/>
    </row>
    <row r="4195" spans="1:13">
      <c r="A4195" s="5"/>
      <c r="B4195" s="96"/>
      <c r="C4195" s="96"/>
      <c r="D4195" s="97"/>
      <c r="E4195" s="97"/>
      <c r="F4195" s="97"/>
      <c r="G4195" s="97"/>
      <c r="H4195" s="97"/>
      <c r="I4195" s="97"/>
      <c r="J4195" s="97"/>
      <c r="K4195" s="97"/>
      <c r="L4195" s="97"/>
      <c r="M4195" s="97"/>
    </row>
    <row r="4196" spans="1:13">
      <c r="A4196" s="5"/>
      <c r="B4196" s="96"/>
      <c r="C4196" s="96"/>
      <c r="D4196" s="97"/>
      <c r="E4196" s="97"/>
      <c r="F4196" s="97"/>
      <c r="G4196" s="97"/>
      <c r="H4196" s="97"/>
      <c r="I4196" s="97"/>
      <c r="J4196" s="97"/>
      <c r="K4196" s="97"/>
      <c r="L4196" s="97"/>
      <c r="M4196" s="97"/>
    </row>
    <row r="4197" spans="1:13">
      <c r="A4197" s="5"/>
      <c r="B4197" s="96"/>
      <c r="C4197" s="96"/>
      <c r="D4197" s="97"/>
      <c r="E4197" s="97"/>
      <c r="F4197" s="97"/>
      <c r="G4197" s="97"/>
      <c r="H4197" s="97"/>
      <c r="I4197" s="97"/>
      <c r="J4197" s="97"/>
      <c r="K4197" s="97"/>
      <c r="L4197" s="97"/>
      <c r="M4197" s="97"/>
    </row>
    <row r="4198" spans="1:13">
      <c r="A4198" s="5"/>
      <c r="B4198" s="96"/>
      <c r="C4198" s="96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</row>
    <row r="4199" spans="1:13">
      <c r="A4199" s="5"/>
      <c r="B4199" s="96"/>
      <c r="C4199" s="96"/>
      <c r="D4199" s="97"/>
      <c r="E4199" s="97"/>
      <c r="F4199" s="97"/>
      <c r="G4199" s="97"/>
      <c r="H4199" s="97"/>
      <c r="I4199" s="97"/>
      <c r="J4199" s="97"/>
      <c r="K4199" s="97"/>
      <c r="L4199" s="97"/>
      <c r="M4199" s="97"/>
    </row>
    <row r="4200" spans="1:13">
      <c r="A4200" s="5"/>
      <c r="B4200" s="96"/>
      <c r="C4200" s="96"/>
      <c r="D4200" s="97"/>
      <c r="E4200" s="97"/>
      <c r="F4200" s="97"/>
      <c r="G4200" s="97"/>
      <c r="H4200" s="97"/>
      <c r="I4200" s="97"/>
      <c r="J4200" s="97"/>
      <c r="K4200" s="97"/>
      <c r="L4200" s="97"/>
      <c r="M4200" s="97"/>
    </row>
    <row r="4201" spans="1:13">
      <c r="A4201" s="5"/>
      <c r="B4201" s="96"/>
      <c r="C4201" s="96"/>
      <c r="D4201" s="97"/>
      <c r="E4201" s="97"/>
      <c r="F4201" s="97"/>
      <c r="G4201" s="97"/>
      <c r="H4201" s="97"/>
      <c r="I4201" s="97"/>
      <c r="J4201" s="97"/>
      <c r="K4201" s="97"/>
      <c r="L4201" s="97"/>
      <c r="M4201" s="97"/>
    </row>
    <row r="4202" spans="1:13">
      <c r="A4202" s="5"/>
      <c r="B4202" s="96"/>
      <c r="C4202" s="96"/>
      <c r="D4202" s="97"/>
      <c r="E4202" s="97"/>
      <c r="F4202" s="97"/>
      <c r="G4202" s="97"/>
      <c r="H4202" s="97"/>
      <c r="I4202" s="97"/>
      <c r="J4202" s="97"/>
      <c r="K4202" s="97"/>
      <c r="L4202" s="97"/>
      <c r="M4202" s="97"/>
    </row>
    <row r="4203" spans="1:13">
      <c r="A4203" s="5"/>
      <c r="B4203" s="96"/>
      <c r="C4203" s="96"/>
      <c r="D4203" s="97"/>
      <c r="E4203" s="97"/>
      <c r="F4203" s="97"/>
      <c r="G4203" s="97"/>
      <c r="H4203" s="97"/>
      <c r="I4203" s="97"/>
      <c r="J4203" s="97"/>
      <c r="K4203" s="97"/>
      <c r="L4203" s="97"/>
      <c r="M4203" s="97"/>
    </row>
    <row r="4204" spans="1:13">
      <c r="A4204" s="5"/>
      <c r="B4204" s="96"/>
      <c r="C4204" s="96"/>
      <c r="D4204" s="97"/>
      <c r="E4204" s="97"/>
      <c r="F4204" s="97"/>
      <c r="G4204" s="97"/>
      <c r="H4204" s="97"/>
      <c r="I4204" s="97"/>
      <c r="J4204" s="97"/>
      <c r="K4204" s="97"/>
      <c r="L4204" s="97"/>
      <c r="M4204" s="97"/>
    </row>
    <row r="4205" spans="1:13">
      <c r="A4205" s="5"/>
      <c r="B4205" s="96"/>
      <c r="C4205" s="96"/>
      <c r="D4205" s="97"/>
      <c r="E4205" s="97"/>
      <c r="F4205" s="97"/>
      <c r="G4205" s="97"/>
      <c r="H4205" s="97"/>
      <c r="I4205" s="97"/>
      <c r="J4205" s="97"/>
      <c r="K4205" s="97"/>
      <c r="L4205" s="97"/>
      <c r="M4205" s="97"/>
    </row>
    <row r="4206" spans="1:13">
      <c r="A4206" s="5"/>
      <c r="B4206" s="96"/>
      <c r="C4206" s="96"/>
      <c r="D4206" s="97"/>
      <c r="E4206" s="97"/>
      <c r="F4206" s="97"/>
      <c r="G4206" s="97"/>
      <c r="H4206" s="97"/>
      <c r="I4206" s="97"/>
      <c r="J4206" s="97"/>
      <c r="K4206" s="97"/>
      <c r="L4206" s="97"/>
      <c r="M4206" s="97"/>
    </row>
    <row r="4207" spans="1:13">
      <c r="A4207" s="5"/>
      <c r="B4207" s="96"/>
      <c r="C4207" s="96"/>
      <c r="D4207" s="97"/>
      <c r="E4207" s="97"/>
      <c r="F4207" s="97"/>
      <c r="G4207" s="97"/>
      <c r="H4207" s="97"/>
      <c r="I4207" s="97"/>
      <c r="J4207" s="97"/>
      <c r="K4207" s="97"/>
      <c r="L4207" s="97"/>
      <c r="M4207" s="97"/>
    </row>
    <row r="4208" spans="1:13">
      <c r="A4208" s="5"/>
      <c r="B4208" s="96"/>
      <c r="C4208" s="96"/>
      <c r="D4208" s="97"/>
      <c r="E4208" s="97"/>
      <c r="F4208" s="97"/>
      <c r="G4208" s="97"/>
      <c r="H4208" s="97"/>
      <c r="I4208" s="97"/>
      <c r="J4208" s="97"/>
      <c r="K4208" s="97"/>
      <c r="L4208" s="97"/>
      <c r="M4208" s="97"/>
    </row>
    <row r="4209" spans="1:13">
      <c r="A4209" s="5"/>
      <c r="B4209" s="96"/>
      <c r="C4209" s="96"/>
      <c r="D4209" s="97"/>
      <c r="E4209" s="97"/>
      <c r="F4209" s="97"/>
      <c r="G4209" s="97"/>
      <c r="H4209" s="97"/>
      <c r="I4209" s="97"/>
      <c r="J4209" s="97"/>
      <c r="K4209" s="97"/>
      <c r="L4209" s="97"/>
      <c r="M4209" s="97"/>
    </row>
    <row r="4210" spans="1:13">
      <c r="A4210" s="5"/>
      <c r="B4210" s="96"/>
      <c r="C4210" s="96"/>
      <c r="D4210" s="97"/>
      <c r="E4210" s="97"/>
      <c r="F4210" s="97"/>
      <c r="G4210" s="97"/>
      <c r="H4210" s="97"/>
      <c r="I4210" s="97"/>
      <c r="J4210" s="97"/>
      <c r="K4210" s="97"/>
      <c r="L4210" s="97"/>
      <c r="M4210" s="97"/>
    </row>
    <row r="4211" spans="1:13">
      <c r="A4211" s="5"/>
      <c r="B4211" s="96"/>
      <c r="C4211" s="96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</row>
    <row r="4212" spans="1:13">
      <c r="A4212" s="5"/>
      <c r="B4212" s="3"/>
      <c r="C4212" s="3"/>
      <c r="D4212" s="4"/>
      <c r="E4212" s="4"/>
      <c r="F4212" s="4"/>
      <c r="G4212" s="4"/>
      <c r="H4212" s="97"/>
      <c r="I4212" s="4"/>
      <c r="J4212" s="4"/>
      <c r="K4212" s="4"/>
      <c r="L4212" s="4"/>
      <c r="M4212" s="4"/>
    </row>
    <row r="4213" spans="1:13">
      <c r="A4213" s="5"/>
      <c r="B4213" s="96"/>
      <c r="C4213" s="96"/>
      <c r="D4213" s="97"/>
      <c r="E4213" s="97"/>
      <c r="F4213" s="97"/>
      <c r="G4213" s="97"/>
      <c r="H4213" s="97"/>
      <c r="I4213" s="97"/>
      <c r="J4213" s="97"/>
      <c r="K4213" s="97"/>
      <c r="L4213" s="97"/>
      <c r="M4213" s="97"/>
    </row>
    <row r="4214" spans="1:13">
      <c r="A4214" s="5"/>
      <c r="B4214" s="96"/>
      <c r="C4214" s="96"/>
      <c r="D4214" s="97"/>
      <c r="E4214" s="97"/>
      <c r="F4214" s="97"/>
      <c r="G4214" s="97"/>
      <c r="H4214" s="97"/>
      <c r="I4214" s="97"/>
      <c r="J4214" s="97"/>
      <c r="K4214" s="97"/>
      <c r="L4214" s="97"/>
      <c r="M4214" s="97"/>
    </row>
    <row r="4215" spans="1:13">
      <c r="A4215" s="5"/>
      <c r="B4215" s="96"/>
      <c r="C4215" s="96"/>
      <c r="D4215" s="97"/>
      <c r="E4215" s="97"/>
      <c r="F4215" s="97"/>
      <c r="G4215" s="97"/>
      <c r="H4215" s="97"/>
      <c r="I4215" s="97"/>
      <c r="J4215" s="97"/>
      <c r="K4215" s="97"/>
      <c r="L4215" s="97"/>
      <c r="M4215" s="97"/>
    </row>
    <row r="4216" spans="1:13">
      <c r="A4216" s="5"/>
      <c r="B4216" s="96"/>
      <c r="C4216" s="96"/>
      <c r="D4216" s="97"/>
      <c r="E4216" s="97"/>
      <c r="F4216" s="97"/>
      <c r="G4216" s="97"/>
      <c r="H4216" s="97"/>
      <c r="I4216" s="97"/>
      <c r="J4216" s="97"/>
      <c r="K4216" s="97"/>
      <c r="L4216" s="97"/>
      <c r="M4216" s="97"/>
    </row>
    <row r="4217" spans="1:13">
      <c r="A4217" s="5"/>
      <c r="B4217" s="96"/>
      <c r="C4217" s="96"/>
      <c r="D4217" s="97"/>
      <c r="E4217" s="97"/>
      <c r="F4217" s="97"/>
      <c r="G4217" s="97"/>
      <c r="H4217" s="97"/>
      <c r="I4217" s="97"/>
      <c r="J4217" s="97"/>
      <c r="K4217" s="97"/>
      <c r="L4217" s="97"/>
      <c r="M4217" s="97"/>
    </row>
    <row r="4218" spans="1:13">
      <c r="A4218" s="5"/>
      <c r="B4218" s="96"/>
      <c r="C4218" s="96"/>
      <c r="D4218" s="97"/>
      <c r="E4218" s="97"/>
      <c r="F4218" s="97"/>
      <c r="G4218" s="97"/>
      <c r="H4218" s="97"/>
      <c r="I4218" s="97"/>
      <c r="J4218" s="97"/>
      <c r="K4218" s="97"/>
      <c r="L4218" s="97"/>
      <c r="M4218" s="97"/>
    </row>
    <row r="4219" spans="1:13">
      <c r="A4219" s="5"/>
      <c r="B4219" s="96"/>
      <c r="C4219" s="96"/>
      <c r="D4219" s="97"/>
      <c r="E4219" s="97"/>
      <c r="F4219" s="97"/>
      <c r="G4219" s="97"/>
      <c r="H4219" s="97"/>
      <c r="I4219" s="97"/>
      <c r="J4219" s="97"/>
      <c r="K4219" s="97"/>
      <c r="L4219" s="97"/>
      <c r="M4219" s="97"/>
    </row>
    <row r="4220" spans="1:13">
      <c r="A4220" s="5"/>
      <c r="B4220" s="96"/>
      <c r="C4220" s="96"/>
      <c r="D4220" s="97"/>
      <c r="E4220" s="97"/>
      <c r="F4220" s="97"/>
      <c r="G4220" s="97"/>
      <c r="H4220" s="97"/>
      <c r="I4220" s="97"/>
      <c r="J4220" s="97"/>
      <c r="K4220" s="97"/>
      <c r="L4220" s="97"/>
      <c r="M4220" s="97"/>
    </row>
    <row r="4221" spans="1:13">
      <c r="A4221" s="5"/>
      <c r="B4221" s="96"/>
      <c r="C4221" s="96"/>
      <c r="D4221" s="97"/>
      <c r="E4221" s="97"/>
      <c r="F4221" s="97"/>
      <c r="G4221" s="97"/>
      <c r="H4221" s="97"/>
      <c r="I4221" s="97"/>
      <c r="J4221" s="97"/>
      <c r="K4221" s="97"/>
      <c r="L4221" s="97"/>
      <c r="M4221" s="97"/>
    </row>
    <row r="4222" spans="1:13">
      <c r="A4222" s="5"/>
      <c r="B4222" s="96"/>
      <c r="C4222" s="96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</row>
    <row r="4223" spans="1:13">
      <c r="A4223" s="5"/>
      <c r="B4223" s="96"/>
      <c r="C4223" s="96"/>
      <c r="D4223" s="97"/>
      <c r="E4223" s="97"/>
      <c r="F4223" s="97"/>
      <c r="G4223" s="97"/>
      <c r="H4223" s="97"/>
      <c r="I4223" s="97"/>
      <c r="J4223" s="97"/>
      <c r="K4223" s="97"/>
      <c r="L4223" s="97"/>
      <c r="M4223" s="97"/>
    </row>
    <row r="4224" spans="1:13">
      <c r="A4224" s="5"/>
      <c r="B4224" s="96"/>
      <c r="C4224" s="96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</row>
    <row r="4225" spans="1:13">
      <c r="A4225" s="5"/>
      <c r="B4225" s="96"/>
      <c r="C4225" s="96"/>
      <c r="D4225" s="97"/>
      <c r="E4225" s="97"/>
      <c r="F4225" s="97"/>
      <c r="G4225" s="97"/>
      <c r="H4225" s="97"/>
      <c r="I4225" s="97"/>
      <c r="J4225" s="97"/>
      <c r="K4225" s="97"/>
      <c r="L4225" s="97"/>
      <c r="M4225" s="97"/>
    </row>
    <row r="4226" spans="1:13">
      <c r="A4226" s="5"/>
      <c r="B4226" s="96"/>
      <c r="C4226" s="96"/>
      <c r="D4226" s="97"/>
      <c r="E4226" s="97"/>
      <c r="F4226" s="97"/>
      <c r="G4226" s="97"/>
      <c r="H4226" s="97"/>
      <c r="I4226" s="97"/>
      <c r="J4226" s="97"/>
      <c r="K4226" s="97"/>
      <c r="L4226" s="97"/>
      <c r="M4226" s="97"/>
    </row>
    <row r="4227" spans="1:13">
      <c r="A4227" s="5"/>
      <c r="B4227" s="96"/>
      <c r="C4227" s="96"/>
      <c r="D4227" s="97"/>
      <c r="E4227" s="97"/>
      <c r="F4227" s="97"/>
      <c r="G4227" s="97"/>
      <c r="H4227" s="97"/>
      <c r="I4227" s="97"/>
      <c r="J4227" s="97"/>
      <c r="K4227" s="97"/>
      <c r="L4227" s="97"/>
      <c r="M4227" s="97"/>
    </row>
    <row r="4228" spans="1:13">
      <c r="A4228" s="5"/>
      <c r="B4228" s="96"/>
      <c r="C4228" s="96"/>
      <c r="D4228" s="97"/>
      <c r="E4228" s="97"/>
      <c r="F4228" s="97"/>
      <c r="G4228" s="97"/>
      <c r="H4228" s="97"/>
      <c r="I4228" s="97"/>
      <c r="J4228" s="97"/>
      <c r="K4228" s="97"/>
      <c r="L4228" s="97"/>
      <c r="M4228" s="97"/>
    </row>
    <row r="4229" spans="1:13">
      <c r="A4229" s="5"/>
      <c r="B4229" s="96"/>
      <c r="C4229" s="96"/>
      <c r="D4229" s="97"/>
      <c r="E4229" s="97"/>
      <c r="F4229" s="97"/>
      <c r="G4229" s="97"/>
      <c r="H4229" s="97"/>
      <c r="I4229" s="97"/>
      <c r="J4229" s="97"/>
      <c r="K4229" s="97"/>
      <c r="L4229" s="97"/>
      <c r="M4229" s="97"/>
    </row>
    <row r="4230" spans="1:13">
      <c r="A4230" s="5"/>
      <c r="B4230" s="96"/>
      <c r="C4230" s="96"/>
      <c r="D4230" s="97"/>
      <c r="E4230" s="97"/>
      <c r="F4230" s="97"/>
      <c r="G4230" s="97"/>
      <c r="H4230" s="97"/>
      <c r="I4230" s="97"/>
      <c r="J4230" s="97"/>
      <c r="K4230" s="97"/>
      <c r="L4230" s="97"/>
      <c r="M4230" s="97"/>
    </row>
    <row r="4231" spans="1:13">
      <c r="A4231" s="5"/>
      <c r="B4231" s="96"/>
      <c r="C4231" s="96"/>
      <c r="D4231" s="97"/>
      <c r="E4231" s="97"/>
      <c r="F4231" s="97"/>
      <c r="G4231" s="97"/>
      <c r="H4231" s="97"/>
      <c r="I4231" s="97"/>
      <c r="J4231" s="97"/>
      <c r="K4231" s="97"/>
      <c r="L4231" s="97"/>
      <c r="M4231" s="97"/>
    </row>
    <row r="4232" spans="1:13">
      <c r="A4232" s="5"/>
      <c r="B4232" s="96"/>
      <c r="C4232" s="96"/>
      <c r="D4232" s="97"/>
      <c r="E4232" s="97"/>
      <c r="F4232" s="97"/>
      <c r="G4232" s="97"/>
      <c r="H4232" s="97"/>
      <c r="I4232" s="97"/>
      <c r="J4232" s="97"/>
      <c r="K4232" s="97"/>
      <c r="L4232" s="97"/>
      <c r="M4232" s="97"/>
    </row>
    <row r="4233" spans="1:13">
      <c r="A4233" s="5"/>
      <c r="B4233" s="96"/>
      <c r="C4233" s="96"/>
      <c r="D4233" s="97"/>
      <c r="E4233" s="97"/>
      <c r="F4233" s="97"/>
      <c r="G4233" s="97"/>
      <c r="H4233" s="97"/>
      <c r="I4233" s="97"/>
      <c r="J4233" s="97"/>
      <c r="K4233" s="97"/>
      <c r="L4233" s="97"/>
      <c r="M4233" s="97"/>
    </row>
    <row r="4234" spans="1:13">
      <c r="A4234" s="5"/>
      <c r="B4234" s="96"/>
      <c r="C4234" s="96"/>
      <c r="D4234" s="97"/>
      <c r="E4234" s="97"/>
      <c r="F4234" s="97"/>
      <c r="G4234" s="97"/>
      <c r="H4234" s="97"/>
      <c r="I4234" s="97"/>
      <c r="J4234" s="97"/>
      <c r="K4234" s="97"/>
      <c r="L4234" s="97"/>
      <c r="M4234" s="97"/>
    </row>
    <row r="4235" spans="1:13">
      <c r="A4235" s="5"/>
      <c r="B4235" s="96"/>
      <c r="C4235" s="96"/>
      <c r="D4235" s="97"/>
      <c r="E4235" s="97"/>
      <c r="F4235" s="97"/>
      <c r="G4235" s="97"/>
      <c r="H4235" s="97"/>
      <c r="I4235" s="97"/>
      <c r="J4235" s="97"/>
      <c r="K4235" s="97"/>
      <c r="L4235" s="97"/>
      <c r="M4235" s="97"/>
    </row>
    <row r="4236" spans="1:13">
      <c r="A4236" s="5"/>
      <c r="B4236" s="96"/>
      <c r="C4236" s="96"/>
      <c r="D4236" s="97"/>
      <c r="E4236" s="97"/>
      <c r="F4236" s="97"/>
      <c r="G4236" s="97"/>
      <c r="H4236" s="97"/>
      <c r="I4236" s="97"/>
      <c r="J4236" s="97"/>
      <c r="K4236" s="97"/>
      <c r="L4236" s="97"/>
      <c r="M4236" s="97"/>
    </row>
    <row r="4237" spans="1:13">
      <c r="A4237" s="5"/>
      <c r="B4237" s="96"/>
      <c r="C4237" s="96"/>
      <c r="D4237" s="97"/>
      <c r="E4237" s="97"/>
      <c r="F4237" s="97"/>
      <c r="G4237" s="97"/>
      <c r="H4237" s="97"/>
      <c r="I4237" s="97"/>
      <c r="J4237" s="97"/>
      <c r="K4237" s="97"/>
      <c r="L4237" s="97"/>
      <c r="M4237" s="97"/>
    </row>
    <row r="4238" spans="1:13">
      <c r="A4238" s="5"/>
      <c r="B4238" s="96"/>
      <c r="C4238" s="96"/>
      <c r="D4238" s="97"/>
      <c r="E4238" s="97"/>
      <c r="F4238" s="97"/>
      <c r="G4238" s="97"/>
      <c r="H4238" s="97"/>
      <c r="I4238" s="97"/>
      <c r="J4238" s="97"/>
      <c r="K4238" s="97"/>
      <c r="L4238" s="97"/>
      <c r="M4238" s="97"/>
    </row>
    <row r="4239" spans="1:13">
      <c r="A4239" s="5"/>
      <c r="B4239" s="96"/>
      <c r="C4239" s="96"/>
      <c r="D4239" s="97"/>
      <c r="E4239" s="97"/>
      <c r="F4239" s="97"/>
      <c r="G4239" s="97"/>
      <c r="H4239" s="97"/>
      <c r="I4239" s="97"/>
      <c r="J4239" s="97"/>
      <c r="K4239" s="97"/>
      <c r="L4239" s="97"/>
      <c r="M4239" s="97"/>
    </row>
    <row r="4240" spans="1:13">
      <c r="A4240" s="5"/>
      <c r="B4240" s="96"/>
      <c r="C4240" s="96"/>
      <c r="D4240" s="97"/>
      <c r="E4240" s="97"/>
      <c r="F4240" s="97"/>
      <c r="G4240" s="97"/>
      <c r="H4240" s="97"/>
      <c r="I4240" s="97"/>
      <c r="J4240" s="97"/>
      <c r="K4240" s="97"/>
      <c r="L4240" s="97"/>
      <c r="M4240" s="97"/>
    </row>
    <row r="4241" spans="1:13">
      <c r="A4241" s="5"/>
      <c r="B4241" s="96"/>
      <c r="C4241" s="96"/>
      <c r="D4241" s="97"/>
      <c r="E4241" s="97"/>
      <c r="F4241" s="97"/>
      <c r="G4241" s="97"/>
      <c r="H4241" s="97"/>
      <c r="I4241" s="97"/>
      <c r="J4241" s="97"/>
      <c r="K4241" s="97"/>
      <c r="L4241" s="97"/>
      <c r="M4241" s="97"/>
    </row>
    <row r="4242" spans="1:13">
      <c r="A4242" s="5"/>
      <c r="B4242" s="96"/>
      <c r="C4242" s="96"/>
      <c r="D4242" s="97"/>
      <c r="E4242" s="97"/>
      <c r="F4242" s="97"/>
      <c r="G4242" s="97"/>
      <c r="H4242" s="97"/>
      <c r="I4242" s="97"/>
      <c r="J4242" s="97"/>
      <c r="K4242" s="97"/>
      <c r="L4242" s="97"/>
      <c r="M4242" s="97"/>
    </row>
    <row r="4243" spans="1:13">
      <c r="A4243" s="5"/>
      <c r="B4243" s="96"/>
      <c r="C4243" s="96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</row>
    <row r="4244" spans="1:13">
      <c r="A4244" s="5"/>
      <c r="B4244" s="96"/>
      <c r="C4244" s="96"/>
      <c r="D4244" s="97"/>
      <c r="E4244" s="97"/>
      <c r="F4244" s="97"/>
      <c r="G4244" s="97"/>
      <c r="H4244" s="97"/>
      <c r="I4244" s="97"/>
      <c r="J4244" s="97"/>
      <c r="K4244" s="97"/>
      <c r="L4244" s="97"/>
      <c r="M4244" s="97"/>
    </row>
    <row r="4245" spans="1:13">
      <c r="A4245" s="5"/>
      <c r="B4245" s="96"/>
      <c r="C4245" s="96"/>
      <c r="D4245" s="97"/>
      <c r="E4245" s="97"/>
      <c r="F4245" s="97"/>
      <c r="G4245" s="97"/>
      <c r="H4245" s="97"/>
      <c r="I4245" s="97"/>
      <c r="J4245" s="97"/>
      <c r="K4245" s="97"/>
      <c r="L4245" s="97"/>
      <c r="M4245" s="97"/>
    </row>
    <row r="4246" spans="1:13">
      <c r="A4246" s="5"/>
      <c r="B4246" s="96"/>
      <c r="C4246" s="96"/>
      <c r="D4246" s="97"/>
      <c r="E4246" s="97"/>
      <c r="F4246" s="97"/>
      <c r="G4246" s="97"/>
      <c r="H4246" s="97"/>
      <c r="I4246" s="97"/>
      <c r="J4246" s="97"/>
      <c r="K4246" s="97"/>
      <c r="L4246" s="97"/>
      <c r="M4246" s="97"/>
    </row>
    <row r="4247" spans="1:13">
      <c r="A4247" s="5"/>
      <c r="B4247" s="96"/>
      <c r="C4247" s="96"/>
      <c r="D4247" s="97"/>
      <c r="E4247" s="97"/>
      <c r="F4247" s="97"/>
      <c r="G4247" s="97"/>
      <c r="H4247" s="97"/>
      <c r="I4247" s="97"/>
      <c r="J4247" s="97"/>
      <c r="K4247" s="97"/>
      <c r="L4247" s="97"/>
      <c r="M4247" s="97"/>
    </row>
    <row r="4248" spans="1:13">
      <c r="A4248" s="5"/>
      <c r="B4248" s="96"/>
      <c r="C4248" s="96"/>
      <c r="D4248" s="97"/>
      <c r="E4248" s="97"/>
      <c r="F4248" s="97"/>
      <c r="G4248" s="97"/>
      <c r="H4248" s="97"/>
      <c r="I4248" s="97"/>
      <c r="J4248" s="97"/>
      <c r="K4248" s="97"/>
      <c r="L4248" s="97"/>
      <c r="M4248" s="97"/>
    </row>
    <row r="4249" spans="1:13">
      <c r="A4249" s="5"/>
      <c r="B4249" s="96"/>
      <c r="C4249" s="96"/>
      <c r="D4249" s="97"/>
      <c r="E4249" s="97"/>
      <c r="F4249" s="97"/>
      <c r="G4249" s="97"/>
      <c r="H4249" s="97"/>
      <c r="I4249" s="97"/>
      <c r="J4249" s="97"/>
      <c r="K4249" s="97"/>
      <c r="L4249" s="97"/>
      <c r="M4249" s="97"/>
    </row>
    <row r="4250" spans="1:13">
      <c r="A4250" s="5"/>
      <c r="B4250" s="96"/>
      <c r="C4250" s="96"/>
      <c r="D4250" s="97"/>
      <c r="E4250" s="97"/>
      <c r="F4250" s="97"/>
      <c r="G4250" s="97"/>
      <c r="H4250" s="97"/>
      <c r="I4250" s="97"/>
      <c r="J4250" s="97"/>
      <c r="K4250" s="97"/>
      <c r="L4250" s="97"/>
      <c r="M4250" s="97"/>
    </row>
    <row r="4251" spans="1:13">
      <c r="A4251" s="5"/>
      <c r="B4251" s="96"/>
      <c r="C4251" s="96"/>
      <c r="D4251" s="97"/>
      <c r="E4251" s="97"/>
      <c r="F4251" s="97"/>
      <c r="G4251" s="97"/>
      <c r="H4251" s="97"/>
      <c r="I4251" s="97"/>
      <c r="J4251" s="97"/>
      <c r="K4251" s="97"/>
      <c r="L4251" s="97"/>
      <c r="M4251" s="97"/>
    </row>
    <row r="4252" spans="1:13">
      <c r="A4252" s="5"/>
      <c r="B4252" s="96"/>
      <c r="C4252" s="96"/>
      <c r="D4252" s="97"/>
      <c r="E4252" s="97"/>
      <c r="F4252" s="97"/>
      <c r="G4252" s="97"/>
      <c r="H4252" s="97"/>
      <c r="I4252" s="97"/>
      <c r="J4252" s="97"/>
      <c r="K4252" s="97"/>
      <c r="L4252" s="97"/>
      <c r="M4252" s="97"/>
    </row>
    <row r="4253" spans="1:13">
      <c r="A4253" s="5"/>
      <c r="B4253" s="96"/>
      <c r="C4253" s="96"/>
      <c r="D4253" s="97"/>
      <c r="E4253" s="97"/>
      <c r="F4253" s="97"/>
      <c r="G4253" s="97"/>
      <c r="H4253" s="97"/>
      <c r="I4253" s="97"/>
      <c r="J4253" s="97"/>
      <c r="K4253" s="97"/>
      <c r="L4253" s="97"/>
      <c r="M4253" s="97"/>
    </row>
    <row r="4254" spans="1:13">
      <c r="A4254" s="5"/>
      <c r="B4254" s="96"/>
      <c r="C4254" s="96"/>
      <c r="D4254" s="97"/>
      <c r="E4254" s="97"/>
      <c r="F4254" s="97"/>
      <c r="G4254" s="97"/>
      <c r="H4254" s="97"/>
      <c r="I4254" s="97"/>
      <c r="J4254" s="97"/>
      <c r="K4254" s="97"/>
      <c r="L4254" s="97"/>
      <c r="M4254" s="97"/>
    </row>
    <row r="4255" spans="1:13">
      <c r="A4255" s="5"/>
      <c r="B4255" s="96"/>
      <c r="C4255" s="96"/>
      <c r="D4255" s="97"/>
      <c r="E4255" s="97"/>
      <c r="F4255" s="97"/>
      <c r="G4255" s="97"/>
      <c r="H4255" s="97"/>
      <c r="I4255" s="97"/>
      <c r="J4255" s="97"/>
      <c r="K4255" s="97"/>
      <c r="L4255" s="97"/>
      <c r="M4255" s="97"/>
    </row>
    <row r="4256" spans="1:13">
      <c r="A4256" s="5"/>
      <c r="B4256" s="96"/>
      <c r="C4256" s="96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</row>
    <row r="4257" spans="1:13">
      <c r="A4257" s="5"/>
      <c r="B4257" s="96"/>
      <c r="C4257" s="96"/>
      <c r="D4257" s="97"/>
      <c r="E4257" s="97"/>
      <c r="F4257" s="97"/>
      <c r="G4257" s="97"/>
      <c r="H4257" s="97"/>
      <c r="I4257" s="97"/>
      <c r="J4257" s="97"/>
      <c r="K4257" s="97"/>
      <c r="L4257" s="97"/>
      <c r="M4257" s="97"/>
    </row>
    <row r="4258" spans="1:13">
      <c r="A4258" s="5"/>
      <c r="B4258" s="96"/>
      <c r="C4258" s="96"/>
      <c r="D4258" s="97"/>
      <c r="E4258" s="97"/>
      <c r="F4258" s="97"/>
      <c r="G4258" s="97"/>
      <c r="H4258" s="97"/>
      <c r="I4258" s="97"/>
      <c r="J4258" s="97"/>
      <c r="K4258" s="97"/>
      <c r="L4258" s="97"/>
      <c r="M4258" s="97"/>
    </row>
    <row r="4259" spans="1:13">
      <c r="A4259" s="5"/>
      <c r="B4259" s="96"/>
      <c r="C4259" s="96"/>
      <c r="D4259" s="97"/>
      <c r="E4259" s="97"/>
      <c r="F4259" s="97"/>
      <c r="G4259" s="97"/>
      <c r="H4259" s="97"/>
      <c r="I4259" s="97"/>
      <c r="J4259" s="97"/>
      <c r="K4259" s="97"/>
      <c r="L4259" s="97"/>
      <c r="M4259" s="97"/>
    </row>
    <row r="4260" spans="1:13">
      <c r="A4260" s="5"/>
      <c r="B4260" s="96"/>
      <c r="C4260" s="96"/>
      <c r="D4260" s="97"/>
      <c r="E4260" s="97"/>
      <c r="F4260" s="97"/>
      <c r="G4260" s="97"/>
      <c r="H4260" s="97"/>
      <c r="I4260" s="97"/>
      <c r="J4260" s="97"/>
      <c r="K4260" s="97"/>
      <c r="L4260" s="97"/>
      <c r="M4260" s="97"/>
    </row>
    <row r="4261" spans="1:13">
      <c r="A4261" s="5"/>
      <c r="B4261" s="96"/>
      <c r="C4261" s="96"/>
      <c r="D4261" s="97"/>
      <c r="E4261" s="97"/>
      <c r="F4261" s="97"/>
      <c r="G4261" s="97"/>
      <c r="H4261" s="97"/>
      <c r="I4261" s="97"/>
      <c r="J4261" s="97"/>
      <c r="K4261" s="97"/>
      <c r="L4261" s="97"/>
      <c r="M4261" s="97"/>
    </row>
    <row r="4262" spans="1:13">
      <c r="A4262" s="5"/>
      <c r="B4262" s="96"/>
      <c r="C4262" s="96"/>
      <c r="D4262" s="97"/>
      <c r="E4262" s="97"/>
      <c r="F4262" s="97"/>
      <c r="G4262" s="97"/>
      <c r="H4262" s="97"/>
      <c r="I4262" s="97"/>
      <c r="J4262" s="97"/>
      <c r="K4262" s="97"/>
      <c r="L4262" s="97"/>
      <c r="M4262" s="97"/>
    </row>
    <row r="4263" spans="1:13">
      <c r="A4263" s="5"/>
      <c r="B4263" s="96"/>
      <c r="C4263" s="96"/>
      <c r="D4263" s="97"/>
      <c r="E4263" s="97"/>
      <c r="F4263" s="97"/>
      <c r="G4263" s="97"/>
      <c r="H4263" s="97"/>
      <c r="I4263" s="97"/>
      <c r="J4263" s="97"/>
      <c r="K4263" s="97"/>
      <c r="L4263" s="97"/>
      <c r="M4263" s="97"/>
    </row>
    <row r="4264" spans="1:13">
      <c r="A4264" s="5"/>
      <c r="B4264" s="96"/>
      <c r="C4264" s="96"/>
      <c r="D4264" s="97"/>
      <c r="E4264" s="97"/>
      <c r="F4264" s="97"/>
      <c r="G4264" s="97"/>
      <c r="H4264" s="97"/>
      <c r="I4264" s="97"/>
      <c r="J4264" s="97"/>
      <c r="K4264" s="97"/>
      <c r="L4264" s="97"/>
      <c r="M4264" s="97"/>
    </row>
    <row r="4265" spans="1:13">
      <c r="A4265" s="5"/>
      <c r="B4265" s="96"/>
      <c r="C4265" s="96"/>
      <c r="D4265" s="97"/>
      <c r="E4265" s="97"/>
      <c r="F4265" s="97"/>
      <c r="G4265" s="97"/>
      <c r="H4265" s="97"/>
      <c r="I4265" s="97"/>
      <c r="J4265" s="97"/>
      <c r="K4265" s="97"/>
      <c r="L4265" s="97"/>
      <c r="M4265" s="97"/>
    </row>
    <row r="4266" spans="1:13">
      <c r="A4266" s="5"/>
      <c r="B4266" s="96"/>
      <c r="C4266" s="96"/>
      <c r="D4266" s="97"/>
      <c r="E4266" s="97"/>
      <c r="F4266" s="97"/>
      <c r="G4266" s="97"/>
      <c r="H4266" s="97"/>
      <c r="I4266" s="97"/>
      <c r="J4266" s="97"/>
      <c r="K4266" s="97"/>
      <c r="L4266" s="97"/>
      <c r="M4266" s="97"/>
    </row>
    <row r="4267" spans="1:13">
      <c r="A4267" s="5"/>
      <c r="B4267" s="3"/>
      <c r="C4267" s="3"/>
      <c r="D4267" s="4"/>
      <c r="E4267" s="4"/>
      <c r="F4267" s="4"/>
      <c r="G4267" s="4"/>
      <c r="H4267" s="97"/>
      <c r="I4267" s="97"/>
      <c r="J4267" s="97"/>
      <c r="K4267" s="97"/>
      <c r="L4267" s="97"/>
      <c r="M4267" s="4"/>
    </row>
    <row r="4268" spans="1:13">
      <c r="A4268" s="5"/>
      <c r="B4268" s="96"/>
      <c r="C4268" s="96"/>
      <c r="D4268" s="97"/>
      <c r="E4268" s="97"/>
      <c r="F4268" s="97"/>
      <c r="G4268" s="97"/>
      <c r="H4268" s="97"/>
      <c r="I4268" s="97"/>
      <c r="J4268" s="97"/>
      <c r="K4268" s="97"/>
      <c r="L4268" s="97"/>
      <c r="M4268" s="97"/>
    </row>
    <row r="4269" spans="1:13">
      <c r="A4269" s="5"/>
      <c r="B4269" s="96"/>
      <c r="C4269" s="96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</row>
    <row r="4270" spans="1:13">
      <c r="A4270" s="5"/>
      <c r="B4270" s="96"/>
      <c r="C4270" s="96"/>
      <c r="D4270" s="97"/>
      <c r="E4270" s="97"/>
      <c r="F4270" s="97"/>
      <c r="G4270" s="97"/>
      <c r="H4270" s="97"/>
      <c r="I4270" s="97"/>
      <c r="J4270" s="97"/>
      <c r="K4270" s="97"/>
      <c r="L4270" s="97"/>
      <c r="M4270" s="97"/>
    </row>
    <row r="4271" spans="1:13">
      <c r="A4271" s="5"/>
      <c r="B4271" s="96"/>
      <c r="C4271" s="96"/>
      <c r="D4271" s="97"/>
      <c r="E4271" s="97"/>
      <c r="F4271" s="97"/>
      <c r="G4271" s="97"/>
      <c r="H4271" s="97"/>
      <c r="I4271" s="97"/>
      <c r="J4271" s="97"/>
      <c r="K4271" s="97"/>
      <c r="L4271" s="97"/>
      <c r="M4271" s="97"/>
    </row>
    <row r="4272" spans="1:13">
      <c r="A4272" s="5"/>
      <c r="B4272" s="96"/>
      <c r="C4272" s="96"/>
      <c r="D4272" s="97"/>
      <c r="E4272" s="97"/>
      <c r="F4272" s="97"/>
      <c r="G4272" s="97"/>
      <c r="H4272" s="97"/>
      <c r="I4272" s="97"/>
      <c r="J4272" s="97"/>
      <c r="K4272" s="97"/>
      <c r="L4272" s="97"/>
      <c r="M4272" s="97"/>
    </row>
    <row r="4273" spans="1:13">
      <c r="A4273" s="5"/>
      <c r="B4273" s="96"/>
      <c r="C4273" s="96"/>
      <c r="D4273" s="97"/>
      <c r="E4273" s="97"/>
      <c r="F4273" s="97"/>
      <c r="G4273" s="97"/>
      <c r="H4273" s="97"/>
      <c r="I4273" s="97"/>
      <c r="J4273" s="97"/>
      <c r="K4273" s="97"/>
      <c r="L4273" s="97"/>
      <c r="M4273" s="97"/>
    </row>
    <row r="4274" spans="1:13">
      <c r="A4274" s="5"/>
      <c r="B4274" s="96"/>
      <c r="C4274" s="96"/>
      <c r="D4274" s="97"/>
      <c r="E4274" s="97"/>
      <c r="F4274" s="97"/>
      <c r="G4274" s="97"/>
      <c r="H4274" s="97"/>
      <c r="I4274" s="97"/>
      <c r="J4274" s="97"/>
      <c r="K4274" s="97"/>
      <c r="L4274" s="97"/>
      <c r="M4274" s="97"/>
    </row>
    <row r="4275" spans="1:13">
      <c r="A4275" s="5"/>
      <c r="B4275" s="96"/>
      <c r="C4275" s="96"/>
      <c r="D4275" s="97"/>
      <c r="E4275" s="97"/>
      <c r="F4275" s="97"/>
      <c r="G4275" s="97"/>
      <c r="H4275" s="97"/>
      <c r="I4275" s="97"/>
      <c r="J4275" s="97"/>
      <c r="K4275" s="97"/>
      <c r="L4275" s="97"/>
      <c r="M4275" s="97"/>
    </row>
    <row r="4276" spans="1:13">
      <c r="A4276" s="5"/>
      <c r="B4276" s="96"/>
      <c r="C4276" s="96"/>
      <c r="D4276" s="97"/>
      <c r="E4276" s="97"/>
      <c r="F4276" s="97"/>
      <c r="G4276" s="97"/>
      <c r="H4276" s="97"/>
      <c r="I4276" s="97"/>
      <c r="J4276" s="97"/>
      <c r="K4276" s="97"/>
      <c r="L4276" s="97"/>
      <c r="M4276" s="97"/>
    </row>
    <row r="4277" spans="1:13">
      <c r="A4277" s="5"/>
      <c r="B4277" s="96"/>
      <c r="C4277" s="96"/>
      <c r="D4277" s="97"/>
      <c r="E4277" s="97"/>
      <c r="F4277" s="97"/>
      <c r="G4277" s="97"/>
      <c r="H4277" s="97"/>
      <c r="I4277" s="97"/>
      <c r="J4277" s="97"/>
      <c r="K4277" s="97"/>
      <c r="L4277" s="97"/>
      <c r="M4277" s="97"/>
    </row>
    <row r="4278" spans="1:13">
      <c r="A4278" s="5"/>
      <c r="B4278" s="96"/>
      <c r="C4278" s="96"/>
      <c r="D4278" s="97"/>
      <c r="E4278" s="97"/>
      <c r="F4278" s="97"/>
      <c r="G4278" s="97"/>
      <c r="H4278" s="97"/>
      <c r="I4278" s="97"/>
      <c r="J4278" s="97"/>
      <c r="K4278" s="97"/>
      <c r="L4278" s="97"/>
      <c r="M4278" s="97"/>
    </row>
    <row r="4279" spans="1:13">
      <c r="A4279" s="5"/>
      <c r="B4279" s="96"/>
      <c r="C4279" s="96"/>
      <c r="D4279" s="97"/>
      <c r="E4279" s="97"/>
      <c r="F4279" s="97"/>
      <c r="G4279" s="97"/>
      <c r="H4279" s="97"/>
      <c r="I4279" s="97"/>
      <c r="J4279" s="97"/>
      <c r="K4279" s="97"/>
      <c r="L4279" s="97"/>
      <c r="M4279" s="97"/>
    </row>
    <row r="4280" spans="1:13">
      <c r="A4280" s="5"/>
      <c r="B4280" s="96"/>
      <c r="C4280" s="96"/>
      <c r="D4280" s="97"/>
      <c r="E4280" s="97"/>
      <c r="F4280" s="97"/>
      <c r="G4280" s="97"/>
      <c r="H4280" s="97"/>
      <c r="I4280" s="97"/>
      <c r="J4280" s="97"/>
      <c r="K4280" s="97"/>
      <c r="L4280" s="97"/>
      <c r="M4280" s="97"/>
    </row>
    <row r="4281" spans="1:13">
      <c r="A4281" s="5"/>
      <c r="B4281" s="96"/>
      <c r="C4281" s="96"/>
      <c r="D4281" s="97"/>
      <c r="E4281" s="97"/>
      <c r="F4281" s="97"/>
      <c r="G4281" s="97"/>
      <c r="H4281" s="97"/>
      <c r="I4281" s="97"/>
      <c r="J4281" s="97"/>
      <c r="K4281" s="97"/>
      <c r="L4281" s="97"/>
      <c r="M4281" s="97"/>
    </row>
    <row r="4282" spans="1:13">
      <c r="A4282" s="5"/>
      <c r="B4282" s="96"/>
      <c r="C4282" s="96"/>
      <c r="D4282" s="97"/>
      <c r="E4282" s="97"/>
      <c r="F4282" s="97"/>
      <c r="G4282" s="97"/>
      <c r="H4282" s="97"/>
      <c r="I4282" s="97"/>
      <c r="J4282" s="97"/>
      <c r="K4282" s="97"/>
      <c r="L4282" s="97"/>
      <c r="M4282" s="97"/>
    </row>
    <row r="4283" spans="1:13">
      <c r="A4283" s="5"/>
      <c r="B4283" s="96"/>
      <c r="C4283" s="96"/>
      <c r="D4283" s="97"/>
      <c r="E4283" s="97"/>
      <c r="F4283" s="97"/>
      <c r="G4283" s="97"/>
      <c r="H4283" s="97"/>
      <c r="I4283" s="97"/>
      <c r="J4283" s="97"/>
      <c r="K4283" s="97"/>
      <c r="L4283" s="97"/>
      <c r="M4283" s="97"/>
    </row>
    <row r="4284" spans="1:13">
      <c r="A4284" s="5"/>
      <c r="B4284" s="96"/>
      <c r="C4284" s="96"/>
      <c r="D4284" s="97"/>
      <c r="E4284" s="97"/>
      <c r="F4284" s="97"/>
      <c r="G4284" s="97"/>
      <c r="H4284" s="97"/>
      <c r="I4284" s="97"/>
      <c r="J4284" s="97"/>
      <c r="K4284" s="97"/>
      <c r="L4284" s="97"/>
      <c r="M4284" s="97"/>
    </row>
    <row r="4285" spans="1:13">
      <c r="A4285" s="5"/>
      <c r="B4285" s="96"/>
      <c r="C4285" s="96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</row>
    <row r="4286" spans="1:13">
      <c r="A4286" s="5"/>
      <c r="B4286" s="96"/>
      <c r="C4286" s="96"/>
      <c r="D4286" s="97"/>
      <c r="E4286" s="97"/>
      <c r="F4286" s="97"/>
      <c r="G4286" s="97"/>
      <c r="H4286" s="97"/>
      <c r="I4286" s="97"/>
      <c r="J4286" s="97"/>
      <c r="K4286" s="97"/>
      <c r="L4286" s="97"/>
      <c r="M4286" s="97"/>
    </row>
    <row r="4287" spans="1:13">
      <c r="A4287" s="5"/>
      <c r="B4287" s="96"/>
      <c r="C4287" s="96"/>
      <c r="D4287" s="97"/>
      <c r="E4287" s="97"/>
      <c r="F4287" s="97"/>
      <c r="G4287" s="97"/>
      <c r="H4287" s="97"/>
      <c r="I4287" s="97"/>
      <c r="J4287" s="97"/>
      <c r="K4287" s="97"/>
      <c r="L4287" s="97"/>
      <c r="M4287" s="97"/>
    </row>
    <row r="4288" spans="1:13">
      <c r="A4288" s="5"/>
      <c r="B4288" s="96"/>
      <c r="C4288" s="96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</row>
    <row r="4289" spans="1:13">
      <c r="A4289" s="5"/>
      <c r="B4289" s="96"/>
      <c r="C4289" s="96"/>
      <c r="D4289" s="97"/>
      <c r="E4289" s="97"/>
      <c r="F4289" s="97"/>
      <c r="G4289" s="97"/>
      <c r="H4289" s="97"/>
      <c r="I4289" s="97"/>
      <c r="J4289" s="97"/>
      <c r="K4289" s="97"/>
      <c r="L4289" s="97"/>
      <c r="M4289" s="97"/>
    </row>
    <row r="4290" spans="1:13">
      <c r="A4290" s="5"/>
      <c r="B4290" s="96"/>
      <c r="C4290" s="96"/>
      <c r="D4290" s="97"/>
      <c r="E4290" s="97"/>
      <c r="F4290" s="97"/>
      <c r="G4290" s="97"/>
      <c r="H4290" s="97"/>
      <c r="I4290" s="97"/>
      <c r="J4290" s="97"/>
      <c r="K4290" s="97"/>
      <c r="L4290" s="97"/>
      <c r="M4290" s="97"/>
    </row>
    <row r="4291" spans="1:13">
      <c r="A4291" s="5"/>
      <c r="B4291" s="96"/>
      <c r="C4291" s="96"/>
      <c r="D4291" s="97"/>
      <c r="E4291" s="97"/>
      <c r="F4291" s="97"/>
      <c r="G4291" s="97"/>
      <c r="H4291" s="97"/>
      <c r="I4291" s="97"/>
      <c r="J4291" s="97"/>
      <c r="K4291" s="97"/>
      <c r="L4291" s="97"/>
      <c r="M4291" s="97"/>
    </row>
    <row r="4292" spans="1:13">
      <c r="A4292" s="5"/>
      <c r="B4292" s="96"/>
      <c r="C4292" s="96"/>
      <c r="D4292" s="97"/>
      <c r="E4292" s="97"/>
      <c r="F4292" s="97"/>
      <c r="G4292" s="97"/>
      <c r="H4292" s="97"/>
      <c r="I4292" s="97"/>
      <c r="J4292" s="97"/>
      <c r="K4292" s="97"/>
      <c r="L4292" s="97"/>
      <c r="M4292" s="97"/>
    </row>
    <row r="4293" spans="1:13">
      <c r="A4293" s="5"/>
      <c r="B4293" s="96"/>
      <c r="C4293" s="96"/>
      <c r="D4293" s="97"/>
      <c r="E4293" s="97"/>
      <c r="F4293" s="97"/>
      <c r="G4293" s="97"/>
      <c r="H4293" s="97"/>
      <c r="I4293" s="97"/>
      <c r="J4293" s="97"/>
      <c r="K4293" s="97"/>
      <c r="L4293" s="97"/>
      <c r="M4293" s="97"/>
    </row>
    <row r="4294" spans="1:13">
      <c r="A4294" s="5"/>
      <c r="B4294" s="96"/>
      <c r="C4294" s="96"/>
      <c r="D4294" s="97"/>
      <c r="E4294" s="97"/>
      <c r="F4294" s="97"/>
      <c r="G4294" s="97"/>
      <c r="H4294" s="97"/>
      <c r="I4294" s="97"/>
      <c r="J4294" s="97"/>
      <c r="K4294" s="97"/>
      <c r="L4294" s="97"/>
      <c r="M4294" s="97"/>
    </row>
    <row r="4295" spans="1:13">
      <c r="A4295" s="5"/>
      <c r="B4295" s="96"/>
      <c r="C4295" s="96"/>
      <c r="D4295" s="97"/>
      <c r="E4295" s="97"/>
      <c r="F4295" s="97"/>
      <c r="G4295" s="97"/>
      <c r="H4295" s="97"/>
      <c r="I4295" s="97"/>
      <c r="J4295" s="97"/>
      <c r="K4295" s="97"/>
      <c r="L4295" s="97"/>
      <c r="M4295" s="97"/>
    </row>
    <row r="4296" spans="1:13">
      <c r="A4296" s="5"/>
      <c r="B4296" s="96"/>
      <c r="C4296" s="96"/>
      <c r="D4296" s="97"/>
      <c r="E4296" s="97"/>
      <c r="F4296" s="97"/>
      <c r="G4296" s="97"/>
      <c r="H4296" s="97"/>
      <c r="I4296" s="97"/>
      <c r="J4296" s="97"/>
      <c r="K4296" s="97"/>
      <c r="L4296" s="97"/>
      <c r="M4296" s="97"/>
    </row>
    <row r="4297" spans="1:13">
      <c r="A4297" s="5"/>
      <c r="B4297" s="96"/>
      <c r="C4297" s="96"/>
      <c r="D4297" s="97"/>
      <c r="E4297" s="97"/>
      <c r="F4297" s="97"/>
      <c r="G4297" s="97"/>
      <c r="H4297" s="97"/>
      <c r="I4297" s="97"/>
      <c r="J4297" s="97"/>
      <c r="K4297" s="97"/>
      <c r="L4297" s="97"/>
      <c r="M4297" s="97"/>
    </row>
    <row r="4298" spans="1:13">
      <c r="A4298" s="5"/>
      <c r="B4298" s="96"/>
      <c r="C4298" s="96"/>
      <c r="D4298" s="97"/>
      <c r="E4298" s="97"/>
      <c r="F4298" s="97"/>
      <c r="G4298" s="97"/>
      <c r="H4298" s="97"/>
      <c r="I4298" s="97"/>
      <c r="J4298" s="97"/>
      <c r="K4298" s="97"/>
      <c r="L4298" s="97"/>
      <c r="M4298" s="97"/>
    </row>
    <row r="4299" spans="1:13">
      <c r="A4299" s="5"/>
      <c r="B4299" s="96"/>
      <c r="C4299" s="96"/>
      <c r="D4299" s="97"/>
      <c r="E4299" s="97"/>
      <c r="F4299" s="97"/>
      <c r="G4299" s="97"/>
      <c r="H4299" s="97"/>
      <c r="I4299" s="97"/>
      <c r="J4299" s="97"/>
      <c r="K4299" s="97"/>
      <c r="L4299" s="97"/>
      <c r="M4299" s="97"/>
    </row>
    <row r="4300" spans="1:13">
      <c r="A4300" s="5"/>
      <c r="B4300" s="96"/>
      <c r="C4300" s="96"/>
      <c r="D4300" s="97"/>
      <c r="E4300" s="97"/>
      <c r="F4300" s="97"/>
      <c r="G4300" s="97"/>
      <c r="H4300" s="97"/>
      <c r="I4300" s="97"/>
      <c r="J4300" s="97"/>
      <c r="K4300" s="97"/>
      <c r="L4300" s="97"/>
      <c r="M4300" s="97"/>
    </row>
    <row r="4301" spans="1:13">
      <c r="A4301" s="5"/>
      <c r="B4301" s="96"/>
      <c r="C4301" s="96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</row>
    <row r="4302" spans="1:13">
      <c r="A4302" s="5"/>
      <c r="B4302" s="96"/>
      <c r="C4302" s="96"/>
      <c r="D4302" s="97"/>
      <c r="E4302" s="97"/>
      <c r="F4302" s="97"/>
      <c r="G4302" s="97"/>
      <c r="H4302" s="97"/>
      <c r="I4302" s="97"/>
      <c r="J4302" s="97"/>
      <c r="K4302" s="97"/>
      <c r="L4302" s="97"/>
      <c r="M4302" s="97"/>
    </row>
    <row r="4303" spans="1:13">
      <c r="A4303" s="5"/>
      <c r="B4303" s="96"/>
      <c r="C4303" s="96"/>
      <c r="D4303" s="97"/>
      <c r="E4303" s="97"/>
      <c r="F4303" s="97"/>
      <c r="G4303" s="97"/>
      <c r="H4303" s="97"/>
      <c r="I4303" s="97"/>
      <c r="J4303" s="97"/>
      <c r="K4303" s="97"/>
      <c r="L4303" s="97"/>
      <c r="M4303" s="97"/>
    </row>
    <row r="4304" spans="1:13">
      <c r="A4304" s="5"/>
      <c r="B4304" s="96"/>
      <c r="C4304" s="96"/>
      <c r="D4304" s="97"/>
      <c r="E4304" s="97"/>
      <c r="F4304" s="97"/>
      <c r="G4304" s="97"/>
      <c r="H4304" s="97"/>
      <c r="I4304" s="97"/>
      <c r="J4304" s="97"/>
      <c r="K4304" s="97"/>
      <c r="L4304" s="97"/>
      <c r="M4304" s="97"/>
    </row>
    <row r="4305" spans="1:13">
      <c r="A4305" s="5"/>
      <c r="B4305" s="96"/>
      <c r="C4305" s="96"/>
      <c r="D4305" s="97"/>
      <c r="E4305" s="97"/>
      <c r="F4305" s="97"/>
      <c r="G4305" s="97"/>
      <c r="H4305" s="97"/>
      <c r="I4305" s="97"/>
      <c r="J4305" s="97"/>
      <c r="K4305" s="97"/>
      <c r="L4305" s="97"/>
      <c r="M4305" s="97"/>
    </row>
    <row r="4306" spans="1:13">
      <c r="A4306" s="5"/>
      <c r="B4306" s="96"/>
      <c r="C4306" s="96"/>
      <c r="D4306" s="97"/>
      <c r="E4306" s="97"/>
      <c r="F4306" s="97"/>
      <c r="G4306" s="97"/>
      <c r="H4306" s="97"/>
      <c r="I4306" s="97"/>
      <c r="J4306" s="97"/>
      <c r="K4306" s="97"/>
      <c r="L4306" s="97"/>
      <c r="M4306" s="97"/>
    </row>
    <row r="4307" spans="1:13">
      <c r="A4307" s="5"/>
      <c r="B4307" s="96"/>
      <c r="C4307" s="96"/>
      <c r="D4307" s="97"/>
      <c r="E4307" s="4"/>
      <c r="F4307" s="4"/>
      <c r="G4307" s="4"/>
      <c r="H4307" s="97"/>
      <c r="I4307" s="97"/>
      <c r="J4307" s="97"/>
      <c r="K4307" s="97"/>
      <c r="L4307" s="97"/>
      <c r="M4307" s="97"/>
    </row>
    <row r="4308" spans="1:13">
      <c r="A4308" s="5"/>
      <c r="B4308" s="96"/>
      <c r="C4308" s="96"/>
      <c r="D4308" s="97"/>
      <c r="E4308" s="97"/>
      <c r="F4308" s="97"/>
      <c r="G4308" s="97"/>
      <c r="H4308" s="97"/>
      <c r="I4308" s="97"/>
      <c r="J4308" s="97"/>
      <c r="K4308" s="97"/>
      <c r="L4308" s="97"/>
      <c r="M4308" s="97"/>
    </row>
    <row r="4309" spans="1:13">
      <c r="A4309" s="5"/>
      <c r="B4309" s="96"/>
      <c r="C4309" s="96"/>
      <c r="D4309" s="97"/>
      <c r="E4309" s="97"/>
      <c r="F4309" s="97"/>
      <c r="G4309" s="97"/>
      <c r="H4309" s="97"/>
      <c r="I4309" s="97"/>
      <c r="J4309" s="97"/>
      <c r="K4309" s="97"/>
      <c r="L4309" s="97"/>
      <c r="M4309" s="97"/>
    </row>
    <row r="4310" spans="1:13">
      <c r="A4310" s="5"/>
      <c r="B4310" s="96"/>
      <c r="C4310" s="96"/>
      <c r="D4310" s="97"/>
      <c r="E4310" s="97"/>
      <c r="F4310" s="97"/>
      <c r="G4310" s="97"/>
      <c r="H4310" s="97"/>
      <c r="I4310" s="97"/>
      <c r="J4310" s="97"/>
      <c r="K4310" s="97"/>
      <c r="L4310" s="97"/>
      <c r="M4310" s="97"/>
    </row>
    <row r="4311" spans="1:13">
      <c r="A4311" s="5"/>
      <c r="B4311" s="96"/>
      <c r="C4311" s="96"/>
      <c r="D4311" s="97"/>
      <c r="E4311" s="97"/>
      <c r="F4311" s="97"/>
      <c r="G4311" s="97"/>
      <c r="H4311" s="97"/>
      <c r="I4311" s="97"/>
      <c r="J4311" s="97"/>
      <c r="K4311" s="97"/>
      <c r="L4311" s="97"/>
      <c r="M4311" s="97"/>
    </row>
    <row r="4312" spans="1:13">
      <c r="A4312" s="5"/>
      <c r="B4312" s="96"/>
      <c r="C4312" s="96"/>
      <c r="D4312" s="97"/>
      <c r="E4312" s="97"/>
      <c r="F4312" s="97"/>
      <c r="G4312" s="97"/>
      <c r="H4312" s="97"/>
      <c r="I4312" s="97"/>
      <c r="J4312" s="97"/>
      <c r="K4312" s="97"/>
      <c r="L4312" s="97"/>
      <c r="M4312" s="97"/>
    </row>
    <row r="4313" spans="1:13">
      <c r="A4313" s="5"/>
      <c r="B4313" s="96"/>
      <c r="C4313" s="96"/>
      <c r="D4313" s="97"/>
      <c r="E4313" s="97"/>
      <c r="F4313" s="97"/>
      <c r="G4313" s="97"/>
      <c r="H4313" s="97"/>
      <c r="I4313" s="97"/>
      <c r="J4313" s="97"/>
      <c r="K4313" s="97"/>
      <c r="L4313" s="97"/>
      <c r="M4313" s="97"/>
    </row>
    <row r="4314" spans="1:13">
      <c r="A4314" s="5"/>
      <c r="B4314" s="96"/>
      <c r="C4314" s="96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</row>
    <row r="4315" spans="1:13">
      <c r="A4315" s="5"/>
      <c r="B4315" s="96"/>
      <c r="C4315" s="96"/>
      <c r="D4315" s="97"/>
      <c r="E4315" s="97"/>
      <c r="F4315" s="97"/>
      <c r="G4315" s="97"/>
      <c r="H4315" s="97"/>
      <c r="I4315" s="97"/>
      <c r="J4315" s="97"/>
      <c r="K4315" s="97"/>
      <c r="L4315" s="97"/>
      <c r="M4315" s="97"/>
    </row>
    <row r="4316" spans="1:13">
      <c r="A4316" s="5"/>
      <c r="B4316" s="96"/>
      <c r="C4316" s="96"/>
      <c r="D4316" s="97"/>
      <c r="E4316" s="97"/>
      <c r="F4316" s="97"/>
      <c r="G4316" s="97"/>
      <c r="H4316" s="97"/>
      <c r="I4316" s="97"/>
      <c r="J4316" s="97"/>
      <c r="K4316" s="97"/>
      <c r="L4316" s="97"/>
      <c r="M4316" s="97"/>
    </row>
    <row r="4317" spans="1:13">
      <c r="A4317" s="5"/>
      <c r="B4317" s="96"/>
      <c r="C4317" s="96"/>
      <c r="D4317" s="97"/>
      <c r="E4317" s="97"/>
      <c r="F4317" s="97"/>
      <c r="G4317" s="97"/>
      <c r="H4317" s="97"/>
      <c r="I4317" s="97"/>
      <c r="J4317" s="97"/>
      <c r="K4317" s="97"/>
      <c r="L4317" s="97"/>
      <c r="M4317" s="97"/>
    </row>
    <row r="4318" spans="1:13">
      <c r="A4318" s="5"/>
      <c r="B4318" s="96"/>
      <c r="C4318" s="96"/>
      <c r="D4318" s="97"/>
      <c r="E4318" s="97"/>
      <c r="F4318" s="97"/>
      <c r="G4318" s="97"/>
      <c r="H4318" s="97"/>
      <c r="I4318" s="97"/>
      <c r="J4318" s="97"/>
      <c r="K4318" s="97"/>
      <c r="L4318" s="97"/>
      <c r="M4318" s="97"/>
    </row>
    <row r="4319" spans="1:13">
      <c r="A4319" s="5"/>
      <c r="B4319" s="96"/>
      <c r="C4319" s="96"/>
      <c r="D4319" s="97"/>
      <c r="E4319" s="97"/>
      <c r="F4319" s="97"/>
      <c r="G4319" s="97"/>
      <c r="H4319" s="97"/>
      <c r="I4319" s="97"/>
      <c r="J4319" s="97"/>
      <c r="K4319" s="97"/>
      <c r="L4319" s="97"/>
      <c r="M4319" s="97"/>
    </row>
    <row r="4320" spans="1:13">
      <c r="A4320" s="5"/>
      <c r="B4320" s="96"/>
      <c r="C4320" s="96"/>
      <c r="D4320" s="97"/>
      <c r="E4320" s="97"/>
      <c r="F4320" s="97"/>
      <c r="G4320" s="97"/>
      <c r="H4320" s="97"/>
      <c r="I4320" s="97"/>
      <c r="J4320" s="97"/>
      <c r="K4320" s="97"/>
      <c r="L4320" s="97"/>
      <c r="M4320" s="97"/>
    </row>
    <row r="4321" spans="1:13">
      <c r="A4321" s="5"/>
      <c r="B4321" s="96"/>
      <c r="C4321" s="96"/>
      <c r="D4321" s="97"/>
      <c r="E4321" s="97"/>
      <c r="F4321" s="97"/>
      <c r="G4321" s="97"/>
      <c r="H4321" s="97"/>
      <c r="I4321" s="97"/>
      <c r="J4321" s="97"/>
      <c r="K4321" s="97"/>
      <c r="L4321" s="97"/>
      <c r="M4321" s="97"/>
    </row>
    <row r="4322" spans="1:13">
      <c r="A4322" s="5"/>
      <c r="B4322" s="96"/>
      <c r="C4322" s="96"/>
      <c r="D4322" s="97"/>
      <c r="E4322" s="97"/>
      <c r="F4322" s="97"/>
      <c r="G4322" s="97"/>
      <c r="H4322" s="97"/>
      <c r="I4322" s="97"/>
      <c r="J4322" s="97"/>
      <c r="K4322" s="97"/>
      <c r="L4322" s="97"/>
      <c r="M4322" s="97"/>
    </row>
    <row r="4323" spans="1:13">
      <c r="A4323" s="5"/>
      <c r="B4323" s="96"/>
      <c r="C4323" s="96"/>
      <c r="D4323" s="97"/>
      <c r="E4323" s="97"/>
      <c r="F4323" s="97"/>
      <c r="G4323" s="97"/>
      <c r="H4323" s="97"/>
      <c r="I4323" s="97"/>
      <c r="J4323" s="97"/>
      <c r="K4323" s="97"/>
      <c r="L4323" s="97"/>
      <c r="M4323" s="97"/>
    </row>
    <row r="4324" spans="1:13">
      <c r="A4324" s="5"/>
      <c r="B4324" s="96"/>
      <c r="C4324" s="96"/>
      <c r="D4324" s="97"/>
      <c r="E4324" s="97"/>
      <c r="F4324" s="97"/>
      <c r="G4324" s="97"/>
      <c r="H4324" s="97"/>
      <c r="I4324" s="97"/>
      <c r="J4324" s="97"/>
      <c r="K4324" s="97"/>
      <c r="L4324" s="97"/>
      <c r="M4324" s="97"/>
    </row>
    <row r="4325" spans="1:13">
      <c r="A4325" s="5"/>
      <c r="B4325" s="96"/>
      <c r="C4325" s="96"/>
      <c r="D4325" s="97"/>
      <c r="E4325" s="97"/>
      <c r="F4325" s="97"/>
      <c r="G4325" s="97"/>
      <c r="H4325" s="97"/>
      <c r="I4325" s="97"/>
      <c r="J4325" s="97"/>
      <c r="K4325" s="97"/>
      <c r="L4325" s="97"/>
      <c r="M4325" s="97"/>
    </row>
    <row r="4326" spans="1:13">
      <c r="A4326" s="5"/>
      <c r="B4326" s="96"/>
      <c r="C4326" s="96"/>
      <c r="D4326" s="97"/>
      <c r="E4326" s="97"/>
      <c r="F4326" s="97"/>
      <c r="G4326" s="97"/>
      <c r="H4326" s="97"/>
      <c r="I4326" s="97"/>
      <c r="J4326" s="97"/>
      <c r="K4326" s="97"/>
      <c r="L4326" s="97"/>
      <c r="M4326" s="97"/>
    </row>
    <row r="4327" spans="1:13">
      <c r="A4327" s="5"/>
      <c r="B4327" s="96"/>
      <c r="C4327" s="96"/>
      <c r="D4327" s="97"/>
      <c r="E4327" s="97"/>
      <c r="F4327" s="97"/>
      <c r="G4327" s="97"/>
      <c r="H4327" s="97"/>
      <c r="I4327" s="97"/>
      <c r="J4327" s="97"/>
      <c r="K4327" s="97"/>
      <c r="L4327" s="97"/>
      <c r="M4327" s="97"/>
    </row>
    <row r="4328" spans="1:13">
      <c r="A4328" s="5"/>
      <c r="B4328" s="96"/>
      <c r="C4328" s="96"/>
      <c r="D4328" s="97"/>
      <c r="E4328" s="97"/>
      <c r="F4328" s="97"/>
      <c r="G4328" s="97"/>
      <c r="H4328" s="97"/>
      <c r="I4328" s="97"/>
      <c r="J4328" s="97"/>
      <c r="K4328" s="97"/>
      <c r="L4328" s="97"/>
      <c r="M4328" s="97"/>
    </row>
    <row r="4329" spans="1:13">
      <c r="A4329" s="5"/>
      <c r="B4329" s="96"/>
      <c r="C4329" s="96"/>
      <c r="D4329" s="97"/>
      <c r="E4329" s="97"/>
      <c r="F4329" s="97"/>
      <c r="G4329" s="97"/>
      <c r="H4329" s="97"/>
      <c r="I4329" s="97"/>
      <c r="J4329" s="97"/>
      <c r="K4329" s="97"/>
      <c r="L4329" s="97"/>
      <c r="M4329" s="97"/>
    </row>
    <row r="4330" spans="1:13">
      <c r="A4330" s="5"/>
      <c r="B4330" s="96"/>
      <c r="C4330" s="96"/>
      <c r="D4330" s="97"/>
      <c r="E4330" s="97"/>
      <c r="F4330" s="97"/>
      <c r="G4330" s="97"/>
      <c r="H4330" s="97"/>
      <c r="I4330" s="97"/>
      <c r="J4330" s="97"/>
      <c r="K4330" s="97"/>
      <c r="L4330" s="97"/>
      <c r="M4330" s="97"/>
    </row>
    <row r="4331" spans="1:13">
      <c r="A4331" s="5"/>
      <c r="B4331" s="96"/>
      <c r="C4331" s="96"/>
      <c r="D4331" s="97"/>
      <c r="E4331" s="97"/>
      <c r="F4331" s="97"/>
      <c r="G4331" s="97"/>
      <c r="H4331" s="97"/>
      <c r="I4331" s="97"/>
      <c r="J4331" s="97"/>
      <c r="K4331" s="97"/>
      <c r="L4331" s="97"/>
      <c r="M4331" s="97"/>
    </row>
    <row r="4332" spans="1:13">
      <c r="A4332" s="5"/>
      <c r="B4332" s="96"/>
      <c r="C4332" s="96"/>
      <c r="D4332" s="97"/>
      <c r="E4332" s="97"/>
      <c r="F4332" s="97"/>
      <c r="G4332" s="97"/>
      <c r="H4332" s="97"/>
      <c r="I4332" s="97"/>
      <c r="J4332" s="97"/>
      <c r="K4332" s="97"/>
      <c r="L4332" s="97"/>
      <c r="M4332" s="97"/>
    </row>
    <row r="4333" spans="1:13">
      <c r="A4333" s="5"/>
      <c r="B4333" s="96"/>
      <c r="C4333" s="96"/>
      <c r="D4333" s="97"/>
      <c r="E4333" s="97"/>
      <c r="F4333" s="97"/>
      <c r="G4333" s="97"/>
      <c r="H4333" s="97"/>
      <c r="I4333" s="97"/>
      <c r="J4333" s="97"/>
      <c r="K4333" s="97"/>
      <c r="L4333" s="97"/>
      <c r="M4333" s="97"/>
    </row>
    <row r="4334" spans="1:13">
      <c r="A4334" s="5"/>
      <c r="B4334" s="96"/>
      <c r="C4334" s="96"/>
      <c r="D4334" s="97"/>
      <c r="E4334" s="97"/>
      <c r="F4334" s="97"/>
      <c r="G4334" s="97"/>
      <c r="H4334" s="97"/>
      <c r="I4334" s="97"/>
      <c r="J4334" s="97"/>
      <c r="K4334" s="97"/>
      <c r="L4334" s="97"/>
      <c r="M4334" s="97"/>
    </row>
    <row r="4335" spans="1:13">
      <c r="A4335" s="5"/>
      <c r="B4335" s="96"/>
      <c r="C4335" s="96"/>
      <c r="D4335" s="97"/>
      <c r="E4335" s="97"/>
      <c r="F4335" s="97"/>
      <c r="G4335" s="97"/>
      <c r="H4335" s="97"/>
      <c r="I4335" s="97"/>
      <c r="J4335" s="97"/>
      <c r="K4335" s="97"/>
      <c r="L4335" s="97"/>
      <c r="M4335" s="97"/>
    </row>
    <row r="4336" spans="1:13">
      <c r="A4336" s="5"/>
      <c r="B4336" s="96"/>
      <c r="C4336" s="96"/>
      <c r="D4336" s="97"/>
      <c r="E4336" s="97"/>
      <c r="F4336" s="97"/>
      <c r="G4336" s="97"/>
      <c r="H4336" s="97"/>
      <c r="I4336" s="97"/>
      <c r="J4336" s="97"/>
      <c r="K4336" s="97"/>
      <c r="L4336" s="97"/>
      <c r="M4336" s="97"/>
    </row>
    <row r="4337" spans="1:13">
      <c r="A4337" s="5"/>
      <c r="B4337" s="96"/>
      <c r="C4337" s="96"/>
      <c r="D4337" s="97"/>
      <c r="E4337" s="97"/>
      <c r="F4337" s="97"/>
      <c r="G4337" s="97"/>
      <c r="H4337" s="97"/>
      <c r="I4337" s="97"/>
      <c r="J4337" s="97"/>
      <c r="K4337" s="97"/>
      <c r="L4337" s="97"/>
      <c r="M4337" s="97"/>
    </row>
    <row r="4338" spans="1:13">
      <c r="A4338" s="5"/>
      <c r="B4338" s="96"/>
      <c r="C4338" s="96"/>
      <c r="D4338" s="97"/>
      <c r="E4338" s="97"/>
      <c r="F4338" s="97"/>
      <c r="G4338" s="97"/>
      <c r="H4338" s="97"/>
      <c r="I4338" s="97"/>
      <c r="J4338" s="97"/>
      <c r="K4338" s="97"/>
      <c r="L4338" s="97"/>
      <c r="M4338" s="97"/>
    </row>
    <row r="4339" spans="1:13">
      <c r="A4339" s="5"/>
      <c r="B4339" s="96"/>
      <c r="C4339" s="96"/>
      <c r="D4339" s="97"/>
      <c r="E4339" s="97"/>
      <c r="F4339" s="97"/>
      <c r="G4339" s="97"/>
      <c r="H4339" s="97"/>
      <c r="I4339" s="97"/>
      <c r="J4339" s="97"/>
      <c r="K4339" s="97"/>
      <c r="L4339" s="97"/>
      <c r="M4339" s="97"/>
    </row>
    <row r="4340" spans="1:13">
      <c r="A4340" s="5"/>
      <c r="B4340" s="96"/>
      <c r="C4340" s="96"/>
      <c r="D4340" s="97"/>
      <c r="E4340" s="97"/>
      <c r="F4340" s="97"/>
      <c r="G4340" s="97"/>
      <c r="H4340" s="97"/>
      <c r="I4340" s="97"/>
      <c r="J4340" s="97"/>
      <c r="K4340" s="97"/>
      <c r="L4340" s="97"/>
      <c r="M4340" s="97"/>
    </row>
    <row r="4341" spans="1:13">
      <c r="A4341" s="5"/>
      <c r="B4341" s="96"/>
      <c r="C4341" s="96"/>
      <c r="D4341" s="97"/>
      <c r="E4341" s="97"/>
      <c r="F4341" s="97"/>
      <c r="G4341" s="97"/>
      <c r="H4341" s="97"/>
      <c r="I4341" s="97"/>
      <c r="J4341" s="97"/>
      <c r="K4341" s="97"/>
      <c r="L4341" s="97"/>
      <c r="M4341" s="97"/>
    </row>
    <row r="4342" spans="1:13">
      <c r="A4342" s="5"/>
      <c r="B4342" s="96"/>
      <c r="C4342" s="96"/>
      <c r="D4342" s="97"/>
      <c r="E4342" s="97"/>
      <c r="F4342" s="97"/>
      <c r="G4342" s="97"/>
      <c r="H4342" s="97"/>
      <c r="I4342" s="97"/>
      <c r="J4342" s="97"/>
      <c r="K4342" s="97"/>
      <c r="L4342" s="97"/>
      <c r="M4342" s="97"/>
    </row>
    <row r="4343" spans="1:13">
      <c r="A4343" s="5"/>
      <c r="B4343" s="96"/>
      <c r="C4343" s="96"/>
      <c r="D4343" s="97"/>
      <c r="E4343" s="97"/>
      <c r="F4343" s="97"/>
      <c r="G4343" s="97"/>
      <c r="H4343" s="97"/>
      <c r="I4343" s="97"/>
      <c r="J4343" s="97"/>
      <c r="K4343" s="97"/>
      <c r="L4343" s="97"/>
      <c r="M4343" s="97"/>
    </row>
    <row r="4344" spans="1:13">
      <c r="A4344" s="5"/>
      <c r="B4344" s="96"/>
      <c r="C4344" s="96"/>
      <c r="D4344" s="97"/>
      <c r="E4344" s="97"/>
      <c r="F4344" s="97"/>
      <c r="G4344" s="97"/>
      <c r="H4344" s="97"/>
      <c r="I4344" s="97"/>
      <c r="J4344" s="97"/>
      <c r="K4344" s="97"/>
      <c r="L4344" s="97"/>
      <c r="M4344" s="97"/>
    </row>
    <row r="4345" spans="1:13">
      <c r="A4345" s="5"/>
      <c r="B4345" s="96"/>
      <c r="C4345" s="96"/>
      <c r="D4345" s="97"/>
      <c r="E4345" s="97"/>
      <c r="F4345" s="97"/>
      <c r="G4345" s="97"/>
      <c r="H4345" s="97"/>
      <c r="I4345" s="97"/>
      <c r="J4345" s="97"/>
      <c r="K4345" s="97"/>
      <c r="L4345" s="97"/>
      <c r="M4345" s="97"/>
    </row>
    <row r="4346" spans="1:13">
      <c r="A4346" s="5"/>
      <c r="B4346" s="96"/>
      <c r="C4346" s="96"/>
      <c r="D4346" s="97"/>
      <c r="E4346" s="97"/>
      <c r="F4346" s="97"/>
      <c r="G4346" s="97"/>
      <c r="H4346" s="97"/>
      <c r="I4346" s="97"/>
      <c r="J4346" s="97"/>
      <c r="K4346" s="97"/>
      <c r="L4346" s="97"/>
      <c r="M4346" s="97"/>
    </row>
    <row r="4347" spans="1:13">
      <c r="A4347" s="5"/>
      <c r="B4347" s="96"/>
      <c r="C4347" s="96"/>
      <c r="D4347" s="97"/>
      <c r="E4347" s="97"/>
      <c r="F4347" s="97"/>
      <c r="G4347" s="97"/>
      <c r="H4347" s="97"/>
      <c r="I4347" s="97"/>
      <c r="J4347" s="97"/>
      <c r="K4347" s="97"/>
      <c r="L4347" s="97"/>
      <c r="M4347" s="97"/>
    </row>
    <row r="4348" spans="1:13">
      <c r="A4348" s="5"/>
      <c r="B4348" s="96"/>
      <c r="C4348" s="96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</row>
    <row r="4349" spans="1:13">
      <c r="A4349" s="5"/>
      <c r="B4349" s="96"/>
      <c r="C4349" s="96"/>
      <c r="D4349" s="97"/>
      <c r="E4349" s="97"/>
      <c r="F4349" s="97"/>
      <c r="G4349" s="97"/>
      <c r="H4349" s="97"/>
      <c r="I4349" s="97"/>
      <c r="J4349" s="97"/>
      <c r="K4349" s="97"/>
      <c r="L4349" s="97"/>
      <c r="M4349" s="97"/>
    </row>
    <row r="4350" spans="1:13">
      <c r="A4350" s="5"/>
      <c r="B4350" s="96"/>
      <c r="C4350" s="96"/>
      <c r="D4350" s="97"/>
      <c r="E4350" s="97"/>
      <c r="F4350" s="97"/>
      <c r="G4350" s="97"/>
      <c r="H4350" s="97"/>
      <c r="I4350" s="97"/>
      <c r="J4350" s="97"/>
      <c r="K4350" s="97"/>
      <c r="L4350" s="97"/>
      <c r="M4350" s="97"/>
    </row>
    <row r="4351" spans="1:13">
      <c r="A4351" s="5"/>
      <c r="B4351" s="96"/>
      <c r="C4351" s="96"/>
      <c r="D4351" s="97"/>
      <c r="E4351" s="97"/>
      <c r="F4351" s="97"/>
      <c r="G4351" s="97"/>
      <c r="H4351" s="97"/>
      <c r="I4351" s="97"/>
      <c r="J4351" s="97"/>
      <c r="K4351" s="97"/>
      <c r="L4351" s="97"/>
      <c r="M4351" s="97"/>
    </row>
    <row r="4352" spans="1:13">
      <c r="A4352" s="5"/>
      <c r="B4352" s="96"/>
      <c r="C4352" s="96"/>
      <c r="D4352" s="97"/>
      <c r="E4352" s="97"/>
      <c r="F4352" s="97"/>
      <c r="G4352" s="97"/>
      <c r="H4352" s="97"/>
      <c r="I4352" s="97"/>
      <c r="J4352" s="97"/>
      <c r="K4352" s="97"/>
      <c r="L4352" s="97"/>
      <c r="M4352" s="97"/>
    </row>
    <row r="4353" spans="1:13">
      <c r="A4353" s="5"/>
      <c r="B4353" s="96"/>
      <c r="C4353" s="96"/>
      <c r="D4353" s="97"/>
      <c r="E4353" s="97"/>
      <c r="F4353" s="97"/>
      <c r="G4353" s="97"/>
      <c r="H4353" s="97"/>
      <c r="I4353" s="97"/>
      <c r="J4353" s="97"/>
      <c r="K4353" s="97"/>
      <c r="L4353" s="97"/>
      <c r="M4353" s="97"/>
    </row>
    <row r="4354" spans="1:13">
      <c r="A4354" s="5"/>
      <c r="B4354" s="96"/>
      <c r="C4354" s="96"/>
      <c r="D4354" s="97"/>
      <c r="E4354" s="97"/>
      <c r="F4354" s="97"/>
      <c r="G4354" s="97"/>
      <c r="H4354" s="97"/>
      <c r="I4354" s="97"/>
      <c r="J4354" s="97"/>
      <c r="K4354" s="97"/>
      <c r="L4354" s="97"/>
      <c r="M4354" s="97"/>
    </row>
    <row r="4355" spans="1:13">
      <c r="A4355" s="5"/>
      <c r="B4355" s="96"/>
      <c r="C4355" s="96"/>
      <c r="D4355" s="97"/>
      <c r="E4355" s="97"/>
      <c r="F4355" s="97"/>
      <c r="G4355" s="97"/>
      <c r="H4355" s="97"/>
      <c r="I4355" s="97"/>
      <c r="J4355" s="97"/>
      <c r="K4355" s="97"/>
      <c r="L4355" s="97"/>
      <c r="M4355" s="97"/>
    </row>
    <row r="4356" spans="1:13">
      <c r="A4356" s="5"/>
      <c r="B4356" s="96"/>
      <c r="C4356" s="96"/>
      <c r="D4356" s="97"/>
      <c r="E4356" s="97"/>
      <c r="F4356" s="97"/>
      <c r="G4356" s="97"/>
      <c r="H4356" s="97"/>
      <c r="I4356" s="97"/>
      <c r="J4356" s="97"/>
      <c r="K4356" s="97"/>
      <c r="L4356" s="97"/>
      <c r="M4356" s="97"/>
    </row>
    <row r="4357" spans="1:13">
      <c r="A4357" s="5"/>
      <c r="B4357" s="96"/>
      <c r="C4357" s="96"/>
      <c r="D4357" s="97"/>
      <c r="E4357" s="97"/>
      <c r="F4357" s="97"/>
      <c r="G4357" s="97"/>
      <c r="H4357" s="97"/>
      <c r="I4357" s="97"/>
      <c r="J4357" s="97"/>
      <c r="K4357" s="97"/>
      <c r="L4357" s="97"/>
      <c r="M4357" s="97"/>
    </row>
    <row r="4358" spans="1:13">
      <c r="A4358" s="5"/>
      <c r="B4358" s="3"/>
      <c r="C4358" s="3"/>
      <c r="D4358" s="4"/>
      <c r="E4358" s="4"/>
      <c r="F4358" s="4"/>
      <c r="G4358" s="4"/>
      <c r="H4358" s="97"/>
      <c r="I4358" s="97"/>
      <c r="J4358" s="4"/>
      <c r="K4358" s="4"/>
      <c r="L4358" s="4"/>
      <c r="M4358" s="4"/>
    </row>
    <row r="4359" spans="1:13">
      <c r="A4359" s="5"/>
      <c r="B4359" s="96"/>
      <c r="C4359" s="96"/>
      <c r="D4359" s="97"/>
      <c r="E4359" s="97"/>
      <c r="F4359" s="97"/>
      <c r="G4359" s="97"/>
      <c r="H4359" s="97"/>
      <c r="I4359" s="97"/>
      <c r="J4359" s="97"/>
      <c r="K4359" s="97"/>
      <c r="L4359" s="97"/>
      <c r="M4359" s="97"/>
    </row>
    <row r="4360" spans="1:13">
      <c r="A4360" s="5"/>
      <c r="B4360" s="96"/>
      <c r="C4360" s="96"/>
      <c r="D4360" s="97"/>
      <c r="E4360" s="97"/>
      <c r="F4360" s="97"/>
      <c r="G4360" s="97"/>
      <c r="H4360" s="97"/>
      <c r="I4360" s="97"/>
      <c r="J4360" s="97"/>
      <c r="K4360" s="97"/>
      <c r="L4360" s="97"/>
      <c r="M4360" s="97"/>
    </row>
    <row r="4361" spans="1:13">
      <c r="A4361" s="5"/>
      <c r="B4361" s="96"/>
      <c r="C4361" s="96"/>
      <c r="D4361" s="97"/>
      <c r="E4361" s="97"/>
      <c r="F4361" s="97"/>
      <c r="G4361" s="97"/>
      <c r="H4361" s="97"/>
      <c r="I4361" s="97"/>
      <c r="J4361" s="97"/>
      <c r="K4361" s="97"/>
      <c r="L4361" s="97"/>
      <c r="M4361" s="97"/>
    </row>
    <row r="4362" spans="1:13">
      <c r="A4362" s="5"/>
      <c r="B4362" s="3"/>
      <c r="C4362" s="3"/>
      <c r="D4362" s="4"/>
      <c r="E4362" s="4"/>
      <c r="F4362" s="4"/>
      <c r="G4362" s="4"/>
      <c r="H4362" s="97"/>
      <c r="I4362" s="97"/>
      <c r="J4362" s="4"/>
      <c r="K4362" s="4"/>
      <c r="L4362" s="4"/>
      <c r="M4362" s="4"/>
    </row>
    <row r="4363" spans="1:13">
      <c r="A4363" s="5"/>
      <c r="B4363" s="96"/>
      <c r="C4363" s="96"/>
      <c r="D4363" s="97"/>
      <c r="E4363" s="97"/>
      <c r="F4363" s="97"/>
      <c r="G4363" s="97"/>
      <c r="H4363" s="97"/>
      <c r="I4363" s="97"/>
      <c r="J4363" s="97"/>
      <c r="K4363" s="97"/>
      <c r="L4363" s="97"/>
      <c r="M4363" s="97"/>
    </row>
    <row r="4364" spans="1:13">
      <c r="A4364" s="5"/>
      <c r="B4364" s="96"/>
      <c r="C4364" s="96"/>
      <c r="D4364" s="97"/>
      <c r="E4364" s="97"/>
      <c r="F4364" s="97"/>
      <c r="G4364" s="97"/>
      <c r="H4364" s="97"/>
      <c r="I4364" s="97"/>
      <c r="J4364" s="97"/>
      <c r="K4364" s="97"/>
      <c r="L4364" s="97"/>
      <c r="M4364" s="97"/>
    </row>
    <row r="4365" spans="1:13">
      <c r="A4365" s="5"/>
      <c r="B4365" s="96"/>
      <c r="C4365" s="96"/>
      <c r="D4365" s="97"/>
      <c r="E4365" s="97"/>
      <c r="F4365" s="97"/>
      <c r="G4365" s="97"/>
      <c r="H4365" s="97"/>
      <c r="I4365" s="97"/>
      <c r="J4365" s="97"/>
      <c r="K4365" s="97"/>
      <c r="L4365" s="97"/>
      <c r="M4365" s="97"/>
    </row>
    <row r="4366" spans="1:13">
      <c r="A4366" s="5"/>
      <c r="B4366" s="96"/>
      <c r="C4366" s="96"/>
      <c r="D4366" s="97"/>
      <c r="E4366" s="97"/>
      <c r="F4366" s="97"/>
      <c r="G4366" s="97"/>
      <c r="H4366" s="97"/>
      <c r="I4366" s="97"/>
      <c r="J4366" s="97"/>
      <c r="K4366" s="97"/>
      <c r="L4366" s="97"/>
      <c r="M4366" s="97"/>
    </row>
    <row r="4367" spans="1:13">
      <c r="A4367" s="5"/>
      <c r="B4367" s="96"/>
      <c r="C4367" s="96"/>
      <c r="D4367" s="97"/>
      <c r="E4367" s="97"/>
      <c r="F4367" s="97"/>
      <c r="G4367" s="97"/>
      <c r="H4367" s="97"/>
      <c r="I4367" s="97"/>
      <c r="J4367" s="97"/>
      <c r="K4367" s="97"/>
      <c r="L4367" s="97"/>
      <c r="M4367" s="97"/>
    </row>
    <row r="4368" spans="1:13">
      <c r="A4368" s="5"/>
      <c r="B4368" s="96"/>
      <c r="C4368" s="96"/>
      <c r="D4368" s="97"/>
      <c r="E4368" s="97"/>
      <c r="F4368" s="97"/>
      <c r="G4368" s="97"/>
      <c r="H4368" s="97"/>
      <c r="I4368" s="97"/>
      <c r="J4368" s="97"/>
      <c r="K4368" s="97"/>
      <c r="L4368" s="97"/>
      <c r="M4368" s="97"/>
    </row>
    <row r="4369" spans="1:13">
      <c r="A4369" s="5"/>
      <c r="B4369" s="96"/>
      <c r="C4369" s="96"/>
      <c r="D4369" s="97"/>
      <c r="E4369" s="97"/>
      <c r="F4369" s="97"/>
      <c r="G4369" s="97"/>
      <c r="H4369" s="97"/>
      <c r="I4369" s="97"/>
      <c r="J4369" s="97"/>
      <c r="K4369" s="97"/>
      <c r="L4369" s="97"/>
      <c r="M4369" s="97"/>
    </row>
    <row r="4370" spans="1:13">
      <c r="A4370" s="5"/>
      <c r="B4370" s="96"/>
      <c r="C4370" s="96"/>
      <c r="D4370" s="97"/>
      <c r="E4370" s="97"/>
      <c r="F4370" s="97"/>
      <c r="G4370" s="97"/>
      <c r="H4370" s="97"/>
      <c r="I4370" s="97"/>
      <c r="J4370" s="97"/>
      <c r="K4370" s="97"/>
      <c r="L4370" s="97"/>
      <c r="M4370" s="97"/>
    </row>
    <row r="4371" spans="1:13">
      <c r="A4371" s="5"/>
      <c r="B4371" s="96"/>
      <c r="C4371" s="96"/>
      <c r="D4371" s="97"/>
      <c r="E4371" s="97"/>
      <c r="F4371" s="97"/>
      <c r="G4371" s="97"/>
      <c r="H4371" s="97"/>
      <c r="I4371" s="97"/>
      <c r="J4371" s="97"/>
      <c r="K4371" s="97"/>
      <c r="L4371" s="97"/>
      <c r="M4371" s="97"/>
    </row>
    <row r="4372" spans="1:13">
      <c r="A4372" s="5"/>
      <c r="B4372" s="96"/>
      <c r="C4372" s="96"/>
      <c r="D4372" s="97"/>
      <c r="E4372" s="97"/>
      <c r="F4372" s="97"/>
      <c r="G4372" s="97"/>
      <c r="H4372" s="97"/>
      <c r="I4372" s="97"/>
      <c r="J4372" s="97"/>
      <c r="K4372" s="97"/>
      <c r="L4372" s="97"/>
      <c r="M4372" s="97"/>
    </row>
    <row r="4373" spans="1:13">
      <c r="A4373" s="5"/>
      <c r="B4373" s="96"/>
      <c r="C4373" s="96"/>
      <c r="D4373" s="97"/>
      <c r="E4373" s="97"/>
      <c r="F4373" s="97"/>
      <c r="G4373" s="97"/>
      <c r="H4373" s="97"/>
      <c r="I4373" s="97"/>
      <c r="J4373" s="97"/>
      <c r="K4373" s="97"/>
      <c r="L4373" s="97"/>
      <c r="M4373" s="97"/>
    </row>
    <row r="4374" spans="1:13">
      <c r="A4374" s="5"/>
      <c r="B4374" s="96"/>
      <c r="C4374" s="96"/>
      <c r="D4374" s="97"/>
      <c r="E4374" s="97"/>
      <c r="F4374" s="97"/>
      <c r="G4374" s="97"/>
      <c r="H4374" s="97"/>
      <c r="I4374" s="97"/>
      <c r="J4374" s="97"/>
      <c r="K4374" s="97"/>
      <c r="L4374" s="97"/>
      <c r="M4374" s="97"/>
    </row>
    <row r="4375" spans="1:13">
      <c r="A4375" s="5"/>
      <c r="B4375" s="96"/>
      <c r="C4375" s="96"/>
      <c r="D4375" s="97"/>
      <c r="E4375" s="97"/>
      <c r="F4375" s="97"/>
      <c r="G4375" s="97"/>
      <c r="H4375" s="97"/>
      <c r="I4375" s="97"/>
      <c r="J4375" s="97"/>
      <c r="K4375" s="97"/>
      <c r="L4375" s="97"/>
      <c r="M4375" s="97"/>
    </row>
    <row r="4376" spans="1:13">
      <c r="A4376" s="5"/>
      <c r="B4376" s="96"/>
      <c r="C4376" s="96"/>
      <c r="D4376" s="97"/>
      <c r="E4376" s="97"/>
      <c r="F4376" s="97"/>
      <c r="G4376" s="97"/>
      <c r="H4376" s="97"/>
      <c r="I4376" s="97"/>
      <c r="J4376" s="97"/>
      <c r="K4376" s="97"/>
      <c r="L4376" s="97"/>
      <c r="M4376" s="97"/>
    </row>
    <row r="4377" spans="1:13">
      <c r="A4377" s="5"/>
      <c r="B4377" s="96"/>
      <c r="C4377" s="96"/>
      <c r="D4377" s="97"/>
      <c r="E4377" s="97"/>
      <c r="F4377" s="97"/>
      <c r="G4377" s="97"/>
      <c r="H4377" s="97"/>
      <c r="I4377" s="97"/>
      <c r="J4377" s="97"/>
      <c r="K4377" s="97"/>
      <c r="L4377" s="97"/>
      <c r="M4377" s="97"/>
    </row>
    <row r="4378" spans="1:13">
      <c r="A4378" s="5"/>
      <c r="B4378" s="96"/>
      <c r="C4378" s="96"/>
      <c r="D4378" s="97"/>
      <c r="E4378" s="97"/>
      <c r="F4378" s="97"/>
      <c r="G4378" s="97"/>
      <c r="H4378" s="97"/>
      <c r="I4378" s="97"/>
      <c r="J4378" s="97"/>
      <c r="K4378" s="97"/>
      <c r="L4378" s="97"/>
      <c r="M4378" s="97"/>
    </row>
    <row r="4379" spans="1:13">
      <c r="A4379" s="5"/>
      <c r="B4379" s="96"/>
      <c r="C4379" s="96"/>
      <c r="D4379" s="97"/>
      <c r="E4379" s="97"/>
      <c r="F4379" s="97"/>
      <c r="G4379" s="97"/>
      <c r="H4379" s="97"/>
      <c r="I4379" s="97"/>
      <c r="J4379" s="97"/>
      <c r="K4379" s="97"/>
      <c r="L4379" s="97"/>
      <c r="M4379" s="97"/>
    </row>
    <row r="4380" spans="1:13">
      <c r="A4380" s="5"/>
      <c r="B4380" s="96"/>
      <c r="C4380" s="96"/>
      <c r="D4380" s="97"/>
      <c r="E4380" s="97"/>
      <c r="F4380" s="97"/>
      <c r="G4380" s="97"/>
      <c r="H4380" s="97"/>
      <c r="I4380" s="97"/>
      <c r="J4380" s="97"/>
      <c r="K4380" s="97"/>
      <c r="L4380" s="97"/>
      <c r="M4380" s="97"/>
    </row>
    <row r="4381" spans="1:13">
      <c r="A4381" s="5"/>
      <c r="B4381" s="96"/>
      <c r="C4381" s="96"/>
      <c r="D4381" s="97"/>
      <c r="E4381" s="97"/>
      <c r="F4381" s="97"/>
      <c r="G4381" s="97"/>
      <c r="H4381" s="97"/>
      <c r="I4381" s="97"/>
      <c r="J4381" s="97"/>
      <c r="K4381" s="97"/>
      <c r="L4381" s="97"/>
      <c r="M4381" s="97"/>
    </row>
    <row r="4382" spans="1:13">
      <c r="A4382" s="5"/>
      <c r="B4382" s="96"/>
      <c r="C4382" s="96"/>
      <c r="D4382" s="97"/>
      <c r="E4382" s="97"/>
      <c r="F4382" s="97"/>
      <c r="G4382" s="97"/>
      <c r="H4382" s="97"/>
      <c r="I4382" s="97"/>
      <c r="J4382" s="97"/>
      <c r="K4382" s="97"/>
      <c r="L4382" s="97"/>
      <c r="M4382" s="97"/>
    </row>
    <row r="4383" spans="1:13">
      <c r="A4383" s="5"/>
      <c r="B4383" s="96"/>
      <c r="C4383" s="96"/>
      <c r="D4383" s="97"/>
      <c r="E4383" s="97"/>
      <c r="F4383" s="97"/>
      <c r="G4383" s="97"/>
      <c r="H4383" s="97"/>
      <c r="I4383" s="97"/>
      <c r="J4383" s="97"/>
      <c r="K4383" s="97"/>
      <c r="L4383" s="97"/>
      <c r="M4383" s="97"/>
    </row>
    <row r="4384" spans="1:13">
      <c r="A4384" s="5"/>
      <c r="B4384" s="96"/>
      <c r="C4384" s="96"/>
      <c r="D4384" s="97"/>
      <c r="E4384" s="97"/>
      <c r="F4384" s="97"/>
      <c r="G4384" s="97"/>
      <c r="H4384" s="97"/>
      <c r="I4384" s="97"/>
      <c r="J4384" s="97"/>
      <c r="K4384" s="97"/>
      <c r="L4384" s="97"/>
      <c r="M4384" s="97"/>
    </row>
    <row r="4385" spans="1:13">
      <c r="A4385" s="5"/>
      <c r="B4385" s="96"/>
      <c r="C4385" s="96"/>
      <c r="D4385" s="97"/>
      <c r="E4385" s="97"/>
      <c r="F4385" s="97"/>
      <c r="G4385" s="97"/>
      <c r="H4385" s="97"/>
      <c r="I4385" s="97"/>
      <c r="J4385" s="97"/>
      <c r="K4385" s="97"/>
      <c r="L4385" s="97"/>
      <c r="M4385" s="97"/>
    </row>
    <row r="4386" spans="1:13">
      <c r="A4386" s="5"/>
      <c r="B4386" s="96"/>
      <c r="C4386" s="96"/>
      <c r="D4386" s="97"/>
      <c r="E4386" s="97"/>
      <c r="F4386" s="97"/>
      <c r="G4386" s="97"/>
      <c r="H4386" s="97"/>
      <c r="I4386" s="97"/>
      <c r="J4386" s="97"/>
      <c r="K4386" s="97"/>
      <c r="L4386" s="97"/>
      <c r="M4386" s="97"/>
    </row>
    <row r="4387" spans="1:13">
      <c r="A4387" s="5"/>
      <c r="B4387" s="96"/>
      <c r="C4387" s="96"/>
      <c r="D4387" s="97"/>
      <c r="E4387" s="97"/>
      <c r="F4387" s="97"/>
      <c r="G4387" s="97"/>
      <c r="H4387" s="97"/>
      <c r="I4387" s="97"/>
      <c r="J4387" s="97"/>
      <c r="K4387" s="97"/>
      <c r="L4387" s="97"/>
      <c r="M4387" s="97"/>
    </row>
    <row r="4388" spans="1:13">
      <c r="A4388" s="5"/>
      <c r="B4388" s="96"/>
      <c r="C4388" s="96"/>
      <c r="D4388" s="97"/>
      <c r="E4388" s="97"/>
      <c r="F4388" s="97"/>
      <c r="G4388" s="97"/>
      <c r="H4388" s="97"/>
      <c r="I4388" s="97"/>
      <c r="J4388" s="97"/>
      <c r="K4388" s="97"/>
      <c r="L4388" s="97"/>
      <c r="M4388" s="97"/>
    </row>
    <row r="4389" spans="1:13">
      <c r="A4389" s="5"/>
      <c r="B4389" s="96"/>
      <c r="C4389" s="96"/>
      <c r="D4389" s="97"/>
      <c r="E4389" s="97"/>
      <c r="F4389" s="97"/>
      <c r="G4389" s="97"/>
      <c r="H4389" s="97"/>
      <c r="I4389" s="97"/>
      <c r="J4389" s="97"/>
      <c r="K4389" s="97"/>
      <c r="L4389" s="97"/>
      <c r="M4389" s="97"/>
    </row>
    <row r="4390" spans="1:13">
      <c r="A4390" s="5"/>
      <c r="B4390" s="96"/>
      <c r="C4390" s="96"/>
      <c r="D4390" s="97"/>
      <c r="E4390" s="97"/>
      <c r="F4390" s="97"/>
      <c r="G4390" s="97"/>
      <c r="H4390" s="97"/>
      <c r="I4390" s="97"/>
      <c r="J4390" s="97"/>
      <c r="K4390" s="97"/>
      <c r="L4390" s="97"/>
      <c r="M4390" s="97"/>
    </row>
    <row r="4391" spans="1:13">
      <c r="A4391" s="5"/>
      <c r="B4391" s="96"/>
      <c r="C4391" s="96"/>
      <c r="D4391" s="97"/>
      <c r="E4391" s="97"/>
      <c r="F4391" s="97"/>
      <c r="G4391" s="97"/>
      <c r="H4391" s="97"/>
      <c r="I4391" s="97"/>
      <c r="J4391" s="97"/>
      <c r="K4391" s="97"/>
      <c r="L4391" s="97"/>
      <c r="M4391" s="97"/>
    </row>
    <row r="4392" spans="1:13">
      <c r="A4392" s="5"/>
      <c r="B4392" s="96"/>
      <c r="C4392" s="96"/>
      <c r="D4392" s="97"/>
      <c r="E4392" s="97"/>
      <c r="F4392" s="97"/>
      <c r="G4392" s="97"/>
      <c r="H4392" s="97"/>
      <c r="I4392" s="97"/>
      <c r="J4392" s="97"/>
      <c r="K4392" s="97"/>
      <c r="L4392" s="97"/>
      <c r="M4392" s="97"/>
    </row>
    <row r="4393" spans="1:13">
      <c r="A4393" s="5"/>
      <c r="B4393" s="96"/>
      <c r="C4393" s="96"/>
      <c r="D4393" s="97"/>
      <c r="E4393" s="97"/>
      <c r="F4393" s="97"/>
      <c r="G4393" s="97"/>
      <c r="H4393" s="97"/>
      <c r="I4393" s="97"/>
      <c r="J4393" s="97"/>
      <c r="K4393" s="97"/>
      <c r="L4393" s="97"/>
      <c r="M4393" s="97"/>
    </row>
    <row r="4394" spans="1:13">
      <c r="A4394" s="5"/>
      <c r="B4394" s="96"/>
      <c r="C4394" s="96"/>
      <c r="D4394" s="97"/>
      <c r="E4394" s="97"/>
      <c r="F4394" s="97"/>
      <c r="G4394" s="97"/>
      <c r="H4394" s="97"/>
      <c r="I4394" s="97"/>
      <c r="J4394" s="97"/>
      <c r="K4394" s="97"/>
      <c r="L4394" s="97"/>
      <c r="M4394" s="97"/>
    </row>
    <row r="4395" spans="1:13">
      <c r="A4395" s="5"/>
      <c r="B4395" s="96"/>
      <c r="C4395" s="96"/>
      <c r="D4395" s="97"/>
      <c r="E4395" s="97"/>
      <c r="F4395" s="97"/>
      <c r="G4395" s="97"/>
      <c r="H4395" s="97"/>
      <c r="I4395" s="97"/>
      <c r="J4395" s="97"/>
      <c r="K4395" s="97"/>
      <c r="L4395" s="97"/>
      <c r="M4395" s="97"/>
    </row>
    <row r="4396" spans="1:13">
      <c r="A4396" s="5"/>
      <c r="B4396" s="96"/>
      <c r="C4396" s="96"/>
      <c r="D4396" s="97"/>
      <c r="E4396" s="97"/>
      <c r="F4396" s="97"/>
      <c r="G4396" s="97"/>
      <c r="H4396" s="97"/>
      <c r="I4396" s="97"/>
      <c r="J4396" s="97"/>
      <c r="K4396" s="97"/>
      <c r="L4396" s="97"/>
      <c r="M4396" s="97"/>
    </row>
    <row r="4397" spans="1:13">
      <c r="A4397" s="5"/>
      <c r="B4397" s="96"/>
      <c r="C4397" s="96"/>
      <c r="D4397" s="97"/>
      <c r="E4397" s="97"/>
      <c r="F4397" s="97"/>
      <c r="G4397" s="97"/>
      <c r="H4397" s="97"/>
      <c r="I4397" s="97"/>
      <c r="J4397" s="97"/>
      <c r="K4397" s="97"/>
      <c r="L4397" s="97"/>
      <c r="M4397" s="97"/>
    </row>
    <row r="4398" spans="1:13">
      <c r="A4398" s="5"/>
      <c r="B4398" s="96"/>
      <c r="C4398" s="96"/>
      <c r="D4398" s="97"/>
      <c r="E4398" s="97"/>
      <c r="F4398" s="97"/>
      <c r="G4398" s="97"/>
      <c r="H4398" s="97"/>
      <c r="I4398" s="97"/>
      <c r="J4398" s="97"/>
      <c r="K4398" s="97"/>
      <c r="L4398" s="97"/>
      <c r="M4398" s="97"/>
    </row>
    <row r="4399" spans="1:13">
      <c r="A4399" s="5"/>
      <c r="B4399" s="96"/>
      <c r="C4399" s="96"/>
      <c r="D4399" s="97"/>
      <c r="E4399" s="97"/>
      <c r="F4399" s="97"/>
      <c r="G4399" s="97"/>
      <c r="H4399" s="97"/>
      <c r="I4399" s="97"/>
      <c r="J4399" s="97"/>
      <c r="K4399" s="97"/>
      <c r="L4399" s="97"/>
      <c r="M4399" s="97"/>
    </row>
    <row r="4400" spans="1:13">
      <c r="A4400" s="5"/>
      <c r="B4400" s="96"/>
      <c r="C4400" s="96"/>
      <c r="D4400" s="97"/>
      <c r="E4400" s="97"/>
      <c r="F4400" s="97"/>
      <c r="G4400" s="97"/>
      <c r="H4400" s="97"/>
      <c r="I4400" s="97"/>
      <c r="J4400" s="97"/>
      <c r="K4400" s="97"/>
      <c r="L4400" s="97"/>
      <c r="M4400" s="97"/>
    </row>
    <row r="4401" spans="1:13">
      <c r="A4401" s="5"/>
      <c r="B4401" s="96"/>
      <c r="C4401" s="96"/>
      <c r="D4401" s="97"/>
      <c r="E4401" s="97"/>
      <c r="F4401" s="97"/>
      <c r="G4401" s="97"/>
      <c r="H4401" s="97"/>
      <c r="I4401" s="97"/>
      <c r="J4401" s="97"/>
      <c r="K4401" s="97"/>
      <c r="L4401" s="97"/>
      <c r="M4401" s="97"/>
    </row>
    <row r="4402" spans="1:13">
      <c r="A4402" s="5"/>
      <c r="B4402" s="96"/>
      <c r="C4402" s="96"/>
      <c r="D4402" s="97"/>
      <c r="E4402" s="97"/>
      <c r="F4402" s="97"/>
      <c r="G4402" s="97"/>
      <c r="H4402" s="97"/>
      <c r="I4402" s="97"/>
      <c r="J4402" s="97"/>
      <c r="K4402" s="97"/>
      <c r="L4402" s="97"/>
      <c r="M4402" s="97"/>
    </row>
    <row r="4403" spans="1:13">
      <c r="A4403" s="5"/>
      <c r="B4403" s="96"/>
      <c r="C4403" s="96"/>
      <c r="D4403" s="97"/>
      <c r="E4403" s="97"/>
      <c r="F4403" s="97"/>
      <c r="G4403" s="97"/>
      <c r="H4403" s="97"/>
      <c r="I4403" s="97"/>
      <c r="J4403" s="97"/>
      <c r="K4403" s="97"/>
      <c r="L4403" s="97"/>
      <c r="M4403" s="97"/>
    </row>
    <row r="4404" spans="1:13">
      <c r="A4404" s="5"/>
      <c r="B4404" s="96"/>
      <c r="C4404" s="96"/>
      <c r="D4404" s="97"/>
      <c r="E4404" s="97"/>
      <c r="F4404" s="97"/>
      <c r="G4404" s="97"/>
      <c r="H4404" s="97"/>
      <c r="I4404" s="97"/>
      <c r="J4404" s="97"/>
      <c r="K4404" s="97"/>
      <c r="L4404" s="97"/>
      <c r="M4404" s="97"/>
    </row>
    <row r="4405" spans="1:13">
      <c r="A4405" s="5"/>
      <c r="B4405" s="96"/>
      <c r="C4405" s="96"/>
      <c r="D4405" s="97"/>
      <c r="E4405" s="97"/>
      <c r="F4405" s="97"/>
      <c r="G4405" s="97"/>
      <c r="H4405" s="97"/>
      <c r="I4405" s="97"/>
      <c r="J4405" s="97"/>
      <c r="K4405" s="97"/>
      <c r="L4405" s="97"/>
      <c r="M4405" s="97"/>
    </row>
    <row r="4406" spans="1:13">
      <c r="A4406" s="5"/>
      <c r="B4406" s="96"/>
      <c r="C4406" s="96"/>
      <c r="D4406" s="97"/>
      <c r="E4406" s="97"/>
      <c r="F4406" s="97"/>
      <c r="G4406" s="97"/>
      <c r="H4406" s="97"/>
      <c r="I4406" s="97"/>
      <c r="J4406" s="97"/>
      <c r="K4406" s="97"/>
      <c r="L4406" s="97"/>
      <c r="M4406" s="97"/>
    </row>
    <row r="4407" spans="1:13">
      <c r="A4407" s="5"/>
      <c r="B4407" s="96"/>
      <c r="C4407" s="96"/>
      <c r="D4407" s="97"/>
      <c r="E4407" s="97"/>
      <c r="F4407" s="97"/>
      <c r="G4407" s="97"/>
      <c r="H4407" s="97"/>
      <c r="I4407" s="97"/>
      <c r="J4407" s="97"/>
      <c r="K4407" s="97"/>
      <c r="L4407" s="97"/>
      <c r="M4407" s="97"/>
    </row>
    <row r="4408" spans="1:13">
      <c r="A4408" s="5"/>
      <c r="B4408" s="96"/>
      <c r="C4408" s="96"/>
      <c r="D4408" s="97"/>
      <c r="E4408" s="97"/>
      <c r="F4408" s="97"/>
      <c r="G4408" s="97"/>
      <c r="H4408" s="97"/>
      <c r="I4408" s="97"/>
      <c r="J4408" s="97"/>
      <c r="K4408" s="97"/>
      <c r="L4408" s="97"/>
      <c r="M4408" s="97"/>
    </row>
    <row r="4409" spans="1:13">
      <c r="A4409" s="5"/>
      <c r="B4409" s="96"/>
      <c r="C4409" s="96"/>
      <c r="D4409" s="97"/>
      <c r="E4409" s="97"/>
      <c r="F4409" s="97"/>
      <c r="G4409" s="97"/>
      <c r="H4409" s="97"/>
      <c r="I4409" s="97"/>
      <c r="J4409" s="97"/>
      <c r="K4409" s="97"/>
      <c r="L4409" s="97"/>
      <c r="M4409" s="97"/>
    </row>
    <row r="4410" spans="1:13">
      <c r="A4410" s="5"/>
      <c r="B4410" s="96"/>
      <c r="C4410" s="96"/>
      <c r="D4410" s="97"/>
      <c r="E4410" s="97"/>
      <c r="F4410" s="97"/>
      <c r="G4410" s="97"/>
      <c r="H4410" s="97"/>
      <c r="I4410" s="97"/>
      <c r="J4410" s="97"/>
      <c r="K4410" s="97"/>
      <c r="L4410" s="97"/>
      <c r="M4410" s="97"/>
    </row>
    <row r="4411" spans="1:13">
      <c r="A4411" s="5"/>
      <c r="B4411" s="96"/>
      <c r="C4411" s="96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</row>
    <row r="4412" spans="1:13">
      <c r="A4412" s="5"/>
      <c r="B4412" s="3"/>
      <c r="C4412" s="3"/>
      <c r="D4412" s="4"/>
      <c r="E4412" s="4"/>
      <c r="F4412" s="4"/>
      <c r="G4412" s="4"/>
      <c r="H4412" s="97"/>
      <c r="I4412" s="4"/>
      <c r="J4412" s="4"/>
      <c r="K4412" s="4"/>
      <c r="L4412" s="4"/>
      <c r="M4412" s="4"/>
    </row>
    <row r="4413" spans="1:13">
      <c r="A4413" s="5"/>
      <c r="B4413" s="96"/>
      <c r="C4413" s="96"/>
      <c r="D4413" s="97"/>
      <c r="E4413" s="97"/>
      <c r="F4413" s="97"/>
      <c r="G4413" s="97"/>
      <c r="H4413" s="97"/>
      <c r="I4413" s="97"/>
      <c r="J4413" s="97"/>
      <c r="K4413" s="97"/>
      <c r="L4413" s="97"/>
      <c r="M4413" s="97"/>
    </row>
    <row r="4414" spans="1:13">
      <c r="A4414" s="5"/>
      <c r="B4414" s="96"/>
      <c r="C4414" s="96"/>
      <c r="D4414" s="97"/>
      <c r="E4414" s="97"/>
      <c r="F4414" s="97"/>
      <c r="G4414" s="97"/>
      <c r="H4414" s="97"/>
      <c r="I4414" s="97"/>
      <c r="J4414" s="97"/>
      <c r="K4414" s="97"/>
      <c r="L4414" s="97"/>
      <c r="M4414" s="97"/>
    </row>
    <row r="4415" spans="1:13">
      <c r="A4415" s="5"/>
      <c r="B4415" s="96"/>
      <c r="C4415" s="96"/>
      <c r="D4415" s="97"/>
      <c r="E4415" s="97"/>
      <c r="F4415" s="97"/>
      <c r="G4415" s="97"/>
      <c r="H4415" s="97"/>
      <c r="I4415" s="97"/>
      <c r="J4415" s="97"/>
      <c r="K4415" s="97"/>
      <c r="L4415" s="97"/>
      <c r="M4415" s="97"/>
    </row>
    <row r="4416" spans="1:13">
      <c r="A4416" s="5"/>
      <c r="B4416" s="96"/>
      <c r="C4416" s="96"/>
      <c r="D4416" s="97"/>
      <c r="E4416" s="97"/>
      <c r="F4416" s="97"/>
      <c r="G4416" s="97"/>
      <c r="H4416" s="97"/>
      <c r="I4416" s="97"/>
      <c r="J4416" s="97"/>
      <c r="K4416" s="97"/>
      <c r="L4416" s="97"/>
      <c r="M4416" s="97"/>
    </row>
    <row r="4417" spans="1:13">
      <c r="A4417" s="5"/>
      <c r="B4417" s="96"/>
      <c r="C4417" s="96"/>
      <c r="D4417" s="97"/>
      <c r="E4417" s="97"/>
      <c r="F4417" s="97"/>
      <c r="G4417" s="97"/>
      <c r="H4417" s="97"/>
      <c r="I4417" s="97"/>
      <c r="J4417" s="97"/>
      <c r="K4417" s="97"/>
      <c r="L4417" s="97"/>
      <c r="M4417" s="97"/>
    </row>
    <row r="4418" spans="1:13">
      <c r="A4418" s="5"/>
      <c r="B4418" s="96"/>
      <c r="C4418" s="96"/>
      <c r="D4418" s="97"/>
      <c r="E4418" s="97"/>
      <c r="F4418" s="97"/>
      <c r="G4418" s="97"/>
      <c r="H4418" s="97"/>
      <c r="I4418" s="97"/>
      <c r="J4418" s="97"/>
      <c r="K4418" s="97"/>
      <c r="L4418" s="97"/>
      <c r="M4418" s="97"/>
    </row>
    <row r="4419" spans="1:13">
      <c r="A4419" s="5"/>
      <c r="B4419" s="96"/>
      <c r="C4419" s="96"/>
      <c r="D4419" s="97"/>
      <c r="E4419" s="97"/>
      <c r="F4419" s="97"/>
      <c r="G4419" s="97"/>
      <c r="H4419" s="97"/>
      <c r="I4419" s="97"/>
      <c r="J4419" s="97"/>
      <c r="K4419" s="97"/>
      <c r="L4419" s="97"/>
      <c r="M4419" s="97"/>
    </row>
    <row r="4420" spans="1:13">
      <c r="A4420" s="5"/>
      <c r="B4420" s="96"/>
      <c r="C4420" s="96"/>
      <c r="D4420" s="97"/>
      <c r="E4420" s="97"/>
      <c r="F4420" s="97"/>
      <c r="G4420" s="97"/>
      <c r="H4420" s="97"/>
      <c r="I4420" s="97"/>
      <c r="J4420" s="97"/>
      <c r="K4420" s="97"/>
      <c r="L4420" s="97"/>
      <c r="M4420" s="97"/>
    </row>
    <row r="4421" spans="1:13">
      <c r="A4421" s="5"/>
      <c r="B4421" s="96"/>
      <c r="C4421" s="96"/>
      <c r="D4421" s="97"/>
      <c r="E4421" s="97"/>
      <c r="F4421" s="97"/>
      <c r="G4421" s="97"/>
      <c r="H4421" s="97"/>
      <c r="I4421" s="97"/>
      <c r="J4421" s="97"/>
      <c r="K4421" s="97"/>
      <c r="L4421" s="97"/>
      <c r="M4421" s="97"/>
    </row>
    <row r="4422" spans="1:13">
      <c r="A4422" s="5"/>
      <c r="B4422" s="96"/>
      <c r="C4422" s="96"/>
      <c r="D4422" s="97"/>
      <c r="E4422" s="97"/>
      <c r="F4422" s="97"/>
      <c r="G4422" s="97"/>
      <c r="H4422" s="97"/>
      <c r="I4422" s="97"/>
      <c r="J4422" s="97"/>
      <c r="K4422" s="97"/>
      <c r="L4422" s="97"/>
      <c r="M4422" s="97"/>
    </row>
    <row r="4423" spans="1:13">
      <c r="A4423" s="5"/>
      <c r="B4423" s="96"/>
      <c r="C4423" s="96"/>
      <c r="D4423" s="97"/>
      <c r="E4423" s="97"/>
      <c r="F4423" s="97"/>
      <c r="G4423" s="97"/>
      <c r="H4423" s="97"/>
      <c r="I4423" s="97"/>
      <c r="J4423" s="97"/>
      <c r="K4423" s="97"/>
      <c r="L4423" s="97"/>
      <c r="M4423" s="97"/>
    </row>
    <row r="4424" spans="1:13">
      <c r="A4424" s="5"/>
      <c r="B4424" s="96"/>
      <c r="C4424" s="96"/>
      <c r="D4424" s="97"/>
      <c r="E4424" s="97"/>
      <c r="F4424" s="97"/>
      <c r="G4424" s="97"/>
      <c r="H4424" s="97"/>
      <c r="I4424" s="97"/>
      <c r="J4424" s="97"/>
      <c r="K4424" s="97"/>
      <c r="L4424" s="97"/>
      <c r="M4424" s="97"/>
    </row>
    <row r="4425" spans="1:13">
      <c r="A4425" s="5"/>
      <c r="B4425" s="96"/>
      <c r="C4425" s="96"/>
      <c r="D4425" s="97"/>
      <c r="E4425" s="97"/>
      <c r="F4425" s="97"/>
      <c r="G4425" s="97"/>
      <c r="H4425" s="97"/>
      <c r="I4425" s="97"/>
      <c r="J4425" s="97"/>
      <c r="K4425" s="97"/>
      <c r="L4425" s="97"/>
      <c r="M4425" s="97"/>
    </row>
    <row r="4426" spans="1:13">
      <c r="A4426" s="5"/>
      <c r="B4426" s="96"/>
      <c r="C4426" s="96"/>
      <c r="D4426" s="97"/>
      <c r="E4426" s="97"/>
      <c r="F4426" s="97"/>
      <c r="G4426" s="97"/>
      <c r="H4426" s="97"/>
      <c r="I4426" s="97"/>
      <c r="J4426" s="97"/>
      <c r="K4426" s="97"/>
      <c r="L4426" s="97"/>
      <c r="M4426" s="97"/>
    </row>
    <row r="4427" spans="1:13">
      <c r="A4427" s="5"/>
      <c r="B4427" s="96"/>
      <c r="C4427" s="96"/>
      <c r="D4427" s="97"/>
      <c r="E4427" s="97"/>
      <c r="F4427" s="97"/>
      <c r="G4427" s="97"/>
      <c r="H4427" s="97"/>
      <c r="I4427" s="97"/>
      <c r="J4427" s="97"/>
      <c r="K4427" s="97"/>
      <c r="L4427" s="97"/>
      <c r="M4427" s="97"/>
    </row>
    <row r="4428" spans="1:13">
      <c r="A4428" s="5"/>
      <c r="B4428" s="96"/>
      <c r="C4428" s="96"/>
      <c r="D4428" s="97"/>
      <c r="E4428" s="97"/>
      <c r="F4428" s="97"/>
      <c r="G4428" s="97"/>
      <c r="H4428" s="97"/>
      <c r="I4428" s="97"/>
      <c r="J4428" s="97"/>
      <c r="K4428" s="97"/>
      <c r="L4428" s="97"/>
      <c r="M4428" s="97"/>
    </row>
    <row r="4429" spans="1:13">
      <c r="A4429" s="5"/>
      <c r="B4429" s="96"/>
      <c r="C4429" s="96"/>
      <c r="D4429" s="97"/>
      <c r="E4429" s="97"/>
      <c r="F4429" s="97"/>
      <c r="G4429" s="97"/>
      <c r="H4429" s="97"/>
      <c r="I4429" s="97"/>
      <c r="J4429" s="97"/>
      <c r="K4429" s="97"/>
      <c r="L4429" s="97"/>
      <c r="M4429" s="97"/>
    </row>
    <row r="4430" spans="1:13">
      <c r="A4430" s="5"/>
      <c r="B4430" s="96"/>
      <c r="C4430" s="96"/>
      <c r="D4430" s="97"/>
      <c r="E4430" s="97"/>
      <c r="F4430" s="97"/>
      <c r="G4430" s="97"/>
      <c r="H4430" s="97"/>
      <c r="I4430" s="97"/>
      <c r="J4430" s="97"/>
      <c r="K4430" s="97"/>
      <c r="L4430" s="97"/>
      <c r="M4430" s="97"/>
    </row>
    <row r="4431" spans="1:13">
      <c r="A4431" s="5"/>
      <c r="B4431" s="96"/>
      <c r="C4431" s="96"/>
      <c r="D4431" s="97"/>
      <c r="E4431" s="97"/>
      <c r="F4431" s="97"/>
      <c r="G4431" s="97"/>
      <c r="H4431" s="97"/>
      <c r="I4431" s="97"/>
      <c r="J4431" s="97"/>
      <c r="K4431" s="97"/>
      <c r="L4431" s="97"/>
      <c r="M4431" s="97"/>
    </row>
    <row r="4432" spans="1:13">
      <c r="A4432" s="5"/>
      <c r="B4432" s="96"/>
      <c r="C4432" s="96"/>
      <c r="D4432" s="97"/>
      <c r="E4432" s="97"/>
      <c r="F4432" s="97"/>
      <c r="G4432" s="97"/>
      <c r="H4432" s="97"/>
      <c r="I4432" s="97"/>
      <c r="J4432" s="97"/>
      <c r="K4432" s="97"/>
      <c r="L4432" s="97"/>
      <c r="M4432" s="97"/>
    </row>
    <row r="4433" spans="1:13">
      <c r="A4433" s="5"/>
      <c r="B4433" s="96"/>
      <c r="C4433" s="96"/>
      <c r="D4433" s="97"/>
      <c r="E4433" s="97"/>
      <c r="F4433" s="97"/>
      <c r="G4433" s="97"/>
      <c r="H4433" s="97"/>
      <c r="I4433" s="97"/>
      <c r="J4433" s="97"/>
      <c r="K4433" s="97"/>
      <c r="L4433" s="97"/>
      <c r="M4433" s="97"/>
    </row>
    <row r="4434" spans="1:13">
      <c r="A4434" s="5"/>
      <c r="B4434" s="96"/>
      <c r="C4434" s="96"/>
      <c r="D4434" s="97"/>
      <c r="E4434" s="97"/>
      <c r="F4434" s="97"/>
      <c r="G4434" s="97"/>
      <c r="H4434" s="97"/>
      <c r="I4434" s="97"/>
      <c r="J4434" s="97"/>
      <c r="K4434" s="97"/>
      <c r="L4434" s="97"/>
      <c r="M4434" s="97"/>
    </row>
    <row r="4435" spans="1:13">
      <c r="A4435" s="5"/>
      <c r="B4435" s="96"/>
      <c r="C4435" s="96"/>
      <c r="D4435" s="97"/>
      <c r="E4435" s="97"/>
      <c r="F4435" s="97"/>
      <c r="G4435" s="97"/>
      <c r="H4435" s="97"/>
      <c r="I4435" s="97"/>
      <c r="J4435" s="97"/>
      <c r="K4435" s="97"/>
      <c r="L4435" s="97"/>
      <c r="M4435" s="97"/>
    </row>
    <row r="4436" spans="1:13">
      <c r="A4436" s="5"/>
      <c r="B4436" s="96"/>
      <c r="C4436" s="96"/>
      <c r="D4436" s="97"/>
      <c r="E4436" s="97"/>
      <c r="F4436" s="97"/>
      <c r="G4436" s="97"/>
      <c r="H4436" s="97"/>
      <c r="I4436" s="97"/>
      <c r="J4436" s="97"/>
      <c r="K4436" s="97"/>
      <c r="L4436" s="97"/>
      <c r="M4436" s="97"/>
    </row>
    <row r="4437" spans="1:13">
      <c r="A4437" s="5"/>
      <c r="B4437" s="96"/>
      <c r="C4437" s="96"/>
      <c r="D4437" s="97"/>
      <c r="E4437" s="97"/>
      <c r="F4437" s="97"/>
      <c r="G4437" s="97"/>
      <c r="H4437" s="97"/>
      <c r="I4437" s="97"/>
      <c r="J4437" s="97"/>
      <c r="K4437" s="97"/>
      <c r="L4437" s="97"/>
      <c r="M4437" s="97"/>
    </row>
    <row r="4438" spans="1:13">
      <c r="A4438" s="5"/>
      <c r="B4438" s="96"/>
      <c r="C4438" s="96"/>
      <c r="D4438" s="97"/>
      <c r="E4438" s="97"/>
      <c r="F4438" s="97"/>
      <c r="G4438" s="97"/>
      <c r="H4438" s="97"/>
      <c r="I4438" s="97"/>
      <c r="J4438" s="97"/>
      <c r="K4438" s="97"/>
      <c r="L4438" s="97"/>
      <c r="M4438" s="97"/>
    </row>
    <row r="4439" spans="1:13">
      <c r="A4439" s="5"/>
      <c r="B4439" s="96"/>
      <c r="C4439" s="96"/>
      <c r="D4439" s="97"/>
      <c r="E4439" s="97"/>
      <c r="F4439" s="97"/>
      <c r="G4439" s="97"/>
      <c r="H4439" s="97"/>
      <c r="I4439" s="97"/>
      <c r="J4439" s="97"/>
      <c r="K4439" s="97"/>
      <c r="L4439" s="97"/>
      <c r="M4439" s="97"/>
    </row>
    <row r="4440" spans="1:13">
      <c r="A4440" s="5"/>
      <c r="B4440" s="96"/>
      <c r="C4440" s="96"/>
      <c r="D4440" s="97"/>
      <c r="E4440" s="97"/>
      <c r="F4440" s="97"/>
      <c r="G4440" s="97"/>
      <c r="H4440" s="97"/>
      <c r="I4440" s="97"/>
      <c r="J4440" s="97"/>
      <c r="K4440" s="97"/>
      <c r="L4440" s="97"/>
      <c r="M4440" s="97"/>
    </row>
    <row r="4441" spans="1:13">
      <c r="A4441" s="5"/>
      <c r="B4441" s="96"/>
      <c r="C4441" s="96"/>
      <c r="D4441" s="97"/>
      <c r="E4441" s="97"/>
      <c r="F4441" s="97"/>
      <c r="G4441" s="97"/>
      <c r="H4441" s="97"/>
      <c r="I4441" s="97"/>
      <c r="J4441" s="97"/>
      <c r="K4441" s="97"/>
      <c r="L4441" s="97"/>
      <c r="M4441" s="97"/>
    </row>
    <row r="4442" spans="1:13">
      <c r="A4442" s="5"/>
      <c r="B4442" s="96"/>
      <c r="C4442" s="96"/>
      <c r="D4442" s="97"/>
      <c r="E4442" s="97"/>
      <c r="F4442" s="97"/>
      <c r="G4442" s="97"/>
      <c r="H4442" s="97"/>
      <c r="I4442" s="97"/>
      <c r="J4442" s="97"/>
      <c r="K4442" s="97"/>
      <c r="L4442" s="97"/>
      <c r="M4442" s="97"/>
    </row>
    <row r="4443" spans="1:13">
      <c r="A4443" s="5"/>
      <c r="B4443" s="96"/>
      <c r="C4443" s="96"/>
      <c r="D4443" s="97"/>
      <c r="E4443" s="97"/>
      <c r="F4443" s="97"/>
      <c r="G4443" s="97"/>
      <c r="H4443" s="97"/>
      <c r="I4443" s="97"/>
      <c r="J4443" s="97"/>
      <c r="K4443" s="97"/>
      <c r="L4443" s="97"/>
      <c r="M4443" s="97"/>
    </row>
    <row r="4444" spans="1:13">
      <c r="A4444" s="5"/>
      <c r="B4444" s="96"/>
      <c r="C4444" s="96"/>
      <c r="D4444" s="97"/>
      <c r="E4444" s="97"/>
      <c r="F4444" s="97"/>
      <c r="G4444" s="97"/>
      <c r="H4444" s="97"/>
      <c r="I4444" s="97"/>
      <c r="J4444" s="97"/>
      <c r="K4444" s="97"/>
      <c r="L4444" s="97"/>
      <c r="M4444" s="97"/>
    </row>
    <row r="4445" spans="1:13">
      <c r="A4445" s="5"/>
      <c r="B4445" s="96"/>
      <c r="C4445" s="96"/>
      <c r="D4445" s="97"/>
      <c r="E4445" s="97"/>
      <c r="F4445" s="97"/>
      <c r="G4445" s="97"/>
      <c r="H4445" s="97"/>
      <c r="I4445" s="97"/>
      <c r="J4445" s="97"/>
      <c r="K4445" s="97"/>
      <c r="L4445" s="97"/>
      <c r="M4445" s="97"/>
    </row>
    <row r="4446" spans="1:13">
      <c r="A4446" s="5"/>
      <c r="B4446" s="96"/>
      <c r="C4446" s="96"/>
      <c r="D4446" s="97"/>
      <c r="E4446" s="97"/>
      <c r="F4446" s="97"/>
      <c r="G4446" s="97"/>
      <c r="H4446" s="97"/>
      <c r="I4446" s="97"/>
      <c r="J4446" s="97"/>
      <c r="K4446" s="97"/>
      <c r="L4446" s="97"/>
      <c r="M4446" s="97"/>
    </row>
    <row r="4447" spans="1:13">
      <c r="A4447" s="5"/>
      <c r="B4447" s="96"/>
      <c r="C4447" s="96"/>
      <c r="D4447" s="97"/>
      <c r="E4447" s="97"/>
      <c r="F4447" s="97"/>
      <c r="G4447" s="97"/>
      <c r="H4447" s="97"/>
      <c r="I4447" s="97"/>
      <c r="J4447" s="97"/>
      <c r="K4447" s="97"/>
      <c r="L4447" s="97"/>
      <c r="M4447" s="97"/>
    </row>
    <row r="4448" spans="1:13">
      <c r="A4448" s="5"/>
      <c r="B4448" s="96"/>
      <c r="C4448" s="96"/>
      <c r="D4448" s="97"/>
      <c r="E4448" s="97"/>
      <c r="F4448" s="97"/>
      <c r="G4448" s="97"/>
      <c r="H4448" s="97"/>
      <c r="I4448" s="97"/>
      <c r="J4448" s="97"/>
      <c r="K4448" s="97"/>
      <c r="L4448" s="97"/>
      <c r="M4448" s="97"/>
    </row>
    <row r="4449" spans="1:13">
      <c r="A4449" s="5"/>
      <c r="B4449" s="96"/>
      <c r="C4449" s="96"/>
      <c r="D4449" s="97"/>
      <c r="E4449" s="97"/>
      <c r="F4449" s="97"/>
      <c r="G4449" s="97"/>
      <c r="H4449" s="97"/>
      <c r="I4449" s="97"/>
      <c r="J4449" s="97"/>
      <c r="K4449" s="97"/>
      <c r="L4449" s="97"/>
      <c r="M4449" s="97"/>
    </row>
    <row r="4450" spans="1:13">
      <c r="A4450" s="5"/>
      <c r="B4450" s="96"/>
      <c r="C4450" s="96"/>
      <c r="D4450" s="97"/>
      <c r="E4450" s="97"/>
      <c r="F4450" s="97"/>
      <c r="G4450" s="97"/>
      <c r="H4450" s="97"/>
      <c r="I4450" s="97"/>
      <c r="J4450" s="97"/>
      <c r="K4450" s="97"/>
      <c r="L4450" s="97"/>
      <c r="M4450" s="97"/>
    </row>
    <row r="4451" spans="1:13">
      <c r="A4451" s="5"/>
      <c r="B4451" s="96"/>
      <c r="C4451" s="96"/>
      <c r="D4451" s="97"/>
      <c r="E4451" s="97"/>
      <c r="F4451" s="97"/>
      <c r="G4451" s="97"/>
      <c r="H4451" s="97"/>
      <c r="I4451" s="97"/>
      <c r="J4451" s="97"/>
      <c r="K4451" s="97"/>
      <c r="L4451" s="97"/>
      <c r="M4451" s="97"/>
    </row>
    <row r="4452" spans="1:13">
      <c r="A4452" s="5"/>
      <c r="B4452" s="96"/>
      <c r="C4452" s="96"/>
      <c r="D4452" s="97"/>
      <c r="E4452" s="97"/>
      <c r="F4452" s="97"/>
      <c r="G4452" s="97"/>
      <c r="H4452" s="97"/>
      <c r="I4452" s="97"/>
      <c r="J4452" s="97"/>
      <c r="K4452" s="97"/>
      <c r="L4452" s="97"/>
      <c r="M4452" s="97"/>
    </row>
    <row r="4453" spans="1:13">
      <c r="A4453" s="5"/>
      <c r="B4453" s="96"/>
      <c r="C4453" s="96"/>
      <c r="D4453" s="97"/>
      <c r="E4453" s="97"/>
      <c r="F4453" s="97"/>
      <c r="G4453" s="97"/>
      <c r="H4453" s="97"/>
      <c r="I4453" s="97"/>
      <c r="J4453" s="97"/>
      <c r="K4453" s="97"/>
      <c r="L4453" s="97"/>
      <c r="M4453" s="97"/>
    </row>
    <row r="4454" spans="1:13">
      <c r="A4454" s="5"/>
      <c r="B4454" s="96"/>
      <c r="C4454" s="96"/>
      <c r="D4454" s="97"/>
      <c r="E4454" s="97"/>
      <c r="F4454" s="97"/>
      <c r="G4454" s="97"/>
      <c r="H4454" s="97"/>
      <c r="I4454" s="97"/>
      <c r="J4454" s="97"/>
      <c r="K4454" s="97"/>
      <c r="L4454" s="97"/>
      <c r="M4454" s="97"/>
    </row>
    <row r="4455" spans="1:13">
      <c r="A4455" s="5"/>
      <c r="B4455" s="96"/>
      <c r="C4455" s="96"/>
      <c r="D4455" s="97"/>
      <c r="E4455" s="97"/>
      <c r="F4455" s="97"/>
      <c r="G4455" s="97"/>
      <c r="H4455" s="97"/>
      <c r="I4455" s="97"/>
      <c r="J4455" s="97"/>
      <c r="K4455" s="97"/>
      <c r="L4455" s="97"/>
      <c r="M4455" s="97"/>
    </row>
    <row r="4456" spans="1:13">
      <c r="A4456" s="5"/>
      <c r="B4456" s="96"/>
      <c r="C4456" s="96"/>
      <c r="D4456" s="97"/>
      <c r="E4456" s="97"/>
      <c r="F4456" s="97"/>
      <c r="G4456" s="97"/>
      <c r="H4456" s="97"/>
      <c r="I4456" s="97"/>
      <c r="J4456" s="97"/>
      <c r="K4456" s="97"/>
      <c r="L4456" s="97"/>
      <c r="M4456" s="97"/>
    </row>
    <row r="4457" spans="1:13">
      <c r="A4457" s="5"/>
      <c r="B4457" s="96"/>
      <c r="C4457" s="96"/>
      <c r="D4457" s="97"/>
      <c r="E4457" s="97"/>
      <c r="F4457" s="97"/>
      <c r="G4457" s="97"/>
      <c r="H4457" s="97"/>
      <c r="I4457" s="97"/>
      <c r="J4457" s="97"/>
      <c r="K4457" s="97"/>
      <c r="L4457" s="97"/>
      <c r="M4457" s="97"/>
    </row>
    <row r="4458" spans="1:13">
      <c r="A4458" s="5"/>
      <c r="B4458" s="96"/>
      <c r="C4458" s="96"/>
      <c r="D4458" s="97"/>
      <c r="E4458" s="97"/>
      <c r="F4458" s="97"/>
      <c r="G4458" s="97"/>
      <c r="H4458" s="97"/>
      <c r="I4458" s="97"/>
      <c r="J4458" s="97"/>
      <c r="K4458" s="97"/>
      <c r="L4458" s="97"/>
      <c r="M4458" s="97"/>
    </row>
    <row r="4459" spans="1:13">
      <c r="A4459" s="5"/>
      <c r="B4459" s="96"/>
      <c r="C4459" s="96"/>
      <c r="D4459" s="97"/>
      <c r="E4459" s="97"/>
      <c r="F4459" s="97"/>
      <c r="G4459" s="97"/>
      <c r="H4459" s="97"/>
      <c r="I4459" s="97"/>
      <c r="J4459" s="97"/>
      <c r="K4459" s="97"/>
      <c r="L4459" s="97"/>
      <c r="M4459" s="97"/>
    </row>
    <row r="4460" spans="1:13">
      <c r="A4460" s="5"/>
      <c r="B4460" s="96"/>
      <c r="C4460" s="96"/>
      <c r="D4460" s="97"/>
      <c r="E4460" s="97"/>
      <c r="F4460" s="97"/>
      <c r="G4460" s="97"/>
      <c r="H4460" s="97"/>
      <c r="I4460" s="97"/>
      <c r="J4460" s="97"/>
      <c r="K4460" s="97"/>
      <c r="L4460" s="97"/>
      <c r="M4460" s="97"/>
    </row>
    <row r="4461" spans="1:13">
      <c r="A4461" s="5"/>
      <c r="B4461" s="96"/>
      <c r="C4461" s="96"/>
      <c r="D4461" s="97"/>
      <c r="E4461" s="97"/>
      <c r="F4461" s="97"/>
      <c r="G4461" s="97"/>
      <c r="H4461" s="97"/>
      <c r="I4461" s="97"/>
      <c r="J4461" s="97"/>
      <c r="K4461" s="97"/>
      <c r="L4461" s="97"/>
      <c r="M4461" s="97"/>
    </row>
    <row r="4462" spans="1:13">
      <c r="A4462" s="5"/>
      <c r="B4462" s="96"/>
      <c r="C4462" s="96"/>
      <c r="D4462" s="97"/>
      <c r="E4462" s="97"/>
      <c r="F4462" s="97"/>
      <c r="G4462" s="97"/>
      <c r="H4462" s="97"/>
      <c r="I4462" s="97"/>
      <c r="J4462" s="97"/>
      <c r="K4462" s="97"/>
      <c r="L4462" s="97"/>
      <c r="M4462" s="97"/>
    </row>
    <row r="4463" spans="1:13">
      <c r="A4463" s="5"/>
      <c r="B4463" s="96"/>
      <c r="C4463" s="96"/>
      <c r="D4463" s="97"/>
      <c r="E4463" s="97"/>
      <c r="F4463" s="97"/>
      <c r="G4463" s="97"/>
      <c r="H4463" s="97"/>
      <c r="I4463" s="97"/>
      <c r="J4463" s="97"/>
      <c r="K4463" s="97"/>
      <c r="L4463" s="97"/>
      <c r="M4463" s="97"/>
    </row>
    <row r="4464" spans="1:13">
      <c r="A4464" s="5"/>
      <c r="B4464" s="96"/>
      <c r="C4464" s="96"/>
      <c r="D4464" s="97"/>
      <c r="E4464" s="97"/>
      <c r="F4464" s="97"/>
      <c r="G4464" s="97"/>
      <c r="H4464" s="97"/>
      <c r="I4464" s="97"/>
      <c r="J4464" s="97"/>
      <c r="K4464" s="97"/>
      <c r="L4464" s="97"/>
      <c r="M4464" s="97"/>
    </row>
    <row r="4465" spans="1:13">
      <c r="A4465" s="5"/>
      <c r="B4465" s="96"/>
      <c r="C4465" s="96"/>
      <c r="D4465" s="97"/>
      <c r="E4465" s="97"/>
      <c r="F4465" s="97"/>
      <c r="G4465" s="97"/>
      <c r="H4465" s="97"/>
      <c r="I4465" s="97"/>
      <c r="J4465" s="97"/>
      <c r="K4465" s="97"/>
      <c r="L4465" s="97"/>
      <c r="M4465" s="97"/>
    </row>
    <row r="4466" spans="1:13">
      <c r="A4466" s="5"/>
      <c r="B4466" s="96"/>
      <c r="C4466" s="96"/>
      <c r="D4466" s="97"/>
      <c r="E4466" s="97"/>
      <c r="F4466" s="97"/>
      <c r="G4466" s="97"/>
      <c r="H4466" s="97"/>
      <c r="I4466" s="97"/>
      <c r="J4466" s="97"/>
      <c r="K4466" s="97"/>
      <c r="L4466" s="97"/>
      <c r="M4466" s="97"/>
    </row>
    <row r="4467" spans="1:13">
      <c r="A4467" s="5"/>
      <c r="B4467" s="96"/>
      <c r="C4467" s="96"/>
      <c r="D4467" s="97"/>
      <c r="E4467" s="97"/>
      <c r="F4467" s="97"/>
      <c r="G4467" s="97"/>
      <c r="H4467" s="97"/>
      <c r="I4467" s="97"/>
      <c r="J4467" s="97"/>
      <c r="K4467" s="97"/>
      <c r="L4467" s="97"/>
      <c r="M4467" s="97"/>
    </row>
    <row r="4468" spans="1:13">
      <c r="A4468" s="5"/>
      <c r="B4468" s="96"/>
      <c r="C4468" s="96"/>
      <c r="D4468" s="97"/>
      <c r="E4468" s="97"/>
      <c r="F4468" s="97"/>
      <c r="G4468" s="97"/>
      <c r="H4468" s="97"/>
      <c r="I4468" s="97"/>
      <c r="J4468" s="97"/>
      <c r="K4468" s="97"/>
      <c r="L4468" s="97"/>
      <c r="M4468" s="97"/>
    </row>
    <row r="4469" spans="1:13">
      <c r="A4469" s="5"/>
      <c r="B4469" s="96"/>
      <c r="C4469" s="96"/>
      <c r="D4469" s="97"/>
      <c r="E4469" s="97"/>
      <c r="F4469" s="97"/>
      <c r="G4469" s="97"/>
      <c r="H4469" s="97"/>
      <c r="I4469" s="97"/>
      <c r="J4469" s="97"/>
      <c r="K4469" s="97"/>
      <c r="L4469" s="97"/>
      <c r="M4469" s="97"/>
    </row>
    <row r="4470" spans="1:13">
      <c r="A4470" s="5"/>
      <c r="B4470" s="96"/>
      <c r="C4470" s="96"/>
      <c r="D4470" s="97"/>
      <c r="E4470" s="97"/>
      <c r="F4470" s="97"/>
      <c r="G4470" s="97"/>
      <c r="H4470" s="97"/>
      <c r="I4470" s="97"/>
      <c r="J4470" s="97"/>
      <c r="K4470" s="97"/>
      <c r="L4470" s="97"/>
      <c r="M4470" s="97"/>
    </row>
    <row r="4471" spans="1:13">
      <c r="A4471" s="5"/>
      <c r="B4471" s="96"/>
      <c r="C4471" s="96"/>
      <c r="D4471" s="97"/>
      <c r="E4471" s="97"/>
      <c r="F4471" s="97"/>
      <c r="G4471" s="97"/>
      <c r="H4471" s="97"/>
      <c r="I4471" s="97"/>
      <c r="J4471" s="97"/>
      <c r="K4471" s="97"/>
      <c r="L4471" s="97"/>
      <c r="M4471" s="97"/>
    </row>
    <row r="4472" spans="1:13">
      <c r="A4472" s="5"/>
      <c r="B4472" s="96"/>
      <c r="C4472" s="96"/>
      <c r="D4472" s="97"/>
      <c r="E4472" s="97"/>
      <c r="F4472" s="97"/>
      <c r="G4472" s="97"/>
      <c r="H4472" s="97"/>
      <c r="I4472" s="97"/>
      <c r="J4472" s="97"/>
      <c r="K4472" s="97"/>
      <c r="L4472" s="97"/>
      <c r="M4472" s="97"/>
    </row>
    <row r="4473" spans="1:13">
      <c r="A4473" s="5"/>
      <c r="B4473" s="96"/>
      <c r="C4473" s="96"/>
      <c r="D4473" s="97"/>
      <c r="E4473" s="97"/>
      <c r="F4473" s="97"/>
      <c r="G4473" s="97"/>
      <c r="H4473" s="97"/>
      <c r="I4473" s="97"/>
      <c r="J4473" s="97"/>
      <c r="K4473" s="97"/>
      <c r="L4473" s="97"/>
      <c r="M4473" s="97"/>
    </row>
    <row r="4474" spans="1:13">
      <c r="A4474" s="5"/>
      <c r="B4474" s="96"/>
      <c r="C4474" s="96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</row>
    <row r="4475" spans="1:13">
      <c r="A4475" s="5"/>
      <c r="B4475" s="96"/>
      <c r="C4475" s="96"/>
      <c r="D4475" s="97"/>
      <c r="E4475" s="97"/>
      <c r="F4475" s="97"/>
      <c r="G4475" s="97"/>
      <c r="H4475" s="97"/>
      <c r="I4475" s="97"/>
      <c r="J4475" s="97"/>
      <c r="K4475" s="97"/>
      <c r="L4475" s="97"/>
      <c r="M4475" s="97"/>
    </row>
    <row r="4476" spans="1:13">
      <c r="A4476" s="5"/>
      <c r="B4476" s="96"/>
      <c r="C4476" s="96"/>
      <c r="D4476" s="97"/>
      <c r="E4476" s="97"/>
      <c r="F4476" s="97"/>
      <c r="G4476" s="97"/>
      <c r="H4476" s="97"/>
      <c r="I4476" s="97"/>
      <c r="J4476" s="97"/>
      <c r="K4476" s="97"/>
      <c r="L4476" s="97"/>
      <c r="M4476" s="97"/>
    </row>
    <row r="4477" spans="1:13">
      <c r="A4477" s="5"/>
      <c r="B4477" s="96"/>
      <c r="C4477" s="96"/>
      <c r="D4477" s="97"/>
      <c r="E4477" s="97"/>
      <c r="F4477" s="97"/>
      <c r="G4477" s="97"/>
      <c r="H4477" s="97"/>
      <c r="I4477" s="97"/>
      <c r="J4477" s="97"/>
      <c r="K4477" s="97"/>
      <c r="L4477" s="97"/>
      <c r="M4477" s="97"/>
    </row>
    <row r="4478" spans="1:13">
      <c r="A4478" s="5"/>
      <c r="B4478" s="96"/>
      <c r="C4478" s="96"/>
      <c r="D4478" s="97"/>
      <c r="E4478" s="97"/>
      <c r="F4478" s="97"/>
      <c r="G4478" s="97"/>
      <c r="H4478" s="97"/>
      <c r="I4478" s="97"/>
      <c r="J4478" s="97"/>
      <c r="K4478" s="97"/>
      <c r="L4478" s="97"/>
      <c r="M4478" s="97"/>
    </row>
    <row r="4479" spans="1:13">
      <c r="A4479" s="5"/>
      <c r="B4479" s="96"/>
      <c r="C4479" s="96"/>
      <c r="D4479" s="97"/>
      <c r="E4479" s="97"/>
      <c r="F4479" s="97"/>
      <c r="G4479" s="97"/>
      <c r="H4479" s="97"/>
      <c r="I4479" s="97"/>
      <c r="J4479" s="97"/>
      <c r="K4479" s="97"/>
      <c r="L4479" s="97"/>
      <c r="M4479" s="97"/>
    </row>
    <row r="4480" spans="1:13">
      <c r="A4480" s="5"/>
      <c r="B4480" s="96"/>
      <c r="C4480" s="96"/>
      <c r="D4480" s="97"/>
      <c r="E4480" s="97"/>
      <c r="F4480" s="97"/>
      <c r="G4480" s="97"/>
      <c r="H4480" s="97"/>
      <c r="I4480" s="97"/>
      <c r="J4480" s="97"/>
      <c r="K4480" s="97"/>
      <c r="L4480" s="97"/>
      <c r="M4480" s="97"/>
    </row>
    <row r="4481" spans="1:13">
      <c r="A4481" s="5"/>
      <c r="B4481" s="96"/>
      <c r="C4481" s="96"/>
      <c r="D4481" s="97"/>
      <c r="E4481" s="97"/>
      <c r="F4481" s="97"/>
      <c r="G4481" s="97"/>
      <c r="H4481" s="97"/>
      <c r="I4481" s="97"/>
      <c r="J4481" s="97"/>
      <c r="K4481" s="97"/>
      <c r="L4481" s="97"/>
      <c r="M4481" s="97"/>
    </row>
    <row r="4482" spans="1:13">
      <c r="A4482" s="5"/>
      <c r="B4482" s="96"/>
      <c r="C4482" s="96"/>
      <c r="D4482" s="97"/>
      <c r="E4482" s="97"/>
      <c r="F4482" s="97"/>
      <c r="G4482" s="97"/>
      <c r="H4482" s="97"/>
      <c r="I4482" s="97"/>
      <c r="J4482" s="97"/>
      <c r="K4482" s="97"/>
      <c r="L4482" s="97"/>
      <c r="M4482" s="97"/>
    </row>
    <row r="4483" spans="1:13">
      <c r="A4483" s="5"/>
      <c r="B4483" s="96"/>
      <c r="C4483" s="96"/>
      <c r="D4483" s="97"/>
      <c r="E4483" s="97"/>
      <c r="F4483" s="97"/>
      <c r="G4483" s="97"/>
      <c r="H4483" s="97"/>
      <c r="I4483" s="97"/>
      <c r="J4483" s="97"/>
      <c r="K4483" s="97"/>
      <c r="L4483" s="97"/>
      <c r="M4483" s="97"/>
    </row>
    <row r="4484" spans="1:13">
      <c r="A4484" s="5"/>
      <c r="B4484" s="96"/>
      <c r="C4484" s="96"/>
      <c r="D4484" s="97"/>
      <c r="E4484" s="97"/>
      <c r="F4484" s="97"/>
      <c r="G4484" s="97"/>
      <c r="H4484" s="97"/>
      <c r="I4484" s="97"/>
      <c r="J4484" s="97"/>
      <c r="K4484" s="97"/>
      <c r="L4484" s="97"/>
      <c r="M4484" s="97"/>
    </row>
    <row r="4485" spans="1:13">
      <c r="A4485" s="5"/>
      <c r="B4485" s="96"/>
      <c r="C4485" s="96"/>
      <c r="D4485" s="97"/>
      <c r="E4485" s="97"/>
      <c r="F4485" s="97"/>
      <c r="G4485" s="97"/>
      <c r="H4485" s="97"/>
      <c r="I4485" s="97"/>
      <c r="J4485" s="97"/>
      <c r="K4485" s="97"/>
      <c r="L4485" s="97"/>
      <c r="M4485" s="97"/>
    </row>
    <row r="4486" spans="1:13">
      <c r="A4486" s="5"/>
      <c r="B4486" s="96"/>
      <c r="C4486" s="96"/>
      <c r="D4486" s="97"/>
      <c r="E4486" s="97"/>
      <c r="F4486" s="97"/>
      <c r="G4486" s="97"/>
      <c r="H4486" s="97"/>
      <c r="I4486" s="97"/>
      <c r="J4486" s="97"/>
      <c r="K4486" s="97"/>
      <c r="L4486" s="97"/>
      <c r="M4486" s="97"/>
    </row>
    <row r="4487" spans="1:13">
      <c r="A4487" s="5"/>
      <c r="B4487" s="96"/>
      <c r="C4487" s="96"/>
      <c r="D4487" s="97"/>
      <c r="E4487" s="97"/>
      <c r="F4487" s="97"/>
      <c r="G4487" s="97"/>
      <c r="H4487" s="97"/>
      <c r="I4487" s="97"/>
      <c r="J4487" s="97"/>
      <c r="K4487" s="97"/>
      <c r="L4487" s="97"/>
      <c r="M4487" s="97"/>
    </row>
    <row r="4488" spans="1:13">
      <c r="A4488" s="5"/>
      <c r="B4488" s="96"/>
      <c r="C4488" s="96"/>
      <c r="D4488" s="97"/>
      <c r="E4488" s="97"/>
      <c r="F4488" s="97"/>
      <c r="G4488" s="97"/>
      <c r="H4488" s="97"/>
      <c r="I4488" s="97"/>
      <c r="J4488" s="97"/>
      <c r="K4488" s="97"/>
      <c r="L4488" s="97"/>
      <c r="M4488" s="97"/>
    </row>
    <row r="4489" spans="1:13">
      <c r="A4489" s="5"/>
      <c r="B4489" s="96"/>
      <c r="C4489" s="96"/>
      <c r="D4489" s="97"/>
      <c r="E4489" s="97"/>
      <c r="F4489" s="97"/>
      <c r="G4489" s="97"/>
      <c r="H4489" s="97"/>
      <c r="I4489" s="97"/>
      <c r="J4489" s="97"/>
      <c r="K4489" s="97"/>
      <c r="L4489" s="97"/>
      <c r="M4489" s="97"/>
    </row>
    <row r="4490" spans="1:13">
      <c r="A4490" s="5"/>
      <c r="B4490" s="96"/>
      <c r="C4490" s="96"/>
      <c r="D4490" s="97"/>
      <c r="E4490" s="97"/>
      <c r="F4490" s="97"/>
      <c r="G4490" s="97"/>
      <c r="H4490" s="97"/>
      <c r="I4490" s="97"/>
      <c r="J4490" s="97"/>
      <c r="K4490" s="97"/>
      <c r="L4490" s="97"/>
      <c r="M4490" s="97"/>
    </row>
    <row r="4491" spans="1:13">
      <c r="A4491" s="5"/>
      <c r="B4491" s="96"/>
      <c r="C4491" s="96"/>
      <c r="D4491" s="97"/>
      <c r="E4491" s="97"/>
      <c r="F4491" s="97"/>
      <c r="G4491" s="97"/>
      <c r="H4491" s="97"/>
      <c r="I4491" s="97"/>
      <c r="J4491" s="97"/>
      <c r="K4491" s="97"/>
      <c r="L4491" s="97"/>
      <c r="M4491" s="97"/>
    </row>
    <row r="4492" spans="1:13">
      <c r="A4492" s="5"/>
      <c r="B4492" s="96"/>
      <c r="C4492" s="96"/>
      <c r="D4492" s="97"/>
      <c r="E4492" s="97"/>
      <c r="F4492" s="97"/>
      <c r="G4492" s="97"/>
      <c r="H4492" s="97"/>
      <c r="I4492" s="97"/>
      <c r="J4492" s="97"/>
      <c r="K4492" s="97"/>
      <c r="L4492" s="97"/>
      <c r="M4492" s="97"/>
    </row>
    <row r="4493" spans="1:13">
      <c r="A4493" s="5"/>
      <c r="B4493" s="96"/>
      <c r="C4493" s="96"/>
      <c r="D4493" s="97"/>
      <c r="E4493" s="97"/>
      <c r="F4493" s="97"/>
      <c r="G4493" s="97"/>
      <c r="H4493" s="97"/>
      <c r="I4493" s="97"/>
      <c r="J4493" s="97"/>
      <c r="K4493" s="97"/>
      <c r="L4493" s="97"/>
      <c r="M4493" s="97"/>
    </row>
    <row r="4494" spans="1:13">
      <c r="A4494" s="5"/>
      <c r="B4494" s="96"/>
      <c r="C4494" s="96"/>
      <c r="D4494" s="97"/>
      <c r="E4494" s="97"/>
      <c r="F4494" s="97"/>
      <c r="G4494" s="97"/>
      <c r="H4494" s="97"/>
      <c r="I4494" s="97"/>
      <c r="J4494" s="97"/>
      <c r="K4494" s="97"/>
      <c r="L4494" s="97"/>
      <c r="M4494" s="97"/>
    </row>
    <row r="4495" spans="1:13">
      <c r="A4495" s="5"/>
      <c r="B4495" s="96"/>
      <c r="C4495" s="96"/>
      <c r="D4495" s="97"/>
      <c r="E4495" s="97"/>
      <c r="F4495" s="97"/>
      <c r="G4495" s="97"/>
      <c r="H4495" s="97"/>
      <c r="I4495" s="97"/>
      <c r="J4495" s="97"/>
      <c r="K4495" s="97"/>
      <c r="L4495" s="97"/>
      <c r="M4495" s="97"/>
    </row>
    <row r="4496" spans="1:13">
      <c r="A4496" s="5"/>
      <c r="B4496" s="96"/>
      <c r="C4496" s="96"/>
      <c r="D4496" s="97"/>
      <c r="E4496" s="97"/>
      <c r="F4496" s="97"/>
      <c r="G4496" s="97"/>
      <c r="H4496" s="97"/>
      <c r="I4496" s="97"/>
      <c r="J4496" s="97"/>
      <c r="K4496" s="97"/>
      <c r="L4496" s="97"/>
      <c r="M4496" s="97"/>
    </row>
    <row r="4497" spans="1:13">
      <c r="A4497" s="5"/>
      <c r="B4497" s="96"/>
      <c r="C4497" s="96"/>
      <c r="D4497" s="97"/>
      <c r="E4497" s="97"/>
      <c r="F4497" s="97"/>
      <c r="G4497" s="97"/>
      <c r="H4497" s="97"/>
      <c r="I4497" s="97"/>
      <c r="J4497" s="97"/>
      <c r="K4497" s="97"/>
      <c r="L4497" s="97"/>
      <c r="M4497" s="97"/>
    </row>
    <row r="4498" spans="1:13">
      <c r="A4498" s="5"/>
      <c r="B4498" s="96"/>
      <c r="C4498" s="96"/>
      <c r="D4498" s="97"/>
      <c r="E4498" s="97"/>
      <c r="F4498" s="97"/>
      <c r="G4498" s="97"/>
      <c r="H4498" s="97"/>
      <c r="I4498" s="97"/>
      <c r="J4498" s="97"/>
      <c r="K4498" s="97"/>
      <c r="L4498" s="97"/>
      <c r="M4498" s="97"/>
    </row>
    <row r="4499" spans="1:13">
      <c r="A4499" s="5"/>
      <c r="B4499" s="96"/>
      <c r="C4499" s="96"/>
      <c r="D4499" s="97"/>
      <c r="E4499" s="97"/>
      <c r="F4499" s="97"/>
      <c r="G4499" s="97"/>
      <c r="H4499" s="97"/>
      <c r="I4499" s="97"/>
      <c r="J4499" s="97"/>
      <c r="K4499" s="97"/>
      <c r="L4499" s="97"/>
      <c r="M4499" s="97"/>
    </row>
    <row r="4500" spans="1:13">
      <c r="A4500" s="5"/>
      <c r="B4500" s="96"/>
      <c r="C4500" s="96"/>
      <c r="D4500" s="97"/>
      <c r="E4500" s="97"/>
      <c r="F4500" s="97"/>
      <c r="G4500" s="97"/>
      <c r="H4500" s="97"/>
      <c r="I4500" s="97"/>
      <c r="J4500" s="97"/>
      <c r="K4500" s="97"/>
      <c r="L4500" s="97"/>
      <c r="M4500" s="97"/>
    </row>
    <row r="4501" spans="1:13">
      <c r="A4501" s="5"/>
      <c r="B4501" s="96"/>
      <c r="C4501" s="96"/>
      <c r="D4501" s="97"/>
      <c r="E4501" s="97"/>
      <c r="F4501" s="97"/>
      <c r="G4501" s="97"/>
      <c r="H4501" s="97"/>
      <c r="I4501" s="97"/>
      <c r="J4501" s="97"/>
      <c r="K4501" s="97"/>
      <c r="L4501" s="97"/>
      <c r="M4501" s="97"/>
    </row>
    <row r="4502" spans="1:13">
      <c r="A4502" s="5"/>
      <c r="B4502" s="96"/>
      <c r="C4502" s="96"/>
      <c r="D4502" s="97"/>
      <c r="E4502" s="97"/>
      <c r="F4502" s="97"/>
      <c r="G4502" s="97"/>
      <c r="H4502" s="97"/>
      <c r="I4502" s="97"/>
      <c r="J4502" s="97"/>
      <c r="K4502" s="97"/>
      <c r="L4502" s="97"/>
      <c r="M4502" s="97"/>
    </row>
    <row r="4503" spans="1:13">
      <c r="A4503" s="5"/>
      <c r="B4503" s="96"/>
      <c r="C4503" s="96"/>
      <c r="D4503" s="97"/>
      <c r="E4503" s="97"/>
      <c r="F4503" s="97"/>
      <c r="G4503" s="97"/>
      <c r="H4503" s="97"/>
      <c r="I4503" s="97"/>
      <c r="J4503" s="97"/>
      <c r="K4503" s="97"/>
      <c r="L4503" s="97"/>
      <c r="M4503" s="97"/>
    </row>
    <row r="4504" spans="1:13">
      <c r="A4504" s="5"/>
      <c r="B4504" s="96"/>
      <c r="C4504" s="96"/>
      <c r="D4504" s="97"/>
      <c r="E4504" s="97"/>
      <c r="F4504" s="97"/>
      <c r="G4504" s="97"/>
      <c r="H4504" s="97"/>
      <c r="I4504" s="97"/>
      <c r="J4504" s="97"/>
      <c r="K4504" s="97"/>
      <c r="L4504" s="97"/>
      <c r="M4504" s="97"/>
    </row>
    <row r="4505" spans="1:13">
      <c r="A4505" s="5"/>
      <c r="B4505" s="96"/>
      <c r="C4505" s="3"/>
      <c r="D4505" s="4"/>
      <c r="E4505" s="4"/>
      <c r="F4505" s="4"/>
      <c r="G4505" s="4"/>
      <c r="H4505" s="97"/>
      <c r="I4505" s="97"/>
      <c r="J4505" s="97"/>
      <c r="K4505" s="97"/>
      <c r="L4505" s="97"/>
      <c r="M4505" s="97"/>
    </row>
    <row r="4506" spans="1:13">
      <c r="A4506" s="5"/>
      <c r="B4506" s="96"/>
      <c r="C4506" s="96"/>
      <c r="D4506" s="97"/>
      <c r="E4506" s="97"/>
      <c r="F4506" s="97"/>
      <c r="G4506" s="97"/>
      <c r="H4506" s="97"/>
      <c r="I4506" s="97"/>
      <c r="J4506" s="97"/>
      <c r="K4506" s="97"/>
      <c r="L4506" s="97"/>
      <c r="M4506" s="97"/>
    </row>
    <row r="4507" spans="1:13">
      <c r="A4507" s="5"/>
      <c r="B4507" s="96"/>
      <c r="C4507" s="96"/>
      <c r="D4507" s="97"/>
      <c r="E4507" s="97"/>
      <c r="F4507" s="97"/>
      <c r="G4507" s="97"/>
      <c r="H4507" s="97"/>
      <c r="I4507" s="97"/>
      <c r="J4507" s="97"/>
      <c r="K4507" s="97"/>
      <c r="L4507" s="97"/>
      <c r="M4507" s="97"/>
    </row>
    <row r="4508" spans="1:13">
      <c r="A4508" s="5"/>
      <c r="B4508" s="96"/>
      <c r="C4508" s="96"/>
      <c r="D4508" s="97"/>
      <c r="E4508" s="97"/>
      <c r="F4508" s="97"/>
      <c r="G4508" s="97"/>
      <c r="H4508" s="97"/>
      <c r="I4508" s="97"/>
      <c r="J4508" s="97"/>
      <c r="K4508" s="97"/>
      <c r="L4508" s="97"/>
      <c r="M4508" s="97"/>
    </row>
    <row r="4509" spans="1:13">
      <c r="A4509" s="5"/>
      <c r="B4509" s="96"/>
      <c r="C4509" s="96"/>
      <c r="D4509" s="97"/>
      <c r="E4509" s="97"/>
      <c r="F4509" s="97"/>
      <c r="G4509" s="97"/>
      <c r="H4509" s="97"/>
      <c r="I4509" s="97"/>
      <c r="J4509" s="97"/>
      <c r="K4509" s="97"/>
      <c r="L4509" s="97"/>
      <c r="M4509" s="97"/>
    </row>
    <row r="4510" spans="1:13">
      <c r="A4510" s="5"/>
      <c r="B4510" s="96"/>
      <c r="C4510" s="96"/>
      <c r="D4510" s="97"/>
      <c r="E4510" s="97"/>
      <c r="F4510" s="97"/>
      <c r="G4510" s="97"/>
      <c r="H4510" s="97"/>
      <c r="I4510" s="97"/>
      <c r="J4510" s="97"/>
      <c r="K4510" s="97"/>
      <c r="L4510" s="97"/>
      <c r="M4510" s="97"/>
    </row>
    <row r="4511" spans="1:13">
      <c r="A4511" s="5"/>
      <c r="B4511" s="96"/>
      <c r="C4511" s="96"/>
      <c r="D4511" s="97"/>
      <c r="E4511" s="97"/>
      <c r="F4511" s="97"/>
      <c r="G4511" s="97"/>
      <c r="H4511" s="97"/>
      <c r="I4511" s="97"/>
      <c r="J4511" s="97"/>
      <c r="K4511" s="97"/>
      <c r="L4511" s="97"/>
      <c r="M4511" s="97"/>
    </row>
    <row r="4512" spans="1:13">
      <c r="A4512" s="5"/>
      <c r="B4512" s="96"/>
      <c r="C4512" s="96"/>
      <c r="D4512" s="97"/>
      <c r="E4512" s="97"/>
      <c r="F4512" s="97"/>
      <c r="G4512" s="97"/>
      <c r="H4512" s="97"/>
      <c r="I4512" s="97"/>
      <c r="J4512" s="97"/>
      <c r="K4512" s="97"/>
      <c r="L4512" s="97"/>
      <c r="M4512" s="97"/>
    </row>
    <row r="4513" spans="1:13">
      <c r="A4513" s="5"/>
      <c r="B4513" s="96"/>
      <c r="C4513" s="96"/>
      <c r="D4513" s="97"/>
      <c r="E4513" s="97"/>
      <c r="F4513" s="97"/>
      <c r="G4513" s="97"/>
      <c r="H4513" s="97"/>
      <c r="I4513" s="97"/>
      <c r="J4513" s="97"/>
      <c r="K4513" s="97"/>
      <c r="L4513" s="97"/>
      <c r="M4513" s="97"/>
    </row>
    <row r="4514" spans="1:13">
      <c r="A4514" s="5"/>
      <c r="B4514" s="96"/>
      <c r="C4514" s="96"/>
      <c r="D4514" s="97"/>
      <c r="E4514" s="97"/>
      <c r="F4514" s="97"/>
      <c r="G4514" s="97"/>
      <c r="H4514" s="97"/>
      <c r="I4514" s="97"/>
      <c r="J4514" s="97"/>
      <c r="K4514" s="97"/>
      <c r="L4514" s="97"/>
      <c r="M4514" s="97"/>
    </row>
    <row r="4515" spans="1:13">
      <c r="A4515" s="5"/>
      <c r="B4515" s="96"/>
      <c r="C4515" s="96"/>
      <c r="D4515" s="97"/>
      <c r="E4515" s="97"/>
      <c r="F4515" s="97"/>
      <c r="G4515" s="97"/>
      <c r="H4515" s="97"/>
      <c r="I4515" s="97"/>
      <c r="J4515" s="97"/>
      <c r="K4515" s="97"/>
      <c r="L4515" s="97"/>
      <c r="M4515" s="97"/>
    </row>
    <row r="4516" spans="1:13">
      <c r="A4516" s="5"/>
      <c r="B4516" s="96"/>
      <c r="C4516" s="96"/>
      <c r="D4516" s="97"/>
      <c r="E4516" s="97"/>
      <c r="F4516" s="97"/>
      <c r="G4516" s="97"/>
      <c r="H4516" s="97"/>
      <c r="I4516" s="97"/>
      <c r="J4516" s="97"/>
      <c r="K4516" s="97"/>
      <c r="L4516" s="97"/>
      <c r="M4516" s="97"/>
    </row>
    <row r="4517" spans="1:13">
      <c r="A4517" s="5"/>
      <c r="B4517" s="96"/>
      <c r="C4517" s="96"/>
      <c r="D4517" s="97"/>
      <c r="E4517" s="97"/>
      <c r="F4517" s="97"/>
      <c r="G4517" s="97"/>
      <c r="H4517" s="97"/>
      <c r="I4517" s="97"/>
      <c r="J4517" s="97"/>
      <c r="K4517" s="97"/>
      <c r="L4517" s="97"/>
      <c r="M4517" s="97"/>
    </row>
    <row r="4518" spans="1:13">
      <c r="A4518" s="5"/>
      <c r="B4518" s="96"/>
      <c r="C4518" s="96"/>
      <c r="D4518" s="97"/>
      <c r="E4518" s="97"/>
      <c r="F4518" s="97"/>
      <c r="G4518" s="97"/>
      <c r="H4518" s="97"/>
      <c r="I4518" s="97"/>
      <c r="J4518" s="97"/>
      <c r="K4518" s="97"/>
      <c r="L4518" s="97"/>
      <c r="M4518" s="97"/>
    </row>
    <row r="4519" spans="1:13">
      <c r="A4519" s="5"/>
      <c r="B4519" s="96"/>
      <c r="C4519" s="96"/>
      <c r="D4519" s="97"/>
      <c r="E4519" s="97"/>
      <c r="F4519" s="97"/>
      <c r="G4519" s="97"/>
      <c r="H4519" s="97"/>
      <c r="I4519" s="97"/>
      <c r="J4519" s="97"/>
      <c r="K4519" s="97"/>
      <c r="L4519" s="97"/>
      <c r="M4519" s="97"/>
    </row>
    <row r="4520" spans="1:13">
      <c r="A4520" s="5"/>
      <c r="B4520" s="96"/>
      <c r="C4520" s="96"/>
      <c r="D4520" s="97"/>
      <c r="E4520" s="97"/>
      <c r="F4520" s="97"/>
      <c r="G4520" s="97"/>
      <c r="H4520" s="97"/>
      <c r="I4520" s="97"/>
      <c r="J4520" s="97"/>
      <c r="K4520" s="97"/>
      <c r="L4520" s="97"/>
      <c r="M4520" s="97"/>
    </row>
    <row r="4521" spans="1:13">
      <c r="A4521" s="5"/>
      <c r="B4521" s="96"/>
      <c r="C4521" s="96"/>
      <c r="D4521" s="97"/>
      <c r="E4521" s="97"/>
      <c r="F4521" s="97"/>
      <c r="G4521" s="97"/>
      <c r="H4521" s="97"/>
      <c r="I4521" s="97"/>
      <c r="J4521" s="97"/>
      <c r="K4521" s="97"/>
      <c r="L4521" s="97"/>
      <c r="M4521" s="97"/>
    </row>
    <row r="4522" spans="1:13">
      <c r="A4522" s="5"/>
      <c r="B4522" s="96"/>
      <c r="C4522" s="96"/>
      <c r="D4522" s="97"/>
      <c r="E4522" s="97"/>
      <c r="F4522" s="97"/>
      <c r="G4522" s="97"/>
      <c r="H4522" s="97"/>
      <c r="I4522" s="97"/>
      <c r="J4522" s="97"/>
      <c r="K4522" s="97"/>
      <c r="L4522" s="97"/>
      <c r="M4522" s="97"/>
    </row>
    <row r="4523" spans="1:13">
      <c r="A4523" s="5"/>
      <c r="B4523" s="96"/>
      <c r="C4523" s="96"/>
      <c r="D4523" s="97"/>
      <c r="E4523" s="97"/>
      <c r="F4523" s="97"/>
      <c r="G4523" s="97"/>
      <c r="H4523" s="97"/>
      <c r="I4523" s="97"/>
      <c r="J4523" s="97"/>
      <c r="K4523" s="97"/>
      <c r="L4523" s="97"/>
      <c r="M4523" s="97"/>
    </row>
    <row r="4524" spans="1:13">
      <c r="A4524" s="5"/>
      <c r="B4524" s="96"/>
      <c r="C4524" s="96"/>
      <c r="D4524" s="97"/>
      <c r="E4524" s="97"/>
      <c r="F4524" s="97"/>
      <c r="G4524" s="97"/>
      <c r="H4524" s="97"/>
      <c r="I4524" s="97"/>
      <c r="J4524" s="97"/>
      <c r="K4524" s="97"/>
      <c r="L4524" s="97"/>
      <c r="M4524" s="97"/>
    </row>
    <row r="4525" spans="1:13">
      <c r="A4525" s="5"/>
      <c r="B4525" s="96"/>
      <c r="C4525" s="96"/>
      <c r="D4525" s="97"/>
      <c r="E4525" s="97"/>
      <c r="F4525" s="97"/>
      <c r="G4525" s="97"/>
      <c r="H4525" s="97"/>
      <c r="I4525" s="97"/>
      <c r="J4525" s="97"/>
      <c r="K4525" s="97"/>
      <c r="L4525" s="97"/>
      <c r="M4525" s="97"/>
    </row>
    <row r="4526" spans="1:13">
      <c r="A4526" s="5"/>
      <c r="B4526" s="96"/>
      <c r="C4526" s="96"/>
      <c r="D4526" s="97"/>
      <c r="E4526" s="97"/>
      <c r="F4526" s="97"/>
      <c r="G4526" s="97"/>
      <c r="H4526" s="97"/>
      <c r="I4526" s="97"/>
      <c r="J4526" s="97"/>
      <c r="K4526" s="97"/>
      <c r="L4526" s="97"/>
      <c r="M4526" s="97"/>
    </row>
    <row r="4527" spans="1:13">
      <c r="A4527" s="5"/>
      <c r="B4527" s="96"/>
      <c r="C4527" s="96"/>
      <c r="D4527" s="97"/>
      <c r="E4527" s="97"/>
      <c r="F4527" s="97"/>
      <c r="G4527" s="97"/>
      <c r="H4527" s="97"/>
      <c r="I4527" s="97"/>
      <c r="J4527" s="97"/>
      <c r="K4527" s="97"/>
      <c r="L4527" s="97"/>
      <c r="M4527" s="97"/>
    </row>
    <row r="4528" spans="1:13">
      <c r="A4528" s="5"/>
      <c r="B4528" s="96"/>
      <c r="C4528" s="96"/>
      <c r="D4528" s="97"/>
      <c r="E4528" s="97"/>
      <c r="F4528" s="97"/>
      <c r="G4528" s="97"/>
      <c r="H4528" s="97"/>
      <c r="I4528" s="97"/>
      <c r="J4528" s="97"/>
      <c r="K4528" s="97"/>
      <c r="L4528" s="97"/>
      <c r="M4528" s="97"/>
    </row>
    <row r="4529" spans="1:13">
      <c r="A4529" s="5"/>
      <c r="B4529" s="96"/>
      <c r="C4529" s="96"/>
      <c r="D4529" s="97"/>
      <c r="E4529" s="97"/>
      <c r="F4529" s="97"/>
      <c r="G4529" s="97"/>
      <c r="H4529" s="97"/>
      <c r="I4529" s="97"/>
      <c r="J4529" s="97"/>
      <c r="K4529" s="97"/>
      <c r="L4529" s="97"/>
      <c r="M4529" s="97"/>
    </row>
    <row r="4530" spans="1:13">
      <c r="A4530" s="5"/>
      <c r="B4530" s="96"/>
      <c r="C4530" s="96"/>
      <c r="D4530" s="97"/>
      <c r="E4530" s="97"/>
      <c r="F4530" s="97"/>
      <c r="G4530" s="97"/>
      <c r="H4530" s="97"/>
      <c r="I4530" s="97"/>
      <c r="J4530" s="97"/>
      <c r="K4530" s="97"/>
      <c r="L4530" s="97"/>
      <c r="M4530" s="97"/>
    </row>
    <row r="4531" spans="1:13">
      <c r="A4531" s="5"/>
      <c r="B4531" s="96"/>
      <c r="C4531" s="96"/>
      <c r="D4531" s="97"/>
      <c r="E4531" s="97"/>
      <c r="F4531" s="97"/>
      <c r="G4531" s="97"/>
      <c r="H4531" s="97"/>
      <c r="I4531" s="97"/>
      <c r="J4531" s="97"/>
      <c r="K4531" s="97"/>
      <c r="L4531" s="97"/>
      <c r="M4531" s="97"/>
    </row>
    <row r="4532" spans="1:13">
      <c r="A4532" s="5"/>
      <c r="B4532" s="3"/>
      <c r="C4532" s="3"/>
      <c r="D4532" s="4"/>
      <c r="E4532" s="4"/>
      <c r="F4532" s="4"/>
      <c r="G4532" s="4"/>
      <c r="H4532" s="97"/>
      <c r="I4532" s="4"/>
      <c r="J4532" s="4"/>
      <c r="K4532" s="4"/>
      <c r="L4532" s="4"/>
      <c r="M4532" s="4"/>
    </row>
    <row r="4533" spans="1:13">
      <c r="A4533" s="5"/>
      <c r="B4533" s="96"/>
      <c r="C4533" s="96"/>
      <c r="D4533" s="97"/>
      <c r="E4533" s="97"/>
      <c r="F4533" s="97"/>
      <c r="G4533" s="97"/>
      <c r="H4533" s="97"/>
      <c r="I4533" s="97"/>
      <c r="J4533" s="97"/>
      <c r="K4533" s="97"/>
      <c r="L4533" s="97"/>
      <c r="M4533" s="97"/>
    </row>
    <row r="4534" spans="1:13">
      <c r="A4534" s="5"/>
      <c r="B4534" s="96"/>
      <c r="C4534" s="3"/>
      <c r="D4534" s="4"/>
      <c r="E4534" s="4"/>
      <c r="F4534" s="4"/>
      <c r="G4534" s="4"/>
      <c r="H4534" s="97"/>
      <c r="I4534" s="97"/>
      <c r="J4534" s="97"/>
      <c r="K4534" s="97"/>
      <c r="L4534" s="97"/>
      <c r="M4534" s="97"/>
    </row>
    <row r="4535" spans="1:13">
      <c r="A4535" s="5"/>
      <c r="B4535" s="96"/>
      <c r="C4535" s="96"/>
      <c r="D4535" s="97"/>
      <c r="E4535" s="97"/>
      <c r="F4535" s="97"/>
      <c r="G4535" s="97"/>
      <c r="H4535" s="97"/>
      <c r="I4535" s="97"/>
      <c r="J4535" s="97"/>
      <c r="K4535" s="97"/>
      <c r="L4535" s="97"/>
      <c r="M4535" s="97"/>
    </row>
    <row r="4536" spans="1:13">
      <c r="A4536" s="5"/>
      <c r="B4536" s="96"/>
      <c r="C4536" s="96"/>
      <c r="D4536" s="97"/>
      <c r="E4536" s="97"/>
      <c r="F4536" s="97"/>
      <c r="G4536" s="97"/>
      <c r="H4536" s="97"/>
      <c r="I4536" s="97"/>
      <c r="J4536" s="97"/>
      <c r="K4536" s="97"/>
      <c r="L4536" s="97"/>
      <c r="M4536" s="97"/>
    </row>
    <row r="4537" spans="1:13">
      <c r="A4537" s="5"/>
      <c r="B4537" s="96"/>
      <c r="C4537" s="96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</row>
    <row r="4538" spans="1:13">
      <c r="A4538" s="5"/>
      <c r="B4538" s="96"/>
      <c r="C4538" s="96"/>
      <c r="D4538" s="97"/>
      <c r="E4538" s="97"/>
      <c r="F4538" s="97"/>
      <c r="G4538" s="97"/>
      <c r="H4538" s="97"/>
      <c r="I4538" s="97"/>
      <c r="J4538" s="97"/>
      <c r="K4538" s="97"/>
      <c r="L4538" s="97"/>
      <c r="M4538" s="97"/>
    </row>
    <row r="4539" spans="1:13">
      <c r="A4539" s="5"/>
      <c r="B4539" s="96"/>
      <c r="C4539" s="96"/>
      <c r="D4539" s="97"/>
      <c r="E4539" s="97"/>
      <c r="F4539" s="97"/>
      <c r="G4539" s="97"/>
      <c r="H4539" s="97"/>
      <c r="I4539" s="97"/>
      <c r="J4539" s="97"/>
      <c r="K4539" s="97"/>
      <c r="L4539" s="97"/>
      <c r="M4539" s="97"/>
    </row>
    <row r="4540" spans="1:13">
      <c r="A4540" s="5"/>
      <c r="B4540" s="3"/>
      <c r="C4540" s="3"/>
      <c r="D4540" s="4"/>
      <c r="E4540" s="4"/>
      <c r="F4540" s="4"/>
      <c r="G4540" s="4"/>
      <c r="H4540" s="97"/>
      <c r="I4540" s="4"/>
      <c r="J4540" s="4"/>
      <c r="K4540" s="4"/>
      <c r="L4540" s="4"/>
      <c r="M4540" s="4"/>
    </row>
    <row r="4541" spans="1:13">
      <c r="A4541" s="5"/>
      <c r="B4541" s="96"/>
      <c r="C4541" s="96"/>
      <c r="D4541" s="97"/>
      <c r="E4541" s="4"/>
      <c r="F4541" s="4"/>
      <c r="G4541" s="4"/>
      <c r="H4541" s="97"/>
      <c r="I4541" s="97"/>
      <c r="J4541" s="97"/>
      <c r="K4541" s="97"/>
      <c r="L4541" s="97"/>
      <c r="M4541" s="97"/>
    </row>
    <row r="4542" spans="1:13">
      <c r="A4542" s="5"/>
      <c r="B4542" s="96"/>
      <c r="C4542" s="96"/>
      <c r="D4542" s="97"/>
      <c r="E4542" s="97"/>
      <c r="F4542" s="97"/>
      <c r="G4542" s="97"/>
      <c r="H4542" s="97"/>
      <c r="I4542" s="97"/>
      <c r="J4542" s="97"/>
      <c r="K4542" s="97"/>
      <c r="L4542" s="97"/>
      <c r="M4542" s="97"/>
    </row>
    <row r="4543" spans="1:13">
      <c r="A4543" s="5"/>
      <c r="B4543" s="96"/>
      <c r="C4543" s="96"/>
      <c r="D4543" s="97"/>
      <c r="E4543" s="97"/>
      <c r="F4543" s="97"/>
      <c r="G4543" s="97"/>
      <c r="H4543" s="97"/>
      <c r="I4543" s="97"/>
      <c r="J4543" s="97"/>
      <c r="K4543" s="97"/>
      <c r="L4543" s="97"/>
      <c r="M4543" s="97"/>
    </row>
    <row r="4544" spans="1:13">
      <c r="A4544" s="5"/>
      <c r="B4544" s="96"/>
      <c r="C4544" s="96"/>
      <c r="D4544" s="97"/>
      <c r="E4544" s="97"/>
      <c r="F4544" s="97"/>
      <c r="G4544" s="97"/>
      <c r="H4544" s="97"/>
      <c r="I4544" s="97"/>
      <c r="J4544" s="97"/>
      <c r="K4544" s="97"/>
      <c r="L4544" s="97"/>
      <c r="M4544" s="97"/>
    </row>
    <row r="4545" spans="1:13">
      <c r="A4545" s="5"/>
      <c r="B4545" s="96"/>
      <c r="C4545" s="96"/>
      <c r="D4545" s="97"/>
      <c r="E4545" s="97"/>
      <c r="F4545" s="97"/>
      <c r="G4545" s="97"/>
      <c r="H4545" s="97"/>
      <c r="I4545" s="97"/>
      <c r="J4545" s="97"/>
      <c r="K4545" s="97"/>
      <c r="L4545" s="97"/>
      <c r="M4545" s="97"/>
    </row>
    <row r="4546" spans="1:13">
      <c r="A4546" s="5"/>
      <c r="B4546" s="96"/>
      <c r="C4546" s="96"/>
      <c r="D4546" s="97"/>
      <c r="E4546" s="97"/>
      <c r="F4546" s="97"/>
      <c r="G4546" s="97"/>
      <c r="H4546" s="97"/>
      <c r="I4546" s="97"/>
      <c r="J4546" s="97"/>
      <c r="K4546" s="97"/>
      <c r="L4546" s="97"/>
      <c r="M4546" s="97"/>
    </row>
    <row r="4547" spans="1:13">
      <c r="A4547" s="5"/>
      <c r="B4547" s="96"/>
      <c r="C4547" s="96"/>
      <c r="D4547" s="97"/>
      <c r="E4547" s="97"/>
      <c r="F4547" s="97"/>
      <c r="G4547" s="97"/>
      <c r="H4547" s="97"/>
      <c r="I4547" s="97"/>
      <c r="J4547" s="97"/>
      <c r="K4547" s="97"/>
      <c r="L4547" s="97"/>
      <c r="M4547" s="97"/>
    </row>
    <row r="4548" spans="1:13">
      <c r="A4548" s="5"/>
      <c r="B4548" s="96"/>
      <c r="C4548" s="96"/>
      <c r="D4548" s="97"/>
      <c r="E4548" s="97"/>
      <c r="F4548" s="97"/>
      <c r="G4548" s="97"/>
      <c r="H4548" s="97"/>
      <c r="I4548" s="97"/>
      <c r="J4548" s="97"/>
      <c r="K4548" s="97"/>
      <c r="L4548" s="97"/>
      <c r="M4548" s="97"/>
    </row>
    <row r="4549" spans="1:13">
      <c r="A4549" s="5"/>
      <c r="B4549" s="96"/>
      <c r="C4549" s="96"/>
      <c r="D4549" s="97"/>
      <c r="E4549" s="97"/>
      <c r="F4549" s="97"/>
      <c r="G4549" s="97"/>
      <c r="H4549" s="97"/>
      <c r="I4549" s="97"/>
      <c r="J4549" s="97"/>
      <c r="K4549" s="97"/>
      <c r="L4549" s="97"/>
      <c r="M4549" s="97"/>
    </row>
    <row r="4550" spans="1:13">
      <c r="A4550" s="5"/>
      <c r="B4550" s="96"/>
      <c r="C4550" s="96"/>
      <c r="D4550" s="97"/>
      <c r="E4550" s="97"/>
      <c r="F4550" s="97"/>
      <c r="G4550" s="97"/>
      <c r="H4550" s="97"/>
      <c r="I4550" s="97"/>
      <c r="J4550" s="97"/>
      <c r="K4550" s="97"/>
      <c r="L4550" s="97"/>
      <c r="M4550" s="97"/>
    </row>
    <row r="4551" spans="1:13">
      <c r="A4551" s="5"/>
      <c r="B4551" s="96"/>
      <c r="C4551" s="96"/>
      <c r="D4551" s="97"/>
      <c r="E4551" s="97"/>
      <c r="F4551" s="97"/>
      <c r="G4551" s="97"/>
      <c r="H4551" s="97"/>
      <c r="I4551" s="97"/>
      <c r="J4551" s="97"/>
      <c r="K4551" s="97"/>
      <c r="L4551" s="97"/>
      <c r="M4551" s="97"/>
    </row>
    <row r="4552" spans="1:13">
      <c r="A4552" s="5"/>
      <c r="B4552" s="96"/>
      <c r="C4552" s="96"/>
      <c r="D4552" s="97"/>
      <c r="E4552" s="97"/>
      <c r="F4552" s="97"/>
      <c r="G4552" s="97"/>
      <c r="H4552" s="97"/>
      <c r="I4552" s="97"/>
      <c r="J4552" s="97"/>
      <c r="K4552" s="97"/>
      <c r="L4552" s="97"/>
      <c r="M4552" s="97"/>
    </row>
    <row r="4553" spans="1:13">
      <c r="A4553" s="5"/>
      <c r="B4553" s="96"/>
      <c r="C4553" s="96"/>
      <c r="D4553" s="97"/>
      <c r="E4553" s="97"/>
      <c r="F4553" s="97"/>
      <c r="G4553" s="97"/>
      <c r="H4553" s="97"/>
      <c r="I4553" s="97"/>
      <c r="J4553" s="97"/>
      <c r="K4553" s="97"/>
      <c r="L4553" s="97"/>
      <c r="M4553" s="97"/>
    </row>
    <row r="4554" spans="1:13">
      <c r="A4554" s="5"/>
      <c r="B4554" s="96"/>
      <c r="C4554" s="96"/>
      <c r="D4554" s="97"/>
      <c r="E4554" s="97"/>
      <c r="F4554" s="97"/>
      <c r="G4554" s="97"/>
      <c r="H4554" s="97"/>
      <c r="I4554" s="97"/>
      <c r="J4554" s="97"/>
      <c r="K4554" s="97"/>
      <c r="L4554" s="97"/>
      <c r="M4554" s="97"/>
    </row>
    <row r="4555" spans="1:13">
      <c r="A4555" s="5"/>
      <c r="B4555" s="96"/>
      <c r="C4555" s="96"/>
      <c r="D4555" s="97"/>
      <c r="E4555" s="97"/>
      <c r="F4555" s="97"/>
      <c r="G4555" s="97"/>
      <c r="H4555" s="97"/>
      <c r="I4555" s="97"/>
      <c r="J4555" s="97"/>
      <c r="K4555" s="97"/>
      <c r="L4555" s="97"/>
      <c r="M4555" s="97"/>
    </row>
    <row r="4556" spans="1:13">
      <c r="A4556" s="5"/>
      <c r="B4556" s="96"/>
      <c r="C4556" s="96"/>
      <c r="D4556" s="97"/>
      <c r="E4556" s="97"/>
      <c r="F4556" s="97"/>
      <c r="G4556" s="97"/>
      <c r="H4556" s="97"/>
      <c r="I4556" s="97"/>
      <c r="J4556" s="97"/>
      <c r="K4556" s="97"/>
      <c r="L4556" s="97"/>
      <c r="M4556" s="97"/>
    </row>
    <row r="4557" spans="1:13">
      <c r="A4557" s="5"/>
      <c r="B4557" s="96"/>
      <c r="C4557" s="96"/>
      <c r="D4557" s="97"/>
      <c r="E4557" s="97"/>
      <c r="F4557" s="97"/>
      <c r="G4557" s="97"/>
      <c r="H4557" s="97"/>
      <c r="I4557" s="97"/>
      <c r="J4557" s="97"/>
      <c r="K4557" s="97"/>
      <c r="L4557" s="97"/>
      <c r="M4557" s="97"/>
    </row>
    <row r="4558" spans="1:13">
      <c r="A4558" s="5"/>
      <c r="B4558" s="96"/>
      <c r="C4558" s="96"/>
      <c r="D4558" s="97"/>
      <c r="E4558" s="97"/>
      <c r="F4558" s="97"/>
      <c r="G4558" s="97"/>
      <c r="H4558" s="97"/>
      <c r="I4558" s="97"/>
      <c r="J4558" s="97"/>
      <c r="K4558" s="97"/>
      <c r="L4558" s="97"/>
      <c r="M4558" s="97"/>
    </row>
    <row r="4559" spans="1:13">
      <c r="A4559" s="5"/>
      <c r="B4559" s="96"/>
      <c r="C4559" s="96"/>
      <c r="D4559" s="97"/>
      <c r="E4559" s="97"/>
      <c r="F4559" s="97"/>
      <c r="G4559" s="97"/>
      <c r="H4559" s="97"/>
      <c r="I4559" s="97"/>
      <c r="J4559" s="97"/>
      <c r="K4559" s="97"/>
      <c r="L4559" s="97"/>
      <c r="M4559" s="97"/>
    </row>
    <row r="4560" spans="1:13">
      <c r="A4560" s="5"/>
      <c r="B4560" s="96"/>
      <c r="C4560" s="96"/>
      <c r="D4560" s="97"/>
      <c r="E4560" s="97"/>
      <c r="F4560" s="97"/>
      <c r="G4560" s="97"/>
      <c r="H4560" s="97"/>
      <c r="I4560" s="97"/>
      <c r="J4560" s="97"/>
      <c r="K4560" s="97"/>
      <c r="L4560" s="97"/>
      <c r="M4560" s="97"/>
    </row>
    <row r="4561" spans="1:13">
      <c r="A4561" s="5"/>
      <c r="B4561" s="96"/>
      <c r="C4561" s="96"/>
      <c r="D4561" s="97"/>
      <c r="E4561" s="97"/>
      <c r="F4561" s="97"/>
      <c r="G4561" s="97"/>
      <c r="H4561" s="97"/>
      <c r="I4561" s="97"/>
      <c r="J4561" s="97"/>
      <c r="K4561" s="97"/>
      <c r="L4561" s="97"/>
      <c r="M4561" s="97"/>
    </row>
    <row r="4562" spans="1:13">
      <c r="A4562" s="5"/>
      <c r="B4562" s="96"/>
      <c r="C4562" s="96"/>
      <c r="D4562" s="97"/>
      <c r="E4562" s="97"/>
      <c r="F4562" s="97"/>
      <c r="G4562" s="97"/>
      <c r="H4562" s="97"/>
      <c r="I4562" s="97"/>
      <c r="J4562" s="97"/>
      <c r="K4562" s="97"/>
      <c r="L4562" s="97"/>
      <c r="M4562" s="97"/>
    </row>
    <row r="4563" spans="1:13">
      <c r="A4563" s="5"/>
      <c r="B4563" s="96"/>
      <c r="C4563" s="96"/>
      <c r="D4563" s="97"/>
      <c r="E4563" s="97"/>
      <c r="F4563" s="97"/>
      <c r="G4563" s="97"/>
      <c r="H4563" s="97"/>
      <c r="I4563" s="97"/>
      <c r="J4563" s="97"/>
      <c r="K4563" s="97"/>
      <c r="L4563" s="97"/>
      <c r="M4563" s="97"/>
    </row>
    <row r="4564" spans="1:13">
      <c r="A4564" s="5"/>
      <c r="B4564" s="96"/>
      <c r="C4564" s="96"/>
      <c r="D4564" s="97"/>
      <c r="E4564" s="97"/>
      <c r="F4564" s="97"/>
      <c r="G4564" s="97"/>
      <c r="H4564" s="97"/>
      <c r="I4564" s="97"/>
      <c r="J4564" s="97"/>
      <c r="K4564" s="97"/>
      <c r="L4564" s="97"/>
      <c r="M4564" s="97"/>
    </row>
    <row r="4565" spans="1:13">
      <c r="A4565" s="5"/>
      <c r="B4565" s="96"/>
      <c r="C4565" s="96"/>
      <c r="D4565" s="97"/>
      <c r="E4565" s="97"/>
      <c r="F4565" s="97"/>
      <c r="G4565" s="97"/>
      <c r="H4565" s="97"/>
      <c r="I4565" s="97"/>
      <c r="J4565" s="97"/>
      <c r="K4565" s="97"/>
      <c r="L4565" s="97"/>
      <c r="M4565" s="97"/>
    </row>
    <row r="4566" spans="1:13">
      <c r="A4566" s="5"/>
      <c r="B4566" s="96"/>
      <c r="C4566" s="96"/>
      <c r="D4566" s="97"/>
      <c r="E4566" s="97"/>
      <c r="F4566" s="97"/>
      <c r="G4566" s="97"/>
      <c r="H4566" s="97"/>
      <c r="I4566" s="97"/>
      <c r="J4566" s="97"/>
      <c r="K4566" s="97"/>
      <c r="L4566" s="97"/>
      <c r="M4566" s="97"/>
    </row>
    <row r="4567" spans="1:13">
      <c r="A4567" s="5"/>
      <c r="B4567" s="96"/>
      <c r="C4567" s="96"/>
      <c r="D4567" s="97"/>
      <c r="E4567" s="97"/>
      <c r="F4567" s="97"/>
      <c r="G4567" s="97"/>
      <c r="H4567" s="97"/>
      <c r="I4567" s="97"/>
      <c r="J4567" s="97"/>
      <c r="K4567" s="97"/>
      <c r="L4567" s="97"/>
      <c r="M4567" s="97"/>
    </row>
    <row r="4568" spans="1:13">
      <c r="A4568" s="5"/>
      <c r="B4568" s="96"/>
      <c r="C4568" s="96"/>
      <c r="D4568" s="97"/>
      <c r="E4568" s="97"/>
      <c r="F4568" s="97"/>
      <c r="G4568" s="97"/>
      <c r="H4568" s="97"/>
      <c r="I4568" s="97"/>
      <c r="J4568" s="97"/>
      <c r="K4568" s="97"/>
      <c r="L4568" s="97"/>
      <c r="M4568" s="97"/>
    </row>
    <row r="4569" spans="1:13">
      <c r="A4569" s="5"/>
      <c r="B4569" s="96"/>
      <c r="C4569" s="96"/>
      <c r="D4569" s="97"/>
      <c r="E4569" s="97"/>
      <c r="F4569" s="97"/>
      <c r="G4569" s="97"/>
      <c r="H4569" s="97"/>
      <c r="I4569" s="97"/>
      <c r="J4569" s="97"/>
      <c r="K4569" s="97"/>
      <c r="L4569" s="97"/>
      <c r="M4569" s="97"/>
    </row>
    <row r="4570" spans="1:13">
      <c r="A4570" s="5"/>
      <c r="B4570" s="96"/>
      <c r="C4570" s="96"/>
      <c r="D4570" s="97"/>
      <c r="E4570" s="97"/>
      <c r="F4570" s="97"/>
      <c r="G4570" s="97"/>
      <c r="H4570" s="97"/>
      <c r="I4570" s="97"/>
      <c r="J4570" s="97"/>
      <c r="K4570" s="97"/>
      <c r="L4570" s="97"/>
      <c r="M4570" s="97"/>
    </row>
    <row r="4571" spans="1:13">
      <c r="A4571" s="5"/>
      <c r="B4571" s="96"/>
      <c r="C4571" s="96"/>
      <c r="D4571" s="97"/>
      <c r="E4571" s="97"/>
      <c r="F4571" s="97"/>
      <c r="G4571" s="97"/>
      <c r="H4571" s="97"/>
      <c r="I4571" s="97"/>
      <c r="J4571" s="97"/>
      <c r="K4571" s="97"/>
      <c r="L4571" s="97"/>
      <c r="M4571" s="97"/>
    </row>
    <row r="4572" spans="1:13">
      <c r="A4572" s="5"/>
      <c r="B4572" s="96"/>
      <c r="C4572" s="96"/>
      <c r="D4572" s="97"/>
      <c r="E4572" s="97"/>
      <c r="F4572" s="97"/>
      <c r="G4572" s="97"/>
      <c r="H4572" s="97"/>
      <c r="I4572" s="97"/>
      <c r="J4572" s="97"/>
      <c r="K4572" s="97"/>
      <c r="L4572" s="97"/>
      <c r="M4572" s="97"/>
    </row>
    <row r="4573" spans="1:13">
      <c r="A4573" s="5"/>
      <c r="B4573" s="96"/>
      <c r="C4573" s="96"/>
      <c r="D4573" s="97"/>
      <c r="E4573" s="97"/>
      <c r="F4573" s="97"/>
      <c r="G4573" s="97"/>
      <c r="H4573" s="97"/>
      <c r="I4573" s="97"/>
      <c r="J4573" s="97"/>
      <c r="K4573" s="97"/>
      <c r="L4573" s="97"/>
      <c r="M4573" s="97"/>
    </row>
    <row r="4574" spans="1:13">
      <c r="A4574" s="5"/>
      <c r="B4574" s="96"/>
      <c r="C4574" s="96"/>
      <c r="D4574" s="97"/>
      <c r="E4574" s="97"/>
      <c r="F4574" s="97"/>
      <c r="G4574" s="97"/>
      <c r="H4574" s="97"/>
      <c r="I4574" s="97"/>
      <c r="J4574" s="97"/>
      <c r="K4574" s="97"/>
      <c r="L4574" s="97"/>
      <c r="M4574" s="97"/>
    </row>
    <row r="4575" spans="1:13">
      <c r="A4575" s="5"/>
      <c r="B4575" s="96"/>
      <c r="C4575" s="96"/>
      <c r="D4575" s="97"/>
      <c r="E4575" s="97"/>
      <c r="F4575" s="97"/>
      <c r="G4575" s="97"/>
      <c r="H4575" s="97"/>
      <c r="I4575" s="97"/>
      <c r="J4575" s="97"/>
      <c r="K4575" s="97"/>
      <c r="L4575" s="97"/>
      <c r="M4575" s="97"/>
    </row>
    <row r="4576" spans="1:13">
      <c r="A4576" s="5"/>
      <c r="B4576" s="96"/>
      <c r="C4576" s="96"/>
      <c r="D4576" s="97"/>
      <c r="E4576" s="97"/>
      <c r="F4576" s="97"/>
      <c r="G4576" s="97"/>
      <c r="H4576" s="97"/>
      <c r="I4576" s="97"/>
      <c r="J4576" s="97"/>
      <c r="K4576" s="97"/>
      <c r="L4576" s="97"/>
      <c r="M4576" s="97"/>
    </row>
    <row r="4577" spans="1:13">
      <c r="A4577" s="5"/>
      <c r="B4577" s="96"/>
      <c r="C4577" s="96"/>
      <c r="D4577" s="97"/>
      <c r="E4577" s="97"/>
      <c r="F4577" s="97"/>
      <c r="G4577" s="97"/>
      <c r="H4577" s="97"/>
      <c r="I4577" s="97"/>
      <c r="J4577" s="97"/>
      <c r="K4577" s="97"/>
      <c r="L4577" s="97"/>
      <c r="M4577" s="97"/>
    </row>
    <row r="4578" spans="1:13">
      <c r="A4578" s="5"/>
      <c r="B4578" s="96"/>
      <c r="C4578" s="96"/>
      <c r="D4578" s="97"/>
      <c r="E4578" s="97"/>
      <c r="F4578" s="97"/>
      <c r="G4578" s="97"/>
      <c r="H4578" s="97"/>
      <c r="I4578" s="97"/>
      <c r="J4578" s="97"/>
      <c r="K4578" s="97"/>
      <c r="L4578" s="97"/>
      <c r="M4578" s="97"/>
    </row>
    <row r="4579" spans="1:13">
      <c r="A4579" s="5"/>
      <c r="B4579" s="96"/>
      <c r="C4579" s="96"/>
      <c r="D4579" s="97"/>
      <c r="E4579" s="97"/>
      <c r="F4579" s="97"/>
      <c r="G4579" s="97"/>
      <c r="H4579" s="97"/>
      <c r="I4579" s="97"/>
      <c r="J4579" s="97"/>
      <c r="K4579" s="97"/>
      <c r="L4579" s="97"/>
      <c r="M4579" s="97"/>
    </row>
    <row r="4580" spans="1:13">
      <c r="A4580" s="5"/>
      <c r="B4580" s="96"/>
      <c r="C4580" s="96"/>
      <c r="D4580" s="97"/>
      <c r="E4580" s="97"/>
      <c r="F4580" s="97"/>
      <c r="G4580" s="97"/>
      <c r="H4580" s="97"/>
      <c r="I4580" s="97"/>
      <c r="J4580" s="97"/>
      <c r="K4580" s="97"/>
      <c r="L4580" s="97"/>
      <c r="M4580" s="97"/>
    </row>
    <row r="4581" spans="1:13">
      <c r="A4581" s="5"/>
      <c r="B4581" s="96"/>
      <c r="C4581" s="96"/>
      <c r="D4581" s="97"/>
      <c r="E4581" s="97"/>
      <c r="F4581" s="97"/>
      <c r="G4581" s="97"/>
      <c r="H4581" s="97"/>
      <c r="I4581" s="97"/>
      <c r="J4581" s="97"/>
      <c r="K4581" s="97"/>
      <c r="L4581" s="97"/>
      <c r="M4581" s="97"/>
    </row>
    <row r="4582" spans="1:13">
      <c r="A4582" s="5"/>
      <c r="B4582" s="96"/>
      <c r="C4582" s="96"/>
      <c r="D4582" s="97"/>
      <c r="E4582" s="97"/>
      <c r="F4582" s="97"/>
      <c r="G4582" s="97"/>
      <c r="H4582" s="97"/>
      <c r="I4582" s="97"/>
      <c r="J4582" s="97"/>
      <c r="K4582" s="97"/>
      <c r="L4582" s="97"/>
      <c r="M4582" s="97"/>
    </row>
    <row r="4583" spans="1:13">
      <c r="A4583" s="5"/>
      <c r="B4583" s="96"/>
      <c r="C4583" s="3"/>
      <c r="D4583" s="4"/>
      <c r="E4583" s="4"/>
      <c r="F4583" s="4"/>
      <c r="G4583" s="4"/>
      <c r="H4583" s="97"/>
      <c r="I4583" s="97"/>
      <c r="J4583" s="97"/>
      <c r="K4583" s="97"/>
      <c r="L4583" s="97"/>
      <c r="M4583" s="97"/>
    </row>
    <row r="4584" spans="1:13">
      <c r="A4584" s="5"/>
      <c r="B4584" s="96"/>
      <c r="C4584" s="96"/>
      <c r="D4584" s="97"/>
      <c r="E4584" s="97"/>
      <c r="F4584" s="97"/>
      <c r="G4584" s="97"/>
      <c r="H4584" s="97"/>
      <c r="I4584" s="97"/>
      <c r="J4584" s="97"/>
      <c r="K4584" s="97"/>
      <c r="L4584" s="97"/>
      <c r="M4584" s="97"/>
    </row>
    <row r="4585" spans="1:13">
      <c r="A4585" s="5"/>
      <c r="B4585" s="96"/>
      <c r="C4585" s="96"/>
      <c r="D4585" s="97"/>
      <c r="E4585" s="97"/>
      <c r="F4585" s="97"/>
      <c r="G4585" s="97"/>
      <c r="H4585" s="97"/>
      <c r="I4585" s="97"/>
      <c r="J4585" s="97"/>
      <c r="K4585" s="97"/>
      <c r="L4585" s="97"/>
      <c r="M4585" s="97"/>
    </row>
    <row r="4586" spans="1:13">
      <c r="A4586" s="5"/>
      <c r="B4586" s="96"/>
      <c r="C4586" s="96"/>
      <c r="D4586" s="97"/>
      <c r="E4586" s="97"/>
      <c r="F4586" s="97"/>
      <c r="G4586" s="97"/>
      <c r="H4586" s="97"/>
      <c r="I4586" s="97"/>
      <c r="J4586" s="97"/>
      <c r="K4586" s="97"/>
      <c r="L4586" s="97"/>
      <c r="M4586" s="97"/>
    </row>
    <row r="4587" spans="1:13">
      <c r="A4587" s="5"/>
      <c r="B4587" s="96"/>
      <c r="C4587" s="96"/>
      <c r="D4587" s="97"/>
      <c r="E4587" s="97"/>
      <c r="F4587" s="97"/>
      <c r="G4587" s="97"/>
      <c r="H4587" s="97"/>
      <c r="I4587" s="97"/>
      <c r="J4587" s="97"/>
      <c r="K4587" s="97"/>
      <c r="L4587" s="97"/>
      <c r="M4587" s="97"/>
    </row>
    <row r="4588" spans="1:13">
      <c r="A4588" s="5"/>
      <c r="B4588" s="96"/>
      <c r="C4588" s="96"/>
      <c r="D4588" s="97"/>
      <c r="E4588" s="97"/>
      <c r="F4588" s="97"/>
      <c r="G4588" s="97"/>
      <c r="H4588" s="97"/>
      <c r="I4588" s="97"/>
      <c r="J4588" s="97"/>
      <c r="K4588" s="97"/>
      <c r="L4588" s="97"/>
      <c r="M4588" s="97"/>
    </row>
    <row r="4589" spans="1:13">
      <c r="A4589" s="5"/>
      <c r="B4589" s="96"/>
      <c r="C4589" s="96"/>
      <c r="D4589" s="97"/>
      <c r="E4589" s="97"/>
      <c r="F4589" s="97"/>
      <c r="G4589" s="97"/>
      <c r="H4589" s="97"/>
      <c r="I4589" s="97"/>
      <c r="J4589" s="97"/>
      <c r="K4589" s="97"/>
      <c r="L4589" s="97"/>
      <c r="M4589" s="97"/>
    </row>
    <row r="4590" spans="1:13">
      <c r="A4590" s="5"/>
      <c r="B4590" s="96"/>
      <c r="C4590" s="96"/>
      <c r="D4590" s="97"/>
      <c r="E4590" s="97"/>
      <c r="F4590" s="97"/>
      <c r="G4590" s="97"/>
      <c r="H4590" s="97"/>
      <c r="I4590" s="97"/>
      <c r="J4590" s="97"/>
      <c r="K4590" s="97"/>
      <c r="L4590" s="97"/>
      <c r="M4590" s="97"/>
    </row>
    <row r="4591" spans="1:13">
      <c r="A4591" s="5"/>
      <c r="B4591" s="96"/>
      <c r="C4591" s="96"/>
      <c r="D4591" s="97"/>
      <c r="E4591" s="97"/>
      <c r="F4591" s="97"/>
      <c r="G4591" s="97"/>
      <c r="H4591" s="97"/>
      <c r="I4591" s="97"/>
      <c r="J4591" s="97"/>
      <c r="K4591" s="97"/>
      <c r="L4591" s="97"/>
      <c r="M4591" s="97"/>
    </row>
    <row r="4592" spans="1:13">
      <c r="A4592" s="5"/>
      <c r="B4592" s="96"/>
      <c r="C4592" s="96"/>
      <c r="D4592" s="97"/>
      <c r="E4592" s="97"/>
      <c r="F4592" s="97"/>
      <c r="G4592" s="97"/>
      <c r="H4592" s="97"/>
      <c r="I4592" s="97"/>
      <c r="J4592" s="97"/>
      <c r="K4592" s="97"/>
      <c r="L4592" s="97"/>
      <c r="M4592" s="97"/>
    </row>
    <row r="4593" spans="1:13">
      <c r="A4593" s="5"/>
      <c r="B4593" s="96"/>
      <c r="C4593" s="96"/>
      <c r="D4593" s="97"/>
      <c r="E4593" s="97"/>
      <c r="F4593" s="97"/>
      <c r="G4593" s="97"/>
      <c r="H4593" s="97"/>
      <c r="I4593" s="97"/>
      <c r="J4593" s="97"/>
      <c r="K4593" s="97"/>
      <c r="L4593" s="97"/>
      <c r="M4593" s="97"/>
    </row>
    <row r="4594" spans="1:13">
      <c r="A4594" s="5"/>
      <c r="B4594" s="96"/>
      <c r="C4594" s="96"/>
      <c r="D4594" s="97"/>
      <c r="E4594" s="97"/>
      <c r="F4594" s="97"/>
      <c r="G4594" s="97"/>
      <c r="H4594" s="97"/>
      <c r="I4594" s="97"/>
      <c r="J4594" s="97"/>
      <c r="K4594" s="97"/>
      <c r="L4594" s="97"/>
      <c r="M4594" s="97"/>
    </row>
    <row r="4595" spans="1:13">
      <c r="A4595" s="5"/>
      <c r="B4595" s="3"/>
      <c r="C4595" s="3"/>
      <c r="D4595" s="4"/>
      <c r="E4595" s="4"/>
      <c r="F4595" s="4"/>
      <c r="G4595" s="4"/>
      <c r="H4595" s="97"/>
      <c r="I4595" s="4"/>
      <c r="J4595" s="4"/>
      <c r="K4595" s="4"/>
      <c r="L4595" s="4"/>
      <c r="M4595" s="4"/>
    </row>
    <row r="4596" spans="1:13">
      <c r="A4596" s="5"/>
      <c r="B4596" s="3"/>
      <c r="C4596" s="3"/>
      <c r="D4596" s="4"/>
      <c r="E4596" s="4"/>
      <c r="F4596" s="4"/>
      <c r="G4596" s="4"/>
      <c r="H4596" s="97"/>
      <c r="I4596" s="4"/>
      <c r="J4596" s="4"/>
      <c r="K4596" s="4"/>
      <c r="L4596" s="4"/>
      <c r="M4596" s="4"/>
    </row>
    <row r="4597" spans="1:13">
      <c r="A4597" s="5"/>
      <c r="B4597" s="96"/>
      <c r="C4597" s="96"/>
      <c r="D4597" s="97"/>
      <c r="E4597" s="97"/>
      <c r="F4597" s="97"/>
      <c r="G4597" s="97"/>
      <c r="H4597" s="97"/>
      <c r="I4597" s="97"/>
      <c r="J4597" s="97"/>
      <c r="K4597" s="97"/>
      <c r="L4597" s="97"/>
      <c r="M4597" s="97"/>
    </row>
    <row r="4598" spans="1:13">
      <c r="A4598" s="5"/>
      <c r="B4598" s="96"/>
      <c r="C4598" s="96"/>
      <c r="D4598" s="97"/>
      <c r="E4598" s="97"/>
      <c r="F4598" s="97"/>
      <c r="G4598" s="97"/>
      <c r="H4598" s="97"/>
      <c r="I4598" s="97"/>
      <c r="J4598" s="97"/>
      <c r="K4598" s="97"/>
      <c r="L4598" s="97"/>
      <c r="M4598" s="97"/>
    </row>
    <row r="4599" spans="1:13">
      <c r="A4599" s="5"/>
      <c r="B4599" s="96"/>
      <c r="C4599" s="96"/>
      <c r="D4599" s="97"/>
      <c r="E4599" s="97"/>
      <c r="F4599" s="97"/>
      <c r="G4599" s="97"/>
      <c r="H4599" s="97"/>
      <c r="I4599" s="97"/>
      <c r="J4599" s="97"/>
      <c r="K4599" s="97"/>
      <c r="L4599" s="97"/>
      <c r="M4599" s="97"/>
    </row>
    <row r="4600" spans="1:13">
      <c r="A4600" s="5"/>
      <c r="B4600" s="96"/>
      <c r="C4600" s="96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</row>
    <row r="4601" spans="1:13">
      <c r="A4601" s="5"/>
      <c r="B4601" s="96"/>
      <c r="C4601" s="96"/>
      <c r="D4601" s="97"/>
      <c r="E4601" s="97"/>
      <c r="F4601" s="97"/>
      <c r="G4601" s="97"/>
      <c r="H4601" s="97"/>
      <c r="I4601" s="97"/>
      <c r="J4601" s="97"/>
      <c r="K4601" s="97"/>
      <c r="L4601" s="97"/>
      <c r="M4601" s="97"/>
    </row>
    <row r="4602" spans="1:13">
      <c r="A4602" s="5"/>
      <c r="B4602" s="96"/>
      <c r="C4602" s="96"/>
      <c r="D4602" s="97"/>
      <c r="E4602" s="97"/>
      <c r="F4602" s="97"/>
      <c r="G4602" s="97"/>
      <c r="H4602" s="97"/>
      <c r="I4602" s="97"/>
      <c r="J4602" s="97"/>
      <c r="K4602" s="97"/>
      <c r="L4602" s="97"/>
      <c r="M4602" s="97"/>
    </row>
    <row r="4603" spans="1:13">
      <c r="A4603" s="5"/>
      <c r="B4603" s="96"/>
      <c r="C4603" s="96"/>
      <c r="D4603" s="97"/>
      <c r="E4603" s="97"/>
      <c r="F4603" s="97"/>
      <c r="G4603" s="97"/>
      <c r="H4603" s="97"/>
      <c r="I4603" s="97"/>
      <c r="J4603" s="97"/>
      <c r="K4603" s="97"/>
      <c r="L4603" s="97"/>
      <c r="M4603" s="97"/>
    </row>
    <row r="4604" spans="1:13">
      <c r="A4604" s="5"/>
      <c r="B4604" s="3"/>
      <c r="C4604" s="3"/>
      <c r="D4604" s="4"/>
      <c r="E4604" s="4"/>
      <c r="F4604" s="4"/>
      <c r="G4604" s="4"/>
      <c r="H4604" s="97"/>
      <c r="I4604" s="4"/>
      <c r="J4604" s="4"/>
      <c r="K4604" s="4"/>
      <c r="L4604" s="4"/>
      <c r="M4604" s="4"/>
    </row>
    <row r="4605" spans="1:13">
      <c r="A4605" s="5"/>
      <c r="B4605" s="3"/>
      <c r="C4605" s="3"/>
      <c r="D4605" s="4"/>
      <c r="E4605" s="4"/>
      <c r="F4605" s="4"/>
      <c r="G4605" s="4"/>
      <c r="H4605" s="97"/>
      <c r="I4605" s="4"/>
      <c r="J4605" s="4"/>
      <c r="K4605" s="4"/>
      <c r="L4605" s="4"/>
      <c r="M4605" s="4"/>
    </row>
    <row r="4606" spans="1:13">
      <c r="A4606" s="5"/>
      <c r="B4606" s="3"/>
      <c r="C4606" s="3"/>
      <c r="D4606" s="4"/>
      <c r="E4606" s="4"/>
      <c r="F4606" s="4"/>
      <c r="G4606" s="4"/>
      <c r="H4606" s="97"/>
      <c r="I4606" s="97"/>
      <c r="J4606" s="97"/>
      <c r="K4606" s="97"/>
      <c r="L4606" s="97"/>
      <c r="M4606" s="4"/>
    </row>
    <row r="4607" spans="1:13">
      <c r="A4607" s="5"/>
      <c r="B4607" s="96"/>
      <c r="C4607" s="96"/>
      <c r="D4607" s="97"/>
      <c r="E4607" s="97"/>
      <c r="F4607" s="97"/>
      <c r="G4607" s="97"/>
      <c r="H4607" s="97"/>
      <c r="I4607" s="97"/>
      <c r="J4607" s="97"/>
      <c r="K4607" s="97"/>
      <c r="L4607" s="97"/>
      <c r="M4607" s="97"/>
    </row>
    <row r="4608" spans="1:13">
      <c r="A4608" s="5"/>
      <c r="B4608" s="96"/>
      <c r="C4608" s="96"/>
      <c r="D4608" s="97"/>
      <c r="E4608" s="97"/>
      <c r="F4608" s="97"/>
      <c r="G4608" s="97"/>
      <c r="H4608" s="97"/>
      <c r="I4608" s="97"/>
      <c r="J4608" s="97"/>
      <c r="K4608" s="97"/>
      <c r="L4608" s="97"/>
      <c r="M4608" s="97"/>
    </row>
    <row r="4609" spans="1:13">
      <c r="A4609" s="5"/>
      <c r="B4609" s="96"/>
      <c r="C4609" s="96"/>
      <c r="D4609" s="97"/>
      <c r="E4609" s="97"/>
      <c r="F4609" s="97"/>
      <c r="G4609" s="97"/>
      <c r="H4609" s="97"/>
      <c r="I4609" s="97"/>
      <c r="J4609" s="97"/>
      <c r="K4609" s="97"/>
      <c r="L4609" s="97"/>
      <c r="M4609" s="97"/>
    </row>
    <row r="4610" spans="1:13">
      <c r="A4610" s="5"/>
      <c r="B4610" s="96"/>
      <c r="C4610" s="96"/>
      <c r="D4610" s="97"/>
      <c r="E4610" s="97"/>
      <c r="F4610" s="97"/>
      <c r="G4610" s="97"/>
      <c r="H4610" s="97"/>
      <c r="I4610" s="97"/>
      <c r="J4610" s="97"/>
      <c r="K4610" s="97"/>
      <c r="L4610" s="97"/>
      <c r="M4610" s="97"/>
    </row>
    <row r="4611" spans="1:13">
      <c r="A4611" s="5"/>
      <c r="B4611" s="96"/>
      <c r="C4611" s="96"/>
      <c r="D4611" s="97"/>
      <c r="E4611" s="97"/>
      <c r="F4611" s="97"/>
      <c r="G4611" s="97"/>
      <c r="H4611" s="97"/>
      <c r="I4611" s="97"/>
      <c r="J4611" s="97"/>
      <c r="K4611" s="97"/>
      <c r="L4611" s="97"/>
      <c r="M4611" s="97"/>
    </row>
    <row r="4612" spans="1:13">
      <c r="A4612" s="5"/>
      <c r="B4612" s="96"/>
      <c r="C4612" s="96"/>
      <c r="D4612" s="97"/>
      <c r="E4612" s="97"/>
      <c r="F4612" s="97"/>
      <c r="G4612" s="97"/>
      <c r="H4612" s="97"/>
      <c r="I4612" s="97"/>
      <c r="J4612" s="97"/>
      <c r="K4612" s="97"/>
      <c r="L4612" s="97"/>
      <c r="M4612" s="97"/>
    </row>
    <row r="4613" spans="1:13">
      <c r="A4613" s="5"/>
      <c r="B4613" s="96"/>
      <c r="C4613" s="96"/>
      <c r="D4613" s="97"/>
      <c r="E4613" s="97"/>
      <c r="F4613" s="97"/>
      <c r="G4613" s="97"/>
      <c r="H4613" s="97"/>
      <c r="I4613" s="97"/>
      <c r="J4613" s="97"/>
      <c r="K4613" s="97"/>
      <c r="L4613" s="97"/>
      <c r="M4613" s="97"/>
    </row>
    <row r="4614" spans="1:13">
      <c r="A4614" s="5"/>
      <c r="B4614" s="96"/>
      <c r="C4614" s="96"/>
      <c r="D4614" s="97"/>
      <c r="E4614" s="97"/>
      <c r="F4614" s="97"/>
      <c r="G4614" s="97"/>
      <c r="H4614" s="97"/>
      <c r="I4614" s="97"/>
      <c r="J4614" s="97"/>
      <c r="K4614" s="97"/>
      <c r="L4614" s="97"/>
      <c r="M4614" s="97"/>
    </row>
    <row r="4615" spans="1:13">
      <c r="A4615" s="5"/>
      <c r="B4615" s="96"/>
      <c r="C4615" s="96"/>
      <c r="D4615" s="97"/>
      <c r="E4615" s="97"/>
      <c r="F4615" s="97"/>
      <c r="G4615" s="97"/>
      <c r="H4615" s="97"/>
      <c r="I4615" s="97"/>
      <c r="J4615" s="97"/>
      <c r="K4615" s="97"/>
      <c r="L4615" s="97"/>
      <c r="M4615" s="97"/>
    </row>
    <row r="4616" spans="1:13">
      <c r="A4616" s="5"/>
      <c r="B4616" s="96"/>
      <c r="C4616" s="96"/>
      <c r="D4616" s="97"/>
      <c r="E4616" s="97"/>
      <c r="F4616" s="97"/>
      <c r="G4616" s="97"/>
      <c r="H4616" s="97"/>
      <c r="I4616" s="97"/>
      <c r="J4616" s="97"/>
      <c r="K4616" s="97"/>
      <c r="L4616" s="97"/>
      <c r="M4616" s="97"/>
    </row>
    <row r="4617" spans="1:13">
      <c r="A4617" s="5"/>
      <c r="B4617" s="96"/>
      <c r="C4617" s="96"/>
      <c r="D4617" s="97"/>
      <c r="E4617" s="97"/>
      <c r="F4617" s="97"/>
      <c r="G4617" s="97"/>
      <c r="H4617" s="97"/>
      <c r="I4617" s="97"/>
      <c r="J4617" s="97"/>
      <c r="K4617" s="97"/>
      <c r="L4617" s="97"/>
      <c r="M4617" s="97"/>
    </row>
    <row r="4618" spans="1:13">
      <c r="A4618" s="5"/>
      <c r="B4618" s="96"/>
      <c r="C4618" s="96"/>
      <c r="D4618" s="97"/>
      <c r="E4618" s="97"/>
      <c r="F4618" s="97"/>
      <c r="G4618" s="97"/>
      <c r="H4618" s="97"/>
      <c r="I4618" s="97"/>
      <c r="J4618" s="97"/>
      <c r="K4618" s="97"/>
      <c r="L4618" s="97"/>
      <c r="M4618" s="97"/>
    </row>
    <row r="4619" spans="1:13">
      <c r="A4619" s="5"/>
      <c r="B4619" s="96"/>
      <c r="C4619" s="96"/>
      <c r="D4619" s="97"/>
      <c r="E4619" s="97"/>
      <c r="F4619" s="97"/>
      <c r="G4619" s="97"/>
      <c r="H4619" s="97"/>
      <c r="I4619" s="97"/>
      <c r="J4619" s="97"/>
      <c r="K4619" s="97"/>
      <c r="L4619" s="97"/>
      <c r="M4619" s="97"/>
    </row>
    <row r="4620" spans="1:13">
      <c r="A4620" s="5"/>
      <c r="B4620" s="96"/>
      <c r="C4620" s="96"/>
      <c r="D4620" s="97"/>
      <c r="E4620" s="97"/>
      <c r="F4620" s="97"/>
      <c r="G4620" s="97"/>
      <c r="H4620" s="97"/>
      <c r="I4620" s="97"/>
      <c r="J4620" s="97"/>
      <c r="K4620" s="97"/>
      <c r="L4620" s="97"/>
      <c r="M4620" s="97"/>
    </row>
    <row r="4621" spans="1:13">
      <c r="A4621" s="5"/>
      <c r="B4621" s="96"/>
      <c r="C4621" s="96"/>
      <c r="D4621" s="97"/>
      <c r="E4621" s="97"/>
      <c r="F4621" s="97"/>
      <c r="G4621" s="97"/>
      <c r="H4621" s="97"/>
      <c r="I4621" s="97"/>
      <c r="J4621" s="97"/>
      <c r="K4621" s="97"/>
      <c r="L4621" s="97"/>
      <c r="M4621" s="97"/>
    </row>
    <row r="4622" spans="1:13">
      <c r="A4622" s="5"/>
      <c r="B4622" s="96"/>
      <c r="C4622" s="96"/>
      <c r="D4622" s="97"/>
      <c r="E4622" s="97"/>
      <c r="F4622" s="97"/>
      <c r="G4622" s="97"/>
      <c r="H4622" s="97"/>
      <c r="I4622" s="97"/>
      <c r="J4622" s="97"/>
      <c r="K4622" s="97"/>
      <c r="L4622" s="97"/>
      <c r="M4622" s="97"/>
    </row>
    <row r="4623" spans="1:13">
      <c r="A4623" s="5"/>
      <c r="B4623" s="96"/>
      <c r="C4623" s="96"/>
      <c r="D4623" s="97"/>
      <c r="E4623" s="97"/>
      <c r="F4623" s="97"/>
      <c r="G4623" s="97"/>
      <c r="H4623" s="97"/>
      <c r="I4623" s="97"/>
      <c r="J4623" s="97"/>
      <c r="K4623" s="97"/>
      <c r="L4623" s="97"/>
      <c r="M4623" s="97"/>
    </row>
    <row r="4624" spans="1:13">
      <c r="A4624" s="5"/>
      <c r="B4624" s="96"/>
      <c r="C4624" s="96"/>
      <c r="D4624" s="97"/>
      <c r="E4624" s="97"/>
      <c r="F4624" s="97"/>
      <c r="G4624" s="97"/>
      <c r="H4624" s="97"/>
      <c r="I4624" s="97"/>
      <c r="J4624" s="97"/>
      <c r="K4624" s="97"/>
      <c r="L4624" s="97"/>
      <c r="M4624" s="97"/>
    </row>
    <row r="4625" spans="1:13">
      <c r="A4625" s="5"/>
      <c r="B4625" s="96"/>
      <c r="C4625" s="96"/>
      <c r="D4625" s="97"/>
      <c r="E4625" s="97"/>
      <c r="F4625" s="97"/>
      <c r="G4625" s="97"/>
      <c r="H4625" s="97"/>
      <c r="I4625" s="97"/>
      <c r="J4625" s="97"/>
      <c r="K4625" s="97"/>
      <c r="L4625" s="97"/>
      <c r="M4625" s="97"/>
    </row>
    <row r="4626" spans="1:13">
      <c r="A4626" s="5"/>
      <c r="B4626" s="96"/>
      <c r="C4626" s="96"/>
      <c r="D4626" s="97"/>
      <c r="E4626" s="97"/>
      <c r="F4626" s="97"/>
      <c r="G4626" s="97"/>
      <c r="H4626" s="97"/>
      <c r="I4626" s="97"/>
      <c r="J4626" s="97"/>
      <c r="K4626" s="97"/>
      <c r="L4626" s="97"/>
      <c r="M4626" s="97"/>
    </row>
    <row r="4627" spans="1:13">
      <c r="A4627" s="5"/>
      <c r="B4627" s="96"/>
      <c r="C4627" s="96"/>
      <c r="D4627" s="97"/>
      <c r="E4627" s="97"/>
      <c r="F4627" s="97"/>
      <c r="G4627" s="97"/>
      <c r="H4627" s="97"/>
      <c r="I4627" s="97"/>
      <c r="J4627" s="97"/>
      <c r="K4627" s="97"/>
      <c r="L4627" s="97"/>
      <c r="M4627" s="97"/>
    </row>
    <row r="4628" spans="1:13">
      <c r="A4628" s="5"/>
      <c r="B4628" s="96"/>
      <c r="C4628" s="96"/>
      <c r="D4628" s="97"/>
      <c r="E4628" s="97"/>
      <c r="F4628" s="97"/>
      <c r="G4628" s="97"/>
      <c r="H4628" s="97"/>
      <c r="I4628" s="97"/>
      <c r="J4628" s="97"/>
      <c r="K4628" s="97"/>
      <c r="L4628" s="97"/>
      <c r="M4628" s="97"/>
    </row>
    <row r="4629" spans="1:13">
      <c r="A4629" s="5"/>
      <c r="B4629" s="96"/>
      <c r="C4629" s="96"/>
      <c r="D4629" s="97"/>
      <c r="E4629" s="97"/>
      <c r="F4629" s="97"/>
      <c r="G4629" s="97"/>
      <c r="H4629" s="97"/>
      <c r="I4629" s="97"/>
      <c r="J4629" s="97"/>
      <c r="K4629" s="97"/>
      <c r="L4629" s="97"/>
      <c r="M4629" s="97"/>
    </row>
    <row r="4630" spans="1:13">
      <c r="A4630" s="5"/>
      <c r="B4630" s="96"/>
      <c r="C4630" s="96"/>
      <c r="D4630" s="97"/>
      <c r="E4630" s="97"/>
      <c r="F4630" s="97"/>
      <c r="G4630" s="97"/>
      <c r="H4630" s="97"/>
      <c r="I4630" s="97"/>
      <c r="J4630" s="97"/>
      <c r="K4630" s="97"/>
      <c r="L4630" s="97"/>
      <c r="M4630" s="97"/>
    </row>
    <row r="4631" spans="1:13">
      <c r="A4631" s="5"/>
      <c r="B4631" s="96"/>
      <c r="C4631" s="96"/>
      <c r="D4631" s="97"/>
      <c r="E4631" s="97"/>
      <c r="F4631" s="97"/>
      <c r="G4631" s="97"/>
      <c r="H4631" s="97"/>
      <c r="I4631" s="97"/>
      <c r="J4631" s="97"/>
      <c r="K4631" s="97"/>
      <c r="L4631" s="97"/>
      <c r="M4631" s="97"/>
    </row>
    <row r="4632" spans="1:13">
      <c r="A4632" s="5"/>
      <c r="B4632" s="96"/>
      <c r="C4632" s="96"/>
      <c r="D4632" s="97"/>
      <c r="E4632" s="97"/>
      <c r="F4632" s="97"/>
      <c r="G4632" s="97"/>
      <c r="H4632" s="97"/>
      <c r="I4632" s="97"/>
      <c r="J4632" s="97"/>
      <c r="K4632" s="97"/>
      <c r="L4632" s="97"/>
      <c r="M4632" s="97"/>
    </row>
    <row r="4633" spans="1:13">
      <c r="A4633" s="5"/>
      <c r="B4633" s="96"/>
      <c r="C4633" s="96"/>
      <c r="D4633" s="97"/>
      <c r="E4633" s="97"/>
      <c r="F4633" s="97"/>
      <c r="G4633" s="97"/>
      <c r="H4633" s="97"/>
      <c r="I4633" s="97"/>
      <c r="J4633" s="97"/>
      <c r="K4633" s="97"/>
      <c r="L4633" s="97"/>
      <c r="M4633" s="97"/>
    </row>
    <row r="4634" spans="1:13">
      <c r="A4634" s="5"/>
      <c r="B4634" s="96"/>
      <c r="C4634" s="96"/>
      <c r="D4634" s="97"/>
      <c r="E4634" s="97"/>
      <c r="F4634" s="97"/>
      <c r="G4634" s="97"/>
      <c r="H4634" s="97"/>
      <c r="I4634" s="97"/>
      <c r="J4634" s="97"/>
      <c r="K4634" s="97"/>
      <c r="L4634" s="97"/>
      <c r="M4634" s="97"/>
    </row>
    <row r="4635" spans="1:13">
      <c r="A4635" s="5"/>
      <c r="B4635" s="96"/>
      <c r="C4635" s="96"/>
      <c r="D4635" s="97"/>
      <c r="E4635" s="97"/>
      <c r="F4635" s="97"/>
      <c r="G4635" s="97"/>
      <c r="H4635" s="97"/>
      <c r="I4635" s="97"/>
      <c r="J4635" s="97"/>
      <c r="K4635" s="97"/>
      <c r="L4635" s="97"/>
      <c r="M4635" s="97"/>
    </row>
    <row r="4636" spans="1:13">
      <c r="A4636" s="5"/>
      <c r="B4636" s="96"/>
      <c r="C4636" s="96"/>
      <c r="D4636" s="97"/>
      <c r="E4636" s="97"/>
      <c r="F4636" s="97"/>
      <c r="G4636" s="97"/>
      <c r="H4636" s="97"/>
      <c r="I4636" s="97"/>
      <c r="J4636" s="97"/>
      <c r="K4636" s="97"/>
      <c r="L4636" s="97"/>
      <c r="M4636" s="97"/>
    </row>
    <row r="4637" spans="1:13">
      <c r="A4637" s="5"/>
      <c r="B4637" s="96"/>
      <c r="C4637" s="96"/>
      <c r="D4637" s="97"/>
      <c r="E4637" s="97"/>
      <c r="F4637" s="97"/>
      <c r="G4637" s="97"/>
      <c r="H4637" s="97"/>
      <c r="I4637" s="97"/>
      <c r="J4637" s="97"/>
      <c r="K4637" s="97"/>
      <c r="L4637" s="97"/>
      <c r="M4637" s="97"/>
    </row>
    <row r="4638" spans="1:13">
      <c r="A4638" s="5"/>
      <c r="B4638" s="96"/>
      <c r="C4638" s="96"/>
      <c r="D4638" s="97"/>
      <c r="E4638" s="97"/>
      <c r="F4638" s="97"/>
      <c r="G4638" s="97"/>
      <c r="H4638" s="97"/>
      <c r="I4638" s="97"/>
      <c r="J4638" s="97"/>
      <c r="K4638" s="97"/>
      <c r="L4638" s="97"/>
      <c r="M4638" s="97"/>
    </row>
    <row r="4639" spans="1:13">
      <c r="A4639" s="5"/>
      <c r="B4639" s="96"/>
      <c r="C4639" s="96"/>
      <c r="D4639" s="97"/>
      <c r="E4639" s="97"/>
      <c r="F4639" s="97"/>
      <c r="G4639" s="97"/>
      <c r="H4639" s="97"/>
      <c r="I4639" s="97"/>
      <c r="J4639" s="97"/>
      <c r="K4639" s="97"/>
      <c r="L4639" s="97"/>
      <c r="M4639" s="97"/>
    </row>
    <row r="4640" spans="1:13">
      <c r="A4640" s="5"/>
      <c r="B4640" s="96"/>
      <c r="C4640" s="96"/>
      <c r="D4640" s="97"/>
      <c r="E4640" s="97"/>
      <c r="F4640" s="97"/>
      <c r="G4640" s="97"/>
      <c r="H4640" s="97"/>
      <c r="I4640" s="97"/>
      <c r="J4640" s="97"/>
      <c r="K4640" s="97"/>
      <c r="L4640" s="97"/>
      <c r="M4640" s="97"/>
    </row>
    <row r="4641" spans="1:13">
      <c r="A4641" s="5"/>
      <c r="B4641" s="96"/>
      <c r="C4641" s="96"/>
      <c r="D4641" s="97"/>
      <c r="E4641" s="97"/>
      <c r="F4641" s="97"/>
      <c r="G4641" s="97"/>
      <c r="H4641" s="97"/>
      <c r="I4641" s="97"/>
      <c r="J4641" s="97"/>
      <c r="K4641" s="97"/>
      <c r="L4641" s="97"/>
      <c r="M4641" s="97"/>
    </row>
    <row r="4642" spans="1:13">
      <c r="A4642" s="5"/>
      <c r="B4642" s="96"/>
      <c r="C4642" s="96"/>
      <c r="D4642" s="97"/>
      <c r="E4642" s="97"/>
      <c r="F4642" s="97"/>
      <c r="G4642" s="97"/>
      <c r="H4642" s="97"/>
      <c r="I4642" s="97"/>
      <c r="J4642" s="97"/>
      <c r="K4642" s="97"/>
      <c r="L4642" s="97"/>
      <c r="M4642" s="97"/>
    </row>
    <row r="4643" spans="1:13">
      <c r="A4643" s="5"/>
      <c r="B4643" s="96"/>
      <c r="C4643" s="96"/>
      <c r="D4643" s="97"/>
      <c r="E4643" s="97"/>
      <c r="F4643" s="97"/>
      <c r="G4643" s="97"/>
      <c r="H4643" s="97"/>
      <c r="I4643" s="97"/>
      <c r="J4643" s="97"/>
      <c r="K4643" s="97"/>
      <c r="L4643" s="97"/>
      <c r="M4643" s="97"/>
    </row>
    <row r="4644" spans="1:13">
      <c r="A4644" s="5"/>
      <c r="B4644" s="96"/>
      <c r="C4644" s="96"/>
      <c r="D4644" s="97"/>
      <c r="E4644" s="97"/>
      <c r="F4644" s="97"/>
      <c r="G4644" s="97"/>
      <c r="H4644" s="97"/>
      <c r="I4644" s="97"/>
      <c r="J4644" s="97"/>
      <c r="K4644" s="97"/>
      <c r="L4644" s="97"/>
      <c r="M4644" s="97"/>
    </row>
    <row r="4645" spans="1:13">
      <c r="A4645" s="5"/>
      <c r="B4645" s="96"/>
      <c r="C4645" s="96"/>
      <c r="D4645" s="97"/>
      <c r="E4645" s="97"/>
      <c r="F4645" s="97"/>
      <c r="G4645" s="97"/>
      <c r="H4645" s="97"/>
      <c r="I4645" s="97"/>
      <c r="J4645" s="97"/>
      <c r="K4645" s="97"/>
      <c r="L4645" s="97"/>
      <c r="M4645" s="97"/>
    </row>
    <row r="4646" spans="1:13">
      <c r="A4646" s="5"/>
      <c r="B4646" s="96"/>
      <c r="C4646" s="96"/>
      <c r="D4646" s="97"/>
      <c r="E4646" s="97"/>
      <c r="F4646" s="97"/>
      <c r="G4646" s="97"/>
      <c r="H4646" s="97"/>
      <c r="I4646" s="97"/>
      <c r="J4646" s="97"/>
      <c r="K4646" s="97"/>
      <c r="L4646" s="97"/>
      <c r="M4646" s="97"/>
    </row>
    <row r="4647" spans="1:13">
      <c r="A4647" s="5"/>
      <c r="B4647" s="96"/>
      <c r="C4647" s="3"/>
      <c r="D4647" s="4"/>
      <c r="E4647" s="4"/>
      <c r="F4647" s="4"/>
      <c r="G4647" s="4"/>
      <c r="H4647" s="97"/>
      <c r="I4647" s="97"/>
      <c r="J4647" s="97"/>
      <c r="K4647" s="97"/>
      <c r="L4647" s="97"/>
      <c r="M4647" s="97"/>
    </row>
    <row r="4648" spans="1:13">
      <c r="A4648" s="5"/>
      <c r="B4648" s="96"/>
      <c r="C4648" s="96"/>
      <c r="D4648" s="97"/>
      <c r="E4648" s="97"/>
      <c r="F4648" s="97"/>
      <c r="G4648" s="97"/>
      <c r="H4648" s="97"/>
      <c r="I4648" s="97"/>
      <c r="J4648" s="97"/>
      <c r="K4648" s="97"/>
      <c r="L4648" s="97"/>
      <c r="M4648" s="97"/>
    </row>
    <row r="4649" spans="1:13">
      <c r="A4649" s="5"/>
      <c r="B4649" s="96"/>
      <c r="C4649" s="96"/>
      <c r="D4649" s="97"/>
      <c r="E4649" s="97"/>
      <c r="F4649" s="97"/>
      <c r="G4649" s="97"/>
      <c r="H4649" s="97"/>
      <c r="I4649" s="97"/>
      <c r="J4649" s="97"/>
      <c r="K4649" s="97"/>
      <c r="L4649" s="97"/>
      <c r="M4649" s="97"/>
    </row>
    <row r="4650" spans="1:13">
      <c r="A4650" s="5"/>
      <c r="B4650" s="96"/>
      <c r="C4650" s="96"/>
      <c r="D4650" s="97"/>
      <c r="E4650" s="97"/>
      <c r="F4650" s="97"/>
      <c r="G4650" s="97"/>
      <c r="H4650" s="97"/>
      <c r="I4650" s="97"/>
      <c r="J4650" s="97"/>
      <c r="K4650" s="97"/>
      <c r="L4650" s="97"/>
      <c r="M4650" s="97"/>
    </row>
    <row r="4651" spans="1:13">
      <c r="A4651" s="5"/>
      <c r="B4651" s="96"/>
      <c r="C4651" s="96"/>
      <c r="D4651" s="97"/>
      <c r="E4651" s="97"/>
      <c r="F4651" s="97"/>
      <c r="G4651" s="97"/>
      <c r="H4651" s="97"/>
      <c r="I4651" s="97"/>
      <c r="J4651" s="97"/>
      <c r="K4651" s="97"/>
      <c r="L4651" s="97"/>
      <c r="M4651" s="97"/>
    </row>
    <row r="4652" spans="1:13">
      <c r="A4652" s="5"/>
      <c r="B4652" s="96"/>
      <c r="C4652" s="96"/>
      <c r="D4652" s="97"/>
      <c r="E4652" s="97"/>
      <c r="F4652" s="97"/>
      <c r="G4652" s="97"/>
      <c r="H4652" s="97"/>
      <c r="I4652" s="97"/>
      <c r="J4652" s="97"/>
      <c r="K4652" s="97"/>
      <c r="L4652" s="97"/>
      <c r="M4652" s="97"/>
    </row>
    <row r="4653" spans="1:13">
      <c r="A4653" s="5"/>
      <c r="B4653" s="96"/>
      <c r="C4653" s="96"/>
      <c r="D4653" s="97"/>
      <c r="E4653" s="97"/>
      <c r="F4653" s="97"/>
      <c r="G4653" s="97"/>
      <c r="H4653" s="97"/>
      <c r="I4653" s="97"/>
      <c r="J4653" s="97"/>
      <c r="K4653" s="97"/>
      <c r="L4653" s="97"/>
      <c r="M4653" s="97"/>
    </row>
    <row r="4654" spans="1:13">
      <c r="A4654" s="5"/>
      <c r="B4654" s="96"/>
      <c r="C4654" s="96"/>
      <c r="D4654" s="97"/>
      <c r="E4654" s="97"/>
      <c r="F4654" s="97"/>
      <c r="G4654" s="97"/>
      <c r="H4654" s="97"/>
      <c r="I4654" s="97"/>
      <c r="J4654" s="97"/>
      <c r="K4654" s="97"/>
      <c r="L4654" s="97"/>
      <c r="M4654" s="97"/>
    </row>
    <row r="4655" spans="1:13">
      <c r="A4655" s="5"/>
      <c r="B4655" s="96"/>
      <c r="C4655" s="96"/>
      <c r="D4655" s="97"/>
      <c r="E4655" s="97"/>
      <c r="F4655" s="97"/>
      <c r="G4655" s="97"/>
      <c r="H4655" s="97"/>
      <c r="I4655" s="97"/>
      <c r="J4655" s="97"/>
      <c r="K4655" s="97"/>
      <c r="L4655" s="97"/>
      <c r="M4655" s="97"/>
    </row>
    <row r="4656" spans="1:13">
      <c r="A4656" s="5"/>
      <c r="B4656" s="96"/>
      <c r="C4656" s="96"/>
      <c r="D4656" s="97"/>
      <c r="E4656" s="97"/>
      <c r="F4656" s="97"/>
      <c r="G4656" s="97"/>
      <c r="H4656" s="97"/>
      <c r="I4656" s="97"/>
      <c r="J4656" s="97"/>
      <c r="K4656" s="97"/>
      <c r="L4656" s="97"/>
      <c r="M4656" s="97"/>
    </row>
    <row r="4657" spans="1:13">
      <c r="A4657" s="5"/>
      <c r="B4657" s="96"/>
      <c r="C4657" s="96"/>
      <c r="D4657" s="97"/>
      <c r="E4657" s="97"/>
      <c r="F4657" s="97"/>
      <c r="G4657" s="97"/>
      <c r="H4657" s="97"/>
      <c r="I4657" s="97"/>
      <c r="J4657" s="97"/>
      <c r="K4657" s="97"/>
      <c r="L4657" s="97"/>
      <c r="M4657" s="97"/>
    </row>
    <row r="4658" spans="1:13">
      <c r="A4658" s="5"/>
      <c r="B4658" s="3"/>
      <c r="C4658" s="3"/>
      <c r="D4658" s="4"/>
      <c r="E4658" s="4"/>
      <c r="F4658" s="4"/>
      <c r="G4658" s="4"/>
      <c r="H4658" s="97"/>
      <c r="I4658" s="4"/>
      <c r="J4658" s="4"/>
      <c r="K4658" s="4"/>
      <c r="L4658" s="4"/>
      <c r="M4658" s="4"/>
    </row>
    <row r="4659" spans="1:13">
      <c r="A4659" s="5"/>
      <c r="B4659" s="96"/>
      <c r="C4659" s="96"/>
      <c r="D4659" s="97"/>
      <c r="E4659" s="97"/>
      <c r="F4659" s="97"/>
      <c r="G4659" s="97"/>
      <c r="H4659" s="97"/>
      <c r="I4659" s="97"/>
      <c r="J4659" s="97"/>
      <c r="K4659" s="97"/>
      <c r="L4659" s="97"/>
      <c r="M4659" s="97"/>
    </row>
    <row r="4660" spans="1:13">
      <c r="A4660" s="5"/>
      <c r="B4660" s="96"/>
      <c r="C4660" s="96"/>
      <c r="D4660" s="97"/>
      <c r="E4660" s="97"/>
      <c r="F4660" s="97"/>
      <c r="G4660" s="97"/>
      <c r="H4660" s="97"/>
      <c r="I4660" s="97"/>
      <c r="J4660" s="97"/>
      <c r="K4660" s="97"/>
      <c r="L4660" s="97"/>
      <c r="M4660" s="97"/>
    </row>
    <row r="4661" spans="1:13">
      <c r="A4661" s="5"/>
      <c r="B4661" s="96"/>
      <c r="C4661" s="96"/>
      <c r="D4661" s="97"/>
      <c r="E4661" s="97"/>
      <c r="F4661" s="97"/>
      <c r="G4661" s="97"/>
      <c r="H4661" s="97"/>
      <c r="I4661" s="97"/>
      <c r="J4661" s="97"/>
      <c r="K4661" s="97"/>
      <c r="L4661" s="97"/>
      <c r="M4661" s="97"/>
    </row>
    <row r="4662" spans="1:13">
      <c r="A4662" s="5"/>
      <c r="B4662" s="96"/>
      <c r="C4662" s="96"/>
      <c r="D4662" s="97"/>
      <c r="E4662" s="97"/>
      <c r="F4662" s="97"/>
      <c r="G4662" s="97"/>
      <c r="H4662" s="97"/>
      <c r="I4662" s="97"/>
      <c r="J4662" s="97"/>
      <c r="K4662" s="97"/>
      <c r="L4662" s="97"/>
      <c r="M4662" s="97"/>
    </row>
    <row r="4663" spans="1:13">
      <c r="A4663" s="5"/>
      <c r="B4663" s="96"/>
      <c r="C4663" s="96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</row>
    <row r="4664" spans="1:13">
      <c r="A4664" s="5"/>
      <c r="B4664" s="96"/>
      <c r="C4664" s="96"/>
      <c r="D4664" s="97"/>
      <c r="E4664" s="97"/>
      <c r="F4664" s="97"/>
      <c r="G4664" s="97"/>
      <c r="H4664" s="97"/>
      <c r="I4664" s="97"/>
      <c r="J4664" s="97"/>
      <c r="K4664" s="97"/>
      <c r="L4664" s="97"/>
      <c r="M4664" s="97"/>
    </row>
    <row r="4665" spans="1:13">
      <c r="A4665" s="5"/>
      <c r="B4665" s="96"/>
      <c r="C4665" s="96"/>
      <c r="D4665" s="97"/>
      <c r="E4665" s="97"/>
      <c r="F4665" s="97"/>
      <c r="G4665" s="97"/>
      <c r="H4665" s="97"/>
      <c r="I4665" s="97"/>
      <c r="J4665" s="97"/>
      <c r="K4665" s="97"/>
      <c r="L4665" s="97"/>
      <c r="M4665" s="97"/>
    </row>
    <row r="4666" spans="1:13">
      <c r="A4666" s="5"/>
      <c r="B4666" s="96"/>
      <c r="C4666" s="96"/>
      <c r="D4666" s="97"/>
      <c r="E4666" s="97"/>
      <c r="F4666" s="97"/>
      <c r="G4666" s="97"/>
      <c r="H4666" s="97"/>
      <c r="I4666" s="97"/>
      <c r="J4666" s="97"/>
      <c r="K4666" s="97"/>
      <c r="L4666" s="97"/>
      <c r="M4666" s="97"/>
    </row>
    <row r="4667" spans="1:13">
      <c r="A4667" s="5"/>
      <c r="B4667" s="3"/>
      <c r="C4667" s="3"/>
      <c r="D4667" s="4"/>
      <c r="E4667" s="4"/>
      <c r="F4667" s="4"/>
      <c r="G4667" s="4"/>
      <c r="H4667" s="97"/>
      <c r="I4667" s="97"/>
      <c r="J4667" s="97"/>
      <c r="K4667" s="4"/>
      <c r="L4667" s="4"/>
      <c r="M4667" s="4"/>
    </row>
    <row r="4668" spans="1:13">
      <c r="A4668" s="5"/>
      <c r="B4668" s="96"/>
      <c r="C4668" s="96"/>
      <c r="D4668" s="97"/>
      <c r="E4668" s="97"/>
      <c r="F4668" s="97"/>
      <c r="G4668" s="97"/>
      <c r="H4668" s="97"/>
      <c r="I4668" s="97"/>
      <c r="J4668" s="97"/>
      <c r="K4668" s="97"/>
      <c r="L4668" s="97"/>
      <c r="M4668" s="97"/>
    </row>
    <row r="4669" spans="1:13">
      <c r="A4669" s="5"/>
      <c r="B4669" s="96"/>
      <c r="C4669" s="96"/>
      <c r="D4669" s="97"/>
      <c r="E4669" s="97"/>
      <c r="F4669" s="97"/>
      <c r="G4669" s="97"/>
      <c r="H4669" s="97"/>
      <c r="I4669" s="97"/>
      <c r="J4669" s="97"/>
      <c r="K4669" s="97"/>
      <c r="L4669" s="97"/>
      <c r="M4669" s="97"/>
    </row>
    <row r="4670" spans="1:13">
      <c r="A4670" s="5"/>
      <c r="B4670" s="96"/>
      <c r="C4670" s="96"/>
      <c r="D4670" s="97"/>
      <c r="E4670" s="97"/>
      <c r="F4670" s="97"/>
      <c r="G4670" s="97"/>
      <c r="H4670" s="97"/>
      <c r="I4670" s="97"/>
      <c r="J4670" s="97"/>
      <c r="K4670" s="97"/>
      <c r="L4670" s="97"/>
      <c r="M4670" s="97"/>
    </row>
    <row r="4671" spans="1:13">
      <c r="A4671" s="5"/>
      <c r="B4671" s="96"/>
      <c r="C4671" s="96"/>
      <c r="D4671" s="97"/>
      <c r="E4671" s="97"/>
      <c r="F4671" s="97"/>
      <c r="G4671" s="97"/>
      <c r="H4671" s="97"/>
      <c r="I4671" s="97"/>
      <c r="J4671" s="97"/>
      <c r="K4671" s="97"/>
      <c r="L4671" s="97"/>
      <c r="M4671" s="97"/>
    </row>
    <row r="4672" spans="1:13">
      <c r="A4672" s="5"/>
      <c r="B4672" s="96"/>
      <c r="C4672" s="96"/>
      <c r="D4672" s="97"/>
      <c r="E4672" s="97"/>
      <c r="F4672" s="97"/>
      <c r="G4672" s="97"/>
      <c r="H4672" s="97"/>
      <c r="I4672" s="97"/>
      <c r="J4672" s="97"/>
      <c r="K4672" s="97"/>
      <c r="L4672" s="97"/>
      <c r="M4672" s="97"/>
    </row>
    <row r="4673" spans="1:13">
      <c r="A4673" s="5"/>
      <c r="B4673" s="96"/>
      <c r="C4673" s="96"/>
      <c r="D4673" s="97"/>
      <c r="E4673" s="97"/>
      <c r="F4673" s="97"/>
      <c r="G4673" s="97"/>
      <c r="H4673" s="97"/>
      <c r="I4673" s="97"/>
      <c r="J4673" s="97"/>
      <c r="K4673" s="97"/>
      <c r="L4673" s="97"/>
      <c r="M4673" s="97"/>
    </row>
    <row r="4674" spans="1:13">
      <c r="A4674" s="5"/>
      <c r="B4674" s="96"/>
      <c r="C4674" s="96"/>
      <c r="D4674" s="97"/>
      <c r="E4674" s="97"/>
      <c r="F4674" s="97"/>
      <c r="G4674" s="97"/>
      <c r="H4674" s="97"/>
      <c r="I4674" s="97"/>
      <c r="J4674" s="97"/>
      <c r="K4674" s="97"/>
      <c r="L4674" s="97"/>
      <c r="M4674" s="97"/>
    </row>
    <row r="4675" spans="1:13">
      <c r="A4675" s="5"/>
      <c r="B4675" s="96"/>
      <c r="C4675" s="96"/>
      <c r="D4675" s="97"/>
      <c r="E4675" s="97"/>
      <c r="F4675" s="97"/>
      <c r="G4675" s="97"/>
      <c r="H4675" s="97"/>
      <c r="I4675" s="97"/>
      <c r="J4675" s="97"/>
      <c r="K4675" s="97"/>
      <c r="L4675" s="97"/>
      <c r="M4675" s="97"/>
    </row>
    <row r="4676" spans="1:13">
      <c r="A4676" s="5"/>
      <c r="B4676" s="96"/>
      <c r="C4676" s="96"/>
      <c r="D4676" s="97"/>
      <c r="E4676" s="97"/>
      <c r="F4676" s="97"/>
      <c r="G4676" s="97"/>
      <c r="H4676" s="97"/>
      <c r="I4676" s="97"/>
      <c r="J4676" s="97"/>
      <c r="K4676" s="97"/>
      <c r="L4676" s="97"/>
      <c r="M4676" s="97"/>
    </row>
    <row r="4677" spans="1:13">
      <c r="A4677" s="5"/>
      <c r="B4677" s="96"/>
      <c r="C4677" s="96"/>
      <c r="D4677" s="97"/>
      <c r="E4677" s="97"/>
      <c r="F4677" s="97"/>
      <c r="G4677" s="97"/>
      <c r="H4677" s="97"/>
      <c r="I4677" s="97"/>
      <c r="J4677" s="97"/>
      <c r="K4677" s="97"/>
      <c r="L4677" s="97"/>
      <c r="M4677" s="97"/>
    </row>
    <row r="4678" spans="1:13">
      <c r="A4678" s="5"/>
      <c r="B4678" s="96"/>
      <c r="C4678" s="96"/>
      <c r="D4678" s="97"/>
      <c r="E4678" s="97"/>
      <c r="F4678" s="97"/>
      <c r="G4678" s="97"/>
      <c r="H4678" s="97"/>
      <c r="I4678" s="97"/>
      <c r="J4678" s="97"/>
      <c r="K4678" s="97"/>
      <c r="L4678" s="97"/>
      <c r="M4678" s="97"/>
    </row>
    <row r="4679" spans="1:13">
      <c r="A4679" s="5"/>
      <c r="B4679" s="96"/>
      <c r="C4679" s="96"/>
      <c r="D4679" s="97"/>
      <c r="E4679" s="97"/>
      <c r="F4679" s="97"/>
      <c r="G4679" s="97"/>
      <c r="H4679" s="97"/>
      <c r="I4679" s="97"/>
      <c r="J4679" s="97"/>
      <c r="K4679" s="97"/>
      <c r="L4679" s="97"/>
      <c r="M4679" s="97"/>
    </row>
    <row r="4680" spans="1:13">
      <c r="A4680" s="5"/>
      <c r="B4680" s="96"/>
      <c r="C4680" s="96"/>
      <c r="D4680" s="97"/>
      <c r="E4680" s="97"/>
      <c r="F4680" s="97"/>
      <c r="G4680" s="97"/>
      <c r="H4680" s="97"/>
      <c r="I4680" s="97"/>
      <c r="J4680" s="97"/>
      <c r="K4680" s="97"/>
      <c r="L4680" s="97"/>
      <c r="M4680" s="97"/>
    </row>
    <row r="4681" spans="1:13">
      <c r="A4681" s="5"/>
      <c r="B4681" s="96"/>
      <c r="C4681" s="96"/>
      <c r="D4681" s="97"/>
      <c r="E4681" s="97"/>
      <c r="F4681" s="97"/>
      <c r="G4681" s="97"/>
      <c r="H4681" s="97"/>
      <c r="I4681" s="97"/>
      <c r="J4681" s="97"/>
      <c r="K4681" s="97"/>
      <c r="L4681" s="97"/>
      <c r="M4681" s="97"/>
    </row>
    <row r="4682" spans="1:13">
      <c r="A4682" s="5"/>
      <c r="B4682" s="96"/>
      <c r="C4682" s="96"/>
      <c r="D4682" s="97"/>
      <c r="E4682" s="97"/>
      <c r="F4682" s="97"/>
      <c r="G4682" s="97"/>
      <c r="H4682" s="97"/>
      <c r="I4682" s="97"/>
      <c r="J4682" s="97"/>
      <c r="K4682" s="97"/>
      <c r="L4682" s="97"/>
      <c r="M4682" s="97"/>
    </row>
    <row r="4683" spans="1:13">
      <c r="A4683" s="5"/>
      <c r="B4683" s="96"/>
      <c r="C4683" s="96"/>
      <c r="D4683" s="97"/>
      <c r="E4683" s="97"/>
      <c r="F4683" s="97"/>
      <c r="G4683" s="97"/>
      <c r="H4683" s="97"/>
      <c r="I4683" s="97"/>
      <c r="J4683" s="97"/>
      <c r="K4683" s="97"/>
      <c r="L4683" s="97"/>
      <c r="M4683" s="97"/>
    </row>
    <row r="4684" spans="1:13">
      <c r="A4684" s="5"/>
      <c r="B4684" s="96"/>
      <c r="C4684" s="96"/>
      <c r="D4684" s="97"/>
      <c r="E4684" s="97"/>
      <c r="F4684" s="97"/>
      <c r="G4684" s="97"/>
      <c r="H4684" s="97"/>
      <c r="I4684" s="97"/>
      <c r="J4684" s="97"/>
      <c r="K4684" s="97"/>
      <c r="L4684" s="97"/>
      <c r="M4684" s="97"/>
    </row>
    <row r="4685" spans="1:13">
      <c r="A4685" s="5"/>
      <c r="B4685" s="96"/>
      <c r="C4685" s="96"/>
      <c r="D4685" s="97"/>
      <c r="E4685" s="97"/>
      <c r="F4685" s="97"/>
      <c r="G4685" s="97"/>
      <c r="H4685" s="97"/>
      <c r="I4685" s="97"/>
      <c r="J4685" s="97"/>
      <c r="K4685" s="97"/>
      <c r="L4685" s="97"/>
      <c r="M4685" s="97"/>
    </row>
    <row r="4686" spans="1:13">
      <c r="A4686" s="5"/>
      <c r="B4686" s="96"/>
      <c r="C4686" s="96"/>
      <c r="D4686" s="97"/>
      <c r="E4686" s="97"/>
      <c r="F4686" s="97"/>
      <c r="G4686" s="97"/>
      <c r="H4686" s="97"/>
      <c r="I4686" s="97"/>
      <c r="J4686" s="97"/>
      <c r="K4686" s="97"/>
      <c r="L4686" s="97"/>
      <c r="M4686" s="97"/>
    </row>
    <row r="4687" spans="1:13">
      <c r="A4687" s="5"/>
      <c r="B4687" s="96"/>
      <c r="C4687" s="96"/>
      <c r="D4687" s="97"/>
      <c r="E4687" s="97"/>
      <c r="F4687" s="97"/>
      <c r="G4687" s="97"/>
      <c r="H4687" s="97"/>
      <c r="I4687" s="97"/>
      <c r="J4687" s="97"/>
      <c r="K4687" s="97"/>
      <c r="L4687" s="97"/>
      <c r="M4687" s="97"/>
    </row>
    <row r="4688" spans="1:13">
      <c r="A4688" s="5"/>
      <c r="B4688" s="96"/>
      <c r="C4688" s="96"/>
      <c r="D4688" s="97"/>
      <c r="E4688" s="97"/>
      <c r="F4688" s="97"/>
      <c r="G4688" s="97"/>
      <c r="H4688" s="97"/>
      <c r="I4688" s="97"/>
      <c r="J4688" s="97"/>
      <c r="K4688" s="97"/>
      <c r="L4688" s="97"/>
      <c r="M4688" s="97"/>
    </row>
    <row r="4689" spans="1:13">
      <c r="A4689" s="5"/>
      <c r="B4689" s="96"/>
      <c r="C4689" s="96"/>
      <c r="D4689" s="97"/>
      <c r="E4689" s="97"/>
      <c r="F4689" s="97"/>
      <c r="G4689" s="97"/>
      <c r="H4689" s="97"/>
      <c r="I4689" s="97"/>
      <c r="J4689" s="97"/>
      <c r="K4689" s="97"/>
      <c r="L4689" s="97"/>
      <c r="M4689" s="97"/>
    </row>
    <row r="4690" spans="1:13">
      <c r="A4690" s="5"/>
      <c r="B4690" s="96"/>
      <c r="C4690" s="96"/>
      <c r="D4690" s="97"/>
      <c r="E4690" s="97"/>
      <c r="F4690" s="97"/>
      <c r="G4690" s="97"/>
      <c r="H4690" s="97"/>
      <c r="I4690" s="97"/>
      <c r="J4690" s="97"/>
      <c r="K4690" s="97"/>
      <c r="L4690" s="97"/>
      <c r="M4690" s="97"/>
    </row>
    <row r="4691" spans="1:13">
      <c r="A4691" s="5"/>
      <c r="B4691" s="96"/>
      <c r="C4691" s="96"/>
      <c r="D4691" s="97"/>
      <c r="E4691" s="97"/>
      <c r="F4691" s="97"/>
      <c r="G4691" s="97"/>
      <c r="H4691" s="97"/>
      <c r="I4691" s="97"/>
      <c r="J4691" s="97"/>
      <c r="K4691" s="97"/>
      <c r="L4691" s="97"/>
      <c r="M4691" s="97"/>
    </row>
    <row r="4692" spans="1:13">
      <c r="A4692" s="5"/>
      <c r="B4692" s="96"/>
      <c r="C4692" s="96"/>
      <c r="D4692" s="97"/>
      <c r="E4692" s="97"/>
      <c r="F4692" s="97"/>
      <c r="G4692" s="97"/>
      <c r="H4692" s="97"/>
      <c r="I4692" s="97"/>
      <c r="J4692" s="97"/>
      <c r="K4692" s="97"/>
      <c r="L4692" s="97"/>
      <c r="M4692" s="97"/>
    </row>
    <row r="4693" spans="1:13">
      <c r="A4693" s="5"/>
      <c r="B4693" s="96"/>
      <c r="C4693" s="96"/>
      <c r="D4693" s="97"/>
      <c r="E4693" s="97"/>
      <c r="F4693" s="97"/>
      <c r="G4693" s="97"/>
      <c r="H4693" s="97"/>
      <c r="I4693" s="97"/>
      <c r="J4693" s="97"/>
      <c r="K4693" s="97"/>
      <c r="L4693" s="97"/>
      <c r="M4693" s="97"/>
    </row>
    <row r="4694" spans="1:13">
      <c r="A4694" s="5"/>
      <c r="B4694" s="96"/>
      <c r="C4694" s="96"/>
      <c r="D4694" s="97"/>
      <c r="E4694" s="97"/>
      <c r="F4694" s="97"/>
      <c r="G4694" s="97"/>
      <c r="H4694" s="97"/>
      <c r="I4694" s="97"/>
      <c r="J4694" s="97"/>
      <c r="K4694" s="97"/>
      <c r="L4694" s="97"/>
      <c r="M4694" s="97"/>
    </row>
    <row r="4695" spans="1:13">
      <c r="A4695" s="5"/>
      <c r="B4695" s="96"/>
      <c r="C4695" s="96"/>
      <c r="D4695" s="97"/>
      <c r="E4695" s="97"/>
      <c r="F4695" s="97"/>
      <c r="G4695" s="97"/>
      <c r="H4695" s="97"/>
      <c r="I4695" s="97"/>
      <c r="J4695" s="97"/>
      <c r="K4695" s="97"/>
      <c r="L4695" s="97"/>
      <c r="M4695" s="97"/>
    </row>
    <row r="4696" spans="1:13">
      <c r="A4696" s="5"/>
      <c r="B4696" s="96"/>
      <c r="C4696" s="96"/>
      <c r="D4696" s="97"/>
      <c r="E4696" s="97"/>
      <c r="F4696" s="97"/>
      <c r="G4696" s="97"/>
      <c r="H4696" s="97"/>
      <c r="I4696" s="97"/>
      <c r="J4696" s="97"/>
      <c r="K4696" s="97"/>
      <c r="L4696" s="97"/>
      <c r="M4696" s="97"/>
    </row>
    <row r="4697" spans="1:13">
      <c r="A4697" s="5"/>
      <c r="B4697" s="96"/>
      <c r="C4697" s="96"/>
      <c r="D4697" s="97"/>
      <c r="E4697" s="97"/>
      <c r="F4697" s="97"/>
      <c r="G4697" s="97"/>
      <c r="H4697" s="97"/>
      <c r="I4697" s="97"/>
      <c r="J4697" s="97"/>
      <c r="K4697" s="97"/>
      <c r="L4697" s="97"/>
      <c r="M4697" s="97"/>
    </row>
    <row r="4698" spans="1:13">
      <c r="A4698" s="5"/>
      <c r="B4698" s="96"/>
      <c r="C4698" s="96"/>
      <c r="D4698" s="97"/>
      <c r="E4698" s="97"/>
      <c r="F4698" s="97"/>
      <c r="G4698" s="97"/>
      <c r="H4698" s="97"/>
      <c r="I4698" s="97"/>
      <c r="J4698" s="97"/>
      <c r="K4698" s="97"/>
      <c r="L4698" s="97"/>
      <c r="M4698" s="97"/>
    </row>
    <row r="4699" spans="1:13">
      <c r="A4699" s="5"/>
      <c r="B4699" s="96"/>
      <c r="C4699" s="96"/>
      <c r="D4699" s="97"/>
      <c r="E4699" s="97"/>
      <c r="F4699" s="97"/>
      <c r="G4699" s="97"/>
      <c r="H4699" s="97"/>
      <c r="I4699" s="97"/>
      <c r="J4699" s="97"/>
      <c r="K4699" s="97"/>
      <c r="L4699" s="97"/>
      <c r="M4699" s="97"/>
    </row>
    <row r="4700" spans="1:13">
      <c r="A4700" s="5"/>
      <c r="B4700" s="96"/>
      <c r="C4700" s="96"/>
      <c r="D4700" s="97"/>
      <c r="E4700" s="97"/>
      <c r="F4700" s="97"/>
      <c r="G4700" s="97"/>
      <c r="H4700" s="97"/>
      <c r="I4700" s="97"/>
      <c r="J4700" s="97"/>
      <c r="K4700" s="97"/>
      <c r="L4700" s="97"/>
      <c r="M4700" s="97"/>
    </row>
    <row r="4701" spans="1:13">
      <c r="A4701" s="5"/>
      <c r="B4701" s="96"/>
      <c r="C4701" s="96"/>
      <c r="D4701" s="97"/>
      <c r="E4701" s="97"/>
      <c r="F4701" s="97"/>
      <c r="G4701" s="97"/>
      <c r="H4701" s="97"/>
      <c r="I4701" s="97"/>
      <c r="J4701" s="97"/>
      <c r="K4701" s="97"/>
      <c r="L4701" s="97"/>
      <c r="M4701" s="97"/>
    </row>
    <row r="4702" spans="1:13">
      <c r="A4702" s="5"/>
      <c r="B4702" s="96"/>
      <c r="C4702" s="96"/>
      <c r="D4702" s="97"/>
      <c r="E4702" s="97"/>
      <c r="F4702" s="97"/>
      <c r="G4702" s="97"/>
      <c r="H4702" s="97"/>
      <c r="I4702" s="97"/>
      <c r="J4702" s="97"/>
      <c r="K4702" s="97"/>
      <c r="L4702" s="97"/>
      <c r="M4702" s="97"/>
    </row>
    <row r="4703" spans="1:13">
      <c r="A4703" s="5"/>
      <c r="B4703" s="96"/>
      <c r="C4703" s="96"/>
      <c r="D4703" s="97"/>
      <c r="E4703" s="97"/>
      <c r="F4703" s="97"/>
      <c r="G4703" s="97"/>
      <c r="H4703" s="97"/>
      <c r="I4703" s="97"/>
      <c r="J4703" s="97"/>
      <c r="K4703" s="97"/>
      <c r="L4703" s="97"/>
      <c r="M4703" s="97"/>
    </row>
    <row r="4704" spans="1:13">
      <c r="A4704" s="5"/>
      <c r="B4704" s="96"/>
      <c r="C4704" s="96"/>
      <c r="D4704" s="97"/>
      <c r="E4704" s="97"/>
      <c r="F4704" s="97"/>
      <c r="G4704" s="97"/>
      <c r="H4704" s="97"/>
      <c r="I4704" s="97"/>
      <c r="J4704" s="97"/>
      <c r="K4704" s="97"/>
      <c r="L4704" s="97"/>
      <c r="M4704" s="97"/>
    </row>
    <row r="4705" spans="1:13">
      <c r="A4705" s="5"/>
      <c r="B4705" s="96"/>
      <c r="C4705" s="96"/>
      <c r="D4705" s="97"/>
      <c r="E4705" s="97"/>
      <c r="F4705" s="97"/>
      <c r="G4705" s="97"/>
      <c r="H4705" s="97"/>
      <c r="I4705" s="97"/>
      <c r="J4705" s="97"/>
      <c r="K4705" s="97"/>
      <c r="L4705" s="97"/>
      <c r="M4705" s="97"/>
    </row>
    <row r="4706" spans="1:13">
      <c r="A4706" s="5"/>
      <c r="B4706" s="96"/>
      <c r="C4706" s="96"/>
      <c r="D4706" s="97"/>
      <c r="E4706" s="97"/>
      <c r="F4706" s="97"/>
      <c r="G4706" s="97"/>
      <c r="H4706" s="97"/>
      <c r="I4706" s="97"/>
      <c r="J4706" s="97"/>
      <c r="K4706" s="97"/>
      <c r="L4706" s="97"/>
      <c r="M4706" s="97"/>
    </row>
    <row r="4707" spans="1:13">
      <c r="A4707" s="5"/>
      <c r="B4707" s="96"/>
      <c r="C4707" s="96"/>
      <c r="D4707" s="97"/>
      <c r="E4707" s="97"/>
      <c r="F4707" s="97"/>
      <c r="G4707" s="97"/>
      <c r="H4707" s="97"/>
      <c r="I4707" s="97"/>
      <c r="J4707" s="97"/>
      <c r="K4707" s="97"/>
      <c r="L4707" s="97"/>
      <c r="M4707" s="97"/>
    </row>
    <row r="4708" spans="1:13">
      <c r="A4708" s="5"/>
      <c r="B4708" s="96"/>
      <c r="C4708" s="96"/>
      <c r="D4708" s="97"/>
      <c r="E4708" s="97"/>
      <c r="F4708" s="97"/>
      <c r="G4708" s="97"/>
      <c r="H4708" s="97"/>
      <c r="I4708" s="97"/>
      <c r="J4708" s="97"/>
      <c r="K4708" s="97"/>
      <c r="L4708" s="97"/>
      <c r="M4708" s="97"/>
    </row>
    <row r="4709" spans="1:13">
      <c r="A4709" s="5"/>
      <c r="B4709" s="96"/>
      <c r="C4709" s="96"/>
      <c r="D4709" s="97"/>
      <c r="E4709" s="97"/>
      <c r="F4709" s="97"/>
      <c r="G4709" s="97"/>
      <c r="H4709" s="97"/>
      <c r="I4709" s="97"/>
      <c r="J4709" s="97"/>
      <c r="K4709" s="97"/>
      <c r="L4709" s="97"/>
      <c r="M4709" s="97"/>
    </row>
    <row r="4710" spans="1:13">
      <c r="A4710" s="5"/>
      <c r="B4710" s="96"/>
      <c r="C4710" s="96"/>
      <c r="D4710" s="97"/>
      <c r="E4710" s="97"/>
      <c r="F4710" s="97"/>
      <c r="G4710" s="97"/>
      <c r="H4710" s="97"/>
      <c r="I4710" s="97"/>
      <c r="J4710" s="97"/>
      <c r="K4710" s="97"/>
      <c r="L4710" s="97"/>
      <c r="M4710" s="97"/>
    </row>
    <row r="4711" spans="1:13">
      <c r="A4711" s="5"/>
      <c r="B4711" s="96"/>
      <c r="C4711" s="96"/>
      <c r="D4711" s="97"/>
      <c r="E4711" s="97"/>
      <c r="F4711" s="97"/>
      <c r="G4711" s="97"/>
      <c r="H4711" s="97"/>
      <c r="I4711" s="97"/>
      <c r="J4711" s="97"/>
      <c r="K4711" s="97"/>
      <c r="L4711" s="97"/>
      <c r="M4711" s="97"/>
    </row>
    <row r="4712" spans="1:13">
      <c r="A4712" s="5"/>
      <c r="B4712" s="96"/>
      <c r="C4712" s="96"/>
      <c r="D4712" s="97"/>
      <c r="E4712" s="97"/>
      <c r="F4712" s="97"/>
      <c r="G4712" s="97"/>
      <c r="H4712" s="97"/>
      <c r="I4712" s="97"/>
      <c r="J4712" s="97"/>
      <c r="K4712" s="97"/>
      <c r="L4712" s="97"/>
      <c r="M4712" s="97"/>
    </row>
    <row r="4713" spans="1:13">
      <c r="A4713" s="5"/>
      <c r="B4713" s="96"/>
      <c r="C4713" s="96"/>
      <c r="D4713" s="97"/>
      <c r="E4713" s="97"/>
      <c r="F4713" s="97"/>
      <c r="G4713" s="97"/>
      <c r="H4713" s="97"/>
      <c r="I4713" s="97"/>
      <c r="J4713" s="97"/>
      <c r="K4713" s="97"/>
      <c r="L4713" s="97"/>
      <c r="M4713" s="97"/>
    </row>
    <row r="4714" spans="1:13">
      <c r="A4714" s="5"/>
      <c r="B4714" s="3"/>
      <c r="C4714" s="3"/>
      <c r="D4714" s="4"/>
      <c r="E4714" s="4"/>
      <c r="F4714" s="4"/>
      <c r="G4714" s="4"/>
      <c r="H4714" s="97"/>
      <c r="I4714" s="4"/>
      <c r="J4714" s="4"/>
      <c r="K4714" s="4"/>
      <c r="L4714" s="4"/>
      <c r="M4714" s="4"/>
    </row>
    <row r="4715" spans="1:13">
      <c r="A4715" s="5"/>
      <c r="B4715" s="96"/>
      <c r="C4715" s="96"/>
      <c r="D4715" s="97"/>
      <c r="E4715" s="97"/>
      <c r="F4715" s="97"/>
      <c r="G4715" s="97"/>
      <c r="H4715" s="97"/>
      <c r="I4715" s="97"/>
      <c r="J4715" s="97"/>
      <c r="K4715" s="97"/>
      <c r="L4715" s="97"/>
      <c r="M4715" s="97"/>
    </row>
    <row r="4716" spans="1:13">
      <c r="A4716" s="5"/>
      <c r="B4716" s="96"/>
      <c r="C4716" s="96"/>
      <c r="D4716" s="97"/>
      <c r="E4716" s="97"/>
      <c r="F4716" s="97"/>
      <c r="G4716" s="97"/>
      <c r="H4716" s="97"/>
      <c r="I4716" s="97"/>
      <c r="J4716" s="97"/>
      <c r="K4716" s="97"/>
      <c r="L4716" s="97"/>
      <c r="M4716" s="97"/>
    </row>
    <row r="4717" spans="1:13">
      <c r="A4717" s="5"/>
      <c r="B4717" s="96"/>
      <c r="C4717" s="96"/>
      <c r="D4717" s="97"/>
      <c r="E4717" s="97"/>
      <c r="F4717" s="97"/>
      <c r="G4717" s="97"/>
      <c r="H4717" s="97"/>
      <c r="I4717" s="97"/>
      <c r="J4717" s="97"/>
      <c r="K4717" s="97"/>
      <c r="L4717" s="97"/>
      <c r="M4717" s="97"/>
    </row>
    <row r="4718" spans="1:13">
      <c r="A4718" s="5"/>
      <c r="B4718" s="96"/>
      <c r="C4718" s="96"/>
      <c r="D4718" s="97"/>
      <c r="E4718" s="97"/>
      <c r="F4718" s="97"/>
      <c r="G4718" s="97"/>
      <c r="H4718" s="97"/>
      <c r="I4718" s="97"/>
      <c r="J4718" s="97"/>
      <c r="K4718" s="97"/>
      <c r="L4718" s="97"/>
      <c r="M4718" s="97"/>
    </row>
    <row r="4719" spans="1:13">
      <c r="A4719" s="5"/>
      <c r="B4719" s="96"/>
      <c r="C4719" s="96"/>
      <c r="D4719" s="97"/>
      <c r="E4719" s="97"/>
      <c r="F4719" s="4"/>
      <c r="G4719" s="4"/>
      <c r="H4719" s="97"/>
      <c r="I4719" s="97"/>
      <c r="J4719" s="97"/>
      <c r="K4719" s="97"/>
      <c r="L4719" s="97"/>
      <c r="M4719" s="97"/>
    </row>
    <row r="4720" spans="1:13">
      <c r="A4720" s="5"/>
      <c r="B4720" s="96"/>
      <c r="C4720" s="96"/>
      <c r="D4720" s="97"/>
      <c r="E4720" s="97"/>
      <c r="F4720" s="97"/>
      <c r="G4720" s="97"/>
      <c r="H4720" s="97"/>
      <c r="I4720" s="97"/>
      <c r="J4720" s="97"/>
      <c r="K4720" s="97"/>
      <c r="L4720" s="97"/>
      <c r="M4720" s="97"/>
    </row>
    <row r="4721" spans="1:13">
      <c r="A4721" s="5"/>
      <c r="B4721" s="96"/>
      <c r="C4721" s="96"/>
      <c r="D4721" s="97"/>
      <c r="E4721" s="97"/>
      <c r="F4721" s="97"/>
      <c r="G4721" s="97"/>
      <c r="H4721" s="97"/>
      <c r="I4721" s="97"/>
      <c r="J4721" s="97"/>
      <c r="K4721" s="97"/>
      <c r="L4721" s="97"/>
      <c r="M4721" s="97"/>
    </row>
    <row r="4722" spans="1:13">
      <c r="A4722" s="5"/>
      <c r="B4722" s="96"/>
      <c r="C4722" s="96"/>
      <c r="D4722" s="97"/>
      <c r="E4722" s="97"/>
      <c r="F4722" s="97"/>
      <c r="G4722" s="97"/>
      <c r="H4722" s="97"/>
      <c r="I4722" s="97"/>
      <c r="J4722" s="97"/>
      <c r="K4722" s="97"/>
      <c r="L4722" s="97"/>
      <c r="M4722" s="97"/>
    </row>
    <row r="4723" spans="1:13">
      <c r="A4723" s="5"/>
      <c r="B4723" s="96"/>
      <c r="C4723" s="96"/>
      <c r="D4723" s="97"/>
      <c r="E4723" s="97"/>
      <c r="F4723" s="97"/>
      <c r="G4723" s="97"/>
      <c r="H4723" s="97"/>
      <c r="I4723" s="97"/>
      <c r="J4723" s="97"/>
      <c r="K4723" s="97"/>
      <c r="L4723" s="97"/>
      <c r="M4723" s="97"/>
    </row>
    <row r="4724" spans="1:13">
      <c r="A4724" s="5"/>
      <c r="B4724" s="96"/>
      <c r="C4724" s="96"/>
      <c r="D4724" s="97"/>
      <c r="E4724" s="97"/>
      <c r="F4724" s="97"/>
      <c r="G4724" s="97"/>
      <c r="H4724" s="97"/>
      <c r="I4724" s="97"/>
      <c r="J4724" s="97"/>
      <c r="K4724" s="97"/>
      <c r="L4724" s="97"/>
      <c r="M4724" s="97"/>
    </row>
    <row r="4725" spans="1:13">
      <c r="A4725" s="5"/>
      <c r="B4725" s="96"/>
      <c r="C4725" s="96"/>
      <c r="D4725" s="97"/>
      <c r="E4725" s="97"/>
      <c r="F4725" s="97"/>
      <c r="G4725" s="97"/>
      <c r="H4725" s="97"/>
      <c r="I4725" s="97"/>
      <c r="J4725" s="97"/>
      <c r="K4725" s="97"/>
      <c r="L4725" s="97"/>
      <c r="M4725" s="97"/>
    </row>
    <row r="4726" spans="1:13">
      <c r="A4726" s="5"/>
      <c r="B4726" s="96"/>
      <c r="C4726" s="96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</row>
    <row r="4727" spans="1:13">
      <c r="A4727" s="5"/>
      <c r="B4727" s="96"/>
      <c r="C4727" s="96"/>
      <c r="D4727" s="97"/>
      <c r="E4727" s="97"/>
      <c r="F4727" s="97"/>
      <c r="G4727" s="97"/>
      <c r="H4727" s="97"/>
      <c r="I4727" s="97"/>
      <c r="J4727" s="97"/>
      <c r="K4727" s="97"/>
      <c r="L4727" s="97"/>
      <c r="M4727" s="97"/>
    </row>
    <row r="4728" spans="1:13">
      <c r="A4728" s="5"/>
      <c r="B4728" s="96"/>
      <c r="C4728" s="96"/>
      <c r="D4728" s="97"/>
      <c r="E4728" s="97"/>
      <c r="F4728" s="97"/>
      <c r="G4728" s="97"/>
      <c r="H4728" s="97"/>
      <c r="I4728" s="97"/>
      <c r="J4728" s="97"/>
      <c r="K4728" s="97"/>
      <c r="L4728" s="97"/>
      <c r="M4728" s="97"/>
    </row>
    <row r="4729" spans="1:13">
      <c r="A4729" s="5"/>
      <c r="B4729" s="96"/>
      <c r="C4729" s="96"/>
      <c r="D4729" s="97"/>
      <c r="E4729" s="97"/>
      <c r="F4729" s="97"/>
      <c r="G4729" s="97"/>
      <c r="H4729" s="97"/>
      <c r="I4729" s="97"/>
      <c r="J4729" s="97"/>
      <c r="K4729" s="97"/>
      <c r="L4729" s="97"/>
      <c r="M4729" s="97"/>
    </row>
    <row r="4730" spans="1:13">
      <c r="A4730" s="5"/>
      <c r="B4730" s="96"/>
      <c r="C4730" s="96"/>
      <c r="D4730" s="97"/>
      <c r="E4730" s="97"/>
      <c r="F4730" s="97"/>
      <c r="G4730" s="97"/>
      <c r="H4730" s="97"/>
      <c r="I4730" s="97"/>
      <c r="J4730" s="97"/>
      <c r="K4730" s="97"/>
      <c r="L4730" s="97"/>
      <c r="M4730" s="97"/>
    </row>
    <row r="4731" spans="1:13">
      <c r="A4731" s="5"/>
      <c r="B4731" s="96"/>
      <c r="C4731" s="96"/>
      <c r="D4731" s="97"/>
      <c r="E4731" s="97"/>
      <c r="F4731" s="97"/>
      <c r="G4731" s="97"/>
      <c r="H4731" s="97"/>
      <c r="I4731" s="97"/>
      <c r="J4731" s="97"/>
      <c r="K4731" s="97"/>
      <c r="L4731" s="97"/>
      <c r="M4731" s="97"/>
    </row>
    <row r="4732" spans="1:13">
      <c r="A4732" s="5"/>
      <c r="B4732" s="96"/>
      <c r="C4732" s="96"/>
      <c r="D4732" s="97"/>
      <c r="E4732" s="97"/>
      <c r="F4732" s="97"/>
      <c r="G4732" s="97"/>
      <c r="H4732" s="97"/>
      <c r="I4732" s="97"/>
      <c r="J4732" s="97"/>
      <c r="K4732" s="97"/>
      <c r="L4732" s="97"/>
      <c r="M4732" s="97"/>
    </row>
    <row r="4733" spans="1:13">
      <c r="A4733" s="5"/>
      <c r="B4733" s="96"/>
      <c r="C4733" s="96"/>
      <c r="D4733" s="97"/>
      <c r="E4733" s="97"/>
      <c r="F4733" s="97"/>
      <c r="G4733" s="97"/>
      <c r="H4733" s="97"/>
      <c r="I4733" s="97"/>
      <c r="J4733" s="97"/>
      <c r="K4733" s="97"/>
      <c r="L4733" s="97"/>
      <c r="M4733" s="97"/>
    </row>
    <row r="4734" spans="1:13">
      <c r="A4734" s="5"/>
      <c r="B4734" s="96"/>
      <c r="C4734" s="96"/>
      <c r="D4734" s="97"/>
      <c r="E4734" s="97"/>
      <c r="F4734" s="97"/>
      <c r="G4734" s="97"/>
      <c r="H4734" s="97"/>
      <c r="I4734" s="97"/>
      <c r="J4734" s="97"/>
      <c r="K4734" s="97"/>
      <c r="L4734" s="97"/>
      <c r="M4734" s="97"/>
    </row>
    <row r="4735" spans="1:13">
      <c r="A4735" s="5"/>
      <c r="B4735" s="96"/>
      <c r="C4735" s="96"/>
      <c r="D4735" s="97"/>
      <c r="E4735" s="97"/>
      <c r="F4735" s="97"/>
      <c r="G4735" s="97"/>
      <c r="H4735" s="97"/>
      <c r="I4735" s="97"/>
      <c r="J4735" s="97"/>
      <c r="K4735" s="97"/>
      <c r="L4735" s="97"/>
      <c r="M4735" s="97"/>
    </row>
    <row r="4736" spans="1:13">
      <c r="A4736" s="5"/>
      <c r="B4736" s="96"/>
      <c r="C4736" s="96"/>
      <c r="D4736" s="97"/>
      <c r="E4736" s="97"/>
      <c r="F4736" s="97"/>
      <c r="G4736" s="97"/>
      <c r="H4736" s="97"/>
      <c r="I4736" s="97"/>
      <c r="J4736" s="97"/>
      <c r="K4736" s="97"/>
      <c r="L4736" s="97"/>
      <c r="M4736" s="97"/>
    </row>
    <row r="4737" spans="1:13">
      <c r="A4737" s="5"/>
      <c r="B4737" s="96"/>
      <c r="C4737" s="96"/>
      <c r="D4737" s="97"/>
      <c r="E4737" s="97"/>
      <c r="F4737" s="97"/>
      <c r="G4737" s="97"/>
      <c r="H4737" s="97"/>
      <c r="I4737" s="97"/>
      <c r="J4737" s="97"/>
      <c r="K4737" s="97"/>
      <c r="L4737" s="97"/>
      <c r="M4737" s="97"/>
    </row>
    <row r="4738" spans="1:13">
      <c r="A4738" s="5"/>
      <c r="B4738" s="96"/>
      <c r="C4738" s="96"/>
      <c r="D4738" s="97"/>
      <c r="E4738" s="97"/>
      <c r="F4738" s="97"/>
      <c r="G4738" s="97"/>
      <c r="H4738" s="97"/>
      <c r="I4738" s="97"/>
      <c r="J4738" s="97"/>
      <c r="K4738" s="97"/>
      <c r="L4738" s="97"/>
      <c r="M4738" s="97"/>
    </row>
    <row r="4739" spans="1:13">
      <c r="A4739" s="5"/>
      <c r="B4739" s="96"/>
      <c r="C4739" s="96"/>
      <c r="D4739" s="97"/>
      <c r="E4739" s="97"/>
      <c r="F4739" s="97"/>
      <c r="G4739" s="97"/>
      <c r="H4739" s="97"/>
      <c r="I4739" s="97"/>
      <c r="J4739" s="97"/>
      <c r="K4739" s="97"/>
      <c r="L4739" s="97"/>
      <c r="M4739" s="97"/>
    </row>
    <row r="4740" spans="1:13">
      <c r="A4740" s="5"/>
      <c r="B4740" s="96"/>
      <c r="C4740" s="96"/>
      <c r="D4740" s="97"/>
      <c r="E4740" s="97"/>
      <c r="F4740" s="97"/>
      <c r="G4740" s="97"/>
      <c r="H4740" s="97"/>
      <c r="I4740" s="97"/>
      <c r="J4740" s="97"/>
      <c r="K4740" s="97"/>
      <c r="L4740" s="97"/>
      <c r="M4740" s="97"/>
    </row>
    <row r="4741" spans="1:13">
      <c r="A4741" s="5"/>
      <c r="B4741" s="96"/>
      <c r="C4741" s="96"/>
      <c r="D4741" s="97"/>
      <c r="E4741" s="97"/>
      <c r="F4741" s="97"/>
      <c r="G4741" s="97"/>
      <c r="H4741" s="97"/>
      <c r="I4741" s="97"/>
      <c r="J4741" s="97"/>
      <c r="K4741" s="97"/>
      <c r="L4741" s="97"/>
      <c r="M4741" s="97"/>
    </row>
    <row r="4742" spans="1:13">
      <c r="A4742" s="5"/>
      <c r="B4742" s="96"/>
      <c r="C4742" s="96"/>
      <c r="D4742" s="97"/>
      <c r="E4742" s="97"/>
      <c r="F4742" s="97"/>
      <c r="G4742" s="97"/>
      <c r="H4742" s="97"/>
      <c r="I4742" s="97"/>
      <c r="J4742" s="97"/>
      <c r="K4742" s="97"/>
      <c r="L4742" s="97"/>
      <c r="M4742" s="97"/>
    </row>
    <row r="4743" spans="1:13">
      <c r="A4743" s="5"/>
      <c r="B4743" s="96"/>
      <c r="C4743" s="96"/>
      <c r="D4743" s="97"/>
      <c r="E4743" s="97"/>
      <c r="F4743" s="97"/>
      <c r="G4743" s="97"/>
      <c r="H4743" s="97"/>
      <c r="I4743" s="97"/>
      <c r="J4743" s="97"/>
      <c r="K4743" s="97"/>
      <c r="L4743" s="97"/>
      <c r="M4743" s="97"/>
    </row>
    <row r="4744" spans="1:13">
      <c r="A4744" s="5"/>
      <c r="B4744" s="96"/>
      <c r="C4744" s="96"/>
      <c r="D4744" s="97"/>
      <c r="E4744" s="97"/>
      <c r="F4744" s="97"/>
      <c r="G4744" s="97"/>
      <c r="H4744" s="97"/>
      <c r="I4744" s="97"/>
      <c r="J4744" s="97"/>
      <c r="K4744" s="97"/>
      <c r="L4744" s="97"/>
      <c r="M4744" s="97"/>
    </row>
    <row r="4745" spans="1:13">
      <c r="A4745" s="5"/>
      <c r="B4745" s="96"/>
      <c r="C4745" s="96"/>
      <c r="D4745" s="97"/>
      <c r="E4745" s="97"/>
      <c r="F4745" s="97"/>
      <c r="G4745" s="97"/>
      <c r="H4745" s="97"/>
      <c r="I4745" s="97"/>
      <c r="J4745" s="97"/>
      <c r="K4745" s="97"/>
      <c r="L4745" s="97"/>
      <c r="M4745" s="97"/>
    </row>
    <row r="4746" spans="1:13">
      <c r="A4746" s="5"/>
      <c r="B4746" s="96"/>
      <c r="C4746" s="3"/>
      <c r="D4746" s="4"/>
      <c r="E4746" s="4"/>
      <c r="F4746" s="4"/>
      <c r="G4746" s="4"/>
      <c r="H4746" s="97"/>
      <c r="I4746" s="97"/>
      <c r="J4746" s="97"/>
      <c r="K4746" s="97"/>
      <c r="L4746" s="97"/>
      <c r="M4746" s="97"/>
    </row>
    <row r="4747" spans="1:13">
      <c r="A4747" s="5"/>
      <c r="B4747" s="96"/>
      <c r="C4747" s="96"/>
      <c r="D4747" s="97"/>
      <c r="E4747" s="97"/>
      <c r="F4747" s="97"/>
      <c r="G4747" s="97"/>
      <c r="H4747" s="97"/>
      <c r="I4747" s="97"/>
      <c r="J4747" s="97"/>
      <c r="K4747" s="97"/>
      <c r="L4747" s="97"/>
      <c r="M4747" s="97"/>
    </row>
    <row r="4748" spans="1:13">
      <c r="A4748" s="5"/>
      <c r="B4748" s="96"/>
      <c r="C4748" s="96"/>
      <c r="D4748" s="97"/>
      <c r="E4748" s="97"/>
      <c r="F4748" s="97"/>
      <c r="G4748" s="97"/>
      <c r="H4748" s="97"/>
      <c r="I4748" s="97"/>
      <c r="J4748" s="97"/>
      <c r="K4748" s="97"/>
      <c r="L4748" s="97"/>
      <c r="M4748" s="97"/>
    </row>
    <row r="4749" spans="1:13">
      <c r="A4749" s="5"/>
      <c r="B4749" s="96"/>
      <c r="C4749" s="96"/>
      <c r="D4749" s="97"/>
      <c r="E4749" s="97"/>
      <c r="F4749" s="97"/>
      <c r="G4749" s="97"/>
      <c r="H4749" s="97"/>
      <c r="I4749" s="97"/>
      <c r="J4749" s="97"/>
      <c r="K4749" s="97"/>
      <c r="L4749" s="97"/>
      <c r="M4749" s="97"/>
    </row>
    <row r="4750" spans="1:13">
      <c r="A4750" s="5"/>
      <c r="B4750" s="96"/>
      <c r="C4750" s="96"/>
      <c r="D4750" s="97"/>
      <c r="E4750" s="97"/>
      <c r="F4750" s="97"/>
      <c r="G4750" s="97"/>
      <c r="H4750" s="97"/>
      <c r="I4750" s="97"/>
      <c r="J4750" s="97"/>
      <c r="K4750" s="97"/>
      <c r="L4750" s="97"/>
      <c r="M4750" s="97"/>
    </row>
    <row r="4751" spans="1:13">
      <c r="A4751" s="5"/>
      <c r="B4751" s="96"/>
      <c r="C4751" s="96"/>
      <c r="D4751" s="97"/>
      <c r="E4751" s="97"/>
      <c r="F4751" s="97"/>
      <c r="G4751" s="97"/>
      <c r="H4751" s="97"/>
      <c r="I4751" s="97"/>
      <c r="J4751" s="97"/>
      <c r="K4751" s="97"/>
      <c r="L4751" s="97"/>
      <c r="M4751" s="97"/>
    </row>
    <row r="4752" spans="1:13">
      <c r="A4752" s="5"/>
      <c r="B4752" s="96"/>
      <c r="C4752" s="96"/>
      <c r="D4752" s="97"/>
      <c r="E4752" s="97"/>
      <c r="F4752" s="97"/>
      <c r="G4752" s="97"/>
      <c r="H4752" s="97"/>
      <c r="I4752" s="97"/>
      <c r="J4752" s="97"/>
      <c r="K4752" s="97"/>
      <c r="L4752" s="97"/>
      <c r="M4752" s="97"/>
    </row>
    <row r="4753" spans="1:13">
      <c r="A4753" s="5"/>
      <c r="B4753" s="96"/>
      <c r="C4753" s="96"/>
      <c r="D4753" s="97"/>
      <c r="E4753" s="97"/>
      <c r="F4753" s="97"/>
      <c r="G4753" s="97"/>
      <c r="H4753" s="97"/>
      <c r="I4753" s="97"/>
      <c r="J4753" s="97"/>
      <c r="K4753" s="97"/>
      <c r="L4753" s="97"/>
      <c r="M4753" s="97"/>
    </row>
    <row r="4754" spans="1:13">
      <c r="A4754" s="5"/>
      <c r="B4754" s="3"/>
      <c r="C4754" s="3"/>
      <c r="D4754" s="4"/>
      <c r="E4754" s="4"/>
      <c r="F4754" s="4"/>
      <c r="G4754" s="4"/>
      <c r="H4754" s="97"/>
      <c r="I4754" s="97"/>
      <c r="J4754" s="4"/>
      <c r="K4754" s="4"/>
      <c r="L4754" s="4"/>
      <c r="M4754" s="4"/>
    </row>
    <row r="4755" spans="1:13">
      <c r="A4755" s="5"/>
      <c r="B4755" s="96"/>
      <c r="C4755" s="96"/>
      <c r="D4755" s="97"/>
      <c r="E4755" s="97"/>
      <c r="F4755" s="97"/>
      <c r="G4755" s="97"/>
      <c r="H4755" s="97"/>
      <c r="I4755" s="97"/>
      <c r="J4755" s="97"/>
      <c r="K4755" s="97"/>
      <c r="L4755" s="97"/>
      <c r="M4755" s="97"/>
    </row>
    <row r="4756" spans="1:13">
      <c r="A4756" s="5"/>
      <c r="B4756" s="96"/>
      <c r="C4756" s="96"/>
      <c r="D4756" s="97"/>
      <c r="E4756" s="97"/>
      <c r="F4756" s="97"/>
      <c r="G4756" s="97"/>
      <c r="H4756" s="97"/>
      <c r="I4756" s="97"/>
      <c r="J4756" s="97"/>
      <c r="K4756" s="97"/>
      <c r="L4756" s="97"/>
      <c r="M4756" s="97"/>
    </row>
    <row r="4757" spans="1:13">
      <c r="A4757" s="5"/>
      <c r="B4757" s="96"/>
      <c r="C4757" s="96"/>
      <c r="D4757" s="97"/>
      <c r="E4757" s="97"/>
      <c r="F4757" s="97"/>
      <c r="G4757" s="97"/>
      <c r="H4757" s="97"/>
      <c r="I4757" s="97"/>
      <c r="J4757" s="97"/>
      <c r="K4757" s="97"/>
      <c r="L4757" s="97"/>
      <c r="M4757" s="97"/>
    </row>
    <row r="4758" spans="1:13">
      <c r="A4758" s="5"/>
      <c r="B4758" s="96"/>
      <c r="C4758" s="96"/>
      <c r="D4758" s="97"/>
      <c r="E4758" s="97"/>
      <c r="F4758" s="97"/>
      <c r="G4758" s="97"/>
      <c r="H4758" s="97"/>
      <c r="I4758" s="97"/>
      <c r="J4758" s="97"/>
      <c r="K4758" s="97"/>
      <c r="L4758" s="97"/>
      <c r="M4758" s="97"/>
    </row>
    <row r="4759" spans="1:13">
      <c r="A4759" s="5"/>
      <c r="B4759" s="96"/>
      <c r="C4759" s="96"/>
      <c r="D4759" s="97"/>
      <c r="E4759" s="97"/>
      <c r="F4759" s="97"/>
      <c r="G4759" s="97"/>
      <c r="H4759" s="97"/>
      <c r="I4759" s="97"/>
      <c r="J4759" s="97"/>
      <c r="K4759" s="97"/>
      <c r="L4759" s="97"/>
      <c r="M4759" s="97"/>
    </row>
    <row r="4760" spans="1:13">
      <c r="A4760" s="5"/>
      <c r="B4760" s="96"/>
      <c r="C4760" s="96"/>
      <c r="D4760" s="97"/>
      <c r="E4760" s="97"/>
      <c r="F4760" s="97"/>
      <c r="G4760" s="97"/>
      <c r="H4760" s="97"/>
      <c r="I4760" s="97"/>
      <c r="J4760" s="97"/>
      <c r="K4760" s="97"/>
      <c r="L4760" s="97"/>
      <c r="M4760" s="97"/>
    </row>
    <row r="4761" spans="1:13">
      <c r="A4761" s="5"/>
      <c r="B4761" s="96"/>
      <c r="C4761" s="96"/>
      <c r="D4761" s="97"/>
      <c r="E4761" s="97"/>
      <c r="F4761" s="97"/>
      <c r="G4761" s="97"/>
      <c r="H4761" s="97"/>
      <c r="I4761" s="97"/>
      <c r="J4761" s="97"/>
      <c r="K4761" s="97"/>
      <c r="L4761" s="97"/>
      <c r="M4761" s="97"/>
    </row>
    <row r="4762" spans="1:13">
      <c r="A4762" s="5"/>
      <c r="B4762" s="96"/>
      <c r="C4762" s="96"/>
      <c r="D4762" s="97"/>
      <c r="E4762" s="97"/>
      <c r="F4762" s="97"/>
      <c r="G4762" s="97"/>
      <c r="H4762" s="97"/>
      <c r="I4762" s="97"/>
      <c r="J4762" s="97"/>
      <c r="K4762" s="97"/>
      <c r="L4762" s="97"/>
      <c r="M4762" s="97"/>
    </row>
    <row r="4763" spans="1:13">
      <c r="A4763" s="5"/>
      <c r="B4763" s="96"/>
      <c r="C4763" s="96"/>
      <c r="D4763" s="97"/>
      <c r="E4763" s="97"/>
      <c r="F4763" s="97"/>
      <c r="G4763" s="97"/>
      <c r="H4763" s="97"/>
      <c r="I4763" s="97"/>
      <c r="J4763" s="97"/>
      <c r="K4763" s="97"/>
      <c r="L4763" s="97"/>
      <c r="M4763" s="97"/>
    </row>
    <row r="4764" spans="1:13">
      <c r="A4764" s="5"/>
      <c r="B4764" s="96"/>
      <c r="C4764" s="96"/>
      <c r="D4764" s="97"/>
      <c r="E4764" s="97"/>
      <c r="F4764" s="97"/>
      <c r="G4764" s="97"/>
      <c r="H4764" s="97"/>
      <c r="I4764" s="97"/>
      <c r="J4764" s="97"/>
      <c r="K4764" s="97"/>
      <c r="L4764" s="97"/>
      <c r="M4764" s="97"/>
    </row>
    <row r="4765" spans="1:13">
      <c r="A4765" s="5"/>
      <c r="B4765" s="96"/>
      <c r="C4765" s="96"/>
      <c r="D4765" s="97"/>
      <c r="E4765" s="97"/>
      <c r="F4765" s="97"/>
      <c r="G4765" s="97"/>
      <c r="H4765" s="97"/>
      <c r="I4765" s="97"/>
      <c r="J4765" s="97"/>
      <c r="K4765" s="97"/>
      <c r="L4765" s="97"/>
      <c r="M4765" s="97"/>
    </row>
    <row r="4766" spans="1:13">
      <c r="A4766" s="5"/>
      <c r="B4766" s="96"/>
      <c r="C4766" s="96"/>
      <c r="D4766" s="97"/>
      <c r="E4766" s="97"/>
      <c r="F4766" s="97"/>
      <c r="G4766" s="97"/>
      <c r="H4766" s="97"/>
      <c r="I4766" s="97"/>
      <c r="J4766" s="97"/>
      <c r="K4766" s="97"/>
      <c r="L4766" s="97"/>
      <c r="M4766" s="97"/>
    </row>
    <row r="4767" spans="1:13">
      <c r="A4767" s="5"/>
      <c r="B4767" s="96"/>
      <c r="C4767" s="96"/>
      <c r="D4767" s="97"/>
      <c r="E4767" s="97"/>
      <c r="F4767" s="97"/>
      <c r="G4767" s="97"/>
      <c r="H4767" s="97"/>
      <c r="I4767" s="97"/>
      <c r="J4767" s="97"/>
      <c r="K4767" s="97"/>
      <c r="L4767" s="97"/>
      <c r="M4767" s="97"/>
    </row>
    <row r="4768" spans="1:13">
      <c r="A4768" s="5"/>
      <c r="B4768" s="96"/>
      <c r="C4768" s="96"/>
      <c r="D4768" s="97"/>
      <c r="E4768" s="97"/>
      <c r="F4768" s="97"/>
      <c r="G4768" s="97"/>
      <c r="H4768" s="97"/>
      <c r="I4768" s="97"/>
      <c r="J4768" s="97"/>
      <c r="K4768" s="97"/>
      <c r="L4768" s="97"/>
      <c r="M4768" s="97"/>
    </row>
    <row r="4769" spans="1:13">
      <c r="A4769" s="5"/>
      <c r="B4769" s="96"/>
      <c r="C4769" s="96"/>
      <c r="D4769" s="97"/>
      <c r="E4769" s="97"/>
      <c r="F4769" s="97"/>
      <c r="G4769" s="97"/>
      <c r="H4769" s="97"/>
      <c r="I4769" s="97"/>
      <c r="J4769" s="97"/>
      <c r="K4769" s="97"/>
      <c r="L4769" s="97"/>
      <c r="M4769" s="97"/>
    </row>
    <row r="4770" spans="1:13">
      <c r="A4770" s="5"/>
      <c r="B4770" s="96"/>
      <c r="C4770" s="96"/>
      <c r="D4770" s="97"/>
      <c r="E4770" s="97"/>
      <c r="F4770" s="97"/>
      <c r="G4770" s="97"/>
      <c r="H4770" s="97"/>
      <c r="I4770" s="97"/>
      <c r="J4770" s="97"/>
      <c r="K4770" s="97"/>
      <c r="L4770" s="97"/>
      <c r="M4770" s="97"/>
    </row>
    <row r="4771" spans="1:13">
      <c r="A4771" s="5"/>
      <c r="B4771" s="96"/>
      <c r="C4771" s="96"/>
      <c r="D4771" s="97"/>
      <c r="E4771" s="97"/>
      <c r="F4771" s="97"/>
      <c r="G4771" s="97"/>
      <c r="H4771" s="97"/>
      <c r="I4771" s="97"/>
      <c r="J4771" s="97"/>
      <c r="K4771" s="97"/>
      <c r="L4771" s="97"/>
      <c r="M4771" s="97"/>
    </row>
    <row r="4772" spans="1:13">
      <c r="A4772" s="5"/>
      <c r="B4772" s="96"/>
      <c r="C4772" s="96"/>
      <c r="D4772" s="97"/>
      <c r="E4772" s="97"/>
      <c r="F4772" s="97"/>
      <c r="G4772" s="97"/>
      <c r="H4772" s="97"/>
      <c r="I4772" s="97"/>
      <c r="J4772" s="97"/>
      <c r="K4772" s="97"/>
      <c r="L4772" s="97"/>
      <c r="M4772" s="97"/>
    </row>
    <row r="4773" spans="1:13">
      <c r="A4773" s="5"/>
      <c r="B4773" s="96"/>
      <c r="C4773" s="96"/>
      <c r="D4773" s="97"/>
      <c r="E4773" s="97"/>
      <c r="F4773" s="97"/>
      <c r="G4773" s="97"/>
      <c r="H4773" s="97"/>
      <c r="I4773" s="97"/>
      <c r="J4773" s="97"/>
      <c r="K4773" s="97"/>
      <c r="L4773" s="97"/>
      <c r="M4773" s="97"/>
    </row>
    <row r="4774" spans="1:13">
      <c r="A4774" s="5"/>
      <c r="B4774" s="3"/>
      <c r="C4774" s="3"/>
      <c r="D4774" s="4"/>
      <c r="E4774" s="4"/>
      <c r="F4774" s="4"/>
      <c r="G4774" s="4"/>
      <c r="H4774" s="97"/>
      <c r="I4774" s="4"/>
      <c r="J4774" s="4"/>
      <c r="K4774" s="4"/>
      <c r="L4774" s="4"/>
      <c r="M4774" s="4"/>
    </row>
    <row r="4775" spans="1:13">
      <c r="A4775" s="5"/>
      <c r="B4775" s="96"/>
      <c r="C4775" s="96"/>
      <c r="D4775" s="97"/>
      <c r="E4775" s="97"/>
      <c r="F4775" s="97"/>
      <c r="G4775" s="97"/>
      <c r="H4775" s="97"/>
      <c r="I4775" s="97"/>
      <c r="J4775" s="97"/>
      <c r="K4775" s="97"/>
      <c r="L4775" s="97"/>
      <c r="M4775" s="97"/>
    </row>
    <row r="4776" spans="1:13">
      <c r="A4776" s="5"/>
      <c r="B4776" s="96"/>
      <c r="C4776" s="96"/>
      <c r="D4776" s="97"/>
      <c r="E4776" s="97"/>
      <c r="F4776" s="97"/>
      <c r="G4776" s="97"/>
      <c r="H4776" s="97"/>
      <c r="I4776" s="97"/>
      <c r="J4776" s="97"/>
      <c r="K4776" s="97"/>
      <c r="L4776" s="97"/>
      <c r="M4776" s="97"/>
    </row>
    <row r="4777" spans="1:13">
      <c r="A4777" s="5"/>
      <c r="B4777" s="96"/>
      <c r="C4777" s="96"/>
      <c r="D4777" s="97"/>
      <c r="E4777" s="97"/>
      <c r="F4777" s="97"/>
      <c r="G4777" s="97"/>
      <c r="H4777" s="97"/>
      <c r="I4777" s="97"/>
      <c r="J4777" s="97"/>
      <c r="K4777" s="97"/>
      <c r="L4777" s="97"/>
      <c r="M4777" s="97"/>
    </row>
    <row r="4778" spans="1:13">
      <c r="A4778" s="5"/>
      <c r="B4778" s="96"/>
      <c r="C4778" s="96"/>
      <c r="D4778" s="97"/>
      <c r="E4778" s="97"/>
      <c r="F4778" s="97"/>
      <c r="G4778" s="97"/>
      <c r="H4778" s="97"/>
      <c r="I4778" s="97"/>
      <c r="J4778" s="97"/>
      <c r="K4778" s="97"/>
      <c r="L4778" s="97"/>
      <c r="M4778" s="97"/>
    </row>
    <row r="4779" spans="1:13">
      <c r="A4779" s="5"/>
      <c r="B4779" s="96"/>
      <c r="C4779" s="96"/>
      <c r="D4779" s="97"/>
      <c r="E4779" s="97"/>
      <c r="F4779" s="97"/>
      <c r="G4779" s="97"/>
      <c r="H4779" s="97"/>
      <c r="I4779" s="97"/>
      <c r="J4779" s="97"/>
      <c r="K4779" s="97"/>
      <c r="L4779" s="97"/>
      <c r="M4779" s="97"/>
    </row>
    <row r="4780" spans="1:13">
      <c r="A4780" s="5"/>
      <c r="B4780" s="96"/>
      <c r="C4780" s="96"/>
      <c r="D4780" s="97"/>
      <c r="E4780" s="97"/>
      <c r="F4780" s="97"/>
      <c r="G4780" s="97"/>
      <c r="H4780" s="97"/>
      <c r="I4780" s="97"/>
      <c r="J4780" s="97"/>
      <c r="K4780" s="97"/>
      <c r="L4780" s="97"/>
      <c r="M4780" s="97"/>
    </row>
    <row r="4781" spans="1:13">
      <c r="A4781" s="5"/>
      <c r="B4781" s="96"/>
      <c r="C4781" s="96"/>
      <c r="D4781" s="97"/>
      <c r="E4781" s="97"/>
      <c r="F4781" s="97"/>
      <c r="G4781" s="97"/>
      <c r="H4781" s="97"/>
      <c r="I4781" s="97"/>
      <c r="J4781" s="97"/>
      <c r="K4781" s="97"/>
      <c r="L4781" s="97"/>
      <c r="M4781" s="97"/>
    </row>
    <row r="4782" spans="1:13">
      <c r="A4782" s="5"/>
      <c r="B4782" s="96"/>
      <c r="C4782" s="96"/>
      <c r="D4782" s="97"/>
      <c r="E4782" s="97"/>
      <c r="F4782" s="97"/>
      <c r="G4782" s="97"/>
      <c r="H4782" s="97"/>
      <c r="I4782" s="97"/>
      <c r="J4782" s="97"/>
      <c r="K4782" s="97"/>
      <c r="L4782" s="97"/>
      <c r="M4782" s="97"/>
    </row>
    <row r="4783" spans="1:13">
      <c r="A4783" s="5"/>
      <c r="B4783" s="96"/>
      <c r="C4783" s="96"/>
      <c r="D4783" s="97"/>
      <c r="E4783" s="97"/>
      <c r="F4783" s="97"/>
      <c r="G4783" s="97"/>
      <c r="H4783" s="97"/>
      <c r="I4783" s="97"/>
      <c r="J4783" s="97"/>
      <c r="K4783" s="97"/>
      <c r="L4783" s="97"/>
      <c r="M4783" s="97"/>
    </row>
    <row r="4784" spans="1:13">
      <c r="A4784" s="5"/>
      <c r="B4784" s="96"/>
      <c r="C4784" s="96"/>
      <c r="D4784" s="97"/>
      <c r="E4784" s="97"/>
      <c r="F4784" s="97"/>
      <c r="G4784" s="97"/>
      <c r="H4784" s="97"/>
      <c r="I4784" s="97"/>
      <c r="J4784" s="97"/>
      <c r="K4784" s="97"/>
      <c r="L4784" s="97"/>
      <c r="M4784" s="97"/>
    </row>
    <row r="4785" spans="1:13">
      <c r="A4785" s="5"/>
      <c r="B4785" s="96"/>
      <c r="C4785" s="96"/>
      <c r="D4785" s="97"/>
      <c r="E4785" s="97"/>
      <c r="F4785" s="97"/>
      <c r="G4785" s="97"/>
      <c r="H4785" s="97"/>
      <c r="I4785" s="97"/>
      <c r="J4785" s="97"/>
      <c r="K4785" s="97"/>
      <c r="L4785" s="97"/>
      <c r="M4785" s="97"/>
    </row>
    <row r="4786" spans="1:13">
      <c r="A4786" s="5"/>
      <c r="B4786" s="96"/>
      <c r="C4786" s="96"/>
      <c r="D4786" s="97"/>
      <c r="E4786" s="97"/>
      <c r="F4786" s="97"/>
      <c r="G4786" s="97"/>
      <c r="H4786" s="97"/>
      <c r="I4786" s="97"/>
      <c r="J4786" s="97"/>
      <c r="K4786" s="97"/>
      <c r="L4786" s="97"/>
      <c r="M4786" s="97"/>
    </row>
    <row r="4787" spans="1:13">
      <c r="A4787" s="5"/>
      <c r="B4787" s="3"/>
      <c r="C4787" s="3"/>
      <c r="D4787" s="4"/>
      <c r="E4787" s="4"/>
      <c r="F4787" s="4"/>
      <c r="G4787" s="4"/>
      <c r="H4787" s="97"/>
      <c r="I4787" s="4"/>
      <c r="J4787" s="4"/>
      <c r="K4787" s="4"/>
      <c r="L4787" s="4"/>
      <c r="M4787" s="4"/>
    </row>
    <row r="4788" spans="1:13">
      <c r="A4788" s="5"/>
      <c r="B4788" s="3"/>
      <c r="C4788" s="3"/>
      <c r="D4788" s="4"/>
      <c r="E4788" s="4"/>
      <c r="F4788" s="4"/>
      <c r="G4788" s="4"/>
      <c r="H4788" s="97"/>
      <c r="I4788" s="4"/>
      <c r="J4788" s="4"/>
      <c r="K4788" s="4"/>
      <c r="L4788" s="4"/>
      <c r="M4788" s="4"/>
    </row>
    <row r="4789" spans="1:13">
      <c r="A4789" s="5"/>
      <c r="B4789" s="96"/>
      <c r="C4789" s="96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</row>
    <row r="4790" spans="1:13">
      <c r="A4790" s="5"/>
      <c r="B4790" s="96"/>
      <c r="C4790" s="96"/>
      <c r="D4790" s="97"/>
      <c r="E4790" s="97"/>
      <c r="F4790" s="97"/>
      <c r="G4790" s="97"/>
      <c r="H4790" s="97"/>
      <c r="I4790" s="97"/>
      <c r="J4790" s="97"/>
      <c r="K4790" s="97"/>
      <c r="L4790" s="97"/>
      <c r="M4790" s="97"/>
    </row>
    <row r="4791" spans="1:13">
      <c r="A4791" s="5"/>
      <c r="B4791" s="96"/>
      <c r="C4791" s="96"/>
      <c r="D4791" s="97"/>
      <c r="E4791" s="97"/>
      <c r="F4791" s="97"/>
      <c r="G4791" s="97"/>
      <c r="H4791" s="97"/>
      <c r="I4791" s="97"/>
      <c r="J4791" s="97"/>
      <c r="K4791" s="97"/>
      <c r="L4791" s="97"/>
      <c r="M4791" s="97"/>
    </row>
    <row r="4792" spans="1:13">
      <c r="A4792" s="5"/>
      <c r="B4792" s="96"/>
      <c r="C4792" s="96"/>
      <c r="D4792" s="97"/>
      <c r="E4792" s="97"/>
      <c r="F4792" s="97"/>
      <c r="G4792" s="97"/>
      <c r="H4792" s="97"/>
      <c r="I4792" s="97"/>
      <c r="J4792" s="97"/>
      <c r="K4792" s="97"/>
      <c r="L4792" s="97"/>
      <c r="M4792" s="97"/>
    </row>
    <row r="4793" spans="1:13">
      <c r="A4793" s="5"/>
      <c r="B4793" s="96"/>
      <c r="C4793" s="96"/>
      <c r="D4793" s="97"/>
      <c r="E4793" s="97"/>
      <c r="F4793" s="97"/>
      <c r="G4793" s="97"/>
      <c r="H4793" s="97"/>
      <c r="I4793" s="97"/>
      <c r="J4793" s="97"/>
      <c r="K4793" s="97"/>
      <c r="L4793" s="97"/>
      <c r="M4793" s="97"/>
    </row>
    <row r="4794" spans="1:13">
      <c r="A4794" s="5"/>
      <c r="B4794" s="96"/>
      <c r="C4794" s="96"/>
      <c r="D4794" s="97"/>
      <c r="E4794" s="97"/>
      <c r="F4794" s="97"/>
      <c r="G4794" s="97"/>
      <c r="H4794" s="97"/>
      <c r="I4794" s="97"/>
      <c r="J4794" s="97"/>
      <c r="K4794" s="97"/>
      <c r="L4794" s="97"/>
      <c r="M4794" s="97"/>
    </row>
    <row r="4795" spans="1:13">
      <c r="A4795" s="5"/>
      <c r="B4795" s="3"/>
      <c r="C4795" s="3"/>
      <c r="D4795" s="4"/>
      <c r="E4795" s="4"/>
      <c r="F4795" s="4"/>
      <c r="G4795" s="4"/>
      <c r="H4795" s="97"/>
      <c r="I4795" s="4"/>
      <c r="J4795" s="4"/>
      <c r="K4795" s="4"/>
      <c r="L4795" s="4"/>
      <c r="M4795" s="4"/>
    </row>
    <row r="4796" spans="1:13">
      <c r="A4796" s="5"/>
      <c r="B4796" s="96"/>
      <c r="C4796" s="96"/>
      <c r="D4796" s="97"/>
      <c r="E4796" s="97"/>
      <c r="F4796" s="97"/>
      <c r="G4796" s="97"/>
      <c r="H4796" s="97"/>
      <c r="I4796" s="97"/>
      <c r="J4796" s="97"/>
      <c r="K4796" s="97"/>
      <c r="L4796" s="97"/>
      <c r="M4796" s="97"/>
    </row>
    <row r="4797" spans="1:13">
      <c r="A4797" s="5"/>
      <c r="B4797" s="3"/>
      <c r="C4797" s="3"/>
      <c r="D4797" s="4"/>
      <c r="E4797" s="4"/>
      <c r="F4797" s="4"/>
      <c r="G4797" s="4"/>
      <c r="H4797" s="97"/>
      <c r="I4797" s="97"/>
      <c r="J4797" s="97"/>
      <c r="K4797" s="97"/>
      <c r="L4797" s="97"/>
      <c r="M4797" s="4"/>
    </row>
    <row r="4798" spans="1:13">
      <c r="A4798" s="5"/>
      <c r="B4798" s="96"/>
      <c r="C4798" s="96"/>
      <c r="D4798" s="97"/>
      <c r="E4798" s="97"/>
      <c r="F4798" s="97"/>
      <c r="G4798" s="97"/>
      <c r="H4798" s="97"/>
      <c r="I4798" s="97"/>
      <c r="J4798" s="97"/>
      <c r="K4798" s="97"/>
      <c r="L4798" s="97"/>
      <c r="M4798" s="97"/>
    </row>
    <row r="4799" spans="1:13">
      <c r="A4799" s="5"/>
      <c r="B4799" s="96"/>
      <c r="C4799" s="96"/>
      <c r="D4799" s="97"/>
      <c r="E4799" s="97"/>
      <c r="F4799" s="97"/>
      <c r="G4799" s="97"/>
      <c r="H4799" s="97"/>
      <c r="I4799" s="97"/>
      <c r="J4799" s="97"/>
      <c r="K4799" s="97"/>
      <c r="L4799" s="97"/>
      <c r="M4799" s="97"/>
    </row>
    <row r="4800" spans="1:13">
      <c r="A4800" s="5"/>
      <c r="B4800" s="96"/>
      <c r="C4800" s="96"/>
      <c r="D4800" s="97"/>
      <c r="E4800" s="97"/>
      <c r="F4800" s="97"/>
      <c r="G4800" s="97"/>
      <c r="H4800" s="97"/>
      <c r="I4800" s="97"/>
      <c r="J4800" s="97"/>
      <c r="K4800" s="97"/>
      <c r="L4800" s="97"/>
      <c r="M4800" s="97"/>
    </row>
    <row r="4801" spans="1:13">
      <c r="A4801" s="5"/>
      <c r="B4801" s="96"/>
      <c r="C4801" s="96"/>
      <c r="D4801" s="97"/>
      <c r="E4801" s="97"/>
      <c r="F4801" s="97"/>
      <c r="G4801" s="97"/>
      <c r="H4801" s="97"/>
      <c r="I4801" s="97"/>
      <c r="J4801" s="97"/>
      <c r="K4801" s="97"/>
      <c r="L4801" s="97"/>
      <c r="M4801" s="97"/>
    </row>
    <row r="4802" spans="1:13">
      <c r="A4802" s="5"/>
      <c r="B4802" s="96"/>
      <c r="C4802" s="96"/>
      <c r="D4802" s="97"/>
      <c r="E4802" s="97"/>
      <c r="F4802" s="97"/>
      <c r="G4802" s="97"/>
      <c r="H4802" s="97"/>
      <c r="I4802" s="97"/>
      <c r="J4802" s="97"/>
      <c r="K4802" s="97"/>
      <c r="L4802" s="97"/>
      <c r="M4802" s="97"/>
    </row>
    <row r="4803" spans="1:13">
      <c r="A4803" s="5"/>
      <c r="B4803" s="96"/>
      <c r="C4803" s="96"/>
      <c r="D4803" s="97"/>
      <c r="E4803" s="97"/>
      <c r="F4803" s="97"/>
      <c r="G4803" s="97"/>
      <c r="H4803" s="97"/>
      <c r="I4803" s="97"/>
      <c r="J4803" s="97"/>
      <c r="K4803" s="97"/>
      <c r="L4803" s="97"/>
      <c r="M4803" s="97"/>
    </row>
    <row r="4804" spans="1:13">
      <c r="A4804" s="5"/>
      <c r="B4804" s="96"/>
      <c r="C4804" s="96"/>
      <c r="D4804" s="97"/>
      <c r="E4804" s="97"/>
      <c r="F4804" s="97"/>
      <c r="G4804" s="97"/>
      <c r="H4804" s="97"/>
      <c r="I4804" s="97"/>
      <c r="J4804" s="97"/>
      <c r="K4804" s="97"/>
      <c r="L4804" s="97"/>
      <c r="M4804" s="97"/>
    </row>
    <row r="4805" spans="1:13">
      <c r="A4805" s="5"/>
      <c r="B4805" s="3"/>
      <c r="C4805" s="3"/>
      <c r="D4805" s="4"/>
      <c r="E4805" s="4"/>
      <c r="F4805" s="4"/>
      <c r="G4805" s="4"/>
      <c r="H4805" s="97"/>
      <c r="I4805" s="4"/>
      <c r="J4805" s="4"/>
      <c r="K4805" s="4"/>
      <c r="L4805" s="4"/>
      <c r="M4805" s="4"/>
    </row>
    <row r="4806" spans="1:13">
      <c r="A4806" s="5"/>
      <c r="B4806" s="3"/>
      <c r="C4806" s="3"/>
      <c r="D4806" s="4"/>
      <c r="E4806" s="4"/>
      <c r="F4806" s="4"/>
      <c r="G4806" s="4"/>
      <c r="H4806" s="97"/>
      <c r="I4806" s="4"/>
      <c r="J4806" s="4"/>
      <c r="K4806" s="4"/>
      <c r="L4806" s="4"/>
      <c r="M4806" s="4"/>
    </row>
    <row r="4807" spans="1:13">
      <c r="A4807" s="5"/>
      <c r="B4807" s="96"/>
      <c r="C4807" s="96"/>
      <c r="D4807" s="97"/>
      <c r="E4807" s="97"/>
      <c r="F4807" s="97"/>
      <c r="G4807" s="97"/>
      <c r="H4807" s="97"/>
      <c r="I4807" s="97"/>
      <c r="J4807" s="97"/>
      <c r="K4807" s="97"/>
      <c r="L4807" s="97"/>
      <c r="M4807" s="97"/>
    </row>
    <row r="4808" spans="1:13">
      <c r="A4808" s="5"/>
      <c r="B4808" s="96"/>
      <c r="C4808" s="96"/>
      <c r="D4808" s="97"/>
      <c r="E4808" s="97"/>
      <c r="F4808" s="97"/>
      <c r="G4808" s="97"/>
      <c r="H4808" s="97"/>
      <c r="I4808" s="97"/>
      <c r="J4808" s="97"/>
      <c r="K4808" s="97"/>
      <c r="L4808" s="97"/>
      <c r="M4808" s="97"/>
    </row>
    <row r="4809" spans="1:13">
      <c r="A4809" s="5"/>
      <c r="B4809" s="96"/>
      <c r="C4809" s="96"/>
      <c r="D4809" s="97"/>
      <c r="E4809" s="97"/>
      <c r="F4809" s="97"/>
      <c r="G4809" s="97"/>
      <c r="H4809" s="97"/>
      <c r="I4809" s="97"/>
      <c r="J4809" s="97"/>
      <c r="K4809" s="97"/>
      <c r="L4809" s="97"/>
      <c r="M4809" s="97"/>
    </row>
    <row r="4810" spans="1:13">
      <c r="A4810" s="5"/>
      <c r="B4810" s="96"/>
      <c r="C4810" s="96"/>
      <c r="D4810" s="97"/>
      <c r="E4810" s="97"/>
      <c r="F4810" s="97"/>
      <c r="G4810" s="97"/>
      <c r="H4810" s="97"/>
      <c r="I4810" s="97"/>
      <c r="J4810" s="97"/>
      <c r="K4810" s="97"/>
      <c r="L4810" s="97"/>
      <c r="M4810" s="97"/>
    </row>
    <row r="4811" spans="1:13">
      <c r="A4811" s="5"/>
      <c r="B4811" s="96"/>
      <c r="C4811" s="96"/>
      <c r="D4811" s="97"/>
      <c r="E4811" s="97"/>
      <c r="F4811" s="97"/>
      <c r="G4811" s="97"/>
      <c r="H4811" s="97"/>
      <c r="I4811" s="97"/>
      <c r="J4811" s="97"/>
      <c r="K4811" s="97"/>
      <c r="L4811" s="97"/>
      <c r="M4811" s="97"/>
    </row>
    <row r="4812" spans="1:13">
      <c r="A4812" s="5"/>
      <c r="B4812" s="3"/>
      <c r="C4812" s="3"/>
      <c r="D4812" s="4"/>
      <c r="E4812" s="4"/>
      <c r="F4812" s="4"/>
      <c r="G4812" s="4"/>
      <c r="H4812" s="97"/>
      <c r="I4812" s="4"/>
      <c r="J4812" s="4"/>
      <c r="K4812" s="4"/>
      <c r="L4812" s="4"/>
      <c r="M4812" s="4"/>
    </row>
    <row r="4813" spans="1:13">
      <c r="A4813" s="5"/>
      <c r="B4813" s="96"/>
      <c r="C4813" s="96"/>
      <c r="D4813" s="97"/>
      <c r="E4813" s="97"/>
      <c r="F4813" s="97"/>
      <c r="G4813" s="97"/>
      <c r="H4813" s="97"/>
      <c r="I4813" s="97"/>
      <c r="J4813" s="97"/>
      <c r="K4813" s="97"/>
      <c r="L4813" s="97"/>
      <c r="M4813" s="97"/>
    </row>
    <row r="4814" spans="1:13">
      <c r="A4814" s="5"/>
      <c r="B4814" s="96"/>
      <c r="C4814" s="96"/>
      <c r="D4814" s="97"/>
      <c r="E4814" s="97"/>
      <c r="F4814" s="97"/>
      <c r="G4814" s="97"/>
      <c r="H4814" s="97"/>
      <c r="I4814" s="97"/>
      <c r="J4814" s="97"/>
      <c r="K4814" s="97"/>
      <c r="L4814" s="97"/>
      <c r="M4814" s="97"/>
    </row>
    <row r="4815" spans="1:13">
      <c r="A4815" s="5"/>
      <c r="B4815" s="96"/>
      <c r="C4815" s="96"/>
      <c r="D4815" s="97"/>
      <c r="E4815" s="97"/>
      <c r="F4815" s="97"/>
      <c r="G4815" s="97"/>
      <c r="H4815" s="97"/>
      <c r="I4815" s="97"/>
      <c r="J4815" s="97"/>
      <c r="K4815" s="97"/>
      <c r="L4815" s="97"/>
      <c r="M4815" s="97"/>
    </row>
    <row r="4816" spans="1:13">
      <c r="A4816" s="5"/>
      <c r="B4816" s="96"/>
      <c r="C4816" s="96"/>
      <c r="D4816" s="97"/>
      <c r="E4816" s="97"/>
      <c r="F4816" s="97"/>
      <c r="G4816" s="97"/>
      <c r="H4816" s="97"/>
      <c r="I4816" s="97"/>
      <c r="J4816" s="97"/>
      <c r="K4816" s="97"/>
      <c r="L4816" s="97"/>
      <c r="M4816" s="97"/>
    </row>
    <row r="4817" spans="1:13">
      <c r="A4817" s="5"/>
      <c r="B4817" s="96"/>
      <c r="C4817" s="96"/>
      <c r="D4817" s="97"/>
      <c r="E4817" s="97"/>
      <c r="F4817" s="97"/>
      <c r="G4817" s="97"/>
      <c r="H4817" s="97"/>
      <c r="I4817" s="97"/>
      <c r="J4817" s="97"/>
      <c r="K4817" s="97"/>
      <c r="L4817" s="97"/>
      <c r="M4817" s="97"/>
    </row>
    <row r="4818" spans="1:13">
      <c r="A4818" s="5"/>
      <c r="B4818" s="96"/>
      <c r="C4818" s="96"/>
      <c r="D4818" s="97"/>
      <c r="E4818" s="97"/>
      <c r="F4818" s="97"/>
      <c r="G4818" s="97"/>
      <c r="H4818" s="97"/>
      <c r="I4818" s="97"/>
      <c r="J4818" s="97"/>
      <c r="K4818" s="97"/>
      <c r="L4818" s="97"/>
      <c r="M4818" s="97"/>
    </row>
    <row r="4819" spans="1:13">
      <c r="A4819" s="5"/>
      <c r="B4819" s="96"/>
      <c r="C4819" s="96"/>
      <c r="D4819" s="97"/>
      <c r="E4819" s="97"/>
      <c r="F4819" s="97"/>
      <c r="G4819" s="97"/>
      <c r="H4819" s="97"/>
      <c r="I4819" s="97"/>
      <c r="J4819" s="97"/>
      <c r="K4819" s="97"/>
      <c r="L4819" s="97"/>
      <c r="M4819" s="97"/>
    </row>
    <row r="4820" spans="1:13">
      <c r="A4820" s="5"/>
      <c r="B4820" s="96"/>
      <c r="C4820" s="96"/>
      <c r="D4820" s="97"/>
      <c r="E4820" s="97"/>
      <c r="F4820" s="97"/>
      <c r="G4820" s="97"/>
      <c r="H4820" s="97"/>
      <c r="I4820" s="97"/>
      <c r="J4820" s="97"/>
      <c r="K4820" s="97"/>
      <c r="L4820" s="97"/>
      <c r="M4820" s="97"/>
    </row>
    <row r="4821" spans="1:13">
      <c r="A4821" s="5"/>
      <c r="B4821" s="96"/>
      <c r="C4821" s="96"/>
      <c r="D4821" s="97"/>
      <c r="E4821" s="97"/>
      <c r="F4821" s="97"/>
      <c r="G4821" s="97"/>
      <c r="H4821" s="97"/>
      <c r="I4821" s="97"/>
      <c r="J4821" s="97"/>
      <c r="K4821" s="97"/>
      <c r="L4821" s="97"/>
      <c r="M4821" s="97"/>
    </row>
    <row r="4822" spans="1:13">
      <c r="A4822" s="5"/>
      <c r="B4822" s="96"/>
      <c r="C4822" s="96"/>
      <c r="D4822" s="97"/>
      <c r="E4822" s="97"/>
      <c r="F4822" s="97"/>
      <c r="G4822" s="97"/>
      <c r="H4822" s="97"/>
      <c r="I4822" s="97"/>
      <c r="J4822" s="97"/>
      <c r="K4822" s="97"/>
      <c r="L4822" s="97"/>
      <c r="M4822" s="97"/>
    </row>
    <row r="4823" spans="1:13">
      <c r="A4823" s="5"/>
      <c r="B4823" s="96"/>
      <c r="C4823" s="96"/>
      <c r="D4823" s="97"/>
      <c r="E4823" s="97"/>
      <c r="F4823" s="97"/>
      <c r="G4823" s="97"/>
      <c r="H4823" s="97"/>
      <c r="I4823" s="97"/>
      <c r="J4823" s="97"/>
      <c r="K4823" s="97"/>
      <c r="L4823" s="97"/>
      <c r="M4823" s="97"/>
    </row>
    <row r="4824" spans="1:13">
      <c r="A4824" s="5"/>
      <c r="B4824" s="96"/>
      <c r="C4824" s="96"/>
      <c r="D4824" s="97"/>
      <c r="E4824" s="97"/>
      <c r="F4824" s="97"/>
      <c r="G4824" s="97"/>
      <c r="H4824" s="97"/>
      <c r="I4824" s="97"/>
      <c r="J4824" s="97"/>
      <c r="K4824" s="97"/>
      <c r="L4824" s="97"/>
      <c r="M4824" s="97"/>
    </row>
    <row r="4825" spans="1:13">
      <c r="A4825" s="5"/>
      <c r="B4825" s="96"/>
      <c r="C4825" s="96"/>
      <c r="D4825" s="97"/>
      <c r="E4825" s="97"/>
      <c r="F4825" s="97"/>
      <c r="G4825" s="97"/>
      <c r="H4825" s="97"/>
      <c r="I4825" s="97"/>
      <c r="J4825" s="97"/>
      <c r="K4825" s="97"/>
      <c r="L4825" s="97"/>
      <c r="M4825" s="97"/>
    </row>
    <row r="4826" spans="1:13">
      <c r="A4826" s="5"/>
      <c r="B4826" s="96"/>
      <c r="C4826" s="96"/>
      <c r="D4826" s="97"/>
      <c r="E4826" s="97"/>
      <c r="F4826" s="97"/>
      <c r="G4826" s="97"/>
      <c r="H4826" s="97"/>
      <c r="I4826" s="97"/>
      <c r="J4826" s="97"/>
      <c r="K4826" s="97"/>
      <c r="L4826" s="97"/>
      <c r="M4826" s="97"/>
    </row>
    <row r="4827" spans="1:13">
      <c r="A4827" s="5"/>
      <c r="B4827" s="96"/>
      <c r="C4827" s="96"/>
      <c r="D4827" s="97"/>
      <c r="E4827" s="97"/>
      <c r="F4827" s="97"/>
      <c r="G4827" s="97"/>
      <c r="H4827" s="97"/>
      <c r="I4827" s="97"/>
      <c r="J4827" s="97"/>
      <c r="K4827" s="97"/>
      <c r="L4827" s="97"/>
      <c r="M4827" s="97"/>
    </row>
    <row r="4828" spans="1:13">
      <c r="A4828" s="5"/>
      <c r="B4828" s="96"/>
      <c r="C4828" s="96"/>
      <c r="D4828" s="97"/>
      <c r="E4828" s="97"/>
      <c r="F4828" s="97"/>
      <c r="G4828" s="97"/>
      <c r="H4828" s="97"/>
      <c r="I4828" s="97"/>
      <c r="J4828" s="97"/>
      <c r="K4828" s="97"/>
      <c r="L4828" s="97"/>
      <c r="M4828" s="97"/>
    </row>
    <row r="4829" spans="1:13">
      <c r="A4829" s="5"/>
      <c r="B4829" s="96"/>
      <c r="C4829" s="96"/>
      <c r="D4829" s="97"/>
      <c r="E4829" s="97"/>
      <c r="F4829" s="97"/>
      <c r="G4829" s="97"/>
      <c r="H4829" s="97"/>
      <c r="I4829" s="97"/>
      <c r="J4829" s="97"/>
      <c r="K4829" s="97"/>
      <c r="L4829" s="97"/>
      <c r="M4829" s="97"/>
    </row>
    <row r="4830" spans="1:13">
      <c r="A4830" s="5"/>
      <c r="B4830" s="96"/>
      <c r="C4830" s="96"/>
      <c r="D4830" s="97"/>
      <c r="E4830" s="97"/>
      <c r="F4830" s="97"/>
      <c r="G4830" s="97"/>
      <c r="H4830" s="97"/>
      <c r="I4830" s="97"/>
      <c r="J4830" s="97"/>
      <c r="K4830" s="97"/>
      <c r="L4830" s="97"/>
      <c r="M4830" s="97"/>
    </row>
    <row r="4831" spans="1:13">
      <c r="A4831" s="5"/>
      <c r="B4831" s="96"/>
      <c r="C4831" s="96"/>
      <c r="D4831" s="97"/>
      <c r="E4831" s="97"/>
      <c r="F4831" s="97"/>
      <c r="G4831" s="97"/>
      <c r="H4831" s="97"/>
      <c r="I4831" s="97"/>
      <c r="J4831" s="97"/>
      <c r="K4831" s="97"/>
      <c r="L4831" s="97"/>
      <c r="M4831" s="97"/>
    </row>
    <row r="4832" spans="1:13">
      <c r="A4832" s="5"/>
      <c r="B4832" s="96"/>
      <c r="C4832" s="96"/>
      <c r="D4832" s="97"/>
      <c r="E4832" s="97"/>
      <c r="F4832" s="97"/>
      <c r="G4832" s="97"/>
      <c r="H4832" s="97"/>
      <c r="I4832" s="97"/>
      <c r="J4832" s="97"/>
      <c r="K4832" s="97"/>
      <c r="L4832" s="97"/>
      <c r="M4832" s="97"/>
    </row>
    <row r="4833" spans="1:13">
      <c r="A4833" s="5"/>
      <c r="B4833" s="96"/>
      <c r="C4833" s="96"/>
      <c r="D4833" s="97"/>
      <c r="E4833" s="97"/>
      <c r="F4833" s="97"/>
      <c r="G4833" s="97"/>
      <c r="H4833" s="97"/>
      <c r="I4833" s="97"/>
      <c r="J4833" s="97"/>
      <c r="K4833" s="97"/>
      <c r="L4833" s="97"/>
      <c r="M4833" s="97"/>
    </row>
    <row r="4834" spans="1:13">
      <c r="A4834" s="5"/>
      <c r="B4834" s="96"/>
      <c r="C4834" s="96"/>
      <c r="D4834" s="97"/>
      <c r="E4834" s="97"/>
      <c r="F4834" s="97"/>
      <c r="G4834" s="97"/>
      <c r="H4834" s="97"/>
      <c r="I4834" s="97"/>
      <c r="J4834" s="97"/>
      <c r="K4834" s="97"/>
      <c r="L4834" s="97"/>
      <c r="M4834" s="97"/>
    </row>
    <row r="4835" spans="1:13">
      <c r="A4835" s="5"/>
      <c r="B4835" s="96"/>
      <c r="C4835" s="96"/>
      <c r="D4835" s="97"/>
      <c r="E4835" s="97"/>
      <c r="F4835" s="97"/>
      <c r="G4835" s="97"/>
      <c r="H4835" s="97"/>
      <c r="I4835" s="97"/>
      <c r="J4835" s="97"/>
      <c r="K4835" s="97"/>
      <c r="L4835" s="97"/>
      <c r="M4835" s="97"/>
    </row>
    <row r="4836" spans="1:13">
      <c r="A4836" s="5"/>
      <c r="B4836" s="96"/>
      <c r="C4836" s="96"/>
      <c r="D4836" s="97"/>
      <c r="E4836" s="97"/>
      <c r="F4836" s="97"/>
      <c r="G4836" s="97"/>
      <c r="H4836" s="97"/>
      <c r="I4836" s="97"/>
      <c r="J4836" s="97"/>
      <c r="K4836" s="97"/>
      <c r="L4836" s="97"/>
      <c r="M4836" s="97"/>
    </row>
    <row r="4837" spans="1:13">
      <c r="A4837" s="5"/>
      <c r="B4837" s="96"/>
      <c r="C4837" s="96"/>
      <c r="D4837" s="97"/>
      <c r="E4837" s="97"/>
      <c r="F4837" s="97"/>
      <c r="G4837" s="97"/>
      <c r="H4837" s="97"/>
      <c r="I4837" s="97"/>
      <c r="J4837" s="97"/>
      <c r="K4837" s="97"/>
      <c r="L4837" s="97"/>
      <c r="M4837" s="97"/>
    </row>
    <row r="4838" spans="1:13">
      <c r="A4838" s="5"/>
      <c r="B4838" s="96"/>
      <c r="C4838" s="96"/>
      <c r="D4838" s="97"/>
      <c r="E4838" s="97"/>
      <c r="F4838" s="97"/>
      <c r="G4838" s="97"/>
      <c r="H4838" s="97"/>
      <c r="I4838" s="97"/>
      <c r="J4838" s="97"/>
      <c r="K4838" s="97"/>
      <c r="L4838" s="97"/>
      <c r="M4838" s="97"/>
    </row>
    <row r="4839" spans="1:13">
      <c r="A4839" s="5"/>
      <c r="B4839" s="96"/>
      <c r="C4839" s="96"/>
      <c r="D4839" s="97"/>
      <c r="E4839" s="97"/>
      <c r="F4839" s="97"/>
      <c r="G4839" s="97"/>
      <c r="H4839" s="97"/>
      <c r="I4839" s="97"/>
      <c r="J4839" s="97"/>
      <c r="K4839" s="97"/>
      <c r="L4839" s="97"/>
      <c r="M4839" s="97"/>
    </row>
    <row r="4840" spans="1:13">
      <c r="A4840" s="5"/>
      <c r="B4840" s="96"/>
      <c r="C4840" s="96"/>
      <c r="D4840" s="97"/>
      <c r="E4840" s="97"/>
      <c r="F4840" s="97"/>
      <c r="G4840" s="97"/>
      <c r="H4840" s="97"/>
      <c r="I4840" s="97"/>
      <c r="J4840" s="97"/>
      <c r="K4840" s="97"/>
      <c r="L4840" s="97"/>
      <c r="M4840" s="97"/>
    </row>
    <row r="4841" spans="1:13">
      <c r="A4841" s="5"/>
      <c r="B4841" s="96"/>
      <c r="C4841" s="96"/>
      <c r="D4841" s="97"/>
      <c r="E4841" s="97"/>
      <c r="F4841" s="97"/>
      <c r="G4841" s="97"/>
      <c r="H4841" s="97"/>
      <c r="I4841" s="97"/>
      <c r="J4841" s="97"/>
      <c r="K4841" s="97"/>
      <c r="L4841" s="97"/>
      <c r="M4841" s="97"/>
    </row>
    <row r="4842" spans="1:13">
      <c r="A4842" s="5"/>
      <c r="B4842" s="96"/>
      <c r="C4842" s="3"/>
      <c r="D4842" s="4"/>
      <c r="E4842" s="4"/>
      <c r="F4842" s="4"/>
      <c r="G4842" s="4"/>
      <c r="H4842" s="97"/>
      <c r="I4842" s="97"/>
      <c r="J4842" s="97"/>
      <c r="K4842" s="97"/>
      <c r="L4842" s="97"/>
      <c r="M4842" s="97"/>
    </row>
    <row r="4843" spans="1:13">
      <c r="A4843" s="5"/>
      <c r="B4843" s="96"/>
      <c r="C4843" s="96"/>
      <c r="D4843" s="97"/>
      <c r="E4843" s="97"/>
      <c r="F4843" s="97"/>
      <c r="G4843" s="97"/>
      <c r="H4843" s="97"/>
      <c r="I4843" s="97"/>
      <c r="J4843" s="97"/>
      <c r="K4843" s="97"/>
      <c r="L4843" s="97"/>
      <c r="M4843" s="97"/>
    </row>
    <row r="4844" spans="1:13">
      <c r="A4844" s="5"/>
      <c r="B4844" s="96"/>
      <c r="C4844" s="96"/>
      <c r="D4844" s="97"/>
      <c r="E4844" s="97"/>
      <c r="F4844" s="97"/>
      <c r="G4844" s="97"/>
      <c r="H4844" s="97"/>
      <c r="I4844" s="97"/>
      <c r="J4844" s="97"/>
      <c r="K4844" s="97"/>
      <c r="L4844" s="97"/>
      <c r="M4844" s="97"/>
    </row>
    <row r="4845" spans="1:13">
      <c r="A4845" s="5"/>
      <c r="B4845" s="96"/>
      <c r="C4845" s="96"/>
      <c r="D4845" s="97"/>
      <c r="E4845" s="97"/>
      <c r="F4845" s="97"/>
      <c r="G4845" s="97"/>
      <c r="H4845" s="97"/>
      <c r="I4845" s="97"/>
      <c r="J4845" s="97"/>
      <c r="K4845" s="97"/>
      <c r="L4845" s="97"/>
      <c r="M4845" s="97"/>
    </row>
    <row r="4846" spans="1:13">
      <c r="A4846" s="5"/>
      <c r="B4846" s="96"/>
      <c r="C4846" s="96"/>
      <c r="D4846" s="97"/>
      <c r="E4846" s="97"/>
      <c r="F4846" s="97"/>
      <c r="G4846" s="97"/>
      <c r="H4846" s="97"/>
      <c r="I4846" s="97"/>
      <c r="J4846" s="97"/>
      <c r="K4846" s="97"/>
      <c r="L4846" s="97"/>
      <c r="M4846" s="97"/>
    </row>
    <row r="4847" spans="1:13">
      <c r="A4847" s="5"/>
      <c r="B4847" s="96"/>
      <c r="C4847" s="96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</row>
    <row r="4848" spans="1:13">
      <c r="A4848" s="5"/>
      <c r="B4848" s="96"/>
      <c r="C4848" s="96"/>
      <c r="D4848" s="97"/>
      <c r="E4848" s="97"/>
      <c r="F4848" s="97"/>
      <c r="G4848" s="97"/>
      <c r="H4848" s="97"/>
      <c r="I4848" s="97"/>
      <c r="J4848" s="97"/>
      <c r="K4848" s="97"/>
      <c r="L4848" s="97"/>
      <c r="M4848" s="97"/>
    </row>
    <row r="4849" spans="1:13">
      <c r="A4849" s="5"/>
      <c r="B4849" s="96"/>
      <c r="C4849" s="96"/>
      <c r="D4849" s="97"/>
      <c r="E4849" s="97"/>
      <c r="F4849" s="97"/>
      <c r="G4849" s="97"/>
      <c r="H4849" s="97"/>
      <c r="I4849" s="97"/>
      <c r="J4849" s="97"/>
      <c r="K4849" s="97"/>
      <c r="L4849" s="97"/>
      <c r="M4849" s="97"/>
    </row>
    <row r="4850" spans="1:13">
      <c r="A4850" s="5"/>
      <c r="B4850" s="96"/>
      <c r="C4850" s="96"/>
      <c r="D4850" s="97"/>
      <c r="E4850" s="97"/>
      <c r="F4850" s="97"/>
      <c r="G4850" s="97"/>
      <c r="H4850" s="97"/>
      <c r="I4850" s="97"/>
      <c r="J4850" s="97"/>
      <c r="K4850" s="97"/>
      <c r="L4850" s="97"/>
      <c r="M4850" s="97"/>
    </row>
    <row r="4851" spans="1:13">
      <c r="A4851" s="5"/>
      <c r="B4851" s="96"/>
      <c r="C4851" s="96"/>
      <c r="D4851" s="97"/>
      <c r="E4851" s="97"/>
      <c r="F4851" s="97"/>
      <c r="G4851" s="97"/>
      <c r="H4851" s="97"/>
      <c r="I4851" s="97"/>
      <c r="J4851" s="97"/>
      <c r="K4851" s="97"/>
      <c r="L4851" s="97"/>
      <c r="M4851" s="97"/>
    </row>
    <row r="4852" spans="1:13">
      <c r="A4852" s="5"/>
      <c r="B4852" s="3"/>
      <c r="C4852" s="3"/>
      <c r="D4852" s="4"/>
      <c r="E4852" s="4"/>
      <c r="F4852" s="4"/>
      <c r="G4852" s="4"/>
      <c r="H4852" s="97"/>
      <c r="I4852" s="97"/>
      <c r="J4852" s="4"/>
      <c r="K4852" s="4"/>
      <c r="L4852" s="4"/>
      <c r="M4852" s="4"/>
    </row>
    <row r="4853" spans="1:13">
      <c r="A4853" s="5"/>
      <c r="B4853" s="96"/>
      <c r="C4853" s="96"/>
      <c r="D4853" s="97"/>
      <c r="E4853" s="97"/>
      <c r="F4853" s="97"/>
      <c r="G4853" s="97"/>
      <c r="H4853" s="97"/>
      <c r="I4853" s="97"/>
      <c r="J4853" s="97"/>
      <c r="K4853" s="97"/>
      <c r="L4853" s="97"/>
      <c r="M4853" s="97"/>
    </row>
    <row r="4854" spans="1:13">
      <c r="A4854" s="5"/>
      <c r="B4854" s="96"/>
      <c r="C4854" s="96"/>
      <c r="D4854" s="97"/>
      <c r="E4854" s="97"/>
      <c r="F4854" s="97"/>
      <c r="G4854" s="97"/>
      <c r="H4854" s="97"/>
      <c r="I4854" s="97"/>
      <c r="J4854" s="97"/>
      <c r="K4854" s="97"/>
      <c r="L4854" s="97"/>
      <c r="M4854" s="97"/>
    </row>
    <row r="4855" spans="1:13">
      <c r="A4855" s="5"/>
      <c r="B4855" s="96"/>
      <c r="C4855" s="96"/>
      <c r="D4855" s="97"/>
      <c r="E4855" s="97"/>
      <c r="F4855" s="97"/>
      <c r="G4855" s="97"/>
      <c r="H4855" s="97"/>
      <c r="I4855" s="97"/>
      <c r="J4855" s="97"/>
      <c r="K4855" s="97"/>
      <c r="L4855" s="97"/>
      <c r="M4855" s="97"/>
    </row>
    <row r="4856" spans="1:13">
      <c r="A4856" s="5"/>
      <c r="B4856" s="96"/>
      <c r="C4856" s="96"/>
      <c r="D4856" s="97"/>
      <c r="E4856" s="97"/>
      <c r="F4856" s="97"/>
      <c r="G4856" s="97"/>
      <c r="H4856" s="97"/>
      <c r="I4856" s="97"/>
      <c r="J4856" s="97"/>
      <c r="K4856" s="97"/>
      <c r="L4856" s="97"/>
      <c r="M4856" s="97"/>
    </row>
    <row r="4857" spans="1:13">
      <c r="A4857" s="5"/>
      <c r="B4857" s="96"/>
      <c r="C4857" s="96"/>
      <c r="D4857" s="97"/>
      <c r="E4857" s="97"/>
      <c r="F4857" s="97"/>
      <c r="G4857" s="97"/>
      <c r="H4857" s="97"/>
      <c r="I4857" s="97"/>
      <c r="J4857" s="97"/>
      <c r="K4857" s="97"/>
      <c r="L4857" s="97"/>
      <c r="M4857" s="97"/>
    </row>
    <row r="4858" spans="1:13">
      <c r="A4858" s="5"/>
      <c r="B4858" s="96"/>
      <c r="C4858" s="96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</row>
    <row r="4859" spans="1:13">
      <c r="A4859" s="5"/>
      <c r="B4859" s="96"/>
      <c r="C4859" s="96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</row>
    <row r="4860" spans="1:13">
      <c r="A4860" s="5"/>
      <c r="B4860" s="96"/>
      <c r="C4860" s="96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</row>
    <row r="4861" spans="1:13">
      <c r="A4861" s="5"/>
      <c r="B4861" s="96"/>
      <c r="C4861" s="96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</row>
    <row r="4862" spans="1:13">
      <c r="A4862" s="5"/>
      <c r="B4862" s="96"/>
      <c r="C4862" s="96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</row>
    <row r="4863" spans="1:13">
      <c r="A4863" s="5"/>
      <c r="B4863" s="96"/>
      <c r="C4863" s="96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</row>
    <row r="4864" spans="1:13">
      <c r="A4864" s="5"/>
      <c r="B4864" s="96"/>
      <c r="C4864" s="96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</row>
    <row r="4865" spans="1:13">
      <c r="A4865" s="5"/>
      <c r="B4865" s="96"/>
      <c r="C4865" s="96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</row>
    <row r="4866" spans="1:13">
      <c r="A4866" s="5"/>
      <c r="B4866" s="96"/>
      <c r="C4866" s="96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</row>
    <row r="4867" spans="1:13">
      <c r="A4867" s="5"/>
      <c r="B4867" s="96"/>
      <c r="C4867" s="96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</row>
    <row r="4868" spans="1:13">
      <c r="A4868" s="5"/>
      <c r="B4868" s="96"/>
      <c r="C4868" s="96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</row>
    <row r="4869" spans="1:13">
      <c r="A4869" s="5"/>
      <c r="B4869" s="96"/>
      <c r="C4869" s="96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</row>
    <row r="4870" spans="1:13">
      <c r="A4870" s="5"/>
      <c r="B4870" s="96"/>
      <c r="C4870" s="96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</row>
    <row r="4871" spans="1:13">
      <c r="A4871" s="5"/>
      <c r="B4871" s="96"/>
      <c r="C4871" s="96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</row>
    <row r="4872" spans="1:13">
      <c r="A4872" s="5"/>
      <c r="B4872" s="96"/>
      <c r="C4872" s="96"/>
      <c r="D4872" s="97"/>
      <c r="E4872" s="97"/>
      <c r="F4872" s="97"/>
      <c r="G4872" s="97"/>
      <c r="H4872" s="97"/>
      <c r="I4872" s="97"/>
      <c r="J4872" s="97"/>
      <c r="K4872" s="97"/>
      <c r="L4872" s="97"/>
      <c r="M4872" s="97"/>
    </row>
    <row r="4873" spans="1:13">
      <c r="A4873" s="5"/>
      <c r="B4873" s="96"/>
      <c r="C4873" s="96"/>
      <c r="D4873" s="97"/>
      <c r="E4873" s="97"/>
      <c r="F4873" s="97"/>
      <c r="G4873" s="97"/>
      <c r="H4873" s="97"/>
      <c r="I4873" s="97"/>
      <c r="J4873" s="97"/>
      <c r="K4873" s="97"/>
      <c r="L4873" s="97"/>
      <c r="M4873" s="97"/>
    </row>
    <row r="4874" spans="1:13">
      <c r="A4874" s="5"/>
      <c r="B4874" s="96"/>
      <c r="C4874" s="3"/>
      <c r="D4874" s="4"/>
      <c r="E4874" s="4"/>
      <c r="F4874" s="4"/>
      <c r="G4874" s="4"/>
      <c r="H4874" s="97"/>
      <c r="I4874" s="97"/>
      <c r="J4874" s="97"/>
      <c r="K4874" s="97"/>
      <c r="L4874" s="97"/>
      <c r="M4874" s="97"/>
    </row>
    <row r="4875" spans="1:13">
      <c r="A4875" s="5"/>
      <c r="B4875" s="96"/>
      <c r="C4875" s="96"/>
      <c r="D4875" s="97"/>
      <c r="E4875" s="97"/>
      <c r="F4875" s="97"/>
      <c r="G4875" s="97"/>
      <c r="H4875" s="97"/>
      <c r="I4875" s="97"/>
      <c r="J4875" s="97"/>
      <c r="K4875" s="97"/>
      <c r="L4875" s="97"/>
      <c r="M4875" s="97"/>
    </row>
    <row r="4876" spans="1:13">
      <c r="A4876" s="5"/>
      <c r="B4876" s="96"/>
      <c r="C4876" s="96"/>
      <c r="D4876" s="97"/>
      <c r="E4876" s="97"/>
      <c r="F4876" s="97"/>
      <c r="G4876" s="97"/>
      <c r="H4876" s="97"/>
      <c r="I4876" s="97"/>
      <c r="J4876" s="97"/>
      <c r="K4876" s="97"/>
      <c r="L4876" s="97"/>
      <c r="M4876" s="97"/>
    </row>
    <row r="4877" spans="1:13">
      <c r="A4877" s="5"/>
      <c r="B4877" s="96"/>
      <c r="C4877" s="96"/>
      <c r="D4877" s="97"/>
      <c r="E4877" s="97"/>
      <c r="F4877" s="97"/>
      <c r="G4877" s="97"/>
      <c r="H4877" s="97"/>
      <c r="I4877" s="97"/>
      <c r="J4877" s="97"/>
      <c r="K4877" s="97"/>
      <c r="L4877" s="97"/>
      <c r="M4877" s="97"/>
    </row>
    <row r="4878" spans="1:13">
      <c r="A4878" s="5"/>
      <c r="B4878" s="96"/>
      <c r="C4878" s="96"/>
      <c r="D4878" s="97"/>
      <c r="E4878" s="97"/>
      <c r="F4878" s="97"/>
      <c r="G4878" s="97"/>
      <c r="H4878" s="97"/>
      <c r="I4878" s="97"/>
      <c r="J4878" s="97"/>
      <c r="K4878" s="97"/>
      <c r="L4878" s="97"/>
      <c r="M4878" s="97"/>
    </row>
    <row r="4879" spans="1:13">
      <c r="A4879" s="5"/>
      <c r="B4879" s="96"/>
      <c r="C4879" s="96"/>
      <c r="D4879" s="97"/>
      <c r="E4879" s="97"/>
      <c r="F4879" s="97"/>
      <c r="G4879" s="97"/>
      <c r="H4879" s="97"/>
      <c r="I4879" s="97"/>
      <c r="J4879" s="97"/>
      <c r="K4879" s="97"/>
      <c r="L4879" s="97"/>
      <c r="M4879" s="97"/>
    </row>
    <row r="4880" spans="1:13">
      <c r="A4880" s="5"/>
      <c r="B4880" s="96"/>
      <c r="C4880" s="96"/>
      <c r="D4880" s="97"/>
      <c r="E4880" s="97"/>
      <c r="F4880" s="97"/>
      <c r="G4880" s="97"/>
      <c r="H4880" s="97"/>
      <c r="I4880" s="97"/>
      <c r="J4880" s="97"/>
      <c r="K4880" s="97"/>
      <c r="L4880" s="97"/>
      <c r="M4880" s="97"/>
    </row>
    <row r="4881" spans="1:13">
      <c r="A4881" s="5"/>
      <c r="B4881" s="96"/>
      <c r="C4881" s="96"/>
      <c r="D4881" s="97"/>
      <c r="E4881" s="97"/>
      <c r="F4881" s="97"/>
      <c r="G4881" s="97"/>
      <c r="H4881" s="97"/>
      <c r="I4881" s="97"/>
      <c r="J4881" s="97"/>
      <c r="K4881" s="97"/>
      <c r="L4881" s="97"/>
      <c r="M4881" s="97"/>
    </row>
    <row r="4882" spans="1:13">
      <c r="A4882" s="5"/>
      <c r="B4882" s="3"/>
      <c r="C4882" s="3"/>
      <c r="D4882" s="4"/>
      <c r="E4882" s="4"/>
      <c r="F4882" s="4"/>
      <c r="G4882" s="4"/>
      <c r="H4882" s="97"/>
      <c r="I4882" s="4"/>
      <c r="J4882" s="4"/>
      <c r="K4882" s="4"/>
      <c r="L4882" s="4"/>
      <c r="M4882" s="4"/>
    </row>
    <row r="4883" spans="1:13">
      <c r="A4883" s="5"/>
      <c r="B4883" s="96"/>
      <c r="C4883" s="96"/>
      <c r="D4883" s="97"/>
      <c r="E4883" s="97"/>
      <c r="F4883" s="97"/>
      <c r="G4883" s="97"/>
      <c r="H4883" s="97"/>
      <c r="I4883" s="97"/>
      <c r="J4883" s="97"/>
      <c r="K4883" s="97"/>
      <c r="L4883" s="97"/>
      <c r="M4883" s="97"/>
    </row>
    <row r="4884" spans="1:13">
      <c r="A4884" s="5"/>
      <c r="B4884" s="96"/>
      <c r="C4884" s="96"/>
      <c r="D4884" s="97"/>
      <c r="E4884" s="97"/>
      <c r="F4884" s="97"/>
      <c r="G4884" s="97"/>
      <c r="H4884" s="97"/>
      <c r="I4884" s="97"/>
      <c r="J4884" s="97"/>
      <c r="K4884" s="97"/>
      <c r="L4884" s="97"/>
      <c r="M4884" s="97"/>
    </row>
    <row r="4885" spans="1:13">
      <c r="A4885" s="5"/>
      <c r="B4885" s="96"/>
      <c r="C4885" s="96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</row>
    <row r="4886" spans="1:13">
      <c r="A4886" s="5"/>
      <c r="B4886" s="96"/>
      <c r="C4886" s="96"/>
      <c r="D4886" s="97"/>
      <c r="E4886" s="97"/>
      <c r="F4886" s="97"/>
      <c r="G4886" s="97"/>
      <c r="H4886" s="97"/>
      <c r="I4886" s="97"/>
      <c r="J4886" s="97"/>
      <c r="K4886" s="97"/>
      <c r="L4886" s="97"/>
      <c r="M4886" s="97"/>
    </row>
    <row r="4887" spans="1:13">
      <c r="A4887" s="5"/>
      <c r="B4887" s="96"/>
      <c r="C4887" s="96"/>
      <c r="D4887" s="97"/>
      <c r="E4887" s="97"/>
      <c r="F4887" s="97"/>
      <c r="G4887" s="97"/>
      <c r="H4887" s="97"/>
      <c r="I4887" s="97"/>
      <c r="J4887" s="97"/>
      <c r="K4887" s="97"/>
      <c r="L4887" s="97"/>
      <c r="M4887" s="97"/>
    </row>
    <row r="4888" spans="1:13">
      <c r="A4888" s="5"/>
      <c r="B4888" s="96"/>
      <c r="C4888" s="96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</row>
    <row r="4889" spans="1:13">
      <c r="A4889" s="5"/>
      <c r="B4889" s="96"/>
      <c r="C4889" s="96"/>
      <c r="D4889" s="97"/>
      <c r="E4889" s="97"/>
      <c r="F4889" s="97"/>
      <c r="G4889" s="97"/>
      <c r="H4889" s="97"/>
      <c r="I4889" s="97"/>
      <c r="J4889" s="97"/>
      <c r="K4889" s="97"/>
      <c r="L4889" s="97"/>
      <c r="M4889" s="97"/>
    </row>
    <row r="4890" spans="1:13">
      <c r="A4890" s="5"/>
      <c r="B4890" s="96"/>
      <c r="C4890" s="96"/>
      <c r="D4890" s="97"/>
      <c r="E4890" s="97"/>
      <c r="F4890" s="97"/>
      <c r="G4890" s="97"/>
      <c r="H4890" s="97"/>
      <c r="I4890" s="97"/>
      <c r="J4890" s="97"/>
      <c r="K4890" s="97"/>
      <c r="L4890" s="97"/>
      <c r="M4890" s="97"/>
    </row>
    <row r="4891" spans="1:13">
      <c r="A4891" s="5"/>
      <c r="B4891" s="96"/>
      <c r="C4891" s="96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</row>
    <row r="4892" spans="1:13">
      <c r="A4892" s="5"/>
      <c r="B4892" s="96"/>
      <c r="C4892" s="96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</row>
    <row r="4893" spans="1:13">
      <c r="A4893" s="5"/>
      <c r="B4893" s="96"/>
      <c r="C4893" s="96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</row>
    <row r="4894" spans="1:13">
      <c r="A4894" s="5"/>
      <c r="B4894" s="96"/>
      <c r="C4894" s="96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</row>
    <row r="4895" spans="1:13">
      <c r="A4895" s="5"/>
      <c r="B4895" s="96"/>
      <c r="C4895" s="96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</row>
    <row r="4896" spans="1:13">
      <c r="A4896" s="5"/>
      <c r="B4896" s="96"/>
      <c r="C4896" s="96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</row>
    <row r="4897" spans="1:13">
      <c r="A4897" s="5"/>
      <c r="B4897" s="96"/>
      <c r="C4897" s="96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</row>
    <row r="4898" spans="1:13">
      <c r="A4898" s="5"/>
      <c r="B4898" s="96"/>
      <c r="C4898" s="96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</row>
    <row r="4899" spans="1:13">
      <c r="A4899" s="5"/>
      <c r="B4899" s="96"/>
      <c r="C4899" s="96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</row>
    <row r="4900" spans="1:13">
      <c r="A4900" s="5"/>
      <c r="B4900" s="96"/>
      <c r="C4900" s="96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</row>
    <row r="4901" spans="1:13">
      <c r="A4901" s="5"/>
      <c r="B4901" s="96"/>
      <c r="C4901" s="96"/>
      <c r="D4901" s="97"/>
      <c r="E4901" s="97"/>
      <c r="F4901" s="97"/>
      <c r="G4901" s="97"/>
      <c r="H4901" s="97"/>
      <c r="I4901" s="97"/>
      <c r="J4901" s="97"/>
      <c r="K4901" s="97"/>
      <c r="L4901" s="97"/>
      <c r="M4901" s="97"/>
    </row>
    <row r="4902" spans="1:13">
      <c r="A4902" s="5"/>
      <c r="B4902" s="96"/>
      <c r="C4902" s="96"/>
      <c r="D4902" s="97"/>
      <c r="E4902" s="97"/>
      <c r="F4902" s="97"/>
      <c r="G4902" s="97"/>
      <c r="H4902" s="97"/>
      <c r="I4902" s="97"/>
      <c r="J4902" s="97"/>
      <c r="K4902" s="97"/>
      <c r="L4902" s="97"/>
      <c r="M4902" s="97"/>
    </row>
    <row r="4903" spans="1:13">
      <c r="A4903" s="5"/>
      <c r="B4903" s="96"/>
      <c r="C4903" s="96"/>
      <c r="D4903" s="97"/>
      <c r="E4903" s="97"/>
      <c r="F4903" s="97"/>
      <c r="G4903" s="97"/>
      <c r="H4903" s="97"/>
      <c r="I4903" s="97"/>
      <c r="J4903" s="97"/>
      <c r="K4903" s="97"/>
      <c r="L4903" s="97"/>
      <c r="M4903" s="97"/>
    </row>
    <row r="4904" spans="1:13">
      <c r="A4904" s="5"/>
      <c r="B4904" s="96"/>
      <c r="C4904" s="96"/>
      <c r="D4904" s="97"/>
      <c r="E4904" s="97"/>
      <c r="F4904" s="97"/>
      <c r="G4904" s="97"/>
      <c r="H4904" s="97"/>
      <c r="I4904" s="97"/>
      <c r="J4904" s="97"/>
      <c r="K4904" s="97"/>
      <c r="L4904" s="97"/>
      <c r="M4904" s="97"/>
    </row>
    <row r="4905" spans="1:13">
      <c r="A4905" s="5"/>
      <c r="B4905" s="96"/>
      <c r="C4905" s="96"/>
      <c r="D4905" s="97"/>
      <c r="E4905" s="97"/>
      <c r="F4905" s="97"/>
      <c r="G4905" s="97"/>
      <c r="H4905" s="97"/>
      <c r="I4905" s="97"/>
      <c r="J4905" s="97"/>
      <c r="K4905" s="97"/>
      <c r="L4905" s="97"/>
      <c r="M4905" s="97"/>
    </row>
    <row r="4906" spans="1:13">
      <c r="A4906" s="5"/>
      <c r="B4906" s="96"/>
      <c r="C4906" s="96"/>
      <c r="D4906" s="97"/>
      <c r="E4906" s="97"/>
      <c r="F4906" s="97"/>
      <c r="G4906" s="97"/>
      <c r="H4906" s="97"/>
      <c r="I4906" s="97"/>
      <c r="J4906" s="97"/>
      <c r="K4906" s="97"/>
      <c r="L4906" s="97"/>
      <c r="M4906" s="97"/>
    </row>
    <row r="4907" spans="1:13">
      <c r="A4907" s="5"/>
      <c r="B4907" s="96"/>
      <c r="C4907" s="96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</row>
    <row r="4908" spans="1:13">
      <c r="A4908" s="5"/>
      <c r="B4908" s="96"/>
      <c r="C4908" s="96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</row>
    <row r="4909" spans="1:13">
      <c r="A4909" s="5"/>
      <c r="B4909" s="96"/>
      <c r="C4909" s="96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</row>
    <row r="4910" spans="1:13">
      <c r="A4910" s="5"/>
      <c r="B4910" s="96"/>
      <c r="C4910" s="96"/>
      <c r="D4910" s="97"/>
      <c r="E4910" s="97"/>
      <c r="F4910" s="97"/>
      <c r="G4910" s="97"/>
      <c r="H4910" s="97"/>
      <c r="I4910" s="97"/>
      <c r="J4910" s="97"/>
      <c r="K4910" s="97"/>
      <c r="L4910" s="97"/>
      <c r="M4910" s="97"/>
    </row>
    <row r="4911" spans="1:13">
      <c r="A4911" s="5"/>
      <c r="B4911" s="96"/>
      <c r="C4911" s="96"/>
      <c r="D4911" s="97"/>
      <c r="E4911" s="97"/>
      <c r="F4911" s="97"/>
      <c r="G4911" s="97"/>
      <c r="H4911" s="97"/>
      <c r="I4911" s="97"/>
      <c r="J4911" s="97"/>
      <c r="K4911" s="97"/>
      <c r="L4911" s="97"/>
      <c r="M4911" s="97"/>
    </row>
    <row r="4912" spans="1:13">
      <c r="A4912" s="5"/>
      <c r="B4912" s="96"/>
      <c r="C4912" s="96"/>
      <c r="D4912" s="97"/>
      <c r="E4912" s="97"/>
      <c r="F4912" s="97"/>
      <c r="G4912" s="97"/>
      <c r="H4912" s="97"/>
      <c r="I4912" s="97"/>
      <c r="J4912" s="97"/>
      <c r="K4912" s="97"/>
      <c r="L4912" s="97"/>
      <c r="M4912" s="97"/>
    </row>
    <row r="4913" spans="1:13">
      <c r="A4913" s="5"/>
      <c r="B4913" s="96"/>
      <c r="C4913" s="96"/>
      <c r="D4913" s="97"/>
      <c r="E4913" s="97"/>
      <c r="F4913" s="97"/>
      <c r="G4913" s="97"/>
      <c r="H4913" s="97"/>
      <c r="I4913" s="97"/>
      <c r="J4913" s="97"/>
      <c r="K4913" s="97"/>
      <c r="L4913" s="97"/>
      <c r="M4913" s="97"/>
    </row>
    <row r="4914" spans="1:13">
      <c r="A4914" s="5"/>
      <c r="B4914" s="96"/>
      <c r="C4914" s="96"/>
      <c r="D4914" s="97"/>
      <c r="E4914" s="97"/>
      <c r="F4914" s="97"/>
      <c r="G4914" s="97"/>
      <c r="H4914" s="97"/>
      <c r="I4914" s="97"/>
      <c r="J4914" s="97"/>
      <c r="K4914" s="97"/>
      <c r="L4914" s="97"/>
      <c r="M4914" s="97"/>
    </row>
    <row r="4915" spans="1:13">
      <c r="A4915" s="5"/>
      <c r="B4915" s="96"/>
      <c r="C4915" s="96"/>
      <c r="D4915" s="97"/>
      <c r="E4915" s="97"/>
      <c r="F4915" s="97"/>
      <c r="G4915" s="97"/>
      <c r="H4915" s="97"/>
      <c r="I4915" s="97"/>
      <c r="J4915" s="97"/>
      <c r="K4915" s="97"/>
      <c r="L4915" s="97"/>
      <c r="M4915" s="97"/>
    </row>
    <row r="4916" spans="1:13">
      <c r="A4916" s="5"/>
      <c r="B4916" s="96"/>
      <c r="C4916" s="96"/>
      <c r="D4916" s="97"/>
      <c r="E4916" s="97"/>
      <c r="F4916" s="97"/>
      <c r="G4916" s="97"/>
      <c r="H4916" s="97"/>
      <c r="I4916" s="97"/>
      <c r="J4916" s="97"/>
      <c r="K4916" s="97"/>
      <c r="L4916" s="97"/>
      <c r="M4916" s="97"/>
    </row>
    <row r="4917" spans="1:13">
      <c r="A4917" s="5"/>
      <c r="B4917" s="96"/>
      <c r="C4917" s="96"/>
      <c r="D4917" s="97"/>
      <c r="E4917" s="97"/>
      <c r="F4917" s="97"/>
      <c r="G4917" s="97"/>
      <c r="H4917" s="97"/>
      <c r="I4917" s="97"/>
      <c r="J4917" s="97"/>
      <c r="K4917" s="97"/>
      <c r="L4917" s="97"/>
      <c r="M4917" s="97"/>
    </row>
    <row r="4918" spans="1:13">
      <c r="A4918" s="5"/>
      <c r="B4918" s="96"/>
      <c r="C4918" s="96"/>
      <c r="D4918" s="97"/>
      <c r="E4918" s="97"/>
      <c r="F4918" s="97"/>
      <c r="G4918" s="97"/>
      <c r="H4918" s="97"/>
      <c r="I4918" s="97"/>
      <c r="J4918" s="97"/>
      <c r="K4918" s="97"/>
      <c r="L4918" s="97"/>
      <c r="M4918" s="97"/>
    </row>
    <row r="4919" spans="1:13">
      <c r="A4919" s="5"/>
      <c r="B4919" s="96"/>
      <c r="C4919" s="96"/>
      <c r="D4919" s="97"/>
      <c r="E4919" s="97"/>
      <c r="F4919" s="97"/>
      <c r="G4919" s="97"/>
      <c r="H4919" s="97"/>
      <c r="I4919" s="97"/>
      <c r="J4919" s="97"/>
      <c r="K4919" s="97"/>
      <c r="L4919" s="97"/>
      <c r="M4919" s="97"/>
    </row>
    <row r="4920" spans="1:13">
      <c r="A4920" s="5"/>
      <c r="B4920" s="96"/>
      <c r="C4920" s="96"/>
      <c r="D4920" s="97"/>
      <c r="E4920" s="97"/>
      <c r="F4920" s="97"/>
      <c r="G4920" s="97"/>
      <c r="H4920" s="97"/>
      <c r="I4920" s="97"/>
      <c r="J4920" s="97"/>
      <c r="K4920" s="97"/>
      <c r="L4920" s="97"/>
      <c r="M4920" s="97"/>
    </row>
    <row r="4921" spans="1:13">
      <c r="A4921" s="5"/>
      <c r="B4921" s="96"/>
      <c r="C4921" s="96"/>
      <c r="D4921" s="97"/>
      <c r="E4921" s="97"/>
      <c r="F4921" s="97"/>
      <c r="G4921" s="97"/>
      <c r="H4921" s="97"/>
      <c r="I4921" s="97"/>
      <c r="J4921" s="97"/>
      <c r="K4921" s="97"/>
      <c r="L4921" s="97"/>
      <c r="M4921" s="97"/>
    </row>
    <row r="4922" spans="1:13">
      <c r="A4922" s="5"/>
      <c r="B4922" s="96"/>
      <c r="C4922" s="96"/>
      <c r="D4922" s="97"/>
      <c r="E4922" s="97"/>
      <c r="F4922" s="97"/>
      <c r="G4922" s="97"/>
      <c r="H4922" s="97"/>
      <c r="I4922" s="97"/>
      <c r="J4922" s="97"/>
      <c r="K4922" s="97"/>
      <c r="L4922" s="97"/>
      <c r="M4922" s="97"/>
    </row>
    <row r="4923" spans="1:13">
      <c r="A4923" s="5"/>
      <c r="B4923" s="96"/>
      <c r="C4923" s="96"/>
      <c r="D4923" s="97"/>
      <c r="E4923" s="97"/>
      <c r="F4923" s="97"/>
      <c r="G4923" s="97"/>
      <c r="H4923" s="97"/>
      <c r="I4923" s="97"/>
      <c r="J4923" s="97"/>
      <c r="K4923" s="97"/>
      <c r="L4923" s="97"/>
      <c r="M4923" s="97"/>
    </row>
    <row r="4924" spans="1:13">
      <c r="A4924" s="5"/>
      <c r="B4924" s="96"/>
      <c r="C4924" s="96"/>
      <c r="D4924" s="97"/>
      <c r="E4924" s="97"/>
      <c r="F4924" s="97"/>
      <c r="G4924" s="97"/>
      <c r="H4924" s="97"/>
      <c r="I4924" s="97"/>
      <c r="J4924" s="97"/>
      <c r="K4924" s="97"/>
      <c r="L4924" s="97"/>
      <c r="M4924" s="97"/>
    </row>
    <row r="4925" spans="1:13">
      <c r="A4925" s="5"/>
      <c r="B4925" s="96"/>
      <c r="C4925" s="96"/>
      <c r="D4925" s="97"/>
      <c r="E4925" s="97"/>
      <c r="F4925" s="97"/>
      <c r="G4925" s="97"/>
      <c r="H4925" s="97"/>
      <c r="I4925" s="97"/>
      <c r="J4925" s="97"/>
      <c r="K4925" s="97"/>
      <c r="L4925" s="97"/>
      <c r="M4925" s="97"/>
    </row>
    <row r="4926" spans="1:13">
      <c r="A4926" s="5"/>
      <c r="B4926" s="3"/>
      <c r="C4926" s="3"/>
      <c r="D4926" s="4"/>
      <c r="E4926" s="4"/>
      <c r="F4926" s="4"/>
      <c r="G4926" s="4"/>
      <c r="H4926" s="97"/>
      <c r="I4926" s="4"/>
      <c r="J4926" s="4"/>
      <c r="K4926" s="4"/>
      <c r="L4926" s="4"/>
      <c r="M4926" s="4"/>
    </row>
    <row r="4927" spans="1:13">
      <c r="A4927" s="5"/>
      <c r="B4927" s="96"/>
      <c r="C4927" s="96"/>
      <c r="D4927" s="97"/>
      <c r="E4927" s="97"/>
      <c r="F4927" s="97"/>
      <c r="G4927" s="97"/>
      <c r="H4927" s="97"/>
      <c r="I4927" s="97"/>
      <c r="J4927" s="97"/>
      <c r="K4927" s="97"/>
      <c r="L4927" s="97"/>
      <c r="M4927" s="97"/>
    </row>
    <row r="4928" spans="1:13">
      <c r="A4928" s="5"/>
      <c r="B4928" s="96"/>
      <c r="C4928" s="96"/>
      <c r="D4928" s="97"/>
      <c r="E4928" s="97"/>
      <c r="F4928" s="97"/>
      <c r="G4928" s="97"/>
      <c r="H4928" s="97"/>
      <c r="I4928" s="97"/>
      <c r="J4928" s="97"/>
      <c r="K4928" s="97"/>
      <c r="L4928" s="97"/>
      <c r="M4928" s="97"/>
    </row>
    <row r="4929" spans="1:13">
      <c r="A4929" s="5"/>
      <c r="B4929" s="96"/>
      <c r="C4929" s="96"/>
      <c r="D4929" s="97"/>
      <c r="E4929" s="97"/>
      <c r="F4929" s="97"/>
      <c r="G4929" s="97"/>
      <c r="H4929" s="97"/>
      <c r="I4929" s="97"/>
      <c r="J4929" s="97"/>
      <c r="K4929" s="97"/>
      <c r="L4929" s="97"/>
      <c r="M4929" s="97"/>
    </row>
    <row r="4930" spans="1:13">
      <c r="A4930" s="5"/>
      <c r="B4930" s="96"/>
      <c r="C4930" s="96"/>
      <c r="D4930" s="97"/>
      <c r="E4930" s="97"/>
      <c r="F4930" s="97"/>
      <c r="G4930" s="97"/>
      <c r="H4930" s="97"/>
      <c r="I4930" s="97"/>
      <c r="J4930" s="97"/>
      <c r="K4930" s="97"/>
      <c r="L4930" s="97"/>
      <c r="M4930" s="97"/>
    </row>
    <row r="4931" spans="1:13">
      <c r="A4931" s="5"/>
      <c r="B4931" s="96"/>
      <c r="C4931" s="96"/>
      <c r="D4931" s="97"/>
      <c r="E4931" s="97"/>
      <c r="F4931" s="97"/>
      <c r="G4931" s="97"/>
      <c r="H4931" s="97"/>
      <c r="I4931" s="97"/>
      <c r="J4931" s="97"/>
      <c r="K4931" s="97"/>
      <c r="L4931" s="97"/>
      <c r="M4931" s="97"/>
    </row>
    <row r="4932" spans="1:13">
      <c r="A4932" s="5"/>
      <c r="B4932" s="96"/>
      <c r="C4932" s="96"/>
      <c r="D4932" s="97"/>
      <c r="E4932" s="97"/>
      <c r="F4932" s="97"/>
      <c r="G4932" s="97"/>
      <c r="H4932" s="97"/>
      <c r="I4932" s="97"/>
      <c r="J4932" s="97"/>
      <c r="K4932" s="97"/>
      <c r="L4932" s="97"/>
      <c r="M4932" s="97"/>
    </row>
    <row r="4933" spans="1:13">
      <c r="A4933" s="5"/>
      <c r="B4933" s="96"/>
      <c r="C4933" s="96"/>
      <c r="D4933" s="97"/>
      <c r="E4933" s="97"/>
      <c r="F4933" s="97"/>
      <c r="G4933" s="97"/>
      <c r="H4933" s="97"/>
      <c r="I4933" s="97"/>
      <c r="J4933" s="97"/>
      <c r="K4933" s="97"/>
      <c r="L4933" s="97"/>
      <c r="M4933" s="97"/>
    </row>
    <row r="4934" spans="1:13">
      <c r="A4934" s="5"/>
      <c r="B4934" s="96"/>
      <c r="C4934" s="96"/>
      <c r="D4934" s="97"/>
      <c r="E4934" s="97"/>
      <c r="F4934" s="97"/>
      <c r="G4934" s="97"/>
      <c r="H4934" s="97"/>
      <c r="I4934" s="97"/>
      <c r="J4934" s="97"/>
      <c r="K4934" s="97"/>
      <c r="L4934" s="97"/>
      <c r="M4934" s="97"/>
    </row>
    <row r="4935" spans="1:13">
      <c r="A4935" s="5"/>
      <c r="B4935" s="96"/>
      <c r="C4935" s="96"/>
      <c r="D4935" s="97"/>
      <c r="E4935" s="97"/>
      <c r="F4935" s="97"/>
      <c r="G4935" s="97"/>
      <c r="H4935" s="97"/>
      <c r="I4935" s="97"/>
      <c r="J4935" s="97"/>
      <c r="K4935" s="97"/>
      <c r="L4935" s="97"/>
      <c r="M4935" s="97"/>
    </row>
    <row r="4936" spans="1:13">
      <c r="A4936" s="5"/>
      <c r="B4936" s="96"/>
      <c r="C4936" s="96"/>
      <c r="D4936" s="97"/>
      <c r="E4936" s="97"/>
      <c r="F4936" s="97"/>
      <c r="G4936" s="97"/>
      <c r="H4936" s="97"/>
      <c r="I4936" s="97"/>
      <c r="J4936" s="97"/>
      <c r="K4936" s="97"/>
      <c r="L4936" s="97"/>
      <c r="M4936" s="97"/>
    </row>
    <row r="4937" spans="1:13">
      <c r="A4937" s="5"/>
      <c r="B4937" s="96"/>
      <c r="C4937" s="96"/>
      <c r="D4937" s="97"/>
      <c r="E4937" s="97"/>
      <c r="F4937" s="97"/>
      <c r="G4937" s="97"/>
      <c r="H4937" s="97"/>
      <c r="I4937" s="97"/>
      <c r="J4937" s="97"/>
      <c r="K4937" s="97"/>
      <c r="L4937" s="97"/>
      <c r="M4937" s="97"/>
    </row>
    <row r="4938" spans="1:13">
      <c r="A4938" s="5"/>
      <c r="B4938" s="96"/>
      <c r="C4938" s="96"/>
      <c r="D4938" s="97"/>
      <c r="E4938" s="97"/>
      <c r="F4938" s="97"/>
      <c r="G4938" s="97"/>
      <c r="H4938" s="97"/>
      <c r="I4938" s="97"/>
      <c r="J4938" s="97"/>
      <c r="K4938" s="97"/>
      <c r="L4938" s="97"/>
      <c r="M4938" s="97"/>
    </row>
    <row r="4939" spans="1:13">
      <c r="A4939" s="5"/>
      <c r="B4939" s="96"/>
      <c r="C4939" s="96"/>
      <c r="D4939" s="97"/>
      <c r="E4939" s="97"/>
      <c r="F4939" s="97"/>
      <c r="G4939" s="97"/>
      <c r="H4939" s="97"/>
      <c r="I4939" s="97"/>
      <c r="J4939" s="97"/>
      <c r="K4939" s="97"/>
      <c r="L4939" s="97"/>
      <c r="M4939" s="97"/>
    </row>
    <row r="4940" spans="1:13">
      <c r="A4940" s="5"/>
      <c r="B4940" s="96"/>
      <c r="C4940" s="96"/>
      <c r="D4940" s="97"/>
      <c r="E4940" s="97"/>
      <c r="F4940" s="97"/>
      <c r="G4940" s="97"/>
      <c r="H4940" s="97"/>
      <c r="I4940" s="97"/>
      <c r="J4940" s="97"/>
      <c r="K4940" s="97"/>
      <c r="L4940" s="97"/>
      <c r="M4940" s="97"/>
    </row>
    <row r="4941" spans="1:13">
      <c r="A4941" s="5"/>
      <c r="B4941" s="96"/>
      <c r="C4941" s="96"/>
      <c r="D4941" s="97"/>
      <c r="E4941" s="97"/>
      <c r="F4941" s="97"/>
      <c r="G4941" s="97"/>
      <c r="H4941" s="97"/>
      <c r="I4941" s="97"/>
      <c r="J4941" s="97"/>
      <c r="K4941" s="97"/>
      <c r="L4941" s="97"/>
      <c r="M4941" s="97"/>
    </row>
    <row r="4942" spans="1:13">
      <c r="A4942" s="5"/>
      <c r="B4942" s="96"/>
      <c r="C4942" s="96"/>
      <c r="D4942" s="97"/>
      <c r="E4942" s="97"/>
      <c r="F4942" s="97"/>
      <c r="G4942" s="97"/>
      <c r="H4942" s="97"/>
      <c r="I4942" s="97"/>
      <c r="J4942" s="97"/>
      <c r="K4942" s="97"/>
      <c r="L4942" s="97"/>
      <c r="M4942" s="97"/>
    </row>
    <row r="4943" spans="1:13">
      <c r="A4943" s="5"/>
      <c r="B4943" s="96"/>
      <c r="C4943" s="96"/>
      <c r="D4943" s="97"/>
      <c r="E4943" s="97"/>
      <c r="F4943" s="97"/>
      <c r="G4943" s="97"/>
      <c r="H4943" s="97"/>
      <c r="I4943" s="97"/>
      <c r="J4943" s="97"/>
      <c r="K4943" s="97"/>
      <c r="L4943" s="97"/>
      <c r="M4943" s="97"/>
    </row>
    <row r="4944" spans="1:13">
      <c r="A4944" s="5"/>
      <c r="B4944" s="96"/>
      <c r="C4944" s="96"/>
      <c r="D4944" s="97"/>
      <c r="E4944" s="97"/>
      <c r="F4944" s="97"/>
      <c r="G4944" s="97"/>
      <c r="H4944" s="97"/>
      <c r="I4944" s="97"/>
      <c r="J4944" s="97"/>
      <c r="K4944" s="97"/>
      <c r="L4944" s="97"/>
      <c r="M4944" s="97"/>
    </row>
    <row r="4945" spans="1:13">
      <c r="A4945" s="5"/>
      <c r="B4945" s="96"/>
      <c r="C4945" s="96"/>
      <c r="D4945" s="97"/>
      <c r="E4945" s="97"/>
      <c r="F4945" s="97"/>
      <c r="G4945" s="97"/>
      <c r="H4945" s="97"/>
      <c r="I4945" s="97"/>
      <c r="J4945" s="97"/>
      <c r="K4945" s="97"/>
      <c r="L4945" s="97"/>
      <c r="M4945" s="97"/>
    </row>
    <row r="4946" spans="1:13">
      <c r="A4946" s="5"/>
      <c r="B4946" s="96"/>
      <c r="C4946" s="96"/>
      <c r="D4946" s="97"/>
      <c r="E4946" s="97"/>
      <c r="F4946" s="97"/>
      <c r="G4946" s="97"/>
      <c r="H4946" s="97"/>
      <c r="I4946" s="97"/>
      <c r="J4946" s="97"/>
      <c r="K4946" s="97"/>
      <c r="L4946" s="97"/>
      <c r="M4946" s="97"/>
    </row>
    <row r="4947" spans="1:13">
      <c r="A4947" s="5"/>
      <c r="B4947" s="96"/>
      <c r="C4947" s="96"/>
      <c r="D4947" s="97"/>
      <c r="E4947" s="97"/>
      <c r="F4947" s="97"/>
      <c r="G4947" s="97"/>
      <c r="H4947" s="97"/>
      <c r="I4947" s="97"/>
      <c r="J4947" s="97"/>
      <c r="K4947" s="97"/>
      <c r="L4947" s="97"/>
      <c r="M4947" s="97"/>
    </row>
    <row r="4948" spans="1:13">
      <c r="A4948" s="5"/>
      <c r="B4948" s="96"/>
      <c r="C4948" s="96"/>
      <c r="D4948" s="97"/>
      <c r="E4948" s="97"/>
      <c r="F4948" s="97"/>
      <c r="G4948" s="97"/>
      <c r="H4948" s="97"/>
      <c r="I4948" s="97"/>
      <c r="J4948" s="97"/>
      <c r="K4948" s="97"/>
      <c r="L4948" s="97"/>
      <c r="M4948" s="97"/>
    </row>
    <row r="4949" spans="1:13">
      <c r="A4949" s="5"/>
      <c r="B4949" s="96"/>
      <c r="C4949" s="96"/>
      <c r="D4949" s="97"/>
      <c r="E4949" s="97"/>
      <c r="F4949" s="97"/>
      <c r="G4949" s="97"/>
      <c r="H4949" s="97"/>
      <c r="I4949" s="97"/>
      <c r="J4949" s="97"/>
      <c r="K4949" s="97"/>
      <c r="L4949" s="97"/>
      <c r="M4949" s="97"/>
    </row>
    <row r="4950" spans="1:13">
      <c r="A4950" s="5"/>
      <c r="B4950" s="96"/>
      <c r="C4950" s="96"/>
      <c r="D4950" s="97"/>
      <c r="E4950" s="97"/>
      <c r="F4950" s="97"/>
      <c r="G4950" s="97"/>
      <c r="H4950" s="97"/>
      <c r="I4950" s="97"/>
      <c r="J4950" s="97"/>
      <c r="K4950" s="97"/>
      <c r="L4950" s="97"/>
      <c r="M4950" s="97"/>
    </row>
    <row r="4951" spans="1:13">
      <c r="A4951" s="5"/>
      <c r="B4951" s="96"/>
      <c r="C4951" s="96"/>
      <c r="D4951" s="97"/>
      <c r="E4951" s="97"/>
      <c r="F4951" s="97"/>
      <c r="G4951" s="97"/>
      <c r="H4951" s="97"/>
      <c r="I4951" s="97"/>
      <c r="J4951" s="97"/>
      <c r="K4951" s="97"/>
      <c r="L4951" s="97"/>
      <c r="M4951" s="97"/>
    </row>
    <row r="4952" spans="1:13">
      <c r="A4952" s="5"/>
      <c r="B4952" s="96"/>
      <c r="C4952" s="96"/>
      <c r="D4952" s="97"/>
      <c r="E4952" s="97"/>
      <c r="F4952" s="97"/>
      <c r="G4952" s="97"/>
      <c r="H4952" s="97"/>
      <c r="I4952" s="97"/>
      <c r="J4952" s="97"/>
      <c r="K4952" s="97"/>
      <c r="L4952" s="97"/>
      <c r="M4952" s="97"/>
    </row>
    <row r="4953" spans="1:13">
      <c r="A4953" s="5"/>
      <c r="B4953" s="96"/>
      <c r="C4953" s="96"/>
      <c r="D4953" s="97"/>
      <c r="E4953" s="97"/>
      <c r="F4953" s="97"/>
      <c r="G4953" s="97"/>
      <c r="H4953" s="97"/>
      <c r="I4953" s="97"/>
      <c r="J4953" s="97"/>
      <c r="K4953" s="97"/>
      <c r="L4953" s="97"/>
      <c r="M4953" s="97"/>
    </row>
    <row r="4954" spans="1:13">
      <c r="A4954" s="5"/>
      <c r="B4954" s="96"/>
      <c r="C4954" s="96"/>
      <c r="D4954" s="97"/>
      <c r="E4954" s="97"/>
      <c r="F4954" s="97"/>
      <c r="G4954" s="97"/>
      <c r="H4954" s="97"/>
      <c r="I4954" s="97"/>
      <c r="J4954" s="97"/>
      <c r="K4954" s="97"/>
      <c r="L4954" s="97"/>
      <c r="M4954" s="97"/>
    </row>
    <row r="4955" spans="1:13">
      <c r="A4955" s="5"/>
      <c r="B4955" s="96"/>
      <c r="C4955" s="96"/>
      <c r="D4955" s="97"/>
      <c r="E4955" s="97"/>
      <c r="F4955" s="97"/>
      <c r="G4955" s="97"/>
      <c r="H4955" s="97"/>
      <c r="I4955" s="97"/>
      <c r="J4955" s="97"/>
      <c r="K4955" s="97"/>
      <c r="L4955" s="97"/>
      <c r="M4955" s="97"/>
    </row>
    <row r="4956" spans="1:13">
      <c r="A4956" s="5"/>
      <c r="B4956" s="96"/>
      <c r="C4956" s="96"/>
      <c r="D4956" s="97"/>
      <c r="E4956" s="97"/>
      <c r="F4956" s="97"/>
      <c r="G4956" s="97"/>
      <c r="H4956" s="97"/>
      <c r="I4956" s="97"/>
      <c r="J4956" s="97"/>
      <c r="K4956" s="97"/>
      <c r="L4956" s="97"/>
      <c r="M4956" s="97"/>
    </row>
    <row r="4957" spans="1:13">
      <c r="A4957" s="5"/>
      <c r="B4957" s="96"/>
      <c r="C4957" s="96"/>
      <c r="D4957" s="97"/>
      <c r="E4957" s="97"/>
      <c r="F4957" s="97"/>
      <c r="G4957" s="97"/>
      <c r="H4957" s="97"/>
      <c r="I4957" s="97"/>
      <c r="J4957" s="97"/>
      <c r="K4957" s="97"/>
      <c r="L4957" s="97"/>
      <c r="M4957" s="97"/>
    </row>
    <row r="4958" spans="1:13">
      <c r="A4958" s="5"/>
      <c r="B4958" s="96"/>
      <c r="C4958" s="96"/>
      <c r="D4958" s="97"/>
      <c r="E4958" s="97"/>
      <c r="F4958" s="97"/>
      <c r="G4958" s="97"/>
      <c r="H4958" s="97"/>
      <c r="I4958" s="97"/>
      <c r="J4958" s="97"/>
      <c r="K4958" s="97"/>
      <c r="L4958" s="97"/>
      <c r="M4958" s="97"/>
    </row>
    <row r="4959" spans="1:13">
      <c r="A4959" s="5"/>
      <c r="B4959" s="96"/>
      <c r="C4959" s="96"/>
      <c r="D4959" s="97"/>
      <c r="E4959" s="97"/>
      <c r="F4959" s="97"/>
      <c r="G4959" s="97"/>
      <c r="H4959" s="97"/>
      <c r="I4959" s="97"/>
      <c r="J4959" s="97"/>
      <c r="K4959" s="97"/>
      <c r="L4959" s="97"/>
      <c r="M4959" s="97"/>
    </row>
    <row r="4960" spans="1:13">
      <c r="A4960" s="5"/>
      <c r="B4960" s="96"/>
      <c r="C4960" s="96"/>
      <c r="D4960" s="97"/>
      <c r="E4960" s="97"/>
      <c r="F4960" s="97"/>
      <c r="G4960" s="97"/>
      <c r="H4960" s="97"/>
      <c r="I4960" s="97"/>
      <c r="J4960" s="97"/>
      <c r="K4960" s="97"/>
      <c r="L4960" s="97"/>
      <c r="M4960" s="97"/>
    </row>
    <row r="4961" spans="1:13">
      <c r="A4961" s="5"/>
      <c r="B4961" s="96"/>
      <c r="C4961" s="96"/>
      <c r="D4961" s="97"/>
      <c r="E4961" s="97"/>
      <c r="F4961" s="97"/>
      <c r="G4961" s="97"/>
      <c r="H4961" s="97"/>
      <c r="I4961" s="97"/>
      <c r="J4961" s="97"/>
      <c r="K4961" s="97"/>
      <c r="L4961" s="97"/>
      <c r="M4961" s="97"/>
    </row>
    <row r="4962" spans="1:13">
      <c r="A4962" s="5"/>
      <c r="B4962" s="96"/>
      <c r="C4962" s="96"/>
      <c r="D4962" s="97"/>
      <c r="E4962" s="97"/>
      <c r="F4962" s="97"/>
      <c r="G4962" s="97"/>
      <c r="H4962" s="97"/>
      <c r="I4962" s="97"/>
      <c r="J4962" s="97"/>
      <c r="K4962" s="97"/>
      <c r="L4962" s="97"/>
      <c r="M4962" s="97"/>
    </row>
    <row r="4963" spans="1:13">
      <c r="A4963" s="5"/>
      <c r="B4963" s="96"/>
      <c r="C4963" s="96"/>
      <c r="D4963" s="97"/>
      <c r="E4963" s="97"/>
      <c r="F4963" s="97"/>
      <c r="G4963" s="97"/>
      <c r="H4963" s="97"/>
      <c r="I4963" s="97"/>
      <c r="J4963" s="97"/>
      <c r="K4963" s="97"/>
      <c r="L4963" s="97"/>
      <c r="M4963" s="97"/>
    </row>
    <row r="4964" spans="1:13">
      <c r="A4964" s="5"/>
      <c r="B4964" s="96"/>
      <c r="C4964" s="96"/>
      <c r="D4964" s="97"/>
      <c r="E4964" s="97"/>
      <c r="F4964" s="97"/>
      <c r="G4964" s="97"/>
      <c r="H4964" s="97"/>
      <c r="I4964" s="97"/>
      <c r="J4964" s="97"/>
      <c r="K4964" s="97"/>
      <c r="L4964" s="97"/>
      <c r="M4964" s="97"/>
    </row>
    <row r="4965" spans="1:13">
      <c r="A4965" s="5"/>
      <c r="B4965" s="96"/>
      <c r="C4965" s="96"/>
      <c r="D4965" s="97"/>
      <c r="E4965" s="97"/>
      <c r="F4965" s="97"/>
      <c r="G4965" s="97"/>
      <c r="H4965" s="97"/>
      <c r="I4965" s="97"/>
      <c r="J4965" s="97"/>
      <c r="K4965" s="97"/>
      <c r="L4965" s="97"/>
      <c r="M4965" s="97"/>
    </row>
    <row r="4966" spans="1:13">
      <c r="A4966" s="5"/>
      <c r="B4966" s="96"/>
      <c r="C4966" s="96"/>
      <c r="D4966" s="97"/>
      <c r="E4966" s="97"/>
      <c r="F4966" s="97"/>
      <c r="G4966" s="97"/>
      <c r="H4966" s="97"/>
      <c r="I4966" s="97"/>
      <c r="J4966" s="97"/>
      <c r="K4966" s="97"/>
      <c r="L4966" s="97"/>
      <c r="M4966" s="97"/>
    </row>
    <row r="4967" spans="1:13">
      <c r="A4967" s="5"/>
      <c r="B4967" s="96"/>
      <c r="C4967" s="96"/>
      <c r="D4967" s="97"/>
      <c r="E4967" s="97"/>
      <c r="F4967" s="97"/>
      <c r="G4967" s="97"/>
      <c r="H4967" s="97"/>
      <c r="I4967" s="97"/>
      <c r="J4967" s="97"/>
      <c r="K4967" s="97"/>
      <c r="L4967" s="97"/>
      <c r="M4967" s="97"/>
    </row>
    <row r="4968" spans="1:13">
      <c r="A4968" s="5"/>
      <c r="B4968" s="96"/>
      <c r="C4968" s="96"/>
      <c r="D4968" s="97"/>
      <c r="E4968" s="97"/>
      <c r="F4968" s="97"/>
      <c r="G4968" s="97"/>
      <c r="H4968" s="97"/>
      <c r="I4968" s="97"/>
      <c r="J4968" s="97"/>
      <c r="K4968" s="97"/>
      <c r="L4968" s="97"/>
      <c r="M4968" s="97"/>
    </row>
    <row r="4969" spans="1:13">
      <c r="A4969" s="5"/>
      <c r="B4969" s="96"/>
      <c r="C4969" s="96"/>
      <c r="D4969" s="97"/>
      <c r="E4969" s="97"/>
      <c r="F4969" s="97"/>
      <c r="G4969" s="97"/>
      <c r="H4969" s="97"/>
      <c r="I4969" s="97"/>
      <c r="J4969" s="97"/>
      <c r="K4969" s="97"/>
      <c r="L4969" s="97"/>
      <c r="M4969" s="97"/>
    </row>
    <row r="4970" spans="1:13">
      <c r="A4970" s="5"/>
      <c r="B4970" s="96"/>
      <c r="C4970" s="96"/>
      <c r="D4970" s="97"/>
      <c r="E4970" s="97"/>
      <c r="F4970" s="97"/>
      <c r="G4970" s="97"/>
      <c r="H4970" s="97"/>
      <c r="I4970" s="97"/>
      <c r="J4970" s="97"/>
      <c r="K4970" s="97"/>
      <c r="L4970" s="97"/>
      <c r="M4970" s="97"/>
    </row>
    <row r="4971" spans="1:13">
      <c r="A4971" s="5"/>
      <c r="B4971" s="96"/>
      <c r="C4971" s="96"/>
      <c r="D4971" s="97"/>
      <c r="E4971" s="97"/>
      <c r="F4971" s="97"/>
      <c r="G4971" s="97"/>
      <c r="H4971" s="97"/>
      <c r="I4971" s="97"/>
      <c r="J4971" s="97"/>
      <c r="K4971" s="97"/>
      <c r="L4971" s="97"/>
      <c r="M4971" s="97"/>
    </row>
    <row r="4972" spans="1:13">
      <c r="A4972" s="5"/>
      <c r="B4972" s="96"/>
      <c r="C4972" s="96"/>
      <c r="D4972" s="97"/>
      <c r="E4972" s="97"/>
      <c r="F4972" s="97"/>
      <c r="G4972" s="97"/>
      <c r="H4972" s="97"/>
      <c r="I4972" s="97"/>
      <c r="J4972" s="97"/>
      <c r="K4972" s="97"/>
      <c r="L4972" s="97"/>
      <c r="M4972" s="97"/>
    </row>
    <row r="4973" spans="1:13">
      <c r="A4973" s="5"/>
      <c r="B4973" s="96"/>
      <c r="C4973" s="96"/>
      <c r="D4973" s="97"/>
      <c r="E4973" s="97"/>
      <c r="F4973" s="97"/>
      <c r="G4973" s="97"/>
      <c r="H4973" s="97"/>
      <c r="I4973" s="97"/>
      <c r="J4973" s="97"/>
      <c r="K4973" s="97"/>
      <c r="L4973" s="97"/>
      <c r="M4973" s="97"/>
    </row>
    <row r="4974" spans="1:13">
      <c r="A4974" s="5"/>
      <c r="B4974" s="96"/>
      <c r="C4974" s="96"/>
      <c r="D4974" s="97"/>
      <c r="E4974" s="97"/>
      <c r="F4974" s="97"/>
      <c r="G4974" s="97"/>
      <c r="H4974" s="97"/>
      <c r="I4974" s="97"/>
      <c r="J4974" s="97"/>
      <c r="K4974" s="97"/>
      <c r="L4974" s="97"/>
      <c r="M4974" s="97"/>
    </row>
    <row r="4975" spans="1:13">
      <c r="A4975" s="5"/>
      <c r="B4975" s="96"/>
      <c r="C4975" s="96"/>
      <c r="D4975" s="97"/>
      <c r="E4975" s="97"/>
      <c r="F4975" s="97"/>
      <c r="G4975" s="97"/>
      <c r="H4975" s="97"/>
      <c r="I4975" s="97"/>
      <c r="J4975" s="97"/>
      <c r="K4975" s="97"/>
      <c r="L4975" s="97"/>
      <c r="M4975" s="97"/>
    </row>
    <row r="4976" spans="1:13">
      <c r="A4976" s="5"/>
      <c r="B4976" s="96"/>
      <c r="C4976" s="96"/>
      <c r="D4976" s="97"/>
      <c r="E4976" s="97"/>
      <c r="F4976" s="97"/>
      <c r="G4976" s="97"/>
      <c r="H4976" s="97"/>
      <c r="I4976" s="97"/>
      <c r="J4976" s="97"/>
      <c r="K4976" s="97"/>
      <c r="L4976" s="97"/>
      <c r="M4976" s="97"/>
    </row>
    <row r="4977" spans="1:13">
      <c r="A4977" s="5"/>
      <c r="B4977" s="96"/>
      <c r="C4977" s="96"/>
      <c r="D4977" s="97"/>
      <c r="E4977" s="97"/>
      <c r="F4977" s="97"/>
      <c r="G4977" s="97"/>
      <c r="H4977" s="97"/>
      <c r="I4977" s="97"/>
      <c r="J4977" s="97"/>
      <c r="K4977" s="97"/>
      <c r="L4977" s="97"/>
      <c r="M4977" s="97"/>
    </row>
    <row r="4978" spans="1:13">
      <c r="A4978" s="5"/>
      <c r="B4978" s="96"/>
      <c r="C4978" s="96"/>
      <c r="D4978" s="97"/>
      <c r="E4978" s="97"/>
      <c r="F4978" s="97"/>
      <c r="G4978" s="97"/>
      <c r="H4978" s="97"/>
      <c r="I4978" s="97"/>
      <c r="J4978" s="97"/>
      <c r="K4978" s="97"/>
      <c r="L4978" s="97"/>
      <c r="M4978" s="97"/>
    </row>
    <row r="4979" spans="1:13">
      <c r="A4979" s="5"/>
      <c r="B4979" s="96"/>
      <c r="C4979" s="96"/>
      <c r="D4979" s="97"/>
      <c r="E4979" s="97"/>
      <c r="F4979" s="97"/>
      <c r="G4979" s="97"/>
      <c r="H4979" s="97"/>
      <c r="I4979" s="97"/>
      <c r="J4979" s="97"/>
      <c r="K4979" s="97"/>
      <c r="L4979" s="97"/>
      <c r="M4979" s="97"/>
    </row>
    <row r="4980" spans="1:13">
      <c r="A4980" s="5"/>
      <c r="B4980" s="96"/>
      <c r="C4980" s="96"/>
      <c r="D4980" s="97"/>
      <c r="E4980" s="97"/>
      <c r="F4980" s="97"/>
      <c r="G4980" s="97"/>
      <c r="H4980" s="97"/>
      <c r="I4980" s="97"/>
      <c r="J4980" s="97"/>
      <c r="K4980" s="97"/>
      <c r="L4980" s="97"/>
      <c r="M4980" s="97"/>
    </row>
    <row r="4981" spans="1:13">
      <c r="A4981" s="5"/>
      <c r="B4981" s="96"/>
      <c r="C4981" s="96"/>
      <c r="D4981" s="97"/>
      <c r="E4981" s="97"/>
      <c r="F4981" s="97"/>
      <c r="G4981" s="97"/>
      <c r="H4981" s="97"/>
      <c r="I4981" s="97"/>
      <c r="J4981" s="97"/>
      <c r="K4981" s="97"/>
      <c r="L4981" s="97"/>
      <c r="M4981" s="97"/>
    </row>
    <row r="4982" spans="1:13">
      <c r="A4982" s="5"/>
      <c r="B4982" s="96"/>
      <c r="C4982" s="96"/>
      <c r="D4982" s="97"/>
      <c r="E4982" s="97"/>
      <c r="F4982" s="97"/>
      <c r="G4982" s="97"/>
      <c r="H4982" s="97"/>
      <c r="I4982" s="97"/>
      <c r="J4982" s="97"/>
      <c r="K4982" s="97"/>
      <c r="L4982" s="97"/>
      <c r="M4982" s="97"/>
    </row>
    <row r="4983" spans="1:13">
      <c r="A4983" s="5"/>
      <c r="B4983" s="96"/>
      <c r="C4983" s="96"/>
      <c r="D4983" s="97"/>
      <c r="E4983" s="97"/>
      <c r="F4983" s="97"/>
      <c r="G4983" s="97"/>
      <c r="H4983" s="97"/>
      <c r="I4983" s="97"/>
      <c r="J4983" s="97"/>
      <c r="K4983" s="97"/>
      <c r="L4983" s="97"/>
      <c r="M4983" s="97"/>
    </row>
    <row r="4984" spans="1:13">
      <c r="A4984" s="5"/>
      <c r="B4984" s="96"/>
      <c r="C4984" s="96"/>
      <c r="D4984" s="97"/>
      <c r="E4984" s="97"/>
      <c r="F4984" s="97"/>
      <c r="G4984" s="97"/>
      <c r="H4984" s="97"/>
      <c r="I4984" s="97"/>
      <c r="J4984" s="97"/>
      <c r="K4984" s="97"/>
      <c r="L4984" s="97"/>
      <c r="M4984" s="97"/>
    </row>
    <row r="4985" spans="1:13">
      <c r="A4985" s="5"/>
      <c r="B4985" s="96"/>
      <c r="C4985" s="96"/>
      <c r="D4985" s="97"/>
      <c r="E4985" s="97"/>
      <c r="F4985" s="97"/>
      <c r="G4985" s="97"/>
      <c r="H4985" s="97"/>
      <c r="I4985" s="97"/>
      <c r="J4985" s="97"/>
      <c r="K4985" s="97"/>
      <c r="L4985" s="97"/>
      <c r="M4985" s="97"/>
    </row>
    <row r="4986" spans="1:13">
      <c r="A4986" s="5"/>
      <c r="B4986" s="96"/>
      <c r="C4986" s="96"/>
      <c r="D4986" s="97"/>
      <c r="E4986" s="97"/>
      <c r="F4986" s="97"/>
      <c r="G4986" s="97"/>
      <c r="H4986" s="97"/>
      <c r="I4986" s="97"/>
      <c r="J4986" s="97"/>
      <c r="K4986" s="97"/>
      <c r="L4986" s="97"/>
      <c r="M4986" s="97"/>
    </row>
    <row r="4987" spans="1:13">
      <c r="A4987" s="5"/>
      <c r="B4987" s="96"/>
      <c r="C4987" s="96"/>
      <c r="D4987" s="97"/>
      <c r="E4987" s="97"/>
      <c r="F4987" s="97"/>
      <c r="G4987" s="97"/>
      <c r="H4987" s="97"/>
      <c r="I4987" s="97"/>
      <c r="J4987" s="97"/>
      <c r="K4987" s="97"/>
      <c r="L4987" s="97"/>
      <c r="M4987" s="97"/>
    </row>
    <row r="4988" spans="1:13">
      <c r="A4988" s="5"/>
      <c r="B4988" s="96"/>
      <c r="C4988" s="96"/>
      <c r="D4988" s="97"/>
      <c r="E4988" s="97"/>
      <c r="F4988" s="97"/>
      <c r="G4988" s="97"/>
      <c r="H4988" s="97"/>
      <c r="I4988" s="97"/>
      <c r="J4988" s="97"/>
      <c r="K4988" s="97"/>
      <c r="L4988" s="97"/>
      <c r="M4988" s="97"/>
    </row>
    <row r="4989" spans="1:13">
      <c r="A4989" s="5"/>
      <c r="B4989" s="96"/>
      <c r="C4989" s="96"/>
      <c r="D4989" s="97"/>
      <c r="E4989" s="97"/>
      <c r="F4989" s="97"/>
      <c r="G4989" s="97"/>
      <c r="H4989" s="97"/>
      <c r="I4989" s="97"/>
      <c r="J4989" s="97"/>
      <c r="K4989" s="97"/>
      <c r="L4989" s="97"/>
      <c r="M4989" s="97"/>
    </row>
    <row r="4990" spans="1:13">
      <c r="A4990" s="5"/>
      <c r="B4990" s="96"/>
      <c r="C4990" s="96"/>
      <c r="D4990" s="97"/>
      <c r="E4990" s="97"/>
      <c r="F4990" s="97"/>
      <c r="G4990" s="97"/>
      <c r="H4990" s="97"/>
      <c r="I4990" s="97"/>
      <c r="J4990" s="97"/>
      <c r="K4990" s="97"/>
      <c r="L4990" s="97"/>
      <c r="M4990" s="97"/>
    </row>
    <row r="4991" spans="1:13">
      <c r="A4991" s="5"/>
      <c r="B4991" s="96"/>
      <c r="C4991" s="96"/>
      <c r="D4991" s="97"/>
      <c r="E4991" s="97"/>
      <c r="F4991" s="97"/>
      <c r="G4991" s="97"/>
      <c r="H4991" s="97"/>
      <c r="I4991" s="97"/>
      <c r="J4991" s="97"/>
      <c r="K4991" s="97"/>
      <c r="L4991" s="97"/>
      <c r="M4991" s="97"/>
    </row>
    <row r="4992" spans="1:13">
      <c r="A4992" s="5"/>
      <c r="B4992" s="96"/>
      <c r="C4992" s="96"/>
      <c r="D4992" s="97"/>
      <c r="E4992" s="97"/>
      <c r="F4992" s="97"/>
      <c r="G4992" s="97"/>
      <c r="H4992" s="97"/>
      <c r="I4992" s="97"/>
      <c r="J4992" s="97"/>
      <c r="K4992" s="97"/>
      <c r="L4992" s="97"/>
      <c r="M4992" s="97"/>
    </row>
    <row r="4993" spans="1:13">
      <c r="A4993" s="5"/>
      <c r="B4993" s="96"/>
      <c r="C4993" s="96"/>
      <c r="D4993" s="97"/>
      <c r="E4993" s="97"/>
      <c r="F4993" s="97"/>
      <c r="G4993" s="97"/>
      <c r="H4993" s="97"/>
      <c r="I4993" s="97"/>
      <c r="J4993" s="97"/>
      <c r="K4993" s="97"/>
      <c r="L4993" s="97"/>
      <c r="M4993" s="97"/>
    </row>
    <row r="4994" spans="1:13">
      <c r="A4994" s="5"/>
      <c r="B4994" s="96"/>
      <c r="C4994" s="96"/>
      <c r="D4994" s="97"/>
      <c r="E4994" s="97"/>
      <c r="F4994" s="97"/>
      <c r="G4994" s="97"/>
      <c r="H4994" s="97"/>
      <c r="I4994" s="97"/>
      <c r="J4994" s="97"/>
      <c r="K4994" s="97"/>
      <c r="L4994" s="97"/>
      <c r="M4994" s="97"/>
    </row>
    <row r="4995" spans="1:13">
      <c r="A4995" s="5"/>
      <c r="B4995" s="96"/>
      <c r="C4995" s="96"/>
      <c r="D4995" s="97"/>
      <c r="E4995" s="97"/>
      <c r="F4995" s="97"/>
      <c r="G4995" s="97"/>
      <c r="H4995" s="97"/>
      <c r="I4995" s="97"/>
      <c r="J4995" s="97"/>
      <c r="K4995" s="97"/>
      <c r="L4995" s="97"/>
      <c r="M4995" s="97"/>
    </row>
    <row r="4996" spans="1:13">
      <c r="A4996" s="5"/>
      <c r="B4996" s="96"/>
      <c r="C4996" s="96"/>
      <c r="D4996" s="97"/>
      <c r="E4996" s="97"/>
      <c r="F4996" s="97"/>
      <c r="G4996" s="97"/>
      <c r="H4996" s="97"/>
      <c r="I4996" s="97"/>
      <c r="J4996" s="97"/>
      <c r="K4996" s="97"/>
      <c r="L4996" s="97"/>
      <c r="M4996" s="97"/>
    </row>
    <row r="4997" spans="1:13">
      <c r="A4997" s="5"/>
      <c r="B4997" s="96"/>
      <c r="C4997" s="96"/>
      <c r="D4997" s="97"/>
      <c r="E4997" s="97"/>
      <c r="F4997" s="97"/>
      <c r="G4997" s="97"/>
      <c r="H4997" s="97"/>
      <c r="I4997" s="97"/>
      <c r="J4997" s="97"/>
      <c r="K4997" s="97"/>
      <c r="L4997" s="97"/>
      <c r="M4997" s="97"/>
    </row>
    <row r="4998" spans="1:13">
      <c r="A4998" s="5"/>
      <c r="B4998" s="96"/>
      <c r="C4998" s="96"/>
      <c r="D4998" s="97"/>
      <c r="E4998" s="97"/>
      <c r="F4998" s="97"/>
      <c r="G4998" s="97"/>
      <c r="H4998" s="97"/>
      <c r="I4998" s="97"/>
      <c r="J4998" s="97"/>
      <c r="K4998" s="97"/>
      <c r="L4998" s="97"/>
      <c r="M4998" s="97"/>
    </row>
    <row r="4999" spans="1:13">
      <c r="A4999" s="5"/>
      <c r="B4999" s="3"/>
      <c r="C4999" s="3"/>
      <c r="D4999" s="4"/>
      <c r="E4999" s="4"/>
      <c r="F4999" s="4"/>
      <c r="G4999" s="4"/>
      <c r="H4999" s="97"/>
      <c r="I4999" s="4"/>
      <c r="J4999" s="4"/>
      <c r="K4999" s="4"/>
      <c r="L4999" s="4"/>
      <c r="M4999" s="4"/>
    </row>
    <row r="5000" spans="1:13">
      <c r="A5000" s="5"/>
      <c r="B5000" s="96"/>
      <c r="C5000" s="96"/>
      <c r="D5000" s="97"/>
      <c r="E5000" s="97"/>
      <c r="F5000" s="97"/>
      <c r="G5000" s="97"/>
      <c r="H5000" s="97"/>
      <c r="I5000" s="97"/>
      <c r="J5000" s="97"/>
      <c r="K5000" s="97"/>
      <c r="L5000" s="97"/>
      <c r="M5000" s="97"/>
    </row>
    <row r="5001" spans="1:13">
      <c r="A5001" s="5"/>
      <c r="B5001" s="96"/>
      <c r="C5001" s="96"/>
      <c r="D5001" s="97"/>
      <c r="E5001" s="97"/>
      <c r="F5001" s="97"/>
      <c r="G5001" s="97"/>
      <c r="H5001" s="97"/>
      <c r="I5001" s="97"/>
      <c r="J5001" s="97"/>
      <c r="K5001" s="97"/>
      <c r="L5001" s="97"/>
      <c r="M5001" s="97"/>
    </row>
    <row r="5002" spans="1:13">
      <c r="A5002" s="5"/>
      <c r="B5002" s="96"/>
      <c r="C5002" s="96"/>
      <c r="D5002" s="97"/>
      <c r="E5002" s="97"/>
      <c r="F5002" s="97"/>
      <c r="G5002" s="97"/>
      <c r="H5002" s="97"/>
      <c r="I5002" s="97"/>
      <c r="J5002" s="97"/>
      <c r="K5002" s="97"/>
      <c r="L5002" s="97"/>
      <c r="M5002" s="97"/>
    </row>
    <row r="5003" spans="1:13">
      <c r="A5003" s="5"/>
      <c r="B5003" s="3"/>
      <c r="C5003" s="3"/>
      <c r="D5003" s="4"/>
      <c r="E5003" s="4"/>
      <c r="F5003" s="4"/>
      <c r="G5003" s="4"/>
      <c r="H5003" s="97"/>
      <c r="I5003" s="97"/>
      <c r="J5003" s="4"/>
      <c r="K5003" s="4"/>
      <c r="L5003" s="4"/>
      <c r="M5003" s="4"/>
    </row>
    <row r="5004" spans="1:13">
      <c r="A5004" s="5"/>
      <c r="B5004" s="96"/>
      <c r="C5004" s="96"/>
      <c r="D5004" s="97"/>
      <c r="E5004" s="97"/>
      <c r="F5004" s="97"/>
      <c r="G5004" s="97"/>
      <c r="H5004" s="97"/>
      <c r="I5004" s="97"/>
      <c r="J5004" s="97"/>
      <c r="K5004" s="97"/>
      <c r="L5004" s="97"/>
      <c r="M5004" s="97"/>
    </row>
    <row r="5005" spans="1:13">
      <c r="A5005" s="5"/>
      <c r="B5005" s="96"/>
      <c r="C5005" s="96"/>
      <c r="D5005" s="97"/>
      <c r="E5005" s="97"/>
      <c r="F5005" s="97"/>
      <c r="G5005" s="97"/>
      <c r="H5005" s="97"/>
      <c r="I5005" s="97"/>
      <c r="J5005" s="97"/>
      <c r="K5005" s="97"/>
      <c r="L5005" s="97"/>
      <c r="M5005" s="97"/>
    </row>
    <row r="5006" spans="1:13">
      <c r="A5006" s="5"/>
      <c r="B5006" s="96"/>
      <c r="C5006" s="96"/>
      <c r="D5006" s="97"/>
      <c r="E5006" s="97"/>
      <c r="F5006" s="97"/>
      <c r="G5006" s="97"/>
      <c r="H5006" s="97"/>
      <c r="I5006" s="97"/>
      <c r="J5006" s="97"/>
      <c r="K5006" s="97"/>
      <c r="L5006" s="97"/>
      <c r="M5006" s="97"/>
    </row>
    <row r="5007" spans="1:13">
      <c r="A5007" s="5"/>
      <c r="B5007" s="96"/>
      <c r="C5007" s="96"/>
      <c r="D5007" s="97"/>
      <c r="E5007" s="97"/>
      <c r="F5007" s="97"/>
      <c r="G5007" s="97"/>
      <c r="H5007" s="97"/>
      <c r="I5007" s="97"/>
      <c r="J5007" s="97"/>
      <c r="K5007" s="97"/>
      <c r="L5007" s="97"/>
      <c r="M5007" s="97"/>
    </row>
    <row r="5008" spans="1:13">
      <c r="A5008" s="5"/>
      <c r="B5008" s="96"/>
      <c r="C5008" s="96"/>
      <c r="D5008" s="97"/>
      <c r="E5008" s="97"/>
      <c r="F5008" s="97"/>
      <c r="G5008" s="97"/>
      <c r="H5008" s="97"/>
      <c r="I5008" s="97"/>
      <c r="J5008" s="97"/>
      <c r="K5008" s="97"/>
      <c r="L5008" s="97"/>
      <c r="M5008" s="97"/>
    </row>
    <row r="5009" spans="1:13">
      <c r="A5009" s="5"/>
      <c r="B5009" s="96"/>
      <c r="C5009" s="96"/>
      <c r="D5009" s="97"/>
      <c r="E5009" s="97"/>
      <c r="F5009" s="97"/>
      <c r="G5009" s="97"/>
      <c r="H5009" s="97"/>
      <c r="I5009" s="97"/>
      <c r="J5009" s="97"/>
      <c r="K5009" s="97"/>
      <c r="L5009" s="97"/>
      <c r="M5009" s="97"/>
    </row>
    <row r="5010" spans="1:13">
      <c r="A5010" s="5"/>
      <c r="B5010" s="96"/>
      <c r="C5010" s="96"/>
      <c r="D5010" s="97"/>
      <c r="E5010" s="97"/>
      <c r="F5010" s="97"/>
      <c r="G5010" s="97"/>
      <c r="H5010" s="97"/>
      <c r="I5010" s="97"/>
      <c r="J5010" s="97"/>
      <c r="K5010" s="97"/>
      <c r="L5010" s="97"/>
      <c r="M5010" s="97"/>
    </row>
    <row r="5011" spans="1:13">
      <c r="A5011" s="5"/>
      <c r="B5011" s="96"/>
      <c r="C5011" s="96"/>
      <c r="D5011" s="97"/>
      <c r="E5011" s="97"/>
      <c r="F5011" s="97"/>
      <c r="G5011" s="97"/>
      <c r="H5011" s="97"/>
      <c r="I5011" s="97"/>
      <c r="J5011" s="97"/>
      <c r="K5011" s="97"/>
      <c r="L5011" s="97"/>
      <c r="M5011" s="97"/>
    </row>
    <row r="5012" spans="1:13">
      <c r="A5012" s="5"/>
      <c r="B5012" s="96"/>
      <c r="C5012" s="96"/>
      <c r="D5012" s="97"/>
      <c r="E5012" s="97"/>
      <c r="F5012" s="97"/>
      <c r="G5012" s="97"/>
      <c r="H5012" s="97"/>
      <c r="I5012" s="97"/>
      <c r="J5012" s="97"/>
      <c r="K5012" s="97"/>
      <c r="L5012" s="97"/>
      <c r="M5012" s="97"/>
    </row>
    <row r="5013" spans="1:13">
      <c r="A5013" s="5"/>
      <c r="B5013" s="96"/>
      <c r="C5013" s="96"/>
      <c r="D5013" s="97"/>
      <c r="E5013" s="97"/>
      <c r="F5013" s="97"/>
      <c r="G5013" s="97"/>
      <c r="H5013" s="97"/>
      <c r="I5013" s="97"/>
      <c r="J5013" s="97"/>
      <c r="K5013" s="97"/>
      <c r="L5013" s="97"/>
      <c r="M5013" s="97"/>
    </row>
    <row r="5014" spans="1:13">
      <c r="A5014" s="5"/>
      <c r="B5014" s="96"/>
      <c r="C5014" s="96"/>
      <c r="D5014" s="97"/>
      <c r="E5014" s="97"/>
      <c r="F5014" s="97"/>
      <c r="G5014" s="97"/>
      <c r="H5014" s="97"/>
      <c r="I5014" s="97"/>
      <c r="J5014" s="97"/>
      <c r="K5014" s="97"/>
      <c r="L5014" s="97"/>
      <c r="M5014" s="97"/>
    </row>
    <row r="5015" spans="1:13">
      <c r="A5015" s="5"/>
      <c r="B5015" s="96"/>
      <c r="C5015" s="96"/>
      <c r="D5015" s="97"/>
      <c r="E5015" s="97"/>
      <c r="F5015" s="97"/>
      <c r="G5015" s="97"/>
      <c r="H5015" s="97"/>
      <c r="I5015" s="97"/>
      <c r="J5015" s="97"/>
      <c r="K5015" s="97"/>
      <c r="L5015" s="97"/>
      <c r="M5015" s="97"/>
    </row>
    <row r="5016" spans="1:13">
      <c r="A5016" s="5"/>
      <c r="B5016" s="96"/>
      <c r="C5016" s="96"/>
      <c r="D5016" s="97"/>
      <c r="E5016" s="97"/>
      <c r="F5016" s="97"/>
      <c r="G5016" s="97"/>
      <c r="H5016" s="97"/>
      <c r="I5016" s="97"/>
      <c r="J5016" s="97"/>
      <c r="K5016" s="97"/>
      <c r="L5016" s="97"/>
      <c r="M5016" s="97"/>
    </row>
    <row r="5017" spans="1:13">
      <c r="A5017" s="5"/>
      <c r="B5017" s="96"/>
      <c r="C5017" s="96"/>
      <c r="D5017" s="97"/>
      <c r="E5017" s="97"/>
      <c r="F5017" s="97"/>
      <c r="G5017" s="97"/>
      <c r="H5017" s="97"/>
      <c r="I5017" s="97"/>
      <c r="J5017" s="97"/>
      <c r="K5017" s="97"/>
      <c r="L5017" s="97"/>
      <c r="M5017" s="97"/>
    </row>
    <row r="5018" spans="1:13">
      <c r="A5018" s="5"/>
      <c r="B5018" s="96"/>
      <c r="C5018" s="96"/>
      <c r="D5018" s="97"/>
      <c r="E5018" s="97"/>
      <c r="F5018" s="97"/>
      <c r="G5018" s="97"/>
      <c r="H5018" s="97"/>
      <c r="I5018" s="97"/>
      <c r="J5018" s="97"/>
      <c r="K5018" s="97"/>
      <c r="L5018" s="97"/>
      <c r="M5018" s="97"/>
    </row>
    <row r="5019" spans="1:13">
      <c r="A5019" s="5"/>
      <c r="B5019" s="96"/>
      <c r="C5019" s="96"/>
      <c r="D5019" s="97"/>
      <c r="E5019" s="97"/>
      <c r="F5019" s="97"/>
      <c r="G5019" s="97"/>
      <c r="H5019" s="97"/>
      <c r="I5019" s="97"/>
      <c r="J5019" s="97"/>
      <c r="K5019" s="97"/>
      <c r="L5019" s="97"/>
      <c r="M5019" s="97"/>
    </row>
    <row r="5020" spans="1:13">
      <c r="A5020" s="5"/>
      <c r="B5020" s="96"/>
      <c r="C5020" s="96"/>
      <c r="D5020" s="97"/>
      <c r="E5020" s="97"/>
      <c r="F5020" s="97"/>
      <c r="G5020" s="97"/>
      <c r="H5020" s="97"/>
      <c r="I5020" s="97"/>
      <c r="J5020" s="97"/>
      <c r="K5020" s="97"/>
      <c r="L5020" s="97"/>
      <c r="M5020" s="97"/>
    </row>
    <row r="5021" spans="1:13">
      <c r="A5021" s="5"/>
      <c r="B5021" s="96"/>
      <c r="C5021" s="96"/>
      <c r="D5021" s="97"/>
      <c r="E5021" s="97"/>
      <c r="F5021" s="97"/>
      <c r="G5021" s="97"/>
      <c r="H5021" s="97"/>
      <c r="I5021" s="97"/>
      <c r="J5021" s="97"/>
      <c r="K5021" s="97"/>
      <c r="L5021" s="97"/>
      <c r="M5021" s="97"/>
    </row>
    <row r="5022" spans="1:13">
      <c r="A5022" s="5"/>
      <c r="B5022" s="96"/>
      <c r="C5022" s="96"/>
      <c r="D5022" s="97"/>
      <c r="E5022" s="97"/>
      <c r="F5022" s="97"/>
      <c r="G5022" s="97"/>
      <c r="H5022" s="97"/>
      <c r="I5022" s="97"/>
      <c r="J5022" s="97"/>
      <c r="K5022" s="97"/>
      <c r="L5022" s="97"/>
      <c r="M5022" s="97"/>
    </row>
    <row r="5023" spans="1:13">
      <c r="A5023" s="5"/>
      <c r="B5023" s="96"/>
      <c r="C5023" s="96"/>
      <c r="D5023" s="97"/>
      <c r="E5023" s="97"/>
      <c r="F5023" s="97"/>
      <c r="G5023" s="97"/>
      <c r="H5023" s="97"/>
      <c r="I5023" s="97"/>
      <c r="J5023" s="97"/>
      <c r="K5023" s="97"/>
      <c r="L5023" s="97"/>
      <c r="M5023" s="97"/>
    </row>
    <row r="5024" spans="1:13">
      <c r="A5024" s="5"/>
      <c r="B5024" s="96"/>
      <c r="C5024" s="96"/>
      <c r="D5024" s="97"/>
      <c r="E5024" s="97"/>
      <c r="F5024" s="97"/>
      <c r="G5024" s="97"/>
      <c r="H5024" s="97"/>
      <c r="I5024" s="97"/>
      <c r="J5024" s="97"/>
      <c r="K5024" s="97"/>
      <c r="L5024" s="97"/>
      <c r="M5024" s="97"/>
    </row>
    <row r="5025" spans="1:13">
      <c r="A5025" s="5"/>
      <c r="B5025" s="96"/>
      <c r="C5025" s="96"/>
      <c r="D5025" s="97"/>
      <c r="E5025" s="97"/>
      <c r="F5025" s="97"/>
      <c r="G5025" s="97"/>
      <c r="H5025" s="97"/>
      <c r="I5025" s="97"/>
      <c r="J5025" s="97"/>
      <c r="K5025" s="97"/>
      <c r="L5025" s="97"/>
      <c r="M5025" s="97"/>
    </row>
    <row r="5026" spans="1:13">
      <c r="A5026" s="5"/>
      <c r="B5026" s="96"/>
      <c r="C5026" s="96"/>
      <c r="D5026" s="97"/>
      <c r="E5026" s="97"/>
      <c r="F5026" s="97"/>
      <c r="G5026" s="97"/>
      <c r="H5026" s="97"/>
      <c r="I5026" s="97"/>
      <c r="J5026" s="97"/>
      <c r="K5026" s="97"/>
      <c r="L5026" s="97"/>
      <c r="M5026" s="97"/>
    </row>
    <row r="5027" spans="1:13">
      <c r="A5027" s="5"/>
      <c r="B5027" s="96"/>
      <c r="C5027" s="96"/>
      <c r="D5027" s="97"/>
      <c r="E5027" s="97"/>
      <c r="F5027" s="97"/>
      <c r="G5027" s="97"/>
      <c r="H5027" s="97"/>
      <c r="I5027" s="97"/>
      <c r="J5027" s="97"/>
      <c r="K5027" s="97"/>
      <c r="L5027" s="97"/>
      <c r="M5027" s="97"/>
    </row>
    <row r="5028" spans="1:13">
      <c r="A5028" s="5"/>
      <c r="B5028" s="96"/>
      <c r="C5028" s="96"/>
      <c r="D5028" s="97"/>
      <c r="E5028" s="97"/>
      <c r="F5028" s="97"/>
      <c r="G5028" s="97"/>
      <c r="H5028" s="97"/>
      <c r="I5028" s="97"/>
      <c r="J5028" s="97"/>
      <c r="K5028" s="97"/>
      <c r="L5028" s="97"/>
      <c r="M5028" s="97"/>
    </row>
    <row r="5029" spans="1:13">
      <c r="A5029" s="5"/>
      <c r="B5029" s="96"/>
      <c r="C5029" s="96"/>
      <c r="D5029" s="97"/>
      <c r="E5029" s="97"/>
      <c r="F5029" s="97"/>
      <c r="G5029" s="97"/>
      <c r="H5029" s="97"/>
      <c r="I5029" s="97"/>
      <c r="J5029" s="97"/>
      <c r="K5029" s="97"/>
      <c r="L5029" s="97"/>
      <c r="M5029" s="97"/>
    </row>
    <row r="5030" spans="1:13">
      <c r="A5030" s="5"/>
      <c r="B5030" s="96"/>
      <c r="C5030" s="96"/>
      <c r="D5030" s="97"/>
      <c r="E5030" s="97"/>
      <c r="F5030" s="97"/>
      <c r="G5030" s="97"/>
      <c r="H5030" s="97"/>
      <c r="I5030" s="97"/>
      <c r="J5030" s="97"/>
      <c r="K5030" s="97"/>
      <c r="L5030" s="97"/>
      <c r="M5030" s="97"/>
    </row>
    <row r="5031" spans="1:13">
      <c r="A5031" s="5"/>
      <c r="B5031" s="96"/>
      <c r="C5031" s="96"/>
      <c r="D5031" s="97"/>
      <c r="E5031" s="97"/>
      <c r="F5031" s="97"/>
      <c r="G5031" s="97"/>
      <c r="H5031" s="97"/>
      <c r="I5031" s="97"/>
      <c r="J5031" s="97"/>
      <c r="K5031" s="97"/>
      <c r="L5031" s="97"/>
      <c r="M5031" s="97"/>
    </row>
    <row r="5032" spans="1:13">
      <c r="A5032" s="5"/>
      <c r="B5032" s="96"/>
      <c r="C5032" s="96"/>
      <c r="D5032" s="97"/>
      <c r="E5032" s="97"/>
      <c r="F5032" s="97"/>
      <c r="G5032" s="97"/>
      <c r="H5032" s="97"/>
      <c r="I5032" s="97"/>
      <c r="J5032" s="97"/>
      <c r="K5032" s="97"/>
      <c r="L5032" s="97"/>
      <c r="M5032" s="97"/>
    </row>
    <row r="5033" spans="1:13">
      <c r="A5033" s="5"/>
      <c r="B5033" s="96"/>
      <c r="C5033" s="96"/>
      <c r="D5033" s="97"/>
      <c r="E5033" s="97"/>
      <c r="F5033" s="97"/>
      <c r="G5033" s="97"/>
      <c r="H5033" s="97"/>
      <c r="I5033" s="97"/>
      <c r="J5033" s="97"/>
      <c r="K5033" s="97"/>
      <c r="L5033" s="97"/>
      <c r="M5033" s="97"/>
    </row>
    <row r="5034" spans="1:13">
      <c r="A5034" s="5"/>
      <c r="B5034" s="96"/>
      <c r="C5034" s="96"/>
      <c r="D5034" s="97"/>
      <c r="E5034" s="97"/>
      <c r="F5034" s="97"/>
      <c r="G5034" s="97"/>
      <c r="H5034" s="97"/>
      <c r="I5034" s="97"/>
      <c r="J5034" s="97"/>
      <c r="K5034" s="97"/>
      <c r="L5034" s="97"/>
      <c r="M5034" s="97"/>
    </row>
    <row r="5035" spans="1:13">
      <c r="A5035" s="5"/>
      <c r="B5035" s="96"/>
      <c r="C5035" s="96"/>
      <c r="D5035" s="97"/>
      <c r="E5035" s="97"/>
      <c r="F5035" s="97"/>
      <c r="G5035" s="97"/>
      <c r="H5035" s="97"/>
      <c r="I5035" s="97"/>
      <c r="J5035" s="97"/>
      <c r="K5035" s="97"/>
      <c r="L5035" s="97"/>
      <c r="M5035" s="97"/>
    </row>
    <row r="5036" spans="1:13">
      <c r="A5036" s="5"/>
      <c r="B5036" s="96"/>
      <c r="C5036" s="96"/>
      <c r="D5036" s="97"/>
      <c r="E5036" s="97"/>
      <c r="F5036" s="97"/>
      <c r="G5036" s="97"/>
      <c r="H5036" s="97"/>
      <c r="I5036" s="97"/>
      <c r="J5036" s="97"/>
      <c r="K5036" s="97"/>
      <c r="L5036" s="97"/>
      <c r="M5036" s="97"/>
    </row>
    <row r="5037" spans="1:13">
      <c r="A5037" s="5"/>
      <c r="B5037" s="96"/>
      <c r="C5037" s="96"/>
      <c r="D5037" s="97"/>
      <c r="E5037" s="97"/>
      <c r="F5037" s="97"/>
      <c r="G5037" s="97"/>
      <c r="H5037" s="97"/>
      <c r="I5037" s="97"/>
      <c r="J5037" s="97"/>
      <c r="K5037" s="97"/>
      <c r="L5037" s="97"/>
      <c r="M5037" s="97"/>
    </row>
    <row r="5038" spans="1:13">
      <c r="A5038" s="5"/>
      <c r="B5038" s="96"/>
      <c r="C5038" s="96"/>
      <c r="D5038" s="97"/>
      <c r="E5038" s="97"/>
      <c r="F5038" s="97"/>
      <c r="G5038" s="97"/>
      <c r="H5038" s="97"/>
      <c r="I5038" s="97"/>
      <c r="J5038" s="97"/>
      <c r="K5038" s="97"/>
      <c r="L5038" s="97"/>
      <c r="M5038" s="97"/>
    </row>
    <row r="5039" spans="1:13">
      <c r="A5039" s="5"/>
      <c r="B5039" s="96"/>
      <c r="C5039" s="96"/>
      <c r="D5039" s="97"/>
      <c r="E5039" s="97"/>
      <c r="F5039" s="97"/>
      <c r="G5039" s="97"/>
      <c r="H5039" s="97"/>
      <c r="I5039" s="97"/>
      <c r="J5039" s="97"/>
      <c r="K5039" s="97"/>
      <c r="L5039" s="97"/>
      <c r="M5039" s="97"/>
    </row>
    <row r="5040" spans="1:13">
      <c r="A5040" s="5"/>
      <c r="B5040" s="96"/>
      <c r="C5040" s="96"/>
      <c r="D5040" s="97"/>
      <c r="E5040" s="97"/>
      <c r="F5040" s="97"/>
      <c r="G5040" s="97"/>
      <c r="H5040" s="97"/>
      <c r="I5040" s="97"/>
      <c r="J5040" s="97"/>
      <c r="K5040" s="97"/>
      <c r="L5040" s="97"/>
      <c r="M5040" s="97"/>
    </row>
    <row r="5041" spans="1:13">
      <c r="A5041" s="5"/>
      <c r="B5041" s="96"/>
      <c r="C5041" s="96"/>
      <c r="D5041" s="97"/>
      <c r="E5041" s="97"/>
      <c r="F5041" s="97"/>
      <c r="G5041" s="97"/>
      <c r="H5041" s="97"/>
      <c r="I5041" s="97"/>
      <c r="J5041" s="97"/>
      <c r="K5041" s="97"/>
      <c r="L5041" s="97"/>
      <c r="M5041" s="97"/>
    </row>
    <row r="5042" spans="1:13">
      <c r="A5042" s="5"/>
      <c r="B5042" s="96"/>
      <c r="C5042" s="96"/>
      <c r="D5042" s="97"/>
      <c r="E5042" s="97"/>
      <c r="F5042" s="97"/>
      <c r="G5042" s="97"/>
      <c r="H5042" s="97"/>
      <c r="I5042" s="97"/>
      <c r="J5042" s="97"/>
      <c r="K5042" s="97"/>
      <c r="L5042" s="97"/>
      <c r="M5042" s="97"/>
    </row>
    <row r="5043" spans="1:13">
      <c r="A5043" s="5"/>
      <c r="B5043" s="96"/>
      <c r="C5043" s="96"/>
      <c r="D5043" s="97"/>
      <c r="E5043" s="97"/>
      <c r="F5043" s="97"/>
      <c r="G5043" s="97"/>
      <c r="H5043" s="97"/>
      <c r="I5043" s="97"/>
      <c r="J5043" s="97"/>
      <c r="K5043" s="97"/>
      <c r="L5043" s="97"/>
      <c r="M5043" s="97"/>
    </row>
    <row r="5044" spans="1:13">
      <c r="A5044" s="5"/>
      <c r="B5044" s="96"/>
      <c r="C5044" s="96"/>
      <c r="D5044" s="97"/>
      <c r="E5044" s="97"/>
      <c r="F5044" s="97"/>
      <c r="G5044" s="97"/>
      <c r="H5044" s="97"/>
      <c r="I5044" s="97"/>
      <c r="J5044" s="97"/>
      <c r="K5044" s="97"/>
      <c r="L5044" s="97"/>
      <c r="M5044" s="97"/>
    </row>
    <row r="5045" spans="1:13">
      <c r="A5045" s="5"/>
      <c r="B5045" s="96"/>
      <c r="C5045" s="96"/>
      <c r="D5045" s="97"/>
      <c r="E5045" s="97"/>
      <c r="F5045" s="97"/>
      <c r="G5045" s="97"/>
      <c r="H5045" s="97"/>
      <c r="I5045" s="97"/>
      <c r="J5045" s="97"/>
      <c r="K5045" s="97"/>
      <c r="L5045" s="97"/>
      <c r="M5045" s="97"/>
    </row>
    <row r="5046" spans="1:13">
      <c r="A5046" s="5"/>
      <c r="B5046" s="96"/>
      <c r="C5046" s="96"/>
      <c r="D5046" s="97"/>
      <c r="E5046" s="97"/>
      <c r="F5046" s="97"/>
      <c r="G5046" s="97"/>
      <c r="H5046" s="97"/>
      <c r="I5046" s="97"/>
      <c r="J5046" s="97"/>
      <c r="K5046" s="97"/>
      <c r="L5046" s="97"/>
      <c r="M5046" s="97"/>
    </row>
    <row r="5047" spans="1:13">
      <c r="A5047" s="5"/>
      <c r="B5047" s="96"/>
      <c r="C5047" s="96"/>
      <c r="D5047" s="97"/>
      <c r="E5047" s="97"/>
      <c r="F5047" s="97"/>
      <c r="G5047" s="97"/>
      <c r="H5047" s="97"/>
      <c r="I5047" s="97"/>
      <c r="J5047" s="97"/>
      <c r="K5047" s="97"/>
      <c r="L5047" s="97"/>
      <c r="M5047" s="97"/>
    </row>
    <row r="5048" spans="1:13">
      <c r="A5048" s="5"/>
      <c r="B5048" s="96"/>
      <c r="C5048" s="96"/>
      <c r="D5048" s="97"/>
      <c r="E5048" s="97"/>
      <c r="F5048" s="97"/>
      <c r="G5048" s="97"/>
      <c r="H5048" s="97"/>
      <c r="I5048" s="97"/>
      <c r="J5048" s="97"/>
      <c r="K5048" s="97"/>
      <c r="L5048" s="97"/>
      <c r="M5048" s="97"/>
    </row>
    <row r="5049" spans="1:13">
      <c r="A5049" s="5"/>
      <c r="B5049" s="96"/>
      <c r="C5049" s="96"/>
      <c r="D5049" s="97"/>
      <c r="E5049" s="97"/>
      <c r="F5049" s="97"/>
      <c r="G5049" s="97"/>
      <c r="H5049" s="97"/>
      <c r="I5049" s="97"/>
      <c r="J5049" s="97"/>
      <c r="K5049" s="97"/>
      <c r="L5049" s="97"/>
      <c r="M5049" s="97"/>
    </row>
    <row r="5050" spans="1:13">
      <c r="A5050" s="5"/>
      <c r="B5050" s="96"/>
      <c r="C5050" s="96"/>
      <c r="D5050" s="97"/>
      <c r="E5050" s="97"/>
      <c r="F5050" s="97"/>
      <c r="G5050" s="97"/>
      <c r="H5050" s="97"/>
      <c r="I5050" s="97"/>
      <c r="J5050" s="97"/>
      <c r="K5050" s="97"/>
      <c r="L5050" s="97"/>
      <c r="M5050" s="97"/>
    </row>
    <row r="5051" spans="1:13">
      <c r="A5051" s="5"/>
      <c r="B5051" s="96"/>
      <c r="C5051" s="96"/>
      <c r="D5051" s="97"/>
      <c r="E5051" s="97"/>
      <c r="F5051" s="97"/>
      <c r="G5051" s="97"/>
      <c r="H5051" s="97"/>
      <c r="I5051" s="97"/>
      <c r="J5051" s="97"/>
      <c r="K5051" s="97"/>
      <c r="L5051" s="97"/>
      <c r="M5051" s="97"/>
    </row>
    <row r="5052" spans="1:13">
      <c r="A5052" s="5"/>
      <c r="B5052" s="96"/>
      <c r="C5052" s="96"/>
      <c r="D5052" s="97"/>
      <c r="E5052" s="97"/>
      <c r="F5052" s="97"/>
      <c r="G5052" s="97"/>
      <c r="H5052" s="97"/>
      <c r="I5052" s="97"/>
      <c r="J5052" s="97"/>
      <c r="K5052" s="97"/>
      <c r="L5052" s="97"/>
      <c r="M5052" s="97"/>
    </row>
    <row r="5053" spans="1:13">
      <c r="A5053" s="5"/>
      <c r="B5053" s="96"/>
      <c r="C5053" s="96"/>
      <c r="D5053" s="97"/>
      <c r="E5053" s="97"/>
      <c r="F5053" s="97"/>
      <c r="G5053" s="97"/>
      <c r="H5053" s="97"/>
      <c r="I5053" s="97"/>
      <c r="J5053" s="97"/>
      <c r="K5053" s="97"/>
      <c r="L5053" s="97"/>
      <c r="M5053" s="97"/>
    </row>
    <row r="5054" spans="1:13">
      <c r="A5054" s="5"/>
      <c r="B5054" s="96"/>
      <c r="C5054" s="96"/>
      <c r="D5054" s="97"/>
      <c r="E5054" s="97"/>
      <c r="F5054" s="97"/>
      <c r="G5054" s="97"/>
      <c r="H5054" s="97"/>
      <c r="I5054" s="97"/>
      <c r="J5054" s="97"/>
      <c r="K5054" s="97"/>
      <c r="L5054" s="97"/>
      <c r="M5054" s="97"/>
    </row>
    <row r="5055" spans="1:13">
      <c r="A5055" s="5"/>
      <c r="B5055" s="3"/>
      <c r="C5055" s="3"/>
      <c r="D5055" s="4"/>
      <c r="E5055" s="4"/>
      <c r="F5055" s="4"/>
      <c r="G5055" s="4"/>
      <c r="H5055" s="97"/>
      <c r="I5055" s="4"/>
      <c r="J5055" s="4"/>
      <c r="K5055" s="4"/>
      <c r="L5055" s="4"/>
      <c r="M5055" s="4"/>
    </row>
    <row r="5056" spans="1:13">
      <c r="A5056" s="5"/>
      <c r="B5056" s="96"/>
      <c r="C5056" s="96"/>
      <c r="D5056" s="97"/>
      <c r="E5056" s="97"/>
      <c r="F5056" s="97"/>
      <c r="G5056" s="97"/>
      <c r="H5056" s="97"/>
      <c r="I5056" s="97"/>
      <c r="J5056" s="97"/>
      <c r="K5056" s="97"/>
      <c r="L5056" s="97"/>
      <c r="M5056" s="97"/>
    </row>
    <row r="5057" spans="1:13">
      <c r="A5057" s="5"/>
      <c r="B5057" s="96"/>
      <c r="C5057" s="96"/>
      <c r="D5057" s="97"/>
      <c r="E5057" s="97"/>
      <c r="F5057" s="97"/>
      <c r="G5057" s="97"/>
      <c r="H5057" s="97"/>
      <c r="I5057" s="97"/>
      <c r="J5057" s="97"/>
      <c r="K5057" s="97"/>
      <c r="L5057" s="97"/>
      <c r="M5057" s="97"/>
    </row>
    <row r="5058" spans="1:13">
      <c r="A5058" s="5"/>
      <c r="B5058" s="96"/>
      <c r="C5058" s="96"/>
      <c r="D5058" s="97"/>
      <c r="E5058" s="97"/>
      <c r="F5058" s="97"/>
      <c r="G5058" s="97"/>
      <c r="H5058" s="97"/>
      <c r="I5058" s="97"/>
      <c r="J5058" s="97"/>
      <c r="K5058" s="97"/>
      <c r="L5058" s="97"/>
      <c r="M5058" s="97"/>
    </row>
    <row r="5059" spans="1:13">
      <c r="A5059" s="5"/>
      <c r="B5059" s="96"/>
      <c r="C5059" s="96"/>
      <c r="D5059" s="97"/>
      <c r="E5059" s="97"/>
      <c r="F5059" s="97"/>
      <c r="G5059" s="97"/>
      <c r="H5059" s="97"/>
      <c r="I5059" s="97"/>
      <c r="J5059" s="97"/>
      <c r="K5059" s="97"/>
      <c r="L5059" s="97"/>
      <c r="M5059" s="97"/>
    </row>
    <row r="5060" spans="1:13">
      <c r="A5060" s="5"/>
      <c r="B5060" s="96"/>
      <c r="C5060" s="96"/>
      <c r="D5060" s="97"/>
      <c r="E5060" s="97"/>
      <c r="F5060" s="97"/>
      <c r="G5060" s="97"/>
      <c r="H5060" s="97"/>
      <c r="I5060" s="97"/>
      <c r="J5060" s="97"/>
      <c r="K5060" s="97"/>
      <c r="L5060" s="97"/>
      <c r="M5060" s="97"/>
    </row>
    <row r="5061" spans="1:13">
      <c r="A5061" s="5"/>
      <c r="B5061" s="96"/>
      <c r="C5061" s="96"/>
      <c r="D5061" s="97"/>
      <c r="E5061" s="97"/>
      <c r="F5061" s="97"/>
      <c r="G5061" s="97"/>
      <c r="H5061" s="97"/>
      <c r="I5061" s="97"/>
      <c r="J5061" s="97"/>
      <c r="K5061" s="97"/>
      <c r="L5061" s="97"/>
      <c r="M5061" s="97"/>
    </row>
    <row r="5062" spans="1:13">
      <c r="A5062" s="5"/>
      <c r="B5062" s="96"/>
      <c r="C5062" s="96"/>
      <c r="D5062" s="97"/>
      <c r="E5062" s="97"/>
      <c r="F5062" s="97"/>
      <c r="G5062" s="97"/>
      <c r="H5062" s="97"/>
      <c r="I5062" s="97"/>
      <c r="J5062" s="97"/>
      <c r="K5062" s="97"/>
      <c r="L5062" s="97"/>
      <c r="M5062" s="97"/>
    </row>
    <row r="5063" spans="1:13">
      <c r="A5063" s="5"/>
      <c r="B5063" s="96"/>
      <c r="C5063" s="96"/>
      <c r="D5063" s="97"/>
      <c r="E5063" s="97"/>
      <c r="F5063" s="97"/>
      <c r="G5063" s="97"/>
      <c r="H5063" s="97"/>
      <c r="I5063" s="97"/>
      <c r="J5063" s="97"/>
      <c r="K5063" s="97"/>
      <c r="L5063" s="97"/>
      <c r="M5063" s="97"/>
    </row>
    <row r="5064" spans="1:13">
      <c r="A5064" s="5"/>
      <c r="B5064" s="96"/>
      <c r="C5064" s="96"/>
      <c r="D5064" s="97"/>
      <c r="E5064" s="97"/>
      <c r="F5064" s="97"/>
      <c r="G5064" s="97"/>
      <c r="H5064" s="97"/>
      <c r="I5064" s="97"/>
      <c r="J5064" s="97"/>
      <c r="K5064" s="97"/>
      <c r="L5064" s="97"/>
      <c r="M5064" s="97"/>
    </row>
    <row r="5065" spans="1:13">
      <c r="A5065" s="5"/>
      <c r="B5065" s="96"/>
      <c r="C5065" s="96"/>
      <c r="D5065" s="97"/>
      <c r="E5065" s="97"/>
      <c r="F5065" s="97"/>
      <c r="G5065" s="97"/>
      <c r="H5065" s="97"/>
      <c r="I5065" s="97"/>
      <c r="J5065" s="97"/>
      <c r="K5065" s="97"/>
      <c r="L5065" s="97"/>
      <c r="M5065" s="97"/>
    </row>
    <row r="5066" spans="1:13">
      <c r="A5066" s="5"/>
      <c r="B5066" s="96"/>
      <c r="C5066" s="96"/>
      <c r="D5066" s="97"/>
      <c r="E5066" s="97"/>
      <c r="F5066" s="97"/>
      <c r="G5066" s="97"/>
      <c r="H5066" s="97"/>
      <c r="I5066" s="97"/>
      <c r="J5066" s="97"/>
      <c r="K5066" s="97"/>
      <c r="L5066" s="97"/>
      <c r="M5066" s="97"/>
    </row>
    <row r="5067" spans="1:13">
      <c r="A5067" s="5"/>
      <c r="B5067" s="96"/>
      <c r="C5067" s="96"/>
      <c r="D5067" s="97"/>
      <c r="E5067" s="97"/>
      <c r="F5067" s="97"/>
      <c r="G5067" s="97"/>
      <c r="H5067" s="97"/>
      <c r="I5067" s="97"/>
      <c r="J5067" s="97"/>
      <c r="K5067" s="97"/>
      <c r="L5067" s="97"/>
      <c r="M5067" s="97"/>
    </row>
    <row r="5068" spans="1:13">
      <c r="A5068" s="5"/>
      <c r="B5068" s="96"/>
      <c r="C5068" s="96"/>
      <c r="D5068" s="97"/>
      <c r="E5068" s="97"/>
      <c r="F5068" s="97"/>
      <c r="G5068" s="97"/>
      <c r="H5068" s="97"/>
      <c r="I5068" s="97"/>
      <c r="J5068" s="97"/>
      <c r="K5068" s="97"/>
      <c r="L5068" s="97"/>
      <c r="M5068" s="97"/>
    </row>
    <row r="5069" spans="1:13">
      <c r="A5069" s="5"/>
      <c r="B5069" s="96"/>
      <c r="C5069" s="96"/>
      <c r="D5069" s="97"/>
      <c r="E5069" s="97"/>
      <c r="F5069" s="97"/>
      <c r="G5069" s="97"/>
      <c r="H5069" s="97"/>
      <c r="I5069" s="97"/>
      <c r="J5069" s="97"/>
      <c r="K5069" s="97"/>
      <c r="L5069" s="97"/>
      <c r="M5069" s="97"/>
    </row>
    <row r="5070" spans="1:13">
      <c r="A5070" s="5"/>
      <c r="B5070" s="96"/>
      <c r="C5070" s="96"/>
      <c r="D5070" s="97"/>
      <c r="E5070" s="97"/>
      <c r="F5070" s="97"/>
      <c r="G5070" s="97"/>
      <c r="H5070" s="97"/>
      <c r="I5070" s="97"/>
      <c r="J5070" s="97"/>
      <c r="K5070" s="97"/>
      <c r="L5070" s="97"/>
      <c r="M5070" s="97"/>
    </row>
    <row r="5071" spans="1:13">
      <c r="A5071" s="5"/>
      <c r="B5071" s="96"/>
      <c r="C5071" s="96"/>
      <c r="D5071" s="97"/>
      <c r="E5071" s="97"/>
      <c r="F5071" s="97"/>
      <c r="G5071" s="97"/>
      <c r="H5071" s="97"/>
      <c r="I5071" s="97"/>
      <c r="J5071" s="97"/>
      <c r="K5071" s="97"/>
      <c r="L5071" s="97"/>
      <c r="M5071" s="97"/>
    </row>
    <row r="5072" spans="1:13">
      <c r="A5072" s="5"/>
      <c r="B5072" s="96"/>
      <c r="C5072" s="96"/>
      <c r="D5072" s="97"/>
      <c r="E5072" s="97"/>
      <c r="F5072" s="97"/>
      <c r="G5072" s="97"/>
      <c r="H5072" s="97"/>
      <c r="I5072" s="97"/>
      <c r="J5072" s="97"/>
      <c r="K5072" s="97"/>
      <c r="L5072" s="97"/>
      <c r="M5072" s="97"/>
    </row>
    <row r="5073" spans="1:13">
      <c r="A5073" s="5"/>
      <c r="B5073" s="96"/>
      <c r="C5073" s="96"/>
      <c r="D5073" s="97"/>
      <c r="E5073" s="97"/>
      <c r="F5073" s="97"/>
      <c r="G5073" s="97"/>
      <c r="H5073" s="97"/>
      <c r="I5073" s="97"/>
      <c r="J5073" s="97"/>
      <c r="K5073" s="97"/>
      <c r="L5073" s="97"/>
      <c r="M5073" s="97"/>
    </row>
    <row r="5074" spans="1:13">
      <c r="A5074" s="5"/>
      <c r="B5074" s="96"/>
      <c r="C5074" s="96"/>
      <c r="D5074" s="97"/>
      <c r="E5074" s="97"/>
      <c r="F5074" s="97"/>
      <c r="G5074" s="97"/>
      <c r="H5074" s="97"/>
      <c r="I5074" s="97"/>
      <c r="J5074" s="97"/>
      <c r="K5074" s="97"/>
      <c r="L5074" s="97"/>
      <c r="M5074" s="97"/>
    </row>
    <row r="5075" spans="1:13">
      <c r="A5075" s="5"/>
      <c r="B5075" s="96"/>
      <c r="C5075" s="96"/>
      <c r="D5075" s="97"/>
      <c r="E5075" s="97"/>
      <c r="F5075" s="97"/>
      <c r="G5075" s="97"/>
      <c r="H5075" s="97"/>
      <c r="I5075" s="97"/>
      <c r="J5075" s="97"/>
      <c r="K5075" s="97"/>
      <c r="L5075" s="97"/>
      <c r="M5075" s="97"/>
    </row>
    <row r="5076" spans="1:13">
      <c r="A5076" s="5"/>
      <c r="B5076" s="96"/>
      <c r="C5076" s="96"/>
      <c r="D5076" s="97"/>
      <c r="E5076" s="97"/>
      <c r="F5076" s="97"/>
      <c r="G5076" s="97"/>
      <c r="H5076" s="97"/>
      <c r="I5076" s="97"/>
      <c r="J5076" s="97"/>
      <c r="K5076" s="97"/>
      <c r="L5076" s="97"/>
      <c r="M5076" s="97"/>
    </row>
    <row r="5077" spans="1:13">
      <c r="A5077" s="5"/>
      <c r="B5077" s="96"/>
      <c r="C5077" s="96"/>
      <c r="D5077" s="97"/>
      <c r="E5077" s="97"/>
      <c r="F5077" s="97"/>
      <c r="G5077" s="97"/>
      <c r="H5077" s="97"/>
      <c r="I5077" s="97"/>
      <c r="J5077" s="97"/>
      <c r="K5077" s="97"/>
      <c r="L5077" s="97"/>
      <c r="M5077" s="97"/>
    </row>
    <row r="5078" spans="1:13">
      <c r="A5078" s="5"/>
      <c r="B5078" s="96"/>
      <c r="C5078" s="96"/>
      <c r="D5078" s="97"/>
      <c r="E5078" s="97"/>
      <c r="F5078" s="97"/>
      <c r="G5078" s="97"/>
      <c r="H5078" s="97"/>
      <c r="I5078" s="97"/>
      <c r="J5078" s="97"/>
      <c r="K5078" s="97"/>
      <c r="L5078" s="97"/>
      <c r="M5078" s="97"/>
    </row>
    <row r="5079" spans="1:13">
      <c r="A5079" s="5"/>
      <c r="B5079" s="96"/>
      <c r="C5079" s="96"/>
      <c r="D5079" s="97"/>
      <c r="E5079" s="97"/>
      <c r="F5079" s="97"/>
      <c r="G5079" s="97"/>
      <c r="H5079" s="97"/>
      <c r="I5079" s="97"/>
      <c r="J5079" s="97"/>
      <c r="K5079" s="97"/>
      <c r="L5079" s="97"/>
      <c r="M5079" s="97"/>
    </row>
    <row r="5080" spans="1:13">
      <c r="A5080" s="5"/>
      <c r="B5080" s="96"/>
      <c r="C5080" s="96"/>
      <c r="D5080" s="97"/>
      <c r="E5080" s="97"/>
      <c r="F5080" s="97"/>
      <c r="G5080" s="97"/>
      <c r="H5080" s="97"/>
      <c r="I5080" s="97"/>
      <c r="J5080" s="97"/>
      <c r="K5080" s="97"/>
      <c r="L5080" s="97"/>
      <c r="M5080" s="97"/>
    </row>
    <row r="5081" spans="1:13">
      <c r="A5081" s="5"/>
      <c r="B5081" s="96"/>
      <c r="C5081" s="96"/>
      <c r="D5081" s="97"/>
      <c r="E5081" s="97"/>
      <c r="F5081" s="97"/>
      <c r="G5081" s="97"/>
      <c r="H5081" s="97"/>
      <c r="I5081" s="97"/>
      <c r="J5081" s="97"/>
      <c r="K5081" s="97"/>
      <c r="L5081" s="97"/>
      <c r="M5081" s="97"/>
    </row>
    <row r="5082" spans="1:13">
      <c r="A5082" s="5"/>
      <c r="B5082" s="96"/>
      <c r="C5082" s="96"/>
      <c r="D5082" s="97"/>
      <c r="E5082" s="97"/>
      <c r="F5082" s="97"/>
      <c r="G5082" s="97"/>
      <c r="H5082" s="97"/>
      <c r="I5082" s="97"/>
      <c r="J5082" s="97"/>
      <c r="K5082" s="97"/>
      <c r="L5082" s="97"/>
      <c r="M5082" s="97"/>
    </row>
    <row r="5083" spans="1:13">
      <c r="A5083" s="5"/>
      <c r="B5083" s="96"/>
      <c r="C5083" s="96"/>
      <c r="D5083" s="97"/>
      <c r="E5083" s="97"/>
      <c r="F5083" s="97"/>
      <c r="G5083" s="97"/>
      <c r="H5083" s="97"/>
      <c r="I5083" s="97"/>
      <c r="J5083" s="97"/>
      <c r="K5083" s="97"/>
      <c r="L5083" s="97"/>
      <c r="M5083" s="97"/>
    </row>
    <row r="5084" spans="1:13">
      <c r="A5084" s="5"/>
      <c r="B5084" s="96"/>
      <c r="C5084" s="96"/>
      <c r="D5084" s="97"/>
      <c r="E5084" s="97"/>
      <c r="F5084" s="97"/>
      <c r="G5084" s="97"/>
      <c r="H5084" s="97"/>
      <c r="I5084" s="97"/>
      <c r="J5084" s="97"/>
      <c r="K5084" s="97"/>
      <c r="L5084" s="97"/>
      <c r="M5084" s="97"/>
    </row>
    <row r="5085" spans="1:13">
      <c r="A5085" s="5"/>
      <c r="B5085" s="96"/>
      <c r="C5085" s="96"/>
      <c r="D5085" s="97"/>
      <c r="E5085" s="97"/>
      <c r="F5085" s="97"/>
      <c r="G5085" s="97"/>
      <c r="H5085" s="97"/>
      <c r="I5085" s="97"/>
      <c r="J5085" s="97"/>
      <c r="K5085" s="97"/>
      <c r="L5085" s="97"/>
      <c r="M5085" s="97"/>
    </row>
    <row r="5086" spans="1:13">
      <c r="A5086" s="5"/>
      <c r="B5086" s="96"/>
      <c r="C5086" s="96"/>
      <c r="D5086" s="97"/>
      <c r="E5086" s="97"/>
      <c r="F5086" s="97"/>
      <c r="G5086" s="97"/>
      <c r="H5086" s="97"/>
      <c r="I5086" s="97"/>
      <c r="J5086" s="97"/>
      <c r="K5086" s="97"/>
      <c r="L5086" s="97"/>
      <c r="M5086" s="97"/>
    </row>
    <row r="5087" spans="1:13">
      <c r="A5087" s="5"/>
      <c r="B5087" s="96"/>
      <c r="C5087" s="96"/>
      <c r="D5087" s="97"/>
      <c r="E5087" s="97"/>
      <c r="F5087" s="97"/>
      <c r="G5087" s="97"/>
      <c r="H5087" s="97"/>
      <c r="I5087" s="97"/>
      <c r="J5087" s="97"/>
      <c r="K5087" s="97"/>
      <c r="L5087" s="97"/>
      <c r="M5087" s="97"/>
    </row>
    <row r="5088" spans="1:13">
      <c r="A5088" s="5"/>
      <c r="B5088" s="96"/>
      <c r="C5088" s="96"/>
      <c r="D5088" s="97"/>
      <c r="E5088" s="97"/>
      <c r="F5088" s="97"/>
      <c r="G5088" s="97"/>
      <c r="H5088" s="97"/>
      <c r="I5088" s="97"/>
      <c r="J5088" s="97"/>
      <c r="K5088" s="97"/>
      <c r="L5088" s="97"/>
      <c r="M5088" s="97"/>
    </row>
    <row r="5089" spans="1:13">
      <c r="A5089" s="5"/>
      <c r="B5089" s="96"/>
      <c r="C5089" s="96"/>
      <c r="D5089" s="97"/>
      <c r="E5089" s="97"/>
      <c r="F5089" s="97"/>
      <c r="G5089" s="97"/>
      <c r="H5089" s="97"/>
      <c r="I5089" s="97"/>
      <c r="J5089" s="97"/>
      <c r="K5089" s="97"/>
      <c r="L5089" s="97"/>
      <c r="M5089" s="97"/>
    </row>
    <row r="5090" spans="1:13">
      <c r="A5090" s="5"/>
      <c r="B5090" s="96"/>
      <c r="C5090" s="96"/>
      <c r="D5090" s="97"/>
      <c r="E5090" s="97"/>
      <c r="F5090" s="97"/>
      <c r="G5090" s="97"/>
      <c r="H5090" s="97"/>
      <c r="I5090" s="97"/>
      <c r="J5090" s="97"/>
      <c r="K5090" s="97"/>
      <c r="L5090" s="97"/>
      <c r="M5090" s="97"/>
    </row>
    <row r="5091" spans="1:13">
      <c r="A5091" s="5"/>
      <c r="B5091" s="96"/>
      <c r="C5091" s="96"/>
      <c r="D5091" s="97"/>
      <c r="E5091" s="97"/>
      <c r="F5091" s="97"/>
      <c r="G5091" s="97"/>
      <c r="H5091" s="97"/>
      <c r="I5091" s="97"/>
      <c r="J5091" s="97"/>
      <c r="K5091" s="97"/>
      <c r="L5091" s="97"/>
      <c r="M5091" s="97"/>
    </row>
    <row r="5092" spans="1:13">
      <c r="A5092" s="5"/>
      <c r="B5092" s="96"/>
      <c r="C5092" s="96"/>
      <c r="D5092" s="97"/>
      <c r="E5092" s="97"/>
      <c r="F5092" s="97"/>
      <c r="G5092" s="97"/>
      <c r="H5092" s="97"/>
      <c r="I5092" s="97"/>
      <c r="J5092" s="97"/>
      <c r="K5092" s="97"/>
      <c r="L5092" s="97"/>
      <c r="M5092" s="97"/>
    </row>
    <row r="5093" spans="1:13">
      <c r="A5093" s="5"/>
      <c r="B5093" s="96"/>
      <c r="C5093" s="96"/>
      <c r="D5093" s="97"/>
      <c r="E5093" s="97"/>
      <c r="F5093" s="97"/>
      <c r="G5093" s="97"/>
      <c r="H5093" s="97"/>
      <c r="I5093" s="97"/>
      <c r="J5093" s="97"/>
      <c r="K5093" s="97"/>
      <c r="L5093" s="97"/>
      <c r="M5093" s="97"/>
    </row>
    <row r="5094" spans="1:13">
      <c r="A5094" s="5"/>
      <c r="B5094" s="96"/>
      <c r="C5094" s="96"/>
      <c r="D5094" s="97"/>
      <c r="E5094" s="97"/>
      <c r="F5094" s="97"/>
      <c r="G5094" s="97"/>
      <c r="H5094" s="97"/>
      <c r="I5094" s="97"/>
      <c r="J5094" s="97"/>
      <c r="K5094" s="97"/>
      <c r="L5094" s="97"/>
      <c r="M5094" s="97"/>
    </row>
    <row r="5095" spans="1:13">
      <c r="A5095" s="5"/>
      <c r="B5095" s="96"/>
      <c r="C5095" s="96"/>
      <c r="D5095" s="97"/>
      <c r="E5095" s="97"/>
      <c r="F5095" s="97"/>
      <c r="G5095" s="97"/>
      <c r="H5095" s="97"/>
      <c r="I5095" s="97"/>
      <c r="J5095" s="97"/>
      <c r="K5095" s="97"/>
      <c r="L5095" s="97"/>
      <c r="M5095" s="97"/>
    </row>
    <row r="5096" spans="1:13">
      <c r="A5096" s="5"/>
      <c r="B5096" s="96"/>
      <c r="C5096" s="96"/>
      <c r="D5096" s="97"/>
      <c r="E5096" s="97"/>
      <c r="F5096" s="97"/>
      <c r="G5096" s="97"/>
      <c r="H5096" s="97"/>
      <c r="I5096" s="97"/>
      <c r="J5096" s="97"/>
      <c r="K5096" s="97"/>
      <c r="L5096" s="97"/>
      <c r="M5096" s="97"/>
    </row>
    <row r="5097" spans="1:13">
      <c r="A5097" s="5"/>
      <c r="B5097" s="96"/>
      <c r="C5097" s="96"/>
      <c r="D5097" s="97"/>
      <c r="E5097" s="97"/>
      <c r="F5097" s="97"/>
      <c r="G5097" s="97"/>
      <c r="H5097" s="97"/>
      <c r="I5097" s="97"/>
      <c r="J5097" s="97"/>
      <c r="K5097" s="97"/>
      <c r="L5097" s="97"/>
      <c r="M5097" s="97"/>
    </row>
    <row r="5098" spans="1:13">
      <c r="A5098" s="5"/>
      <c r="B5098" s="96"/>
      <c r="C5098" s="96"/>
      <c r="D5098" s="97"/>
      <c r="E5098" s="97"/>
      <c r="F5098" s="97"/>
      <c r="G5098" s="97"/>
      <c r="H5098" s="97"/>
      <c r="I5098" s="97"/>
      <c r="J5098" s="97"/>
      <c r="K5098" s="97"/>
      <c r="L5098" s="97"/>
      <c r="M5098" s="97"/>
    </row>
    <row r="5099" spans="1:13">
      <c r="A5099" s="5"/>
      <c r="B5099" s="96"/>
      <c r="C5099" s="96"/>
      <c r="D5099" s="97"/>
      <c r="E5099" s="97"/>
      <c r="F5099" s="97"/>
      <c r="G5099" s="97"/>
      <c r="H5099" s="97"/>
      <c r="I5099" s="97"/>
      <c r="J5099" s="97"/>
      <c r="K5099" s="97"/>
      <c r="L5099" s="97"/>
      <c r="M5099" s="97"/>
    </row>
    <row r="5100" spans="1:13">
      <c r="A5100" s="5"/>
      <c r="B5100" s="96"/>
      <c r="C5100" s="96"/>
      <c r="D5100" s="97"/>
      <c r="E5100" s="97"/>
      <c r="F5100" s="97"/>
      <c r="G5100" s="97"/>
      <c r="H5100" s="97"/>
      <c r="I5100" s="97"/>
      <c r="J5100" s="97"/>
      <c r="K5100" s="97"/>
      <c r="L5100" s="97"/>
      <c r="M5100" s="97"/>
    </row>
    <row r="5101" spans="1:13">
      <c r="A5101" s="5"/>
      <c r="B5101" s="96"/>
      <c r="C5101" s="96"/>
      <c r="D5101" s="97"/>
      <c r="E5101" s="97"/>
      <c r="F5101" s="97"/>
      <c r="G5101" s="97"/>
      <c r="H5101" s="97"/>
      <c r="I5101" s="97"/>
      <c r="J5101" s="97"/>
      <c r="K5101" s="97"/>
      <c r="L5101" s="97"/>
      <c r="M5101" s="97"/>
    </row>
    <row r="5102" spans="1:13">
      <c r="A5102" s="5"/>
      <c r="B5102" s="96"/>
      <c r="C5102" s="96"/>
      <c r="D5102" s="97"/>
      <c r="E5102" s="97"/>
      <c r="F5102" s="97"/>
      <c r="G5102" s="97"/>
      <c r="H5102" s="97"/>
      <c r="I5102" s="97"/>
      <c r="J5102" s="97"/>
      <c r="K5102" s="97"/>
      <c r="L5102" s="97"/>
      <c r="M5102" s="97"/>
    </row>
    <row r="5103" spans="1:13">
      <c r="A5103" s="5"/>
      <c r="B5103" s="96"/>
      <c r="C5103" s="96"/>
      <c r="D5103" s="97"/>
      <c r="E5103" s="97"/>
      <c r="F5103" s="97"/>
      <c r="G5103" s="97"/>
      <c r="H5103" s="97"/>
      <c r="I5103" s="97"/>
      <c r="J5103" s="97"/>
      <c r="K5103" s="97"/>
      <c r="L5103" s="97"/>
      <c r="M5103" s="97"/>
    </row>
    <row r="5104" spans="1:13">
      <c r="A5104" s="5"/>
      <c r="B5104" s="96"/>
      <c r="C5104" s="96"/>
      <c r="D5104" s="97"/>
      <c r="E5104" s="97"/>
      <c r="F5104" s="97"/>
      <c r="G5104" s="97"/>
      <c r="H5104" s="97"/>
      <c r="I5104" s="97"/>
      <c r="J5104" s="97"/>
      <c r="K5104" s="97"/>
      <c r="L5104" s="97"/>
      <c r="M5104" s="97"/>
    </row>
    <row r="5105" spans="1:13">
      <c r="A5105" s="5"/>
      <c r="B5105" s="96"/>
      <c r="C5105" s="96"/>
      <c r="D5105" s="97"/>
      <c r="E5105" s="97"/>
      <c r="F5105" s="97"/>
      <c r="G5105" s="97"/>
      <c r="H5105" s="97"/>
      <c r="I5105" s="97"/>
      <c r="J5105" s="97"/>
      <c r="K5105" s="97"/>
      <c r="L5105" s="97"/>
      <c r="M5105" s="97"/>
    </row>
    <row r="5106" spans="1:13">
      <c r="A5106" s="5"/>
      <c r="B5106" s="96"/>
      <c r="C5106" s="96"/>
      <c r="D5106" s="97"/>
      <c r="E5106" s="97"/>
      <c r="F5106" s="97"/>
      <c r="G5106" s="97"/>
      <c r="H5106" s="97"/>
      <c r="I5106" s="97"/>
      <c r="J5106" s="97"/>
      <c r="K5106" s="97"/>
      <c r="L5106" s="97"/>
      <c r="M5106" s="97"/>
    </row>
    <row r="5107" spans="1:13">
      <c r="A5107" s="5"/>
      <c r="B5107" s="96"/>
      <c r="C5107" s="96"/>
      <c r="D5107" s="97"/>
      <c r="E5107" s="97"/>
      <c r="F5107" s="97"/>
      <c r="G5107" s="97"/>
      <c r="H5107" s="97"/>
      <c r="I5107" s="97"/>
      <c r="J5107" s="97"/>
      <c r="K5107" s="97"/>
      <c r="L5107" s="97"/>
      <c r="M5107" s="97"/>
    </row>
    <row r="5108" spans="1:13">
      <c r="A5108" s="5"/>
      <c r="B5108" s="96"/>
      <c r="C5108" s="96"/>
      <c r="D5108" s="97"/>
      <c r="E5108" s="97"/>
      <c r="F5108" s="97"/>
      <c r="G5108" s="97"/>
      <c r="H5108" s="97"/>
      <c r="I5108" s="97"/>
      <c r="J5108" s="97"/>
      <c r="K5108" s="97"/>
      <c r="L5108" s="97"/>
      <c r="M5108" s="97"/>
    </row>
    <row r="5109" spans="1:13">
      <c r="A5109" s="5"/>
      <c r="B5109" s="96"/>
      <c r="C5109" s="96"/>
      <c r="D5109" s="97"/>
      <c r="E5109" s="97"/>
      <c r="F5109" s="97"/>
      <c r="G5109" s="97"/>
      <c r="H5109" s="97"/>
      <c r="I5109" s="97"/>
      <c r="J5109" s="97"/>
      <c r="K5109" s="97"/>
      <c r="L5109" s="97"/>
      <c r="M5109" s="97"/>
    </row>
    <row r="5110" spans="1:13">
      <c r="A5110" s="5"/>
      <c r="B5110" s="96"/>
      <c r="C5110" s="96"/>
      <c r="D5110" s="97"/>
      <c r="E5110" s="97"/>
      <c r="F5110" s="97"/>
      <c r="G5110" s="97"/>
      <c r="H5110" s="97"/>
      <c r="I5110" s="97"/>
      <c r="J5110" s="97"/>
      <c r="K5110" s="97"/>
      <c r="L5110" s="97"/>
      <c r="M5110" s="97"/>
    </row>
    <row r="5111" spans="1:13">
      <c r="A5111" s="5"/>
      <c r="B5111" s="96"/>
      <c r="C5111" s="96"/>
      <c r="D5111" s="97"/>
      <c r="E5111" s="97"/>
      <c r="F5111" s="97"/>
      <c r="G5111" s="97"/>
      <c r="H5111" s="97"/>
      <c r="I5111" s="97"/>
      <c r="J5111" s="97"/>
      <c r="K5111" s="97"/>
      <c r="L5111" s="97"/>
      <c r="M5111" s="97"/>
    </row>
    <row r="5112" spans="1:13">
      <c r="A5112" s="5"/>
      <c r="B5112" s="96"/>
      <c r="C5112" s="96"/>
      <c r="D5112" s="97"/>
      <c r="E5112" s="97"/>
      <c r="F5112" s="97"/>
      <c r="G5112" s="97"/>
      <c r="H5112" s="97"/>
      <c r="I5112" s="97"/>
      <c r="J5112" s="97"/>
      <c r="K5112" s="97"/>
      <c r="L5112" s="97"/>
      <c r="M5112" s="97"/>
    </row>
    <row r="5113" spans="1:13">
      <c r="A5113" s="5"/>
      <c r="B5113" s="96"/>
      <c r="C5113" s="96"/>
      <c r="D5113" s="97"/>
      <c r="E5113" s="97"/>
      <c r="F5113" s="97"/>
      <c r="G5113" s="97"/>
      <c r="H5113" s="97"/>
      <c r="I5113" s="97"/>
      <c r="J5113" s="97"/>
      <c r="K5113" s="97"/>
      <c r="L5113" s="97"/>
      <c r="M5113" s="97"/>
    </row>
    <row r="5114" spans="1:13">
      <c r="A5114" s="5"/>
      <c r="B5114" s="96"/>
      <c r="C5114" s="96"/>
      <c r="D5114" s="97"/>
      <c r="E5114" s="97"/>
      <c r="F5114" s="97"/>
      <c r="G5114" s="97"/>
      <c r="H5114" s="97"/>
      <c r="I5114" s="97"/>
      <c r="J5114" s="97"/>
      <c r="K5114" s="97"/>
      <c r="L5114" s="97"/>
      <c r="M5114" s="97"/>
    </row>
    <row r="5115" spans="1:13">
      <c r="A5115" s="5"/>
      <c r="B5115" s="96"/>
      <c r="C5115" s="96"/>
      <c r="D5115" s="97"/>
      <c r="E5115" s="97"/>
      <c r="F5115" s="97"/>
      <c r="G5115" s="97"/>
      <c r="H5115" s="97"/>
      <c r="I5115" s="97"/>
      <c r="J5115" s="97"/>
      <c r="K5115" s="97"/>
      <c r="L5115" s="97"/>
      <c r="M5115" s="97"/>
    </row>
    <row r="5116" spans="1:13">
      <c r="A5116" s="5"/>
      <c r="B5116" s="96"/>
      <c r="C5116" s="96"/>
      <c r="D5116" s="97"/>
      <c r="E5116" s="97"/>
      <c r="F5116" s="97"/>
      <c r="G5116" s="97"/>
      <c r="H5116" s="97"/>
      <c r="I5116" s="97"/>
      <c r="J5116" s="97"/>
      <c r="K5116" s="97"/>
      <c r="L5116" s="97"/>
      <c r="M5116" s="97"/>
    </row>
    <row r="5117" spans="1:13">
      <c r="A5117" s="5"/>
      <c r="B5117" s="96"/>
      <c r="C5117" s="96"/>
      <c r="D5117" s="97"/>
      <c r="E5117" s="97"/>
      <c r="F5117" s="97"/>
      <c r="G5117" s="97"/>
      <c r="H5117" s="97"/>
      <c r="I5117" s="97"/>
      <c r="J5117" s="97"/>
      <c r="K5117" s="97"/>
      <c r="L5117" s="97"/>
      <c r="M5117" s="97"/>
    </row>
    <row r="5118" spans="1:13">
      <c r="A5118" s="5"/>
      <c r="B5118" s="96"/>
      <c r="C5118" s="96"/>
      <c r="D5118" s="97"/>
      <c r="E5118" s="97"/>
      <c r="F5118" s="97"/>
      <c r="G5118" s="97"/>
      <c r="H5118" s="97"/>
      <c r="I5118" s="97"/>
      <c r="J5118" s="97"/>
      <c r="K5118" s="97"/>
      <c r="L5118" s="97"/>
      <c r="M5118" s="97"/>
    </row>
    <row r="5119" spans="1:13">
      <c r="A5119" s="5"/>
      <c r="B5119" s="96"/>
      <c r="C5119" s="96"/>
      <c r="D5119" s="97"/>
      <c r="E5119" s="97"/>
      <c r="F5119" s="97"/>
      <c r="G5119" s="97"/>
      <c r="H5119" s="97"/>
      <c r="I5119" s="97"/>
      <c r="J5119" s="97"/>
      <c r="K5119" s="97"/>
      <c r="L5119" s="97"/>
      <c r="M5119" s="97"/>
    </row>
    <row r="5120" spans="1:13">
      <c r="A5120" s="5"/>
      <c r="B5120" s="96"/>
      <c r="C5120" s="96"/>
      <c r="D5120" s="97"/>
      <c r="E5120" s="97"/>
      <c r="F5120" s="97"/>
      <c r="G5120" s="97"/>
      <c r="H5120" s="97"/>
      <c r="I5120" s="97"/>
      <c r="J5120" s="97"/>
      <c r="K5120" s="97"/>
      <c r="L5120" s="97"/>
      <c r="M5120" s="97"/>
    </row>
    <row r="5121" spans="1:13">
      <c r="A5121" s="5"/>
      <c r="B5121" s="96"/>
      <c r="C5121" s="96"/>
      <c r="D5121" s="97"/>
      <c r="E5121" s="97"/>
      <c r="F5121" s="97"/>
      <c r="G5121" s="97"/>
      <c r="H5121" s="97"/>
      <c r="I5121" s="97"/>
      <c r="J5121" s="97"/>
      <c r="K5121" s="97"/>
      <c r="L5121" s="97"/>
      <c r="M5121" s="97"/>
    </row>
    <row r="5122" spans="1:13">
      <c r="A5122" s="5"/>
      <c r="B5122" s="96"/>
      <c r="C5122" s="96"/>
      <c r="D5122" s="97"/>
      <c r="E5122" s="97"/>
      <c r="F5122" s="97"/>
      <c r="G5122" s="97"/>
      <c r="H5122" s="97"/>
      <c r="I5122" s="97"/>
      <c r="J5122" s="97"/>
      <c r="K5122" s="97"/>
      <c r="L5122" s="97"/>
      <c r="M5122" s="97"/>
    </row>
    <row r="5123" spans="1:13">
      <c r="A5123" s="5"/>
      <c r="B5123" s="96"/>
      <c r="C5123" s="96"/>
      <c r="D5123" s="97"/>
      <c r="E5123" s="97"/>
      <c r="F5123" s="97"/>
      <c r="G5123" s="97"/>
      <c r="H5123" s="97"/>
      <c r="I5123" s="97"/>
      <c r="J5123" s="97"/>
      <c r="K5123" s="97"/>
      <c r="L5123" s="97"/>
      <c r="M5123" s="97"/>
    </row>
    <row r="5124" spans="1:13">
      <c r="A5124" s="5"/>
      <c r="B5124" s="96"/>
      <c r="C5124" s="96"/>
      <c r="D5124" s="97"/>
      <c r="E5124" s="97"/>
      <c r="F5124" s="97"/>
      <c r="G5124" s="97"/>
      <c r="H5124" s="97"/>
      <c r="I5124" s="97"/>
      <c r="J5124" s="97"/>
      <c r="K5124" s="97"/>
      <c r="L5124" s="97"/>
      <c r="M5124" s="97"/>
    </row>
    <row r="5125" spans="1:13">
      <c r="A5125" s="5"/>
      <c r="B5125" s="96"/>
      <c r="C5125" s="96"/>
      <c r="D5125" s="97"/>
      <c r="E5125" s="97"/>
      <c r="F5125" s="97"/>
      <c r="G5125" s="97"/>
      <c r="H5125" s="97"/>
      <c r="I5125" s="97"/>
      <c r="J5125" s="97"/>
      <c r="K5125" s="97"/>
      <c r="L5125" s="97"/>
      <c r="M5125" s="97"/>
    </row>
    <row r="5126" spans="1:13">
      <c r="A5126" s="5"/>
      <c r="B5126" s="96"/>
      <c r="C5126" s="96"/>
      <c r="D5126" s="97"/>
      <c r="E5126" s="97"/>
      <c r="F5126" s="97"/>
      <c r="G5126" s="97"/>
      <c r="H5126" s="97"/>
      <c r="I5126" s="97"/>
      <c r="J5126" s="97"/>
      <c r="K5126" s="97"/>
      <c r="L5126" s="97"/>
      <c r="M5126" s="97"/>
    </row>
    <row r="5127" spans="1:13">
      <c r="A5127" s="5"/>
      <c r="B5127" s="96"/>
      <c r="C5127" s="96"/>
      <c r="D5127" s="97"/>
      <c r="E5127" s="97"/>
      <c r="F5127" s="97"/>
      <c r="G5127" s="97"/>
      <c r="H5127" s="97"/>
      <c r="I5127" s="97"/>
      <c r="J5127" s="97"/>
      <c r="K5127" s="97"/>
      <c r="L5127" s="97"/>
      <c r="M5127" s="97"/>
    </row>
    <row r="5128" spans="1:13">
      <c r="A5128" s="5"/>
      <c r="B5128" s="96"/>
      <c r="C5128" s="96"/>
      <c r="D5128" s="97"/>
      <c r="E5128" s="97"/>
      <c r="F5128" s="97"/>
      <c r="G5128" s="97"/>
      <c r="H5128" s="97"/>
      <c r="I5128" s="97"/>
      <c r="J5128" s="97"/>
      <c r="K5128" s="97"/>
      <c r="L5128" s="97"/>
      <c r="M5128" s="97"/>
    </row>
    <row r="5129" spans="1:13">
      <c r="A5129" s="5"/>
      <c r="B5129" s="96"/>
      <c r="C5129" s="96"/>
      <c r="D5129" s="97"/>
      <c r="E5129" s="97"/>
      <c r="F5129" s="97"/>
      <c r="G5129" s="97"/>
      <c r="H5129" s="97"/>
      <c r="I5129" s="97"/>
      <c r="J5129" s="97"/>
      <c r="K5129" s="97"/>
      <c r="L5129" s="97"/>
      <c r="M5129" s="97"/>
    </row>
    <row r="5130" spans="1:13">
      <c r="A5130" s="5"/>
      <c r="B5130" s="96"/>
      <c r="C5130" s="96"/>
      <c r="D5130" s="97"/>
      <c r="E5130" s="97"/>
      <c r="F5130" s="97"/>
      <c r="G5130" s="97"/>
      <c r="H5130" s="97"/>
      <c r="I5130" s="97"/>
      <c r="J5130" s="97"/>
      <c r="K5130" s="97"/>
      <c r="L5130" s="97"/>
      <c r="M5130" s="97"/>
    </row>
    <row r="5131" spans="1:13">
      <c r="A5131" s="5"/>
      <c r="B5131" s="96"/>
      <c r="C5131" s="96"/>
      <c r="D5131" s="97"/>
      <c r="E5131" s="97"/>
      <c r="F5131" s="97"/>
      <c r="G5131" s="97"/>
      <c r="H5131" s="97"/>
      <c r="I5131" s="97"/>
      <c r="J5131" s="97"/>
      <c r="K5131" s="97"/>
      <c r="L5131" s="97"/>
      <c r="M5131" s="97"/>
    </row>
    <row r="5132" spans="1:13">
      <c r="A5132" s="5"/>
      <c r="B5132" s="96"/>
      <c r="C5132" s="96"/>
      <c r="D5132" s="97"/>
      <c r="E5132" s="97"/>
      <c r="F5132" s="97"/>
      <c r="G5132" s="97"/>
      <c r="H5132" s="97"/>
      <c r="I5132" s="97"/>
      <c r="J5132" s="97"/>
      <c r="K5132" s="97"/>
      <c r="L5132" s="97"/>
      <c r="M5132" s="97"/>
    </row>
    <row r="5133" spans="1:13">
      <c r="A5133" s="5"/>
      <c r="B5133" s="3"/>
      <c r="C5133" s="3"/>
      <c r="D5133" s="4"/>
      <c r="E5133" s="4"/>
      <c r="F5133" s="4"/>
      <c r="G5133" s="4"/>
      <c r="H5133" s="97"/>
      <c r="I5133" s="4"/>
      <c r="J5133" s="4"/>
      <c r="K5133" s="4"/>
      <c r="L5133" s="4"/>
      <c r="M5133" s="4"/>
    </row>
    <row r="5134" spans="1:13">
      <c r="A5134" s="5"/>
      <c r="B5134" s="96"/>
      <c r="C5134" s="96"/>
      <c r="D5134" s="97"/>
      <c r="E5134" s="4"/>
      <c r="F5134" s="4"/>
      <c r="G5134" s="4"/>
      <c r="H5134" s="97"/>
      <c r="I5134" s="97"/>
      <c r="J5134" s="97"/>
      <c r="K5134" s="97"/>
      <c r="L5134" s="97"/>
      <c r="M5134" s="97"/>
    </row>
    <row r="5135" spans="1:13">
      <c r="A5135" s="5"/>
      <c r="B5135" s="96"/>
      <c r="C5135" s="96"/>
      <c r="D5135" s="97"/>
      <c r="E5135" s="97"/>
      <c r="F5135" s="97"/>
      <c r="G5135" s="97"/>
      <c r="H5135" s="97"/>
      <c r="I5135" s="97"/>
      <c r="J5135" s="97"/>
      <c r="K5135" s="97"/>
      <c r="L5135" s="97"/>
      <c r="M5135" s="97"/>
    </row>
    <row r="5136" spans="1:13">
      <c r="A5136" s="5"/>
      <c r="B5136" s="96"/>
      <c r="C5136" s="96"/>
      <c r="D5136" s="97"/>
      <c r="E5136" s="97"/>
      <c r="F5136" s="97"/>
      <c r="G5136" s="97"/>
      <c r="H5136" s="97"/>
      <c r="I5136" s="97"/>
      <c r="J5136" s="97"/>
      <c r="K5136" s="97"/>
      <c r="L5136" s="97"/>
      <c r="M5136" s="97"/>
    </row>
    <row r="5137" spans="1:13">
      <c r="A5137" s="5"/>
      <c r="B5137" s="3"/>
      <c r="C5137" s="3"/>
      <c r="D5137" s="4"/>
      <c r="E5137" s="4"/>
      <c r="F5137" s="4"/>
      <c r="G5137" s="4"/>
      <c r="H5137" s="97"/>
      <c r="I5137" s="97"/>
      <c r="J5137" s="97"/>
      <c r="K5137" s="4"/>
      <c r="L5137" s="4"/>
      <c r="M5137" s="4"/>
    </row>
    <row r="5138" spans="1:13">
      <c r="A5138" s="5"/>
      <c r="B5138" s="96"/>
      <c r="C5138" s="96"/>
      <c r="D5138" s="97"/>
      <c r="E5138" s="97"/>
      <c r="F5138" s="97"/>
      <c r="G5138" s="97"/>
      <c r="H5138" s="97"/>
      <c r="I5138" s="97"/>
      <c r="J5138" s="97"/>
      <c r="K5138" s="97"/>
      <c r="L5138" s="97"/>
      <c r="M5138" s="97"/>
    </row>
    <row r="5139" spans="1:13">
      <c r="A5139" s="5"/>
      <c r="B5139" s="96"/>
      <c r="C5139" s="96"/>
      <c r="D5139" s="97"/>
      <c r="E5139" s="97"/>
      <c r="F5139" s="97"/>
      <c r="G5139" s="97"/>
      <c r="H5139" s="97"/>
      <c r="I5139" s="97"/>
      <c r="J5139" s="97"/>
      <c r="K5139" s="97"/>
      <c r="L5139" s="97"/>
      <c r="M5139" s="97"/>
    </row>
    <row r="5140" spans="1:13">
      <c r="A5140" s="5"/>
      <c r="B5140" s="96"/>
      <c r="C5140" s="96"/>
      <c r="D5140" s="97"/>
      <c r="E5140" s="97"/>
      <c r="F5140" s="97"/>
      <c r="G5140" s="97"/>
      <c r="H5140" s="97"/>
      <c r="I5140" s="97"/>
      <c r="J5140" s="97"/>
      <c r="K5140" s="97"/>
      <c r="L5140" s="97"/>
      <c r="M5140" s="97"/>
    </row>
    <row r="5141" spans="1:13">
      <c r="A5141" s="5"/>
      <c r="B5141" s="96"/>
      <c r="C5141" s="96"/>
      <c r="D5141" s="97"/>
      <c r="E5141" s="97"/>
      <c r="F5141" s="97"/>
      <c r="G5141" s="97"/>
      <c r="H5141" s="97"/>
      <c r="I5141" s="97"/>
      <c r="J5141" s="97"/>
      <c r="K5141" s="97"/>
      <c r="L5141" s="97"/>
      <c r="M5141" s="97"/>
    </row>
    <row r="5142" spans="1:13">
      <c r="A5142" s="5"/>
      <c r="B5142" s="96"/>
      <c r="C5142" s="96"/>
      <c r="D5142" s="97"/>
      <c r="E5142" s="97"/>
      <c r="F5142" s="97"/>
      <c r="G5142" s="97"/>
      <c r="H5142" s="97"/>
      <c r="I5142" s="97"/>
      <c r="J5142" s="97"/>
      <c r="K5142" s="97"/>
      <c r="L5142" s="97"/>
      <c r="M5142" s="97"/>
    </row>
    <row r="5143" spans="1:13">
      <c r="A5143" s="5"/>
      <c r="B5143" s="96"/>
      <c r="C5143" s="96"/>
      <c r="D5143" s="97"/>
      <c r="E5143" s="97"/>
      <c r="F5143" s="97"/>
      <c r="G5143" s="97"/>
      <c r="H5143" s="97"/>
      <c r="I5143" s="97"/>
      <c r="J5143" s="97"/>
      <c r="K5143" s="97"/>
      <c r="L5143" s="97"/>
      <c r="M5143" s="97"/>
    </row>
    <row r="5144" spans="1:13">
      <c r="A5144" s="5"/>
      <c r="B5144" s="96"/>
      <c r="C5144" s="96"/>
      <c r="D5144" s="97"/>
      <c r="E5144" s="97"/>
      <c r="F5144" s="97"/>
      <c r="G5144" s="97"/>
      <c r="H5144" s="97"/>
      <c r="I5144" s="97"/>
      <c r="J5144" s="97"/>
      <c r="K5144" s="97"/>
      <c r="L5144" s="97"/>
      <c r="M5144" s="97"/>
    </row>
    <row r="5145" spans="1:13">
      <c r="A5145" s="5"/>
      <c r="B5145" s="96"/>
      <c r="C5145" s="96"/>
      <c r="D5145" s="97"/>
      <c r="E5145" s="97"/>
      <c r="F5145" s="97"/>
      <c r="G5145" s="97"/>
      <c r="H5145" s="97"/>
      <c r="I5145" s="97"/>
      <c r="J5145" s="97"/>
      <c r="K5145" s="97"/>
      <c r="L5145" s="97"/>
      <c r="M5145" s="97"/>
    </row>
    <row r="5146" spans="1:13">
      <c r="A5146" s="5"/>
      <c r="B5146" s="96"/>
      <c r="C5146" s="96"/>
      <c r="D5146" s="97"/>
      <c r="E5146" s="97"/>
      <c r="F5146" s="97"/>
      <c r="G5146" s="97"/>
      <c r="H5146" s="97"/>
      <c r="I5146" s="97"/>
      <c r="J5146" s="97"/>
      <c r="K5146" s="97"/>
      <c r="L5146" s="97"/>
      <c r="M5146" s="97"/>
    </row>
    <row r="5147" spans="1:13">
      <c r="A5147" s="5"/>
      <c r="B5147" s="96"/>
      <c r="C5147" s="96"/>
      <c r="D5147" s="97"/>
      <c r="E5147" s="97"/>
      <c r="F5147" s="97"/>
      <c r="G5147" s="97"/>
      <c r="H5147" s="97"/>
      <c r="I5147" s="97"/>
      <c r="J5147" s="97"/>
      <c r="K5147" s="97"/>
      <c r="L5147" s="97"/>
      <c r="M5147" s="97"/>
    </row>
    <row r="5148" spans="1:13">
      <c r="A5148" s="5"/>
      <c r="B5148" s="96"/>
      <c r="C5148" s="96"/>
      <c r="D5148" s="97"/>
      <c r="E5148" s="97"/>
      <c r="F5148" s="97"/>
      <c r="G5148" s="97"/>
      <c r="H5148" s="97"/>
      <c r="I5148" s="97"/>
      <c r="J5148" s="97"/>
      <c r="K5148" s="97"/>
      <c r="L5148" s="97"/>
      <c r="M5148" s="97"/>
    </row>
    <row r="5149" spans="1:13">
      <c r="A5149" s="5"/>
      <c r="B5149" s="96"/>
      <c r="C5149" s="96"/>
      <c r="D5149" s="97"/>
      <c r="E5149" s="97"/>
      <c r="F5149" s="97"/>
      <c r="G5149" s="97"/>
      <c r="H5149" s="97"/>
      <c r="I5149" s="97"/>
      <c r="J5149" s="97"/>
      <c r="K5149" s="97"/>
      <c r="L5149" s="97"/>
      <c r="M5149" s="97"/>
    </row>
    <row r="5150" spans="1:13">
      <c r="A5150" s="5"/>
      <c r="B5150" s="96"/>
      <c r="C5150" s="96"/>
      <c r="D5150" s="97"/>
      <c r="E5150" s="97"/>
      <c r="F5150" s="97"/>
      <c r="G5150" s="97"/>
      <c r="H5150" s="97"/>
      <c r="I5150" s="97"/>
      <c r="J5150" s="97"/>
      <c r="K5150" s="97"/>
      <c r="L5150" s="97"/>
      <c r="M5150" s="97"/>
    </row>
    <row r="5151" spans="1:13">
      <c r="A5151" s="5"/>
      <c r="B5151" s="96"/>
      <c r="C5151" s="96"/>
      <c r="D5151" s="97"/>
      <c r="E5151" s="97"/>
      <c r="F5151" s="97"/>
      <c r="G5151" s="97"/>
      <c r="H5151" s="97"/>
      <c r="I5151" s="97"/>
      <c r="J5151" s="97"/>
      <c r="K5151" s="97"/>
      <c r="L5151" s="97"/>
      <c r="M5151" s="97"/>
    </row>
    <row r="5152" spans="1:13">
      <c r="A5152" s="5"/>
      <c r="B5152" s="96"/>
      <c r="C5152" s="96"/>
      <c r="D5152" s="97"/>
      <c r="E5152" s="97"/>
      <c r="F5152" s="97"/>
      <c r="G5152" s="97"/>
      <c r="H5152" s="97"/>
      <c r="I5152" s="97"/>
      <c r="J5152" s="97"/>
      <c r="K5152" s="97"/>
      <c r="L5152" s="97"/>
      <c r="M5152" s="97"/>
    </row>
    <row r="5153" spans="1:13">
      <c r="A5153" s="5"/>
      <c r="B5153" s="96"/>
      <c r="C5153" s="96"/>
      <c r="D5153" s="97"/>
      <c r="E5153" s="97"/>
      <c r="F5153" s="97"/>
      <c r="G5153" s="97"/>
      <c r="H5153" s="97"/>
      <c r="I5153" s="97"/>
      <c r="J5153" s="97"/>
      <c r="K5153" s="97"/>
      <c r="L5153" s="97"/>
      <c r="M5153" s="97"/>
    </row>
    <row r="5154" spans="1:13">
      <c r="A5154" s="5"/>
      <c r="B5154" s="96"/>
      <c r="C5154" s="96"/>
      <c r="D5154" s="97"/>
      <c r="E5154" s="97"/>
      <c r="F5154" s="97"/>
      <c r="G5154" s="97"/>
      <c r="H5154" s="97"/>
      <c r="I5154" s="97"/>
      <c r="J5154" s="97"/>
      <c r="K5154" s="97"/>
      <c r="L5154" s="97"/>
      <c r="M5154" s="97"/>
    </row>
    <row r="5155" spans="1:13">
      <c r="A5155" s="5"/>
      <c r="B5155" s="96"/>
      <c r="C5155" s="96"/>
      <c r="D5155" s="97"/>
      <c r="E5155" s="97"/>
      <c r="F5155" s="97"/>
      <c r="G5155" s="97"/>
      <c r="H5155" s="97"/>
      <c r="I5155" s="97"/>
      <c r="J5155" s="97"/>
      <c r="K5155" s="97"/>
      <c r="L5155" s="97"/>
      <c r="M5155" s="97"/>
    </row>
    <row r="5156" spans="1:13">
      <c r="A5156" s="5"/>
      <c r="B5156" s="96"/>
      <c r="C5156" s="96"/>
      <c r="D5156" s="97"/>
      <c r="E5156" s="97"/>
      <c r="F5156" s="97"/>
      <c r="G5156" s="97"/>
      <c r="H5156" s="97"/>
      <c r="I5156" s="97"/>
      <c r="J5156" s="97"/>
      <c r="K5156" s="97"/>
      <c r="L5156" s="97"/>
      <c r="M5156" s="97"/>
    </row>
    <row r="5157" spans="1:13">
      <c r="A5157" s="5"/>
      <c r="B5157" s="96"/>
      <c r="C5157" s="96"/>
      <c r="D5157" s="97"/>
      <c r="E5157" s="97"/>
      <c r="F5157" s="97"/>
      <c r="G5157" s="97"/>
      <c r="H5157" s="97"/>
      <c r="I5157" s="97"/>
      <c r="J5157" s="97"/>
      <c r="K5157" s="97"/>
      <c r="L5157" s="97"/>
      <c r="M5157" s="97"/>
    </row>
    <row r="5158" spans="1:13">
      <c r="A5158" s="5"/>
      <c r="B5158" s="96"/>
      <c r="C5158" s="96"/>
      <c r="D5158" s="97"/>
      <c r="E5158" s="97"/>
      <c r="F5158" s="97"/>
      <c r="G5158" s="97"/>
      <c r="H5158" s="97"/>
      <c r="I5158" s="97"/>
      <c r="J5158" s="97"/>
      <c r="K5158" s="97"/>
      <c r="L5158" s="97"/>
      <c r="M5158" s="97"/>
    </row>
    <row r="5159" spans="1:13">
      <c r="A5159" s="5"/>
      <c r="B5159" s="96"/>
      <c r="C5159" s="96"/>
      <c r="D5159" s="97"/>
      <c r="E5159" s="97"/>
      <c r="F5159" s="97"/>
      <c r="G5159" s="97"/>
      <c r="H5159" s="97"/>
      <c r="I5159" s="97"/>
      <c r="J5159" s="97"/>
      <c r="K5159" s="97"/>
      <c r="L5159" s="97"/>
      <c r="M5159" s="97"/>
    </row>
    <row r="5160" spans="1:13">
      <c r="A5160" s="5"/>
      <c r="B5160" s="96"/>
      <c r="C5160" s="96"/>
      <c r="D5160" s="97"/>
      <c r="E5160" s="97"/>
      <c r="F5160" s="97"/>
      <c r="G5160" s="97"/>
      <c r="H5160" s="97"/>
      <c r="I5160" s="97"/>
      <c r="J5160" s="97"/>
      <c r="K5160" s="97"/>
      <c r="L5160" s="97"/>
      <c r="M5160" s="97"/>
    </row>
    <row r="5161" spans="1:13">
      <c r="A5161" s="5"/>
      <c r="B5161" s="96"/>
      <c r="C5161" s="96"/>
      <c r="D5161" s="97"/>
      <c r="E5161" s="97"/>
      <c r="F5161" s="97"/>
      <c r="G5161" s="97"/>
      <c r="H5161" s="97"/>
      <c r="I5161" s="97"/>
      <c r="J5161" s="97"/>
      <c r="K5161" s="97"/>
      <c r="L5161" s="97"/>
      <c r="M5161" s="97"/>
    </row>
    <row r="5162" spans="1:13">
      <c r="A5162" s="5"/>
      <c r="B5162" s="96"/>
      <c r="C5162" s="96"/>
      <c r="D5162" s="97"/>
      <c r="E5162" s="97"/>
      <c r="F5162" s="97"/>
      <c r="G5162" s="97"/>
      <c r="H5162" s="97"/>
      <c r="I5162" s="97"/>
      <c r="J5162" s="97"/>
      <c r="K5162" s="97"/>
      <c r="L5162" s="97"/>
      <c r="M5162" s="97"/>
    </row>
    <row r="5163" spans="1:13">
      <c r="A5163" s="5"/>
      <c r="B5163" s="96"/>
      <c r="C5163" s="96"/>
      <c r="D5163" s="97"/>
      <c r="E5163" s="97"/>
      <c r="F5163" s="97"/>
      <c r="G5163" s="97"/>
      <c r="H5163" s="97"/>
      <c r="I5163" s="97"/>
      <c r="J5163" s="97"/>
      <c r="K5163" s="97"/>
      <c r="L5163" s="97"/>
      <c r="M5163" s="97"/>
    </row>
    <row r="5164" spans="1:13">
      <c r="A5164" s="5"/>
      <c r="B5164" s="96"/>
      <c r="C5164" s="96"/>
      <c r="D5164" s="97"/>
      <c r="E5164" s="97"/>
      <c r="F5164" s="97"/>
      <c r="G5164" s="97"/>
      <c r="H5164" s="97"/>
      <c r="I5164" s="97"/>
      <c r="J5164" s="97"/>
      <c r="K5164" s="97"/>
      <c r="L5164" s="97"/>
      <c r="M5164" s="97"/>
    </row>
    <row r="5165" spans="1:13">
      <c r="A5165" s="5"/>
      <c r="B5165" s="96"/>
      <c r="C5165" s="96"/>
      <c r="D5165" s="97"/>
      <c r="E5165" s="97"/>
      <c r="F5165" s="97"/>
      <c r="G5165" s="97"/>
      <c r="H5165" s="97"/>
      <c r="I5165" s="97"/>
      <c r="J5165" s="97"/>
      <c r="K5165" s="97"/>
      <c r="L5165" s="97"/>
      <c r="M5165" s="97"/>
    </row>
    <row r="5166" spans="1:13">
      <c r="A5166" s="5"/>
      <c r="B5166" s="96"/>
      <c r="C5166" s="96"/>
      <c r="D5166" s="97"/>
      <c r="E5166" s="97"/>
      <c r="F5166" s="97"/>
      <c r="G5166" s="97"/>
      <c r="H5166" s="97"/>
      <c r="I5166" s="97"/>
      <c r="J5166" s="97"/>
      <c r="K5166" s="97"/>
      <c r="L5166" s="97"/>
      <c r="M5166" s="97"/>
    </row>
    <row r="5167" spans="1:13">
      <c r="A5167" s="5"/>
      <c r="B5167" s="96"/>
      <c r="C5167" s="96"/>
      <c r="D5167" s="97"/>
      <c r="E5167" s="97"/>
      <c r="F5167" s="97"/>
      <c r="G5167" s="97"/>
      <c r="H5167" s="97"/>
      <c r="I5167" s="97"/>
      <c r="J5167" s="97"/>
      <c r="K5167" s="97"/>
      <c r="L5167" s="97"/>
      <c r="M5167" s="97"/>
    </row>
    <row r="5168" spans="1:13">
      <c r="A5168" s="5"/>
      <c r="B5168" s="96"/>
      <c r="C5168" s="96"/>
      <c r="D5168" s="97"/>
      <c r="E5168" s="97"/>
      <c r="F5168" s="97"/>
      <c r="G5168" s="97"/>
      <c r="H5168" s="97"/>
      <c r="I5168" s="97"/>
      <c r="J5168" s="97"/>
      <c r="K5168" s="97"/>
      <c r="L5168" s="97"/>
      <c r="M5168" s="97"/>
    </row>
    <row r="5169" spans="1:13">
      <c r="A5169" s="5"/>
      <c r="B5169" s="96"/>
      <c r="C5169" s="96"/>
      <c r="D5169" s="97"/>
      <c r="E5169" s="97"/>
      <c r="F5169" s="97"/>
      <c r="G5169" s="97"/>
      <c r="H5169" s="97"/>
      <c r="I5169" s="97"/>
      <c r="J5169" s="97"/>
      <c r="K5169" s="97"/>
      <c r="L5169" s="97"/>
      <c r="M5169" s="97"/>
    </row>
    <row r="5170" spans="1:13">
      <c r="A5170" s="5"/>
      <c r="B5170" s="96"/>
      <c r="C5170" s="96"/>
      <c r="D5170" s="97"/>
      <c r="E5170" s="97"/>
      <c r="F5170" s="97"/>
      <c r="G5170" s="97"/>
      <c r="H5170" s="97"/>
      <c r="I5170" s="97"/>
      <c r="J5170" s="97"/>
      <c r="K5170" s="97"/>
      <c r="L5170" s="97"/>
      <c r="M5170" s="97"/>
    </row>
    <row r="5171" spans="1:13">
      <c r="A5171" s="5"/>
      <c r="B5171" s="96"/>
      <c r="C5171" s="96"/>
      <c r="D5171" s="97"/>
      <c r="E5171" s="97"/>
      <c r="F5171" s="97"/>
      <c r="G5171" s="97"/>
      <c r="H5171" s="97"/>
      <c r="I5171" s="97"/>
      <c r="J5171" s="97"/>
      <c r="K5171" s="97"/>
      <c r="L5171" s="97"/>
      <c r="M5171" s="97"/>
    </row>
    <row r="5172" spans="1:13">
      <c r="A5172" s="5"/>
      <c r="B5172" s="96"/>
      <c r="C5172" s="96"/>
      <c r="D5172" s="97"/>
      <c r="E5172" s="97"/>
      <c r="F5172" s="97"/>
      <c r="G5172" s="97"/>
      <c r="H5172" s="97"/>
      <c r="I5172" s="97"/>
      <c r="J5172" s="97"/>
      <c r="K5172" s="97"/>
      <c r="L5172" s="97"/>
      <c r="M5172" s="97"/>
    </row>
    <row r="5173" spans="1:13">
      <c r="A5173" s="5"/>
      <c r="B5173" s="96"/>
      <c r="C5173" s="96"/>
      <c r="D5173" s="97"/>
      <c r="E5173" s="97"/>
      <c r="F5173" s="97"/>
      <c r="G5173" s="97"/>
      <c r="H5173" s="97"/>
      <c r="I5173" s="97"/>
      <c r="J5173" s="97"/>
      <c r="K5173" s="97"/>
      <c r="L5173" s="97"/>
      <c r="M5173" s="97"/>
    </row>
    <row r="5174" spans="1:13">
      <c r="A5174" s="5"/>
      <c r="B5174" s="96"/>
      <c r="C5174" s="96"/>
      <c r="D5174" s="97"/>
      <c r="E5174" s="97"/>
      <c r="F5174" s="97"/>
      <c r="G5174" s="97"/>
      <c r="H5174" s="97"/>
      <c r="I5174" s="97"/>
      <c r="J5174" s="97"/>
      <c r="K5174" s="97"/>
      <c r="L5174" s="97"/>
      <c r="M5174" s="97"/>
    </row>
    <row r="5175" spans="1:13">
      <c r="A5175" s="5"/>
      <c r="B5175" s="96"/>
      <c r="C5175" s="96"/>
      <c r="D5175" s="97"/>
      <c r="E5175" s="97"/>
      <c r="F5175" s="97"/>
      <c r="G5175" s="97"/>
      <c r="H5175" s="97"/>
      <c r="I5175" s="97"/>
      <c r="J5175" s="97"/>
      <c r="K5175" s="97"/>
      <c r="L5175" s="97"/>
      <c r="M5175" s="97"/>
    </row>
    <row r="5176" spans="1:13">
      <c r="A5176" s="5"/>
      <c r="B5176" s="96"/>
      <c r="C5176" s="96"/>
      <c r="D5176" s="97"/>
      <c r="E5176" s="97"/>
      <c r="F5176" s="97"/>
      <c r="G5176" s="97"/>
      <c r="H5176" s="97"/>
      <c r="I5176" s="97"/>
      <c r="J5176" s="97"/>
      <c r="K5176" s="97"/>
      <c r="L5176" s="97"/>
      <c r="M5176" s="97"/>
    </row>
    <row r="5177" spans="1:13">
      <c r="A5177" s="5"/>
      <c r="B5177" s="96"/>
      <c r="C5177" s="96"/>
      <c r="D5177" s="97"/>
      <c r="E5177" s="97"/>
      <c r="F5177" s="97"/>
      <c r="G5177" s="97"/>
      <c r="H5177" s="97"/>
      <c r="I5177" s="97"/>
      <c r="J5177" s="97"/>
      <c r="K5177" s="97"/>
      <c r="L5177" s="97"/>
      <c r="M5177" s="97"/>
    </row>
    <row r="5178" spans="1:13">
      <c r="A5178" s="5"/>
      <c r="B5178" s="96"/>
      <c r="C5178" s="96"/>
      <c r="D5178" s="97"/>
      <c r="E5178" s="97"/>
      <c r="F5178" s="97"/>
      <c r="G5178" s="97"/>
      <c r="H5178" s="97"/>
      <c r="I5178" s="97"/>
      <c r="J5178" s="97"/>
      <c r="K5178" s="97"/>
      <c r="L5178" s="97"/>
      <c r="M5178" s="97"/>
    </row>
    <row r="5179" spans="1:13">
      <c r="A5179" s="5"/>
      <c r="B5179" s="96"/>
      <c r="C5179" s="96"/>
      <c r="D5179" s="97"/>
      <c r="E5179" s="97"/>
      <c r="F5179" s="97"/>
      <c r="G5179" s="97"/>
      <c r="H5179" s="97"/>
      <c r="I5179" s="97"/>
      <c r="J5179" s="97"/>
      <c r="K5179" s="97"/>
      <c r="L5179" s="97"/>
      <c r="M5179" s="97"/>
    </row>
    <row r="5180" spans="1:13">
      <c r="A5180" s="5"/>
      <c r="B5180" s="96"/>
      <c r="C5180" s="96"/>
      <c r="D5180" s="97"/>
      <c r="E5180" s="97"/>
      <c r="F5180" s="97"/>
      <c r="G5180" s="97"/>
      <c r="H5180" s="97"/>
      <c r="I5180" s="97"/>
      <c r="J5180" s="97"/>
      <c r="K5180" s="97"/>
      <c r="L5180" s="97"/>
      <c r="M5180" s="97"/>
    </row>
    <row r="5181" spans="1:13">
      <c r="A5181" s="5"/>
      <c r="B5181" s="96"/>
      <c r="C5181" s="96"/>
      <c r="D5181" s="97"/>
      <c r="E5181" s="97"/>
      <c r="F5181" s="97"/>
      <c r="G5181" s="97"/>
      <c r="H5181" s="97"/>
      <c r="I5181" s="97"/>
      <c r="J5181" s="97"/>
      <c r="K5181" s="97"/>
      <c r="L5181" s="97"/>
      <c r="M5181" s="97"/>
    </row>
    <row r="5182" spans="1:13">
      <c r="A5182" s="5"/>
      <c r="B5182" s="96"/>
      <c r="C5182" s="96"/>
      <c r="D5182" s="97"/>
      <c r="E5182" s="97"/>
      <c r="F5182" s="97"/>
      <c r="G5182" s="97"/>
      <c r="H5182" s="97"/>
      <c r="I5182" s="97"/>
      <c r="J5182" s="97"/>
      <c r="K5182" s="97"/>
      <c r="L5182" s="97"/>
      <c r="M5182" s="97"/>
    </row>
    <row r="5183" spans="1:13">
      <c r="A5183" s="5"/>
      <c r="B5183" s="3"/>
      <c r="C5183" s="3"/>
      <c r="D5183" s="4"/>
      <c r="E5183" s="4"/>
      <c r="F5183" s="4"/>
      <c r="G5183" s="4"/>
      <c r="H5183" s="97"/>
      <c r="I5183" s="4"/>
      <c r="J5183" s="4"/>
      <c r="K5183" s="4"/>
      <c r="L5183" s="4"/>
      <c r="M5183" s="4"/>
    </row>
    <row r="5184" spans="1:13">
      <c r="A5184" s="5"/>
      <c r="B5184" s="96"/>
      <c r="C5184" s="96"/>
      <c r="D5184" s="97"/>
      <c r="E5184" s="4"/>
      <c r="F5184" s="4"/>
      <c r="G5184" s="4"/>
      <c r="H5184" s="97"/>
      <c r="I5184" s="97"/>
      <c r="J5184" s="97"/>
      <c r="K5184" s="97"/>
      <c r="L5184" s="97"/>
      <c r="M5184" s="97"/>
    </row>
    <row r="5185" spans="1:13">
      <c r="A5185" s="5"/>
      <c r="B5185" s="96"/>
      <c r="C5185" s="96"/>
      <c r="D5185" s="97"/>
      <c r="E5185" s="97"/>
      <c r="F5185" s="97"/>
      <c r="G5185" s="97"/>
      <c r="H5185" s="97"/>
      <c r="I5185" s="97"/>
      <c r="J5185" s="97"/>
      <c r="K5185" s="97"/>
      <c r="L5185" s="97"/>
      <c r="M5185" s="97"/>
    </row>
    <row r="5186" spans="1:13">
      <c r="A5186" s="5"/>
      <c r="B5186" s="96"/>
      <c r="C5186" s="96"/>
      <c r="D5186" s="97"/>
      <c r="E5186" s="97"/>
      <c r="F5186" s="97"/>
      <c r="G5186" s="97"/>
      <c r="H5186" s="97"/>
      <c r="I5186" s="97"/>
      <c r="J5186" s="97"/>
      <c r="K5186" s="97"/>
      <c r="L5186" s="97"/>
      <c r="M5186" s="97"/>
    </row>
    <row r="5187" spans="1:13">
      <c r="A5187" s="5"/>
      <c r="B5187" s="96"/>
      <c r="C5187" s="96"/>
      <c r="D5187" s="97"/>
      <c r="E5187" s="97"/>
      <c r="F5187" s="97"/>
      <c r="G5187" s="97"/>
      <c r="H5187" s="97"/>
      <c r="I5187" s="97"/>
      <c r="J5187" s="97"/>
      <c r="K5187" s="97"/>
      <c r="L5187" s="97"/>
      <c r="M5187" s="97"/>
    </row>
    <row r="5188" spans="1:13">
      <c r="A5188" s="5"/>
      <c r="B5188" s="96"/>
      <c r="C5188" s="96"/>
      <c r="D5188" s="97"/>
      <c r="E5188" s="97"/>
      <c r="F5188" s="97"/>
      <c r="G5188" s="97"/>
      <c r="H5188" s="97"/>
      <c r="I5188" s="97"/>
      <c r="J5188" s="97"/>
      <c r="K5188" s="97"/>
      <c r="L5188" s="97"/>
      <c r="M5188" s="97"/>
    </row>
    <row r="5189" spans="1:13">
      <c r="A5189" s="5"/>
      <c r="B5189" s="96"/>
      <c r="C5189" s="96"/>
      <c r="D5189" s="97"/>
      <c r="E5189" s="97"/>
      <c r="F5189" s="97"/>
      <c r="G5189" s="97"/>
      <c r="H5189" s="97"/>
      <c r="I5189" s="97"/>
      <c r="J5189" s="97"/>
      <c r="K5189" s="97"/>
      <c r="L5189" s="97"/>
      <c r="M5189" s="97"/>
    </row>
    <row r="5190" spans="1:13">
      <c r="A5190" s="5"/>
      <c r="B5190" s="96"/>
      <c r="C5190" s="96"/>
      <c r="D5190" s="97"/>
      <c r="E5190" s="97"/>
      <c r="F5190" s="97"/>
      <c r="G5190" s="97"/>
      <c r="H5190" s="97"/>
      <c r="I5190" s="97"/>
      <c r="J5190" s="97"/>
      <c r="K5190" s="97"/>
      <c r="L5190" s="97"/>
      <c r="M5190" s="97"/>
    </row>
    <row r="5191" spans="1:13">
      <c r="A5191" s="5"/>
      <c r="B5191" s="96"/>
      <c r="C5191" s="96"/>
      <c r="D5191" s="97"/>
      <c r="E5191" s="97"/>
      <c r="F5191" s="97"/>
      <c r="G5191" s="97"/>
      <c r="H5191" s="97"/>
      <c r="I5191" s="97"/>
      <c r="J5191" s="97"/>
      <c r="K5191" s="97"/>
      <c r="L5191" s="97"/>
      <c r="M5191" s="97"/>
    </row>
    <row r="5192" spans="1:13">
      <c r="A5192" s="5"/>
      <c r="B5192" s="96"/>
      <c r="C5192" s="96"/>
      <c r="D5192" s="97"/>
      <c r="E5192" s="97"/>
      <c r="F5192" s="97"/>
      <c r="G5192" s="97"/>
      <c r="H5192" s="97"/>
      <c r="I5192" s="97"/>
      <c r="J5192" s="97"/>
      <c r="K5192" s="97"/>
      <c r="L5192" s="97"/>
      <c r="M5192" s="97"/>
    </row>
    <row r="5193" spans="1:13">
      <c r="A5193" s="5"/>
      <c r="B5193" s="96"/>
      <c r="C5193" s="96"/>
      <c r="D5193" s="97"/>
      <c r="E5193" s="97"/>
      <c r="F5193" s="97"/>
      <c r="G5193" s="97"/>
      <c r="H5193" s="97"/>
      <c r="I5193" s="97"/>
      <c r="J5193" s="97"/>
      <c r="K5193" s="97"/>
      <c r="L5193" s="97"/>
      <c r="M5193" s="97"/>
    </row>
    <row r="5194" spans="1:13">
      <c r="A5194" s="5"/>
      <c r="B5194" s="96"/>
      <c r="C5194" s="96"/>
      <c r="D5194" s="97"/>
      <c r="E5194" s="97"/>
      <c r="F5194" s="97"/>
      <c r="G5194" s="97"/>
      <c r="H5194" s="97"/>
      <c r="I5194" s="97"/>
      <c r="J5194" s="97"/>
      <c r="K5194" s="97"/>
      <c r="L5194" s="97"/>
      <c r="M5194" s="97"/>
    </row>
    <row r="5195" spans="1:13">
      <c r="A5195" s="5"/>
      <c r="B5195" s="96"/>
      <c r="C5195" s="96"/>
      <c r="D5195" s="97"/>
      <c r="E5195" s="97"/>
      <c r="F5195" s="97"/>
      <c r="G5195" s="97"/>
      <c r="H5195" s="97"/>
      <c r="I5195" s="97"/>
      <c r="J5195" s="97"/>
      <c r="K5195" s="97"/>
      <c r="L5195" s="97"/>
      <c r="M5195" s="97"/>
    </row>
    <row r="5196" spans="1:13">
      <c r="A5196" s="5"/>
      <c r="B5196" s="96"/>
      <c r="C5196" s="96"/>
      <c r="D5196" s="97"/>
      <c r="E5196" s="97"/>
      <c r="F5196" s="97"/>
      <c r="G5196" s="97"/>
      <c r="H5196" s="97"/>
      <c r="I5196" s="97"/>
      <c r="J5196" s="97"/>
      <c r="K5196" s="97"/>
      <c r="L5196" s="97"/>
      <c r="M5196" s="97"/>
    </row>
    <row r="5197" spans="1:13">
      <c r="A5197" s="5"/>
      <c r="B5197" s="96"/>
      <c r="C5197" s="96"/>
      <c r="D5197" s="97"/>
      <c r="E5197" s="97"/>
      <c r="F5197" s="97"/>
      <c r="G5197" s="97"/>
      <c r="H5197" s="97"/>
      <c r="I5197" s="97"/>
      <c r="J5197" s="97"/>
      <c r="K5197" s="97"/>
      <c r="L5197" s="97"/>
      <c r="M5197" s="97"/>
    </row>
    <row r="5198" spans="1:13">
      <c r="A5198" s="5"/>
      <c r="B5198" s="96"/>
      <c r="C5198" s="96"/>
      <c r="D5198" s="97"/>
      <c r="E5198" s="97"/>
      <c r="F5198" s="97"/>
      <c r="G5198" s="97"/>
      <c r="H5198" s="97"/>
      <c r="I5198" s="97"/>
      <c r="J5198" s="97"/>
      <c r="K5198" s="97"/>
      <c r="L5198" s="97"/>
      <c r="M5198" s="97"/>
    </row>
    <row r="5199" spans="1:13">
      <c r="A5199" s="5"/>
      <c r="B5199" s="96"/>
      <c r="C5199" s="96"/>
      <c r="D5199" s="97"/>
      <c r="E5199" s="97"/>
      <c r="F5199" s="97"/>
      <c r="G5199" s="97"/>
      <c r="H5199" s="97"/>
      <c r="I5199" s="97"/>
      <c r="J5199" s="97"/>
      <c r="K5199" s="97"/>
      <c r="L5199" s="97"/>
      <c r="M5199" s="97"/>
    </row>
    <row r="5200" spans="1:13">
      <c r="A5200" s="5"/>
      <c r="B5200" s="96"/>
      <c r="C5200" s="96"/>
      <c r="D5200" s="97"/>
      <c r="E5200" s="97"/>
      <c r="F5200" s="97"/>
      <c r="G5200" s="97"/>
      <c r="H5200" s="97"/>
      <c r="I5200" s="97"/>
      <c r="J5200" s="97"/>
      <c r="K5200" s="97"/>
      <c r="L5200" s="97"/>
      <c r="M5200" s="97"/>
    </row>
    <row r="5201" spans="1:13">
      <c r="A5201" s="5"/>
      <c r="B5201" s="96"/>
      <c r="C5201" s="96"/>
      <c r="D5201" s="97"/>
      <c r="E5201" s="97"/>
      <c r="F5201" s="97"/>
      <c r="G5201" s="97"/>
      <c r="H5201" s="97"/>
      <c r="I5201" s="97"/>
      <c r="J5201" s="97"/>
      <c r="K5201" s="97"/>
      <c r="L5201" s="97"/>
      <c r="M5201" s="97"/>
    </row>
    <row r="5202" spans="1:13">
      <c r="A5202" s="5"/>
      <c r="B5202" s="96"/>
      <c r="C5202" s="96"/>
      <c r="D5202" s="97"/>
      <c r="E5202" s="97"/>
      <c r="F5202" s="97"/>
      <c r="G5202" s="97"/>
      <c r="H5202" s="97"/>
      <c r="I5202" s="97"/>
      <c r="J5202" s="97"/>
      <c r="K5202" s="97"/>
      <c r="L5202" s="97"/>
      <c r="M5202" s="97"/>
    </row>
    <row r="5203" spans="1:13">
      <c r="A5203" s="5"/>
      <c r="B5203" s="96"/>
      <c r="C5203" s="96"/>
      <c r="D5203" s="97"/>
      <c r="E5203" s="97"/>
      <c r="F5203" s="97"/>
      <c r="G5203" s="97"/>
      <c r="H5203" s="97"/>
      <c r="I5203" s="97"/>
      <c r="J5203" s="97"/>
      <c r="K5203" s="97"/>
      <c r="L5203" s="97"/>
      <c r="M5203" s="97"/>
    </row>
    <row r="5204" spans="1:13">
      <c r="A5204" s="5"/>
      <c r="B5204" s="96"/>
      <c r="C5204" s="96"/>
      <c r="D5204" s="97"/>
      <c r="E5204" s="97"/>
      <c r="F5204" s="97"/>
      <c r="G5204" s="97"/>
      <c r="H5204" s="97"/>
      <c r="I5204" s="97"/>
      <c r="J5204" s="97"/>
      <c r="K5204" s="97"/>
      <c r="L5204" s="97"/>
      <c r="M5204" s="97"/>
    </row>
    <row r="5205" spans="1:13">
      <c r="A5205" s="5"/>
      <c r="B5205" s="96"/>
      <c r="C5205" s="96"/>
      <c r="D5205" s="97"/>
      <c r="E5205" s="97"/>
      <c r="F5205" s="97"/>
      <c r="G5205" s="97"/>
      <c r="H5205" s="97"/>
      <c r="I5205" s="97"/>
      <c r="J5205" s="97"/>
      <c r="K5205" s="97"/>
      <c r="L5205" s="97"/>
      <c r="M5205" s="97"/>
    </row>
    <row r="5206" spans="1:13">
      <c r="A5206" s="5"/>
      <c r="B5206" s="96"/>
      <c r="C5206" s="96"/>
      <c r="D5206" s="97"/>
      <c r="E5206" s="97"/>
      <c r="F5206" s="97"/>
      <c r="G5206" s="97"/>
      <c r="H5206" s="97"/>
      <c r="I5206" s="97"/>
      <c r="J5206" s="97"/>
      <c r="K5206" s="97"/>
      <c r="L5206" s="97"/>
      <c r="M5206" s="97"/>
    </row>
    <row r="5207" spans="1:13">
      <c r="A5207" s="5"/>
      <c r="B5207" s="96"/>
      <c r="C5207" s="96"/>
      <c r="D5207" s="97"/>
      <c r="E5207" s="97"/>
      <c r="F5207" s="97"/>
      <c r="G5207" s="97"/>
      <c r="H5207" s="97"/>
      <c r="I5207" s="97"/>
      <c r="J5207" s="97"/>
      <c r="K5207" s="97"/>
      <c r="L5207" s="97"/>
      <c r="M5207" s="97"/>
    </row>
    <row r="5208" spans="1:13">
      <c r="A5208" s="5"/>
      <c r="B5208" s="96"/>
      <c r="C5208" s="96"/>
      <c r="D5208" s="97"/>
      <c r="E5208" s="97"/>
      <c r="F5208" s="97"/>
      <c r="G5208" s="97"/>
      <c r="H5208" s="97"/>
      <c r="I5208" s="97"/>
      <c r="J5208" s="97"/>
      <c r="K5208" s="97"/>
      <c r="L5208" s="97"/>
      <c r="M5208" s="97"/>
    </row>
    <row r="5209" spans="1:13">
      <c r="A5209" s="5"/>
      <c r="B5209" s="96"/>
      <c r="C5209" s="96"/>
      <c r="D5209" s="97"/>
      <c r="E5209" s="97"/>
      <c r="F5209" s="97"/>
      <c r="G5209" s="97"/>
      <c r="H5209" s="97"/>
      <c r="I5209" s="97"/>
      <c r="J5209" s="97"/>
      <c r="K5209" s="97"/>
      <c r="L5209" s="97"/>
      <c r="M5209" s="97"/>
    </row>
    <row r="5210" spans="1:13">
      <c r="A5210" s="5"/>
      <c r="B5210" s="96"/>
      <c r="C5210" s="96"/>
      <c r="D5210" s="97"/>
      <c r="E5210" s="97"/>
      <c r="F5210" s="97"/>
      <c r="G5210" s="97"/>
      <c r="H5210" s="97"/>
      <c r="I5210" s="97"/>
      <c r="J5210" s="97"/>
      <c r="K5210" s="97"/>
      <c r="L5210" s="97"/>
      <c r="M5210" s="97"/>
    </row>
    <row r="5211" spans="1:13">
      <c r="A5211" s="5"/>
      <c r="B5211" s="96"/>
      <c r="C5211" s="96"/>
      <c r="D5211" s="97"/>
      <c r="E5211" s="97"/>
      <c r="F5211" s="97"/>
      <c r="G5211" s="97"/>
      <c r="H5211" s="97"/>
      <c r="I5211" s="97"/>
      <c r="J5211" s="97"/>
      <c r="K5211" s="97"/>
      <c r="L5211" s="97"/>
      <c r="M5211" s="97"/>
    </row>
    <row r="5212" spans="1:13">
      <c r="A5212" s="5"/>
      <c r="B5212" s="96"/>
      <c r="C5212" s="96"/>
      <c r="D5212" s="97"/>
      <c r="E5212" s="97"/>
      <c r="F5212" s="97"/>
      <c r="G5212" s="97"/>
      <c r="H5212" s="97"/>
      <c r="I5212" s="97"/>
      <c r="J5212" s="97"/>
      <c r="K5212" s="97"/>
      <c r="L5212" s="97"/>
      <c r="M5212" s="97"/>
    </row>
    <row r="5213" spans="1:13">
      <c r="A5213" s="5"/>
      <c r="B5213" s="96"/>
      <c r="C5213" s="96"/>
      <c r="D5213" s="97"/>
      <c r="E5213" s="97"/>
      <c r="F5213" s="97"/>
      <c r="G5213" s="97"/>
      <c r="H5213" s="97"/>
      <c r="I5213" s="97"/>
      <c r="J5213" s="97"/>
      <c r="K5213" s="97"/>
      <c r="L5213" s="97"/>
      <c r="M5213" s="97"/>
    </row>
    <row r="5214" spans="1:13">
      <c r="A5214" s="5"/>
      <c r="B5214" s="96"/>
      <c r="C5214" s="96"/>
      <c r="D5214" s="97"/>
      <c r="E5214" s="97"/>
      <c r="F5214" s="97"/>
      <c r="G5214" s="97"/>
      <c r="H5214" s="97"/>
      <c r="I5214" s="97"/>
      <c r="J5214" s="97"/>
      <c r="K5214" s="97"/>
      <c r="L5214" s="97"/>
      <c r="M5214" s="97"/>
    </row>
    <row r="5215" spans="1:13">
      <c r="A5215" s="5"/>
      <c r="B5215" s="96"/>
      <c r="C5215" s="96"/>
      <c r="D5215" s="97"/>
      <c r="E5215" s="97"/>
      <c r="F5215" s="97"/>
      <c r="G5215" s="97"/>
      <c r="H5215" s="97"/>
      <c r="I5215" s="97"/>
      <c r="J5215" s="97"/>
      <c r="K5215" s="97"/>
      <c r="L5215" s="97"/>
      <c r="M5215" s="97"/>
    </row>
    <row r="5216" spans="1:13">
      <c r="A5216" s="5"/>
      <c r="B5216" s="96"/>
      <c r="C5216" s="96"/>
      <c r="D5216" s="97"/>
      <c r="E5216" s="97"/>
      <c r="F5216" s="97"/>
      <c r="G5216" s="97"/>
      <c r="H5216" s="97"/>
      <c r="I5216" s="97"/>
      <c r="J5216" s="97"/>
      <c r="K5216" s="97"/>
      <c r="L5216" s="97"/>
      <c r="M5216" s="97"/>
    </row>
    <row r="5217" spans="1:13">
      <c r="A5217" s="5"/>
      <c r="B5217" s="96"/>
      <c r="C5217" s="96"/>
      <c r="D5217" s="97"/>
      <c r="E5217" s="97"/>
      <c r="F5217" s="97"/>
      <c r="G5217" s="97"/>
      <c r="H5217" s="97"/>
      <c r="I5217" s="97"/>
      <c r="J5217" s="97"/>
      <c r="K5217" s="97"/>
      <c r="L5217" s="97"/>
      <c r="M5217" s="97"/>
    </row>
    <row r="5218" spans="1:13">
      <c r="A5218" s="5"/>
      <c r="B5218" s="96"/>
      <c r="C5218" s="96"/>
      <c r="D5218" s="97"/>
      <c r="E5218" s="97"/>
      <c r="F5218" s="97"/>
      <c r="G5218" s="97"/>
      <c r="H5218" s="97"/>
      <c r="I5218" s="97"/>
      <c r="J5218" s="97"/>
      <c r="K5218" s="97"/>
      <c r="L5218" s="97"/>
      <c r="M5218" s="97"/>
    </row>
    <row r="5219" spans="1:13">
      <c r="A5219" s="5"/>
      <c r="B5219" s="96"/>
      <c r="C5219" s="96"/>
      <c r="D5219" s="97"/>
      <c r="E5219" s="97"/>
      <c r="F5219" s="97"/>
      <c r="G5219" s="97"/>
      <c r="H5219" s="97"/>
      <c r="I5219" s="97"/>
      <c r="J5219" s="97"/>
      <c r="K5219" s="97"/>
      <c r="L5219" s="97"/>
      <c r="M5219" s="97"/>
    </row>
    <row r="5220" spans="1:13">
      <c r="A5220" s="5"/>
      <c r="B5220" s="96"/>
      <c r="C5220" s="96"/>
      <c r="D5220" s="97"/>
      <c r="E5220" s="97"/>
      <c r="F5220" s="97"/>
      <c r="G5220" s="97"/>
      <c r="H5220" s="97"/>
      <c r="I5220" s="97"/>
      <c r="J5220" s="97"/>
      <c r="K5220" s="97"/>
      <c r="L5220" s="97"/>
      <c r="M5220" s="97"/>
    </row>
    <row r="5221" spans="1:13">
      <c r="A5221" s="5"/>
      <c r="B5221" s="96"/>
      <c r="C5221" s="96"/>
      <c r="D5221" s="97"/>
      <c r="E5221" s="97"/>
      <c r="F5221" s="97"/>
      <c r="G5221" s="97"/>
      <c r="H5221" s="97"/>
      <c r="I5221" s="97"/>
      <c r="J5221" s="97"/>
      <c r="K5221" s="97"/>
      <c r="L5221" s="97"/>
      <c r="M5221" s="97"/>
    </row>
    <row r="5222" spans="1:13">
      <c r="A5222" s="5"/>
      <c r="B5222" s="96"/>
      <c r="C5222" s="96"/>
      <c r="D5222" s="97"/>
      <c r="E5222" s="97"/>
      <c r="F5222" s="97"/>
      <c r="G5222" s="97"/>
      <c r="H5222" s="97"/>
      <c r="I5222" s="97"/>
      <c r="J5222" s="97"/>
      <c r="K5222" s="97"/>
      <c r="L5222" s="97"/>
      <c r="M5222" s="97"/>
    </row>
    <row r="5223" spans="1:13">
      <c r="A5223" s="5"/>
      <c r="B5223" s="96"/>
      <c r="C5223" s="96"/>
      <c r="D5223" s="97"/>
      <c r="E5223" s="97"/>
      <c r="F5223" s="97"/>
      <c r="G5223" s="97"/>
      <c r="H5223" s="97"/>
      <c r="I5223" s="97"/>
      <c r="J5223" s="97"/>
      <c r="K5223" s="97"/>
      <c r="L5223" s="97"/>
      <c r="M5223" s="97"/>
    </row>
    <row r="5224" spans="1:13">
      <c r="A5224" s="5"/>
      <c r="B5224" s="96"/>
      <c r="C5224" s="96"/>
      <c r="D5224" s="97"/>
      <c r="E5224" s="97"/>
      <c r="F5224" s="97"/>
      <c r="G5224" s="97"/>
      <c r="H5224" s="97"/>
      <c r="I5224" s="97"/>
      <c r="J5224" s="97"/>
      <c r="K5224" s="97"/>
      <c r="L5224" s="97"/>
      <c r="M5224" s="97"/>
    </row>
    <row r="5225" spans="1:13">
      <c r="A5225" s="5"/>
      <c r="B5225" s="96"/>
      <c r="C5225" s="96"/>
      <c r="D5225" s="97"/>
      <c r="E5225" s="97"/>
      <c r="F5225" s="97"/>
      <c r="G5225" s="97"/>
      <c r="H5225" s="97"/>
      <c r="I5225" s="97"/>
      <c r="J5225" s="97"/>
      <c r="K5225" s="97"/>
      <c r="L5225" s="97"/>
      <c r="M5225" s="97"/>
    </row>
    <row r="5226" spans="1:13">
      <c r="A5226" s="5"/>
      <c r="B5226" s="3"/>
      <c r="C5226" s="3"/>
      <c r="D5226" s="4"/>
      <c r="E5226" s="4"/>
      <c r="F5226" s="4"/>
      <c r="G5226" s="4"/>
      <c r="H5226" s="97"/>
      <c r="I5226" s="4"/>
      <c r="J5226" s="4"/>
      <c r="K5226" s="4"/>
      <c r="L5226" s="4"/>
      <c r="M5226" s="4"/>
    </row>
    <row r="5227" spans="1:13">
      <c r="A5227" s="5"/>
      <c r="B5227" s="3"/>
      <c r="C5227" s="3"/>
      <c r="D5227" s="4"/>
      <c r="E5227" s="4"/>
      <c r="F5227" s="4"/>
      <c r="G5227" s="4"/>
      <c r="H5227" s="97"/>
      <c r="I5227" s="97"/>
      <c r="J5227" s="97"/>
      <c r="K5227" s="97"/>
      <c r="L5227" s="97"/>
      <c r="M5227" s="97"/>
    </row>
    <row r="5228" spans="1:13">
      <c r="A5228" s="5"/>
      <c r="B5228" s="96"/>
      <c r="C5228" s="96"/>
      <c r="D5228" s="97"/>
      <c r="E5228" s="97"/>
      <c r="F5228" s="97"/>
      <c r="G5228" s="97"/>
      <c r="H5228" s="97"/>
      <c r="I5228" s="97"/>
      <c r="J5228" s="97"/>
      <c r="K5228" s="97"/>
      <c r="L5228" s="97"/>
      <c r="M5228" s="97"/>
    </row>
    <row r="5229" spans="1:13">
      <c r="A5229" s="5"/>
      <c r="B5229" s="96"/>
      <c r="C5229" s="96"/>
      <c r="D5229" s="97"/>
      <c r="E5229" s="97"/>
      <c r="F5229" s="97"/>
      <c r="G5229" s="97"/>
      <c r="H5229" s="97"/>
      <c r="I5229" s="97"/>
      <c r="J5229" s="97"/>
      <c r="K5229" s="97"/>
      <c r="L5229" s="97"/>
      <c r="M5229" s="97"/>
    </row>
    <row r="5230" spans="1:13">
      <c r="A5230" s="5"/>
      <c r="B5230" s="96"/>
      <c r="C5230" s="96"/>
      <c r="D5230" s="97"/>
      <c r="E5230" s="97"/>
      <c r="F5230" s="97"/>
      <c r="G5230" s="97"/>
      <c r="H5230" s="97"/>
      <c r="I5230" s="97"/>
      <c r="J5230" s="97"/>
      <c r="K5230" s="97"/>
      <c r="L5230" s="97"/>
      <c r="M5230" s="97"/>
    </row>
    <row r="5231" spans="1:13">
      <c r="A5231" s="5"/>
      <c r="B5231" s="96"/>
      <c r="C5231" s="96"/>
      <c r="D5231" s="97"/>
      <c r="E5231" s="97"/>
      <c r="F5231" s="97"/>
      <c r="G5231" s="97"/>
      <c r="H5231" s="97"/>
      <c r="I5231" s="97"/>
      <c r="J5231" s="97"/>
      <c r="K5231" s="97"/>
      <c r="L5231" s="97"/>
      <c r="M5231" s="97"/>
    </row>
    <row r="5232" spans="1:13">
      <c r="A5232" s="5"/>
      <c r="B5232" s="96"/>
      <c r="C5232" s="96"/>
      <c r="D5232" s="97"/>
      <c r="E5232" s="97"/>
      <c r="F5232" s="97"/>
      <c r="G5232" s="97"/>
      <c r="H5232" s="97"/>
      <c r="I5232" s="97"/>
      <c r="J5232" s="97"/>
      <c r="K5232" s="97"/>
      <c r="L5232" s="97"/>
      <c r="M5232" s="97"/>
    </row>
    <row r="5233" spans="1:13">
      <c r="A5233" s="5"/>
      <c r="B5233" s="96"/>
      <c r="C5233" s="96"/>
      <c r="D5233" s="97"/>
      <c r="E5233" s="97"/>
      <c r="F5233" s="97"/>
      <c r="G5233" s="97"/>
      <c r="H5233" s="97"/>
      <c r="I5233" s="97"/>
      <c r="J5233" s="97"/>
      <c r="K5233" s="97"/>
      <c r="L5233" s="97"/>
      <c r="M5233" s="97"/>
    </row>
    <row r="5234" spans="1:13">
      <c r="A5234" s="5"/>
      <c r="B5234" s="96"/>
      <c r="C5234" s="96"/>
      <c r="D5234" s="97"/>
      <c r="E5234" s="97"/>
      <c r="F5234" s="97"/>
      <c r="G5234" s="97"/>
      <c r="H5234" s="97"/>
      <c r="I5234" s="97"/>
      <c r="J5234" s="97"/>
      <c r="K5234" s="97"/>
      <c r="L5234" s="97"/>
      <c r="M5234" s="97"/>
    </row>
    <row r="5235" spans="1:13">
      <c r="A5235" s="5"/>
      <c r="B5235" s="96"/>
      <c r="C5235" s="96"/>
      <c r="D5235" s="97"/>
      <c r="E5235" s="97"/>
      <c r="F5235" s="97"/>
      <c r="G5235" s="97"/>
      <c r="H5235" s="97"/>
      <c r="I5235" s="97"/>
      <c r="J5235" s="97"/>
      <c r="K5235" s="97"/>
      <c r="L5235" s="97"/>
      <c r="M5235" s="97"/>
    </row>
    <row r="5236" spans="1:13">
      <c r="A5236" s="5"/>
      <c r="B5236" s="96"/>
      <c r="C5236" s="96"/>
      <c r="D5236" s="97"/>
      <c r="E5236" s="97"/>
      <c r="F5236" s="97"/>
      <c r="G5236" s="97"/>
      <c r="H5236" s="97"/>
      <c r="I5236" s="97"/>
      <c r="J5236" s="97"/>
      <c r="K5236" s="97"/>
      <c r="L5236" s="97"/>
      <c r="M5236" s="97"/>
    </row>
    <row r="5237" spans="1:13">
      <c r="A5237" s="5"/>
      <c r="B5237" s="96"/>
      <c r="C5237" s="96"/>
      <c r="D5237" s="97"/>
      <c r="E5237" s="97"/>
      <c r="F5237" s="97"/>
      <c r="G5237" s="97"/>
      <c r="H5237" s="97"/>
      <c r="I5237" s="97"/>
      <c r="J5237" s="97"/>
      <c r="K5237" s="97"/>
      <c r="L5237" s="97"/>
      <c r="M5237" s="97"/>
    </row>
    <row r="5238" spans="1:13">
      <c r="A5238" s="5"/>
      <c r="B5238" s="96"/>
      <c r="C5238" s="96"/>
      <c r="D5238" s="97"/>
      <c r="E5238" s="97"/>
      <c r="F5238" s="97"/>
      <c r="G5238" s="97"/>
      <c r="H5238" s="97"/>
      <c r="I5238" s="97"/>
      <c r="J5238" s="97"/>
      <c r="K5238" s="97"/>
      <c r="L5238" s="97"/>
      <c r="M5238" s="97"/>
    </row>
    <row r="5239" spans="1:13">
      <c r="A5239" s="5"/>
      <c r="B5239" s="96"/>
      <c r="C5239" s="96"/>
      <c r="D5239" s="97"/>
      <c r="E5239" s="97"/>
      <c r="F5239" s="97"/>
      <c r="G5239" s="97"/>
      <c r="H5239" s="97"/>
      <c r="I5239" s="97"/>
      <c r="J5239" s="97"/>
      <c r="K5239" s="97"/>
      <c r="L5239" s="97"/>
      <c r="M5239" s="97"/>
    </row>
    <row r="5240" spans="1:13">
      <c r="A5240" s="5"/>
      <c r="B5240" s="96"/>
      <c r="C5240" s="96"/>
      <c r="D5240" s="97"/>
      <c r="E5240" s="97"/>
      <c r="F5240" s="97"/>
      <c r="G5240" s="97"/>
      <c r="H5240" s="97"/>
      <c r="I5240" s="97"/>
      <c r="J5240" s="97"/>
      <c r="K5240" s="97"/>
      <c r="L5240" s="97"/>
      <c r="M5240" s="97"/>
    </row>
    <row r="5241" spans="1:13">
      <c r="A5241" s="5"/>
      <c r="B5241" s="96"/>
      <c r="C5241" s="96"/>
      <c r="D5241" s="97"/>
      <c r="E5241" s="97"/>
      <c r="F5241" s="97"/>
      <c r="G5241" s="97"/>
      <c r="H5241" s="97"/>
      <c r="I5241" s="97"/>
      <c r="J5241" s="97"/>
      <c r="K5241" s="97"/>
      <c r="L5241" s="97"/>
      <c r="M5241" s="97"/>
    </row>
    <row r="5242" spans="1:13">
      <c r="A5242" s="5"/>
      <c r="B5242" s="3"/>
      <c r="C5242" s="3"/>
      <c r="D5242" s="4"/>
      <c r="E5242" s="4"/>
      <c r="F5242" s="4"/>
      <c r="G5242" s="4"/>
      <c r="H5242" s="97"/>
      <c r="I5242" s="97"/>
      <c r="J5242" s="97"/>
      <c r="K5242" s="4"/>
      <c r="L5242" s="4"/>
      <c r="M5242" s="4"/>
    </row>
    <row r="5243" spans="1:13">
      <c r="A5243" s="5"/>
      <c r="B5243" s="96"/>
      <c r="C5243" s="96"/>
      <c r="D5243" s="97"/>
      <c r="E5243" s="97"/>
      <c r="F5243" s="97"/>
      <c r="G5243" s="97"/>
      <c r="H5243" s="97"/>
      <c r="I5243" s="97"/>
      <c r="J5243" s="97"/>
      <c r="K5243" s="97"/>
      <c r="L5243" s="97"/>
      <c r="M5243" s="97"/>
    </row>
    <row r="5244" spans="1:13">
      <c r="A5244" s="5"/>
      <c r="B5244" s="96"/>
      <c r="C5244" s="96"/>
      <c r="D5244" s="97"/>
      <c r="E5244" s="97"/>
      <c r="F5244" s="97"/>
      <c r="G5244" s="97"/>
      <c r="H5244" s="97"/>
      <c r="I5244" s="97"/>
      <c r="J5244" s="97"/>
      <c r="K5244" s="97"/>
      <c r="L5244" s="97"/>
      <c r="M5244" s="97"/>
    </row>
    <row r="5245" spans="1:13">
      <c r="A5245" s="5"/>
      <c r="B5245" s="96"/>
      <c r="C5245" s="96"/>
      <c r="D5245" s="97"/>
      <c r="E5245" s="97"/>
      <c r="F5245" s="97"/>
      <c r="G5245" s="97"/>
      <c r="H5245" s="97"/>
      <c r="I5245" s="97"/>
      <c r="J5245" s="97"/>
      <c r="K5245" s="97"/>
      <c r="L5245" s="97"/>
      <c r="M5245" s="97"/>
    </row>
    <row r="5246" spans="1:13">
      <c r="A5246" s="5"/>
      <c r="B5246" s="96"/>
      <c r="C5246" s="96"/>
      <c r="D5246" s="97"/>
      <c r="E5246" s="97"/>
      <c r="F5246" s="97"/>
      <c r="G5246" s="97"/>
      <c r="H5246" s="97"/>
      <c r="I5246" s="97"/>
      <c r="J5246" s="97"/>
      <c r="K5246" s="97"/>
      <c r="L5246" s="97"/>
      <c r="M5246" s="97"/>
    </row>
    <row r="5247" spans="1:13">
      <c r="A5247" s="5"/>
      <c r="B5247" s="96"/>
      <c r="C5247" s="96"/>
      <c r="D5247" s="97"/>
      <c r="E5247" s="97"/>
      <c r="F5247" s="97"/>
      <c r="G5247" s="97"/>
      <c r="H5247" s="97"/>
      <c r="I5247" s="97"/>
      <c r="J5247" s="97"/>
      <c r="K5247" s="97"/>
      <c r="L5247" s="97"/>
      <c r="M5247" s="97"/>
    </row>
    <row r="5248" spans="1:13">
      <c r="A5248" s="5"/>
      <c r="B5248" s="96"/>
      <c r="C5248" s="96"/>
      <c r="D5248" s="97"/>
      <c r="E5248" s="97"/>
      <c r="F5248" s="97"/>
      <c r="G5248" s="97"/>
      <c r="H5248" s="97"/>
      <c r="I5248" s="97"/>
      <c r="J5248" s="97"/>
      <c r="K5248" s="97"/>
      <c r="L5248" s="97"/>
      <c r="M5248" s="97"/>
    </row>
    <row r="5249" spans="1:13">
      <c r="A5249" s="5"/>
      <c r="B5249" s="96"/>
      <c r="C5249" s="96"/>
      <c r="D5249" s="97"/>
      <c r="E5249" s="97"/>
      <c r="F5249" s="97"/>
      <c r="G5249" s="97"/>
      <c r="H5249" s="97"/>
      <c r="I5249" s="97"/>
      <c r="J5249" s="97"/>
      <c r="K5249" s="97"/>
      <c r="L5249" s="97"/>
      <c r="M5249" s="97"/>
    </row>
    <row r="5250" spans="1:13">
      <c r="A5250" s="5"/>
      <c r="B5250" s="96"/>
      <c r="C5250" s="96"/>
      <c r="D5250" s="97"/>
      <c r="E5250" s="97"/>
      <c r="F5250" s="97"/>
      <c r="G5250" s="97"/>
      <c r="H5250" s="97"/>
      <c r="I5250" s="97"/>
      <c r="J5250" s="97"/>
      <c r="K5250" s="97"/>
      <c r="L5250" s="97"/>
      <c r="M5250" s="97"/>
    </row>
    <row r="5251" spans="1:13">
      <c r="A5251" s="5"/>
      <c r="B5251" s="96"/>
      <c r="C5251" s="96"/>
      <c r="D5251" s="97"/>
      <c r="E5251" s="97"/>
      <c r="F5251" s="97"/>
      <c r="G5251" s="97"/>
      <c r="H5251" s="97"/>
      <c r="I5251" s="97"/>
      <c r="J5251" s="97"/>
      <c r="K5251" s="97"/>
      <c r="L5251" s="97"/>
      <c r="M5251" s="97"/>
    </row>
    <row r="5252" spans="1:13">
      <c r="A5252" s="5"/>
      <c r="B5252" s="96"/>
      <c r="C5252" s="96"/>
      <c r="D5252" s="97"/>
      <c r="E5252" s="97"/>
      <c r="F5252" s="97"/>
      <c r="G5252" s="97"/>
      <c r="H5252" s="97"/>
      <c r="I5252" s="97"/>
      <c r="J5252" s="97"/>
      <c r="K5252" s="97"/>
      <c r="L5252" s="97"/>
      <c r="M5252" s="97"/>
    </row>
    <row r="5253" spans="1:13">
      <c r="A5253" s="5"/>
      <c r="B5253" s="96"/>
      <c r="C5253" s="3"/>
      <c r="D5253" s="4"/>
      <c r="E5253" s="4"/>
      <c r="F5253" s="4"/>
      <c r="G5253" s="4"/>
      <c r="H5253" s="97"/>
      <c r="I5253" s="97"/>
      <c r="J5253" s="97"/>
      <c r="K5253" s="97"/>
      <c r="L5253" s="97"/>
      <c r="M5253" s="97"/>
    </row>
    <row r="5254" spans="1:13">
      <c r="A5254" s="5"/>
      <c r="B5254" s="96"/>
      <c r="C5254" s="96"/>
      <c r="D5254" s="97"/>
      <c r="E5254" s="97"/>
      <c r="F5254" s="97"/>
      <c r="G5254" s="97"/>
      <c r="H5254" s="97"/>
      <c r="I5254" s="97"/>
      <c r="J5254" s="97"/>
      <c r="K5254" s="97"/>
      <c r="L5254" s="97"/>
      <c r="M5254" s="97"/>
    </row>
    <row r="5255" spans="1:13">
      <c r="A5255" s="5"/>
      <c r="B5255" s="96"/>
      <c r="C5255" s="96"/>
      <c r="D5255" s="97"/>
      <c r="E5255" s="97"/>
      <c r="F5255" s="97"/>
      <c r="G5255" s="97"/>
      <c r="H5255" s="97"/>
      <c r="I5255" s="97"/>
      <c r="J5255" s="97"/>
      <c r="K5255" s="97"/>
      <c r="L5255" s="97"/>
      <c r="M5255" s="97"/>
    </row>
    <row r="5256" spans="1:13">
      <c r="A5256" s="5"/>
      <c r="B5256" s="96"/>
      <c r="C5256" s="96"/>
      <c r="D5256" s="97"/>
      <c r="E5256" s="97"/>
      <c r="F5256" s="97"/>
      <c r="G5256" s="97"/>
      <c r="H5256" s="97"/>
      <c r="I5256" s="97"/>
      <c r="J5256" s="97"/>
      <c r="K5256" s="97"/>
      <c r="L5256" s="97"/>
      <c r="M5256" s="97"/>
    </row>
    <row r="5257" spans="1:13">
      <c r="A5257" s="5"/>
      <c r="B5257" s="96"/>
      <c r="C5257" s="96"/>
      <c r="D5257" s="97"/>
      <c r="E5257" s="97"/>
      <c r="F5257" s="97"/>
      <c r="G5257" s="97"/>
      <c r="H5257" s="97"/>
      <c r="I5257" s="97"/>
      <c r="J5257" s="97"/>
      <c r="K5257" s="97"/>
      <c r="L5257" s="97"/>
      <c r="M5257" s="97"/>
    </row>
    <row r="5258" spans="1:13">
      <c r="A5258" s="5"/>
      <c r="B5258" s="96"/>
      <c r="C5258" s="96"/>
      <c r="D5258" s="97"/>
      <c r="E5258" s="97"/>
      <c r="F5258" s="97"/>
      <c r="G5258" s="97"/>
      <c r="H5258" s="97"/>
      <c r="I5258" s="97"/>
      <c r="J5258" s="97"/>
      <c r="K5258" s="97"/>
      <c r="L5258" s="97"/>
      <c r="M5258" s="97"/>
    </row>
    <row r="5259" spans="1:13">
      <c r="A5259" s="5"/>
      <c r="B5259" s="96"/>
      <c r="C5259" s="96"/>
      <c r="D5259" s="97"/>
      <c r="E5259" s="97"/>
      <c r="F5259" s="97"/>
      <c r="G5259" s="97"/>
      <c r="H5259" s="97"/>
      <c r="I5259" s="97"/>
      <c r="J5259" s="97"/>
      <c r="K5259" s="97"/>
      <c r="L5259" s="97"/>
      <c r="M5259" s="97"/>
    </row>
    <row r="5260" spans="1:13">
      <c r="A5260" s="5"/>
      <c r="B5260" s="96"/>
      <c r="C5260" s="96"/>
      <c r="D5260" s="97"/>
      <c r="E5260" s="97"/>
      <c r="F5260" s="97"/>
      <c r="G5260" s="97"/>
      <c r="H5260" s="97"/>
      <c r="I5260" s="97"/>
      <c r="J5260" s="97"/>
      <c r="K5260" s="97"/>
      <c r="L5260" s="97"/>
      <c r="M5260" s="97"/>
    </row>
    <row r="5261" spans="1:13">
      <c r="A5261" s="5"/>
      <c r="B5261" s="96"/>
      <c r="C5261" s="96"/>
      <c r="D5261" s="97"/>
      <c r="E5261" s="97"/>
      <c r="F5261" s="97"/>
      <c r="G5261" s="97"/>
      <c r="H5261" s="97"/>
      <c r="I5261" s="97"/>
      <c r="J5261" s="97"/>
      <c r="K5261" s="97"/>
      <c r="L5261" s="97"/>
      <c r="M5261" s="97"/>
    </row>
    <row r="5262" spans="1:13">
      <c r="A5262" s="5"/>
      <c r="B5262" s="96"/>
      <c r="C5262" s="96"/>
      <c r="D5262" s="97"/>
      <c r="E5262" s="97"/>
      <c r="F5262" s="97"/>
      <c r="G5262" s="97"/>
      <c r="H5262" s="97"/>
      <c r="I5262" s="97"/>
      <c r="J5262" s="97"/>
      <c r="K5262" s="97"/>
      <c r="L5262" s="97"/>
      <c r="M5262" s="97"/>
    </row>
    <row r="5263" spans="1:13">
      <c r="A5263" s="5"/>
      <c r="B5263" s="96"/>
      <c r="C5263" s="96"/>
      <c r="D5263" s="97"/>
      <c r="E5263" s="97"/>
      <c r="F5263" s="97"/>
      <c r="G5263" s="97"/>
      <c r="H5263" s="97"/>
      <c r="I5263" s="97"/>
      <c r="J5263" s="97"/>
      <c r="K5263" s="97"/>
      <c r="L5263" s="97"/>
      <c r="M5263" s="97"/>
    </row>
    <row r="5264" spans="1:13">
      <c r="A5264" s="5"/>
      <c r="B5264" s="96"/>
      <c r="C5264" s="96"/>
      <c r="D5264" s="97"/>
      <c r="E5264" s="97"/>
      <c r="F5264" s="97"/>
      <c r="G5264" s="97"/>
      <c r="H5264" s="97"/>
      <c r="I5264" s="97"/>
      <c r="J5264" s="97"/>
      <c r="K5264" s="97"/>
      <c r="L5264" s="97"/>
      <c r="M5264" s="97"/>
    </row>
    <row r="5265" spans="1:13">
      <c r="A5265" s="5"/>
      <c r="B5265" s="96"/>
      <c r="C5265" s="96"/>
      <c r="D5265" s="97"/>
      <c r="E5265" s="97"/>
      <c r="F5265" s="97"/>
      <c r="G5265" s="97"/>
      <c r="H5265" s="97"/>
      <c r="I5265" s="97"/>
      <c r="J5265" s="97"/>
      <c r="K5265" s="97"/>
      <c r="L5265" s="97"/>
      <c r="M5265" s="97"/>
    </row>
    <row r="5266" spans="1:13">
      <c r="A5266" s="5"/>
      <c r="B5266" s="96"/>
      <c r="C5266" s="96"/>
      <c r="D5266" s="97"/>
      <c r="E5266" s="97"/>
      <c r="F5266" s="97"/>
      <c r="G5266" s="97"/>
      <c r="H5266" s="97"/>
      <c r="I5266" s="97"/>
      <c r="J5266" s="97"/>
      <c r="K5266" s="97"/>
      <c r="L5266" s="97"/>
      <c r="M5266" s="97"/>
    </row>
    <row r="5267" spans="1:13">
      <c r="A5267" s="5"/>
      <c r="B5267" s="96"/>
      <c r="C5267" s="96"/>
      <c r="D5267" s="97"/>
      <c r="E5267" s="97"/>
      <c r="F5267" s="97"/>
      <c r="G5267" s="97"/>
      <c r="H5267" s="97"/>
      <c r="I5267" s="97"/>
      <c r="J5267" s="97"/>
      <c r="K5267" s="97"/>
      <c r="L5267" s="97"/>
      <c r="M5267" s="97"/>
    </row>
    <row r="5268" spans="1:13">
      <c r="A5268" s="5"/>
      <c r="B5268" s="96"/>
      <c r="C5268" s="96"/>
      <c r="D5268" s="97"/>
      <c r="E5268" s="97"/>
      <c r="F5268" s="97"/>
      <c r="G5268" s="97"/>
      <c r="H5268" s="97"/>
      <c r="I5268" s="97"/>
      <c r="J5268" s="97"/>
      <c r="K5268" s="97"/>
      <c r="L5268" s="97"/>
      <c r="M5268" s="97"/>
    </row>
    <row r="5269" spans="1:13">
      <c r="A5269" s="5"/>
      <c r="B5269" s="96"/>
      <c r="C5269" s="96"/>
      <c r="D5269" s="97"/>
      <c r="E5269" s="97"/>
      <c r="F5269" s="97"/>
      <c r="G5269" s="97"/>
      <c r="H5269" s="97"/>
      <c r="I5269" s="97"/>
      <c r="J5269" s="97"/>
      <c r="K5269" s="97"/>
      <c r="L5269" s="97"/>
      <c r="M5269" s="97"/>
    </row>
    <row r="5270" spans="1:13">
      <c r="A5270" s="5"/>
      <c r="B5270" s="96"/>
      <c r="C5270" s="96"/>
      <c r="D5270" s="97"/>
      <c r="E5270" s="97"/>
      <c r="F5270" s="97"/>
      <c r="G5270" s="97"/>
      <c r="H5270" s="97"/>
      <c r="I5270" s="97"/>
      <c r="J5270" s="97"/>
      <c r="K5270" s="97"/>
      <c r="L5270" s="97"/>
      <c r="M5270" s="97"/>
    </row>
    <row r="5271" spans="1:13">
      <c r="A5271" s="5"/>
      <c r="B5271" s="96"/>
      <c r="C5271" s="96"/>
      <c r="D5271" s="97"/>
      <c r="E5271" s="97"/>
      <c r="F5271" s="97"/>
      <c r="G5271" s="97"/>
      <c r="H5271" s="97"/>
      <c r="I5271" s="97"/>
      <c r="J5271" s="97"/>
      <c r="K5271" s="97"/>
      <c r="L5271" s="97"/>
      <c r="M5271" s="97"/>
    </row>
    <row r="5272" spans="1:13">
      <c r="A5272" s="5"/>
      <c r="B5272" s="3"/>
      <c r="C5272" s="3"/>
      <c r="D5272" s="4"/>
      <c r="E5272" s="4"/>
      <c r="F5272" s="4"/>
      <c r="G5272" s="4"/>
      <c r="H5272" s="97"/>
      <c r="I5272" s="97"/>
      <c r="J5272" s="97"/>
      <c r="K5272" s="4"/>
      <c r="L5272" s="4"/>
      <c r="M5272" s="4"/>
    </row>
    <row r="5273" spans="1:13">
      <c r="A5273" s="5"/>
      <c r="B5273" s="96"/>
      <c r="C5273" s="96"/>
      <c r="D5273" s="97"/>
      <c r="E5273" s="97"/>
      <c r="F5273" s="97"/>
      <c r="G5273" s="97"/>
      <c r="H5273" s="97"/>
      <c r="I5273" s="97"/>
      <c r="J5273" s="97"/>
      <c r="K5273" s="97"/>
      <c r="L5273" s="97"/>
      <c r="M5273" s="97"/>
    </row>
    <row r="5274" spans="1:13">
      <c r="A5274" s="5"/>
      <c r="B5274" s="96"/>
      <c r="C5274" s="96"/>
      <c r="D5274" s="97"/>
      <c r="E5274" s="97"/>
      <c r="F5274" s="97"/>
      <c r="G5274" s="97"/>
      <c r="H5274" s="97"/>
      <c r="I5274" s="97"/>
      <c r="J5274" s="97"/>
      <c r="K5274" s="97"/>
      <c r="L5274" s="97"/>
      <c r="M5274" s="97"/>
    </row>
    <row r="5275" spans="1:13">
      <c r="A5275" s="5"/>
      <c r="B5275" s="96"/>
      <c r="C5275" s="96"/>
      <c r="D5275" s="97"/>
      <c r="E5275" s="97"/>
      <c r="F5275" s="97"/>
      <c r="G5275" s="97"/>
      <c r="H5275" s="97"/>
      <c r="I5275" s="97"/>
      <c r="J5275" s="97"/>
      <c r="K5275" s="97"/>
      <c r="L5275" s="97"/>
      <c r="M5275" s="97"/>
    </row>
    <row r="5276" spans="1:13">
      <c r="A5276" s="5"/>
      <c r="B5276" s="96"/>
      <c r="C5276" s="96"/>
      <c r="D5276" s="97"/>
      <c r="E5276" s="97"/>
      <c r="F5276" s="97"/>
      <c r="G5276" s="97"/>
      <c r="H5276" s="97"/>
      <c r="I5276" s="97"/>
      <c r="J5276" s="97"/>
      <c r="K5276" s="97"/>
      <c r="L5276" s="97"/>
      <c r="M5276" s="97"/>
    </row>
    <row r="5277" spans="1:13">
      <c r="A5277" s="5"/>
      <c r="B5277" s="96"/>
      <c r="C5277" s="96"/>
      <c r="D5277" s="97"/>
      <c r="E5277" s="97"/>
      <c r="F5277" s="97"/>
      <c r="G5277" s="97"/>
      <c r="H5277" s="97"/>
      <c r="I5277" s="97"/>
      <c r="J5277" s="97"/>
      <c r="K5277" s="97"/>
      <c r="L5277" s="97"/>
      <c r="M5277" s="97"/>
    </row>
    <row r="5278" spans="1:13">
      <c r="A5278" s="5"/>
      <c r="B5278" s="96"/>
      <c r="C5278" s="96"/>
      <c r="D5278" s="97"/>
      <c r="E5278" s="97"/>
      <c r="F5278" s="97"/>
      <c r="G5278" s="97"/>
      <c r="H5278" s="97"/>
      <c r="I5278" s="97"/>
      <c r="J5278" s="97"/>
      <c r="K5278" s="97"/>
      <c r="L5278" s="97"/>
      <c r="M5278" s="97"/>
    </row>
    <row r="5279" spans="1:13">
      <c r="A5279" s="5"/>
      <c r="B5279" s="96"/>
      <c r="C5279" s="96"/>
      <c r="D5279" s="97"/>
      <c r="E5279" s="97"/>
      <c r="F5279" s="97"/>
      <c r="G5279" s="97"/>
      <c r="H5279" s="97"/>
      <c r="I5279" s="97"/>
      <c r="J5279" s="97"/>
      <c r="K5279" s="97"/>
      <c r="L5279" s="97"/>
      <c r="M5279" s="97"/>
    </row>
    <row r="5280" spans="1:13">
      <c r="A5280" s="5"/>
      <c r="B5280" s="96"/>
      <c r="C5280" s="96"/>
      <c r="D5280" s="97"/>
      <c r="E5280" s="97"/>
      <c r="F5280" s="97"/>
      <c r="G5280" s="97"/>
      <c r="H5280" s="97"/>
      <c r="I5280" s="97"/>
      <c r="J5280" s="97"/>
      <c r="K5280" s="97"/>
      <c r="L5280" s="97"/>
      <c r="M5280" s="97"/>
    </row>
    <row r="5281" spans="1:13">
      <c r="A5281" s="5"/>
      <c r="B5281" s="96"/>
      <c r="C5281" s="96"/>
      <c r="D5281" s="97"/>
      <c r="E5281" s="97"/>
      <c r="F5281" s="97"/>
      <c r="G5281" s="97"/>
      <c r="H5281" s="97"/>
      <c r="I5281" s="97"/>
      <c r="J5281" s="97"/>
      <c r="K5281" s="97"/>
      <c r="L5281" s="97"/>
      <c r="M5281" s="97"/>
    </row>
    <row r="5282" spans="1:13">
      <c r="A5282" s="5"/>
      <c r="B5282" s="96"/>
      <c r="C5282" s="96"/>
      <c r="D5282" s="97"/>
      <c r="E5282" s="97"/>
      <c r="F5282" s="97"/>
      <c r="G5282" s="97"/>
      <c r="H5282" s="97"/>
      <c r="I5282" s="97"/>
      <c r="J5282" s="97"/>
      <c r="K5282" s="97"/>
      <c r="L5282" s="97"/>
      <c r="M5282" s="97"/>
    </row>
    <row r="5283" spans="1:13">
      <c r="A5283" s="5"/>
      <c r="B5283" s="96"/>
      <c r="C5283" s="96"/>
      <c r="D5283" s="97"/>
      <c r="E5283" s="97"/>
      <c r="F5283" s="97"/>
      <c r="G5283" s="97"/>
      <c r="H5283" s="97"/>
      <c r="I5283" s="97"/>
      <c r="J5283" s="97"/>
      <c r="K5283" s="97"/>
      <c r="L5283" s="97"/>
      <c r="M5283" s="97"/>
    </row>
    <row r="5284" spans="1:13">
      <c r="A5284" s="5"/>
      <c r="B5284" s="96"/>
      <c r="C5284" s="96"/>
      <c r="D5284" s="97"/>
      <c r="E5284" s="97"/>
      <c r="F5284" s="97"/>
      <c r="G5284" s="97"/>
      <c r="H5284" s="97"/>
      <c r="I5284" s="97"/>
      <c r="J5284" s="97"/>
      <c r="K5284" s="97"/>
      <c r="L5284" s="97"/>
      <c r="M5284" s="97"/>
    </row>
    <row r="5285" spans="1:13">
      <c r="A5285" s="5"/>
      <c r="B5285" s="96"/>
      <c r="C5285" s="96"/>
      <c r="D5285" s="97"/>
      <c r="E5285" s="97"/>
      <c r="F5285" s="97"/>
      <c r="G5285" s="97"/>
      <c r="H5285" s="97"/>
      <c r="I5285" s="97"/>
      <c r="J5285" s="97"/>
      <c r="K5285" s="97"/>
      <c r="L5285" s="97"/>
      <c r="M5285" s="97"/>
    </row>
    <row r="5286" spans="1:13">
      <c r="A5286" s="5"/>
      <c r="B5286" s="96"/>
      <c r="C5286" s="96"/>
      <c r="D5286" s="97"/>
      <c r="E5286" s="97"/>
      <c r="F5286" s="97"/>
      <c r="G5286" s="97"/>
      <c r="H5286" s="97"/>
      <c r="I5286" s="97"/>
      <c r="J5286" s="97"/>
      <c r="K5286" s="97"/>
      <c r="L5286" s="97"/>
      <c r="M5286" s="97"/>
    </row>
    <row r="5287" spans="1:13">
      <c r="A5287" s="5"/>
      <c r="B5287" s="96"/>
      <c r="C5287" s="96"/>
      <c r="D5287" s="97"/>
      <c r="E5287" s="97"/>
      <c r="F5287" s="97"/>
      <c r="G5287" s="97"/>
      <c r="H5287" s="97"/>
      <c r="I5287" s="97"/>
      <c r="J5287" s="97"/>
      <c r="K5287" s="97"/>
      <c r="L5287" s="97"/>
      <c r="M5287" s="97"/>
    </row>
    <row r="5288" spans="1:13">
      <c r="A5288" s="5"/>
      <c r="B5288" s="96"/>
      <c r="C5288" s="96"/>
      <c r="D5288" s="97"/>
      <c r="E5288" s="97"/>
      <c r="F5288" s="97"/>
      <c r="G5288" s="97"/>
      <c r="H5288" s="97"/>
      <c r="I5288" s="97"/>
      <c r="J5288" s="97"/>
      <c r="K5288" s="97"/>
      <c r="L5288" s="97"/>
      <c r="M5288" s="97"/>
    </row>
    <row r="5289" spans="1:13">
      <c r="A5289" s="5"/>
      <c r="B5289" s="96"/>
      <c r="C5289" s="96"/>
      <c r="D5289" s="97"/>
      <c r="E5289" s="97"/>
      <c r="F5289" s="97"/>
      <c r="G5289" s="97"/>
      <c r="H5289" s="97"/>
      <c r="I5289" s="97"/>
      <c r="J5289" s="97"/>
      <c r="K5289" s="97"/>
      <c r="L5289" s="97"/>
      <c r="M5289" s="97"/>
    </row>
    <row r="5290" spans="1:13">
      <c r="A5290" s="5"/>
      <c r="B5290" s="96"/>
      <c r="C5290" s="96"/>
      <c r="D5290" s="97"/>
      <c r="E5290" s="97"/>
      <c r="F5290" s="97"/>
      <c r="G5290" s="97"/>
      <c r="H5290" s="97"/>
      <c r="I5290" s="97"/>
      <c r="J5290" s="97"/>
      <c r="K5290" s="97"/>
      <c r="L5290" s="97"/>
      <c r="M5290" s="97"/>
    </row>
    <row r="5291" spans="1:13">
      <c r="A5291" s="5"/>
      <c r="B5291" s="96"/>
      <c r="C5291" s="96"/>
      <c r="D5291" s="97"/>
      <c r="E5291" s="97"/>
      <c r="F5291" s="97"/>
      <c r="G5291" s="97"/>
      <c r="H5291" s="97"/>
      <c r="I5291" s="97"/>
      <c r="J5291" s="97"/>
      <c r="K5291" s="97"/>
      <c r="L5291" s="97"/>
      <c r="M5291" s="97"/>
    </row>
    <row r="5292" spans="1:13">
      <c r="A5292" s="5"/>
      <c r="B5292" s="96"/>
      <c r="C5292" s="96"/>
      <c r="D5292" s="97"/>
      <c r="E5292" s="97"/>
      <c r="F5292" s="97"/>
      <c r="G5292" s="97"/>
      <c r="H5292" s="97"/>
      <c r="I5292" s="97"/>
      <c r="J5292" s="97"/>
      <c r="K5292" s="97"/>
      <c r="L5292" s="97"/>
      <c r="M5292" s="97"/>
    </row>
    <row r="5293" spans="1:13">
      <c r="A5293" s="5"/>
      <c r="B5293" s="96"/>
      <c r="C5293" s="96"/>
      <c r="D5293" s="97"/>
      <c r="E5293" s="97"/>
      <c r="F5293" s="97"/>
      <c r="G5293" s="97"/>
      <c r="H5293" s="97"/>
      <c r="I5293" s="97"/>
      <c r="J5293" s="97"/>
      <c r="K5293" s="97"/>
      <c r="L5293" s="97"/>
      <c r="M5293" s="97"/>
    </row>
    <row r="5294" spans="1:13">
      <c r="A5294" s="5"/>
      <c r="B5294" s="3"/>
      <c r="C5294" s="3"/>
      <c r="D5294" s="4"/>
      <c r="E5294" s="4"/>
      <c r="F5294" s="4"/>
      <c r="G5294" s="4"/>
      <c r="H5294" s="97"/>
      <c r="I5294" s="97"/>
      <c r="J5294" s="4"/>
      <c r="K5294" s="4"/>
      <c r="L5294" s="4"/>
      <c r="M5294" s="4"/>
    </row>
    <row r="5295" spans="1:13">
      <c r="A5295" s="5"/>
      <c r="B5295" s="96"/>
      <c r="C5295" s="96"/>
      <c r="D5295" s="97"/>
      <c r="E5295" s="97"/>
      <c r="F5295" s="97"/>
      <c r="G5295" s="97"/>
      <c r="H5295" s="97"/>
      <c r="I5295" s="97"/>
      <c r="J5295" s="97"/>
      <c r="K5295" s="97"/>
      <c r="L5295" s="97"/>
      <c r="M5295" s="97"/>
    </row>
    <row r="5296" spans="1:13">
      <c r="A5296" s="5"/>
      <c r="B5296" s="96"/>
      <c r="C5296" s="96"/>
      <c r="D5296" s="97"/>
      <c r="E5296" s="97"/>
      <c r="F5296" s="97"/>
      <c r="G5296" s="97"/>
      <c r="H5296" s="97"/>
      <c r="I5296" s="97"/>
      <c r="J5296" s="97"/>
      <c r="K5296" s="97"/>
      <c r="L5296" s="97"/>
      <c r="M5296" s="97"/>
    </row>
    <row r="5297" spans="1:13">
      <c r="A5297" s="5"/>
      <c r="B5297" s="96"/>
      <c r="C5297" s="96"/>
      <c r="D5297" s="97"/>
      <c r="E5297" s="97"/>
      <c r="F5297" s="97"/>
      <c r="G5297" s="97"/>
      <c r="H5297" s="97"/>
      <c r="I5297" s="97"/>
      <c r="J5297" s="97"/>
      <c r="K5297" s="97"/>
      <c r="L5297" s="97"/>
      <c r="M5297" s="97"/>
    </row>
    <row r="5298" spans="1:13">
      <c r="A5298" s="5"/>
      <c r="B5298" s="96"/>
      <c r="C5298" s="96"/>
      <c r="D5298" s="97"/>
      <c r="E5298" s="97"/>
      <c r="F5298" s="97"/>
      <c r="G5298" s="97"/>
      <c r="H5298" s="97"/>
      <c r="I5298" s="97"/>
      <c r="J5298" s="97"/>
      <c r="K5298" s="97"/>
      <c r="L5298" s="97"/>
      <c r="M5298" s="97"/>
    </row>
    <row r="5299" spans="1:13">
      <c r="A5299" s="5"/>
      <c r="B5299" s="96"/>
      <c r="C5299" s="96"/>
      <c r="D5299" s="97"/>
      <c r="E5299" s="97"/>
      <c r="F5299" s="4"/>
      <c r="G5299" s="4"/>
      <c r="H5299" s="97"/>
      <c r="I5299" s="97"/>
      <c r="J5299" s="97"/>
      <c r="K5299" s="97"/>
      <c r="L5299" s="97"/>
      <c r="M5299" s="97"/>
    </row>
    <row r="5300" spans="1:13">
      <c r="A5300" s="5"/>
      <c r="B5300" s="96"/>
      <c r="C5300" s="96"/>
      <c r="D5300" s="97"/>
      <c r="E5300" s="97"/>
      <c r="F5300" s="97"/>
      <c r="G5300" s="97"/>
      <c r="H5300" s="97"/>
      <c r="I5300" s="97"/>
      <c r="J5300" s="97"/>
      <c r="K5300" s="97"/>
      <c r="L5300" s="97"/>
      <c r="M5300" s="97"/>
    </row>
    <row r="5301" spans="1:13">
      <c r="A5301" s="5"/>
      <c r="B5301" s="96"/>
      <c r="C5301" s="96"/>
      <c r="D5301" s="97"/>
      <c r="E5301" s="97"/>
      <c r="F5301" s="97"/>
      <c r="G5301" s="97"/>
      <c r="H5301" s="97"/>
      <c r="I5301" s="97"/>
      <c r="J5301" s="97"/>
      <c r="K5301" s="97"/>
      <c r="L5301" s="97"/>
      <c r="M5301" s="97"/>
    </row>
    <row r="5302" spans="1:13">
      <c r="A5302" s="5"/>
      <c r="B5302" s="96"/>
      <c r="C5302" s="96"/>
      <c r="D5302" s="97"/>
      <c r="E5302" s="97"/>
      <c r="F5302" s="97"/>
      <c r="G5302" s="97"/>
      <c r="H5302" s="97"/>
      <c r="I5302" s="97"/>
      <c r="J5302" s="97"/>
      <c r="K5302" s="97"/>
      <c r="L5302" s="97"/>
      <c r="M5302" s="97"/>
    </row>
    <row r="5303" spans="1:13">
      <c r="A5303" s="5"/>
      <c r="B5303" s="96"/>
      <c r="C5303" s="96"/>
      <c r="D5303" s="97"/>
      <c r="E5303" s="97"/>
      <c r="F5303" s="97"/>
      <c r="G5303" s="97"/>
      <c r="H5303" s="97"/>
      <c r="I5303" s="97"/>
      <c r="J5303" s="97"/>
      <c r="K5303" s="97"/>
      <c r="L5303" s="97"/>
      <c r="M5303" s="97"/>
    </row>
    <row r="5304" spans="1:13">
      <c r="A5304" s="5"/>
      <c r="B5304" s="96"/>
      <c r="C5304" s="96"/>
      <c r="D5304" s="97"/>
      <c r="E5304" s="97"/>
      <c r="F5304" s="97"/>
      <c r="G5304" s="97"/>
      <c r="H5304" s="97"/>
      <c r="I5304" s="97"/>
      <c r="J5304" s="97"/>
      <c r="K5304" s="97"/>
      <c r="L5304" s="97"/>
      <c r="M5304" s="97"/>
    </row>
    <row r="5305" spans="1:13">
      <c r="A5305" s="5"/>
      <c r="B5305" s="96"/>
      <c r="C5305" s="96"/>
      <c r="D5305" s="97"/>
      <c r="E5305" s="97"/>
      <c r="F5305" s="97"/>
      <c r="G5305" s="97"/>
      <c r="H5305" s="97"/>
      <c r="I5305" s="97"/>
      <c r="J5305" s="97"/>
      <c r="K5305" s="97"/>
      <c r="L5305" s="97"/>
      <c r="M5305" s="97"/>
    </row>
    <row r="5306" spans="1:13">
      <c r="A5306" s="5"/>
      <c r="B5306" s="96"/>
      <c r="C5306" s="96"/>
      <c r="D5306" s="97"/>
      <c r="E5306" s="97"/>
      <c r="F5306" s="97"/>
      <c r="G5306" s="97"/>
      <c r="H5306" s="97"/>
      <c r="I5306" s="97"/>
      <c r="J5306" s="97"/>
      <c r="K5306" s="97"/>
      <c r="L5306" s="97"/>
      <c r="M5306" s="97"/>
    </row>
    <row r="5307" spans="1:13">
      <c r="A5307" s="5"/>
      <c r="B5307" s="96"/>
      <c r="C5307" s="96"/>
      <c r="D5307" s="97"/>
      <c r="E5307" s="97"/>
      <c r="F5307" s="97"/>
      <c r="G5307" s="97"/>
      <c r="H5307" s="97"/>
      <c r="I5307" s="97"/>
      <c r="J5307" s="97"/>
      <c r="K5307" s="97"/>
      <c r="L5307" s="97"/>
      <c r="M5307" s="97"/>
    </row>
    <row r="5308" spans="1:13">
      <c r="A5308" s="5"/>
      <c r="B5308" s="96"/>
      <c r="C5308" s="96"/>
      <c r="D5308" s="97"/>
      <c r="E5308" s="97"/>
      <c r="F5308" s="97"/>
      <c r="G5308" s="97"/>
      <c r="H5308" s="97"/>
      <c r="I5308" s="97"/>
      <c r="J5308" s="97"/>
      <c r="K5308" s="97"/>
      <c r="L5308" s="97"/>
      <c r="M5308" s="97"/>
    </row>
    <row r="5309" spans="1:13">
      <c r="A5309" s="5"/>
      <c r="B5309" s="96"/>
      <c r="C5309" s="96"/>
      <c r="D5309" s="97"/>
      <c r="E5309" s="97"/>
      <c r="F5309" s="97"/>
      <c r="G5309" s="97"/>
      <c r="H5309" s="97"/>
      <c r="I5309" s="97"/>
      <c r="J5309" s="97"/>
      <c r="K5309" s="97"/>
      <c r="L5309" s="97"/>
      <c r="M5309" s="97"/>
    </row>
    <row r="5310" spans="1:13">
      <c r="A5310" s="5"/>
      <c r="B5310" s="96"/>
      <c r="C5310" s="96"/>
      <c r="D5310" s="97"/>
      <c r="E5310" s="97"/>
      <c r="F5310" s="97"/>
      <c r="G5310" s="97"/>
      <c r="H5310" s="97"/>
      <c r="I5310" s="97"/>
      <c r="J5310" s="97"/>
      <c r="K5310" s="97"/>
      <c r="L5310" s="97"/>
      <c r="M5310" s="97"/>
    </row>
    <row r="5311" spans="1:13">
      <c r="A5311" s="5"/>
      <c r="B5311" s="96"/>
      <c r="C5311" s="96"/>
      <c r="D5311" s="97"/>
      <c r="E5311" s="97"/>
      <c r="F5311" s="97"/>
      <c r="G5311" s="97"/>
      <c r="H5311" s="97"/>
      <c r="I5311" s="97"/>
      <c r="J5311" s="97"/>
      <c r="K5311" s="97"/>
      <c r="L5311" s="97"/>
      <c r="M5311" s="97"/>
    </row>
    <row r="5312" spans="1:13">
      <c r="A5312" s="5"/>
      <c r="B5312" s="96"/>
      <c r="C5312" s="96"/>
      <c r="D5312" s="97"/>
      <c r="E5312" s="97"/>
      <c r="F5312" s="97"/>
      <c r="G5312" s="97"/>
      <c r="H5312" s="97"/>
      <c r="I5312" s="97"/>
      <c r="J5312" s="97"/>
      <c r="K5312" s="97"/>
      <c r="L5312" s="97"/>
      <c r="M5312" s="97"/>
    </row>
    <row r="5313" spans="1:13">
      <c r="A5313" s="5"/>
      <c r="B5313" s="96"/>
      <c r="C5313" s="96"/>
      <c r="D5313" s="97"/>
      <c r="E5313" s="97"/>
      <c r="F5313" s="97"/>
      <c r="G5313" s="97"/>
      <c r="H5313" s="97"/>
      <c r="I5313" s="97"/>
      <c r="J5313" s="97"/>
      <c r="K5313" s="97"/>
      <c r="L5313" s="97"/>
      <c r="M5313" s="97"/>
    </row>
    <row r="5314" spans="1:13">
      <c r="A5314" s="5"/>
      <c r="B5314" s="96"/>
      <c r="C5314" s="96"/>
      <c r="D5314" s="97"/>
      <c r="E5314" s="97"/>
      <c r="F5314" s="97"/>
      <c r="G5314" s="97"/>
      <c r="H5314" s="97"/>
      <c r="I5314" s="97"/>
      <c r="J5314" s="97"/>
      <c r="K5314" s="97"/>
      <c r="L5314" s="97"/>
      <c r="M5314" s="97"/>
    </row>
    <row r="5315" spans="1:13">
      <c r="A5315" s="5"/>
      <c r="B5315" s="96"/>
      <c r="C5315" s="96"/>
      <c r="D5315" s="97"/>
      <c r="E5315" s="97"/>
      <c r="F5315" s="97"/>
      <c r="G5315" s="97"/>
      <c r="H5315" s="97"/>
      <c r="I5315" s="97"/>
      <c r="J5315" s="97"/>
      <c r="K5315" s="97"/>
      <c r="L5315" s="97"/>
      <c r="M5315" s="97"/>
    </row>
    <row r="5316" spans="1:13">
      <c r="A5316" s="5"/>
      <c r="B5316" s="96"/>
      <c r="C5316" s="96"/>
      <c r="D5316" s="97"/>
      <c r="E5316" s="97"/>
      <c r="F5316" s="97"/>
      <c r="G5316" s="97"/>
      <c r="H5316" s="97"/>
      <c r="I5316" s="97"/>
      <c r="J5316" s="97"/>
      <c r="K5316" s="97"/>
      <c r="L5316" s="97"/>
      <c r="M5316" s="97"/>
    </row>
    <row r="5317" spans="1:13">
      <c r="A5317" s="5"/>
      <c r="B5317" s="96"/>
      <c r="C5317" s="96"/>
      <c r="D5317" s="97"/>
      <c r="E5317" s="97"/>
      <c r="F5317" s="97"/>
      <c r="G5317" s="97"/>
      <c r="H5317" s="97"/>
      <c r="I5317" s="97"/>
      <c r="J5317" s="97"/>
      <c r="K5317" s="97"/>
      <c r="L5317" s="97"/>
      <c r="M5317" s="97"/>
    </row>
    <row r="5318" spans="1:13">
      <c r="A5318" s="5"/>
      <c r="B5318" s="96"/>
      <c r="C5318" s="96"/>
      <c r="D5318" s="97"/>
      <c r="E5318" s="97"/>
      <c r="F5318" s="97"/>
      <c r="G5318" s="97"/>
      <c r="H5318" s="97"/>
      <c r="I5318" s="97"/>
      <c r="J5318" s="97"/>
      <c r="K5318" s="97"/>
      <c r="L5318" s="97"/>
      <c r="M5318" s="97"/>
    </row>
    <row r="5319" spans="1:13">
      <c r="A5319" s="5"/>
      <c r="B5319" s="96"/>
      <c r="C5319" s="96"/>
      <c r="D5319" s="97"/>
      <c r="E5319" s="97"/>
      <c r="F5319" s="97"/>
      <c r="G5319" s="97"/>
      <c r="H5319" s="97"/>
      <c r="I5319" s="97"/>
      <c r="J5319" s="97"/>
      <c r="K5319" s="97"/>
      <c r="L5319" s="97"/>
      <c r="M5319" s="97"/>
    </row>
    <row r="5320" spans="1:13">
      <c r="A5320" s="5"/>
      <c r="B5320" s="96"/>
      <c r="C5320" s="96"/>
      <c r="D5320" s="97"/>
      <c r="E5320" s="97"/>
      <c r="F5320" s="97"/>
      <c r="G5320" s="97"/>
      <c r="H5320" s="97"/>
      <c r="I5320" s="97"/>
      <c r="J5320" s="97"/>
      <c r="K5320" s="97"/>
      <c r="L5320" s="97"/>
      <c r="M5320" s="97"/>
    </row>
    <row r="5321" spans="1:13">
      <c r="A5321" s="5"/>
      <c r="B5321" s="96"/>
      <c r="C5321" s="96"/>
      <c r="D5321" s="97"/>
      <c r="E5321" s="97"/>
      <c r="F5321" s="97"/>
      <c r="G5321" s="97"/>
      <c r="H5321" s="97"/>
      <c r="I5321" s="97"/>
      <c r="J5321" s="97"/>
      <c r="K5321" s="97"/>
      <c r="L5321" s="97"/>
      <c r="M5321" s="97"/>
    </row>
    <row r="5322" spans="1:13">
      <c r="A5322" s="5"/>
      <c r="B5322" s="96"/>
      <c r="C5322" s="96"/>
      <c r="D5322" s="97"/>
      <c r="E5322" s="97"/>
      <c r="F5322" s="97"/>
      <c r="G5322" s="97"/>
      <c r="H5322" s="97"/>
      <c r="I5322" s="97"/>
      <c r="J5322" s="97"/>
      <c r="K5322" s="97"/>
      <c r="L5322" s="97"/>
      <c r="M5322" s="97"/>
    </row>
    <row r="5323" spans="1:13">
      <c r="A5323" s="5"/>
      <c r="B5323" s="96"/>
      <c r="C5323" s="96"/>
      <c r="D5323" s="97"/>
      <c r="E5323" s="97"/>
      <c r="F5323" s="97"/>
      <c r="G5323" s="97"/>
      <c r="H5323" s="97"/>
      <c r="I5323" s="97"/>
      <c r="J5323" s="97"/>
      <c r="K5323" s="97"/>
      <c r="L5323" s="97"/>
      <c r="M5323" s="97"/>
    </row>
    <row r="5324" spans="1:13">
      <c r="A5324" s="5"/>
      <c r="B5324" s="96"/>
      <c r="C5324" s="96"/>
      <c r="D5324" s="97"/>
      <c r="E5324" s="97"/>
      <c r="F5324" s="97"/>
      <c r="G5324" s="97"/>
      <c r="H5324" s="97"/>
      <c r="I5324" s="97"/>
      <c r="J5324" s="97"/>
      <c r="K5324" s="97"/>
      <c r="L5324" s="97"/>
      <c r="M5324" s="97"/>
    </row>
    <row r="5325" spans="1:13">
      <c r="A5325" s="5"/>
      <c r="B5325" s="96"/>
      <c r="C5325" s="96"/>
      <c r="D5325" s="97"/>
      <c r="E5325" s="97"/>
      <c r="F5325" s="97"/>
      <c r="G5325" s="97"/>
      <c r="H5325" s="97"/>
      <c r="I5325" s="97"/>
      <c r="J5325" s="97"/>
      <c r="K5325" s="97"/>
      <c r="L5325" s="97"/>
      <c r="M5325" s="97"/>
    </row>
    <row r="5326" spans="1:13">
      <c r="A5326" s="5"/>
      <c r="B5326" s="96"/>
      <c r="C5326" s="96"/>
      <c r="D5326" s="97"/>
      <c r="E5326" s="97"/>
      <c r="F5326" s="97"/>
      <c r="G5326" s="97"/>
      <c r="H5326" s="97"/>
      <c r="I5326" s="97"/>
      <c r="J5326" s="97"/>
      <c r="K5326" s="97"/>
      <c r="L5326" s="97"/>
      <c r="M5326" s="97"/>
    </row>
    <row r="5327" spans="1:13">
      <c r="A5327" s="5"/>
      <c r="B5327" s="96"/>
      <c r="C5327" s="96"/>
      <c r="D5327" s="97"/>
      <c r="E5327" s="97"/>
      <c r="F5327" s="97"/>
      <c r="G5327" s="97"/>
      <c r="H5327" s="97"/>
      <c r="I5327" s="97"/>
      <c r="J5327" s="97"/>
      <c r="K5327" s="97"/>
      <c r="L5327" s="97"/>
      <c r="M5327" s="97"/>
    </row>
    <row r="5328" spans="1:13">
      <c r="A5328" s="5"/>
      <c r="B5328" s="96"/>
      <c r="C5328" s="96"/>
      <c r="D5328" s="97"/>
      <c r="E5328" s="97"/>
      <c r="F5328" s="97"/>
      <c r="G5328" s="97"/>
      <c r="H5328" s="97"/>
      <c r="I5328" s="97"/>
      <c r="J5328" s="97"/>
      <c r="K5328" s="97"/>
      <c r="L5328" s="97"/>
      <c r="M5328" s="97"/>
    </row>
    <row r="5329" spans="1:13">
      <c r="A5329" s="5"/>
      <c r="B5329" s="96"/>
      <c r="C5329" s="96"/>
      <c r="D5329" s="97"/>
      <c r="E5329" s="97"/>
      <c r="F5329" s="97"/>
      <c r="G5329" s="97"/>
      <c r="H5329" s="97"/>
      <c r="I5329" s="97"/>
      <c r="J5329" s="97"/>
      <c r="K5329" s="97"/>
      <c r="L5329" s="97"/>
      <c r="M5329" s="97"/>
    </row>
    <row r="5330" spans="1:13">
      <c r="A5330" s="5"/>
      <c r="B5330" s="96"/>
      <c r="C5330" s="96"/>
      <c r="D5330" s="97"/>
      <c r="E5330" s="97"/>
      <c r="F5330" s="97"/>
      <c r="G5330" s="97"/>
      <c r="H5330" s="97"/>
      <c r="I5330" s="97"/>
      <c r="J5330" s="97"/>
      <c r="K5330" s="97"/>
      <c r="L5330" s="97"/>
      <c r="M5330" s="97"/>
    </row>
    <row r="5331" spans="1:13">
      <c r="A5331" s="5"/>
      <c r="B5331" s="96"/>
      <c r="C5331" s="96"/>
      <c r="D5331" s="97"/>
      <c r="E5331" s="97"/>
      <c r="F5331" s="97"/>
      <c r="G5331" s="97"/>
      <c r="H5331" s="97"/>
      <c r="I5331" s="97"/>
      <c r="J5331" s="97"/>
      <c r="K5331" s="97"/>
      <c r="L5331" s="97"/>
      <c r="M5331" s="97"/>
    </row>
    <row r="5332" spans="1:13">
      <c r="A5332" s="5"/>
      <c r="B5332" s="96"/>
      <c r="C5332" s="96"/>
      <c r="D5332" s="97"/>
      <c r="E5332" s="97"/>
      <c r="F5332" s="97"/>
      <c r="G5332" s="97"/>
      <c r="H5332" s="97"/>
      <c r="I5332" s="97"/>
      <c r="J5332" s="97"/>
      <c r="K5332" s="97"/>
      <c r="L5332" s="97"/>
      <c r="M5332" s="97"/>
    </row>
    <row r="5333" spans="1:13">
      <c r="A5333" s="5"/>
      <c r="B5333" s="96"/>
      <c r="C5333" s="96"/>
      <c r="D5333" s="97"/>
      <c r="E5333" s="97"/>
      <c r="F5333" s="97"/>
      <c r="G5333" s="97"/>
      <c r="H5333" s="97"/>
      <c r="I5333" s="97"/>
      <c r="J5333" s="97"/>
      <c r="K5333" s="97"/>
      <c r="L5333" s="97"/>
      <c r="M5333" s="97"/>
    </row>
    <row r="5334" spans="1:13">
      <c r="A5334" s="5"/>
      <c r="B5334" s="96"/>
      <c r="C5334" s="96"/>
      <c r="D5334" s="97"/>
      <c r="E5334" s="97"/>
      <c r="F5334" s="97"/>
      <c r="G5334" s="97"/>
      <c r="H5334" s="97"/>
      <c r="I5334" s="97"/>
      <c r="J5334" s="97"/>
      <c r="K5334" s="97"/>
      <c r="L5334" s="97"/>
      <c r="M5334" s="97"/>
    </row>
    <row r="5335" spans="1:13">
      <c r="A5335" s="5"/>
      <c r="B5335" s="96"/>
      <c r="C5335" s="96"/>
      <c r="D5335" s="97"/>
      <c r="E5335" s="97"/>
      <c r="F5335" s="97"/>
      <c r="G5335" s="97"/>
      <c r="H5335" s="97"/>
      <c r="I5335" s="97"/>
      <c r="J5335" s="97"/>
      <c r="K5335" s="97"/>
      <c r="L5335" s="97"/>
      <c r="M5335" s="97"/>
    </row>
    <row r="5336" spans="1:13">
      <c r="A5336" s="5"/>
      <c r="B5336" s="96"/>
      <c r="C5336" s="96"/>
      <c r="D5336" s="97"/>
      <c r="E5336" s="97"/>
      <c r="F5336" s="97"/>
      <c r="G5336" s="97"/>
      <c r="H5336" s="97"/>
      <c r="I5336" s="97"/>
      <c r="J5336" s="97"/>
      <c r="K5336" s="97"/>
      <c r="L5336" s="97"/>
      <c r="M5336" s="97"/>
    </row>
    <row r="5337" spans="1:13">
      <c r="A5337" s="5"/>
      <c r="B5337" s="96"/>
      <c r="C5337" s="96"/>
      <c r="D5337" s="97"/>
      <c r="E5337" s="97"/>
      <c r="F5337" s="97"/>
      <c r="G5337" s="97"/>
      <c r="H5337" s="97"/>
      <c r="I5337" s="97"/>
      <c r="J5337" s="97"/>
      <c r="K5337" s="97"/>
      <c r="L5337" s="97"/>
      <c r="M5337" s="97"/>
    </row>
    <row r="5338" spans="1:13">
      <c r="A5338" s="5"/>
      <c r="B5338" s="96"/>
      <c r="C5338" s="96"/>
      <c r="D5338" s="97"/>
      <c r="E5338" s="97"/>
      <c r="F5338" s="97"/>
      <c r="G5338" s="97"/>
      <c r="H5338" s="97"/>
      <c r="I5338" s="97"/>
      <c r="J5338" s="97"/>
      <c r="K5338" s="97"/>
      <c r="L5338" s="97"/>
      <c r="M5338" s="97"/>
    </row>
    <row r="5339" spans="1:13">
      <c r="A5339" s="5"/>
      <c r="B5339" s="96"/>
      <c r="C5339" s="96"/>
      <c r="D5339" s="97"/>
      <c r="E5339" s="97"/>
      <c r="F5339" s="97"/>
      <c r="G5339" s="97"/>
      <c r="H5339" s="97"/>
      <c r="I5339" s="97"/>
      <c r="J5339" s="97"/>
      <c r="K5339" s="97"/>
      <c r="L5339" s="97"/>
      <c r="M5339" s="97"/>
    </row>
    <row r="5340" spans="1:13">
      <c r="A5340" s="5"/>
      <c r="B5340" s="96"/>
      <c r="C5340" s="96"/>
      <c r="D5340" s="97"/>
      <c r="E5340" s="97"/>
      <c r="F5340" s="97"/>
      <c r="G5340" s="97"/>
      <c r="H5340" s="97"/>
      <c r="I5340" s="97"/>
      <c r="J5340" s="97"/>
      <c r="K5340" s="97"/>
      <c r="L5340" s="97"/>
      <c r="M5340" s="97"/>
    </row>
    <row r="5341" spans="1:13">
      <c r="A5341" s="5"/>
      <c r="B5341" s="96"/>
      <c r="C5341" s="96"/>
      <c r="D5341" s="97"/>
      <c r="E5341" s="97"/>
      <c r="F5341" s="97"/>
      <c r="G5341" s="97"/>
      <c r="H5341" s="97"/>
      <c r="I5341" s="97"/>
      <c r="J5341" s="97"/>
      <c r="K5341" s="97"/>
      <c r="L5341" s="97"/>
      <c r="M5341" s="97"/>
    </row>
    <row r="5342" spans="1:13">
      <c r="A5342" s="5"/>
      <c r="B5342" s="96"/>
      <c r="C5342" s="96"/>
      <c r="D5342" s="97"/>
      <c r="E5342" s="97"/>
      <c r="F5342" s="97"/>
      <c r="G5342" s="97"/>
      <c r="H5342" s="97"/>
      <c r="I5342" s="97"/>
      <c r="J5342" s="97"/>
      <c r="K5342" s="97"/>
      <c r="L5342" s="97"/>
      <c r="M5342" s="97"/>
    </row>
    <row r="5343" spans="1:13">
      <c r="A5343" s="5"/>
      <c r="B5343" s="96"/>
      <c r="C5343" s="96"/>
      <c r="D5343" s="97"/>
      <c r="E5343" s="97"/>
      <c r="F5343" s="97"/>
      <c r="G5343" s="97"/>
      <c r="H5343" s="97"/>
      <c r="I5343" s="97"/>
      <c r="J5343" s="97"/>
      <c r="K5343" s="97"/>
      <c r="L5343" s="97"/>
      <c r="M5343" s="97"/>
    </row>
    <row r="5344" spans="1:13">
      <c r="A5344" s="5"/>
      <c r="B5344" s="96"/>
      <c r="C5344" s="96"/>
      <c r="D5344" s="97"/>
      <c r="E5344" s="97"/>
      <c r="F5344" s="97"/>
      <c r="G5344" s="97"/>
      <c r="H5344" s="97"/>
      <c r="I5344" s="97"/>
      <c r="J5344" s="97"/>
      <c r="K5344" s="97"/>
      <c r="L5344" s="97"/>
      <c r="M5344" s="97"/>
    </row>
    <row r="5345" spans="1:13">
      <c r="A5345" s="5"/>
      <c r="B5345" s="96"/>
      <c r="C5345" s="96"/>
      <c r="D5345" s="97"/>
      <c r="E5345" s="97"/>
      <c r="F5345" s="97"/>
      <c r="G5345" s="97"/>
      <c r="H5345" s="97"/>
      <c r="I5345" s="97"/>
      <c r="J5345" s="97"/>
      <c r="K5345" s="97"/>
      <c r="L5345" s="97"/>
      <c r="M5345" s="97"/>
    </row>
    <row r="5346" spans="1:13">
      <c r="A5346" s="5"/>
      <c r="B5346" s="96"/>
      <c r="C5346" s="96"/>
      <c r="D5346" s="97"/>
      <c r="E5346" s="97"/>
      <c r="F5346" s="97"/>
      <c r="G5346" s="97"/>
      <c r="H5346" s="97"/>
      <c r="I5346" s="97"/>
      <c r="J5346" s="97"/>
      <c r="K5346" s="97"/>
      <c r="L5346" s="97"/>
      <c r="M5346" s="97"/>
    </row>
    <row r="5347" spans="1:13">
      <c r="A5347" s="5"/>
      <c r="B5347" s="96"/>
      <c r="C5347" s="96"/>
      <c r="D5347" s="97"/>
      <c r="E5347" s="97"/>
      <c r="F5347" s="97"/>
      <c r="G5347" s="97"/>
      <c r="H5347" s="97"/>
      <c r="I5347" s="97"/>
      <c r="J5347" s="97"/>
      <c r="K5347" s="97"/>
      <c r="L5347" s="97"/>
      <c r="M5347" s="97"/>
    </row>
    <row r="5348" spans="1:13">
      <c r="A5348" s="5"/>
      <c r="B5348" s="96"/>
      <c r="C5348" s="96"/>
      <c r="D5348" s="97"/>
      <c r="E5348" s="97"/>
      <c r="F5348" s="97"/>
      <c r="G5348" s="97"/>
      <c r="H5348" s="97"/>
      <c r="I5348" s="97"/>
      <c r="J5348" s="97"/>
      <c r="K5348" s="97"/>
      <c r="L5348" s="97"/>
      <c r="M5348" s="97"/>
    </row>
    <row r="5349" spans="1:13">
      <c r="A5349" s="5"/>
      <c r="B5349" s="96"/>
      <c r="C5349" s="96"/>
      <c r="D5349" s="97"/>
      <c r="E5349" s="97"/>
      <c r="F5349" s="97"/>
      <c r="G5349" s="97"/>
      <c r="H5349" s="97"/>
      <c r="I5349" s="97"/>
      <c r="J5349" s="97"/>
      <c r="K5349" s="97"/>
      <c r="L5349" s="97"/>
      <c r="M5349" s="97"/>
    </row>
    <row r="5350" spans="1:13">
      <c r="A5350" s="5"/>
      <c r="B5350" s="96"/>
      <c r="C5350" s="96"/>
      <c r="D5350" s="97"/>
      <c r="E5350" s="97"/>
      <c r="F5350" s="97"/>
      <c r="G5350" s="97"/>
      <c r="H5350" s="97"/>
      <c r="I5350" s="97"/>
      <c r="J5350" s="97"/>
      <c r="K5350" s="97"/>
      <c r="L5350" s="97"/>
      <c r="M5350" s="97"/>
    </row>
    <row r="5351" spans="1:13">
      <c r="A5351" s="5"/>
      <c r="B5351" s="96"/>
      <c r="C5351" s="96"/>
      <c r="D5351" s="97"/>
      <c r="E5351" s="97"/>
      <c r="F5351" s="97"/>
      <c r="G5351" s="97"/>
      <c r="H5351" s="97"/>
      <c r="I5351" s="97"/>
      <c r="J5351" s="97"/>
      <c r="K5351" s="97"/>
      <c r="L5351" s="97"/>
      <c r="M5351" s="97"/>
    </row>
    <row r="5352" spans="1:13">
      <c r="A5352" s="5"/>
      <c r="B5352" s="96"/>
      <c r="C5352" s="96"/>
      <c r="D5352" s="97"/>
      <c r="E5352" s="97"/>
      <c r="F5352" s="97"/>
      <c r="G5352" s="97"/>
      <c r="H5352" s="97"/>
      <c r="I5352" s="97"/>
      <c r="J5352" s="97"/>
      <c r="K5352" s="97"/>
      <c r="L5352" s="97"/>
      <c r="M5352" s="97"/>
    </row>
    <row r="5353" spans="1:13">
      <c r="A5353" s="5"/>
      <c r="B5353" s="96"/>
      <c r="C5353" s="96"/>
      <c r="D5353" s="97"/>
      <c r="E5353" s="97"/>
      <c r="F5353" s="97"/>
      <c r="G5353" s="97"/>
      <c r="H5353" s="97"/>
      <c r="I5353" s="97"/>
      <c r="J5353" s="97"/>
      <c r="K5353" s="97"/>
      <c r="L5353" s="97"/>
      <c r="M5353" s="97"/>
    </row>
    <row r="5354" spans="1:13">
      <c r="A5354" s="5"/>
      <c r="B5354" s="96"/>
      <c r="C5354" s="96"/>
      <c r="D5354" s="97"/>
      <c r="E5354" s="97"/>
      <c r="F5354" s="97"/>
      <c r="G5354" s="97"/>
      <c r="H5354" s="97"/>
      <c r="I5354" s="97"/>
      <c r="J5354" s="97"/>
      <c r="K5354" s="97"/>
      <c r="L5354" s="97"/>
      <c r="M5354" s="97"/>
    </row>
    <row r="5355" spans="1:13">
      <c r="A5355" s="5"/>
      <c r="B5355" s="96"/>
      <c r="C5355" s="96"/>
      <c r="D5355" s="97"/>
      <c r="E5355" s="97"/>
      <c r="F5355" s="97"/>
      <c r="G5355" s="97"/>
      <c r="H5355" s="97"/>
      <c r="I5355" s="97"/>
      <c r="J5355" s="97"/>
      <c r="K5355" s="97"/>
      <c r="L5355" s="97"/>
      <c r="M5355" s="97"/>
    </row>
    <row r="5356" spans="1:13">
      <c r="A5356" s="5"/>
      <c r="B5356" s="96"/>
      <c r="C5356" s="96"/>
      <c r="D5356" s="97"/>
      <c r="E5356" s="97"/>
      <c r="F5356" s="97"/>
      <c r="G5356" s="97"/>
      <c r="H5356" s="97"/>
      <c r="I5356" s="97"/>
      <c r="J5356" s="97"/>
      <c r="K5356" s="97"/>
      <c r="L5356" s="97"/>
      <c r="M5356" s="97"/>
    </row>
    <row r="5357" spans="1:13">
      <c r="A5357" s="5"/>
      <c r="B5357" s="96"/>
      <c r="C5357" s="96"/>
      <c r="D5357" s="97"/>
      <c r="E5357" s="97"/>
      <c r="F5357" s="97"/>
      <c r="G5357" s="97"/>
      <c r="H5357" s="97"/>
      <c r="I5357" s="97"/>
      <c r="J5357" s="97"/>
      <c r="K5357" s="97"/>
      <c r="L5357" s="97"/>
      <c r="M5357" s="97"/>
    </row>
    <row r="5358" spans="1:13">
      <c r="A5358" s="5"/>
      <c r="B5358" s="96"/>
      <c r="C5358" s="96"/>
      <c r="D5358" s="97"/>
      <c r="E5358" s="97"/>
      <c r="F5358" s="97"/>
      <c r="G5358" s="97"/>
      <c r="H5358" s="97"/>
      <c r="I5358" s="97"/>
      <c r="J5358" s="97"/>
      <c r="K5358" s="97"/>
      <c r="L5358" s="97"/>
      <c r="M5358" s="97"/>
    </row>
    <row r="5359" spans="1:13">
      <c r="A5359" s="5"/>
      <c r="B5359" s="96"/>
      <c r="C5359" s="96"/>
      <c r="D5359" s="97"/>
      <c r="E5359" s="97"/>
      <c r="F5359" s="97"/>
      <c r="G5359" s="97"/>
      <c r="H5359" s="97"/>
      <c r="I5359" s="97"/>
      <c r="J5359" s="97"/>
      <c r="K5359" s="97"/>
      <c r="L5359" s="97"/>
      <c r="M5359" s="97"/>
    </row>
    <row r="5360" spans="1:13">
      <c r="A5360" s="5"/>
      <c r="B5360" s="96"/>
      <c r="C5360" s="96"/>
      <c r="D5360" s="97"/>
      <c r="E5360" s="97"/>
      <c r="F5360" s="97"/>
      <c r="G5360" s="97"/>
      <c r="H5360" s="97"/>
      <c r="I5360" s="97"/>
      <c r="J5360" s="97"/>
      <c r="K5360" s="97"/>
      <c r="L5360" s="97"/>
      <c r="M5360" s="97"/>
    </row>
    <row r="5361" spans="1:13">
      <c r="A5361" s="5"/>
      <c r="B5361" s="96"/>
      <c r="C5361" s="96"/>
      <c r="D5361" s="97"/>
      <c r="E5361" s="97"/>
      <c r="F5361" s="97"/>
      <c r="G5361" s="97"/>
      <c r="H5361" s="97"/>
      <c r="I5361" s="97"/>
      <c r="J5361" s="97"/>
      <c r="K5361" s="97"/>
      <c r="L5361" s="97"/>
      <c r="M5361" s="97"/>
    </row>
    <row r="5362" spans="1:13">
      <c r="A5362" s="5"/>
      <c r="B5362" s="96"/>
      <c r="C5362" s="96"/>
      <c r="D5362" s="97"/>
      <c r="E5362" s="97"/>
      <c r="F5362" s="97"/>
      <c r="G5362" s="97"/>
      <c r="H5362" s="97"/>
      <c r="I5362" s="97"/>
      <c r="J5362" s="97"/>
      <c r="K5362" s="97"/>
      <c r="L5362" s="97"/>
      <c r="M5362" s="97"/>
    </row>
    <row r="5363" spans="1:13">
      <c r="A5363" s="5"/>
      <c r="B5363" s="96"/>
      <c r="C5363" s="96"/>
      <c r="D5363" s="97"/>
      <c r="E5363" s="97"/>
      <c r="F5363" s="97"/>
      <c r="G5363" s="97"/>
      <c r="H5363" s="97"/>
      <c r="I5363" s="97"/>
      <c r="J5363" s="97"/>
      <c r="K5363" s="97"/>
      <c r="L5363" s="97"/>
      <c r="M5363" s="97"/>
    </row>
    <row r="5364" spans="1:13">
      <c r="A5364" s="5"/>
      <c r="B5364" s="96"/>
      <c r="C5364" s="96"/>
      <c r="D5364" s="97"/>
      <c r="E5364" s="97"/>
      <c r="F5364" s="97"/>
      <c r="G5364" s="97"/>
      <c r="H5364" s="97"/>
      <c r="I5364" s="97"/>
      <c r="J5364" s="97"/>
      <c r="K5364" s="97"/>
      <c r="L5364" s="97"/>
      <c r="M5364" s="97"/>
    </row>
    <row r="5365" spans="1:13">
      <c r="A5365" s="5"/>
      <c r="B5365" s="96"/>
      <c r="C5365" s="96"/>
      <c r="D5365" s="97"/>
      <c r="E5365" s="97"/>
      <c r="F5365" s="97"/>
      <c r="G5365" s="97"/>
      <c r="H5365" s="97"/>
      <c r="I5365" s="97"/>
      <c r="J5365" s="97"/>
      <c r="K5365" s="97"/>
      <c r="L5365" s="97"/>
      <c r="M5365" s="97"/>
    </row>
    <row r="5366" spans="1:13">
      <c r="A5366" s="5"/>
      <c r="B5366" s="96"/>
      <c r="C5366" s="96"/>
      <c r="D5366" s="97"/>
      <c r="E5366" s="97"/>
      <c r="F5366" s="97"/>
      <c r="G5366" s="97"/>
      <c r="H5366" s="97"/>
      <c r="I5366" s="97"/>
      <c r="J5366" s="97"/>
      <c r="K5366" s="97"/>
      <c r="L5366" s="97"/>
      <c r="M5366" s="97"/>
    </row>
    <row r="5367" spans="1:13">
      <c r="A5367" s="5"/>
      <c r="B5367" s="96"/>
      <c r="C5367" s="96"/>
      <c r="D5367" s="97"/>
      <c r="E5367" s="97"/>
      <c r="F5367" s="97"/>
      <c r="G5367" s="97"/>
      <c r="H5367" s="97"/>
      <c r="I5367" s="97"/>
      <c r="J5367" s="97"/>
      <c r="K5367" s="97"/>
      <c r="L5367" s="97"/>
      <c r="M5367" s="97"/>
    </row>
    <row r="5368" spans="1:13">
      <c r="A5368" s="5"/>
      <c r="B5368" s="96"/>
      <c r="C5368" s="96"/>
      <c r="D5368" s="97"/>
      <c r="E5368" s="97"/>
      <c r="F5368" s="97"/>
      <c r="G5368" s="97"/>
      <c r="H5368" s="97"/>
      <c r="I5368" s="97"/>
      <c r="J5368" s="97"/>
      <c r="K5368" s="97"/>
      <c r="L5368" s="97"/>
      <c r="M5368" s="97"/>
    </row>
    <row r="5369" spans="1:13">
      <c r="A5369" s="5"/>
      <c r="B5369" s="96"/>
      <c r="C5369" s="96"/>
      <c r="D5369" s="97"/>
      <c r="E5369" s="97"/>
      <c r="F5369" s="97"/>
      <c r="G5369" s="97"/>
      <c r="H5369" s="97"/>
      <c r="I5369" s="97"/>
      <c r="J5369" s="97"/>
      <c r="K5369" s="97"/>
      <c r="L5369" s="97"/>
      <c r="M5369" s="97"/>
    </row>
    <row r="5370" spans="1:13">
      <c r="A5370" s="5"/>
      <c r="B5370" s="96"/>
      <c r="C5370" s="96"/>
      <c r="D5370" s="97"/>
      <c r="E5370" s="97"/>
      <c r="F5370" s="97"/>
      <c r="G5370" s="97"/>
      <c r="H5370" s="97"/>
      <c r="I5370" s="97"/>
      <c r="J5370" s="97"/>
      <c r="K5370" s="97"/>
      <c r="L5370" s="97"/>
      <c r="M5370" s="97"/>
    </row>
    <row r="5371" spans="1:13">
      <c r="A5371" s="5"/>
      <c r="B5371" s="96"/>
      <c r="C5371" s="96"/>
      <c r="D5371" s="97"/>
      <c r="E5371" s="97"/>
      <c r="F5371" s="97"/>
      <c r="G5371" s="97"/>
      <c r="H5371" s="97"/>
      <c r="I5371" s="97"/>
      <c r="J5371" s="97"/>
      <c r="K5371" s="97"/>
      <c r="L5371" s="97"/>
      <c r="M5371" s="97"/>
    </row>
    <row r="5372" spans="1:13">
      <c r="A5372" s="5"/>
      <c r="B5372" s="96"/>
      <c r="C5372" s="96"/>
      <c r="D5372" s="97"/>
      <c r="E5372" s="97"/>
      <c r="F5372" s="97"/>
      <c r="G5372" s="97"/>
      <c r="H5372" s="97"/>
      <c r="I5372" s="97"/>
      <c r="J5372" s="97"/>
      <c r="K5372" s="97"/>
      <c r="L5372" s="97"/>
      <c r="M5372" s="97"/>
    </row>
    <row r="5373" spans="1:13">
      <c r="A5373" s="5"/>
      <c r="B5373" s="96"/>
      <c r="C5373" s="96"/>
      <c r="D5373" s="97"/>
      <c r="E5373" s="97"/>
      <c r="F5373" s="97"/>
      <c r="G5373" s="97"/>
      <c r="H5373" s="97"/>
      <c r="I5373" s="97"/>
      <c r="J5373" s="97"/>
      <c r="K5373" s="97"/>
      <c r="L5373" s="97"/>
      <c r="M5373" s="97"/>
    </row>
    <row r="5374" spans="1:13">
      <c r="A5374" s="5"/>
      <c r="B5374" s="96"/>
      <c r="C5374" s="96"/>
      <c r="D5374" s="97"/>
      <c r="E5374" s="97"/>
      <c r="F5374" s="97"/>
      <c r="G5374" s="97"/>
      <c r="H5374" s="97"/>
      <c r="I5374" s="97"/>
      <c r="J5374" s="97"/>
      <c r="K5374" s="97"/>
      <c r="L5374" s="97"/>
      <c r="M5374" s="97"/>
    </row>
    <row r="5375" spans="1:13">
      <c r="A5375" s="5"/>
      <c r="B5375" s="96"/>
      <c r="C5375" s="96"/>
      <c r="D5375" s="97"/>
      <c r="E5375" s="97"/>
      <c r="F5375" s="97"/>
      <c r="G5375" s="97"/>
      <c r="H5375" s="97"/>
      <c r="I5375" s="97"/>
      <c r="J5375" s="97"/>
      <c r="K5375" s="97"/>
      <c r="L5375" s="97"/>
      <c r="M5375" s="97"/>
    </row>
    <row r="5376" spans="1:13">
      <c r="A5376" s="5"/>
      <c r="B5376" s="96"/>
      <c r="C5376" s="96"/>
      <c r="D5376" s="97"/>
      <c r="E5376" s="97"/>
      <c r="F5376" s="97"/>
      <c r="G5376" s="97"/>
      <c r="H5376" s="97"/>
      <c r="I5376" s="97"/>
      <c r="J5376" s="97"/>
      <c r="K5376" s="97"/>
      <c r="L5376" s="97"/>
      <c r="M5376" s="97"/>
    </row>
    <row r="5377" spans="1:13">
      <c r="A5377" s="5"/>
      <c r="B5377" s="96"/>
      <c r="C5377" s="96"/>
      <c r="D5377" s="97"/>
      <c r="E5377" s="97"/>
      <c r="F5377" s="97"/>
      <c r="G5377" s="97"/>
      <c r="H5377" s="97"/>
      <c r="I5377" s="97"/>
      <c r="J5377" s="97"/>
      <c r="K5377" s="97"/>
      <c r="L5377" s="97"/>
      <c r="M5377" s="97"/>
    </row>
    <row r="5378" spans="1:13">
      <c r="A5378" s="5"/>
      <c r="B5378" s="96"/>
      <c r="C5378" s="96"/>
      <c r="D5378" s="97"/>
      <c r="E5378" s="97"/>
      <c r="F5378" s="97"/>
      <c r="G5378" s="97"/>
      <c r="H5378" s="97"/>
      <c r="I5378" s="97"/>
      <c r="J5378" s="97"/>
      <c r="K5378" s="97"/>
      <c r="L5378" s="97"/>
      <c r="M5378" s="97"/>
    </row>
    <row r="5379" spans="1:13">
      <c r="A5379" s="5"/>
      <c r="B5379" s="96"/>
      <c r="C5379" s="96"/>
      <c r="D5379" s="97"/>
      <c r="E5379" s="97"/>
      <c r="F5379" s="97"/>
      <c r="G5379" s="97"/>
      <c r="H5379" s="97"/>
      <c r="I5379" s="97"/>
      <c r="J5379" s="97"/>
      <c r="K5379" s="97"/>
      <c r="L5379" s="97"/>
      <c r="M5379" s="97"/>
    </row>
    <row r="5380" spans="1:13">
      <c r="A5380" s="5"/>
      <c r="B5380" s="96"/>
      <c r="C5380" s="96"/>
      <c r="D5380" s="97"/>
      <c r="E5380" s="97"/>
      <c r="F5380" s="97"/>
      <c r="G5380" s="97"/>
      <c r="H5380" s="97"/>
      <c r="I5380" s="97"/>
      <c r="J5380" s="97"/>
      <c r="K5380" s="97"/>
      <c r="L5380" s="97"/>
      <c r="M5380" s="97"/>
    </row>
    <row r="5381" spans="1:13">
      <c r="A5381" s="5"/>
      <c r="B5381" s="96"/>
      <c r="C5381" s="96"/>
      <c r="D5381" s="97"/>
      <c r="E5381" s="97"/>
      <c r="F5381" s="97"/>
      <c r="G5381" s="97"/>
      <c r="H5381" s="97"/>
      <c r="I5381" s="97"/>
      <c r="J5381" s="97"/>
      <c r="K5381" s="97"/>
      <c r="L5381" s="97"/>
      <c r="M5381" s="97"/>
    </row>
    <row r="5382" spans="1:13">
      <c r="A5382" s="5"/>
      <c r="B5382" s="96"/>
      <c r="C5382" s="96"/>
      <c r="D5382" s="97"/>
      <c r="E5382" s="97"/>
      <c r="F5382" s="97"/>
      <c r="G5382" s="97"/>
      <c r="H5382" s="97"/>
      <c r="I5382" s="97"/>
      <c r="J5382" s="97"/>
      <c r="K5382" s="97"/>
      <c r="L5382" s="97"/>
      <c r="M5382" s="97"/>
    </row>
    <row r="5383" spans="1:13">
      <c r="A5383" s="5"/>
      <c r="B5383" s="96"/>
      <c r="C5383" s="96"/>
      <c r="D5383" s="97"/>
      <c r="E5383" s="97"/>
      <c r="F5383" s="97"/>
      <c r="G5383" s="97"/>
      <c r="H5383" s="97"/>
      <c r="I5383" s="97"/>
      <c r="J5383" s="97"/>
      <c r="K5383" s="97"/>
      <c r="L5383" s="97"/>
      <c r="M5383" s="97"/>
    </row>
    <row r="5384" spans="1:13">
      <c r="A5384" s="5"/>
      <c r="B5384" s="96"/>
      <c r="C5384" s="96"/>
      <c r="D5384" s="97"/>
      <c r="E5384" s="97"/>
      <c r="F5384" s="97"/>
      <c r="G5384" s="97"/>
      <c r="H5384" s="97"/>
      <c r="I5384" s="97"/>
      <c r="J5384" s="97"/>
      <c r="K5384" s="97"/>
      <c r="L5384" s="97"/>
      <c r="M5384" s="97"/>
    </row>
    <row r="5385" spans="1:13">
      <c r="A5385" s="5"/>
      <c r="B5385" s="96"/>
      <c r="C5385" s="96"/>
      <c r="D5385" s="97"/>
      <c r="E5385" s="97"/>
      <c r="F5385" s="97"/>
      <c r="G5385" s="97"/>
      <c r="H5385" s="97"/>
      <c r="I5385" s="97"/>
      <c r="J5385" s="97"/>
      <c r="K5385" s="97"/>
      <c r="L5385" s="97"/>
      <c r="M5385" s="97"/>
    </row>
    <row r="5386" spans="1:13">
      <c r="A5386" s="5"/>
      <c r="B5386" s="96"/>
      <c r="C5386" s="96"/>
      <c r="D5386" s="97"/>
      <c r="E5386" s="97"/>
      <c r="F5386" s="97"/>
      <c r="G5386" s="97"/>
      <c r="H5386" s="97"/>
      <c r="I5386" s="97"/>
      <c r="J5386" s="97"/>
      <c r="K5386" s="97"/>
      <c r="L5386" s="97"/>
      <c r="M5386" s="97"/>
    </row>
    <row r="5387" spans="1:13">
      <c r="A5387" s="5"/>
      <c r="B5387" s="96"/>
      <c r="C5387" s="96"/>
      <c r="D5387" s="97"/>
      <c r="E5387" s="97"/>
      <c r="F5387" s="97"/>
      <c r="G5387" s="97"/>
      <c r="H5387" s="97"/>
      <c r="I5387" s="97"/>
      <c r="J5387" s="97"/>
      <c r="K5387" s="97"/>
      <c r="L5387" s="97"/>
      <c r="M5387" s="97"/>
    </row>
    <row r="5388" spans="1:13">
      <c r="A5388" s="5"/>
      <c r="B5388" s="96"/>
      <c r="C5388" s="96"/>
      <c r="D5388" s="97"/>
      <c r="E5388" s="97"/>
      <c r="F5388" s="97"/>
      <c r="G5388" s="97"/>
      <c r="H5388" s="97"/>
      <c r="I5388" s="97"/>
      <c r="J5388" s="97"/>
      <c r="K5388" s="97"/>
      <c r="L5388" s="97"/>
      <c r="M5388" s="97"/>
    </row>
    <row r="5389" spans="1:13">
      <c r="A5389" s="5"/>
      <c r="B5389" s="96"/>
      <c r="C5389" s="96"/>
      <c r="D5389" s="97"/>
      <c r="E5389" s="97"/>
      <c r="F5389" s="97"/>
      <c r="G5389" s="97"/>
      <c r="H5389" s="97"/>
      <c r="I5389" s="97"/>
      <c r="J5389" s="97"/>
      <c r="K5389" s="97"/>
      <c r="L5389" s="97"/>
      <c r="M5389" s="97"/>
    </row>
    <row r="5390" spans="1:13">
      <c r="A5390" s="5"/>
      <c r="B5390" s="3"/>
      <c r="C5390" s="3"/>
      <c r="D5390" s="4"/>
      <c r="E5390" s="4"/>
      <c r="F5390" s="4"/>
      <c r="G5390" s="4"/>
      <c r="H5390" s="97"/>
      <c r="I5390" s="97"/>
      <c r="J5390" s="4"/>
      <c r="K5390" s="4"/>
      <c r="L5390" s="4"/>
      <c r="M5390" s="4"/>
    </row>
    <row r="5391" spans="1:13">
      <c r="A5391" s="5"/>
      <c r="B5391" s="96"/>
      <c r="C5391" s="96"/>
      <c r="D5391" s="97"/>
      <c r="E5391" s="97"/>
      <c r="F5391" s="97"/>
      <c r="G5391" s="97"/>
      <c r="H5391" s="97"/>
      <c r="I5391" s="97"/>
      <c r="J5391" s="97"/>
      <c r="K5391" s="97"/>
      <c r="L5391" s="97"/>
      <c r="M5391" s="97"/>
    </row>
    <row r="5392" spans="1:13">
      <c r="A5392" s="5"/>
      <c r="B5392" s="96"/>
      <c r="C5392" s="96"/>
      <c r="D5392" s="97"/>
      <c r="E5392" s="97"/>
      <c r="F5392" s="97"/>
      <c r="G5392" s="97"/>
      <c r="H5392" s="97"/>
      <c r="I5392" s="97"/>
      <c r="J5392" s="97"/>
      <c r="K5392" s="97"/>
      <c r="L5392" s="97"/>
      <c r="M5392" s="97"/>
    </row>
    <row r="5393" spans="1:13">
      <c r="A5393" s="5"/>
      <c r="B5393" s="96"/>
      <c r="C5393" s="96"/>
      <c r="D5393" s="97"/>
      <c r="E5393" s="97"/>
      <c r="F5393" s="97"/>
      <c r="G5393" s="97"/>
      <c r="H5393" s="97"/>
      <c r="I5393" s="97"/>
      <c r="J5393" s="97"/>
      <c r="K5393" s="97"/>
      <c r="L5393" s="97"/>
      <c r="M5393" s="97"/>
    </row>
    <row r="5394" spans="1:13">
      <c r="A5394" s="5"/>
      <c r="B5394" s="96"/>
      <c r="C5394" s="96"/>
      <c r="D5394" s="97"/>
      <c r="E5394" s="97"/>
      <c r="F5394" s="97"/>
      <c r="G5394" s="97"/>
      <c r="H5394" s="97"/>
      <c r="I5394" s="97"/>
      <c r="J5394" s="97"/>
      <c r="K5394" s="97"/>
      <c r="L5394" s="97"/>
      <c r="M5394" s="97"/>
    </row>
    <row r="5395" spans="1:13">
      <c r="A5395" s="5"/>
      <c r="B5395" s="3"/>
      <c r="C5395" s="3"/>
      <c r="D5395" s="4"/>
      <c r="E5395" s="4"/>
      <c r="F5395" s="4"/>
      <c r="G5395" s="4"/>
      <c r="H5395" s="97"/>
      <c r="I5395" s="4"/>
      <c r="J5395" s="4"/>
      <c r="K5395" s="4"/>
      <c r="L5395" s="4"/>
      <c r="M5395" s="4"/>
    </row>
    <row r="5396" spans="1:13">
      <c r="A5396" s="5"/>
      <c r="B5396" s="3"/>
      <c r="C5396" s="3"/>
      <c r="D5396" s="4"/>
      <c r="E5396" s="4"/>
      <c r="F5396" s="4"/>
      <c r="G5396" s="4"/>
      <c r="H5396" s="97"/>
      <c r="I5396" s="4"/>
      <c r="J5396" s="4"/>
      <c r="K5396" s="4"/>
      <c r="L5396" s="4"/>
      <c r="M5396" s="4"/>
    </row>
    <row r="5397" spans="1:13">
      <c r="A5397" s="5"/>
      <c r="B5397" s="3"/>
      <c r="C5397" s="3"/>
      <c r="D5397" s="4"/>
      <c r="E5397" s="4"/>
      <c r="F5397" s="4"/>
      <c r="G5397" s="4"/>
      <c r="H5397" s="97"/>
      <c r="I5397" s="4"/>
      <c r="J5397" s="4"/>
      <c r="K5397" s="4"/>
      <c r="L5397" s="4"/>
      <c r="M5397" s="4"/>
    </row>
    <row r="5398" spans="1:13">
      <c r="A5398" s="5"/>
      <c r="B5398" s="96"/>
      <c r="C5398" s="96"/>
      <c r="D5398" s="97"/>
      <c r="E5398" s="97"/>
      <c r="F5398" s="97"/>
      <c r="G5398" s="97"/>
      <c r="H5398" s="97"/>
      <c r="I5398" s="97"/>
      <c r="J5398" s="97"/>
      <c r="K5398" s="97"/>
      <c r="L5398" s="97"/>
      <c r="M5398" s="97"/>
    </row>
    <row r="5399" spans="1:13">
      <c r="A5399" s="5"/>
      <c r="B5399" s="96"/>
      <c r="C5399" s="96"/>
      <c r="D5399" s="97"/>
      <c r="E5399" s="97"/>
      <c r="F5399" s="97"/>
      <c r="G5399" s="97"/>
      <c r="H5399" s="97"/>
      <c r="I5399" s="97"/>
      <c r="J5399" s="97"/>
      <c r="K5399" s="97"/>
      <c r="L5399" s="97"/>
      <c r="M5399" s="97"/>
    </row>
    <row r="5400" spans="1:13">
      <c r="A5400" s="5"/>
      <c r="B5400" s="96"/>
      <c r="C5400" s="96"/>
      <c r="D5400" s="97"/>
      <c r="E5400" s="97"/>
      <c r="F5400" s="97"/>
      <c r="G5400" s="97"/>
      <c r="H5400" s="97"/>
      <c r="I5400" s="97"/>
      <c r="J5400" s="97"/>
      <c r="K5400" s="97"/>
      <c r="L5400" s="97"/>
      <c r="M5400" s="97"/>
    </row>
    <row r="5401" spans="1:13">
      <c r="A5401" s="5"/>
      <c r="B5401" s="96"/>
      <c r="C5401" s="96"/>
      <c r="D5401" s="97"/>
      <c r="E5401" s="97"/>
      <c r="F5401" s="97"/>
      <c r="G5401" s="97"/>
      <c r="H5401" s="97"/>
      <c r="I5401" s="97"/>
      <c r="J5401" s="97"/>
      <c r="K5401" s="97"/>
      <c r="L5401" s="97"/>
      <c r="M5401" s="97"/>
    </row>
    <row r="5402" spans="1:13">
      <c r="A5402" s="5"/>
      <c r="B5402" s="96"/>
      <c r="C5402" s="96"/>
      <c r="D5402" s="97"/>
      <c r="E5402" s="97"/>
      <c r="F5402" s="97"/>
      <c r="G5402" s="97"/>
      <c r="H5402" s="97"/>
      <c r="I5402" s="97"/>
      <c r="J5402" s="97"/>
      <c r="K5402" s="97"/>
      <c r="L5402" s="97"/>
      <c r="M5402" s="97"/>
    </row>
    <row r="5403" spans="1:13">
      <c r="A5403" s="5"/>
      <c r="B5403" s="3"/>
      <c r="C5403" s="3"/>
      <c r="D5403" s="4"/>
      <c r="E5403" s="4"/>
      <c r="F5403" s="4"/>
      <c r="G5403" s="4"/>
      <c r="H5403" s="97"/>
      <c r="I5403" s="97"/>
      <c r="J5403" s="97"/>
      <c r="K5403" s="97"/>
      <c r="L5403" s="4"/>
      <c r="M5403" s="4"/>
    </row>
    <row r="5404" spans="1:13">
      <c r="A5404" s="5"/>
      <c r="B5404" s="3"/>
      <c r="C5404" s="3"/>
      <c r="D5404" s="4"/>
      <c r="E5404" s="4"/>
      <c r="F5404" s="4"/>
      <c r="G5404" s="4"/>
      <c r="H5404" s="97"/>
      <c r="I5404" s="4"/>
      <c r="J5404" s="4"/>
      <c r="K5404" s="4"/>
      <c r="L5404" s="4"/>
      <c r="M5404" s="4"/>
    </row>
    <row r="5405" spans="1:13">
      <c r="A5405" s="5"/>
      <c r="B5405" s="3"/>
      <c r="C5405" s="3"/>
      <c r="D5405" s="4"/>
      <c r="E5405" s="4"/>
      <c r="F5405" s="4"/>
      <c r="G5405" s="4"/>
      <c r="H5405" s="97"/>
      <c r="I5405" s="4"/>
      <c r="J5405" s="4"/>
      <c r="K5405" s="4"/>
      <c r="L5405" s="4"/>
      <c r="M5405" s="4"/>
    </row>
    <row r="5406" spans="1:13">
      <c r="A5406" s="5"/>
      <c r="B5406" s="3"/>
      <c r="C5406" s="3"/>
      <c r="D5406" s="4"/>
      <c r="E5406" s="4"/>
      <c r="F5406" s="4"/>
      <c r="G5406" s="4"/>
      <c r="H5406" s="97"/>
      <c r="I5406" s="97"/>
      <c r="J5406" s="4"/>
      <c r="K5406" s="4"/>
      <c r="L5406" s="4"/>
      <c r="M5406" s="4"/>
    </row>
    <row r="5407" spans="1:13">
      <c r="A5407" s="5"/>
      <c r="B5407" s="96"/>
      <c r="C5407" s="96"/>
      <c r="D5407" s="97"/>
      <c r="E5407" s="97"/>
      <c r="F5407" s="97"/>
      <c r="G5407" s="97"/>
      <c r="H5407" s="97"/>
      <c r="I5407" s="97"/>
      <c r="J5407" s="97"/>
      <c r="K5407" s="97"/>
      <c r="L5407" s="97"/>
      <c r="M5407" s="97"/>
    </row>
    <row r="5408" spans="1:13">
      <c r="A5408" s="5"/>
      <c r="B5408" s="96"/>
      <c r="C5408" s="96"/>
      <c r="D5408" s="97"/>
      <c r="E5408" s="97"/>
      <c r="F5408" s="97"/>
      <c r="G5408" s="97"/>
      <c r="H5408" s="97"/>
      <c r="I5408" s="97"/>
      <c r="J5408" s="97"/>
      <c r="K5408" s="97"/>
      <c r="L5408" s="97"/>
      <c r="M5408" s="97"/>
    </row>
    <row r="5409" spans="1:13">
      <c r="A5409" s="5"/>
      <c r="B5409" s="96"/>
      <c r="C5409" s="96"/>
      <c r="D5409" s="97"/>
      <c r="E5409" s="97"/>
      <c r="F5409" s="97"/>
      <c r="G5409" s="97"/>
      <c r="H5409" s="97"/>
      <c r="I5409" s="97"/>
      <c r="J5409" s="97"/>
      <c r="K5409" s="97"/>
      <c r="L5409" s="97"/>
      <c r="M5409" s="97"/>
    </row>
    <row r="5410" spans="1:13">
      <c r="A5410" s="5"/>
      <c r="B5410" s="96"/>
      <c r="C5410" s="96"/>
      <c r="D5410" s="97"/>
      <c r="E5410" s="97"/>
      <c r="F5410" s="97"/>
      <c r="G5410" s="97"/>
      <c r="H5410" s="97"/>
      <c r="I5410" s="97"/>
      <c r="J5410" s="97"/>
      <c r="K5410" s="97"/>
      <c r="L5410" s="97"/>
      <c r="M5410" s="97"/>
    </row>
    <row r="5411" spans="1:13">
      <c r="A5411" s="5"/>
      <c r="B5411" s="96"/>
      <c r="C5411" s="96"/>
      <c r="D5411" s="97"/>
      <c r="E5411" s="97"/>
      <c r="F5411" s="97"/>
      <c r="G5411" s="97"/>
      <c r="H5411" s="97"/>
      <c r="I5411" s="97"/>
      <c r="J5411" s="97"/>
      <c r="K5411" s="97"/>
      <c r="L5411" s="97"/>
      <c r="M5411" s="97"/>
    </row>
    <row r="5412" spans="1:13">
      <c r="A5412" s="5"/>
      <c r="B5412" s="96"/>
      <c r="C5412" s="96"/>
      <c r="D5412" s="97"/>
      <c r="E5412" s="4"/>
      <c r="F5412" s="4"/>
      <c r="G5412" s="4"/>
      <c r="H5412" s="97"/>
      <c r="I5412" s="97"/>
      <c r="J5412" s="97"/>
      <c r="K5412" s="97"/>
      <c r="L5412" s="97"/>
      <c r="M5412" s="97"/>
    </row>
    <row r="5413" spans="1:13">
      <c r="A5413" s="5"/>
      <c r="B5413" s="96"/>
      <c r="C5413" s="96"/>
      <c r="D5413" s="97"/>
      <c r="E5413" s="97"/>
      <c r="F5413" s="97"/>
      <c r="G5413" s="97"/>
      <c r="H5413" s="97"/>
      <c r="I5413" s="97"/>
      <c r="J5413" s="97"/>
      <c r="K5413" s="97"/>
      <c r="L5413" s="97"/>
      <c r="M5413" s="97"/>
    </row>
    <row r="5414" spans="1:13">
      <c r="A5414" s="5"/>
      <c r="B5414" s="96"/>
      <c r="C5414" s="96"/>
      <c r="D5414" s="97"/>
      <c r="E5414" s="97"/>
      <c r="F5414" s="97"/>
      <c r="G5414" s="97"/>
      <c r="H5414" s="97"/>
      <c r="I5414" s="97"/>
      <c r="J5414" s="97"/>
      <c r="K5414" s="97"/>
      <c r="L5414" s="97"/>
      <c r="M5414" s="97"/>
    </row>
    <row r="5415" spans="1:13">
      <c r="A5415" s="5"/>
      <c r="B5415" s="96"/>
      <c r="C5415" s="96"/>
      <c r="D5415" s="97"/>
      <c r="E5415" s="97"/>
      <c r="F5415" s="97"/>
      <c r="G5415" s="97"/>
      <c r="H5415" s="97"/>
      <c r="I5415" s="97"/>
      <c r="J5415" s="97"/>
      <c r="K5415" s="97"/>
      <c r="L5415" s="97"/>
      <c r="M5415" s="97"/>
    </row>
    <row r="5416" spans="1:13">
      <c r="A5416" s="5"/>
      <c r="B5416" s="96"/>
      <c r="C5416" s="96"/>
      <c r="D5416" s="97"/>
      <c r="E5416" s="97"/>
      <c r="F5416" s="97"/>
      <c r="G5416" s="97"/>
      <c r="H5416" s="97"/>
      <c r="I5416" s="97"/>
      <c r="J5416" s="97"/>
      <c r="K5416" s="97"/>
      <c r="L5416" s="97"/>
      <c r="M5416" s="97"/>
    </row>
    <row r="5417" spans="1:13">
      <c r="A5417" s="5"/>
      <c r="B5417" s="96"/>
      <c r="C5417" s="96"/>
      <c r="D5417" s="97"/>
      <c r="E5417" s="97"/>
      <c r="F5417" s="97"/>
      <c r="G5417" s="97"/>
      <c r="H5417" s="97"/>
      <c r="I5417" s="97"/>
      <c r="J5417" s="97"/>
      <c r="K5417" s="97"/>
      <c r="L5417" s="97"/>
      <c r="M5417" s="97"/>
    </row>
    <row r="5418" spans="1:13">
      <c r="A5418" s="5"/>
      <c r="B5418" s="96"/>
      <c r="C5418" s="96"/>
      <c r="D5418" s="97"/>
      <c r="E5418" s="97"/>
      <c r="F5418" s="97"/>
      <c r="G5418" s="97"/>
      <c r="H5418" s="97"/>
      <c r="I5418" s="97"/>
      <c r="J5418" s="97"/>
      <c r="K5418" s="97"/>
      <c r="L5418" s="97"/>
      <c r="M5418" s="97"/>
    </row>
    <row r="5419" spans="1:13">
      <c r="A5419" s="5"/>
      <c r="B5419" s="96"/>
      <c r="C5419" s="96"/>
      <c r="D5419" s="97"/>
      <c r="E5419" s="97"/>
      <c r="F5419" s="97"/>
      <c r="G5419" s="97"/>
      <c r="H5419" s="97"/>
      <c r="I5419" s="97"/>
      <c r="J5419" s="97"/>
      <c r="K5419" s="97"/>
      <c r="L5419" s="97"/>
      <c r="M5419" s="97"/>
    </row>
    <row r="5420" spans="1:13">
      <c r="A5420" s="5"/>
      <c r="B5420" s="96"/>
      <c r="C5420" s="96"/>
      <c r="D5420" s="97"/>
      <c r="E5420" s="97"/>
      <c r="F5420" s="97"/>
      <c r="G5420" s="97"/>
      <c r="H5420" s="97"/>
      <c r="I5420" s="97"/>
      <c r="J5420" s="97"/>
      <c r="K5420" s="97"/>
      <c r="L5420" s="97"/>
      <c r="M5420" s="97"/>
    </row>
    <row r="5421" spans="1:13">
      <c r="A5421" s="5"/>
      <c r="B5421" s="96"/>
      <c r="C5421" s="96"/>
      <c r="D5421" s="97"/>
      <c r="E5421" s="97"/>
      <c r="F5421" s="97"/>
      <c r="G5421" s="97"/>
      <c r="H5421" s="97"/>
      <c r="I5421" s="97"/>
      <c r="J5421" s="97"/>
      <c r="K5421" s="97"/>
      <c r="L5421" s="97"/>
      <c r="M5421" s="97"/>
    </row>
    <row r="5422" spans="1:13">
      <c r="A5422" s="5"/>
      <c r="B5422" s="96"/>
      <c r="C5422" s="96"/>
      <c r="D5422" s="97"/>
      <c r="E5422" s="97"/>
      <c r="F5422" s="97"/>
      <c r="G5422" s="97"/>
      <c r="H5422" s="97"/>
      <c r="I5422" s="97"/>
      <c r="J5422" s="97"/>
      <c r="K5422" s="97"/>
      <c r="L5422" s="97"/>
      <c r="M5422" s="97"/>
    </row>
    <row r="5423" spans="1:13">
      <c r="A5423" s="5"/>
      <c r="B5423" s="96"/>
      <c r="C5423" s="96"/>
      <c r="D5423" s="97"/>
      <c r="E5423" s="97"/>
      <c r="F5423" s="97"/>
      <c r="G5423" s="97"/>
      <c r="H5423" s="97"/>
      <c r="I5423" s="97"/>
      <c r="J5423" s="97"/>
      <c r="K5423" s="97"/>
      <c r="L5423" s="97"/>
      <c r="M5423" s="97"/>
    </row>
    <row r="5424" spans="1:13">
      <c r="A5424" s="5"/>
      <c r="B5424" s="96"/>
      <c r="C5424" s="96"/>
      <c r="D5424" s="97"/>
      <c r="E5424" s="97"/>
      <c r="F5424" s="97"/>
      <c r="G5424" s="97"/>
      <c r="H5424" s="97"/>
      <c r="I5424" s="97"/>
      <c r="J5424" s="97"/>
      <c r="K5424" s="97"/>
      <c r="L5424" s="97"/>
      <c r="M5424" s="97"/>
    </row>
    <row r="5425" spans="1:13">
      <c r="A5425" s="5"/>
      <c r="B5425" s="96"/>
      <c r="C5425" s="96"/>
      <c r="D5425" s="97"/>
      <c r="E5425" s="97"/>
      <c r="F5425" s="97"/>
      <c r="G5425" s="97"/>
      <c r="H5425" s="97"/>
      <c r="I5425" s="97"/>
      <c r="J5425" s="97"/>
      <c r="K5425" s="97"/>
      <c r="L5425" s="97"/>
      <c r="M5425" s="97"/>
    </row>
    <row r="5426" spans="1:13">
      <c r="A5426" s="5"/>
      <c r="B5426" s="96"/>
      <c r="C5426" s="96"/>
      <c r="D5426" s="97"/>
      <c r="E5426" s="97"/>
      <c r="F5426" s="97"/>
      <c r="G5426" s="97"/>
      <c r="H5426" s="97"/>
      <c r="I5426" s="97"/>
      <c r="J5426" s="97"/>
      <c r="K5426" s="97"/>
      <c r="L5426" s="97"/>
      <c r="M5426" s="97"/>
    </row>
    <row r="5427" spans="1:13">
      <c r="A5427" s="5"/>
      <c r="B5427" s="96"/>
      <c r="C5427" s="96"/>
      <c r="D5427" s="97"/>
      <c r="E5427" s="97"/>
      <c r="F5427" s="97"/>
      <c r="G5427" s="97"/>
      <c r="H5427" s="97"/>
      <c r="I5427" s="97"/>
      <c r="J5427" s="97"/>
      <c r="K5427" s="97"/>
      <c r="L5427" s="97"/>
      <c r="M5427" s="97"/>
    </row>
    <row r="5428" spans="1:13">
      <c r="A5428" s="5"/>
      <c r="B5428" s="96"/>
      <c r="C5428" s="96"/>
      <c r="D5428" s="97"/>
      <c r="E5428" s="97"/>
      <c r="F5428" s="97"/>
      <c r="G5428" s="97"/>
      <c r="H5428" s="97"/>
      <c r="I5428" s="97"/>
      <c r="J5428" s="97"/>
      <c r="K5428" s="97"/>
      <c r="L5428" s="97"/>
      <c r="M5428" s="97"/>
    </row>
    <row r="5429" spans="1:13">
      <c r="A5429" s="5"/>
      <c r="B5429" s="96"/>
      <c r="C5429" s="96"/>
      <c r="D5429" s="97"/>
      <c r="E5429" s="97"/>
      <c r="F5429" s="97"/>
      <c r="G5429" s="97"/>
      <c r="H5429" s="97"/>
      <c r="I5429" s="97"/>
      <c r="J5429" s="97"/>
      <c r="K5429" s="97"/>
      <c r="L5429" s="97"/>
      <c r="M5429" s="97"/>
    </row>
    <row r="5430" spans="1:13">
      <c r="A5430" s="5"/>
      <c r="B5430" s="96"/>
      <c r="C5430" s="96"/>
      <c r="D5430" s="97"/>
      <c r="E5430" s="97"/>
      <c r="F5430" s="97"/>
      <c r="G5430" s="97"/>
      <c r="H5430" s="97"/>
      <c r="I5430" s="97"/>
      <c r="J5430" s="97"/>
      <c r="K5430" s="97"/>
      <c r="L5430" s="97"/>
      <c r="M5430" s="97"/>
    </row>
    <row r="5431" spans="1:13">
      <c r="A5431" s="5"/>
      <c r="B5431" s="96"/>
      <c r="C5431" s="96"/>
      <c r="D5431" s="97"/>
      <c r="E5431" s="97"/>
      <c r="F5431" s="97"/>
      <c r="G5431" s="97"/>
      <c r="H5431" s="97"/>
      <c r="I5431" s="97"/>
      <c r="J5431" s="97"/>
      <c r="K5431" s="97"/>
      <c r="L5431" s="97"/>
      <c r="M5431" s="97"/>
    </row>
    <row r="5432" spans="1:13">
      <c r="A5432" s="5"/>
      <c r="B5432" s="96"/>
      <c r="C5432" s="96"/>
      <c r="D5432" s="97"/>
      <c r="E5432" s="97"/>
      <c r="F5432" s="97"/>
      <c r="G5432" s="97"/>
      <c r="H5432" s="97"/>
      <c r="I5432" s="97"/>
      <c r="J5432" s="97"/>
      <c r="K5432" s="97"/>
      <c r="L5432" s="97"/>
      <c r="M5432" s="97"/>
    </row>
    <row r="5433" spans="1:13">
      <c r="A5433" s="5"/>
      <c r="B5433" s="96"/>
      <c r="C5433" s="96"/>
      <c r="D5433" s="97"/>
      <c r="E5433" s="97"/>
      <c r="F5433" s="97"/>
      <c r="G5433" s="97"/>
      <c r="H5433" s="97"/>
      <c r="I5433" s="97"/>
      <c r="J5433" s="97"/>
      <c r="K5433" s="97"/>
      <c r="L5433" s="97"/>
      <c r="M5433" s="97"/>
    </row>
    <row r="5434" spans="1:13">
      <c r="A5434" s="5"/>
      <c r="B5434" s="96"/>
      <c r="C5434" s="96"/>
      <c r="D5434" s="97"/>
      <c r="E5434" s="97"/>
      <c r="F5434" s="97"/>
      <c r="G5434" s="97"/>
      <c r="H5434" s="97"/>
      <c r="I5434" s="97"/>
      <c r="J5434" s="97"/>
      <c r="K5434" s="97"/>
      <c r="L5434" s="97"/>
      <c r="M5434" s="97"/>
    </row>
    <row r="5435" spans="1:13">
      <c r="A5435" s="5"/>
      <c r="B5435" s="96"/>
      <c r="C5435" s="96"/>
      <c r="D5435" s="97"/>
      <c r="E5435" s="97"/>
      <c r="F5435" s="97"/>
      <c r="G5435" s="97"/>
      <c r="H5435" s="97"/>
      <c r="I5435" s="97"/>
      <c r="J5435" s="97"/>
      <c r="K5435" s="97"/>
      <c r="L5435" s="97"/>
      <c r="M5435" s="97"/>
    </row>
    <row r="5436" spans="1:13">
      <c r="A5436" s="5"/>
      <c r="B5436" s="96"/>
      <c r="C5436" s="96"/>
      <c r="D5436" s="97"/>
      <c r="E5436" s="97"/>
      <c r="F5436" s="97"/>
      <c r="G5436" s="97"/>
      <c r="H5436" s="97"/>
      <c r="I5436" s="97"/>
      <c r="J5436" s="97"/>
      <c r="K5436" s="97"/>
      <c r="L5436" s="97"/>
      <c r="M5436" s="97"/>
    </row>
    <row r="5437" spans="1:13">
      <c r="A5437" s="5"/>
      <c r="B5437" s="96"/>
      <c r="C5437" s="96"/>
      <c r="D5437" s="97"/>
      <c r="E5437" s="97"/>
      <c r="F5437" s="97"/>
      <c r="G5437" s="97"/>
      <c r="H5437" s="97"/>
      <c r="I5437" s="97"/>
      <c r="J5437" s="97"/>
      <c r="K5437" s="97"/>
      <c r="L5437" s="97"/>
      <c r="M5437" s="97"/>
    </row>
    <row r="5438" spans="1:13">
      <c r="A5438" s="5"/>
      <c r="B5438" s="96"/>
      <c r="C5438" s="96"/>
      <c r="D5438" s="97"/>
      <c r="E5438" s="97"/>
      <c r="F5438" s="97"/>
      <c r="G5438" s="97"/>
      <c r="H5438" s="97"/>
      <c r="I5438" s="97"/>
      <c r="J5438" s="97"/>
      <c r="K5438" s="97"/>
      <c r="L5438" s="97"/>
      <c r="M5438" s="97"/>
    </row>
    <row r="5439" spans="1:13">
      <c r="A5439" s="5"/>
      <c r="B5439" s="96"/>
      <c r="C5439" s="96"/>
      <c r="D5439" s="97"/>
      <c r="E5439" s="97"/>
      <c r="F5439" s="97"/>
      <c r="G5439" s="97"/>
      <c r="H5439" s="97"/>
      <c r="I5439" s="97"/>
      <c r="J5439" s="97"/>
      <c r="K5439" s="97"/>
      <c r="L5439" s="97"/>
      <c r="M5439" s="97"/>
    </row>
    <row r="5440" spans="1:13">
      <c r="A5440" s="5"/>
      <c r="B5440" s="96"/>
      <c r="C5440" s="96"/>
      <c r="D5440" s="97"/>
      <c r="E5440" s="97"/>
      <c r="F5440" s="97"/>
      <c r="G5440" s="97"/>
      <c r="H5440" s="97"/>
      <c r="I5440" s="97"/>
      <c r="J5440" s="97"/>
      <c r="K5440" s="97"/>
      <c r="L5440" s="97"/>
      <c r="M5440" s="97"/>
    </row>
    <row r="5441" spans="1:13">
      <c r="A5441" s="5"/>
      <c r="B5441" s="96"/>
      <c r="C5441" s="96"/>
      <c r="D5441" s="97"/>
      <c r="E5441" s="97"/>
      <c r="F5441" s="97"/>
      <c r="G5441" s="97"/>
      <c r="H5441" s="97"/>
      <c r="I5441" s="97"/>
      <c r="J5441" s="97"/>
      <c r="K5441" s="97"/>
      <c r="L5441" s="97"/>
      <c r="M5441" s="97"/>
    </row>
    <row r="5442" spans="1:13">
      <c r="A5442" s="5"/>
      <c r="B5442" s="96"/>
      <c r="C5442" s="96"/>
      <c r="D5442" s="97"/>
      <c r="E5442" s="97"/>
      <c r="F5442" s="97"/>
      <c r="G5442" s="97"/>
      <c r="H5442" s="97"/>
      <c r="I5442" s="97"/>
      <c r="J5442" s="97"/>
      <c r="K5442" s="97"/>
      <c r="L5442" s="97"/>
      <c r="M5442" s="97"/>
    </row>
    <row r="5443" spans="1:13">
      <c r="A5443" s="5"/>
      <c r="B5443" s="96"/>
      <c r="C5443" s="96"/>
      <c r="D5443" s="97"/>
      <c r="E5443" s="97"/>
      <c r="F5443" s="97"/>
      <c r="G5443" s="97"/>
      <c r="H5443" s="97"/>
      <c r="I5443" s="97"/>
      <c r="J5443" s="97"/>
      <c r="K5443" s="97"/>
      <c r="L5443" s="97"/>
      <c r="M5443" s="97"/>
    </row>
    <row r="5444" spans="1:13">
      <c r="A5444" s="5"/>
      <c r="B5444" s="96"/>
      <c r="C5444" s="96"/>
      <c r="D5444" s="97"/>
      <c r="E5444" s="97"/>
      <c r="F5444" s="97"/>
      <c r="G5444" s="97"/>
      <c r="H5444" s="97"/>
      <c r="I5444" s="97"/>
      <c r="J5444" s="97"/>
      <c r="K5444" s="97"/>
      <c r="L5444" s="97"/>
      <c r="M5444" s="97"/>
    </row>
    <row r="5445" spans="1:13">
      <c r="A5445" s="5"/>
      <c r="B5445" s="96"/>
      <c r="C5445" s="96"/>
      <c r="D5445" s="97"/>
      <c r="E5445" s="97"/>
      <c r="F5445" s="97"/>
      <c r="G5445" s="97"/>
      <c r="H5445" s="97"/>
      <c r="I5445" s="97"/>
      <c r="J5445" s="97"/>
      <c r="K5445" s="97"/>
      <c r="L5445" s="97"/>
      <c r="M5445" s="97"/>
    </row>
    <row r="5446" spans="1:13">
      <c r="A5446" s="5"/>
      <c r="B5446" s="96"/>
      <c r="C5446" s="96"/>
      <c r="D5446" s="97"/>
      <c r="E5446" s="97"/>
      <c r="F5446" s="97"/>
      <c r="G5446" s="97"/>
      <c r="H5446" s="97"/>
      <c r="I5446" s="97"/>
      <c r="J5446" s="97"/>
      <c r="K5446" s="97"/>
      <c r="L5446" s="97"/>
      <c r="M5446" s="97"/>
    </row>
    <row r="5447" spans="1:13">
      <c r="A5447" s="5"/>
      <c r="B5447" s="96"/>
      <c r="C5447" s="96"/>
      <c r="D5447" s="97"/>
      <c r="E5447" s="97"/>
      <c r="F5447" s="97"/>
      <c r="G5447" s="97"/>
      <c r="H5447" s="97"/>
      <c r="I5447" s="97"/>
      <c r="J5447" s="97"/>
      <c r="K5447" s="97"/>
      <c r="L5447" s="97"/>
      <c r="M5447" s="97"/>
    </row>
    <row r="5448" spans="1:13">
      <c r="A5448" s="5"/>
      <c r="B5448" s="96"/>
      <c r="C5448" s="96"/>
      <c r="D5448" s="97"/>
      <c r="E5448" s="97"/>
      <c r="F5448" s="97"/>
      <c r="G5448" s="97"/>
      <c r="H5448" s="97"/>
      <c r="I5448" s="97"/>
      <c r="J5448" s="97"/>
      <c r="K5448" s="97"/>
      <c r="L5448" s="97"/>
      <c r="M5448" s="97"/>
    </row>
    <row r="5449" spans="1:13">
      <c r="A5449" s="5"/>
      <c r="B5449" s="96"/>
      <c r="C5449" s="96"/>
      <c r="D5449" s="97"/>
      <c r="E5449" s="97"/>
      <c r="F5449" s="97"/>
      <c r="G5449" s="97"/>
      <c r="H5449" s="97"/>
      <c r="I5449" s="97"/>
      <c r="J5449" s="97"/>
      <c r="K5449" s="97"/>
      <c r="L5449" s="97"/>
      <c r="M5449" s="97"/>
    </row>
    <row r="5450" spans="1:13">
      <c r="A5450" s="5"/>
      <c r="B5450" s="96"/>
      <c r="C5450" s="96"/>
      <c r="D5450" s="97"/>
      <c r="E5450" s="97"/>
      <c r="F5450" s="97"/>
      <c r="G5450" s="97"/>
      <c r="H5450" s="97"/>
      <c r="I5450" s="97"/>
      <c r="J5450" s="97"/>
      <c r="K5450" s="97"/>
      <c r="L5450" s="97"/>
      <c r="M5450" s="97"/>
    </row>
    <row r="5451" spans="1:13">
      <c r="A5451" s="5"/>
      <c r="B5451" s="96"/>
      <c r="C5451" s="96"/>
      <c r="D5451" s="97"/>
      <c r="E5451" s="97"/>
      <c r="F5451" s="97"/>
      <c r="G5451" s="97"/>
      <c r="H5451" s="97"/>
      <c r="I5451" s="97"/>
      <c r="J5451" s="97"/>
      <c r="K5451" s="97"/>
      <c r="L5451" s="97"/>
      <c r="M5451" s="97"/>
    </row>
    <row r="5452" spans="1:13">
      <c r="A5452" s="5"/>
      <c r="B5452" s="96"/>
      <c r="C5452" s="96"/>
      <c r="D5452" s="97"/>
      <c r="E5452" s="97"/>
      <c r="F5452" s="97"/>
      <c r="G5452" s="97"/>
      <c r="H5452" s="97"/>
      <c r="I5452" s="97"/>
      <c r="J5452" s="97"/>
      <c r="K5452" s="97"/>
      <c r="L5452" s="97"/>
      <c r="M5452" s="97"/>
    </row>
    <row r="5453" spans="1:13">
      <c r="A5453" s="5"/>
      <c r="B5453" s="96"/>
      <c r="C5453" s="96"/>
      <c r="D5453" s="97"/>
      <c r="E5453" s="97"/>
      <c r="F5453" s="97"/>
      <c r="G5453" s="97"/>
      <c r="H5453" s="97"/>
      <c r="I5453" s="97"/>
      <c r="J5453" s="97"/>
      <c r="K5453" s="97"/>
      <c r="L5453" s="97"/>
      <c r="M5453" s="97"/>
    </row>
    <row r="5454" spans="1:13">
      <c r="A5454" s="5"/>
      <c r="B5454" s="96"/>
      <c r="C5454" s="96"/>
      <c r="D5454" s="97"/>
      <c r="E5454" s="97"/>
      <c r="F5454" s="97"/>
      <c r="G5454" s="97"/>
      <c r="H5454" s="97"/>
      <c r="I5454" s="97"/>
      <c r="J5454" s="97"/>
      <c r="K5454" s="97"/>
      <c r="L5454" s="97"/>
      <c r="M5454" s="97"/>
    </row>
    <row r="5455" spans="1:13">
      <c r="A5455" s="5"/>
      <c r="B5455" s="96"/>
      <c r="C5455" s="96"/>
      <c r="D5455" s="97"/>
      <c r="E5455" s="97"/>
      <c r="F5455" s="97"/>
      <c r="G5455" s="97"/>
      <c r="H5455" s="97"/>
      <c r="I5455" s="97"/>
      <c r="J5455" s="97"/>
      <c r="K5455" s="97"/>
      <c r="L5455" s="97"/>
      <c r="M5455" s="97"/>
    </row>
    <row r="5456" spans="1:13">
      <c r="A5456" s="5"/>
      <c r="B5456" s="96"/>
      <c r="C5456" s="96"/>
      <c r="D5456" s="97"/>
      <c r="E5456" s="97"/>
      <c r="F5456" s="97"/>
      <c r="G5456" s="97"/>
      <c r="H5456" s="97"/>
      <c r="I5456" s="97"/>
      <c r="J5456" s="97"/>
      <c r="K5456" s="97"/>
      <c r="L5456" s="97"/>
      <c r="M5456" s="97"/>
    </row>
    <row r="5457" spans="1:13">
      <c r="A5457" s="5"/>
      <c r="B5457" s="96"/>
      <c r="C5457" s="96"/>
      <c r="D5457" s="97"/>
      <c r="E5457" s="97"/>
      <c r="F5457" s="97"/>
      <c r="G5457" s="97"/>
      <c r="H5457" s="97"/>
      <c r="I5457" s="97"/>
      <c r="J5457" s="97"/>
      <c r="K5457" s="97"/>
      <c r="L5457" s="97"/>
      <c r="M5457" s="97"/>
    </row>
    <row r="5458" spans="1:13">
      <c r="A5458" s="5"/>
      <c r="B5458" s="96"/>
      <c r="C5458" s="96"/>
      <c r="D5458" s="97"/>
      <c r="E5458" s="97"/>
      <c r="F5458" s="97"/>
      <c r="G5458" s="97"/>
      <c r="H5458" s="97"/>
      <c r="I5458" s="97"/>
      <c r="J5458" s="97"/>
      <c r="K5458" s="97"/>
      <c r="L5458" s="97"/>
      <c r="M5458" s="97"/>
    </row>
    <row r="5459" spans="1:13">
      <c r="A5459" s="5"/>
      <c r="B5459" s="96"/>
      <c r="C5459" s="96"/>
      <c r="D5459" s="97"/>
      <c r="E5459" s="97"/>
      <c r="F5459" s="97"/>
      <c r="G5459" s="97"/>
      <c r="H5459" s="97"/>
      <c r="I5459" s="97"/>
      <c r="J5459" s="97"/>
      <c r="K5459" s="97"/>
      <c r="L5459" s="97"/>
      <c r="M5459" s="97"/>
    </row>
    <row r="5460" spans="1:13">
      <c r="A5460" s="5"/>
      <c r="B5460" s="96"/>
      <c r="C5460" s="96"/>
      <c r="D5460" s="97"/>
      <c r="E5460" s="97"/>
      <c r="F5460" s="97"/>
      <c r="G5460" s="97"/>
      <c r="H5460" s="97"/>
      <c r="I5460" s="97"/>
      <c r="J5460" s="97"/>
      <c r="K5460" s="97"/>
      <c r="L5460" s="97"/>
      <c r="M5460" s="97"/>
    </row>
    <row r="5461" spans="1:13">
      <c r="A5461" s="5"/>
      <c r="B5461" s="96"/>
      <c r="C5461" s="96"/>
      <c r="D5461" s="97"/>
      <c r="E5461" s="97"/>
      <c r="F5461" s="97"/>
      <c r="G5461" s="97"/>
      <c r="H5461" s="97"/>
      <c r="I5461" s="97"/>
      <c r="J5461" s="97"/>
      <c r="K5461" s="97"/>
      <c r="L5461" s="97"/>
      <c r="M5461" s="97"/>
    </row>
    <row r="5462" spans="1:13">
      <c r="A5462" s="5"/>
      <c r="B5462" s="96"/>
      <c r="C5462" s="96"/>
      <c r="D5462" s="97"/>
      <c r="E5462" s="97"/>
      <c r="F5462" s="97"/>
      <c r="G5462" s="97"/>
      <c r="H5462" s="97"/>
      <c r="I5462" s="97"/>
      <c r="J5462" s="97"/>
      <c r="K5462" s="97"/>
      <c r="L5462" s="97"/>
      <c r="M5462" s="97"/>
    </row>
    <row r="5463" spans="1:13">
      <c r="A5463" s="5"/>
      <c r="B5463" s="96"/>
      <c r="C5463" s="96"/>
      <c r="D5463" s="97"/>
      <c r="E5463" s="97"/>
      <c r="F5463" s="97"/>
      <c r="G5463" s="97"/>
      <c r="H5463" s="97"/>
      <c r="I5463" s="97"/>
      <c r="J5463" s="97"/>
      <c r="K5463" s="97"/>
      <c r="L5463" s="97"/>
      <c r="M5463" s="97"/>
    </row>
    <row r="5464" spans="1:13">
      <c r="A5464" s="5"/>
      <c r="B5464" s="96"/>
      <c r="C5464" s="96"/>
      <c r="D5464" s="97"/>
      <c r="E5464" s="97"/>
      <c r="F5464" s="97"/>
      <c r="G5464" s="97"/>
      <c r="H5464" s="97"/>
      <c r="I5464" s="97"/>
      <c r="J5464" s="97"/>
      <c r="K5464" s="97"/>
      <c r="L5464" s="97"/>
      <c r="M5464" s="97"/>
    </row>
    <row r="5465" spans="1:13">
      <c r="A5465" s="5"/>
      <c r="B5465" s="3"/>
      <c r="C5465" s="3"/>
      <c r="D5465" s="4"/>
      <c r="E5465" s="4"/>
      <c r="F5465" s="4"/>
      <c r="G5465" s="4"/>
      <c r="H5465" s="97"/>
      <c r="I5465" s="4"/>
      <c r="J5465" s="4"/>
      <c r="K5465" s="4"/>
      <c r="L5465" s="4"/>
      <c r="M5465" s="4"/>
    </row>
    <row r="5466" spans="1:13">
      <c r="A5466" s="5"/>
      <c r="B5466" s="96"/>
      <c r="C5466" s="96"/>
      <c r="D5466" s="97"/>
      <c r="E5466" s="97"/>
      <c r="F5466" s="97"/>
      <c r="G5466" s="97"/>
      <c r="H5466" s="97"/>
      <c r="I5466" s="97"/>
      <c r="J5466" s="97"/>
      <c r="K5466" s="97"/>
      <c r="L5466" s="97"/>
      <c r="M5466" s="97"/>
    </row>
    <row r="5467" spans="1:13">
      <c r="A5467" s="5"/>
      <c r="B5467" s="96"/>
      <c r="C5467" s="96"/>
      <c r="D5467" s="97"/>
      <c r="E5467" s="97"/>
      <c r="F5467" s="97"/>
      <c r="G5467" s="97"/>
      <c r="H5467" s="97"/>
      <c r="I5467" s="97"/>
      <c r="J5467" s="97"/>
      <c r="K5467" s="97"/>
      <c r="L5467" s="97"/>
      <c r="M5467" s="97"/>
    </row>
    <row r="5468" spans="1:13">
      <c r="A5468" s="5"/>
      <c r="B5468" s="96"/>
      <c r="C5468" s="96"/>
      <c r="D5468" s="97"/>
      <c r="E5468" s="97"/>
      <c r="F5468" s="97"/>
      <c r="G5468" s="97"/>
      <c r="H5468" s="97"/>
      <c r="I5468" s="97"/>
      <c r="J5468" s="97"/>
      <c r="K5468" s="97"/>
      <c r="L5468" s="97"/>
      <c r="M5468" s="97"/>
    </row>
    <row r="5469" spans="1:13">
      <c r="A5469" s="5"/>
      <c r="B5469" s="96"/>
      <c r="C5469" s="96"/>
      <c r="D5469" s="97"/>
      <c r="E5469" s="97"/>
      <c r="F5469" s="97"/>
      <c r="G5469" s="97"/>
      <c r="H5469" s="97"/>
      <c r="I5469" s="97"/>
      <c r="J5469" s="97"/>
      <c r="K5469" s="97"/>
      <c r="L5469" s="97"/>
      <c r="M5469" s="97"/>
    </row>
    <row r="5470" spans="1:13">
      <c r="A5470" s="5"/>
      <c r="B5470" s="96"/>
      <c r="C5470" s="96"/>
      <c r="D5470" s="97"/>
      <c r="E5470" s="97"/>
      <c r="F5470" s="97"/>
      <c r="G5470" s="97"/>
      <c r="H5470" s="97"/>
      <c r="I5470" s="97"/>
      <c r="J5470" s="97"/>
      <c r="K5470" s="97"/>
      <c r="L5470" s="97"/>
      <c r="M5470" s="97"/>
    </row>
    <row r="5471" spans="1:13">
      <c r="A5471" s="5"/>
      <c r="B5471" s="96"/>
      <c r="C5471" s="96"/>
      <c r="D5471" s="97"/>
      <c r="E5471" s="97"/>
      <c r="F5471" s="97"/>
      <c r="G5471" s="97"/>
      <c r="H5471" s="97"/>
      <c r="I5471" s="97"/>
      <c r="J5471" s="97"/>
      <c r="K5471" s="97"/>
      <c r="L5471" s="97"/>
      <c r="M5471" s="97"/>
    </row>
    <row r="5472" spans="1:13">
      <c r="A5472" s="5"/>
      <c r="B5472" s="96"/>
      <c r="C5472" s="96"/>
      <c r="D5472" s="97"/>
      <c r="E5472" s="97"/>
      <c r="F5472" s="97"/>
      <c r="G5472" s="97"/>
      <c r="H5472" s="97"/>
      <c r="I5472" s="97"/>
      <c r="J5472" s="97"/>
      <c r="K5472" s="97"/>
      <c r="L5472" s="97"/>
      <c r="M5472" s="97"/>
    </row>
    <row r="5473" spans="1:13">
      <c r="A5473" s="5"/>
      <c r="B5473" s="96"/>
      <c r="C5473" s="96"/>
      <c r="D5473" s="97"/>
      <c r="E5473" s="97"/>
      <c r="F5473" s="97"/>
      <c r="G5473" s="97"/>
      <c r="H5473" s="97"/>
      <c r="I5473" s="97"/>
      <c r="J5473" s="97"/>
      <c r="K5473" s="97"/>
      <c r="L5473" s="97"/>
      <c r="M5473" s="97"/>
    </row>
    <row r="5474" spans="1:13">
      <c r="A5474" s="5"/>
      <c r="B5474" s="96"/>
      <c r="C5474" s="96"/>
      <c r="D5474" s="97"/>
      <c r="E5474" s="97"/>
      <c r="F5474" s="97"/>
      <c r="G5474" s="97"/>
      <c r="H5474" s="97"/>
      <c r="I5474" s="97"/>
      <c r="J5474" s="97"/>
      <c r="K5474" s="97"/>
      <c r="L5474" s="97"/>
      <c r="M5474" s="97"/>
    </row>
    <row r="5475" spans="1:13">
      <c r="A5475" s="5"/>
      <c r="B5475" s="96"/>
      <c r="C5475" s="96"/>
      <c r="D5475" s="97"/>
      <c r="E5475" s="97"/>
      <c r="F5475" s="97"/>
      <c r="G5475" s="97"/>
      <c r="H5475" s="97"/>
      <c r="I5475" s="97"/>
      <c r="J5475" s="97"/>
      <c r="K5475" s="97"/>
      <c r="L5475" s="97"/>
      <c r="M5475" s="97"/>
    </row>
    <row r="5476" spans="1:13">
      <c r="A5476" s="5"/>
      <c r="B5476" s="96"/>
      <c r="C5476" s="96"/>
      <c r="D5476" s="97"/>
      <c r="E5476" s="97"/>
      <c r="F5476" s="97"/>
      <c r="G5476" s="97"/>
      <c r="H5476" s="97"/>
      <c r="I5476" s="97"/>
      <c r="J5476" s="97"/>
      <c r="K5476" s="97"/>
      <c r="L5476" s="97"/>
      <c r="M5476" s="97"/>
    </row>
    <row r="5477" spans="1:13">
      <c r="A5477" s="5"/>
      <c r="B5477" s="96"/>
      <c r="C5477" s="96"/>
      <c r="D5477" s="97"/>
      <c r="E5477" s="97"/>
      <c r="F5477" s="97"/>
      <c r="G5477" s="97"/>
      <c r="H5477" s="97"/>
      <c r="I5477" s="97"/>
      <c r="J5477" s="97"/>
      <c r="K5477" s="97"/>
      <c r="L5477" s="97"/>
      <c r="M5477" s="97"/>
    </row>
    <row r="5478" spans="1:13">
      <c r="A5478" s="5"/>
      <c r="B5478" s="96"/>
      <c r="C5478" s="96"/>
      <c r="D5478" s="97"/>
      <c r="E5478" s="97"/>
      <c r="F5478" s="97"/>
      <c r="G5478" s="97"/>
      <c r="H5478" s="97"/>
      <c r="I5478" s="97"/>
      <c r="J5478" s="97"/>
      <c r="K5478" s="97"/>
      <c r="L5478" s="97"/>
      <c r="M5478" s="97"/>
    </row>
    <row r="5479" spans="1:13">
      <c r="A5479" s="5"/>
      <c r="B5479" s="96"/>
      <c r="C5479" s="96"/>
      <c r="D5479" s="97"/>
      <c r="E5479" s="97"/>
      <c r="F5479" s="97"/>
      <c r="G5479" s="97"/>
      <c r="H5479" s="97"/>
      <c r="I5479" s="97"/>
      <c r="J5479" s="97"/>
      <c r="K5479" s="97"/>
      <c r="L5479" s="97"/>
      <c r="M5479" s="97"/>
    </row>
    <row r="5480" spans="1:13">
      <c r="A5480" s="5"/>
      <c r="B5480" s="96"/>
      <c r="C5480" s="96"/>
      <c r="D5480" s="97"/>
      <c r="E5480" s="97"/>
      <c r="F5480" s="97"/>
      <c r="G5480" s="97"/>
      <c r="H5480" s="97"/>
      <c r="I5480" s="97"/>
      <c r="J5480" s="97"/>
      <c r="K5480" s="97"/>
      <c r="L5480" s="97"/>
      <c r="M5480" s="97"/>
    </row>
    <row r="5481" spans="1:13">
      <c r="A5481" s="5"/>
      <c r="B5481" s="96"/>
      <c r="C5481" s="96"/>
      <c r="D5481" s="97"/>
      <c r="E5481" s="97"/>
      <c r="F5481" s="97"/>
      <c r="G5481" s="97"/>
      <c r="H5481" s="97"/>
      <c r="I5481" s="97"/>
      <c r="J5481" s="97"/>
      <c r="K5481" s="97"/>
      <c r="L5481" s="97"/>
      <c r="M5481" s="97"/>
    </row>
    <row r="5482" spans="1:13">
      <c r="A5482" s="5"/>
      <c r="B5482" s="96"/>
      <c r="C5482" s="96"/>
      <c r="D5482" s="97"/>
      <c r="E5482" s="97"/>
      <c r="F5482" s="97"/>
      <c r="G5482" s="97"/>
      <c r="H5482" s="97"/>
      <c r="I5482" s="97"/>
      <c r="J5482" s="97"/>
      <c r="K5482" s="97"/>
      <c r="L5482" s="97"/>
      <c r="M5482" s="97"/>
    </row>
    <row r="5483" spans="1:13">
      <c r="A5483" s="5"/>
      <c r="B5483" s="96"/>
      <c r="C5483" s="96"/>
      <c r="D5483" s="97"/>
      <c r="E5483" s="97"/>
      <c r="F5483" s="97"/>
      <c r="G5483" s="97"/>
      <c r="H5483" s="97"/>
      <c r="I5483" s="97"/>
      <c r="J5483" s="97"/>
      <c r="K5483" s="97"/>
      <c r="L5483" s="97"/>
      <c r="M5483" s="97"/>
    </row>
    <row r="5484" spans="1:13">
      <c r="A5484" s="5"/>
      <c r="B5484" s="3"/>
      <c r="C5484" s="3"/>
      <c r="D5484" s="4"/>
      <c r="E5484" s="4"/>
      <c r="F5484" s="4"/>
      <c r="G5484" s="4"/>
      <c r="H5484" s="97"/>
      <c r="I5484" s="97"/>
      <c r="J5484" s="97"/>
      <c r="K5484" s="97"/>
      <c r="L5484" s="4"/>
      <c r="M5484" s="4"/>
    </row>
    <row r="5485" spans="1:13">
      <c r="A5485" s="5"/>
      <c r="B5485" s="3"/>
      <c r="C5485" s="3"/>
      <c r="D5485" s="4"/>
      <c r="E5485" s="4"/>
      <c r="F5485" s="4"/>
      <c r="G5485" s="4"/>
      <c r="H5485" s="97"/>
      <c r="I5485" s="4"/>
      <c r="J5485" s="4"/>
      <c r="K5485" s="4"/>
      <c r="L5485" s="4"/>
      <c r="M5485" s="4"/>
    </row>
    <row r="5486" spans="1:13">
      <c r="A5486" s="5"/>
      <c r="B5486" s="96"/>
      <c r="C5486" s="96"/>
      <c r="D5486" s="97"/>
      <c r="E5486" s="97"/>
      <c r="F5486" s="97"/>
      <c r="G5486" s="97"/>
      <c r="H5486" s="97"/>
      <c r="I5486" s="97"/>
      <c r="J5486" s="97"/>
      <c r="K5486" s="97"/>
      <c r="L5486" s="97"/>
      <c r="M5486" s="97"/>
    </row>
    <row r="5487" spans="1:13">
      <c r="A5487" s="5"/>
      <c r="B5487" s="96"/>
      <c r="C5487" s="96"/>
      <c r="D5487" s="97"/>
      <c r="E5487" s="97"/>
      <c r="F5487" s="97"/>
      <c r="G5487" s="97"/>
      <c r="H5487" s="97"/>
      <c r="I5487" s="97"/>
      <c r="J5487" s="97"/>
      <c r="K5487" s="97"/>
      <c r="L5487" s="97"/>
      <c r="M5487" s="97"/>
    </row>
    <row r="5488" spans="1:13">
      <c r="A5488" s="5"/>
      <c r="B5488" s="96"/>
      <c r="C5488" s="96"/>
      <c r="D5488" s="97"/>
      <c r="E5488" s="97"/>
      <c r="F5488" s="97"/>
      <c r="G5488" s="97"/>
      <c r="H5488" s="97"/>
      <c r="I5488" s="97"/>
      <c r="J5488" s="97"/>
      <c r="K5488" s="97"/>
      <c r="L5488" s="97"/>
      <c r="M5488" s="97"/>
    </row>
    <row r="5489" spans="1:13">
      <c r="A5489" s="5"/>
      <c r="B5489" s="96"/>
      <c r="C5489" s="96"/>
      <c r="D5489" s="97"/>
      <c r="E5489" s="97"/>
      <c r="F5489" s="97"/>
      <c r="G5489" s="97"/>
      <c r="H5489" s="97"/>
      <c r="I5489" s="97"/>
      <c r="J5489" s="97"/>
      <c r="K5489" s="97"/>
      <c r="L5489" s="97"/>
      <c r="M5489" s="97"/>
    </row>
    <row r="5490" spans="1:13">
      <c r="A5490" s="5"/>
      <c r="B5490" s="96"/>
      <c r="C5490" s="96"/>
      <c r="D5490" s="97"/>
      <c r="E5490" s="97"/>
      <c r="F5490" s="97"/>
      <c r="G5490" s="97"/>
      <c r="H5490" s="97"/>
      <c r="I5490" s="97"/>
      <c r="J5490" s="97"/>
      <c r="K5490" s="97"/>
      <c r="L5490" s="97"/>
      <c r="M5490" s="97"/>
    </row>
    <row r="5491" spans="1:13">
      <c r="A5491" s="5"/>
      <c r="B5491" s="96"/>
      <c r="C5491" s="96"/>
      <c r="D5491" s="97"/>
      <c r="E5491" s="97"/>
      <c r="F5491" s="97"/>
      <c r="G5491" s="97"/>
      <c r="H5491" s="97"/>
      <c r="I5491" s="97"/>
      <c r="J5491" s="97"/>
      <c r="K5491" s="97"/>
      <c r="L5491" s="97"/>
      <c r="M5491" s="97"/>
    </row>
    <row r="5492" spans="1:13">
      <c r="A5492" s="5"/>
      <c r="B5492" s="96"/>
      <c r="C5492" s="96"/>
      <c r="D5492" s="97"/>
      <c r="E5492" s="97"/>
      <c r="F5492" s="97"/>
      <c r="G5492" s="97"/>
      <c r="H5492" s="97"/>
      <c r="I5492" s="97"/>
      <c r="J5492" s="97"/>
      <c r="K5492" s="97"/>
      <c r="L5492" s="97"/>
      <c r="M5492" s="97"/>
    </row>
    <row r="5493" spans="1:13">
      <c r="A5493" s="5"/>
      <c r="B5493" s="96"/>
      <c r="C5493" s="96"/>
      <c r="D5493" s="97"/>
      <c r="E5493" s="97"/>
      <c r="F5493" s="97"/>
      <c r="G5493" s="97"/>
      <c r="H5493" s="97"/>
      <c r="I5493" s="97"/>
      <c r="J5493" s="97"/>
      <c r="K5493" s="97"/>
      <c r="L5493" s="97"/>
      <c r="M5493" s="97"/>
    </row>
    <row r="5494" spans="1:13">
      <c r="A5494" s="5"/>
      <c r="B5494" s="96"/>
      <c r="C5494" s="96"/>
      <c r="D5494" s="97"/>
      <c r="E5494" s="97"/>
      <c r="F5494" s="97"/>
      <c r="G5494" s="97"/>
      <c r="H5494" s="97"/>
      <c r="I5494" s="97"/>
      <c r="J5494" s="97"/>
      <c r="K5494" s="97"/>
      <c r="L5494" s="97"/>
      <c r="M5494" s="97"/>
    </row>
    <row r="5495" spans="1:13">
      <c r="A5495" s="5"/>
      <c r="B5495" s="96"/>
      <c r="C5495" s="96"/>
      <c r="D5495" s="97"/>
      <c r="E5495" s="97"/>
      <c r="F5495" s="97"/>
      <c r="G5495" s="97"/>
      <c r="H5495" s="97"/>
      <c r="I5495" s="97"/>
      <c r="J5495" s="97"/>
      <c r="K5495" s="97"/>
      <c r="L5495" s="97"/>
      <c r="M5495" s="97"/>
    </row>
    <row r="5496" spans="1:13">
      <c r="A5496" s="5"/>
      <c r="B5496" s="96"/>
      <c r="C5496" s="96"/>
      <c r="D5496" s="97"/>
      <c r="E5496" s="97"/>
      <c r="F5496" s="97"/>
      <c r="G5496" s="97"/>
      <c r="H5496" s="97"/>
      <c r="I5496" s="97"/>
      <c r="J5496" s="97"/>
      <c r="K5496" s="97"/>
      <c r="L5496" s="97"/>
      <c r="M5496" s="97"/>
    </row>
    <row r="5497" spans="1:13">
      <c r="A5497" s="5"/>
      <c r="B5497" s="96"/>
      <c r="C5497" s="96"/>
      <c r="D5497" s="97"/>
      <c r="E5497" s="97"/>
      <c r="F5497" s="97"/>
      <c r="G5497" s="97"/>
      <c r="H5497" s="97"/>
      <c r="I5497" s="97"/>
      <c r="J5497" s="97"/>
      <c r="K5497" s="97"/>
      <c r="L5497" s="97"/>
      <c r="M5497" s="97"/>
    </row>
    <row r="5498" spans="1:13">
      <c r="A5498" s="5"/>
      <c r="B5498" s="96"/>
      <c r="C5498" s="96"/>
      <c r="D5498" s="97"/>
      <c r="E5498" s="97"/>
      <c r="F5498" s="97"/>
      <c r="G5498" s="97"/>
      <c r="H5498" s="97"/>
      <c r="I5498" s="97"/>
      <c r="J5498" s="97"/>
      <c r="K5498" s="97"/>
      <c r="L5498" s="97"/>
      <c r="M5498" s="97"/>
    </row>
    <row r="5499" spans="1:13">
      <c r="A5499" s="5"/>
      <c r="B5499" s="96"/>
      <c r="C5499" s="96"/>
      <c r="D5499" s="97"/>
      <c r="E5499" s="97"/>
      <c r="F5499" s="97"/>
      <c r="G5499" s="97"/>
      <c r="H5499" s="97"/>
      <c r="I5499" s="97"/>
      <c r="J5499" s="97"/>
      <c r="K5499" s="97"/>
      <c r="L5499" s="97"/>
      <c r="M5499" s="97"/>
    </row>
    <row r="5500" spans="1:13">
      <c r="A5500" s="5"/>
      <c r="B5500" s="96"/>
      <c r="C5500" s="96"/>
      <c r="D5500" s="97"/>
      <c r="E5500" s="97"/>
      <c r="F5500" s="97"/>
      <c r="G5500" s="97"/>
      <c r="H5500" s="97"/>
      <c r="I5500" s="97"/>
      <c r="J5500" s="97"/>
      <c r="K5500" s="97"/>
      <c r="L5500" s="97"/>
      <c r="M5500" s="97"/>
    </row>
    <row r="5501" spans="1:13">
      <c r="A5501" s="5"/>
      <c r="B5501" s="96"/>
      <c r="C5501" s="96"/>
      <c r="D5501" s="97"/>
      <c r="E5501" s="97"/>
      <c r="F5501" s="97"/>
      <c r="G5501" s="97"/>
      <c r="H5501" s="97"/>
      <c r="I5501" s="97"/>
      <c r="J5501" s="97"/>
      <c r="K5501" s="97"/>
      <c r="L5501" s="97"/>
      <c r="M5501" s="97"/>
    </row>
    <row r="5502" spans="1:13">
      <c r="A5502" s="5"/>
      <c r="B5502" s="96"/>
      <c r="C5502" s="96"/>
      <c r="D5502" s="97"/>
      <c r="E5502" s="97"/>
      <c r="F5502" s="97"/>
      <c r="G5502" s="97"/>
      <c r="H5502" s="97"/>
      <c r="I5502" s="97"/>
      <c r="J5502" s="97"/>
      <c r="K5502" s="97"/>
      <c r="L5502" s="97"/>
      <c r="M5502" s="97"/>
    </row>
    <row r="5503" spans="1:13">
      <c r="A5503" s="5"/>
      <c r="B5503" s="96"/>
      <c r="C5503" s="96"/>
      <c r="D5503" s="97"/>
      <c r="E5503" s="97"/>
      <c r="F5503" s="97"/>
      <c r="G5503" s="97"/>
      <c r="H5503" s="97"/>
      <c r="I5503" s="97"/>
      <c r="J5503" s="97"/>
      <c r="K5503" s="97"/>
      <c r="L5503" s="97"/>
      <c r="M5503" s="97"/>
    </row>
    <row r="5504" spans="1:13">
      <c r="A5504" s="5"/>
      <c r="B5504" s="96"/>
      <c r="C5504" s="96"/>
      <c r="D5504" s="97"/>
      <c r="E5504" s="97"/>
      <c r="F5504" s="97"/>
      <c r="G5504" s="97"/>
      <c r="H5504" s="97"/>
      <c r="I5504" s="97"/>
      <c r="J5504" s="97"/>
      <c r="K5504" s="97"/>
      <c r="L5504" s="97"/>
      <c r="M5504" s="97"/>
    </row>
    <row r="5505" spans="1:13">
      <c r="A5505" s="5"/>
      <c r="B5505" s="96"/>
      <c r="C5505" s="96"/>
      <c r="D5505" s="97"/>
      <c r="E5505" s="97"/>
      <c r="F5505" s="97"/>
      <c r="G5505" s="97"/>
      <c r="H5505" s="97"/>
      <c r="I5505" s="97"/>
      <c r="J5505" s="97"/>
      <c r="K5505" s="97"/>
      <c r="L5505" s="97"/>
      <c r="M5505" s="97"/>
    </row>
    <row r="5506" spans="1:13">
      <c r="A5506" s="5"/>
      <c r="B5506" s="96"/>
      <c r="C5506" s="96"/>
      <c r="D5506" s="97"/>
      <c r="E5506" s="97"/>
      <c r="F5506" s="97"/>
      <c r="G5506" s="97"/>
      <c r="H5506" s="97"/>
      <c r="I5506" s="97"/>
      <c r="J5506" s="97"/>
      <c r="K5506" s="97"/>
      <c r="L5506" s="97"/>
      <c r="M5506" s="97"/>
    </row>
    <row r="5507" spans="1:13">
      <c r="A5507" s="5"/>
      <c r="B5507" s="96"/>
      <c r="C5507" s="96"/>
      <c r="D5507" s="97"/>
      <c r="E5507" s="97"/>
      <c r="F5507" s="97"/>
      <c r="G5507" s="97"/>
      <c r="H5507" s="97"/>
      <c r="I5507" s="97"/>
      <c r="J5507" s="97"/>
      <c r="K5507" s="97"/>
      <c r="L5507" s="97"/>
      <c r="M5507" s="97"/>
    </row>
    <row r="5508" spans="1:13">
      <c r="A5508" s="5"/>
      <c r="B5508" s="96"/>
      <c r="C5508" s="96"/>
      <c r="D5508" s="97"/>
      <c r="E5508" s="97"/>
      <c r="F5508" s="97"/>
      <c r="G5508" s="97"/>
      <c r="H5508" s="97"/>
      <c r="I5508" s="97"/>
      <c r="J5508" s="97"/>
      <c r="K5508" s="97"/>
      <c r="L5508" s="97"/>
      <c r="M5508" s="97"/>
    </row>
    <row r="5509" spans="1:13">
      <c r="A5509" s="5"/>
      <c r="B5509" s="96"/>
      <c r="C5509" s="96"/>
      <c r="D5509" s="97"/>
      <c r="E5509" s="97"/>
      <c r="F5509" s="97"/>
      <c r="G5509" s="97"/>
      <c r="H5509" s="97"/>
      <c r="I5509" s="97"/>
      <c r="J5509" s="97"/>
      <c r="K5509" s="97"/>
      <c r="L5509" s="97"/>
      <c r="M5509" s="97"/>
    </row>
    <row r="5510" spans="1:13">
      <c r="A5510" s="5"/>
      <c r="B5510" s="96"/>
      <c r="C5510" s="96"/>
      <c r="D5510" s="97"/>
      <c r="E5510" s="97"/>
      <c r="F5510" s="97"/>
      <c r="G5510" s="97"/>
      <c r="H5510" s="97"/>
      <c r="I5510" s="97"/>
      <c r="J5510" s="97"/>
      <c r="K5510" s="97"/>
      <c r="L5510" s="97"/>
      <c r="M5510" s="97"/>
    </row>
    <row r="5511" spans="1:13">
      <c r="A5511" s="5"/>
      <c r="B5511" s="96"/>
      <c r="C5511" s="96"/>
      <c r="D5511" s="97"/>
      <c r="E5511" s="97"/>
      <c r="F5511" s="97"/>
      <c r="G5511" s="97"/>
      <c r="H5511" s="97"/>
      <c r="I5511" s="97"/>
      <c r="J5511" s="97"/>
      <c r="K5511" s="97"/>
      <c r="L5511" s="97"/>
      <c r="M5511" s="97"/>
    </row>
    <row r="5512" spans="1:13">
      <c r="A5512" s="5"/>
      <c r="B5512" s="96"/>
      <c r="C5512" s="96"/>
      <c r="D5512" s="97"/>
      <c r="E5512" s="97"/>
      <c r="F5512" s="97"/>
      <c r="G5512" s="97"/>
      <c r="H5512" s="97"/>
      <c r="I5512" s="97"/>
      <c r="J5512" s="97"/>
      <c r="K5512" s="97"/>
      <c r="L5512" s="97"/>
      <c r="M5512" s="97"/>
    </row>
    <row r="5513" spans="1:13">
      <c r="A5513" s="5"/>
      <c r="B5513" s="96"/>
      <c r="C5513" s="96"/>
      <c r="D5513" s="97"/>
      <c r="E5513" s="97"/>
      <c r="F5513" s="97"/>
      <c r="G5513" s="97"/>
      <c r="H5513" s="97"/>
      <c r="I5513" s="97"/>
      <c r="J5513" s="97"/>
      <c r="K5513" s="97"/>
      <c r="L5513" s="97"/>
      <c r="M5513" s="97"/>
    </row>
    <row r="5514" spans="1:13">
      <c r="A5514" s="5"/>
      <c r="B5514" s="96"/>
      <c r="C5514" s="96"/>
      <c r="D5514" s="97"/>
      <c r="E5514" s="97"/>
      <c r="F5514" s="97"/>
      <c r="G5514" s="97"/>
      <c r="H5514" s="97"/>
      <c r="I5514" s="97"/>
      <c r="J5514" s="97"/>
      <c r="K5514" s="97"/>
      <c r="L5514" s="97"/>
      <c r="M5514" s="97"/>
    </row>
    <row r="5515" spans="1:13">
      <c r="A5515" s="5"/>
      <c r="B5515" s="96"/>
      <c r="C5515" s="96"/>
      <c r="D5515" s="97"/>
      <c r="E5515" s="97"/>
      <c r="F5515" s="97"/>
      <c r="G5515" s="97"/>
      <c r="H5515" s="97"/>
      <c r="I5515" s="97"/>
      <c r="J5515" s="97"/>
      <c r="K5515" s="97"/>
      <c r="L5515" s="97"/>
      <c r="M5515" s="97"/>
    </row>
    <row r="5516" spans="1:13">
      <c r="A5516" s="5"/>
      <c r="B5516" s="96"/>
      <c r="C5516" s="96"/>
      <c r="D5516" s="97"/>
      <c r="E5516" s="97"/>
      <c r="F5516" s="97"/>
      <c r="G5516" s="97"/>
      <c r="H5516" s="97"/>
      <c r="I5516" s="97"/>
      <c r="J5516" s="97"/>
      <c r="K5516" s="97"/>
      <c r="L5516" s="97"/>
      <c r="M5516" s="97"/>
    </row>
    <row r="5517" spans="1:13">
      <c r="A5517" s="5"/>
      <c r="B5517" s="96"/>
      <c r="C5517" s="96"/>
      <c r="D5517" s="97"/>
      <c r="E5517" s="97"/>
      <c r="F5517" s="97"/>
      <c r="G5517" s="97"/>
      <c r="H5517" s="97"/>
      <c r="I5517" s="97"/>
      <c r="J5517" s="97"/>
      <c r="K5517" s="97"/>
      <c r="L5517" s="97"/>
      <c r="M5517" s="97"/>
    </row>
    <row r="5518" spans="1:13">
      <c r="A5518" s="5"/>
      <c r="B5518" s="96"/>
      <c r="C5518" s="96"/>
      <c r="D5518" s="97"/>
      <c r="E5518" s="97"/>
      <c r="F5518" s="97"/>
      <c r="G5518" s="97"/>
      <c r="H5518" s="97"/>
      <c r="I5518" s="97"/>
      <c r="J5518" s="97"/>
      <c r="K5518" s="97"/>
      <c r="L5518" s="97"/>
      <c r="M5518" s="97"/>
    </row>
    <row r="5519" spans="1:13">
      <c r="A5519" s="5"/>
      <c r="B5519" s="96"/>
      <c r="C5519" s="96"/>
      <c r="D5519" s="97"/>
      <c r="E5519" s="97"/>
      <c r="F5519" s="97"/>
      <c r="G5519" s="97"/>
      <c r="H5519" s="97"/>
      <c r="I5519" s="97"/>
      <c r="J5519" s="97"/>
      <c r="K5519" s="97"/>
      <c r="L5519" s="97"/>
      <c r="M5519" s="97"/>
    </row>
    <row r="5520" spans="1:13">
      <c r="A5520" s="5"/>
      <c r="B5520" s="96"/>
      <c r="C5520" s="96"/>
      <c r="D5520" s="97"/>
      <c r="E5520" s="97"/>
      <c r="F5520" s="97"/>
      <c r="G5520" s="97"/>
      <c r="H5520" s="97"/>
      <c r="I5520" s="97"/>
      <c r="J5520" s="97"/>
      <c r="K5520" s="97"/>
      <c r="L5520" s="97"/>
      <c r="M5520" s="97"/>
    </row>
    <row r="5521" spans="1:13">
      <c r="A5521" s="5"/>
      <c r="B5521" s="96"/>
      <c r="C5521" s="96"/>
      <c r="D5521" s="97"/>
      <c r="E5521" s="97"/>
      <c r="F5521" s="97"/>
      <c r="G5521" s="97"/>
      <c r="H5521" s="97"/>
      <c r="I5521" s="97"/>
      <c r="J5521" s="97"/>
      <c r="K5521" s="97"/>
      <c r="L5521" s="97"/>
      <c r="M5521" s="97"/>
    </row>
    <row r="5522" spans="1:13">
      <c r="A5522" s="5"/>
      <c r="B5522" s="96"/>
      <c r="C5522" s="96"/>
      <c r="D5522" s="97"/>
      <c r="E5522" s="97"/>
      <c r="F5522" s="97"/>
      <c r="G5522" s="97"/>
      <c r="H5522" s="97"/>
      <c r="I5522" s="97"/>
      <c r="J5522" s="97"/>
      <c r="K5522" s="97"/>
      <c r="L5522" s="97"/>
      <c r="M5522" s="97"/>
    </row>
    <row r="5523" spans="1:13">
      <c r="A5523" s="5"/>
      <c r="B5523" s="96"/>
      <c r="C5523" s="96"/>
      <c r="D5523" s="97"/>
      <c r="E5523" s="97"/>
      <c r="F5523" s="97"/>
      <c r="G5523" s="97"/>
      <c r="H5523" s="97"/>
      <c r="I5523" s="97"/>
      <c r="J5523" s="97"/>
      <c r="K5523" s="97"/>
      <c r="L5523" s="97"/>
      <c r="M5523" s="97"/>
    </row>
    <row r="5524" spans="1:13">
      <c r="A5524" s="5"/>
      <c r="B5524" s="96"/>
      <c r="C5524" s="96"/>
      <c r="D5524" s="97"/>
      <c r="E5524" s="97"/>
      <c r="F5524" s="97"/>
      <c r="G5524" s="97"/>
      <c r="H5524" s="97"/>
      <c r="I5524" s="97"/>
      <c r="J5524" s="97"/>
      <c r="K5524" s="97"/>
      <c r="L5524" s="97"/>
      <c r="M5524" s="97"/>
    </row>
    <row r="5525" spans="1:13">
      <c r="A5525" s="5"/>
      <c r="B5525" s="96"/>
      <c r="C5525" s="96"/>
      <c r="D5525" s="97"/>
      <c r="E5525" s="97"/>
      <c r="F5525" s="97"/>
      <c r="G5525" s="97"/>
      <c r="H5525" s="97"/>
      <c r="I5525" s="97"/>
      <c r="J5525" s="97"/>
      <c r="K5525" s="97"/>
      <c r="L5525" s="97"/>
      <c r="M5525" s="97"/>
    </row>
    <row r="5526" spans="1:13">
      <c r="A5526" s="5"/>
      <c r="B5526" s="96"/>
      <c r="C5526" s="96"/>
      <c r="D5526" s="97"/>
      <c r="E5526" s="97"/>
      <c r="F5526" s="97"/>
      <c r="G5526" s="97"/>
      <c r="H5526" s="97"/>
      <c r="I5526" s="97"/>
      <c r="J5526" s="97"/>
      <c r="K5526" s="97"/>
      <c r="L5526" s="97"/>
      <c r="M5526" s="97"/>
    </row>
    <row r="5527" spans="1:13">
      <c r="A5527" s="5"/>
      <c r="B5527" s="96"/>
      <c r="C5527" s="96"/>
      <c r="D5527" s="97"/>
      <c r="E5527" s="97"/>
      <c r="F5527" s="97"/>
      <c r="G5527" s="97"/>
      <c r="H5527" s="97"/>
      <c r="I5527" s="97"/>
      <c r="J5527" s="97"/>
      <c r="K5527" s="97"/>
      <c r="L5527" s="97"/>
      <c r="M5527" s="97"/>
    </row>
    <row r="5528" spans="1:13">
      <c r="A5528" s="5"/>
      <c r="B5528" s="96"/>
      <c r="C5528" s="96"/>
      <c r="D5528" s="97"/>
      <c r="E5528" s="97"/>
      <c r="F5528" s="97"/>
      <c r="G5528" s="97"/>
      <c r="H5528" s="97"/>
      <c r="I5528" s="97"/>
      <c r="J5528" s="97"/>
      <c r="K5528" s="97"/>
      <c r="L5528" s="97"/>
      <c r="M5528" s="97"/>
    </row>
    <row r="5529" spans="1:13">
      <c r="A5529" s="5"/>
      <c r="B5529" s="96"/>
      <c r="C5529" s="96"/>
      <c r="D5529" s="97"/>
      <c r="E5529" s="97"/>
      <c r="F5529" s="97"/>
      <c r="G5529" s="97"/>
      <c r="H5529" s="97"/>
      <c r="I5529" s="97"/>
      <c r="J5529" s="97"/>
      <c r="K5529" s="97"/>
      <c r="L5529" s="97"/>
      <c r="M5529" s="97"/>
    </row>
    <row r="5530" spans="1:13">
      <c r="A5530" s="5"/>
      <c r="B5530" s="96"/>
      <c r="C5530" s="96"/>
      <c r="D5530" s="97"/>
      <c r="E5530" s="97"/>
      <c r="F5530" s="97"/>
      <c r="G5530" s="97"/>
      <c r="H5530" s="97"/>
      <c r="I5530" s="97"/>
      <c r="J5530" s="97"/>
      <c r="K5530" s="97"/>
      <c r="L5530" s="97"/>
      <c r="M5530" s="97"/>
    </row>
    <row r="5531" spans="1:13">
      <c r="A5531" s="5"/>
      <c r="B5531" s="96"/>
      <c r="C5531" s="96"/>
      <c r="D5531" s="97"/>
      <c r="E5531" s="97"/>
      <c r="F5531" s="97"/>
      <c r="G5531" s="97"/>
      <c r="H5531" s="97"/>
      <c r="I5531" s="97"/>
      <c r="J5531" s="97"/>
      <c r="K5531" s="97"/>
      <c r="L5531" s="97"/>
      <c r="M5531" s="97"/>
    </row>
    <row r="5532" spans="1:13">
      <c r="A5532" s="5"/>
      <c r="B5532" s="96"/>
      <c r="C5532" s="96"/>
      <c r="D5532" s="97"/>
      <c r="E5532" s="97"/>
      <c r="F5532" s="97"/>
      <c r="G5532" s="97"/>
      <c r="H5532" s="97"/>
      <c r="I5532" s="97"/>
      <c r="J5532" s="97"/>
      <c r="K5532" s="97"/>
      <c r="L5532" s="97"/>
      <c r="M5532" s="97"/>
    </row>
    <row r="5533" spans="1:13">
      <c r="A5533" s="5"/>
      <c r="B5533" s="96"/>
      <c r="C5533" s="96"/>
      <c r="D5533" s="97"/>
      <c r="E5533" s="97"/>
      <c r="F5533" s="97"/>
      <c r="G5533" s="97"/>
      <c r="H5533" s="97"/>
      <c r="I5533" s="97"/>
      <c r="J5533" s="97"/>
      <c r="K5533" s="97"/>
      <c r="L5533" s="97"/>
      <c r="M5533" s="97"/>
    </row>
    <row r="5534" spans="1:13">
      <c r="A5534" s="5"/>
      <c r="B5534" s="96"/>
      <c r="C5534" s="96"/>
      <c r="D5534" s="97"/>
      <c r="E5534" s="97"/>
      <c r="F5534" s="97"/>
      <c r="G5534" s="97"/>
      <c r="H5534" s="97"/>
      <c r="I5534" s="97"/>
      <c r="J5534" s="97"/>
      <c r="K5534" s="97"/>
      <c r="L5534" s="97"/>
      <c r="M5534" s="97"/>
    </row>
    <row r="5535" spans="1:13">
      <c r="A5535" s="5"/>
      <c r="B5535" s="96"/>
      <c r="C5535" s="96"/>
      <c r="D5535" s="97"/>
      <c r="E5535" s="97"/>
      <c r="F5535" s="97"/>
      <c r="G5535" s="97"/>
      <c r="H5535" s="97"/>
      <c r="I5535" s="97"/>
      <c r="J5535" s="97"/>
      <c r="K5535" s="97"/>
      <c r="L5535" s="97"/>
      <c r="M5535" s="97"/>
    </row>
    <row r="5536" spans="1:13">
      <c r="A5536" s="5"/>
      <c r="B5536" s="96"/>
      <c r="C5536" s="96"/>
      <c r="D5536" s="97"/>
      <c r="E5536" s="97"/>
      <c r="F5536" s="97"/>
      <c r="G5536" s="97"/>
      <c r="H5536" s="97"/>
      <c r="I5536" s="97"/>
      <c r="J5536" s="97"/>
      <c r="K5536" s="97"/>
      <c r="L5536" s="97"/>
      <c r="M5536" s="97"/>
    </row>
    <row r="5537" spans="1:13">
      <c r="A5537" s="5"/>
      <c r="B5537" s="96"/>
      <c r="C5537" s="96"/>
      <c r="D5537" s="97"/>
      <c r="E5537" s="97"/>
      <c r="F5537" s="97"/>
      <c r="G5537" s="97"/>
      <c r="H5537" s="97"/>
      <c r="I5537" s="97"/>
      <c r="J5537" s="97"/>
      <c r="K5537" s="97"/>
      <c r="L5537" s="97"/>
      <c r="M5537" s="97"/>
    </row>
    <row r="5538" spans="1:13">
      <c r="A5538" s="5"/>
      <c r="B5538" s="96"/>
      <c r="C5538" s="96"/>
      <c r="D5538" s="97"/>
      <c r="E5538" s="97"/>
      <c r="F5538" s="97"/>
      <c r="G5538" s="97"/>
      <c r="H5538" s="97"/>
      <c r="I5538" s="97"/>
      <c r="J5538" s="97"/>
      <c r="K5538" s="97"/>
      <c r="L5538" s="97"/>
      <c r="M5538" s="97"/>
    </row>
    <row r="5539" spans="1:13">
      <c r="A5539" s="5"/>
      <c r="B5539" s="96"/>
      <c r="C5539" s="96"/>
      <c r="D5539" s="97"/>
      <c r="E5539" s="97"/>
      <c r="F5539" s="97"/>
      <c r="G5539" s="97"/>
      <c r="H5539" s="97"/>
      <c r="I5539" s="97"/>
      <c r="J5539" s="97"/>
      <c r="K5539" s="97"/>
      <c r="L5539" s="97"/>
      <c r="M5539" s="97"/>
    </row>
    <row r="5540" spans="1:13">
      <c r="A5540" s="5"/>
      <c r="B5540" s="96"/>
      <c r="C5540" s="96"/>
      <c r="D5540" s="97"/>
      <c r="E5540" s="97"/>
      <c r="F5540" s="97"/>
      <c r="G5540" s="97"/>
      <c r="H5540" s="97"/>
      <c r="I5540" s="97"/>
      <c r="J5540" s="97"/>
      <c r="K5540" s="97"/>
      <c r="L5540" s="97"/>
      <c r="M5540" s="97"/>
    </row>
    <row r="5541" spans="1:13">
      <c r="A5541" s="5"/>
      <c r="B5541" s="96"/>
      <c r="C5541" s="96"/>
      <c r="D5541" s="97"/>
      <c r="E5541" s="97"/>
      <c r="F5541" s="97"/>
      <c r="G5541" s="97"/>
      <c r="H5541" s="97"/>
      <c r="I5541" s="97"/>
      <c r="J5541" s="97"/>
      <c r="K5541" s="97"/>
      <c r="L5541" s="97"/>
      <c r="M5541" s="97"/>
    </row>
    <row r="5542" spans="1:13">
      <c r="A5542" s="5"/>
      <c r="B5542" s="96"/>
      <c r="C5542" s="96"/>
      <c r="D5542" s="97"/>
      <c r="E5542" s="97"/>
      <c r="F5542" s="97"/>
      <c r="G5542" s="97"/>
      <c r="H5542" s="97"/>
      <c r="I5542" s="97"/>
      <c r="J5542" s="97"/>
      <c r="K5542" s="97"/>
      <c r="L5542" s="97"/>
      <c r="M5542" s="97"/>
    </row>
    <row r="5543" spans="1:13">
      <c r="A5543" s="5"/>
      <c r="B5543" s="96"/>
      <c r="C5543" s="96"/>
      <c r="D5543" s="97"/>
      <c r="E5543" s="97"/>
      <c r="F5543" s="97"/>
      <c r="G5543" s="97"/>
      <c r="H5543" s="97"/>
      <c r="I5543" s="97"/>
      <c r="J5543" s="97"/>
      <c r="K5543" s="97"/>
      <c r="L5543" s="97"/>
      <c r="M5543" s="97"/>
    </row>
    <row r="5544" spans="1:13">
      <c r="A5544" s="5"/>
      <c r="B5544" s="96"/>
      <c r="C5544" s="96"/>
      <c r="D5544" s="97"/>
      <c r="E5544" s="97"/>
      <c r="F5544" s="97"/>
      <c r="G5544" s="97"/>
      <c r="H5544" s="97"/>
      <c r="I5544" s="97"/>
      <c r="J5544" s="97"/>
      <c r="K5544" s="97"/>
      <c r="L5544" s="97"/>
      <c r="M5544" s="97"/>
    </row>
    <row r="5545" spans="1:13">
      <c r="A5545" s="5"/>
      <c r="B5545" s="96"/>
      <c r="C5545" s="96"/>
      <c r="D5545" s="97"/>
      <c r="E5545" s="97"/>
      <c r="F5545" s="97"/>
      <c r="G5545" s="97"/>
      <c r="H5545" s="97"/>
      <c r="I5545" s="97"/>
      <c r="J5545" s="97"/>
      <c r="K5545" s="97"/>
      <c r="L5545" s="97"/>
      <c r="M5545" s="97"/>
    </row>
    <row r="5546" spans="1:13">
      <c r="A5546" s="5"/>
      <c r="B5546" s="96"/>
      <c r="C5546" s="96"/>
      <c r="D5546" s="97"/>
      <c r="E5546" s="97"/>
      <c r="F5546" s="97"/>
      <c r="G5546" s="97"/>
      <c r="H5546" s="97"/>
      <c r="I5546" s="97"/>
      <c r="J5546" s="97"/>
      <c r="K5546" s="97"/>
      <c r="L5546" s="97"/>
      <c r="M5546" s="97"/>
    </row>
    <row r="5547" spans="1:13">
      <c r="A5547" s="5"/>
      <c r="B5547" s="96"/>
      <c r="C5547" s="96"/>
      <c r="D5547" s="97"/>
      <c r="E5547" s="97"/>
      <c r="F5547" s="97"/>
      <c r="G5547" s="97"/>
      <c r="H5547" s="97"/>
      <c r="I5547" s="97"/>
      <c r="J5547" s="97"/>
      <c r="K5547" s="97"/>
      <c r="L5547" s="97"/>
      <c r="M5547" s="97"/>
    </row>
    <row r="5548" spans="1:13">
      <c r="A5548" s="5"/>
      <c r="B5548" s="96"/>
      <c r="C5548" s="96"/>
      <c r="D5548" s="97"/>
      <c r="E5548" s="97"/>
      <c r="F5548" s="97"/>
      <c r="G5548" s="97"/>
      <c r="H5548" s="97"/>
      <c r="I5548" s="97"/>
      <c r="J5548" s="97"/>
      <c r="K5548" s="97"/>
      <c r="L5548" s="97"/>
      <c r="M5548" s="97"/>
    </row>
    <row r="5549" spans="1:13">
      <c r="A5549" s="5"/>
      <c r="B5549" s="96"/>
      <c r="C5549" s="96"/>
      <c r="D5549" s="97"/>
      <c r="E5549" s="97"/>
      <c r="F5549" s="97"/>
      <c r="G5549" s="97"/>
      <c r="H5549" s="97"/>
      <c r="I5549" s="97"/>
      <c r="J5549" s="97"/>
      <c r="K5549" s="97"/>
      <c r="L5549" s="97"/>
      <c r="M5549" s="97"/>
    </row>
    <row r="5550" spans="1:13">
      <c r="A5550" s="5"/>
      <c r="B5550" s="96"/>
      <c r="C5550" s="96"/>
      <c r="D5550" s="97"/>
      <c r="E5550" s="97"/>
      <c r="F5550" s="97"/>
      <c r="G5550" s="97"/>
      <c r="H5550" s="97"/>
      <c r="I5550" s="97"/>
      <c r="J5550" s="97"/>
      <c r="K5550" s="97"/>
      <c r="L5550" s="97"/>
      <c r="M5550" s="97"/>
    </row>
    <row r="5551" spans="1:13">
      <c r="A5551" s="5"/>
      <c r="B5551" s="96"/>
      <c r="C5551" s="96"/>
      <c r="D5551" s="97"/>
      <c r="E5551" s="97"/>
      <c r="F5551" s="97"/>
      <c r="G5551" s="97"/>
      <c r="H5551" s="97"/>
      <c r="I5551" s="97"/>
      <c r="J5551" s="97"/>
      <c r="K5551" s="97"/>
      <c r="L5551" s="97"/>
      <c r="M5551" s="97"/>
    </row>
    <row r="5552" spans="1:13">
      <c r="A5552" s="5"/>
      <c r="B5552" s="96"/>
      <c r="C5552" s="96"/>
      <c r="D5552" s="97"/>
      <c r="E5552" s="97"/>
      <c r="F5552" s="97"/>
      <c r="G5552" s="97"/>
      <c r="H5552" s="97"/>
      <c r="I5552" s="97"/>
      <c r="J5552" s="97"/>
      <c r="K5552" s="97"/>
      <c r="L5552" s="97"/>
      <c r="M5552" s="97"/>
    </row>
    <row r="5553" spans="1:13">
      <c r="A5553" s="5"/>
      <c r="B5553" s="96"/>
      <c r="C5553" s="96"/>
      <c r="D5553" s="97"/>
      <c r="E5553" s="97"/>
      <c r="F5553" s="97"/>
      <c r="G5553" s="97"/>
      <c r="H5553" s="97"/>
      <c r="I5553" s="97"/>
      <c r="J5553" s="97"/>
      <c r="K5553" s="97"/>
      <c r="L5553" s="97"/>
      <c r="M5553" s="97"/>
    </row>
    <row r="5554" spans="1:13">
      <c r="A5554" s="5"/>
      <c r="B5554" s="96"/>
      <c r="C5554" s="96"/>
      <c r="D5554" s="97"/>
      <c r="E5554" s="97"/>
      <c r="F5554" s="97"/>
      <c r="G5554" s="97"/>
      <c r="H5554" s="97"/>
      <c r="I5554" s="97"/>
      <c r="J5554" s="97"/>
      <c r="K5554" s="97"/>
      <c r="L5554" s="97"/>
      <c r="M5554" s="97"/>
    </row>
    <row r="5555" spans="1:13">
      <c r="A5555" s="5"/>
      <c r="B5555" s="96"/>
      <c r="C5555" s="96"/>
      <c r="D5555" s="97"/>
      <c r="E5555" s="97"/>
      <c r="F5555" s="97"/>
      <c r="G5555" s="97"/>
      <c r="H5555" s="97"/>
      <c r="I5555" s="97"/>
      <c r="J5555" s="97"/>
      <c r="K5555" s="97"/>
      <c r="L5555" s="97"/>
      <c r="M5555" s="97"/>
    </row>
    <row r="5556" spans="1:13">
      <c r="A5556" s="5"/>
      <c r="B5556" s="96"/>
      <c r="C5556" s="96"/>
      <c r="D5556" s="97"/>
      <c r="E5556" s="97"/>
      <c r="F5556" s="97"/>
      <c r="G5556" s="97"/>
      <c r="H5556" s="97"/>
      <c r="I5556" s="97"/>
      <c r="J5556" s="97"/>
      <c r="K5556" s="97"/>
      <c r="L5556" s="97"/>
      <c r="M5556" s="97"/>
    </row>
    <row r="5557" spans="1:13">
      <c r="A5557" s="5"/>
      <c r="B5557" s="96"/>
      <c r="C5557" s="96"/>
      <c r="D5557" s="97"/>
      <c r="E5557" s="97"/>
      <c r="F5557" s="97"/>
      <c r="G5557" s="97"/>
      <c r="H5557" s="97"/>
      <c r="I5557" s="97"/>
      <c r="J5557" s="97"/>
      <c r="K5557" s="97"/>
      <c r="L5557" s="97"/>
      <c r="M5557" s="97"/>
    </row>
    <row r="5558" spans="1:13">
      <c r="A5558" s="5"/>
      <c r="B5558" s="96"/>
      <c r="C5558" s="96"/>
      <c r="D5558" s="97"/>
      <c r="E5558" s="97"/>
      <c r="F5558" s="97"/>
      <c r="G5558" s="97"/>
      <c r="H5558" s="97"/>
      <c r="I5558" s="97"/>
      <c r="J5558" s="97"/>
      <c r="K5558" s="97"/>
      <c r="L5558" s="97"/>
      <c r="M5558" s="97"/>
    </row>
    <row r="5559" spans="1:13">
      <c r="A5559" s="5"/>
      <c r="B5559" s="96"/>
      <c r="C5559" s="96"/>
      <c r="D5559" s="97"/>
      <c r="E5559" s="97"/>
      <c r="F5559" s="97"/>
      <c r="G5559" s="97"/>
      <c r="H5559" s="97"/>
      <c r="I5559" s="97"/>
      <c r="J5559" s="97"/>
      <c r="K5559" s="97"/>
      <c r="L5559" s="97"/>
      <c r="M5559" s="97"/>
    </row>
    <row r="5560" spans="1:13">
      <c r="A5560" s="5"/>
      <c r="B5560" s="96"/>
      <c r="C5560" s="96"/>
      <c r="D5560" s="97"/>
      <c r="E5560" s="97"/>
      <c r="F5560" s="97"/>
      <c r="G5560" s="97"/>
      <c r="H5560" s="97"/>
      <c r="I5560" s="97"/>
      <c r="J5560" s="97"/>
      <c r="K5560" s="97"/>
      <c r="L5560" s="97"/>
      <c r="M5560" s="97"/>
    </row>
    <row r="5561" spans="1:13">
      <c r="A5561" s="5"/>
      <c r="B5561" s="96"/>
      <c r="C5561" s="96"/>
      <c r="D5561" s="97"/>
      <c r="E5561" s="97"/>
      <c r="F5561" s="97"/>
      <c r="G5561" s="97"/>
      <c r="H5561" s="97"/>
      <c r="I5561" s="97"/>
      <c r="J5561" s="97"/>
      <c r="K5561" s="97"/>
      <c r="L5561" s="97"/>
      <c r="M5561" s="97"/>
    </row>
    <row r="5562" spans="1:13">
      <c r="A5562" s="5"/>
      <c r="B5562" s="96"/>
      <c r="C5562" s="96"/>
      <c r="D5562" s="97"/>
      <c r="E5562" s="97"/>
      <c r="F5562" s="97"/>
      <c r="G5562" s="97"/>
      <c r="H5562" s="97"/>
      <c r="I5562" s="97"/>
      <c r="J5562" s="97"/>
      <c r="K5562" s="97"/>
      <c r="L5562" s="97"/>
      <c r="M5562" s="97"/>
    </row>
    <row r="5563" spans="1:13">
      <c r="A5563" s="5"/>
      <c r="B5563" s="96"/>
      <c r="C5563" s="96"/>
      <c r="D5563" s="97"/>
      <c r="E5563" s="97"/>
      <c r="F5563" s="97"/>
      <c r="G5563" s="97"/>
      <c r="H5563" s="97"/>
      <c r="I5563" s="97"/>
      <c r="J5563" s="97"/>
      <c r="K5563" s="97"/>
      <c r="L5563" s="97"/>
      <c r="M5563" s="97"/>
    </row>
    <row r="5564" spans="1:13">
      <c r="A5564" s="5"/>
      <c r="B5564" s="96"/>
      <c r="C5564" s="96"/>
      <c r="D5564" s="97"/>
      <c r="E5564" s="97"/>
      <c r="F5564" s="97"/>
      <c r="G5564" s="97"/>
      <c r="H5564" s="97"/>
      <c r="I5564" s="97"/>
      <c r="J5564" s="97"/>
      <c r="K5564" s="97"/>
      <c r="L5564" s="97"/>
      <c r="M5564" s="97"/>
    </row>
    <row r="5565" spans="1:13">
      <c r="A5565" s="5"/>
      <c r="B5565" s="96"/>
      <c r="C5565" s="96"/>
      <c r="D5565" s="97"/>
      <c r="E5565" s="97"/>
      <c r="F5565" s="97"/>
      <c r="G5565" s="97"/>
      <c r="H5565" s="97"/>
      <c r="I5565" s="97"/>
      <c r="J5565" s="97"/>
      <c r="K5565" s="97"/>
      <c r="L5565" s="97"/>
      <c r="M5565" s="97"/>
    </row>
    <row r="5566" spans="1:13">
      <c r="A5566" s="5"/>
      <c r="B5566" s="96"/>
      <c r="C5566" s="96"/>
      <c r="D5566" s="97"/>
      <c r="E5566" s="97"/>
      <c r="F5566" s="97"/>
      <c r="G5566" s="97"/>
      <c r="H5566" s="97"/>
      <c r="I5566" s="97"/>
      <c r="J5566" s="97"/>
      <c r="K5566" s="97"/>
      <c r="L5566" s="97"/>
      <c r="M5566" s="97"/>
    </row>
    <row r="5567" spans="1:13">
      <c r="A5567" s="5"/>
      <c r="B5567" s="96"/>
      <c r="C5567" s="96"/>
      <c r="D5567" s="97"/>
      <c r="E5567" s="97"/>
      <c r="F5567" s="97"/>
      <c r="G5567" s="97"/>
      <c r="H5567" s="97"/>
      <c r="I5567" s="97"/>
      <c r="J5567" s="97"/>
      <c r="K5567" s="97"/>
      <c r="L5567" s="97"/>
      <c r="M5567" s="97"/>
    </row>
    <row r="5568" spans="1:13">
      <c r="A5568" s="5"/>
      <c r="B5568" s="96"/>
      <c r="C5568" s="96"/>
      <c r="D5568" s="97"/>
      <c r="E5568" s="97"/>
      <c r="F5568" s="97"/>
      <c r="G5568" s="97"/>
      <c r="H5568" s="97"/>
      <c r="I5568" s="97"/>
      <c r="J5568" s="97"/>
      <c r="K5568" s="97"/>
      <c r="L5568" s="97"/>
      <c r="M5568" s="97"/>
    </row>
    <row r="5569" spans="1:13">
      <c r="A5569" s="5"/>
      <c r="B5569" s="96"/>
      <c r="C5569" s="96"/>
      <c r="D5569" s="97"/>
      <c r="E5569" s="97"/>
      <c r="F5569" s="97"/>
      <c r="G5569" s="97"/>
      <c r="H5569" s="97"/>
      <c r="I5569" s="97"/>
      <c r="J5569" s="97"/>
      <c r="K5569" s="97"/>
      <c r="L5569" s="97"/>
      <c r="M5569" s="97"/>
    </row>
    <row r="5570" spans="1:13">
      <c r="A5570" s="5"/>
      <c r="B5570" s="96"/>
      <c r="C5570" s="96"/>
      <c r="D5570" s="97"/>
      <c r="E5570" s="97"/>
      <c r="F5570" s="97"/>
      <c r="G5570" s="97"/>
      <c r="H5570" s="97"/>
      <c r="I5570" s="97"/>
      <c r="J5570" s="97"/>
      <c r="K5570" s="97"/>
      <c r="L5570" s="97"/>
      <c r="M5570" s="97"/>
    </row>
    <row r="5571" spans="1:13">
      <c r="A5571" s="5"/>
      <c r="B5571" s="96"/>
      <c r="C5571" s="96"/>
      <c r="D5571" s="97"/>
      <c r="E5571" s="97"/>
      <c r="F5571" s="97"/>
      <c r="G5571" s="97"/>
      <c r="H5571" s="97"/>
      <c r="I5571" s="97"/>
      <c r="J5571" s="97"/>
      <c r="K5571" s="97"/>
      <c r="L5571" s="97"/>
      <c r="M5571" s="97"/>
    </row>
    <row r="5572" spans="1:13">
      <c r="A5572" s="5"/>
      <c r="B5572" s="96"/>
      <c r="C5572" s="96"/>
      <c r="D5572" s="97"/>
      <c r="E5572" s="97"/>
      <c r="F5572" s="97"/>
      <c r="G5572" s="97"/>
      <c r="H5572" s="97"/>
      <c r="I5572" s="97"/>
      <c r="J5572" s="97"/>
      <c r="K5572" s="97"/>
      <c r="L5572" s="97"/>
      <c r="M5572" s="97"/>
    </row>
    <row r="5573" spans="1:13">
      <c r="A5573" s="5"/>
      <c r="B5573" s="96"/>
      <c r="C5573" s="96"/>
      <c r="D5573" s="97"/>
      <c r="E5573" s="97"/>
      <c r="F5573" s="97"/>
      <c r="G5573" s="97"/>
      <c r="H5573" s="97"/>
      <c r="I5573" s="97"/>
      <c r="J5573" s="97"/>
      <c r="K5573" s="97"/>
      <c r="L5573" s="97"/>
      <c r="M5573" s="97"/>
    </row>
    <row r="5574" spans="1:13">
      <c r="A5574" s="5"/>
      <c r="B5574" s="96"/>
      <c r="C5574" s="96"/>
      <c r="D5574" s="97"/>
      <c r="E5574" s="97"/>
      <c r="F5574" s="97"/>
      <c r="G5574" s="97"/>
      <c r="H5574" s="97"/>
      <c r="I5574" s="97"/>
      <c r="J5574" s="97"/>
      <c r="K5574" s="97"/>
      <c r="L5574" s="97"/>
      <c r="M5574" s="97"/>
    </row>
    <row r="5575" spans="1:13">
      <c r="A5575" s="5"/>
      <c r="B5575" s="96"/>
      <c r="C5575" s="96"/>
      <c r="D5575" s="97"/>
      <c r="E5575" s="97"/>
      <c r="F5575" s="97"/>
      <c r="G5575" s="97"/>
      <c r="H5575" s="97"/>
      <c r="I5575" s="97"/>
      <c r="J5575" s="97"/>
      <c r="K5575" s="97"/>
      <c r="L5575" s="97"/>
      <c r="M5575" s="97"/>
    </row>
    <row r="5576" spans="1:13">
      <c r="A5576" s="5"/>
      <c r="B5576" s="96"/>
      <c r="C5576" s="96"/>
      <c r="D5576" s="97"/>
      <c r="E5576" s="97"/>
      <c r="F5576" s="97"/>
      <c r="G5576" s="97"/>
      <c r="H5576" s="97"/>
      <c r="I5576" s="97"/>
      <c r="J5576" s="97"/>
      <c r="K5576" s="97"/>
      <c r="L5576" s="97"/>
      <c r="M5576" s="97"/>
    </row>
    <row r="5577" spans="1:13">
      <c r="A5577" s="5"/>
      <c r="B5577" s="96"/>
      <c r="C5577" s="96"/>
      <c r="D5577" s="97"/>
      <c r="E5577" s="97"/>
      <c r="F5577" s="97"/>
      <c r="G5577" s="97"/>
      <c r="H5577" s="97"/>
      <c r="I5577" s="97"/>
      <c r="J5577" s="97"/>
      <c r="K5577" s="97"/>
      <c r="L5577" s="97"/>
      <c r="M5577" s="97"/>
    </row>
    <row r="5578" spans="1:13">
      <c r="A5578" s="5"/>
      <c r="B5578" s="96"/>
      <c r="C5578" s="96"/>
      <c r="D5578" s="97"/>
      <c r="E5578" s="97"/>
      <c r="F5578" s="97"/>
      <c r="G5578" s="97"/>
      <c r="H5578" s="97"/>
      <c r="I5578" s="97"/>
      <c r="J5578" s="97"/>
      <c r="K5578" s="97"/>
      <c r="L5578" s="97"/>
      <c r="M5578" s="97"/>
    </row>
    <row r="5579" spans="1:13">
      <c r="A5579" s="5"/>
      <c r="B5579" s="96"/>
      <c r="C5579" s="96"/>
      <c r="D5579" s="97"/>
      <c r="E5579" s="97"/>
      <c r="F5579" s="97"/>
      <c r="G5579" s="97"/>
      <c r="H5579" s="97"/>
      <c r="I5579" s="97"/>
      <c r="J5579" s="97"/>
      <c r="K5579" s="97"/>
      <c r="L5579" s="97"/>
      <c r="M5579" s="97"/>
    </row>
    <row r="5580" spans="1:13">
      <c r="A5580" s="5"/>
      <c r="B5580" s="96"/>
      <c r="C5580" s="96"/>
      <c r="D5580" s="97"/>
      <c r="E5580" s="97"/>
      <c r="F5580" s="97"/>
      <c r="G5580" s="97"/>
      <c r="H5580" s="97"/>
      <c r="I5580" s="97"/>
      <c r="J5580" s="97"/>
      <c r="K5580" s="97"/>
      <c r="L5580" s="97"/>
      <c r="M5580" s="97"/>
    </row>
    <row r="5581" spans="1:13">
      <c r="A5581" s="5"/>
      <c r="B5581" s="96"/>
      <c r="C5581" s="96"/>
      <c r="D5581" s="97"/>
      <c r="E5581" s="97"/>
      <c r="F5581" s="97"/>
      <c r="G5581" s="97"/>
      <c r="H5581" s="97"/>
      <c r="I5581" s="97"/>
      <c r="J5581" s="97"/>
      <c r="K5581" s="97"/>
      <c r="L5581" s="97"/>
      <c r="M5581" s="97"/>
    </row>
    <row r="5582" spans="1:13">
      <c r="A5582" s="5"/>
      <c r="B5582" s="96"/>
      <c r="C5582" s="96"/>
      <c r="D5582" s="97"/>
      <c r="E5582" s="97"/>
      <c r="F5582" s="97"/>
      <c r="G5582" s="97"/>
      <c r="H5582" s="97"/>
      <c r="I5582" s="97"/>
      <c r="J5582" s="97"/>
      <c r="K5582" s="97"/>
      <c r="L5582" s="97"/>
      <c r="M5582" s="97"/>
    </row>
    <row r="5583" spans="1:13">
      <c r="A5583" s="5"/>
      <c r="B5583" s="96"/>
      <c r="C5583" s="96"/>
      <c r="D5583" s="97"/>
      <c r="E5583" s="97"/>
      <c r="F5583" s="97"/>
      <c r="G5583" s="97"/>
      <c r="H5583" s="97"/>
      <c r="I5583" s="97"/>
      <c r="J5583" s="97"/>
      <c r="K5583" s="97"/>
      <c r="L5583" s="97"/>
      <c r="M5583" s="97"/>
    </row>
    <row r="5584" spans="1:13">
      <c r="A5584" s="5"/>
      <c r="B5584" s="96"/>
      <c r="C5584" s="96"/>
      <c r="D5584" s="97"/>
      <c r="E5584" s="97"/>
      <c r="F5584" s="97"/>
      <c r="G5584" s="97"/>
      <c r="H5584" s="97"/>
      <c r="I5584" s="97"/>
      <c r="J5584" s="97"/>
      <c r="K5584" s="97"/>
      <c r="L5584" s="97"/>
      <c r="M5584" s="97"/>
    </row>
    <row r="5585" spans="1:13">
      <c r="A5585" s="5"/>
      <c r="B5585" s="96"/>
      <c r="C5585" s="96"/>
      <c r="D5585" s="97"/>
      <c r="E5585" s="97"/>
      <c r="F5585" s="97"/>
      <c r="G5585" s="97"/>
      <c r="H5585" s="97"/>
      <c r="I5585" s="97"/>
      <c r="J5585" s="97"/>
      <c r="K5585" s="97"/>
      <c r="L5585" s="97"/>
      <c r="M5585" s="97"/>
    </row>
    <row r="5586" spans="1:13">
      <c r="A5586" s="5"/>
      <c r="B5586" s="96"/>
      <c r="C5586" s="96"/>
      <c r="D5586" s="97"/>
      <c r="E5586" s="97"/>
      <c r="F5586" s="97"/>
      <c r="G5586" s="97"/>
      <c r="H5586" s="97"/>
      <c r="I5586" s="97"/>
      <c r="J5586" s="97"/>
      <c r="K5586" s="97"/>
      <c r="L5586" s="97"/>
      <c r="M5586" s="97"/>
    </row>
    <row r="5587" spans="1:13">
      <c r="A5587" s="5"/>
      <c r="B5587" s="96"/>
      <c r="C5587" s="96"/>
      <c r="D5587" s="97"/>
      <c r="E5587" s="97"/>
      <c r="F5587" s="97"/>
      <c r="G5587" s="97"/>
      <c r="H5587" s="97"/>
      <c r="I5587" s="97"/>
      <c r="J5587" s="97"/>
      <c r="K5587" s="97"/>
      <c r="L5587" s="97"/>
      <c r="M5587" s="97"/>
    </row>
    <row r="5588" spans="1:13">
      <c r="A5588" s="5"/>
      <c r="B5588" s="96"/>
      <c r="C5588" s="96"/>
      <c r="D5588" s="97"/>
      <c r="E5588" s="97"/>
      <c r="F5588" s="97"/>
      <c r="G5588" s="97"/>
      <c r="H5588" s="97"/>
      <c r="I5588" s="97"/>
      <c r="J5588" s="97"/>
      <c r="K5588" s="97"/>
      <c r="L5588" s="97"/>
      <c r="M5588" s="97"/>
    </row>
    <row r="5589" spans="1:13">
      <c r="A5589" s="5"/>
      <c r="B5589" s="96"/>
      <c r="C5589" s="96"/>
      <c r="D5589" s="97"/>
      <c r="E5589" s="97"/>
      <c r="F5589" s="97"/>
      <c r="G5589" s="97"/>
      <c r="H5589" s="97"/>
      <c r="I5589" s="97"/>
      <c r="J5589" s="97"/>
      <c r="K5589" s="97"/>
      <c r="L5589" s="97"/>
      <c r="M5589" s="97"/>
    </row>
    <row r="5590" spans="1:13">
      <c r="A5590" s="5"/>
      <c r="B5590" s="96"/>
      <c r="C5590" s="96"/>
      <c r="D5590" s="97"/>
      <c r="E5590" s="97"/>
      <c r="F5590" s="97"/>
      <c r="G5590" s="97"/>
      <c r="H5590" s="97"/>
      <c r="I5590" s="97"/>
      <c r="J5590" s="97"/>
      <c r="K5590" s="97"/>
      <c r="L5590" s="97"/>
      <c r="M5590" s="97"/>
    </row>
    <row r="5591" spans="1:13">
      <c r="A5591" s="5"/>
      <c r="B5591" s="96"/>
      <c r="C5591" s="96"/>
      <c r="D5591" s="97"/>
      <c r="E5591" s="97"/>
      <c r="F5591" s="97"/>
      <c r="G5591" s="97"/>
      <c r="H5591" s="97"/>
      <c r="I5591" s="97"/>
      <c r="J5591" s="97"/>
      <c r="K5591" s="97"/>
      <c r="L5591" s="97"/>
      <c r="M5591" s="97"/>
    </row>
    <row r="5592" spans="1:13">
      <c r="A5592" s="5"/>
      <c r="B5592" s="96"/>
      <c r="C5592" s="96"/>
      <c r="D5592" s="97"/>
      <c r="E5592" s="97"/>
      <c r="F5592" s="97"/>
      <c r="G5592" s="97"/>
      <c r="H5592" s="97"/>
      <c r="I5592" s="97"/>
      <c r="J5592" s="97"/>
      <c r="K5592" s="97"/>
      <c r="L5592" s="97"/>
      <c r="M5592" s="97"/>
    </row>
    <row r="5593" spans="1:13">
      <c r="A5593" s="5"/>
      <c r="B5593" s="96"/>
      <c r="C5593" s="96"/>
      <c r="D5593" s="97"/>
      <c r="E5593" s="97"/>
      <c r="F5593" s="97"/>
      <c r="G5593" s="97"/>
      <c r="H5593" s="97"/>
      <c r="I5593" s="97"/>
      <c r="J5593" s="97"/>
      <c r="K5593" s="97"/>
      <c r="L5593" s="97"/>
      <c r="M5593" s="97"/>
    </row>
    <row r="5594" spans="1:13">
      <c r="A5594" s="5"/>
      <c r="B5594" s="96"/>
      <c r="C5594" s="96"/>
      <c r="D5594" s="97"/>
      <c r="E5594" s="97"/>
      <c r="F5594" s="97"/>
      <c r="G5594" s="97"/>
      <c r="H5594" s="97"/>
      <c r="I5594" s="97"/>
      <c r="J5594" s="97"/>
      <c r="K5594" s="97"/>
      <c r="L5594" s="97"/>
      <c r="M5594" s="97"/>
    </row>
    <row r="5595" spans="1:13">
      <c r="A5595" s="5"/>
      <c r="B5595" s="96"/>
      <c r="C5595" s="96"/>
      <c r="D5595" s="97"/>
      <c r="E5595" s="97"/>
      <c r="F5595" s="97"/>
      <c r="G5595" s="97"/>
      <c r="H5595" s="97"/>
      <c r="I5595" s="97"/>
      <c r="J5595" s="97"/>
      <c r="K5595" s="97"/>
      <c r="L5595" s="97"/>
      <c r="M5595" s="97"/>
    </row>
    <row r="5596" spans="1:13">
      <c r="A5596" s="5"/>
      <c r="B5596" s="96"/>
      <c r="C5596" s="96"/>
      <c r="D5596" s="97"/>
      <c r="E5596" s="97"/>
      <c r="F5596" s="97"/>
      <c r="G5596" s="97"/>
      <c r="H5596" s="97"/>
      <c r="I5596" s="97"/>
      <c r="J5596" s="97"/>
      <c r="K5596" s="97"/>
      <c r="L5596" s="97"/>
      <c r="M5596" s="97"/>
    </row>
    <row r="5597" spans="1:13">
      <c r="A5597" s="5"/>
      <c r="B5597" s="96"/>
      <c r="C5597" s="96"/>
      <c r="D5597" s="97"/>
      <c r="E5597" s="97"/>
      <c r="F5597" s="97"/>
      <c r="G5597" s="97"/>
      <c r="H5597" s="97"/>
      <c r="I5597" s="97"/>
      <c r="J5597" s="97"/>
      <c r="K5597" s="97"/>
      <c r="L5597" s="97"/>
      <c r="M5597" s="97"/>
    </row>
    <row r="5598" spans="1:13">
      <c r="A5598" s="5"/>
      <c r="B5598" s="96"/>
      <c r="C5598" s="96"/>
      <c r="D5598" s="97"/>
      <c r="E5598" s="97"/>
      <c r="F5598" s="97"/>
      <c r="G5598" s="97"/>
      <c r="H5598" s="97"/>
      <c r="I5598" s="97"/>
      <c r="J5598" s="97"/>
      <c r="K5598" s="97"/>
      <c r="L5598" s="97"/>
      <c r="M5598" s="97"/>
    </row>
    <row r="5599" spans="1:13">
      <c r="A5599" s="5"/>
      <c r="B5599" s="96"/>
      <c r="C5599" s="96"/>
      <c r="D5599" s="97"/>
      <c r="E5599" s="97"/>
      <c r="F5599" s="97"/>
      <c r="G5599" s="97"/>
      <c r="H5599" s="97"/>
      <c r="I5599" s="97"/>
      <c r="J5599" s="97"/>
      <c r="K5599" s="97"/>
      <c r="L5599" s="97"/>
      <c r="M5599" s="97"/>
    </row>
    <row r="5600" spans="1:13">
      <c r="A5600" s="5"/>
      <c r="B5600" s="96"/>
      <c r="C5600" s="96"/>
      <c r="D5600" s="97"/>
      <c r="E5600" s="97"/>
      <c r="F5600" s="97"/>
      <c r="G5600" s="97"/>
      <c r="H5600" s="97"/>
      <c r="I5600" s="97"/>
      <c r="J5600" s="97"/>
      <c r="K5600" s="97"/>
      <c r="L5600" s="97"/>
      <c r="M5600" s="97"/>
    </row>
    <row r="5601" spans="1:13">
      <c r="A5601" s="5"/>
      <c r="B5601" s="96"/>
      <c r="C5601" s="96"/>
      <c r="D5601" s="97"/>
      <c r="E5601" s="97"/>
      <c r="F5601" s="97"/>
      <c r="G5601" s="97"/>
      <c r="H5601" s="97"/>
      <c r="I5601" s="97"/>
      <c r="J5601" s="97"/>
      <c r="K5601" s="97"/>
      <c r="L5601" s="97"/>
      <c r="M5601" s="97"/>
    </row>
    <row r="5602" spans="1:13">
      <c r="A5602" s="5"/>
      <c r="B5602" s="96"/>
      <c r="C5602" s="96"/>
      <c r="D5602" s="97"/>
      <c r="E5602" s="97"/>
      <c r="F5602" s="97"/>
      <c r="G5602" s="97"/>
      <c r="H5602" s="97"/>
      <c r="I5602" s="97"/>
      <c r="J5602" s="97"/>
      <c r="K5602" s="97"/>
      <c r="L5602" s="97"/>
      <c r="M5602" s="97"/>
    </row>
    <row r="5603" spans="1:13">
      <c r="A5603" s="5"/>
      <c r="B5603" s="96"/>
      <c r="C5603" s="96"/>
      <c r="D5603" s="97"/>
      <c r="E5603" s="97"/>
      <c r="F5603" s="97"/>
      <c r="G5603" s="97"/>
      <c r="H5603" s="97"/>
      <c r="I5603" s="97"/>
      <c r="J5603" s="97"/>
      <c r="K5603" s="97"/>
      <c r="L5603" s="97"/>
      <c r="M5603" s="97"/>
    </row>
    <row r="5604" spans="1:13">
      <c r="A5604" s="5"/>
      <c r="B5604" s="96"/>
      <c r="C5604" s="96"/>
      <c r="D5604" s="97"/>
      <c r="E5604" s="97"/>
      <c r="F5604" s="97"/>
      <c r="G5604" s="97"/>
      <c r="H5604" s="97"/>
      <c r="I5604" s="97"/>
      <c r="J5604" s="97"/>
      <c r="K5604" s="97"/>
      <c r="L5604" s="97"/>
      <c r="M5604" s="97"/>
    </row>
    <row r="5605" spans="1:13">
      <c r="A5605" s="5"/>
      <c r="B5605" s="96"/>
      <c r="C5605" s="96"/>
      <c r="D5605" s="97"/>
      <c r="E5605" s="97"/>
      <c r="F5605" s="97"/>
      <c r="G5605" s="97"/>
      <c r="H5605" s="97"/>
      <c r="I5605" s="97"/>
      <c r="J5605" s="97"/>
      <c r="K5605" s="97"/>
      <c r="L5605" s="97"/>
      <c r="M5605" s="97"/>
    </row>
    <row r="5606" spans="1:13">
      <c r="A5606" s="5"/>
      <c r="B5606" s="96"/>
      <c r="C5606" s="96"/>
      <c r="D5606" s="97"/>
      <c r="E5606" s="97"/>
      <c r="F5606" s="97"/>
      <c r="G5606" s="97"/>
      <c r="H5606" s="97"/>
      <c r="I5606" s="97"/>
      <c r="J5606" s="97"/>
      <c r="K5606" s="97"/>
      <c r="L5606" s="97"/>
      <c r="M5606" s="97"/>
    </row>
    <row r="5607" spans="1:13">
      <c r="A5607" s="5"/>
      <c r="B5607" s="96"/>
      <c r="C5607" s="96"/>
      <c r="D5607" s="97"/>
      <c r="E5607" s="97"/>
      <c r="F5607" s="97"/>
      <c r="G5607" s="97"/>
      <c r="H5607" s="97"/>
      <c r="I5607" s="97"/>
      <c r="J5607" s="97"/>
      <c r="K5607" s="97"/>
      <c r="L5607" s="97"/>
      <c r="M5607" s="97"/>
    </row>
    <row r="5608" spans="1:13">
      <c r="A5608" s="5"/>
      <c r="B5608" s="96"/>
      <c r="C5608" s="96"/>
      <c r="D5608" s="97"/>
      <c r="E5608" s="97"/>
      <c r="F5608" s="97"/>
      <c r="G5608" s="97"/>
      <c r="H5608" s="97"/>
      <c r="I5608" s="97"/>
      <c r="J5608" s="97"/>
      <c r="K5608" s="97"/>
      <c r="L5608" s="97"/>
      <c r="M5608" s="97"/>
    </row>
    <row r="5609" spans="1:13">
      <c r="A5609" s="5"/>
      <c r="B5609" s="96"/>
      <c r="C5609" s="96"/>
      <c r="D5609" s="97"/>
      <c r="E5609" s="97"/>
      <c r="F5609" s="97"/>
      <c r="G5609" s="97"/>
      <c r="H5609" s="97"/>
      <c r="I5609" s="97"/>
      <c r="J5609" s="97"/>
      <c r="K5609" s="97"/>
      <c r="L5609" s="97"/>
      <c r="M5609" s="97"/>
    </row>
    <row r="5610" spans="1:13">
      <c r="A5610" s="5"/>
      <c r="B5610" s="96"/>
      <c r="C5610" s="96"/>
      <c r="D5610" s="97"/>
      <c r="E5610" s="97"/>
      <c r="F5610" s="97"/>
      <c r="G5610" s="97"/>
      <c r="H5610" s="97"/>
      <c r="I5610" s="97"/>
      <c r="J5610" s="97"/>
      <c r="K5610" s="97"/>
      <c r="L5610" s="97"/>
      <c r="M5610" s="97"/>
    </row>
    <row r="5611" spans="1:13">
      <c r="A5611" s="5"/>
      <c r="B5611" s="96"/>
      <c r="C5611" s="96"/>
      <c r="D5611" s="97"/>
      <c r="E5611" s="97"/>
      <c r="F5611" s="97"/>
      <c r="G5611" s="97"/>
      <c r="H5611" s="97"/>
      <c r="I5611" s="97"/>
      <c r="J5611" s="97"/>
      <c r="K5611" s="97"/>
      <c r="L5611" s="97"/>
      <c r="M5611" s="97"/>
    </row>
    <row r="5612" spans="1:13">
      <c r="A5612" s="5"/>
      <c r="B5612" s="96"/>
      <c r="C5612" s="96"/>
      <c r="D5612" s="97"/>
      <c r="E5612" s="97"/>
      <c r="F5612" s="97"/>
      <c r="G5612" s="97"/>
      <c r="H5612" s="97"/>
      <c r="I5612" s="97"/>
      <c r="J5612" s="97"/>
      <c r="K5612" s="97"/>
      <c r="L5612" s="97"/>
      <c r="M5612" s="97"/>
    </row>
    <row r="5613" spans="1:13">
      <c r="A5613" s="5"/>
      <c r="B5613" s="96"/>
      <c r="C5613" s="96"/>
      <c r="D5613" s="97"/>
      <c r="E5613" s="97"/>
      <c r="F5613" s="97"/>
      <c r="G5613" s="97"/>
      <c r="H5613" s="97"/>
      <c r="I5613" s="97"/>
      <c r="J5613" s="97"/>
      <c r="K5613" s="97"/>
      <c r="L5613" s="97"/>
      <c r="M5613" s="97"/>
    </row>
    <row r="5614" spans="1:13">
      <c r="A5614" s="5"/>
      <c r="B5614" s="96"/>
      <c r="C5614" s="96"/>
      <c r="D5614" s="97"/>
      <c r="E5614" s="97"/>
      <c r="F5614" s="97"/>
      <c r="G5614" s="97"/>
      <c r="H5614" s="97"/>
      <c r="I5614" s="97"/>
      <c r="J5614" s="97"/>
      <c r="K5614" s="97"/>
      <c r="L5614" s="97"/>
      <c r="M5614" s="97"/>
    </row>
    <row r="5615" spans="1:13">
      <c r="A5615" s="5"/>
      <c r="B5615" s="96"/>
      <c r="C5615" s="96"/>
      <c r="D5615" s="97"/>
      <c r="E5615" s="97"/>
      <c r="F5615" s="97"/>
      <c r="G5615" s="97"/>
      <c r="H5615" s="97"/>
      <c r="I5615" s="97"/>
      <c r="J5615" s="97"/>
      <c r="K5615" s="97"/>
      <c r="L5615" s="97"/>
      <c r="M5615" s="97"/>
    </row>
    <row r="5616" spans="1:13">
      <c r="A5616" s="5"/>
      <c r="B5616" s="96"/>
      <c r="C5616" s="96"/>
      <c r="D5616" s="97"/>
      <c r="E5616" s="97"/>
      <c r="F5616" s="97"/>
      <c r="G5616" s="97"/>
      <c r="H5616" s="97"/>
      <c r="I5616" s="97"/>
      <c r="J5616" s="97"/>
      <c r="K5616" s="97"/>
      <c r="L5616" s="97"/>
      <c r="M5616" s="97"/>
    </row>
    <row r="5617" spans="1:13">
      <c r="A5617" s="5"/>
      <c r="B5617" s="96"/>
      <c r="C5617" s="96"/>
      <c r="D5617" s="97"/>
      <c r="E5617" s="97"/>
      <c r="F5617" s="97"/>
      <c r="G5617" s="97"/>
      <c r="H5617" s="97"/>
      <c r="I5617" s="97"/>
      <c r="J5617" s="97"/>
      <c r="K5617" s="97"/>
      <c r="L5617" s="97"/>
      <c r="M5617" s="97"/>
    </row>
    <row r="5618" spans="1:13">
      <c r="A5618" s="5"/>
      <c r="B5618" s="96"/>
      <c r="C5618" s="96"/>
      <c r="D5618" s="97"/>
      <c r="E5618" s="97"/>
      <c r="F5618" s="97"/>
      <c r="G5618" s="97"/>
      <c r="H5618" s="97"/>
      <c r="I5618" s="97"/>
      <c r="J5618" s="97"/>
      <c r="K5618" s="97"/>
      <c r="L5618" s="97"/>
      <c r="M5618" s="97"/>
    </row>
    <row r="5619" spans="1:13">
      <c r="A5619" s="5"/>
      <c r="B5619" s="96"/>
      <c r="C5619" s="96"/>
      <c r="D5619" s="97"/>
      <c r="E5619" s="97"/>
      <c r="F5619" s="97"/>
      <c r="G5619" s="97"/>
      <c r="H5619" s="97"/>
      <c r="I5619" s="97"/>
      <c r="J5619" s="97"/>
      <c r="K5619" s="97"/>
      <c r="L5619" s="97"/>
      <c r="M5619" s="97"/>
    </row>
    <row r="5620" spans="1:13">
      <c r="A5620" s="5"/>
      <c r="B5620" s="96"/>
      <c r="C5620" s="96"/>
      <c r="D5620" s="97"/>
      <c r="E5620" s="97"/>
      <c r="F5620" s="97"/>
      <c r="G5620" s="97"/>
      <c r="H5620" s="97"/>
      <c r="I5620" s="97"/>
      <c r="J5620" s="97"/>
      <c r="K5620" s="97"/>
      <c r="L5620" s="97"/>
      <c r="M5620" s="97"/>
    </row>
    <row r="5621" spans="1:13">
      <c r="A5621" s="5"/>
      <c r="B5621" s="96"/>
      <c r="C5621" s="96"/>
      <c r="D5621" s="97"/>
      <c r="E5621" s="97"/>
      <c r="F5621" s="97"/>
      <c r="G5621" s="97"/>
      <c r="H5621" s="97"/>
      <c r="I5621" s="97"/>
      <c r="J5621" s="97"/>
      <c r="K5621" s="97"/>
      <c r="L5621" s="97"/>
      <c r="M5621" s="97"/>
    </row>
    <row r="5622" spans="1:13">
      <c r="A5622" s="5"/>
      <c r="B5622" s="96"/>
      <c r="C5622" s="96"/>
      <c r="D5622" s="97"/>
      <c r="E5622" s="97"/>
      <c r="F5622" s="97"/>
      <c r="G5622" s="97"/>
      <c r="H5622" s="97"/>
      <c r="I5622" s="97"/>
      <c r="J5622" s="97"/>
      <c r="K5622" s="97"/>
      <c r="L5622" s="97"/>
      <c r="M5622" s="97"/>
    </row>
    <row r="5623" spans="1:13">
      <c r="A5623" s="5"/>
      <c r="B5623" s="96"/>
      <c r="C5623" s="96"/>
      <c r="D5623" s="97"/>
      <c r="E5623" s="97"/>
      <c r="F5623" s="97"/>
      <c r="G5623" s="97"/>
      <c r="H5623" s="97"/>
      <c r="I5623" s="97"/>
      <c r="J5623" s="97"/>
      <c r="K5623" s="97"/>
      <c r="L5623" s="97"/>
      <c r="M5623" s="97"/>
    </row>
    <row r="5624" spans="1:13">
      <c r="A5624" s="5"/>
      <c r="B5624" s="96"/>
      <c r="C5624" s="96"/>
      <c r="D5624" s="97"/>
      <c r="E5624" s="97"/>
      <c r="F5624" s="97"/>
      <c r="G5624" s="97"/>
      <c r="H5624" s="97"/>
      <c r="I5624" s="97"/>
      <c r="J5624" s="97"/>
      <c r="K5624" s="97"/>
      <c r="L5624" s="97"/>
      <c r="M5624" s="97"/>
    </row>
    <row r="5625" spans="1:13">
      <c r="A5625" s="5"/>
      <c r="B5625" s="96"/>
      <c r="C5625" s="96"/>
      <c r="D5625" s="97"/>
      <c r="E5625" s="97"/>
      <c r="F5625" s="97"/>
      <c r="G5625" s="97"/>
      <c r="H5625" s="97"/>
      <c r="I5625" s="97"/>
      <c r="J5625" s="97"/>
      <c r="K5625" s="97"/>
      <c r="L5625" s="97"/>
      <c r="M5625" s="97"/>
    </row>
    <row r="5626" spans="1:13">
      <c r="A5626" s="5"/>
      <c r="B5626" s="96"/>
      <c r="C5626" s="96"/>
      <c r="D5626" s="97"/>
      <c r="E5626" s="97"/>
      <c r="F5626" s="97"/>
      <c r="G5626" s="97"/>
      <c r="H5626" s="97"/>
      <c r="I5626" s="97"/>
      <c r="J5626" s="97"/>
      <c r="K5626" s="97"/>
      <c r="L5626" s="97"/>
      <c r="M5626" s="97"/>
    </row>
    <row r="5627" spans="1:13">
      <c r="A5627" s="5"/>
      <c r="B5627" s="96"/>
      <c r="C5627" s="96"/>
      <c r="D5627" s="97"/>
      <c r="E5627" s="97"/>
      <c r="F5627" s="97"/>
      <c r="G5627" s="97"/>
      <c r="H5627" s="97"/>
      <c r="I5627" s="97"/>
      <c r="J5627" s="97"/>
      <c r="K5627" s="97"/>
      <c r="L5627" s="97"/>
      <c r="M5627" s="97"/>
    </row>
    <row r="5628" spans="1:13">
      <c r="A5628" s="5"/>
      <c r="B5628" s="96"/>
      <c r="C5628" s="96"/>
      <c r="D5628" s="97"/>
      <c r="E5628" s="97"/>
      <c r="F5628" s="97"/>
      <c r="G5628" s="97"/>
      <c r="H5628" s="97"/>
      <c r="I5628" s="97"/>
      <c r="J5628" s="97"/>
      <c r="K5628" s="97"/>
      <c r="L5628" s="97"/>
      <c r="M5628" s="97"/>
    </row>
    <row r="5629" spans="1:13">
      <c r="A5629" s="5"/>
      <c r="B5629" s="96"/>
      <c r="C5629" s="96"/>
      <c r="D5629" s="97"/>
      <c r="E5629" s="97"/>
      <c r="F5629" s="97"/>
      <c r="G5629" s="97"/>
      <c r="H5629" s="97"/>
      <c r="I5629" s="97"/>
      <c r="J5629" s="97"/>
      <c r="K5629" s="97"/>
      <c r="L5629" s="97"/>
      <c r="M5629" s="97"/>
    </row>
    <row r="5630" spans="1:13">
      <c r="A5630" s="5"/>
      <c r="B5630" s="96"/>
      <c r="C5630" s="96"/>
      <c r="D5630" s="97"/>
      <c r="E5630" s="97"/>
      <c r="F5630" s="97"/>
      <c r="G5630" s="97"/>
      <c r="H5630" s="97"/>
      <c r="I5630" s="97"/>
      <c r="J5630" s="97"/>
      <c r="K5630" s="97"/>
      <c r="L5630" s="97"/>
      <c r="M5630" s="97"/>
    </row>
    <row r="5631" spans="1:13">
      <c r="A5631" s="5"/>
      <c r="B5631" s="96"/>
      <c r="C5631" s="96"/>
      <c r="D5631" s="97"/>
      <c r="E5631" s="97"/>
      <c r="F5631" s="97"/>
      <c r="G5631" s="97"/>
      <c r="H5631" s="97"/>
      <c r="I5631" s="97"/>
      <c r="J5631" s="97"/>
      <c r="K5631" s="97"/>
      <c r="L5631" s="97"/>
      <c r="M5631" s="97"/>
    </row>
    <row r="5632" spans="1:13">
      <c r="A5632" s="5"/>
      <c r="B5632" s="96"/>
      <c r="C5632" s="96"/>
      <c r="D5632" s="97"/>
      <c r="E5632" s="97"/>
      <c r="F5632" s="97"/>
      <c r="G5632" s="97"/>
      <c r="H5632" s="97"/>
      <c r="I5632" s="97"/>
      <c r="J5632" s="97"/>
      <c r="K5632" s="97"/>
      <c r="L5632" s="97"/>
      <c r="M5632" s="97"/>
    </row>
    <row r="5633" spans="1:13">
      <c r="A5633" s="5"/>
      <c r="B5633" s="96"/>
      <c r="C5633" s="96"/>
      <c r="D5633" s="97"/>
      <c r="E5633" s="97"/>
      <c r="F5633" s="97"/>
      <c r="G5633" s="97"/>
      <c r="H5633" s="97"/>
      <c r="I5633" s="97"/>
      <c r="J5633" s="97"/>
      <c r="K5633" s="97"/>
      <c r="L5633" s="97"/>
      <c r="M5633" s="97"/>
    </row>
    <row r="5634" spans="1:13">
      <c r="A5634" s="5"/>
      <c r="B5634" s="96"/>
      <c r="C5634" s="96"/>
      <c r="D5634" s="97"/>
      <c r="E5634" s="97"/>
      <c r="F5634" s="97"/>
      <c r="G5634" s="97"/>
      <c r="H5634" s="97"/>
      <c r="I5634" s="97"/>
      <c r="J5634" s="97"/>
      <c r="K5634" s="97"/>
      <c r="L5634" s="97"/>
      <c r="M5634" s="97"/>
    </row>
    <row r="5635" spans="1:13">
      <c r="A5635" s="5"/>
      <c r="B5635" s="96"/>
      <c r="C5635" s="96"/>
      <c r="D5635" s="97"/>
      <c r="E5635" s="97"/>
      <c r="F5635" s="97"/>
      <c r="G5635" s="97"/>
      <c r="H5635" s="97"/>
      <c r="I5635" s="97"/>
      <c r="J5635" s="97"/>
      <c r="K5635" s="97"/>
      <c r="L5635" s="97"/>
      <c r="M5635" s="97"/>
    </row>
    <row r="5636" spans="1:13">
      <c r="A5636" s="5"/>
      <c r="B5636" s="96"/>
      <c r="C5636" s="96"/>
      <c r="D5636" s="97"/>
      <c r="E5636" s="97"/>
      <c r="F5636" s="97"/>
      <c r="G5636" s="97"/>
      <c r="H5636" s="97"/>
      <c r="I5636" s="97"/>
      <c r="J5636" s="97"/>
      <c r="K5636" s="97"/>
      <c r="L5636" s="97"/>
      <c r="M5636" s="97"/>
    </row>
    <row r="5637" spans="1:13">
      <c r="A5637" s="5"/>
      <c r="B5637" s="96"/>
      <c r="C5637" s="96"/>
      <c r="D5637" s="97"/>
      <c r="E5637" s="97"/>
      <c r="F5637" s="97"/>
      <c r="G5637" s="97"/>
      <c r="H5637" s="97"/>
      <c r="I5637" s="97"/>
      <c r="J5637" s="97"/>
      <c r="K5637" s="97"/>
      <c r="L5637" s="97"/>
      <c r="M5637" s="97"/>
    </row>
    <row r="5638" spans="1:13">
      <c r="A5638" s="5"/>
      <c r="B5638" s="96"/>
      <c r="C5638" s="96"/>
      <c r="D5638" s="97"/>
      <c r="E5638" s="97"/>
      <c r="F5638" s="97"/>
      <c r="G5638" s="97"/>
      <c r="H5638" s="97"/>
      <c r="I5638" s="97"/>
      <c r="J5638" s="97"/>
      <c r="K5638" s="97"/>
      <c r="L5638" s="97"/>
      <c r="M5638" s="97"/>
    </row>
    <row r="5639" spans="1:13">
      <c r="A5639" s="5"/>
      <c r="B5639" s="96"/>
      <c r="C5639" s="96"/>
      <c r="D5639" s="97"/>
      <c r="E5639" s="97"/>
      <c r="F5639" s="97"/>
      <c r="G5639" s="97"/>
      <c r="H5639" s="97"/>
      <c r="I5639" s="97"/>
      <c r="J5639" s="97"/>
      <c r="K5639" s="97"/>
      <c r="L5639" s="97"/>
      <c r="M5639" s="97"/>
    </row>
    <row r="5640" spans="1:13">
      <c r="A5640" s="5"/>
      <c r="B5640" s="96"/>
      <c r="C5640" s="96"/>
      <c r="D5640" s="97"/>
      <c r="E5640" s="97"/>
      <c r="F5640" s="97"/>
      <c r="G5640" s="97"/>
      <c r="H5640" s="97"/>
      <c r="I5640" s="97"/>
      <c r="J5640" s="97"/>
      <c r="K5640" s="97"/>
      <c r="L5640" s="97"/>
      <c r="M5640" s="97"/>
    </row>
    <row r="5641" spans="1:13">
      <c r="A5641" s="5"/>
      <c r="B5641" s="96"/>
      <c r="C5641" s="96"/>
      <c r="D5641" s="97"/>
      <c r="E5641" s="97"/>
      <c r="F5641" s="97"/>
      <c r="G5641" s="97"/>
      <c r="H5641" s="97"/>
      <c r="I5641" s="97"/>
      <c r="J5641" s="97"/>
      <c r="K5641" s="97"/>
      <c r="L5641" s="97"/>
      <c r="M5641" s="97"/>
    </row>
    <row r="5642" spans="1:13">
      <c r="A5642" s="5"/>
      <c r="B5642" s="96"/>
      <c r="C5642" s="96"/>
      <c r="D5642" s="97"/>
      <c r="E5642" s="97"/>
      <c r="F5642" s="97"/>
      <c r="G5642" s="97"/>
      <c r="H5642" s="97"/>
      <c r="I5642" s="97"/>
      <c r="J5642" s="97"/>
      <c r="K5642" s="97"/>
      <c r="L5642" s="97"/>
      <c r="M5642" s="97"/>
    </row>
    <row r="5643" spans="1:13">
      <c r="A5643" s="5"/>
      <c r="B5643" s="96"/>
      <c r="C5643" s="96"/>
      <c r="D5643" s="97"/>
      <c r="E5643" s="97"/>
      <c r="F5643" s="97"/>
      <c r="G5643" s="97"/>
      <c r="H5643" s="97"/>
      <c r="I5643" s="97"/>
      <c r="J5643" s="97"/>
      <c r="K5643" s="97"/>
      <c r="L5643" s="97"/>
      <c r="M5643" s="97"/>
    </row>
    <row r="5644" spans="1:13">
      <c r="A5644" s="5"/>
      <c r="B5644" s="96"/>
      <c r="C5644" s="96"/>
      <c r="D5644" s="97"/>
      <c r="E5644" s="97"/>
      <c r="F5644" s="97"/>
      <c r="G5644" s="97"/>
      <c r="H5644" s="97"/>
      <c r="I5644" s="97"/>
      <c r="J5644" s="97"/>
      <c r="K5644" s="97"/>
      <c r="L5644" s="97"/>
      <c r="M5644" s="97"/>
    </row>
    <row r="5645" spans="1:13">
      <c r="A5645" s="5"/>
      <c r="B5645" s="96"/>
      <c r="C5645" s="96"/>
      <c r="D5645" s="97"/>
      <c r="E5645" s="97"/>
      <c r="F5645" s="97"/>
      <c r="G5645" s="97"/>
      <c r="H5645" s="97"/>
      <c r="I5645" s="97"/>
      <c r="J5645" s="97"/>
      <c r="K5645" s="97"/>
      <c r="L5645" s="97"/>
      <c r="M5645" s="97"/>
    </row>
    <row r="5646" spans="1:13">
      <c r="A5646" s="5"/>
      <c r="B5646" s="96"/>
      <c r="C5646" s="96"/>
      <c r="D5646" s="97"/>
      <c r="E5646" s="97"/>
      <c r="F5646" s="97"/>
      <c r="G5646" s="97"/>
      <c r="H5646" s="97"/>
      <c r="I5646" s="97"/>
      <c r="J5646" s="97"/>
      <c r="K5646" s="97"/>
      <c r="L5646" s="97"/>
      <c r="M5646" s="97"/>
    </row>
    <row r="5647" spans="1:13">
      <c r="A5647" s="5"/>
      <c r="B5647" s="96"/>
      <c r="C5647" s="96"/>
      <c r="D5647" s="97"/>
      <c r="E5647" s="97"/>
      <c r="F5647" s="97"/>
      <c r="G5647" s="97"/>
      <c r="H5647" s="97"/>
      <c r="I5647" s="97"/>
      <c r="J5647" s="97"/>
      <c r="K5647" s="97"/>
      <c r="L5647" s="97"/>
      <c r="M5647" s="97"/>
    </row>
    <row r="5648" spans="1:13">
      <c r="A5648" s="5"/>
      <c r="B5648" s="96"/>
      <c r="C5648" s="96"/>
      <c r="D5648" s="97"/>
      <c r="E5648" s="97"/>
      <c r="F5648" s="97"/>
      <c r="G5648" s="97"/>
      <c r="H5648" s="97"/>
      <c r="I5648" s="97"/>
      <c r="J5648" s="97"/>
      <c r="K5648" s="97"/>
      <c r="L5648" s="97"/>
      <c r="M5648" s="97"/>
    </row>
    <row r="5649" spans="1:13">
      <c r="A5649" s="5"/>
      <c r="B5649" s="96"/>
      <c r="C5649" s="96"/>
      <c r="D5649" s="97"/>
      <c r="E5649" s="97"/>
      <c r="F5649" s="97"/>
      <c r="G5649" s="97"/>
      <c r="H5649" s="97"/>
      <c r="I5649" s="97"/>
      <c r="J5649" s="97"/>
      <c r="K5649" s="97"/>
      <c r="L5649" s="97"/>
      <c r="M5649" s="97"/>
    </row>
    <row r="5650" spans="1:13">
      <c r="A5650" s="5"/>
      <c r="B5650" s="96"/>
      <c r="C5650" s="96"/>
      <c r="D5650" s="97"/>
      <c r="E5650" s="97"/>
      <c r="F5650" s="97"/>
      <c r="G5650" s="97"/>
      <c r="H5650" s="97"/>
      <c r="I5650" s="97"/>
      <c r="J5650" s="97"/>
      <c r="K5650" s="97"/>
      <c r="L5650" s="97"/>
      <c r="M5650" s="97"/>
    </row>
    <row r="5651" spans="1:13">
      <c r="A5651" s="5"/>
      <c r="B5651" s="96"/>
      <c r="C5651" s="96"/>
      <c r="D5651" s="97"/>
      <c r="E5651" s="97"/>
      <c r="F5651" s="97"/>
      <c r="G5651" s="97"/>
      <c r="H5651" s="97"/>
      <c r="I5651" s="97"/>
      <c r="J5651" s="97"/>
      <c r="K5651" s="97"/>
      <c r="L5651" s="97"/>
      <c r="M5651" s="97"/>
    </row>
    <row r="5652" spans="1:13">
      <c r="A5652" s="5"/>
      <c r="B5652" s="96"/>
      <c r="C5652" s="96"/>
      <c r="D5652" s="97"/>
      <c r="E5652" s="97"/>
      <c r="F5652" s="97"/>
      <c r="G5652" s="97"/>
      <c r="H5652" s="97"/>
      <c r="I5652" s="97"/>
      <c r="J5652" s="97"/>
      <c r="K5652" s="97"/>
      <c r="L5652" s="97"/>
      <c r="M5652" s="97"/>
    </row>
    <row r="5653" spans="1:13">
      <c r="A5653" s="5"/>
      <c r="B5653" s="3"/>
      <c r="C5653" s="3"/>
      <c r="D5653" s="4"/>
      <c r="E5653" s="4"/>
      <c r="F5653" s="4"/>
      <c r="G5653" s="4"/>
      <c r="H5653" s="97"/>
      <c r="I5653" s="4"/>
      <c r="J5653" s="4"/>
      <c r="K5653" s="4"/>
      <c r="L5653" s="4"/>
      <c r="M5653" s="4"/>
    </row>
    <row r="5654" spans="1:13">
      <c r="A5654" s="5"/>
      <c r="B5654" s="96"/>
      <c r="C5654" s="96"/>
      <c r="D5654" s="97"/>
      <c r="E5654" s="97"/>
      <c r="F5654" s="97"/>
      <c r="G5654" s="97"/>
      <c r="H5654" s="97"/>
      <c r="I5654" s="97"/>
      <c r="J5654" s="97"/>
      <c r="K5654" s="97"/>
      <c r="L5654" s="97"/>
      <c r="M5654" s="97"/>
    </row>
    <row r="5655" spans="1:13">
      <c r="A5655" s="5"/>
      <c r="B5655" s="96"/>
      <c r="C5655" s="96"/>
      <c r="D5655" s="97"/>
      <c r="E5655" s="97"/>
      <c r="F5655" s="97"/>
      <c r="G5655" s="97"/>
      <c r="H5655" s="97"/>
      <c r="I5655" s="97"/>
      <c r="J5655" s="97"/>
      <c r="K5655" s="97"/>
      <c r="L5655" s="97"/>
      <c r="M5655" s="97"/>
    </row>
    <row r="5656" spans="1:13">
      <c r="A5656" s="5"/>
      <c r="B5656" s="96"/>
      <c r="C5656" s="96"/>
      <c r="D5656" s="97"/>
      <c r="E5656" s="97"/>
      <c r="F5656" s="97"/>
      <c r="G5656" s="97"/>
      <c r="H5656" s="97"/>
      <c r="I5656" s="97"/>
      <c r="J5656" s="97"/>
      <c r="K5656" s="97"/>
      <c r="L5656" s="97"/>
      <c r="M5656" s="97"/>
    </row>
    <row r="5657" spans="1:13">
      <c r="A5657" s="5"/>
      <c r="B5657" s="96"/>
      <c r="C5657" s="96"/>
      <c r="D5657" s="97"/>
      <c r="E5657" s="97"/>
      <c r="F5657" s="97"/>
      <c r="G5657" s="97"/>
      <c r="H5657" s="97"/>
      <c r="I5657" s="97"/>
      <c r="J5657" s="97"/>
      <c r="K5657" s="97"/>
      <c r="L5657" s="97"/>
      <c r="M5657" s="97"/>
    </row>
    <row r="5658" spans="1:13">
      <c r="A5658" s="5"/>
      <c r="B5658" s="96"/>
      <c r="C5658" s="96"/>
      <c r="D5658" s="97"/>
      <c r="E5658" s="97"/>
      <c r="F5658" s="97"/>
      <c r="G5658" s="97"/>
      <c r="H5658" s="97"/>
      <c r="I5658" s="97"/>
      <c r="J5658" s="97"/>
      <c r="K5658" s="97"/>
      <c r="L5658" s="97"/>
      <c r="M5658" s="97"/>
    </row>
    <row r="5659" spans="1:13">
      <c r="A5659" s="5"/>
      <c r="B5659" s="96"/>
      <c r="C5659" s="96"/>
      <c r="D5659" s="97"/>
      <c r="E5659" s="97"/>
      <c r="F5659" s="97"/>
      <c r="G5659" s="97"/>
      <c r="H5659" s="97"/>
      <c r="I5659" s="97"/>
      <c r="J5659" s="97"/>
      <c r="K5659" s="97"/>
      <c r="L5659" s="97"/>
      <c r="M5659" s="97"/>
    </row>
    <row r="5660" spans="1:13">
      <c r="A5660" s="5"/>
      <c r="B5660" s="96"/>
      <c r="C5660" s="96"/>
      <c r="D5660" s="97"/>
      <c r="E5660" s="97"/>
      <c r="F5660" s="97"/>
      <c r="G5660" s="97"/>
      <c r="H5660" s="97"/>
      <c r="I5660" s="97"/>
      <c r="J5660" s="97"/>
      <c r="K5660" s="97"/>
      <c r="L5660" s="97"/>
      <c r="M5660" s="97"/>
    </row>
    <row r="5661" spans="1:13">
      <c r="A5661" s="5"/>
      <c r="B5661" s="96"/>
      <c r="C5661" s="96"/>
      <c r="D5661" s="97"/>
      <c r="E5661" s="97"/>
      <c r="F5661" s="97"/>
      <c r="G5661" s="97"/>
      <c r="H5661" s="97"/>
      <c r="I5661" s="97"/>
      <c r="J5661" s="97"/>
      <c r="K5661" s="97"/>
      <c r="L5661" s="97"/>
      <c r="M5661" s="97"/>
    </row>
    <row r="5662" spans="1:13">
      <c r="A5662" s="5"/>
      <c r="B5662" s="96"/>
      <c r="C5662" s="96"/>
      <c r="D5662" s="97"/>
      <c r="E5662" s="97"/>
      <c r="F5662" s="97"/>
      <c r="G5662" s="97"/>
      <c r="H5662" s="97"/>
      <c r="I5662" s="97"/>
      <c r="J5662" s="97"/>
      <c r="K5662" s="97"/>
      <c r="L5662" s="97"/>
      <c r="M5662" s="97"/>
    </row>
    <row r="5663" spans="1:13">
      <c r="A5663" s="5"/>
      <c r="B5663" s="96"/>
      <c r="C5663" s="96"/>
      <c r="D5663" s="97"/>
      <c r="E5663" s="97"/>
      <c r="F5663" s="97"/>
      <c r="G5663" s="97"/>
      <c r="H5663" s="97"/>
      <c r="I5663" s="97"/>
      <c r="J5663" s="97"/>
      <c r="K5663" s="97"/>
      <c r="L5663" s="97"/>
      <c r="M5663" s="97"/>
    </row>
    <row r="5664" spans="1:13">
      <c r="A5664" s="5"/>
      <c r="B5664" s="96"/>
      <c r="C5664" s="96"/>
      <c r="D5664" s="97"/>
      <c r="E5664" s="97"/>
      <c r="F5664" s="97"/>
      <c r="G5664" s="97"/>
      <c r="H5664" s="97"/>
      <c r="I5664" s="97"/>
      <c r="J5664" s="97"/>
      <c r="K5664" s="97"/>
      <c r="L5664" s="97"/>
      <c r="M5664" s="97"/>
    </row>
    <row r="5665" spans="1:13">
      <c r="A5665" s="5"/>
      <c r="B5665" s="96"/>
      <c r="C5665" s="96"/>
      <c r="D5665" s="97"/>
      <c r="E5665" s="97"/>
      <c r="F5665" s="97"/>
      <c r="G5665" s="97"/>
      <c r="H5665" s="97"/>
      <c r="I5665" s="97"/>
      <c r="J5665" s="97"/>
      <c r="K5665" s="97"/>
      <c r="L5665" s="97"/>
      <c r="M5665" s="97"/>
    </row>
    <row r="5666" spans="1:13">
      <c r="A5666" s="5"/>
      <c r="B5666" s="96"/>
      <c r="C5666" s="96"/>
      <c r="D5666" s="97"/>
      <c r="E5666" s="97"/>
      <c r="F5666" s="97"/>
      <c r="G5666" s="97"/>
      <c r="H5666" s="97"/>
      <c r="I5666" s="97"/>
      <c r="J5666" s="97"/>
      <c r="K5666" s="97"/>
      <c r="L5666" s="97"/>
      <c r="M5666" s="97"/>
    </row>
    <row r="5667" spans="1:13">
      <c r="A5667" s="5"/>
      <c r="B5667" s="96"/>
      <c r="C5667" s="96"/>
      <c r="D5667" s="97"/>
      <c r="E5667" s="97"/>
      <c r="F5667" s="97"/>
      <c r="G5667" s="97"/>
      <c r="H5667" s="97"/>
      <c r="I5667" s="97"/>
      <c r="J5667" s="97"/>
      <c r="K5667" s="97"/>
      <c r="L5667" s="97"/>
      <c r="M5667" s="97"/>
    </row>
    <row r="5668" spans="1:13">
      <c r="A5668" s="5"/>
      <c r="B5668" s="96"/>
      <c r="C5668" s="96"/>
      <c r="D5668" s="97"/>
      <c r="E5668" s="97"/>
      <c r="F5668" s="97"/>
      <c r="G5668" s="97"/>
      <c r="H5668" s="97"/>
      <c r="I5668" s="97"/>
      <c r="J5668" s="97"/>
      <c r="K5668" s="97"/>
      <c r="L5668" s="97"/>
      <c r="M5668" s="97"/>
    </row>
    <row r="5669" spans="1:13">
      <c r="A5669" s="5"/>
      <c r="B5669" s="96"/>
      <c r="C5669" s="96"/>
      <c r="D5669" s="97"/>
      <c r="E5669" s="97"/>
      <c r="F5669" s="97"/>
      <c r="G5669" s="97"/>
      <c r="H5669" s="97"/>
      <c r="I5669" s="97"/>
      <c r="J5669" s="97"/>
      <c r="K5669" s="97"/>
      <c r="L5669" s="97"/>
      <c r="M5669" s="97"/>
    </row>
    <row r="5670" spans="1:13">
      <c r="A5670" s="5"/>
      <c r="B5670" s="96"/>
      <c r="C5670" s="96"/>
      <c r="D5670" s="97"/>
      <c r="E5670" s="97"/>
      <c r="F5670" s="97"/>
      <c r="G5670" s="97"/>
      <c r="H5670" s="97"/>
      <c r="I5670" s="97"/>
      <c r="J5670" s="97"/>
      <c r="K5670" s="97"/>
      <c r="L5670" s="97"/>
      <c r="M5670" s="97"/>
    </row>
    <row r="5671" spans="1:13">
      <c r="A5671" s="5"/>
      <c r="B5671" s="96"/>
      <c r="C5671" s="96"/>
      <c r="D5671" s="97"/>
      <c r="E5671" s="97"/>
      <c r="F5671" s="97"/>
      <c r="G5671" s="97"/>
      <c r="H5671" s="97"/>
      <c r="I5671" s="97"/>
      <c r="J5671" s="97"/>
      <c r="K5671" s="97"/>
      <c r="L5671" s="97"/>
      <c r="M5671" s="97"/>
    </row>
    <row r="5672" spans="1:13">
      <c r="A5672" s="5"/>
      <c r="B5672" s="96"/>
      <c r="C5672" s="96"/>
      <c r="D5672" s="97"/>
      <c r="E5672" s="97"/>
      <c r="F5672" s="97"/>
      <c r="G5672" s="97"/>
      <c r="H5672" s="97"/>
      <c r="I5672" s="97"/>
      <c r="J5672" s="97"/>
      <c r="K5672" s="97"/>
      <c r="L5672" s="97"/>
      <c r="M5672" s="97"/>
    </row>
    <row r="5673" spans="1:13">
      <c r="A5673" s="5"/>
      <c r="B5673" s="96"/>
      <c r="C5673" s="96"/>
      <c r="D5673" s="97"/>
      <c r="E5673" s="97"/>
      <c r="F5673" s="97"/>
      <c r="G5673" s="97"/>
      <c r="H5673" s="97"/>
      <c r="I5673" s="97"/>
      <c r="J5673" s="97"/>
      <c r="K5673" s="97"/>
      <c r="L5673" s="97"/>
      <c r="M5673" s="97"/>
    </row>
    <row r="5674" spans="1:13">
      <c r="A5674" s="5"/>
      <c r="B5674" s="96"/>
      <c r="C5674" s="96"/>
      <c r="D5674" s="97"/>
      <c r="E5674" s="97"/>
      <c r="F5674" s="97"/>
      <c r="G5674" s="97"/>
      <c r="H5674" s="97"/>
      <c r="I5674" s="97"/>
      <c r="J5674" s="97"/>
      <c r="K5674" s="97"/>
      <c r="L5674" s="97"/>
      <c r="M5674" s="97"/>
    </row>
    <row r="5675" spans="1:13">
      <c r="A5675" s="5"/>
      <c r="B5675" s="96"/>
      <c r="C5675" s="96"/>
      <c r="D5675" s="97"/>
      <c r="E5675" s="97"/>
      <c r="F5675" s="97"/>
      <c r="G5675" s="97"/>
      <c r="H5675" s="97"/>
      <c r="I5675" s="97"/>
      <c r="J5675" s="97"/>
      <c r="K5675" s="97"/>
      <c r="L5675" s="97"/>
      <c r="M5675" s="97"/>
    </row>
    <row r="5676" spans="1:13">
      <c r="A5676" s="5"/>
      <c r="B5676" s="96"/>
      <c r="C5676" s="96"/>
      <c r="D5676" s="97"/>
      <c r="E5676" s="97"/>
      <c r="F5676" s="97"/>
      <c r="G5676" s="97"/>
      <c r="H5676" s="97"/>
      <c r="I5676" s="97"/>
      <c r="J5676" s="97"/>
      <c r="K5676" s="97"/>
      <c r="L5676" s="97"/>
      <c r="M5676" s="97"/>
    </row>
    <row r="5677" spans="1:13">
      <c r="A5677" s="5"/>
      <c r="B5677" s="96"/>
      <c r="C5677" s="96"/>
      <c r="D5677" s="97"/>
      <c r="E5677" s="97"/>
      <c r="F5677" s="97"/>
      <c r="G5677" s="97"/>
      <c r="H5677" s="97"/>
      <c r="I5677" s="97"/>
      <c r="J5677" s="97"/>
      <c r="K5677" s="97"/>
      <c r="L5677" s="97"/>
      <c r="M5677" s="97"/>
    </row>
    <row r="5678" spans="1:13">
      <c r="A5678" s="5"/>
      <c r="B5678" s="96"/>
      <c r="C5678" s="96"/>
      <c r="D5678" s="97"/>
      <c r="E5678" s="97"/>
      <c r="F5678" s="97"/>
      <c r="G5678" s="97"/>
      <c r="H5678" s="97"/>
      <c r="I5678" s="97"/>
      <c r="J5678" s="97"/>
      <c r="K5678" s="97"/>
      <c r="L5678" s="97"/>
      <c r="M5678" s="97"/>
    </row>
    <row r="5679" spans="1:13">
      <c r="A5679" s="5"/>
      <c r="B5679" s="96"/>
      <c r="C5679" s="96"/>
      <c r="D5679" s="97"/>
      <c r="E5679" s="97"/>
      <c r="F5679" s="97"/>
      <c r="G5679" s="97"/>
      <c r="H5679" s="97"/>
      <c r="I5679" s="97"/>
      <c r="J5679" s="97"/>
      <c r="K5679" s="97"/>
      <c r="L5679" s="97"/>
      <c r="M5679" s="97"/>
    </row>
    <row r="5680" spans="1:13">
      <c r="A5680" s="5"/>
      <c r="B5680" s="96"/>
      <c r="C5680" s="96"/>
      <c r="D5680" s="97"/>
      <c r="E5680" s="97"/>
      <c r="F5680" s="97"/>
      <c r="G5680" s="97"/>
      <c r="H5680" s="97"/>
      <c r="I5680" s="97"/>
      <c r="J5680" s="97"/>
      <c r="K5680" s="97"/>
      <c r="L5680" s="97"/>
      <c r="M5680" s="97"/>
    </row>
    <row r="5681" spans="1:13">
      <c r="A5681" s="5"/>
      <c r="B5681" s="96"/>
      <c r="C5681" s="96"/>
      <c r="D5681" s="97"/>
      <c r="E5681" s="97"/>
      <c r="F5681" s="97"/>
      <c r="G5681" s="97"/>
      <c r="H5681" s="97"/>
      <c r="I5681" s="97"/>
      <c r="J5681" s="97"/>
      <c r="K5681" s="97"/>
      <c r="L5681" s="97"/>
      <c r="M5681" s="97"/>
    </row>
    <row r="5682" spans="1:13">
      <c r="A5682" s="5"/>
      <c r="B5682" s="96"/>
      <c r="C5682" s="96"/>
      <c r="D5682" s="97"/>
      <c r="E5682" s="97"/>
      <c r="F5682" s="97"/>
      <c r="G5682" s="97"/>
      <c r="H5682" s="97"/>
      <c r="I5682" s="97"/>
      <c r="J5682" s="97"/>
      <c r="K5682" s="97"/>
      <c r="L5682" s="97"/>
      <c r="M5682" s="97"/>
    </row>
    <row r="5683" spans="1:13">
      <c r="A5683" s="5"/>
      <c r="B5683" s="96"/>
      <c r="C5683" s="96"/>
      <c r="D5683" s="97"/>
      <c r="E5683" s="97"/>
      <c r="F5683" s="97"/>
      <c r="G5683" s="97"/>
      <c r="H5683" s="97"/>
      <c r="I5683" s="97"/>
      <c r="J5683" s="97"/>
      <c r="K5683" s="97"/>
      <c r="L5683" s="97"/>
      <c r="M5683" s="97"/>
    </row>
    <row r="5684" spans="1:13">
      <c r="A5684" s="5"/>
      <c r="B5684" s="96"/>
      <c r="C5684" s="96"/>
      <c r="D5684" s="97"/>
      <c r="E5684" s="97"/>
      <c r="F5684" s="97"/>
      <c r="G5684" s="97"/>
      <c r="H5684" s="97"/>
      <c r="I5684" s="97"/>
      <c r="J5684" s="97"/>
      <c r="K5684" s="97"/>
      <c r="L5684" s="97"/>
      <c r="M5684" s="97"/>
    </row>
    <row r="5685" spans="1:13">
      <c r="A5685" s="5"/>
      <c r="B5685" s="96"/>
      <c r="C5685" s="96"/>
      <c r="D5685" s="97"/>
      <c r="E5685" s="97"/>
      <c r="F5685" s="97"/>
      <c r="G5685" s="97"/>
      <c r="H5685" s="97"/>
      <c r="I5685" s="97"/>
      <c r="J5685" s="97"/>
      <c r="K5685" s="97"/>
      <c r="L5685" s="97"/>
      <c r="M5685" s="97"/>
    </row>
    <row r="5686" spans="1:13">
      <c r="A5686" s="5"/>
      <c r="B5686" s="96"/>
      <c r="C5686" s="96"/>
      <c r="D5686" s="97"/>
      <c r="E5686" s="97"/>
      <c r="F5686" s="97"/>
      <c r="G5686" s="97"/>
      <c r="H5686" s="97"/>
      <c r="I5686" s="97"/>
      <c r="J5686" s="97"/>
      <c r="K5686" s="97"/>
      <c r="L5686" s="97"/>
      <c r="M5686" s="97"/>
    </row>
    <row r="5687" spans="1:13">
      <c r="A5687" s="5"/>
      <c r="B5687" s="96"/>
      <c r="C5687" s="96"/>
      <c r="D5687" s="97"/>
      <c r="E5687" s="97"/>
      <c r="F5687" s="97"/>
      <c r="G5687" s="97"/>
      <c r="H5687" s="97"/>
      <c r="I5687" s="97"/>
      <c r="J5687" s="97"/>
      <c r="K5687" s="97"/>
      <c r="L5687" s="97"/>
      <c r="M5687" s="97"/>
    </row>
    <row r="5688" spans="1:13">
      <c r="A5688" s="5"/>
      <c r="B5688" s="96"/>
      <c r="C5688" s="96"/>
      <c r="D5688" s="97"/>
      <c r="E5688" s="97"/>
      <c r="F5688" s="97"/>
      <c r="G5688" s="97"/>
      <c r="H5688" s="97"/>
      <c r="I5688" s="97"/>
      <c r="J5688" s="97"/>
      <c r="K5688" s="97"/>
      <c r="L5688" s="97"/>
      <c r="M5688" s="97"/>
    </row>
    <row r="5689" spans="1:13">
      <c r="A5689" s="5"/>
      <c r="B5689" s="96"/>
      <c r="C5689" s="96"/>
      <c r="D5689" s="97"/>
      <c r="E5689" s="97"/>
      <c r="F5689" s="97"/>
      <c r="G5689" s="97"/>
      <c r="H5689" s="97"/>
      <c r="I5689" s="97"/>
      <c r="J5689" s="97"/>
      <c r="K5689" s="97"/>
      <c r="L5689" s="97"/>
      <c r="M5689" s="97"/>
    </row>
    <row r="5690" spans="1:13">
      <c r="A5690" s="5"/>
      <c r="B5690" s="96"/>
      <c r="C5690" s="96"/>
      <c r="D5690" s="97"/>
      <c r="E5690" s="97"/>
      <c r="F5690" s="97"/>
      <c r="G5690" s="97"/>
      <c r="H5690" s="97"/>
      <c r="I5690" s="97"/>
      <c r="J5690" s="97"/>
      <c r="K5690" s="97"/>
      <c r="L5690" s="97"/>
      <c r="M5690" s="97"/>
    </row>
    <row r="5691" spans="1:13">
      <c r="A5691" s="5"/>
      <c r="B5691" s="96"/>
      <c r="C5691" s="96"/>
      <c r="D5691" s="97"/>
      <c r="E5691" s="97"/>
      <c r="F5691" s="97"/>
      <c r="G5691" s="97"/>
      <c r="H5691" s="97"/>
      <c r="I5691" s="97"/>
      <c r="J5691" s="97"/>
      <c r="K5691" s="97"/>
      <c r="L5691" s="97"/>
      <c r="M5691" s="97"/>
    </row>
    <row r="5692" spans="1:13">
      <c r="A5692" s="5"/>
      <c r="B5692" s="96"/>
      <c r="C5692" s="96"/>
      <c r="D5692" s="97"/>
      <c r="E5692" s="97"/>
      <c r="F5692" s="97"/>
      <c r="G5692" s="97"/>
      <c r="H5692" s="97"/>
      <c r="I5692" s="97"/>
      <c r="J5692" s="97"/>
      <c r="K5692" s="97"/>
      <c r="L5692" s="97"/>
      <c r="M5692" s="97"/>
    </row>
    <row r="5693" spans="1:13">
      <c r="A5693" s="5"/>
      <c r="B5693" s="96"/>
      <c r="C5693" s="96"/>
      <c r="D5693" s="97"/>
      <c r="E5693" s="97"/>
      <c r="F5693" s="97"/>
      <c r="G5693" s="97"/>
      <c r="H5693" s="97"/>
      <c r="I5693" s="97"/>
      <c r="J5693" s="97"/>
      <c r="K5693" s="97"/>
      <c r="L5693" s="97"/>
      <c r="M5693" s="97"/>
    </row>
    <row r="5694" spans="1:13">
      <c r="A5694" s="5"/>
      <c r="B5694" s="96"/>
      <c r="C5694" s="96"/>
      <c r="D5694" s="97"/>
      <c r="E5694" s="97"/>
      <c r="F5694" s="97"/>
      <c r="G5694" s="97"/>
      <c r="H5694" s="97"/>
      <c r="I5694" s="97"/>
      <c r="J5694" s="97"/>
      <c r="K5694" s="97"/>
      <c r="L5694" s="97"/>
      <c r="M5694" s="97"/>
    </row>
    <row r="5695" spans="1:13">
      <c r="A5695" s="5"/>
      <c r="B5695" s="96"/>
      <c r="C5695" s="96"/>
      <c r="D5695" s="97"/>
      <c r="E5695" s="97"/>
      <c r="F5695" s="97"/>
      <c r="G5695" s="97"/>
      <c r="H5695" s="97"/>
      <c r="I5695" s="97"/>
      <c r="J5695" s="97"/>
      <c r="K5695" s="97"/>
      <c r="L5695" s="97"/>
      <c r="M5695" s="97"/>
    </row>
    <row r="5696" spans="1:13">
      <c r="A5696" s="5"/>
      <c r="B5696" s="96"/>
      <c r="C5696" s="96"/>
      <c r="D5696" s="97"/>
      <c r="E5696" s="97"/>
      <c r="F5696" s="97"/>
      <c r="G5696" s="97"/>
      <c r="H5696" s="97"/>
      <c r="I5696" s="97"/>
      <c r="J5696" s="97"/>
      <c r="K5696" s="97"/>
      <c r="L5696" s="97"/>
      <c r="M5696" s="97"/>
    </row>
    <row r="5697" spans="1:13">
      <c r="A5697" s="5"/>
      <c r="B5697" s="96"/>
      <c r="C5697" s="96"/>
      <c r="D5697" s="97"/>
      <c r="E5697" s="97"/>
      <c r="F5697" s="97"/>
      <c r="G5697" s="97"/>
      <c r="H5697" s="97"/>
      <c r="I5697" s="97"/>
      <c r="J5697" s="97"/>
      <c r="K5697" s="97"/>
      <c r="L5697" s="97"/>
      <c r="M5697" s="97"/>
    </row>
    <row r="5698" spans="1:13">
      <c r="A5698" s="5"/>
      <c r="B5698" s="96"/>
      <c r="C5698" s="96"/>
      <c r="D5698" s="97"/>
      <c r="E5698" s="97"/>
      <c r="F5698" s="97"/>
      <c r="G5698" s="97"/>
      <c r="H5698" s="97"/>
      <c r="I5698" s="97"/>
      <c r="J5698" s="97"/>
      <c r="K5698" s="97"/>
      <c r="L5698" s="97"/>
      <c r="M5698" s="97"/>
    </row>
    <row r="5699" spans="1:13">
      <c r="A5699" s="5"/>
      <c r="B5699" s="96"/>
      <c r="C5699" s="96"/>
      <c r="D5699" s="97"/>
      <c r="E5699" s="97"/>
      <c r="F5699" s="97"/>
      <c r="G5699" s="97"/>
      <c r="H5699" s="97"/>
      <c r="I5699" s="97"/>
      <c r="J5699" s="97"/>
      <c r="K5699" s="97"/>
      <c r="L5699" s="97"/>
      <c r="M5699" s="97"/>
    </row>
    <row r="5700" spans="1:13">
      <c r="A5700" s="5"/>
      <c r="B5700" s="96"/>
      <c r="C5700" s="96"/>
      <c r="D5700" s="97"/>
      <c r="E5700" s="97"/>
      <c r="F5700" s="97"/>
      <c r="G5700" s="97"/>
      <c r="H5700" s="97"/>
      <c r="I5700" s="97"/>
      <c r="J5700" s="97"/>
      <c r="K5700" s="97"/>
      <c r="L5700" s="97"/>
      <c r="M5700" s="97"/>
    </row>
    <row r="5701" spans="1:13">
      <c r="A5701" s="5"/>
      <c r="B5701" s="96"/>
      <c r="C5701" s="96"/>
      <c r="D5701" s="97"/>
      <c r="E5701" s="97"/>
      <c r="F5701" s="97"/>
      <c r="G5701" s="97"/>
      <c r="H5701" s="97"/>
      <c r="I5701" s="97"/>
      <c r="J5701" s="97"/>
      <c r="K5701" s="97"/>
      <c r="L5701" s="97"/>
      <c r="M5701" s="97"/>
    </row>
    <row r="5702" spans="1:13">
      <c r="A5702" s="5"/>
      <c r="B5702" s="96"/>
      <c r="C5702" s="96"/>
      <c r="D5702" s="97"/>
      <c r="E5702" s="97"/>
      <c r="F5702" s="97"/>
      <c r="G5702" s="97"/>
      <c r="H5702" s="97"/>
      <c r="I5702" s="97"/>
      <c r="J5702" s="97"/>
      <c r="K5702" s="97"/>
      <c r="L5702" s="97"/>
      <c r="M5702" s="97"/>
    </row>
    <row r="5703" spans="1:13">
      <c r="A5703" s="5"/>
      <c r="B5703" s="96"/>
      <c r="C5703" s="96"/>
      <c r="D5703" s="97"/>
      <c r="E5703" s="97"/>
      <c r="F5703" s="97"/>
      <c r="G5703" s="97"/>
      <c r="H5703" s="97"/>
      <c r="I5703" s="97"/>
      <c r="J5703" s="97"/>
      <c r="K5703" s="97"/>
      <c r="L5703" s="97"/>
      <c r="M5703" s="97"/>
    </row>
    <row r="5704" spans="1:13">
      <c r="A5704" s="5"/>
      <c r="B5704" s="96"/>
      <c r="C5704" s="96"/>
      <c r="D5704" s="97"/>
      <c r="E5704" s="97"/>
      <c r="F5704" s="97"/>
      <c r="G5704" s="97"/>
      <c r="H5704" s="97"/>
      <c r="I5704" s="97"/>
      <c r="J5704" s="97"/>
      <c r="K5704" s="97"/>
      <c r="L5704" s="97"/>
      <c r="M5704" s="97"/>
    </row>
    <row r="5705" spans="1:13">
      <c r="A5705" s="5"/>
      <c r="B5705" s="96"/>
      <c r="C5705" s="96"/>
      <c r="D5705" s="97"/>
      <c r="E5705" s="97"/>
      <c r="F5705" s="97"/>
      <c r="G5705" s="97"/>
      <c r="H5705" s="97"/>
      <c r="I5705" s="97"/>
      <c r="J5705" s="97"/>
      <c r="K5705" s="97"/>
      <c r="L5705" s="97"/>
      <c r="M5705" s="97"/>
    </row>
    <row r="5706" spans="1:13">
      <c r="A5706" s="5"/>
      <c r="B5706" s="96"/>
      <c r="C5706" s="96"/>
      <c r="D5706" s="97"/>
      <c r="E5706" s="97"/>
      <c r="F5706" s="97"/>
      <c r="G5706" s="97"/>
      <c r="H5706" s="97"/>
      <c r="I5706" s="97"/>
      <c r="J5706" s="97"/>
      <c r="K5706" s="97"/>
      <c r="L5706" s="97"/>
      <c r="M5706" s="97"/>
    </row>
    <row r="5707" spans="1:13">
      <c r="A5707" s="5"/>
      <c r="B5707" s="96"/>
      <c r="C5707" s="96"/>
      <c r="D5707" s="97"/>
      <c r="E5707" s="97"/>
      <c r="F5707" s="97"/>
      <c r="G5707" s="97"/>
      <c r="H5707" s="97"/>
      <c r="I5707" s="97"/>
      <c r="J5707" s="97"/>
      <c r="K5707" s="97"/>
      <c r="L5707" s="97"/>
      <c r="M5707" s="97"/>
    </row>
    <row r="5708" spans="1:13">
      <c r="A5708" s="5"/>
      <c r="B5708" s="96"/>
      <c r="C5708" s="96"/>
      <c r="D5708" s="97"/>
      <c r="E5708" s="97"/>
      <c r="F5708" s="97"/>
      <c r="G5708" s="97"/>
      <c r="H5708" s="97"/>
      <c r="I5708" s="97"/>
      <c r="J5708" s="97"/>
      <c r="K5708" s="97"/>
      <c r="L5708" s="97"/>
      <c r="M5708" s="97"/>
    </row>
    <row r="5709" spans="1:13">
      <c r="A5709" s="5"/>
      <c r="B5709" s="96"/>
      <c r="C5709" s="96"/>
      <c r="D5709" s="97"/>
      <c r="E5709" s="97"/>
      <c r="F5709" s="97"/>
      <c r="G5709" s="97"/>
      <c r="H5709" s="97"/>
      <c r="I5709" s="97"/>
      <c r="J5709" s="97"/>
      <c r="K5709" s="97"/>
      <c r="L5709" s="97"/>
      <c r="M5709" s="97"/>
    </row>
    <row r="5710" spans="1:13">
      <c r="A5710" s="5"/>
      <c r="B5710" s="96"/>
      <c r="C5710" s="96"/>
      <c r="D5710" s="97"/>
      <c r="E5710" s="97"/>
      <c r="F5710" s="97"/>
      <c r="G5710" s="97"/>
      <c r="H5710" s="97"/>
      <c r="I5710" s="97"/>
      <c r="J5710" s="97"/>
      <c r="K5710" s="97"/>
      <c r="L5710" s="97"/>
      <c r="M5710" s="97"/>
    </row>
    <row r="5711" spans="1:13">
      <c r="A5711" s="5"/>
      <c r="B5711" s="96"/>
      <c r="C5711" s="96"/>
      <c r="D5711" s="97"/>
      <c r="E5711" s="97"/>
      <c r="F5711" s="97"/>
      <c r="G5711" s="97"/>
      <c r="H5711" s="97"/>
      <c r="I5711" s="97"/>
      <c r="J5711" s="97"/>
      <c r="K5711" s="97"/>
      <c r="L5711" s="97"/>
      <c r="M5711" s="97"/>
    </row>
    <row r="5712" spans="1:13">
      <c r="A5712" s="5"/>
      <c r="B5712" s="96"/>
      <c r="C5712" s="96"/>
      <c r="D5712" s="97"/>
      <c r="E5712" s="97"/>
      <c r="F5712" s="97"/>
      <c r="G5712" s="97"/>
      <c r="H5712" s="97"/>
      <c r="I5712" s="97"/>
      <c r="J5712" s="97"/>
      <c r="K5712" s="97"/>
      <c r="L5712" s="97"/>
      <c r="M5712" s="97"/>
    </row>
    <row r="5713" spans="1:13">
      <c r="A5713" s="5"/>
      <c r="B5713" s="96"/>
      <c r="C5713" s="96"/>
      <c r="D5713" s="97"/>
      <c r="E5713" s="97"/>
      <c r="F5713" s="97"/>
      <c r="G5713" s="97"/>
      <c r="H5713" s="97"/>
      <c r="I5713" s="97"/>
      <c r="J5713" s="97"/>
      <c r="K5713" s="97"/>
      <c r="L5713" s="97"/>
      <c r="M5713" s="97"/>
    </row>
    <row r="5714" spans="1:13">
      <c r="A5714" s="5"/>
      <c r="B5714" s="96"/>
      <c r="C5714" s="96"/>
      <c r="D5714" s="97"/>
      <c r="E5714" s="97"/>
      <c r="F5714" s="97"/>
      <c r="G5714" s="97"/>
      <c r="H5714" s="97"/>
      <c r="I5714" s="97"/>
      <c r="J5714" s="97"/>
      <c r="K5714" s="97"/>
      <c r="L5714" s="97"/>
      <c r="M5714" s="97"/>
    </row>
    <row r="5715" spans="1:13">
      <c r="A5715" s="5"/>
      <c r="B5715" s="96"/>
      <c r="C5715" s="96"/>
      <c r="D5715" s="97"/>
      <c r="E5715" s="97"/>
      <c r="F5715" s="97"/>
      <c r="G5715" s="97"/>
      <c r="H5715" s="97"/>
      <c r="I5715" s="97"/>
      <c r="J5715" s="97"/>
      <c r="K5715" s="97"/>
      <c r="L5715" s="97"/>
      <c r="M5715" s="97"/>
    </row>
    <row r="5716" spans="1:13">
      <c r="A5716" s="5"/>
      <c r="B5716" s="96"/>
      <c r="C5716" s="96"/>
      <c r="D5716" s="97"/>
      <c r="E5716" s="97"/>
      <c r="F5716" s="97"/>
      <c r="G5716" s="97"/>
      <c r="H5716" s="97"/>
      <c r="I5716" s="97"/>
      <c r="J5716" s="97"/>
      <c r="K5716" s="97"/>
      <c r="L5716" s="97"/>
      <c r="M5716" s="97"/>
    </row>
    <row r="5717" spans="1:13">
      <c r="A5717" s="5"/>
      <c r="B5717" s="96"/>
      <c r="C5717" s="96"/>
      <c r="D5717" s="97"/>
      <c r="E5717" s="97"/>
      <c r="F5717" s="97"/>
      <c r="G5717" s="97"/>
      <c r="H5717" s="97"/>
      <c r="I5717" s="97"/>
      <c r="J5717" s="97"/>
      <c r="K5717" s="97"/>
      <c r="L5717" s="97"/>
      <c r="M5717" s="97"/>
    </row>
    <row r="5718" spans="1:13">
      <c r="A5718" s="5"/>
      <c r="B5718" s="96"/>
      <c r="C5718" s="96"/>
      <c r="D5718" s="97"/>
      <c r="E5718" s="97"/>
      <c r="F5718" s="97"/>
      <c r="G5718" s="97"/>
      <c r="H5718" s="97"/>
      <c r="I5718" s="97"/>
      <c r="J5718" s="97"/>
      <c r="K5718" s="97"/>
      <c r="L5718" s="97"/>
      <c r="M5718" s="97"/>
    </row>
    <row r="5719" spans="1:13">
      <c r="A5719" s="5"/>
      <c r="B5719" s="96"/>
      <c r="C5719" s="96"/>
      <c r="D5719" s="97"/>
      <c r="E5719" s="97"/>
      <c r="F5719" s="97"/>
      <c r="G5719" s="97"/>
      <c r="H5719" s="97"/>
      <c r="I5719" s="97"/>
      <c r="J5719" s="97"/>
      <c r="K5719" s="97"/>
      <c r="L5719" s="97"/>
      <c r="M5719" s="97"/>
    </row>
    <row r="5720" spans="1:13">
      <c r="A5720" s="5"/>
      <c r="B5720" s="96"/>
      <c r="C5720" s="96"/>
      <c r="D5720" s="97"/>
      <c r="E5720" s="97"/>
      <c r="F5720" s="97"/>
      <c r="G5720" s="97"/>
      <c r="H5720" s="97"/>
      <c r="I5720" s="97"/>
      <c r="J5720" s="97"/>
      <c r="K5720" s="97"/>
      <c r="L5720" s="97"/>
      <c r="M5720" s="97"/>
    </row>
    <row r="5721" spans="1:13">
      <c r="A5721" s="5"/>
      <c r="B5721" s="96"/>
      <c r="C5721" s="96"/>
      <c r="D5721" s="97"/>
      <c r="E5721" s="97"/>
      <c r="F5721" s="97"/>
      <c r="G5721" s="97"/>
      <c r="H5721" s="97"/>
      <c r="I5721" s="97"/>
      <c r="J5721" s="97"/>
      <c r="K5721" s="97"/>
      <c r="L5721" s="97"/>
      <c r="M5721" s="97"/>
    </row>
    <row r="5722" spans="1:13">
      <c r="A5722" s="5"/>
      <c r="B5722" s="96"/>
      <c r="C5722" s="96"/>
      <c r="D5722" s="97"/>
      <c r="E5722" s="97"/>
      <c r="F5722" s="97"/>
      <c r="G5722" s="97"/>
      <c r="H5722" s="97"/>
      <c r="I5722" s="97"/>
      <c r="J5722" s="97"/>
      <c r="K5722" s="97"/>
      <c r="L5722" s="97"/>
      <c r="M5722" s="97"/>
    </row>
    <row r="5723" spans="1:13">
      <c r="A5723" s="5"/>
      <c r="B5723" s="96"/>
      <c r="C5723" s="96"/>
      <c r="D5723" s="97"/>
      <c r="E5723" s="97"/>
      <c r="F5723" s="97"/>
      <c r="G5723" s="97"/>
      <c r="H5723" s="97"/>
      <c r="I5723" s="97"/>
      <c r="J5723" s="97"/>
      <c r="K5723" s="97"/>
      <c r="L5723" s="97"/>
      <c r="M5723" s="97"/>
    </row>
    <row r="5724" spans="1:13">
      <c r="A5724" s="5"/>
      <c r="B5724" s="96"/>
      <c r="C5724" s="96"/>
      <c r="D5724" s="97"/>
      <c r="E5724" s="97"/>
      <c r="F5724" s="97"/>
      <c r="G5724" s="97"/>
      <c r="H5724" s="97"/>
      <c r="I5724" s="97"/>
      <c r="J5724" s="97"/>
      <c r="K5724" s="97"/>
      <c r="L5724" s="97"/>
      <c r="M5724" s="97"/>
    </row>
    <row r="5725" spans="1:13">
      <c r="A5725" s="5"/>
      <c r="B5725" s="96"/>
      <c r="C5725" s="96"/>
      <c r="D5725" s="97"/>
      <c r="E5725" s="97"/>
      <c r="F5725" s="97"/>
      <c r="G5725" s="97"/>
      <c r="H5725" s="97"/>
      <c r="I5725" s="97"/>
      <c r="J5725" s="97"/>
      <c r="K5725" s="97"/>
      <c r="L5725" s="97"/>
      <c r="M5725" s="97"/>
    </row>
    <row r="5726" spans="1:13">
      <c r="A5726" s="5"/>
      <c r="B5726" s="96"/>
      <c r="C5726" s="96"/>
      <c r="D5726" s="97"/>
      <c r="E5726" s="97"/>
      <c r="F5726" s="97"/>
      <c r="G5726" s="97"/>
      <c r="H5726" s="97"/>
      <c r="I5726" s="97"/>
      <c r="J5726" s="97"/>
      <c r="K5726" s="97"/>
      <c r="L5726" s="97"/>
      <c r="M5726" s="97"/>
    </row>
    <row r="5727" spans="1:13">
      <c r="A5727" s="5"/>
      <c r="B5727" s="96"/>
      <c r="C5727" s="96"/>
      <c r="D5727" s="97"/>
      <c r="E5727" s="97"/>
      <c r="F5727" s="97"/>
      <c r="G5727" s="97"/>
      <c r="H5727" s="97"/>
      <c r="I5727" s="97"/>
      <c r="J5727" s="97"/>
      <c r="K5727" s="97"/>
      <c r="L5727" s="97"/>
      <c r="M5727" s="97"/>
    </row>
    <row r="5728" spans="1:13">
      <c r="A5728" s="5"/>
      <c r="B5728" s="96"/>
      <c r="C5728" s="96"/>
      <c r="D5728" s="97"/>
      <c r="E5728" s="97"/>
      <c r="F5728" s="97"/>
      <c r="G5728" s="97"/>
      <c r="H5728" s="97"/>
      <c r="I5728" s="97"/>
      <c r="J5728" s="97"/>
      <c r="K5728" s="97"/>
      <c r="L5728" s="97"/>
      <c r="M5728" s="97"/>
    </row>
    <row r="5729" spans="1:13">
      <c r="A5729" s="5"/>
      <c r="B5729" s="96"/>
      <c r="C5729" s="96"/>
      <c r="D5729" s="97"/>
      <c r="E5729" s="97"/>
      <c r="F5729" s="97"/>
      <c r="G5729" s="97"/>
      <c r="H5729" s="97"/>
      <c r="I5729" s="97"/>
      <c r="J5729" s="97"/>
      <c r="K5729" s="97"/>
      <c r="L5729" s="97"/>
      <c r="M5729" s="97"/>
    </row>
    <row r="5730" spans="1:13">
      <c r="A5730" s="5"/>
      <c r="B5730" s="96"/>
      <c r="C5730" s="96"/>
      <c r="D5730" s="97"/>
      <c r="E5730" s="97"/>
      <c r="F5730" s="97"/>
      <c r="G5730" s="97"/>
      <c r="H5730" s="97"/>
      <c r="I5730" s="97"/>
      <c r="J5730" s="97"/>
      <c r="K5730" s="97"/>
      <c r="L5730" s="97"/>
      <c r="M5730" s="97"/>
    </row>
    <row r="5731" spans="1:13">
      <c r="A5731" s="5"/>
      <c r="B5731" s="96"/>
      <c r="C5731" s="96"/>
      <c r="D5731" s="97"/>
      <c r="E5731" s="97"/>
      <c r="F5731" s="97"/>
      <c r="G5731" s="97"/>
      <c r="H5731" s="97"/>
      <c r="I5731" s="97"/>
      <c r="J5731" s="97"/>
      <c r="K5731" s="97"/>
      <c r="L5731" s="97"/>
      <c r="M5731" s="97"/>
    </row>
    <row r="5732" spans="1:13">
      <c r="A5732" s="5"/>
      <c r="B5732" s="96"/>
      <c r="C5732" s="96"/>
      <c r="D5732" s="97"/>
      <c r="E5732" s="97"/>
      <c r="F5732" s="97"/>
      <c r="G5732" s="97"/>
      <c r="H5732" s="97"/>
      <c r="I5732" s="97"/>
      <c r="J5732" s="97"/>
      <c r="K5732" s="97"/>
      <c r="L5732" s="97"/>
      <c r="M5732" s="97"/>
    </row>
    <row r="5733" spans="1:13">
      <c r="A5733" s="5"/>
      <c r="B5733" s="96"/>
      <c r="C5733" s="96"/>
      <c r="D5733" s="97"/>
      <c r="E5733" s="97"/>
      <c r="F5733" s="97"/>
      <c r="G5733" s="97"/>
      <c r="H5733" s="97"/>
      <c r="I5733" s="97"/>
      <c r="J5733" s="97"/>
      <c r="K5733" s="97"/>
      <c r="L5733" s="97"/>
      <c r="M5733" s="97"/>
    </row>
    <row r="5734" spans="1:13">
      <c r="A5734" s="5"/>
      <c r="B5734" s="3"/>
      <c r="C5734" s="3"/>
      <c r="D5734" s="4"/>
      <c r="E5734" s="4"/>
      <c r="F5734" s="4"/>
      <c r="G5734" s="4"/>
      <c r="H5734" s="97"/>
      <c r="I5734" s="4"/>
      <c r="J5734" s="4"/>
      <c r="K5734" s="4"/>
      <c r="L5734" s="4"/>
      <c r="M5734" s="4"/>
    </row>
    <row r="5735" spans="1:13">
      <c r="A5735" s="5"/>
      <c r="B5735" s="96"/>
      <c r="C5735" s="96"/>
      <c r="D5735" s="97"/>
      <c r="E5735" s="97"/>
      <c r="F5735" s="97"/>
      <c r="G5735" s="97"/>
      <c r="H5735" s="97"/>
      <c r="I5735" s="97"/>
      <c r="J5735" s="97"/>
      <c r="K5735" s="97"/>
      <c r="L5735" s="97"/>
      <c r="M5735" s="97"/>
    </row>
    <row r="5736" spans="1:13">
      <c r="A5736" s="5"/>
      <c r="B5736" s="96"/>
      <c r="C5736" s="96"/>
      <c r="D5736" s="97"/>
      <c r="E5736" s="97"/>
      <c r="F5736" s="97"/>
      <c r="G5736" s="97"/>
      <c r="H5736" s="97"/>
      <c r="I5736" s="97"/>
      <c r="J5736" s="97"/>
      <c r="K5736" s="97"/>
      <c r="L5736" s="97"/>
      <c r="M5736" s="97"/>
    </row>
    <row r="5737" spans="1:13">
      <c r="A5737" s="5"/>
      <c r="B5737" s="96"/>
      <c r="C5737" s="96"/>
      <c r="D5737" s="97"/>
      <c r="E5737" s="97"/>
      <c r="F5737" s="97"/>
      <c r="G5737" s="97"/>
      <c r="H5737" s="97"/>
      <c r="I5737" s="97"/>
      <c r="J5737" s="97"/>
      <c r="K5737" s="97"/>
      <c r="L5737" s="97"/>
      <c r="M5737" s="97"/>
    </row>
    <row r="5738" spans="1:13">
      <c r="A5738" s="5"/>
      <c r="B5738" s="96"/>
      <c r="C5738" s="96"/>
      <c r="D5738" s="97"/>
      <c r="E5738" s="97"/>
      <c r="F5738" s="97"/>
      <c r="G5738" s="97"/>
      <c r="H5738" s="97"/>
      <c r="I5738" s="97"/>
      <c r="J5738" s="97"/>
      <c r="K5738" s="97"/>
      <c r="L5738" s="97"/>
      <c r="M5738" s="97"/>
    </row>
    <row r="5739" spans="1:13">
      <c r="A5739" s="5"/>
      <c r="B5739" s="96"/>
      <c r="C5739" s="96"/>
      <c r="D5739" s="97"/>
      <c r="E5739" s="97"/>
      <c r="F5739" s="97"/>
      <c r="G5739" s="97"/>
      <c r="H5739" s="97"/>
      <c r="I5739" s="97"/>
      <c r="J5739" s="97"/>
      <c r="K5739" s="97"/>
      <c r="L5739" s="97"/>
      <c r="M5739" s="97"/>
    </row>
    <row r="5740" spans="1:13">
      <c r="A5740" s="5"/>
      <c r="B5740" s="96"/>
      <c r="C5740" s="96"/>
      <c r="D5740" s="97"/>
      <c r="E5740" s="97"/>
      <c r="F5740" s="97"/>
      <c r="G5740" s="97"/>
      <c r="H5740" s="97"/>
      <c r="I5740" s="97"/>
      <c r="J5740" s="97"/>
      <c r="K5740" s="97"/>
      <c r="L5740" s="97"/>
      <c r="M5740" s="97"/>
    </row>
    <row r="5741" spans="1:13">
      <c r="A5741" s="5"/>
      <c r="B5741" s="96"/>
      <c r="C5741" s="96"/>
      <c r="D5741" s="97"/>
      <c r="E5741" s="97"/>
      <c r="F5741" s="97"/>
      <c r="G5741" s="97"/>
      <c r="H5741" s="97"/>
      <c r="I5741" s="97"/>
      <c r="J5741" s="97"/>
      <c r="K5741" s="97"/>
      <c r="L5741" s="97"/>
      <c r="M5741" s="97"/>
    </row>
    <row r="5742" spans="1:13">
      <c r="A5742" s="5"/>
      <c r="B5742" s="96"/>
      <c r="C5742" s="96"/>
      <c r="D5742" s="97"/>
      <c r="E5742" s="97"/>
      <c r="F5742" s="97"/>
      <c r="G5742" s="97"/>
      <c r="H5742" s="97"/>
      <c r="I5742" s="97"/>
      <c r="J5742" s="97"/>
      <c r="K5742" s="97"/>
      <c r="L5742" s="97"/>
      <c r="M5742" s="97"/>
    </row>
    <row r="5743" spans="1:13">
      <c r="A5743" s="5"/>
      <c r="B5743" s="96"/>
      <c r="C5743" s="96"/>
      <c r="D5743" s="97"/>
      <c r="E5743" s="97"/>
      <c r="F5743" s="97"/>
      <c r="G5743" s="97"/>
      <c r="H5743" s="97"/>
      <c r="I5743" s="97"/>
      <c r="J5743" s="97"/>
      <c r="K5743" s="97"/>
      <c r="L5743" s="97"/>
      <c r="M5743" s="97"/>
    </row>
    <row r="5744" spans="1:13">
      <c r="A5744" s="5"/>
      <c r="B5744" s="3"/>
      <c r="C5744" s="3"/>
      <c r="D5744" s="4"/>
      <c r="E5744" s="4"/>
      <c r="F5744" s="4"/>
      <c r="G5744" s="4"/>
      <c r="H5744" s="97"/>
      <c r="I5744" s="4"/>
      <c r="J5744" s="4"/>
      <c r="K5744" s="4"/>
      <c r="L5744" s="4"/>
      <c r="M5744" s="4"/>
    </row>
    <row r="5745" spans="1:13">
      <c r="A5745" s="5"/>
      <c r="B5745" s="96"/>
      <c r="C5745" s="96"/>
      <c r="D5745" s="97"/>
      <c r="E5745" s="97"/>
      <c r="F5745" s="97"/>
      <c r="G5745" s="97"/>
      <c r="H5745" s="97"/>
      <c r="I5745" s="97"/>
      <c r="J5745" s="97"/>
      <c r="K5745" s="97"/>
      <c r="L5745" s="97"/>
      <c r="M5745" s="97"/>
    </row>
    <row r="5746" spans="1:13">
      <c r="A5746" s="5"/>
      <c r="B5746" s="96"/>
      <c r="C5746" s="96"/>
      <c r="D5746" s="97"/>
      <c r="E5746" s="97"/>
      <c r="F5746" s="97"/>
      <c r="G5746" s="97"/>
      <c r="H5746" s="97"/>
      <c r="I5746" s="97"/>
      <c r="J5746" s="97"/>
      <c r="K5746" s="97"/>
      <c r="L5746" s="97"/>
      <c r="M5746" s="97"/>
    </row>
    <row r="5747" spans="1:13">
      <c r="A5747" s="5"/>
      <c r="B5747" s="96"/>
      <c r="C5747" s="96"/>
      <c r="D5747" s="97"/>
      <c r="E5747" s="97"/>
      <c r="F5747" s="97"/>
      <c r="G5747" s="97"/>
      <c r="H5747" s="97"/>
      <c r="I5747" s="97"/>
      <c r="J5747" s="97"/>
      <c r="K5747" s="97"/>
      <c r="L5747" s="97"/>
      <c r="M5747" s="97"/>
    </row>
    <row r="5748" spans="1:13">
      <c r="A5748" s="5"/>
      <c r="B5748" s="96"/>
      <c r="C5748" s="96"/>
      <c r="D5748" s="97"/>
      <c r="E5748" s="97"/>
      <c r="F5748" s="97"/>
      <c r="G5748" s="97"/>
      <c r="H5748" s="97"/>
      <c r="I5748" s="97"/>
      <c r="J5748" s="97"/>
      <c r="K5748" s="97"/>
      <c r="L5748" s="97"/>
      <c r="M5748" s="97"/>
    </row>
    <row r="5749" spans="1:13">
      <c r="A5749" s="5"/>
      <c r="B5749" s="96"/>
      <c r="C5749" s="96"/>
      <c r="D5749" s="97"/>
      <c r="E5749" s="97"/>
      <c r="F5749" s="97"/>
      <c r="G5749" s="97"/>
      <c r="H5749" s="97"/>
      <c r="I5749" s="97"/>
      <c r="J5749" s="97"/>
      <c r="K5749" s="97"/>
      <c r="L5749" s="97"/>
      <c r="M5749" s="97"/>
    </row>
    <row r="5750" spans="1:13">
      <c r="A5750" s="5"/>
      <c r="B5750" s="96"/>
      <c r="C5750" s="96"/>
      <c r="D5750" s="97"/>
      <c r="E5750" s="97"/>
      <c r="F5750" s="97"/>
      <c r="G5750" s="97"/>
      <c r="H5750" s="97"/>
      <c r="I5750" s="97"/>
      <c r="J5750" s="97"/>
      <c r="K5750" s="97"/>
      <c r="L5750" s="97"/>
      <c r="M5750" s="97"/>
    </row>
    <row r="5751" spans="1:13">
      <c r="A5751" s="5"/>
      <c r="B5751" s="96"/>
      <c r="C5751" s="96"/>
      <c r="D5751" s="97"/>
      <c r="E5751" s="97"/>
      <c r="F5751" s="97"/>
      <c r="G5751" s="97"/>
      <c r="H5751" s="97"/>
      <c r="I5751" s="97"/>
      <c r="J5751" s="97"/>
      <c r="K5751" s="97"/>
      <c r="L5751" s="97"/>
      <c r="M5751" s="97"/>
    </row>
    <row r="5752" spans="1:13">
      <c r="A5752" s="5"/>
      <c r="B5752" s="96"/>
      <c r="C5752" s="96"/>
      <c r="D5752" s="97"/>
      <c r="E5752" s="97"/>
      <c r="F5752" s="97"/>
      <c r="G5752" s="97"/>
      <c r="H5752" s="97"/>
      <c r="I5752" s="97"/>
      <c r="J5752" s="97"/>
      <c r="K5752" s="97"/>
      <c r="L5752" s="97"/>
      <c r="M5752" s="97"/>
    </row>
    <row r="5753" spans="1:13">
      <c r="A5753" s="5"/>
      <c r="B5753" s="96"/>
      <c r="C5753" s="96"/>
      <c r="D5753" s="97"/>
      <c r="E5753" s="97"/>
      <c r="F5753" s="97"/>
      <c r="G5753" s="97"/>
      <c r="H5753" s="97"/>
      <c r="I5753" s="97"/>
      <c r="J5753" s="97"/>
      <c r="K5753" s="97"/>
      <c r="L5753" s="97"/>
      <c r="M5753" s="97"/>
    </row>
    <row r="5754" spans="1:13">
      <c r="A5754" s="5"/>
      <c r="B5754" s="96"/>
      <c r="C5754" s="96"/>
      <c r="D5754" s="97"/>
      <c r="E5754" s="97"/>
      <c r="F5754" s="97"/>
      <c r="G5754" s="97"/>
      <c r="H5754" s="97"/>
      <c r="I5754" s="97"/>
      <c r="J5754" s="97"/>
      <c r="K5754" s="97"/>
      <c r="L5754" s="97"/>
      <c r="M5754" s="97"/>
    </row>
    <row r="5755" spans="1:13">
      <c r="A5755" s="5"/>
      <c r="B5755" s="96"/>
      <c r="C5755" s="96"/>
      <c r="D5755" s="97"/>
      <c r="E5755" s="97"/>
      <c r="F5755" s="97"/>
      <c r="G5755" s="97"/>
      <c r="H5755" s="97"/>
      <c r="I5755" s="97"/>
      <c r="J5755" s="97"/>
      <c r="K5755" s="97"/>
      <c r="L5755" s="97"/>
      <c r="M5755" s="97"/>
    </row>
    <row r="5756" spans="1:13">
      <c r="A5756" s="5"/>
      <c r="B5756" s="96"/>
      <c r="C5756" s="96"/>
      <c r="D5756" s="97"/>
      <c r="E5756" s="97"/>
      <c r="F5756" s="97"/>
      <c r="G5756" s="97"/>
      <c r="H5756" s="97"/>
      <c r="I5756" s="97"/>
      <c r="J5756" s="97"/>
      <c r="K5756" s="97"/>
      <c r="L5756" s="97"/>
      <c r="M5756" s="97"/>
    </row>
    <row r="5757" spans="1:13">
      <c r="A5757" s="5"/>
      <c r="B5757" s="96"/>
      <c r="C5757" s="96"/>
      <c r="D5757" s="97"/>
      <c r="E5757" s="97"/>
      <c r="F5757" s="97"/>
      <c r="G5757" s="97"/>
      <c r="H5757" s="97"/>
      <c r="I5757" s="97"/>
      <c r="J5757" s="97"/>
      <c r="K5757" s="97"/>
      <c r="L5757" s="97"/>
      <c r="M5757" s="97"/>
    </row>
    <row r="5758" spans="1:13">
      <c r="A5758" s="5"/>
      <c r="B5758" s="96"/>
      <c r="C5758" s="96"/>
      <c r="D5758" s="97"/>
      <c r="E5758" s="97"/>
      <c r="F5758" s="97"/>
      <c r="G5758" s="97"/>
      <c r="H5758" s="97"/>
      <c r="I5758" s="97"/>
      <c r="J5758" s="97"/>
      <c r="K5758" s="97"/>
      <c r="L5758" s="97"/>
      <c r="M5758" s="97"/>
    </row>
    <row r="5759" spans="1:13">
      <c r="A5759" s="5"/>
      <c r="B5759" s="96"/>
      <c r="C5759" s="96"/>
      <c r="D5759" s="97"/>
      <c r="E5759" s="97"/>
      <c r="F5759" s="97"/>
      <c r="G5759" s="97"/>
      <c r="H5759" s="97"/>
      <c r="I5759" s="97"/>
      <c r="J5759" s="97"/>
      <c r="K5759" s="97"/>
      <c r="L5759" s="97"/>
      <c r="M5759" s="97"/>
    </row>
    <row r="5760" spans="1:13">
      <c r="A5760" s="5"/>
      <c r="B5760" s="96"/>
      <c r="C5760" s="96"/>
      <c r="D5760" s="97"/>
      <c r="E5760" s="97"/>
      <c r="F5760" s="97"/>
      <c r="G5760" s="97"/>
      <c r="H5760" s="97"/>
      <c r="I5760" s="97"/>
      <c r="J5760" s="97"/>
      <c r="K5760" s="97"/>
      <c r="L5760" s="97"/>
      <c r="M5760" s="97"/>
    </row>
    <row r="5761" spans="1:13">
      <c r="A5761" s="5"/>
      <c r="B5761" s="96"/>
      <c r="C5761" s="96"/>
      <c r="D5761" s="97"/>
      <c r="E5761" s="97"/>
      <c r="F5761" s="97"/>
      <c r="G5761" s="97"/>
      <c r="H5761" s="97"/>
      <c r="I5761" s="97"/>
      <c r="J5761" s="97"/>
      <c r="K5761" s="97"/>
      <c r="L5761" s="97"/>
      <c r="M5761" s="97"/>
    </row>
    <row r="5762" spans="1:13">
      <c r="A5762" s="5"/>
      <c r="B5762" s="96"/>
      <c r="C5762" s="96"/>
      <c r="D5762" s="97"/>
      <c r="E5762" s="97"/>
      <c r="F5762" s="97"/>
      <c r="G5762" s="97"/>
      <c r="H5762" s="97"/>
      <c r="I5762" s="97"/>
      <c r="J5762" s="97"/>
      <c r="K5762" s="97"/>
      <c r="L5762" s="97"/>
      <c r="M5762" s="97"/>
    </row>
    <row r="5763" spans="1:13">
      <c r="A5763" s="5"/>
      <c r="B5763" s="96"/>
      <c r="C5763" s="96"/>
      <c r="D5763" s="97"/>
      <c r="E5763" s="97"/>
      <c r="F5763" s="97"/>
      <c r="G5763" s="97"/>
      <c r="H5763" s="97"/>
      <c r="I5763" s="97"/>
      <c r="J5763" s="97"/>
      <c r="K5763" s="97"/>
      <c r="L5763" s="97"/>
      <c r="M5763" s="97"/>
    </row>
    <row r="5764" spans="1:13">
      <c r="A5764" s="5"/>
      <c r="B5764" s="96"/>
      <c r="C5764" s="96"/>
      <c r="D5764" s="97"/>
      <c r="E5764" s="97"/>
      <c r="F5764" s="97"/>
      <c r="G5764" s="97"/>
      <c r="H5764" s="97"/>
      <c r="I5764" s="97"/>
      <c r="J5764" s="97"/>
      <c r="K5764" s="97"/>
      <c r="L5764" s="97"/>
      <c r="M5764" s="97"/>
    </row>
    <row r="5765" spans="1:13">
      <c r="A5765" s="5"/>
      <c r="B5765" s="96"/>
      <c r="C5765" s="96"/>
      <c r="D5765" s="97"/>
      <c r="E5765" s="97"/>
      <c r="F5765" s="97"/>
      <c r="G5765" s="97"/>
      <c r="H5765" s="97"/>
      <c r="I5765" s="97"/>
      <c r="J5765" s="97"/>
      <c r="K5765" s="97"/>
      <c r="L5765" s="97"/>
      <c r="M5765" s="97"/>
    </row>
    <row r="5766" spans="1:13">
      <c r="A5766" s="5"/>
      <c r="B5766" s="96"/>
      <c r="C5766" s="96"/>
      <c r="D5766" s="97"/>
      <c r="E5766" s="97"/>
      <c r="F5766" s="97"/>
      <c r="G5766" s="97"/>
      <c r="H5766" s="97"/>
      <c r="I5766" s="97"/>
      <c r="J5766" s="97"/>
      <c r="K5766" s="97"/>
      <c r="L5766" s="97"/>
      <c r="M5766" s="97"/>
    </row>
    <row r="5767" spans="1:13">
      <c r="A5767" s="5"/>
      <c r="B5767" s="96"/>
      <c r="C5767" s="96"/>
      <c r="D5767" s="97"/>
      <c r="E5767" s="97"/>
      <c r="F5767" s="97"/>
      <c r="G5767" s="97"/>
      <c r="H5767" s="97"/>
      <c r="I5767" s="97"/>
      <c r="J5767" s="97"/>
      <c r="K5767" s="97"/>
      <c r="L5767" s="97"/>
      <c r="M5767" s="97"/>
    </row>
    <row r="5768" spans="1:13">
      <c r="A5768" s="5"/>
      <c r="B5768" s="96"/>
      <c r="C5768" s="96"/>
      <c r="D5768" s="97"/>
      <c r="E5768" s="97"/>
      <c r="F5768" s="97"/>
      <c r="G5768" s="97"/>
      <c r="H5768" s="97"/>
      <c r="I5768" s="97"/>
      <c r="J5768" s="97"/>
      <c r="K5768" s="97"/>
      <c r="L5768" s="97"/>
      <c r="M5768" s="97"/>
    </row>
    <row r="5769" spans="1:13">
      <c r="A5769" s="5"/>
      <c r="B5769" s="96"/>
      <c r="C5769" s="96"/>
      <c r="D5769" s="97"/>
      <c r="E5769" s="97"/>
      <c r="F5769" s="97"/>
      <c r="G5769" s="97"/>
      <c r="H5769" s="97"/>
      <c r="I5769" s="97"/>
      <c r="J5769" s="97"/>
      <c r="K5769" s="97"/>
      <c r="L5769" s="97"/>
      <c r="M5769" s="97"/>
    </row>
    <row r="5770" spans="1:13">
      <c r="A5770" s="5"/>
      <c r="B5770" s="96"/>
      <c r="C5770" s="96"/>
      <c r="D5770" s="97"/>
      <c r="E5770" s="97"/>
      <c r="F5770" s="97"/>
      <c r="G5770" s="97"/>
      <c r="H5770" s="97"/>
      <c r="I5770" s="97"/>
      <c r="J5770" s="97"/>
      <c r="K5770" s="97"/>
      <c r="L5770" s="97"/>
      <c r="M5770" s="97"/>
    </row>
    <row r="5771" spans="1:13">
      <c r="A5771" s="5"/>
      <c r="B5771" s="96"/>
      <c r="C5771" s="96"/>
      <c r="D5771" s="97"/>
      <c r="E5771" s="97"/>
      <c r="F5771" s="97"/>
      <c r="G5771" s="97"/>
      <c r="H5771" s="97"/>
      <c r="I5771" s="97"/>
      <c r="J5771" s="97"/>
      <c r="K5771" s="97"/>
      <c r="L5771" s="97"/>
      <c r="M5771" s="97"/>
    </row>
    <row r="5772" spans="1:13">
      <c r="A5772" s="5"/>
      <c r="B5772" s="96"/>
      <c r="C5772" s="96"/>
      <c r="D5772" s="97"/>
      <c r="E5772" s="97"/>
      <c r="F5772" s="97"/>
      <c r="G5772" s="97"/>
      <c r="H5772" s="97"/>
      <c r="I5772" s="97"/>
      <c r="J5772" s="97"/>
      <c r="K5772" s="97"/>
      <c r="L5772" s="97"/>
      <c r="M5772" s="97"/>
    </row>
    <row r="5773" spans="1:13">
      <c r="A5773" s="5"/>
      <c r="B5773" s="96"/>
      <c r="C5773" s="96"/>
      <c r="D5773" s="97"/>
      <c r="E5773" s="97"/>
      <c r="F5773" s="97"/>
      <c r="G5773" s="97"/>
      <c r="H5773" s="97"/>
      <c r="I5773" s="97"/>
      <c r="J5773" s="97"/>
      <c r="K5773" s="97"/>
      <c r="L5773" s="97"/>
      <c r="M5773" s="97"/>
    </row>
    <row r="5774" spans="1:13">
      <c r="A5774" s="5"/>
      <c r="B5774" s="96"/>
      <c r="C5774" s="96"/>
      <c r="D5774" s="97"/>
      <c r="E5774" s="97"/>
      <c r="F5774" s="97"/>
      <c r="G5774" s="97"/>
      <c r="H5774" s="97"/>
      <c r="I5774" s="97"/>
      <c r="J5774" s="97"/>
      <c r="K5774" s="97"/>
      <c r="L5774" s="97"/>
      <c r="M5774" s="97"/>
    </row>
    <row r="5775" spans="1:13">
      <c r="A5775" s="5"/>
      <c r="B5775" s="96"/>
      <c r="C5775" s="96"/>
      <c r="D5775" s="97"/>
      <c r="E5775" s="97"/>
      <c r="F5775" s="97"/>
      <c r="G5775" s="97"/>
      <c r="H5775" s="97"/>
      <c r="I5775" s="97"/>
      <c r="J5775" s="97"/>
      <c r="K5775" s="97"/>
      <c r="L5775" s="97"/>
      <c r="M5775" s="97"/>
    </row>
    <row r="5776" spans="1:13">
      <c r="A5776" s="5"/>
      <c r="B5776" s="96"/>
      <c r="C5776" s="96"/>
      <c r="D5776" s="97"/>
      <c r="E5776" s="97"/>
      <c r="F5776" s="97"/>
      <c r="G5776" s="97"/>
      <c r="H5776" s="97"/>
      <c r="I5776" s="97"/>
      <c r="J5776" s="97"/>
      <c r="K5776" s="97"/>
      <c r="L5776" s="97"/>
      <c r="M5776" s="97"/>
    </row>
    <row r="5777" spans="1:13">
      <c r="A5777" s="5"/>
      <c r="B5777" s="96"/>
      <c r="C5777" s="96"/>
      <c r="D5777" s="97"/>
      <c r="E5777" s="97"/>
      <c r="F5777" s="97"/>
      <c r="G5777" s="97"/>
      <c r="H5777" s="97"/>
      <c r="I5777" s="97"/>
      <c r="J5777" s="97"/>
      <c r="K5777" s="97"/>
      <c r="L5777" s="97"/>
      <c r="M5777" s="97"/>
    </row>
    <row r="5778" spans="1:13">
      <c r="A5778" s="5"/>
      <c r="B5778" s="96"/>
      <c r="C5778" s="96"/>
      <c r="D5778" s="97"/>
      <c r="E5778" s="97"/>
      <c r="F5778" s="97"/>
      <c r="G5778" s="97"/>
      <c r="H5778" s="97"/>
      <c r="I5778" s="97"/>
      <c r="J5778" s="97"/>
      <c r="K5778" s="97"/>
      <c r="L5778" s="97"/>
      <c r="M5778" s="97"/>
    </row>
    <row r="5779" spans="1:13">
      <c r="A5779" s="5"/>
      <c r="B5779" s="96"/>
      <c r="C5779" s="96"/>
      <c r="D5779" s="97"/>
      <c r="E5779" s="97"/>
      <c r="F5779" s="97"/>
      <c r="G5779" s="97"/>
      <c r="H5779" s="97"/>
      <c r="I5779" s="97"/>
      <c r="J5779" s="97"/>
      <c r="K5779" s="97"/>
      <c r="L5779" s="97"/>
      <c r="M5779" s="97"/>
    </row>
    <row r="5780" spans="1:13">
      <c r="A5780" s="5"/>
      <c r="B5780" s="96"/>
      <c r="C5780" s="96"/>
      <c r="D5780" s="97"/>
      <c r="E5780" s="97"/>
      <c r="F5780" s="97"/>
      <c r="G5780" s="97"/>
      <c r="H5780" s="97"/>
      <c r="I5780" s="97"/>
      <c r="J5780" s="97"/>
      <c r="K5780" s="97"/>
      <c r="L5780" s="97"/>
      <c r="M5780" s="97"/>
    </row>
    <row r="5781" spans="1:13">
      <c r="A5781" s="5"/>
      <c r="B5781" s="96"/>
      <c r="C5781" s="96"/>
      <c r="D5781" s="97"/>
      <c r="E5781" s="97"/>
      <c r="F5781" s="97"/>
      <c r="G5781" s="97"/>
      <c r="H5781" s="97"/>
      <c r="I5781" s="97"/>
      <c r="J5781" s="97"/>
      <c r="K5781" s="97"/>
      <c r="L5781" s="97"/>
      <c r="M5781" s="97"/>
    </row>
    <row r="5782" spans="1:13">
      <c r="A5782" s="5"/>
      <c r="B5782" s="96"/>
      <c r="C5782" s="96"/>
      <c r="D5782" s="97"/>
      <c r="E5782" s="97"/>
      <c r="F5782" s="97"/>
      <c r="G5782" s="97"/>
      <c r="H5782" s="97"/>
      <c r="I5782" s="97"/>
      <c r="J5782" s="97"/>
      <c r="K5782" s="97"/>
      <c r="L5782" s="97"/>
      <c r="M5782" s="97"/>
    </row>
    <row r="5783" spans="1:13">
      <c r="A5783" s="5"/>
      <c r="B5783" s="96"/>
      <c r="C5783" s="96"/>
      <c r="D5783" s="97"/>
      <c r="E5783" s="97"/>
      <c r="F5783" s="97"/>
      <c r="G5783" s="97"/>
      <c r="H5783" s="97"/>
      <c r="I5783" s="97"/>
      <c r="J5783" s="97"/>
      <c r="K5783" s="97"/>
      <c r="L5783" s="97"/>
      <c r="M5783" s="97"/>
    </row>
    <row r="5784" spans="1:13">
      <c r="A5784" s="5"/>
      <c r="B5784" s="96"/>
      <c r="C5784" s="96"/>
      <c r="D5784" s="97"/>
      <c r="E5784" s="97"/>
      <c r="F5784" s="97"/>
      <c r="G5784" s="97"/>
      <c r="H5784" s="97"/>
      <c r="I5784" s="97"/>
      <c r="J5784" s="97"/>
      <c r="K5784" s="97"/>
      <c r="L5784" s="97"/>
      <c r="M5784" s="97"/>
    </row>
    <row r="5785" spans="1:13">
      <c r="A5785" s="5"/>
      <c r="B5785" s="96"/>
      <c r="C5785" s="96"/>
      <c r="D5785" s="97"/>
      <c r="E5785" s="97"/>
      <c r="F5785" s="97"/>
      <c r="G5785" s="97"/>
      <c r="H5785" s="97"/>
      <c r="I5785" s="97"/>
      <c r="J5785" s="97"/>
      <c r="K5785" s="97"/>
      <c r="L5785" s="97"/>
      <c r="M5785" s="97"/>
    </row>
    <row r="5786" spans="1:13">
      <c r="A5786" s="5"/>
      <c r="B5786" s="96"/>
      <c r="C5786" s="96"/>
      <c r="D5786" s="97"/>
      <c r="E5786" s="97"/>
      <c r="F5786" s="97"/>
      <c r="G5786" s="97"/>
      <c r="H5786" s="97"/>
      <c r="I5786" s="97"/>
      <c r="J5786" s="97"/>
      <c r="K5786" s="97"/>
      <c r="L5786" s="97"/>
      <c r="M5786" s="97"/>
    </row>
    <row r="5787" spans="1:13">
      <c r="A5787" s="5"/>
      <c r="B5787" s="96"/>
      <c r="C5787" s="96"/>
      <c r="D5787" s="97"/>
      <c r="E5787" s="97"/>
      <c r="F5787" s="97"/>
      <c r="G5787" s="97"/>
      <c r="H5787" s="97"/>
      <c r="I5787" s="97"/>
      <c r="J5787" s="97"/>
      <c r="K5787" s="97"/>
      <c r="L5787" s="97"/>
      <c r="M5787" s="97"/>
    </row>
    <row r="5788" spans="1:13">
      <c r="A5788" s="5"/>
      <c r="B5788" s="96"/>
      <c r="C5788" s="96"/>
      <c r="D5788" s="97"/>
      <c r="E5788" s="97"/>
      <c r="F5788" s="97"/>
      <c r="G5788" s="97"/>
      <c r="H5788" s="97"/>
      <c r="I5788" s="97"/>
      <c r="J5788" s="97"/>
      <c r="K5788" s="97"/>
      <c r="L5788" s="97"/>
      <c r="M5788" s="97"/>
    </row>
    <row r="5789" spans="1:13">
      <c r="A5789" s="5"/>
      <c r="B5789" s="96"/>
      <c r="C5789" s="96"/>
      <c r="D5789" s="97"/>
      <c r="E5789" s="97"/>
      <c r="F5789" s="97"/>
      <c r="G5789" s="97"/>
      <c r="H5789" s="97"/>
      <c r="I5789" s="97"/>
      <c r="J5789" s="97"/>
      <c r="K5789" s="97"/>
      <c r="L5789" s="97"/>
      <c r="M5789" s="97"/>
    </row>
    <row r="5790" spans="1:13">
      <c r="A5790" s="5"/>
      <c r="B5790" s="96"/>
      <c r="C5790" s="96"/>
      <c r="D5790" s="97"/>
      <c r="E5790" s="97"/>
      <c r="F5790" s="97"/>
      <c r="G5790" s="97"/>
      <c r="H5790" s="97"/>
      <c r="I5790" s="97"/>
      <c r="J5790" s="97"/>
      <c r="K5790" s="97"/>
      <c r="L5790" s="97"/>
      <c r="M5790" s="97"/>
    </row>
    <row r="5791" spans="1:13">
      <c r="A5791" s="5"/>
      <c r="B5791" s="96"/>
      <c r="C5791" s="96"/>
      <c r="D5791" s="97"/>
      <c r="E5791" s="97"/>
      <c r="F5791" s="97"/>
      <c r="G5791" s="97"/>
      <c r="H5791" s="97"/>
      <c r="I5791" s="97"/>
      <c r="J5791" s="97"/>
      <c r="K5791" s="97"/>
      <c r="L5791" s="97"/>
      <c r="M5791" s="97"/>
    </row>
    <row r="5792" spans="1:13">
      <c r="A5792" s="5"/>
      <c r="B5792" s="96"/>
      <c r="C5792" s="96"/>
      <c r="D5792" s="97"/>
      <c r="E5792" s="97"/>
      <c r="F5792" s="97"/>
      <c r="G5792" s="97"/>
      <c r="H5792" s="97"/>
      <c r="I5792" s="97"/>
      <c r="J5792" s="97"/>
      <c r="K5792" s="97"/>
      <c r="L5792" s="97"/>
      <c r="M5792" s="97"/>
    </row>
    <row r="5793" spans="1:13">
      <c r="A5793" s="5"/>
      <c r="B5793" s="96"/>
      <c r="C5793" s="96"/>
      <c r="D5793" s="97"/>
      <c r="E5793" s="97"/>
      <c r="F5793" s="97"/>
      <c r="G5793" s="97"/>
      <c r="H5793" s="97"/>
      <c r="I5793" s="97"/>
      <c r="J5793" s="97"/>
      <c r="K5793" s="97"/>
      <c r="L5793" s="97"/>
      <c r="M5793" s="97"/>
    </row>
    <row r="5794" spans="1:13">
      <c r="A5794" s="5"/>
      <c r="B5794" s="96"/>
      <c r="C5794" s="96"/>
      <c r="D5794" s="97"/>
      <c r="E5794" s="97"/>
      <c r="F5794" s="97"/>
      <c r="G5794" s="97"/>
      <c r="H5794" s="97"/>
      <c r="I5794" s="97"/>
      <c r="J5794" s="97"/>
      <c r="K5794" s="97"/>
      <c r="L5794" s="97"/>
      <c r="M5794" s="97"/>
    </row>
    <row r="5795" spans="1:13">
      <c r="A5795" s="5"/>
      <c r="B5795" s="96"/>
      <c r="C5795" s="96"/>
      <c r="D5795" s="97"/>
      <c r="E5795" s="97"/>
      <c r="F5795" s="97"/>
      <c r="G5795" s="97"/>
      <c r="H5795" s="97"/>
      <c r="I5795" s="97"/>
      <c r="J5795" s="97"/>
      <c r="K5795" s="97"/>
      <c r="L5795" s="97"/>
      <c r="M5795" s="97"/>
    </row>
    <row r="5796" spans="1:13">
      <c r="A5796" s="5"/>
      <c r="B5796" s="96"/>
      <c r="C5796" s="96"/>
      <c r="D5796" s="97"/>
      <c r="E5796" s="97"/>
      <c r="F5796" s="97"/>
      <c r="G5796" s="97"/>
      <c r="H5796" s="97"/>
      <c r="I5796" s="97"/>
      <c r="J5796" s="97"/>
      <c r="K5796" s="97"/>
      <c r="L5796" s="97"/>
      <c r="M5796" s="97"/>
    </row>
    <row r="5797" spans="1:13">
      <c r="A5797" s="5"/>
      <c r="B5797" s="96"/>
      <c r="C5797" s="96"/>
      <c r="D5797" s="97"/>
      <c r="E5797" s="97"/>
      <c r="F5797" s="97"/>
      <c r="G5797" s="97"/>
      <c r="H5797" s="97"/>
      <c r="I5797" s="97"/>
      <c r="J5797" s="97"/>
      <c r="K5797" s="97"/>
      <c r="L5797" s="97"/>
      <c r="M5797" s="97"/>
    </row>
    <row r="5798" spans="1:13">
      <c r="A5798" s="5"/>
      <c r="B5798" s="96"/>
      <c r="C5798" s="96"/>
      <c r="D5798" s="97"/>
      <c r="E5798" s="97"/>
      <c r="F5798" s="97"/>
      <c r="G5798" s="97"/>
      <c r="H5798" s="97"/>
      <c r="I5798" s="97"/>
      <c r="J5798" s="97"/>
      <c r="K5798" s="97"/>
      <c r="L5798" s="97"/>
      <c r="M5798" s="97"/>
    </row>
    <row r="5799" spans="1:13">
      <c r="A5799" s="5"/>
      <c r="B5799" s="96"/>
      <c r="C5799" s="96"/>
      <c r="D5799" s="97"/>
      <c r="E5799" s="97"/>
      <c r="F5799" s="97"/>
      <c r="G5799" s="97"/>
      <c r="H5799" s="97"/>
      <c r="I5799" s="97"/>
      <c r="J5799" s="97"/>
      <c r="K5799" s="97"/>
      <c r="L5799" s="97"/>
      <c r="M5799" s="97"/>
    </row>
    <row r="5800" spans="1:13">
      <c r="A5800" s="5"/>
      <c r="B5800" s="96"/>
      <c r="C5800" s="96"/>
      <c r="D5800" s="97"/>
      <c r="E5800" s="97"/>
      <c r="F5800" s="97"/>
      <c r="G5800" s="97"/>
      <c r="H5800" s="97"/>
      <c r="I5800" s="97"/>
      <c r="J5800" s="97"/>
      <c r="K5800" s="97"/>
      <c r="L5800" s="97"/>
      <c r="M5800" s="97"/>
    </row>
    <row r="5801" spans="1:13">
      <c r="A5801" s="5"/>
      <c r="B5801" s="96"/>
      <c r="C5801" s="96"/>
      <c r="D5801" s="97"/>
      <c r="E5801" s="97"/>
      <c r="F5801" s="97"/>
      <c r="G5801" s="97"/>
      <c r="H5801" s="97"/>
      <c r="I5801" s="97"/>
      <c r="J5801" s="97"/>
      <c r="K5801" s="97"/>
      <c r="L5801" s="97"/>
      <c r="M5801" s="97"/>
    </row>
    <row r="5802" spans="1:13">
      <c r="A5802" s="5"/>
      <c r="B5802" s="96"/>
      <c r="C5802" s="96"/>
      <c r="D5802" s="97"/>
      <c r="E5802" s="97"/>
      <c r="F5802" s="97"/>
      <c r="G5802" s="97"/>
      <c r="H5802" s="97"/>
      <c r="I5802" s="97"/>
      <c r="J5802" s="97"/>
      <c r="K5802" s="97"/>
      <c r="L5802" s="97"/>
      <c r="M5802" s="97"/>
    </row>
    <row r="5803" spans="1:13">
      <c r="A5803" s="5"/>
      <c r="B5803" s="96"/>
      <c r="C5803" s="96"/>
      <c r="D5803" s="97"/>
      <c r="E5803" s="97"/>
      <c r="F5803" s="97"/>
      <c r="G5803" s="97"/>
      <c r="H5803" s="97"/>
      <c r="I5803" s="97"/>
      <c r="J5803" s="97"/>
      <c r="K5803" s="97"/>
      <c r="L5803" s="97"/>
      <c r="M5803" s="97"/>
    </row>
    <row r="5804" spans="1:13">
      <c r="A5804" s="5"/>
      <c r="B5804" s="96"/>
      <c r="C5804" s="96"/>
      <c r="D5804" s="97"/>
      <c r="E5804" s="97"/>
      <c r="F5804" s="97"/>
      <c r="G5804" s="97"/>
      <c r="H5804" s="97"/>
      <c r="I5804" s="97"/>
      <c r="J5804" s="97"/>
      <c r="K5804" s="97"/>
      <c r="L5804" s="97"/>
      <c r="M5804" s="97"/>
    </row>
    <row r="5805" spans="1:13">
      <c r="A5805" s="5"/>
      <c r="B5805" s="96"/>
      <c r="C5805" s="96"/>
      <c r="D5805" s="97"/>
      <c r="E5805" s="97"/>
      <c r="F5805" s="97"/>
      <c r="G5805" s="97"/>
      <c r="H5805" s="97"/>
      <c r="I5805" s="97"/>
      <c r="J5805" s="97"/>
      <c r="K5805" s="97"/>
      <c r="L5805" s="97"/>
      <c r="M5805" s="97"/>
    </row>
    <row r="5806" spans="1:13">
      <c r="A5806" s="5"/>
      <c r="B5806" s="96"/>
      <c r="C5806" s="96"/>
      <c r="D5806" s="97"/>
      <c r="E5806" s="97"/>
      <c r="F5806" s="97"/>
      <c r="G5806" s="97"/>
      <c r="H5806" s="97"/>
      <c r="I5806" s="97"/>
      <c r="J5806" s="97"/>
      <c r="K5806" s="97"/>
      <c r="L5806" s="97"/>
      <c r="M5806" s="97"/>
    </row>
    <row r="5807" spans="1:13">
      <c r="A5807" s="5"/>
      <c r="B5807" s="96"/>
      <c r="C5807" s="96"/>
      <c r="D5807" s="97"/>
      <c r="E5807" s="97"/>
      <c r="F5807" s="97"/>
      <c r="G5807" s="97"/>
      <c r="H5807" s="97"/>
      <c r="I5807" s="97"/>
      <c r="J5807" s="97"/>
      <c r="K5807" s="97"/>
      <c r="L5807" s="97"/>
      <c r="M5807" s="97"/>
    </row>
    <row r="5808" spans="1:13">
      <c r="A5808" s="5"/>
      <c r="B5808" s="96"/>
      <c r="C5808" s="96"/>
      <c r="D5808" s="97"/>
      <c r="E5808" s="97"/>
      <c r="F5808" s="97"/>
      <c r="G5808" s="97"/>
      <c r="H5808" s="97"/>
      <c r="I5808" s="97"/>
      <c r="J5808" s="97"/>
      <c r="K5808" s="97"/>
      <c r="L5808" s="97"/>
      <c r="M5808" s="97"/>
    </row>
    <row r="5809" spans="1:13">
      <c r="A5809" s="5"/>
      <c r="B5809" s="96"/>
      <c r="C5809" s="96"/>
      <c r="D5809" s="97"/>
      <c r="E5809" s="97"/>
      <c r="F5809" s="97"/>
      <c r="G5809" s="97"/>
      <c r="H5809" s="97"/>
      <c r="I5809" s="97"/>
      <c r="J5809" s="97"/>
      <c r="K5809" s="97"/>
      <c r="L5809" s="97"/>
      <c r="M5809" s="97"/>
    </row>
    <row r="5810" spans="1:13">
      <c r="A5810" s="5"/>
      <c r="B5810" s="96"/>
      <c r="C5810" s="96"/>
      <c r="D5810" s="97"/>
      <c r="E5810" s="97"/>
      <c r="F5810" s="97"/>
      <c r="G5810" s="97"/>
      <c r="H5810" s="97"/>
      <c r="I5810" s="97"/>
      <c r="J5810" s="97"/>
      <c r="K5810" s="97"/>
      <c r="L5810" s="97"/>
      <c r="M5810" s="97"/>
    </row>
    <row r="5811" spans="1:13">
      <c r="A5811" s="5"/>
      <c r="B5811" s="96"/>
      <c r="C5811" s="96"/>
      <c r="D5811" s="97"/>
      <c r="E5811" s="97"/>
      <c r="F5811" s="97"/>
      <c r="G5811" s="97"/>
      <c r="H5811" s="97"/>
      <c r="I5811" s="97"/>
      <c r="J5811" s="97"/>
      <c r="K5811" s="97"/>
      <c r="L5811" s="97"/>
      <c r="M5811" s="97"/>
    </row>
    <row r="5812" spans="1:13">
      <c r="A5812" s="5"/>
      <c r="B5812" s="96"/>
      <c r="C5812" s="96"/>
      <c r="D5812" s="97"/>
      <c r="E5812" s="97"/>
      <c r="F5812" s="97"/>
      <c r="G5812" s="97"/>
      <c r="H5812" s="97"/>
      <c r="I5812" s="97"/>
      <c r="J5812" s="97"/>
      <c r="K5812" s="97"/>
      <c r="L5812" s="97"/>
      <c r="M5812" s="97"/>
    </row>
    <row r="5813" spans="1:13">
      <c r="A5813" s="5"/>
      <c r="B5813" s="96"/>
      <c r="C5813" s="96"/>
      <c r="D5813" s="97"/>
      <c r="E5813" s="97"/>
      <c r="F5813" s="97"/>
      <c r="G5813" s="97"/>
      <c r="H5813" s="97"/>
      <c r="I5813" s="97"/>
      <c r="J5813" s="97"/>
      <c r="K5813" s="97"/>
      <c r="L5813" s="97"/>
      <c r="M5813" s="97"/>
    </row>
    <row r="5814" spans="1:13">
      <c r="A5814" s="5"/>
      <c r="B5814" s="96"/>
      <c r="C5814" s="96"/>
      <c r="D5814" s="97"/>
      <c r="E5814" s="97"/>
      <c r="F5814" s="97"/>
      <c r="G5814" s="97"/>
      <c r="H5814" s="97"/>
      <c r="I5814" s="97"/>
      <c r="J5814" s="97"/>
      <c r="K5814" s="97"/>
      <c r="L5814" s="97"/>
      <c r="M5814" s="97"/>
    </row>
    <row r="5815" spans="1:13">
      <c r="A5815" s="5"/>
      <c r="B5815" s="96"/>
      <c r="C5815" s="96"/>
      <c r="D5815" s="97"/>
      <c r="E5815" s="97"/>
      <c r="F5815" s="97"/>
      <c r="G5815" s="97"/>
      <c r="H5815" s="97"/>
      <c r="I5815" s="97"/>
      <c r="J5815" s="97"/>
      <c r="K5815" s="97"/>
      <c r="L5815" s="97"/>
      <c r="M5815" s="97"/>
    </row>
    <row r="5816" spans="1:13">
      <c r="A5816" s="5"/>
      <c r="B5816" s="96"/>
      <c r="C5816" s="96"/>
      <c r="D5816" s="97"/>
      <c r="E5816" s="97"/>
      <c r="F5816" s="97"/>
      <c r="G5816" s="97"/>
      <c r="H5816" s="97"/>
      <c r="I5816" s="97"/>
      <c r="J5816" s="97"/>
      <c r="K5816" s="97"/>
      <c r="L5816" s="97"/>
      <c r="M5816" s="97"/>
    </row>
    <row r="5817" spans="1:13">
      <c r="A5817" s="5"/>
      <c r="B5817" s="96"/>
      <c r="C5817" s="96"/>
      <c r="D5817" s="97"/>
      <c r="E5817" s="97"/>
      <c r="F5817" s="97"/>
      <c r="G5817" s="97"/>
      <c r="H5817" s="97"/>
      <c r="I5817" s="97"/>
      <c r="J5817" s="97"/>
      <c r="K5817" s="97"/>
      <c r="L5817" s="97"/>
      <c r="M5817" s="97"/>
    </row>
    <row r="5818" spans="1:13">
      <c r="A5818" s="5"/>
      <c r="B5818" s="96"/>
      <c r="C5818" s="96"/>
      <c r="D5818" s="97"/>
      <c r="E5818" s="97"/>
      <c r="F5818" s="97"/>
      <c r="G5818" s="97"/>
      <c r="H5818" s="97"/>
      <c r="I5818" s="97"/>
      <c r="J5818" s="97"/>
      <c r="K5818" s="97"/>
      <c r="L5818" s="97"/>
      <c r="M5818" s="97"/>
    </row>
    <row r="5819" spans="1:13">
      <c r="A5819" s="5"/>
      <c r="B5819" s="96"/>
      <c r="C5819" s="96"/>
      <c r="D5819" s="97"/>
      <c r="E5819" s="97"/>
      <c r="F5819" s="97"/>
      <c r="G5819" s="97"/>
      <c r="H5819" s="97"/>
      <c r="I5819" s="97"/>
      <c r="J5819" s="97"/>
      <c r="K5819" s="97"/>
      <c r="L5819" s="97"/>
      <c r="M5819" s="97"/>
    </row>
    <row r="5820" spans="1:13">
      <c r="A5820" s="5"/>
      <c r="B5820" s="96"/>
      <c r="C5820" s="96"/>
      <c r="D5820" s="97"/>
      <c r="E5820" s="97"/>
      <c r="F5820" s="97"/>
      <c r="G5820" s="97"/>
      <c r="H5820" s="97"/>
      <c r="I5820" s="97"/>
      <c r="J5820" s="97"/>
      <c r="K5820" s="97"/>
      <c r="L5820" s="97"/>
      <c r="M5820" s="97"/>
    </row>
    <row r="5821" spans="1:13">
      <c r="A5821" s="5"/>
      <c r="B5821" s="96"/>
      <c r="C5821" s="96"/>
      <c r="D5821" s="97"/>
      <c r="E5821" s="97"/>
      <c r="F5821" s="97"/>
      <c r="G5821" s="97"/>
      <c r="H5821" s="97"/>
      <c r="I5821" s="97"/>
      <c r="J5821" s="97"/>
      <c r="K5821" s="97"/>
      <c r="L5821" s="97"/>
      <c r="M5821" s="97"/>
    </row>
    <row r="5822" spans="1:13">
      <c r="A5822" s="5"/>
      <c r="B5822" s="96"/>
      <c r="C5822" s="96"/>
      <c r="D5822" s="97"/>
      <c r="E5822" s="97"/>
      <c r="F5822" s="97"/>
      <c r="G5822" s="97"/>
      <c r="H5822" s="97"/>
      <c r="I5822" s="97"/>
      <c r="J5822" s="97"/>
      <c r="K5822" s="97"/>
      <c r="L5822" s="97"/>
      <c r="M5822" s="97"/>
    </row>
    <row r="5823" spans="1:13">
      <c r="A5823" s="5"/>
      <c r="B5823" s="96"/>
      <c r="C5823" s="96"/>
      <c r="D5823" s="97"/>
      <c r="E5823" s="97"/>
      <c r="F5823" s="97"/>
      <c r="G5823" s="97"/>
      <c r="H5823" s="97"/>
      <c r="I5823" s="97"/>
      <c r="J5823" s="97"/>
      <c r="K5823" s="97"/>
      <c r="L5823" s="97"/>
      <c r="M5823" s="97"/>
    </row>
    <row r="5824" spans="1:13">
      <c r="A5824" s="5"/>
      <c r="B5824" s="96"/>
      <c r="C5824" s="96"/>
      <c r="D5824" s="97"/>
      <c r="E5824" s="97"/>
      <c r="F5824" s="97"/>
      <c r="G5824" s="97"/>
      <c r="H5824" s="97"/>
      <c r="I5824" s="97"/>
      <c r="J5824" s="97"/>
      <c r="K5824" s="97"/>
      <c r="L5824" s="97"/>
      <c r="M5824" s="97"/>
    </row>
    <row r="5825" spans="1:13">
      <c r="A5825" s="5"/>
      <c r="B5825" s="96"/>
      <c r="C5825" s="96"/>
      <c r="D5825" s="97"/>
      <c r="E5825" s="97"/>
      <c r="F5825" s="97"/>
      <c r="G5825" s="97"/>
      <c r="H5825" s="97"/>
      <c r="I5825" s="97"/>
      <c r="J5825" s="97"/>
      <c r="K5825" s="97"/>
      <c r="L5825" s="97"/>
      <c r="M5825" s="97"/>
    </row>
    <row r="5826" spans="1:13">
      <c r="A5826" s="5"/>
      <c r="B5826" s="96"/>
      <c r="C5826" s="96"/>
      <c r="D5826" s="97"/>
      <c r="E5826" s="97"/>
      <c r="F5826" s="97"/>
      <c r="G5826" s="97"/>
      <c r="H5826" s="97"/>
      <c r="I5826" s="97"/>
      <c r="J5826" s="97"/>
      <c r="K5826" s="97"/>
      <c r="L5826" s="97"/>
      <c r="M5826" s="97"/>
    </row>
    <row r="5827" spans="1:13">
      <c r="A5827" s="5"/>
      <c r="B5827" s="96"/>
      <c r="C5827" s="96"/>
      <c r="D5827" s="97"/>
      <c r="E5827" s="97"/>
      <c r="F5827" s="97"/>
      <c r="G5827" s="97"/>
      <c r="H5827" s="97"/>
      <c r="I5827" s="97"/>
      <c r="J5827" s="97"/>
      <c r="K5827" s="97"/>
      <c r="L5827" s="97"/>
      <c r="M5827" s="97"/>
    </row>
    <row r="5828" spans="1:13">
      <c r="A5828" s="5"/>
      <c r="B5828" s="96"/>
      <c r="C5828" s="96"/>
      <c r="D5828" s="97"/>
      <c r="E5828" s="97"/>
      <c r="F5828" s="97"/>
      <c r="G5828" s="97"/>
      <c r="H5828" s="97"/>
      <c r="I5828" s="97"/>
      <c r="J5828" s="97"/>
      <c r="K5828" s="97"/>
      <c r="L5828" s="97"/>
      <c r="M5828" s="97"/>
    </row>
    <row r="5829" spans="1:13">
      <c r="A5829" s="5"/>
      <c r="B5829" s="96"/>
      <c r="C5829" s="96"/>
      <c r="D5829" s="97"/>
      <c r="E5829" s="97"/>
      <c r="F5829" s="97"/>
      <c r="G5829" s="97"/>
      <c r="H5829" s="97"/>
      <c r="I5829" s="97"/>
      <c r="J5829" s="97"/>
      <c r="K5829" s="97"/>
      <c r="L5829" s="97"/>
      <c r="M5829" s="97"/>
    </row>
    <row r="5830" spans="1:13">
      <c r="A5830" s="5"/>
      <c r="B5830" s="96"/>
      <c r="C5830" s="96"/>
      <c r="D5830" s="97"/>
      <c r="E5830" s="97"/>
      <c r="F5830" s="97"/>
      <c r="G5830" s="97"/>
      <c r="H5830" s="97"/>
      <c r="I5830" s="97"/>
      <c r="J5830" s="97"/>
      <c r="K5830" s="97"/>
      <c r="L5830" s="97"/>
      <c r="M5830" s="97"/>
    </row>
    <row r="5831" spans="1:13">
      <c r="A5831" s="5"/>
      <c r="B5831" s="96"/>
      <c r="C5831" s="96"/>
      <c r="D5831" s="97"/>
      <c r="E5831" s="97"/>
      <c r="F5831" s="97"/>
      <c r="G5831" s="97"/>
      <c r="H5831" s="97"/>
      <c r="I5831" s="97"/>
      <c r="J5831" s="97"/>
      <c r="K5831" s="97"/>
      <c r="L5831" s="97"/>
      <c r="M5831" s="97"/>
    </row>
    <row r="5832" spans="1:13">
      <c r="A5832" s="5"/>
      <c r="B5832" s="96"/>
      <c r="C5832" s="96"/>
      <c r="D5832" s="97"/>
      <c r="E5832" s="97"/>
      <c r="F5832" s="97"/>
      <c r="G5832" s="97"/>
      <c r="H5832" s="97"/>
      <c r="I5832" s="97"/>
      <c r="J5832" s="97"/>
      <c r="K5832" s="97"/>
      <c r="L5832" s="97"/>
      <c r="M5832" s="97"/>
    </row>
    <row r="5833" spans="1:13">
      <c r="A5833" s="5"/>
      <c r="B5833" s="96"/>
      <c r="C5833" s="96"/>
      <c r="D5833" s="97"/>
      <c r="E5833" s="97"/>
      <c r="F5833" s="97"/>
      <c r="G5833" s="97"/>
      <c r="H5833" s="97"/>
      <c r="I5833" s="97"/>
      <c r="J5833" s="97"/>
      <c r="K5833" s="97"/>
      <c r="L5833" s="97"/>
      <c r="M5833" s="97"/>
    </row>
    <row r="5834" spans="1:13">
      <c r="A5834" s="5"/>
      <c r="B5834" s="96"/>
      <c r="C5834" s="96"/>
      <c r="D5834" s="97"/>
      <c r="E5834" s="97"/>
      <c r="F5834" s="97"/>
      <c r="G5834" s="97"/>
      <c r="H5834" s="97"/>
      <c r="I5834" s="97"/>
      <c r="J5834" s="97"/>
      <c r="K5834" s="97"/>
      <c r="L5834" s="97"/>
      <c r="M5834" s="97"/>
    </row>
    <row r="5835" spans="1:13">
      <c r="A5835" s="5"/>
      <c r="B5835" s="96"/>
      <c r="C5835" s="96"/>
      <c r="D5835" s="97"/>
      <c r="E5835" s="97"/>
      <c r="F5835" s="97"/>
      <c r="G5835" s="97"/>
      <c r="H5835" s="97"/>
      <c r="I5835" s="97"/>
      <c r="J5835" s="97"/>
      <c r="K5835" s="97"/>
      <c r="L5835" s="97"/>
      <c r="M5835" s="97"/>
    </row>
    <row r="5836" spans="1:13">
      <c r="A5836" s="5"/>
      <c r="B5836" s="96"/>
      <c r="C5836" s="96"/>
      <c r="D5836" s="97"/>
      <c r="E5836" s="97"/>
      <c r="F5836" s="97"/>
      <c r="G5836" s="97"/>
      <c r="H5836" s="97"/>
      <c r="I5836" s="97"/>
      <c r="J5836" s="97"/>
      <c r="K5836" s="97"/>
      <c r="L5836" s="97"/>
      <c r="M5836" s="97"/>
    </row>
    <row r="5837" spans="1:13">
      <c r="A5837" s="5"/>
      <c r="B5837" s="96"/>
      <c r="C5837" s="96"/>
      <c r="D5837" s="97"/>
      <c r="E5837" s="97"/>
      <c r="F5837" s="97"/>
      <c r="G5837" s="97"/>
      <c r="H5837" s="97"/>
      <c r="I5837" s="97"/>
      <c r="J5837" s="97"/>
      <c r="K5837" s="97"/>
      <c r="L5837" s="97"/>
      <c r="M5837" s="97"/>
    </row>
    <row r="5838" spans="1:13">
      <c r="A5838" s="5"/>
      <c r="B5838" s="96"/>
      <c r="C5838" s="96"/>
      <c r="D5838" s="97"/>
      <c r="E5838" s="97"/>
      <c r="F5838" s="97"/>
      <c r="G5838" s="97"/>
      <c r="H5838" s="97"/>
      <c r="I5838" s="97"/>
      <c r="J5838" s="97"/>
      <c r="K5838" s="97"/>
      <c r="L5838" s="97"/>
      <c r="M5838" s="97"/>
    </row>
    <row r="5839" spans="1:13">
      <c r="A5839" s="5"/>
      <c r="B5839" s="96"/>
      <c r="C5839" s="96"/>
      <c r="D5839" s="97"/>
      <c r="E5839" s="97"/>
      <c r="F5839" s="97"/>
      <c r="G5839" s="97"/>
      <c r="H5839" s="97"/>
      <c r="I5839" s="97"/>
      <c r="J5839" s="97"/>
      <c r="K5839" s="97"/>
      <c r="L5839" s="97"/>
      <c r="M5839" s="97"/>
    </row>
    <row r="5840" spans="1:13">
      <c r="A5840" s="5"/>
      <c r="B5840" s="96"/>
      <c r="C5840" s="96"/>
      <c r="D5840" s="97"/>
      <c r="E5840" s="97"/>
      <c r="F5840" s="97"/>
      <c r="G5840" s="97"/>
      <c r="H5840" s="97"/>
      <c r="I5840" s="97"/>
      <c r="J5840" s="97"/>
      <c r="K5840" s="97"/>
      <c r="L5840" s="97"/>
      <c r="M5840" s="97"/>
    </row>
    <row r="5841" spans="1:13">
      <c r="A5841" s="5"/>
      <c r="B5841" s="96"/>
      <c r="C5841" s="96"/>
      <c r="D5841" s="97"/>
      <c r="E5841" s="97"/>
      <c r="F5841" s="97"/>
      <c r="G5841" s="97"/>
      <c r="H5841" s="97"/>
      <c r="I5841" s="97"/>
      <c r="J5841" s="97"/>
      <c r="K5841" s="97"/>
      <c r="L5841" s="97"/>
      <c r="M5841" s="97"/>
    </row>
    <row r="5842" spans="1:13">
      <c r="A5842" s="5"/>
      <c r="B5842" s="96"/>
      <c r="C5842" s="96"/>
      <c r="D5842" s="97"/>
      <c r="E5842" s="97"/>
      <c r="F5842" s="97"/>
      <c r="G5842" s="97"/>
      <c r="H5842" s="97"/>
      <c r="I5842" s="97"/>
      <c r="J5842" s="97"/>
      <c r="K5842" s="97"/>
      <c r="L5842" s="97"/>
      <c r="M5842" s="97"/>
    </row>
    <row r="5843" spans="1:13">
      <c r="A5843" s="5"/>
      <c r="B5843" s="96"/>
      <c r="C5843" s="96"/>
      <c r="D5843" s="97"/>
      <c r="E5843" s="97"/>
      <c r="F5843" s="97"/>
      <c r="G5843" s="97"/>
      <c r="H5843" s="97"/>
      <c r="I5843" s="97"/>
      <c r="J5843" s="97"/>
      <c r="K5843" s="97"/>
      <c r="L5843" s="97"/>
      <c r="M5843" s="97"/>
    </row>
    <row r="5844" spans="1:13">
      <c r="A5844" s="5"/>
      <c r="B5844" s="96"/>
      <c r="C5844" s="96"/>
      <c r="D5844" s="97"/>
      <c r="E5844" s="97"/>
      <c r="F5844" s="97"/>
      <c r="G5844" s="97"/>
      <c r="H5844" s="97"/>
      <c r="I5844" s="97"/>
      <c r="J5844" s="97"/>
      <c r="K5844" s="97"/>
      <c r="L5844" s="97"/>
      <c r="M5844" s="97"/>
    </row>
    <row r="5845" spans="1:13">
      <c r="A5845" s="5"/>
      <c r="B5845" s="96"/>
      <c r="C5845" s="96"/>
      <c r="D5845" s="97"/>
      <c r="E5845" s="97"/>
      <c r="F5845" s="97"/>
      <c r="G5845" s="97"/>
      <c r="H5845" s="97"/>
      <c r="I5845" s="97"/>
      <c r="J5845" s="97"/>
      <c r="K5845" s="97"/>
      <c r="L5845" s="97"/>
      <c r="M5845" s="97"/>
    </row>
    <row r="5846" spans="1:13">
      <c r="A5846" s="5"/>
      <c r="B5846" s="96"/>
      <c r="C5846" s="96"/>
      <c r="D5846" s="97"/>
      <c r="E5846" s="97"/>
      <c r="F5846" s="97"/>
      <c r="G5846" s="97"/>
      <c r="H5846" s="97"/>
      <c r="I5846" s="97"/>
      <c r="J5846" s="97"/>
      <c r="K5846" s="97"/>
      <c r="L5846" s="97"/>
      <c r="M5846" s="97"/>
    </row>
    <row r="5847" spans="1:13">
      <c r="A5847" s="5"/>
      <c r="B5847" s="96"/>
      <c r="C5847" s="96"/>
      <c r="D5847" s="97"/>
      <c r="E5847" s="97"/>
      <c r="F5847" s="97"/>
      <c r="G5847" s="97"/>
      <c r="H5847" s="97"/>
      <c r="I5847" s="97"/>
      <c r="J5847" s="97"/>
      <c r="K5847" s="97"/>
      <c r="L5847" s="97"/>
      <c r="M5847" s="97"/>
    </row>
    <row r="5848" spans="1:13">
      <c r="A5848" s="5"/>
      <c r="B5848" s="96"/>
      <c r="C5848" s="96"/>
      <c r="D5848" s="97"/>
      <c r="E5848" s="97"/>
      <c r="F5848" s="97"/>
      <c r="G5848" s="97"/>
      <c r="H5848" s="97"/>
      <c r="I5848" s="97"/>
      <c r="J5848" s="97"/>
      <c r="K5848" s="97"/>
      <c r="L5848" s="97"/>
      <c r="M5848" s="97"/>
    </row>
    <row r="5849" spans="1:13">
      <c r="A5849" s="5"/>
      <c r="B5849" s="96"/>
      <c r="C5849" s="96"/>
      <c r="D5849" s="97"/>
      <c r="E5849" s="97"/>
      <c r="F5849" s="97"/>
      <c r="G5849" s="97"/>
      <c r="H5849" s="97"/>
      <c r="I5849" s="97"/>
      <c r="J5849" s="97"/>
      <c r="K5849" s="97"/>
      <c r="L5849" s="97"/>
      <c r="M5849" s="97"/>
    </row>
    <row r="5850" spans="1:13">
      <c r="A5850" s="5"/>
      <c r="B5850" s="96"/>
      <c r="C5850" s="96"/>
      <c r="D5850" s="97"/>
      <c r="E5850" s="97"/>
      <c r="F5850" s="97"/>
      <c r="G5850" s="97"/>
      <c r="H5850" s="97"/>
      <c r="I5850" s="97"/>
      <c r="J5850" s="97"/>
      <c r="K5850" s="97"/>
      <c r="L5850" s="97"/>
      <c r="M5850" s="97"/>
    </row>
    <row r="5851" spans="1:13">
      <c r="A5851" s="5"/>
      <c r="B5851" s="96"/>
      <c r="C5851" s="96"/>
      <c r="D5851" s="97"/>
      <c r="E5851" s="97"/>
      <c r="F5851" s="97"/>
      <c r="G5851" s="97"/>
      <c r="H5851" s="97"/>
      <c r="I5851" s="97"/>
      <c r="J5851" s="97"/>
      <c r="K5851" s="97"/>
      <c r="L5851" s="97"/>
      <c r="M5851" s="97"/>
    </row>
    <row r="5852" spans="1:13">
      <c r="A5852" s="5"/>
      <c r="B5852" s="96"/>
      <c r="C5852" s="96"/>
      <c r="D5852" s="97"/>
      <c r="E5852" s="97"/>
      <c r="F5852" s="97"/>
      <c r="G5852" s="97"/>
      <c r="H5852" s="97"/>
      <c r="I5852" s="97"/>
      <c r="J5852" s="97"/>
      <c r="K5852" s="97"/>
      <c r="L5852" s="97"/>
      <c r="M5852" s="97"/>
    </row>
    <row r="5853" spans="1:13">
      <c r="A5853" s="5"/>
      <c r="B5853" s="96"/>
      <c r="C5853" s="96"/>
      <c r="D5853" s="97"/>
      <c r="E5853" s="97"/>
      <c r="F5853" s="97"/>
      <c r="G5853" s="97"/>
      <c r="H5853" s="97"/>
      <c r="I5853" s="97"/>
      <c r="J5853" s="97"/>
      <c r="K5853" s="97"/>
      <c r="L5853" s="97"/>
      <c r="M5853" s="97"/>
    </row>
    <row r="5854" spans="1:13">
      <c r="A5854" s="5"/>
      <c r="B5854" s="96"/>
      <c r="C5854" s="96"/>
      <c r="D5854" s="97"/>
      <c r="E5854" s="97"/>
      <c r="F5854" s="97"/>
      <c r="G5854" s="97"/>
      <c r="H5854" s="97"/>
      <c r="I5854" s="97"/>
      <c r="J5854" s="97"/>
      <c r="K5854" s="97"/>
      <c r="L5854" s="97"/>
      <c r="M5854" s="97"/>
    </row>
    <row r="5855" spans="1:13">
      <c r="A5855" s="5"/>
      <c r="B5855" s="96"/>
      <c r="C5855" s="96"/>
      <c r="D5855" s="97"/>
      <c r="E5855" s="97"/>
      <c r="F5855" s="97"/>
      <c r="G5855" s="97"/>
      <c r="H5855" s="97"/>
      <c r="I5855" s="97"/>
      <c r="J5855" s="97"/>
      <c r="K5855" s="97"/>
      <c r="L5855" s="97"/>
      <c r="M5855" s="97"/>
    </row>
    <row r="5856" spans="1:13">
      <c r="A5856" s="5"/>
      <c r="B5856" s="96"/>
      <c r="C5856" s="96"/>
      <c r="D5856" s="97"/>
      <c r="E5856" s="97"/>
      <c r="F5856" s="97"/>
      <c r="G5856" s="97"/>
      <c r="H5856" s="97"/>
      <c r="I5856" s="97"/>
      <c r="J5856" s="97"/>
      <c r="K5856" s="97"/>
      <c r="L5856" s="97"/>
      <c r="M5856" s="97"/>
    </row>
    <row r="5857" spans="1:13">
      <c r="A5857" s="5"/>
      <c r="B5857" s="96"/>
      <c r="C5857" s="96"/>
      <c r="D5857" s="97"/>
      <c r="E5857" s="97"/>
      <c r="F5857" s="97"/>
      <c r="G5857" s="97"/>
      <c r="H5857" s="97"/>
      <c r="I5857" s="97"/>
      <c r="J5857" s="97"/>
      <c r="K5857" s="97"/>
      <c r="L5857" s="97"/>
      <c r="M5857" s="97"/>
    </row>
    <row r="5858" spans="1:13">
      <c r="A5858" s="5"/>
      <c r="B5858" s="96"/>
      <c r="C5858" s="96"/>
      <c r="D5858" s="97"/>
      <c r="E5858" s="97"/>
      <c r="F5858" s="97"/>
      <c r="G5858" s="97"/>
      <c r="H5858" s="97"/>
      <c r="I5858" s="97"/>
      <c r="J5858" s="97"/>
      <c r="K5858" s="97"/>
      <c r="L5858" s="97"/>
      <c r="M5858" s="97"/>
    </row>
    <row r="5859" spans="1:13">
      <c r="A5859" s="5"/>
      <c r="B5859" s="96"/>
      <c r="C5859" s="96"/>
      <c r="D5859" s="97"/>
      <c r="E5859" s="97"/>
      <c r="F5859" s="97"/>
      <c r="G5859" s="97"/>
      <c r="H5859" s="97"/>
      <c r="I5859" s="97"/>
      <c r="J5859" s="97"/>
      <c r="K5859" s="97"/>
      <c r="L5859" s="97"/>
      <c r="M5859" s="97"/>
    </row>
    <row r="5860" spans="1:13">
      <c r="A5860" s="5"/>
      <c r="B5860" s="96"/>
      <c r="C5860" s="96"/>
      <c r="D5860" s="97"/>
      <c r="E5860" s="97"/>
      <c r="F5860" s="97"/>
      <c r="G5860" s="97"/>
      <c r="H5860" s="97"/>
      <c r="I5860" s="97"/>
      <c r="J5860" s="97"/>
      <c r="K5860" s="97"/>
      <c r="L5860" s="97"/>
      <c r="M5860" s="97"/>
    </row>
    <row r="5861" spans="1:13">
      <c r="A5861" s="5"/>
      <c r="B5861" s="96"/>
      <c r="C5861" s="96"/>
      <c r="D5861" s="97"/>
      <c r="E5861" s="97"/>
      <c r="F5861" s="97"/>
      <c r="G5861" s="97"/>
      <c r="H5861" s="97"/>
      <c r="I5861" s="97"/>
      <c r="J5861" s="97"/>
      <c r="K5861" s="97"/>
      <c r="L5861" s="97"/>
      <c r="M5861" s="97"/>
    </row>
    <row r="5862" spans="1:13">
      <c r="A5862" s="5"/>
      <c r="B5862" s="96"/>
      <c r="C5862" s="96"/>
      <c r="D5862" s="97"/>
      <c r="E5862" s="97"/>
      <c r="F5862" s="97"/>
      <c r="G5862" s="97"/>
      <c r="H5862" s="97"/>
      <c r="I5862" s="97"/>
      <c r="J5862" s="97"/>
      <c r="K5862" s="97"/>
      <c r="L5862" s="97"/>
      <c r="M5862" s="97"/>
    </row>
    <row r="5863" spans="1:13">
      <c r="A5863" s="5"/>
      <c r="B5863" s="96"/>
      <c r="C5863" s="96"/>
      <c r="D5863" s="97"/>
      <c r="E5863" s="97"/>
      <c r="F5863" s="97"/>
      <c r="G5863" s="97"/>
      <c r="H5863" s="97"/>
      <c r="I5863" s="97"/>
      <c r="J5863" s="97"/>
      <c r="K5863" s="97"/>
      <c r="L5863" s="97"/>
      <c r="M5863" s="97"/>
    </row>
    <row r="5864" spans="1:13">
      <c r="A5864" s="5"/>
      <c r="B5864" s="96"/>
      <c r="C5864" s="96"/>
      <c r="D5864" s="97"/>
      <c r="E5864" s="97"/>
      <c r="F5864" s="97"/>
      <c r="G5864" s="97"/>
      <c r="H5864" s="97"/>
      <c r="I5864" s="97"/>
      <c r="J5864" s="97"/>
      <c r="K5864" s="97"/>
      <c r="L5864" s="97"/>
      <c r="M5864" s="97"/>
    </row>
    <row r="5865" spans="1:13">
      <c r="A5865" s="5"/>
      <c r="B5865" s="96"/>
      <c r="C5865" s="96"/>
      <c r="D5865" s="97"/>
      <c r="E5865" s="97"/>
      <c r="F5865" s="97"/>
      <c r="G5865" s="97"/>
      <c r="H5865" s="97"/>
      <c r="I5865" s="97"/>
      <c r="J5865" s="97"/>
      <c r="K5865" s="97"/>
      <c r="L5865" s="97"/>
      <c r="M5865" s="97"/>
    </row>
    <row r="5866" spans="1:13">
      <c r="A5866" s="5"/>
      <c r="B5866" s="96"/>
      <c r="C5866" s="96"/>
      <c r="D5866" s="97"/>
      <c r="E5866" s="97"/>
      <c r="F5866" s="97"/>
      <c r="G5866" s="97"/>
      <c r="H5866" s="97"/>
      <c r="I5866" s="97"/>
      <c r="J5866" s="97"/>
      <c r="K5866" s="97"/>
      <c r="L5866" s="97"/>
      <c r="M5866" s="97"/>
    </row>
    <row r="5867" spans="1:13">
      <c r="A5867" s="5"/>
      <c r="B5867" s="96"/>
      <c r="C5867" s="96"/>
      <c r="D5867" s="97"/>
      <c r="E5867" s="97"/>
      <c r="F5867" s="97"/>
      <c r="G5867" s="97"/>
      <c r="H5867" s="97"/>
      <c r="I5867" s="97"/>
      <c r="J5867" s="97"/>
      <c r="K5867" s="97"/>
      <c r="L5867" s="97"/>
      <c r="M5867" s="97"/>
    </row>
    <row r="5868" spans="1:13">
      <c r="A5868" s="5"/>
      <c r="B5868" s="96"/>
      <c r="C5868" s="96"/>
      <c r="D5868" s="97"/>
      <c r="E5868" s="97"/>
      <c r="F5868" s="97"/>
      <c r="G5868" s="97"/>
      <c r="H5868" s="97"/>
      <c r="I5868" s="97"/>
      <c r="J5868" s="97"/>
      <c r="K5868" s="97"/>
      <c r="L5868" s="97"/>
      <c r="M5868" s="97"/>
    </row>
    <row r="5869" spans="1:13">
      <c r="A5869" s="5"/>
      <c r="B5869" s="96"/>
      <c r="C5869" s="96"/>
      <c r="D5869" s="97"/>
      <c r="E5869" s="97"/>
      <c r="F5869" s="97"/>
      <c r="G5869" s="97"/>
      <c r="H5869" s="97"/>
      <c r="I5869" s="97"/>
      <c r="J5869" s="97"/>
      <c r="K5869" s="97"/>
      <c r="L5869" s="97"/>
      <c r="M5869" s="97"/>
    </row>
    <row r="5870" spans="1:13">
      <c r="A5870" s="5"/>
      <c r="B5870" s="96"/>
      <c r="C5870" s="96"/>
      <c r="D5870" s="97"/>
      <c r="E5870" s="97"/>
      <c r="F5870" s="97"/>
      <c r="G5870" s="97"/>
      <c r="H5870" s="97"/>
      <c r="I5870" s="97"/>
      <c r="J5870" s="97"/>
      <c r="K5870" s="97"/>
      <c r="L5870" s="97"/>
      <c r="M5870" s="97"/>
    </row>
    <row r="5871" spans="1:13">
      <c r="A5871" s="5"/>
      <c r="B5871" s="96"/>
      <c r="C5871" s="96"/>
      <c r="D5871" s="97"/>
      <c r="E5871" s="97"/>
      <c r="F5871" s="97"/>
      <c r="G5871" s="97"/>
      <c r="H5871" s="97"/>
      <c r="I5871" s="97"/>
      <c r="J5871" s="97"/>
      <c r="K5871" s="97"/>
      <c r="L5871" s="97"/>
      <c r="M5871" s="97"/>
    </row>
    <row r="5872" spans="1:13">
      <c r="A5872" s="5"/>
      <c r="B5872" s="96"/>
      <c r="C5872" s="96"/>
      <c r="D5872" s="97"/>
      <c r="E5872" s="97"/>
      <c r="F5872" s="97"/>
      <c r="G5872" s="97"/>
      <c r="H5872" s="97"/>
      <c r="I5872" s="97"/>
      <c r="J5872" s="97"/>
      <c r="K5872" s="97"/>
      <c r="L5872" s="97"/>
      <c r="M5872" s="97"/>
    </row>
    <row r="5873" spans="1:13">
      <c r="A5873" s="5"/>
      <c r="B5873" s="96"/>
      <c r="C5873" s="96"/>
      <c r="D5873" s="97"/>
      <c r="E5873" s="97"/>
      <c r="F5873" s="97"/>
      <c r="G5873" s="97"/>
      <c r="H5873" s="97"/>
      <c r="I5873" s="97"/>
      <c r="J5873" s="97"/>
      <c r="K5873" s="97"/>
      <c r="L5873" s="97"/>
      <c r="M5873" s="97"/>
    </row>
    <row r="5874" spans="1:13">
      <c r="A5874" s="5"/>
      <c r="B5874" s="96"/>
      <c r="C5874" s="96"/>
      <c r="D5874" s="97"/>
      <c r="E5874" s="97"/>
      <c r="F5874" s="97"/>
      <c r="G5874" s="97"/>
      <c r="H5874" s="97"/>
      <c r="I5874" s="97"/>
      <c r="J5874" s="97"/>
      <c r="K5874" s="97"/>
      <c r="L5874" s="97"/>
      <c r="M5874" s="97"/>
    </row>
    <row r="5875" spans="1:13">
      <c r="A5875" s="5"/>
      <c r="B5875" s="96"/>
      <c r="C5875" s="96"/>
      <c r="D5875" s="97"/>
      <c r="E5875" s="97"/>
      <c r="F5875" s="97"/>
      <c r="G5875" s="97"/>
      <c r="H5875" s="97"/>
      <c r="I5875" s="97"/>
      <c r="J5875" s="97"/>
      <c r="K5875" s="97"/>
      <c r="L5875" s="97"/>
      <c r="M5875" s="97"/>
    </row>
    <row r="5876" spans="1:13">
      <c r="A5876" s="5"/>
      <c r="B5876" s="96"/>
      <c r="C5876" s="96"/>
      <c r="D5876" s="97"/>
      <c r="E5876" s="97"/>
      <c r="F5876" s="97"/>
      <c r="G5876" s="97"/>
      <c r="H5876" s="97"/>
      <c r="I5876" s="97"/>
      <c r="J5876" s="97"/>
      <c r="K5876" s="97"/>
      <c r="L5876" s="97"/>
      <c r="M5876" s="97"/>
    </row>
    <row r="5877" spans="1:13">
      <c r="A5877" s="5"/>
      <c r="B5877" s="96"/>
      <c r="C5877" s="96"/>
      <c r="D5877" s="97"/>
      <c r="E5877" s="97"/>
      <c r="F5877" s="97"/>
      <c r="G5877" s="97"/>
      <c r="H5877" s="97"/>
      <c r="I5877" s="97"/>
      <c r="J5877" s="97"/>
      <c r="K5877" s="97"/>
      <c r="L5877" s="97"/>
      <c r="M5877" s="97"/>
    </row>
    <row r="5878" spans="1:13">
      <c r="A5878" s="5"/>
      <c r="B5878" s="96"/>
      <c r="C5878" s="96"/>
      <c r="D5878" s="97"/>
      <c r="E5878" s="97"/>
      <c r="F5878" s="97"/>
      <c r="G5878" s="97"/>
      <c r="H5878" s="97"/>
      <c r="I5878" s="97"/>
      <c r="J5878" s="97"/>
      <c r="K5878" s="97"/>
      <c r="L5878" s="97"/>
      <c r="M5878" s="97"/>
    </row>
    <row r="5879" spans="1:13">
      <c r="A5879" s="5"/>
      <c r="B5879" s="96"/>
      <c r="C5879" s="96"/>
      <c r="D5879" s="97"/>
      <c r="E5879" s="97"/>
      <c r="F5879" s="97"/>
      <c r="G5879" s="97"/>
      <c r="H5879" s="97"/>
      <c r="I5879" s="97"/>
      <c r="J5879" s="97"/>
      <c r="K5879" s="97"/>
      <c r="L5879" s="97"/>
      <c r="M5879" s="97"/>
    </row>
    <row r="5880" spans="1:13">
      <c r="A5880" s="5"/>
      <c r="B5880" s="96"/>
      <c r="C5880" s="96"/>
      <c r="D5880" s="97"/>
      <c r="E5880" s="97"/>
      <c r="F5880" s="97"/>
      <c r="G5880" s="97"/>
      <c r="H5880" s="97"/>
      <c r="I5880" s="97"/>
      <c r="J5880" s="97"/>
      <c r="K5880" s="97"/>
      <c r="L5880" s="97"/>
      <c r="M5880" s="97"/>
    </row>
    <row r="5881" spans="1:13">
      <c r="A5881" s="5"/>
      <c r="B5881" s="96"/>
      <c r="C5881" s="96"/>
      <c r="D5881" s="97"/>
      <c r="E5881" s="97"/>
      <c r="F5881" s="97"/>
      <c r="G5881" s="97"/>
      <c r="H5881" s="97"/>
      <c r="I5881" s="97"/>
      <c r="J5881" s="97"/>
      <c r="K5881" s="97"/>
      <c r="L5881" s="97"/>
      <c r="M5881" s="97"/>
    </row>
    <row r="5882" spans="1:13">
      <c r="A5882" s="5"/>
      <c r="B5882" s="96"/>
      <c r="C5882" s="96"/>
      <c r="D5882" s="97"/>
      <c r="E5882" s="97"/>
      <c r="F5882" s="97"/>
      <c r="G5882" s="97"/>
      <c r="H5882" s="97"/>
      <c r="I5882" s="97"/>
      <c r="J5882" s="97"/>
      <c r="K5882" s="97"/>
      <c r="L5882" s="97"/>
      <c r="M5882" s="97"/>
    </row>
    <row r="5883" spans="1:13">
      <c r="A5883" s="5"/>
      <c r="B5883" s="96"/>
      <c r="C5883" s="96"/>
      <c r="D5883" s="97"/>
      <c r="E5883" s="97"/>
      <c r="F5883" s="97"/>
      <c r="G5883" s="97"/>
      <c r="H5883" s="97"/>
      <c r="I5883" s="97"/>
      <c r="J5883" s="97"/>
      <c r="K5883" s="97"/>
      <c r="L5883" s="97"/>
      <c r="M5883" s="97"/>
    </row>
    <row r="5884" spans="1:13">
      <c r="A5884" s="5"/>
      <c r="B5884" s="96"/>
      <c r="C5884" s="96"/>
      <c r="D5884" s="97"/>
      <c r="E5884" s="97"/>
      <c r="F5884" s="97"/>
      <c r="G5884" s="97"/>
      <c r="H5884" s="97"/>
      <c r="I5884" s="97"/>
      <c r="J5884" s="97"/>
      <c r="K5884" s="97"/>
      <c r="L5884" s="97"/>
      <c r="M5884" s="97"/>
    </row>
    <row r="5885" spans="1:13">
      <c r="A5885" s="5"/>
      <c r="B5885" s="96"/>
      <c r="C5885" s="96"/>
      <c r="D5885" s="97"/>
      <c r="E5885" s="97"/>
      <c r="F5885" s="97"/>
      <c r="G5885" s="97"/>
      <c r="H5885" s="97"/>
      <c r="I5885" s="97"/>
      <c r="J5885" s="97"/>
      <c r="K5885" s="97"/>
      <c r="L5885" s="97"/>
      <c r="M5885" s="97"/>
    </row>
    <row r="5886" spans="1:13">
      <c r="A5886" s="5"/>
      <c r="B5886" s="96"/>
      <c r="C5886" s="96"/>
      <c r="D5886" s="97"/>
      <c r="E5886" s="97"/>
      <c r="F5886" s="97"/>
      <c r="G5886" s="97"/>
      <c r="H5886" s="97"/>
      <c r="I5886" s="97"/>
      <c r="J5886" s="97"/>
      <c r="K5886" s="97"/>
      <c r="L5886" s="97"/>
      <c r="M5886" s="97"/>
    </row>
    <row r="5887" spans="1:13">
      <c r="A5887" s="5"/>
      <c r="B5887" s="96"/>
      <c r="C5887" s="96"/>
      <c r="D5887" s="97"/>
      <c r="E5887" s="97"/>
      <c r="F5887" s="97"/>
      <c r="G5887" s="97"/>
      <c r="H5887" s="97"/>
      <c r="I5887" s="97"/>
      <c r="J5887" s="97"/>
      <c r="K5887" s="97"/>
      <c r="L5887" s="97"/>
      <c r="M5887" s="97"/>
    </row>
    <row r="5888" spans="1:13">
      <c r="A5888" s="5"/>
      <c r="B5888" s="96"/>
      <c r="C5888" s="96"/>
      <c r="D5888" s="97"/>
      <c r="E5888" s="97"/>
      <c r="F5888" s="97"/>
      <c r="G5888" s="97"/>
      <c r="H5888" s="97"/>
      <c r="I5888" s="97"/>
      <c r="J5888" s="97"/>
      <c r="K5888" s="97"/>
      <c r="L5888" s="97"/>
      <c r="M5888" s="97"/>
    </row>
    <row r="5889" spans="1:13">
      <c r="A5889" s="5"/>
      <c r="B5889" s="96"/>
      <c r="C5889" s="96"/>
      <c r="D5889" s="97"/>
      <c r="E5889" s="97"/>
      <c r="F5889" s="97"/>
      <c r="G5889" s="97"/>
      <c r="H5889" s="97"/>
      <c r="I5889" s="97"/>
      <c r="J5889" s="97"/>
      <c r="K5889" s="97"/>
      <c r="L5889" s="97"/>
      <c r="M5889" s="97"/>
    </row>
    <row r="5890" spans="1:13">
      <c r="A5890" s="5"/>
      <c r="B5890" s="96"/>
      <c r="C5890" s="96"/>
      <c r="D5890" s="97"/>
      <c r="E5890" s="97"/>
      <c r="F5890" s="97"/>
      <c r="G5890" s="97"/>
      <c r="H5890" s="97"/>
      <c r="I5890" s="97"/>
      <c r="J5890" s="97"/>
      <c r="K5890" s="97"/>
      <c r="L5890" s="97"/>
      <c r="M5890" s="97"/>
    </row>
    <row r="5891" spans="1:13">
      <c r="A5891" s="5"/>
      <c r="B5891" s="96"/>
      <c r="C5891" s="96"/>
      <c r="D5891" s="97"/>
      <c r="E5891" s="97"/>
      <c r="F5891" s="97"/>
      <c r="G5891" s="97"/>
      <c r="H5891" s="97"/>
      <c r="I5891" s="97"/>
      <c r="J5891" s="97"/>
      <c r="K5891" s="97"/>
      <c r="L5891" s="97"/>
      <c r="M5891" s="97"/>
    </row>
    <row r="5892" spans="1:13">
      <c r="A5892" s="5"/>
      <c r="B5892" s="96"/>
      <c r="C5892" s="96"/>
      <c r="D5892" s="97"/>
      <c r="E5892" s="97"/>
      <c r="F5892" s="97"/>
      <c r="G5892" s="97"/>
      <c r="H5892" s="97"/>
      <c r="I5892" s="97"/>
      <c r="J5892" s="97"/>
      <c r="K5892" s="97"/>
      <c r="L5892" s="97"/>
      <c r="M5892" s="97"/>
    </row>
    <row r="5893" spans="1:13">
      <c r="A5893" s="5"/>
      <c r="B5893" s="96"/>
      <c r="C5893" s="96"/>
      <c r="D5893" s="97"/>
      <c r="E5893" s="97"/>
      <c r="F5893" s="97"/>
      <c r="G5893" s="97"/>
      <c r="H5893" s="97"/>
      <c r="I5893" s="97"/>
      <c r="J5893" s="97"/>
      <c r="K5893" s="97"/>
      <c r="L5893" s="97"/>
      <c r="M5893" s="97"/>
    </row>
    <row r="5894" spans="1:13">
      <c r="A5894" s="5"/>
      <c r="B5894" s="96"/>
      <c r="C5894" s="96"/>
      <c r="D5894" s="97"/>
      <c r="E5894" s="97"/>
      <c r="F5894" s="97"/>
      <c r="G5894" s="97"/>
      <c r="H5894" s="97"/>
      <c r="I5894" s="97"/>
      <c r="J5894" s="97"/>
      <c r="K5894" s="97"/>
      <c r="L5894" s="97"/>
      <c r="M5894" s="97"/>
    </row>
    <row r="5895" spans="1:13">
      <c r="A5895" s="5"/>
      <c r="B5895" s="96"/>
      <c r="C5895" s="96"/>
      <c r="D5895" s="97"/>
      <c r="E5895" s="97"/>
      <c r="F5895" s="97"/>
      <c r="G5895" s="97"/>
      <c r="H5895" s="97"/>
      <c r="I5895" s="97"/>
      <c r="J5895" s="97"/>
      <c r="K5895" s="97"/>
      <c r="L5895" s="97"/>
      <c r="M5895" s="97"/>
    </row>
    <row r="5896" spans="1:13">
      <c r="A5896" s="5"/>
      <c r="B5896" s="96"/>
      <c r="C5896" s="96"/>
      <c r="D5896" s="97"/>
      <c r="E5896" s="97"/>
      <c r="F5896" s="97"/>
      <c r="G5896" s="97"/>
      <c r="H5896" s="97"/>
      <c r="I5896" s="97"/>
      <c r="J5896" s="97"/>
      <c r="K5896" s="97"/>
      <c r="L5896" s="97"/>
      <c r="M5896" s="97"/>
    </row>
    <row r="5897" spans="1:13">
      <c r="A5897" s="5"/>
      <c r="B5897" s="96"/>
      <c r="C5897" s="96"/>
      <c r="D5897" s="97"/>
      <c r="E5897" s="97"/>
      <c r="F5897" s="97"/>
      <c r="G5897" s="97"/>
      <c r="H5897" s="97"/>
      <c r="I5897" s="97"/>
      <c r="J5897" s="97"/>
      <c r="K5897" s="97"/>
      <c r="L5897" s="97"/>
      <c r="M5897" s="97"/>
    </row>
    <row r="5898" spans="1:13">
      <c r="A5898" s="5"/>
      <c r="B5898" s="96"/>
      <c r="C5898" s="96"/>
      <c r="D5898" s="97"/>
      <c r="E5898" s="97"/>
      <c r="F5898" s="97"/>
      <c r="G5898" s="97"/>
      <c r="H5898" s="97"/>
      <c r="I5898" s="97"/>
      <c r="J5898" s="97"/>
      <c r="K5898" s="97"/>
      <c r="L5898" s="97"/>
      <c r="M5898" s="97"/>
    </row>
    <row r="5899" spans="1:13">
      <c r="A5899" s="5"/>
      <c r="B5899" s="96"/>
      <c r="C5899" s="96"/>
      <c r="D5899" s="97"/>
      <c r="E5899" s="97"/>
      <c r="F5899" s="97"/>
      <c r="G5899" s="97"/>
      <c r="H5899" s="97"/>
      <c r="I5899" s="97"/>
      <c r="J5899" s="97"/>
      <c r="K5899" s="97"/>
      <c r="L5899" s="97"/>
      <c r="M5899" s="97"/>
    </row>
    <row r="5900" spans="1:13">
      <c r="A5900" s="5"/>
      <c r="B5900" s="96"/>
      <c r="C5900" s="96"/>
      <c r="D5900" s="97"/>
      <c r="E5900" s="97"/>
      <c r="F5900" s="97"/>
      <c r="G5900" s="97"/>
      <c r="H5900" s="97"/>
      <c r="I5900" s="97"/>
      <c r="J5900" s="97"/>
      <c r="K5900" s="97"/>
      <c r="L5900" s="97"/>
      <c r="M5900" s="97"/>
    </row>
    <row r="5901" spans="1:13">
      <c r="A5901" s="5"/>
      <c r="B5901" s="96"/>
      <c r="C5901" s="96"/>
      <c r="D5901" s="97"/>
      <c r="E5901" s="97"/>
      <c r="F5901" s="97"/>
      <c r="G5901" s="97"/>
      <c r="H5901" s="97"/>
      <c r="I5901" s="97"/>
      <c r="J5901" s="97"/>
      <c r="K5901" s="97"/>
      <c r="L5901" s="97"/>
      <c r="M5901" s="97"/>
    </row>
    <row r="5902" spans="1:13">
      <c r="A5902" s="5"/>
      <c r="B5902" s="96"/>
      <c r="C5902" s="96"/>
      <c r="D5902" s="97"/>
      <c r="E5902" s="97"/>
      <c r="F5902" s="97"/>
      <c r="G5902" s="97"/>
      <c r="H5902" s="97"/>
      <c r="I5902" s="97"/>
      <c r="J5902" s="97"/>
      <c r="K5902" s="97"/>
      <c r="L5902" s="97"/>
      <c r="M5902" s="97"/>
    </row>
    <row r="5903" spans="1:13">
      <c r="A5903" s="5"/>
      <c r="B5903" s="96"/>
      <c r="C5903" s="96"/>
      <c r="D5903" s="97"/>
      <c r="E5903" s="97"/>
      <c r="F5903" s="97"/>
      <c r="G5903" s="97"/>
      <c r="H5903" s="97"/>
      <c r="I5903" s="97"/>
      <c r="J5903" s="97"/>
      <c r="K5903" s="97"/>
      <c r="L5903" s="97"/>
      <c r="M5903" s="97"/>
    </row>
    <row r="5904" spans="1:13">
      <c r="A5904" s="5"/>
      <c r="B5904" s="96"/>
      <c r="C5904" s="96"/>
      <c r="D5904" s="97"/>
      <c r="E5904" s="97"/>
      <c r="F5904" s="97"/>
      <c r="G5904" s="97"/>
      <c r="H5904" s="97"/>
      <c r="I5904" s="97"/>
      <c r="J5904" s="97"/>
      <c r="K5904" s="97"/>
      <c r="L5904" s="97"/>
      <c r="M5904" s="97"/>
    </row>
    <row r="5905" spans="1:13">
      <c r="A5905" s="5"/>
      <c r="B5905" s="96"/>
      <c r="C5905" s="96"/>
      <c r="D5905" s="97"/>
      <c r="E5905" s="97"/>
      <c r="F5905" s="97"/>
      <c r="G5905" s="97"/>
      <c r="H5905" s="97"/>
      <c r="I5905" s="97"/>
      <c r="J5905" s="97"/>
      <c r="K5905" s="97"/>
      <c r="L5905" s="97"/>
      <c r="M5905" s="97"/>
    </row>
    <row r="5906" spans="1:13">
      <c r="A5906" s="5"/>
      <c r="B5906" s="96"/>
      <c r="C5906" s="96"/>
      <c r="D5906" s="97"/>
      <c r="E5906" s="97"/>
      <c r="F5906" s="97"/>
      <c r="G5906" s="97"/>
      <c r="H5906" s="97"/>
      <c r="I5906" s="97"/>
      <c r="J5906" s="97"/>
      <c r="K5906" s="97"/>
      <c r="L5906" s="97"/>
      <c r="M5906" s="97"/>
    </row>
    <row r="5907" spans="1:13">
      <c r="A5907" s="5"/>
      <c r="B5907" s="96"/>
      <c r="C5907" s="96"/>
      <c r="D5907" s="97"/>
      <c r="E5907" s="97"/>
      <c r="F5907" s="97"/>
      <c r="G5907" s="97"/>
      <c r="H5907" s="97"/>
      <c r="I5907" s="97"/>
      <c r="J5907" s="97"/>
      <c r="K5907" s="97"/>
      <c r="L5907" s="97"/>
      <c r="M5907" s="97"/>
    </row>
    <row r="5908" spans="1:13">
      <c r="A5908" s="5"/>
      <c r="B5908" s="96"/>
      <c r="C5908" s="96"/>
      <c r="D5908" s="97"/>
      <c r="E5908" s="97"/>
      <c r="F5908" s="97"/>
      <c r="G5908" s="97"/>
      <c r="H5908" s="97"/>
      <c r="I5908" s="97"/>
      <c r="J5908" s="97"/>
      <c r="K5908" s="97"/>
      <c r="L5908" s="97"/>
      <c r="M5908" s="97"/>
    </row>
    <row r="5909" spans="1:13">
      <c r="A5909" s="5"/>
      <c r="B5909" s="96"/>
      <c r="C5909" s="96"/>
      <c r="D5909" s="97"/>
      <c r="E5909" s="97"/>
      <c r="F5909" s="97"/>
      <c r="G5909" s="97"/>
      <c r="H5909" s="97"/>
      <c r="I5909" s="97"/>
      <c r="J5909" s="97"/>
      <c r="K5909" s="97"/>
      <c r="L5909" s="97"/>
      <c r="M5909" s="97"/>
    </row>
    <row r="5910" spans="1:13">
      <c r="A5910" s="5"/>
      <c r="B5910" s="96"/>
      <c r="C5910" s="96"/>
      <c r="D5910" s="97"/>
      <c r="E5910" s="97"/>
      <c r="F5910" s="97"/>
      <c r="G5910" s="97"/>
      <c r="H5910" s="97"/>
      <c r="I5910" s="97"/>
      <c r="J5910" s="97"/>
      <c r="K5910" s="97"/>
      <c r="L5910" s="97"/>
      <c r="M5910" s="97"/>
    </row>
    <row r="5911" spans="1:13">
      <c r="A5911" s="5"/>
      <c r="B5911" s="96"/>
      <c r="C5911" s="96"/>
      <c r="D5911" s="97"/>
      <c r="E5911" s="97"/>
      <c r="F5911" s="97"/>
      <c r="G5911" s="97"/>
      <c r="H5911" s="97"/>
      <c r="I5911" s="97"/>
      <c r="J5911" s="97"/>
      <c r="K5911" s="97"/>
      <c r="L5911" s="97"/>
      <c r="M5911" s="97"/>
    </row>
    <row r="5912" spans="1:13">
      <c r="A5912" s="5"/>
      <c r="B5912" s="96"/>
      <c r="C5912" s="96"/>
      <c r="D5912" s="97"/>
      <c r="E5912" s="97"/>
      <c r="F5912" s="97"/>
      <c r="G5912" s="97"/>
      <c r="H5912" s="97"/>
      <c r="I5912" s="97"/>
      <c r="J5912" s="97"/>
      <c r="K5912" s="97"/>
      <c r="L5912" s="97"/>
      <c r="M5912" s="97"/>
    </row>
    <row r="5913" spans="1:13">
      <c r="A5913" s="5"/>
      <c r="B5913" s="96"/>
      <c r="C5913" s="96"/>
      <c r="D5913" s="97"/>
      <c r="E5913" s="97"/>
      <c r="F5913" s="97"/>
      <c r="G5913" s="97"/>
      <c r="H5913" s="97"/>
      <c r="I5913" s="97"/>
      <c r="J5913" s="97"/>
      <c r="K5913" s="97"/>
      <c r="L5913" s="97"/>
      <c r="M5913" s="97"/>
    </row>
    <row r="5914" spans="1:13">
      <c r="A5914" s="5"/>
      <c r="B5914" s="96"/>
      <c r="C5914" s="96"/>
      <c r="D5914" s="97"/>
      <c r="E5914" s="97"/>
      <c r="F5914" s="97"/>
      <c r="G5914" s="97"/>
      <c r="H5914" s="97"/>
      <c r="I5914" s="97"/>
      <c r="J5914" s="97"/>
      <c r="K5914" s="97"/>
      <c r="L5914" s="97"/>
      <c r="M5914" s="97"/>
    </row>
    <row r="5915" spans="1:13">
      <c r="A5915" s="5"/>
      <c r="B5915" s="96"/>
      <c r="C5915" s="96"/>
      <c r="D5915" s="97"/>
      <c r="E5915" s="97"/>
      <c r="F5915" s="97"/>
      <c r="G5915" s="97"/>
      <c r="H5915" s="97"/>
      <c r="I5915" s="97"/>
      <c r="J5915" s="97"/>
      <c r="K5915" s="97"/>
      <c r="L5915" s="97"/>
      <c r="M5915" s="97"/>
    </row>
    <row r="5916" spans="1:13">
      <c r="A5916" s="5"/>
      <c r="B5916" s="96"/>
      <c r="C5916" s="96"/>
      <c r="D5916" s="97"/>
      <c r="E5916" s="97"/>
      <c r="F5916" s="97"/>
      <c r="G5916" s="97"/>
      <c r="H5916" s="97"/>
      <c r="I5916" s="97"/>
      <c r="J5916" s="97"/>
      <c r="K5916" s="97"/>
      <c r="L5916" s="97"/>
      <c r="M5916" s="97"/>
    </row>
    <row r="5917" spans="1:13">
      <c r="A5917" s="5"/>
      <c r="B5917" s="96"/>
      <c r="C5917" s="96"/>
      <c r="D5917" s="97"/>
      <c r="E5917" s="97"/>
      <c r="F5917" s="97"/>
      <c r="G5917" s="97"/>
      <c r="H5917" s="97"/>
      <c r="I5917" s="97"/>
      <c r="J5917" s="97"/>
      <c r="K5917" s="97"/>
      <c r="L5917" s="97"/>
      <c r="M5917" s="97"/>
    </row>
    <row r="5918" spans="1:13">
      <c r="A5918" s="5"/>
      <c r="B5918" s="96"/>
      <c r="C5918" s="96"/>
      <c r="D5918" s="97"/>
      <c r="E5918" s="97"/>
      <c r="F5918" s="97"/>
      <c r="G5918" s="97"/>
      <c r="H5918" s="97"/>
      <c r="I5918" s="97"/>
      <c r="J5918" s="97"/>
      <c r="K5918" s="97"/>
      <c r="L5918" s="97"/>
      <c r="M5918" s="97"/>
    </row>
    <row r="5919" spans="1:13">
      <c r="A5919" s="5"/>
      <c r="B5919" s="96"/>
      <c r="C5919" s="96"/>
      <c r="D5919" s="97"/>
      <c r="E5919" s="97"/>
      <c r="F5919" s="97"/>
      <c r="G5919" s="97"/>
      <c r="H5919" s="97"/>
      <c r="I5919" s="97"/>
      <c r="J5919" s="97"/>
      <c r="K5919" s="97"/>
      <c r="L5919" s="97"/>
      <c r="M5919" s="97"/>
    </row>
    <row r="5920" spans="1:13">
      <c r="A5920" s="5"/>
      <c r="B5920" s="96"/>
      <c r="C5920" s="96"/>
      <c r="D5920" s="97"/>
      <c r="E5920" s="97"/>
      <c r="F5920" s="97"/>
      <c r="G5920" s="97"/>
      <c r="H5920" s="97"/>
      <c r="I5920" s="97"/>
      <c r="J5920" s="97"/>
      <c r="K5920" s="97"/>
      <c r="L5920" s="97"/>
      <c r="M5920" s="97"/>
    </row>
    <row r="5921" spans="1:13">
      <c r="A5921" s="5"/>
      <c r="B5921" s="96"/>
      <c r="C5921" s="96"/>
      <c r="D5921" s="97"/>
      <c r="E5921" s="97"/>
      <c r="F5921" s="97"/>
      <c r="G5921" s="97"/>
      <c r="H5921" s="97"/>
      <c r="I5921" s="97"/>
      <c r="J5921" s="97"/>
      <c r="K5921" s="97"/>
      <c r="L5921" s="97"/>
      <c r="M5921" s="97"/>
    </row>
    <row r="5922" spans="1:13">
      <c r="A5922" s="5"/>
      <c r="B5922" s="96"/>
      <c r="C5922" s="96"/>
      <c r="D5922" s="97"/>
      <c r="E5922" s="97"/>
      <c r="F5922" s="97"/>
      <c r="G5922" s="97"/>
      <c r="H5922" s="97"/>
      <c r="I5922" s="97"/>
      <c r="J5922" s="97"/>
      <c r="K5922" s="97"/>
      <c r="L5922" s="97"/>
      <c r="M5922" s="97"/>
    </row>
    <row r="5923" spans="1:13">
      <c r="A5923" s="5"/>
      <c r="B5923" s="96"/>
      <c r="C5923" s="96"/>
      <c r="D5923" s="97"/>
      <c r="E5923" s="97"/>
      <c r="F5923" s="97"/>
      <c r="G5923" s="97"/>
      <c r="H5923" s="97"/>
      <c r="I5923" s="97"/>
      <c r="J5923" s="97"/>
      <c r="K5923" s="97"/>
      <c r="L5923" s="97"/>
      <c r="M5923" s="97"/>
    </row>
    <row r="5924" spans="1:13">
      <c r="A5924" s="5"/>
      <c r="B5924" s="96"/>
      <c r="C5924" s="96"/>
      <c r="D5924" s="97"/>
      <c r="E5924" s="97"/>
      <c r="F5924" s="97"/>
      <c r="G5924" s="97"/>
      <c r="H5924" s="97"/>
      <c r="I5924" s="97"/>
      <c r="J5924" s="97"/>
      <c r="K5924" s="97"/>
      <c r="L5924" s="97"/>
      <c r="M5924" s="97"/>
    </row>
    <row r="5925" spans="1:13">
      <c r="A5925" s="5"/>
      <c r="B5925" s="96"/>
      <c r="C5925" s="96"/>
      <c r="D5925" s="97"/>
      <c r="E5925" s="97"/>
      <c r="F5925" s="97"/>
      <c r="G5925" s="97"/>
      <c r="H5925" s="97"/>
      <c r="I5925" s="97"/>
      <c r="J5925" s="97"/>
      <c r="K5925" s="97"/>
      <c r="L5925" s="97"/>
      <c r="M5925" s="97"/>
    </row>
    <row r="5926" spans="1:13">
      <c r="A5926" s="5"/>
      <c r="B5926" s="96"/>
      <c r="C5926" s="96"/>
      <c r="D5926" s="97"/>
      <c r="E5926" s="97"/>
      <c r="F5926" s="97"/>
      <c r="G5926" s="97"/>
      <c r="H5926" s="97"/>
      <c r="I5926" s="97"/>
      <c r="J5926" s="97"/>
      <c r="K5926" s="97"/>
      <c r="L5926" s="97"/>
      <c r="M5926" s="97"/>
    </row>
    <row r="5927" spans="1:13">
      <c r="A5927" s="5"/>
      <c r="B5927" s="96"/>
      <c r="C5927" s="96"/>
      <c r="D5927" s="97"/>
      <c r="E5927" s="97"/>
      <c r="F5927" s="97"/>
      <c r="G5927" s="97"/>
      <c r="H5927" s="97"/>
      <c r="I5927" s="97"/>
      <c r="J5927" s="97"/>
      <c r="K5927" s="97"/>
      <c r="L5927" s="97"/>
      <c r="M5927" s="97"/>
    </row>
    <row r="5928" spans="1:13">
      <c r="A5928" s="5"/>
      <c r="B5928" s="96"/>
      <c r="C5928" s="96"/>
      <c r="D5928" s="97"/>
      <c r="E5928" s="97"/>
      <c r="F5928" s="97"/>
      <c r="G5928" s="97"/>
      <c r="H5928" s="97"/>
      <c r="I5928" s="97"/>
      <c r="J5928" s="97"/>
      <c r="K5928" s="97"/>
      <c r="L5928" s="97"/>
      <c r="M5928" s="97"/>
    </row>
    <row r="5929" spans="1:13">
      <c r="A5929" s="5"/>
      <c r="B5929" s="96"/>
      <c r="C5929" s="96"/>
      <c r="D5929" s="97"/>
      <c r="E5929" s="97"/>
      <c r="F5929" s="97"/>
      <c r="G5929" s="97"/>
      <c r="H5929" s="97"/>
      <c r="I5929" s="97"/>
      <c r="J5929" s="97"/>
      <c r="K5929" s="97"/>
      <c r="L5929" s="97"/>
      <c r="M5929" s="97"/>
    </row>
    <row r="5930" spans="1:13">
      <c r="A5930" s="5"/>
      <c r="B5930" s="96"/>
      <c r="C5930" s="96"/>
      <c r="D5930" s="97"/>
      <c r="E5930" s="97"/>
      <c r="F5930" s="97"/>
      <c r="G5930" s="97"/>
      <c r="H5930" s="97"/>
      <c r="I5930" s="97"/>
      <c r="J5930" s="97"/>
      <c r="K5930" s="97"/>
      <c r="L5930" s="97"/>
      <c r="M5930" s="97"/>
    </row>
    <row r="5931" spans="1:13">
      <c r="A5931" s="5"/>
      <c r="B5931" s="96"/>
      <c r="C5931" s="96"/>
      <c r="D5931" s="97"/>
      <c r="E5931" s="97"/>
      <c r="F5931" s="97"/>
      <c r="G5931" s="97"/>
      <c r="H5931" s="97"/>
      <c r="I5931" s="97"/>
      <c r="J5931" s="97"/>
      <c r="K5931" s="97"/>
      <c r="L5931" s="97"/>
      <c r="M5931" s="97"/>
    </row>
    <row r="5932" spans="1:13">
      <c r="A5932" s="5"/>
      <c r="B5932" s="96"/>
      <c r="C5932" s="96"/>
      <c r="D5932" s="97"/>
      <c r="E5932" s="97"/>
      <c r="F5932" s="97"/>
      <c r="G5932" s="97"/>
      <c r="H5932" s="97"/>
      <c r="I5932" s="97"/>
      <c r="J5932" s="97"/>
      <c r="K5932" s="97"/>
      <c r="L5932" s="97"/>
      <c r="M5932" s="97"/>
    </row>
    <row r="5933" spans="1:13">
      <c r="A5933" s="5"/>
      <c r="B5933" s="96"/>
      <c r="C5933" s="96"/>
      <c r="D5933" s="97"/>
      <c r="E5933" s="97"/>
      <c r="F5933" s="97"/>
      <c r="G5933" s="97"/>
      <c r="H5933" s="97"/>
      <c r="I5933" s="97"/>
      <c r="J5933" s="97"/>
      <c r="K5933" s="97"/>
      <c r="L5933" s="97"/>
      <c r="M5933" s="97"/>
    </row>
    <row r="5934" spans="1:13">
      <c r="A5934" s="5"/>
      <c r="B5934" s="96"/>
      <c r="C5934" s="96"/>
      <c r="D5934" s="97"/>
      <c r="E5934" s="97"/>
      <c r="F5934" s="97"/>
      <c r="G5934" s="97"/>
      <c r="H5934" s="97"/>
      <c r="I5934" s="97"/>
      <c r="J5934" s="97"/>
      <c r="K5934" s="97"/>
      <c r="L5934" s="97"/>
      <c r="M5934" s="97"/>
    </row>
    <row r="5935" spans="1:13">
      <c r="A5935" s="5"/>
      <c r="B5935" s="96"/>
      <c r="C5935" s="96"/>
      <c r="D5935" s="97"/>
      <c r="E5935" s="97"/>
      <c r="F5935" s="97"/>
      <c r="G5935" s="97"/>
      <c r="H5935" s="97"/>
      <c r="I5935" s="97"/>
      <c r="J5935" s="97"/>
      <c r="K5935" s="97"/>
      <c r="L5935" s="97"/>
      <c r="M5935" s="97"/>
    </row>
    <row r="5936" spans="1:13">
      <c r="A5936" s="5"/>
      <c r="B5936" s="96"/>
      <c r="C5936" s="96"/>
      <c r="D5936" s="97"/>
      <c r="E5936" s="97"/>
      <c r="F5936" s="97"/>
      <c r="G5936" s="97"/>
      <c r="H5936" s="97"/>
      <c r="I5936" s="97"/>
      <c r="J5936" s="97"/>
      <c r="K5936" s="97"/>
      <c r="L5936" s="97"/>
      <c r="M5936" s="97"/>
    </row>
    <row r="5937" spans="1:13">
      <c r="A5937" s="5"/>
      <c r="B5937" s="96"/>
      <c r="C5937" s="96"/>
      <c r="D5937" s="97"/>
      <c r="E5937" s="97"/>
      <c r="F5937" s="97"/>
      <c r="G5937" s="97"/>
      <c r="H5937" s="97"/>
      <c r="I5937" s="97"/>
      <c r="J5937" s="97"/>
      <c r="K5937" s="97"/>
      <c r="L5937" s="97"/>
      <c r="M5937" s="97"/>
    </row>
    <row r="5938" spans="1:13">
      <c r="A5938" s="5"/>
      <c r="B5938" s="96"/>
      <c r="C5938" s="96"/>
      <c r="D5938" s="97"/>
      <c r="E5938" s="97"/>
      <c r="F5938" s="97"/>
      <c r="G5938" s="97"/>
      <c r="H5938" s="97"/>
      <c r="I5938" s="97"/>
      <c r="J5938" s="97"/>
      <c r="K5938" s="97"/>
      <c r="L5938" s="97"/>
      <c r="M5938" s="97"/>
    </row>
    <row r="5939" spans="1:13">
      <c r="A5939" s="5"/>
      <c r="B5939" s="96"/>
      <c r="C5939" s="96"/>
      <c r="D5939" s="97"/>
      <c r="E5939" s="97"/>
      <c r="F5939" s="97"/>
      <c r="G5939" s="97"/>
      <c r="H5939" s="97"/>
      <c r="I5939" s="97"/>
      <c r="J5939" s="97"/>
      <c r="K5939" s="97"/>
      <c r="L5939" s="97"/>
      <c r="M5939" s="97"/>
    </row>
    <row r="5940" spans="1:13">
      <c r="A5940" s="5"/>
      <c r="B5940" s="96"/>
      <c r="C5940" s="96"/>
      <c r="D5940" s="97"/>
      <c r="E5940" s="97"/>
      <c r="F5940" s="97"/>
      <c r="G5940" s="97"/>
      <c r="H5940" s="97"/>
      <c r="I5940" s="97"/>
      <c r="J5940" s="97"/>
      <c r="K5940" s="97"/>
      <c r="L5940" s="97"/>
      <c r="M5940" s="97"/>
    </row>
    <row r="5941" spans="1:13">
      <c r="A5941" s="5"/>
      <c r="B5941" s="96"/>
      <c r="C5941" s="96"/>
      <c r="D5941" s="97"/>
      <c r="E5941" s="97"/>
      <c r="F5941" s="97"/>
      <c r="G5941" s="97"/>
      <c r="H5941" s="97"/>
      <c r="I5941" s="97"/>
      <c r="J5941" s="97"/>
      <c r="K5941" s="97"/>
      <c r="L5941" s="97"/>
      <c r="M5941" s="97"/>
    </row>
    <row r="5942" spans="1:13">
      <c r="A5942" s="5"/>
      <c r="B5942" s="96"/>
      <c r="C5942" s="96"/>
      <c r="D5942" s="97"/>
      <c r="E5942" s="97"/>
      <c r="F5942" s="97"/>
      <c r="G5942" s="97"/>
      <c r="H5942" s="97"/>
      <c r="I5942" s="97"/>
      <c r="J5942" s="97"/>
      <c r="K5942" s="97"/>
      <c r="L5942" s="97"/>
      <c r="M5942" s="97"/>
    </row>
    <row r="5943" spans="1:13">
      <c r="A5943" s="5"/>
      <c r="B5943" s="96"/>
      <c r="C5943" s="96"/>
      <c r="D5943" s="97"/>
      <c r="E5943" s="97"/>
      <c r="F5943" s="97"/>
      <c r="G5943" s="97"/>
      <c r="H5943" s="97"/>
      <c r="I5943" s="97"/>
      <c r="J5943" s="97"/>
      <c r="K5943" s="97"/>
      <c r="L5943" s="97"/>
      <c r="M5943" s="97"/>
    </row>
    <row r="5944" spans="1:13">
      <c r="A5944" s="5"/>
      <c r="B5944" s="96"/>
      <c r="C5944" s="96"/>
      <c r="D5944" s="97"/>
      <c r="E5944" s="97"/>
      <c r="F5944" s="97"/>
      <c r="G5944" s="97"/>
      <c r="H5944" s="97"/>
      <c r="I5944" s="97"/>
      <c r="J5944" s="97"/>
      <c r="K5944" s="97"/>
      <c r="L5944" s="97"/>
      <c r="M5944" s="97"/>
    </row>
    <row r="5945" spans="1:13">
      <c r="A5945" s="5"/>
      <c r="B5945" s="96"/>
      <c r="C5945" s="96"/>
      <c r="D5945" s="97"/>
      <c r="E5945" s="97"/>
      <c r="F5945" s="97"/>
      <c r="G5945" s="97"/>
      <c r="H5945" s="97"/>
      <c r="I5945" s="97"/>
      <c r="J5945" s="97"/>
      <c r="K5945" s="97"/>
      <c r="L5945" s="97"/>
      <c r="M5945" s="97"/>
    </row>
    <row r="5946" spans="1:13">
      <c r="A5946" s="5"/>
      <c r="B5946" s="96"/>
      <c r="C5946" s="96"/>
      <c r="D5946" s="97"/>
      <c r="E5946" s="97"/>
      <c r="F5946" s="97"/>
      <c r="G5946" s="97"/>
      <c r="H5946" s="97"/>
      <c r="I5946" s="97"/>
      <c r="J5946" s="97"/>
      <c r="K5946" s="97"/>
      <c r="L5946" s="97"/>
      <c r="M5946" s="97"/>
    </row>
    <row r="5947" spans="1:13">
      <c r="A5947" s="5"/>
      <c r="B5947" s="96"/>
      <c r="C5947" s="96"/>
      <c r="D5947" s="97"/>
      <c r="E5947" s="97"/>
      <c r="F5947" s="97"/>
      <c r="G5947" s="97"/>
      <c r="H5947" s="97"/>
      <c r="I5947" s="97"/>
      <c r="J5947" s="97"/>
      <c r="K5947" s="97"/>
      <c r="L5947" s="97"/>
      <c r="M5947" s="97"/>
    </row>
    <row r="5948" spans="1:13">
      <c r="A5948" s="5"/>
      <c r="B5948" s="96"/>
      <c r="C5948" s="96"/>
      <c r="D5948" s="97"/>
      <c r="E5948" s="97"/>
      <c r="F5948" s="97"/>
      <c r="G5948" s="97"/>
      <c r="H5948" s="97"/>
      <c r="I5948" s="97"/>
      <c r="J5948" s="97"/>
      <c r="K5948" s="97"/>
      <c r="L5948" s="97"/>
      <c r="M5948" s="97"/>
    </row>
    <row r="5949" spans="1:13">
      <c r="A5949" s="5"/>
      <c r="B5949" s="96"/>
      <c r="C5949" s="96"/>
      <c r="D5949" s="97"/>
      <c r="E5949" s="97"/>
      <c r="F5949" s="97"/>
      <c r="G5949" s="97"/>
      <c r="H5949" s="97"/>
      <c r="I5949" s="97"/>
      <c r="J5949" s="97"/>
      <c r="K5949" s="97"/>
      <c r="L5949" s="97"/>
      <c r="M5949" s="97"/>
    </row>
    <row r="5950" spans="1:13">
      <c r="A5950" s="5"/>
      <c r="B5950" s="96"/>
      <c r="C5950" s="96"/>
      <c r="D5950" s="97"/>
      <c r="E5950" s="97"/>
      <c r="F5950" s="97"/>
      <c r="G5950" s="97"/>
      <c r="H5950" s="97"/>
      <c r="I5950" s="97"/>
      <c r="J5950" s="97"/>
      <c r="K5950" s="97"/>
      <c r="L5950" s="97"/>
      <c r="M5950" s="97"/>
    </row>
    <row r="5951" spans="1:13">
      <c r="A5951" s="5"/>
      <c r="B5951" s="96"/>
      <c r="C5951" s="96"/>
      <c r="D5951" s="97"/>
      <c r="E5951" s="97"/>
      <c r="F5951" s="97"/>
      <c r="G5951" s="97"/>
      <c r="H5951" s="97"/>
      <c r="I5951" s="97"/>
      <c r="J5951" s="97"/>
      <c r="K5951" s="97"/>
      <c r="L5951" s="97"/>
      <c r="M5951" s="97"/>
    </row>
    <row r="5952" spans="1:13">
      <c r="A5952" s="5"/>
      <c r="B5952" s="96"/>
      <c r="C5952" s="96"/>
      <c r="D5952" s="97"/>
      <c r="E5952" s="97"/>
      <c r="F5952" s="97"/>
      <c r="G5952" s="97"/>
      <c r="H5952" s="97"/>
      <c r="I5952" s="97"/>
      <c r="J5952" s="97"/>
      <c r="K5952" s="97"/>
      <c r="L5952" s="97"/>
      <c r="M5952" s="97"/>
    </row>
    <row r="5953" spans="1:13">
      <c r="A5953" s="5"/>
      <c r="B5953" s="96"/>
      <c r="C5953" s="96"/>
      <c r="D5953" s="97"/>
      <c r="E5953" s="97"/>
      <c r="F5953" s="97"/>
      <c r="G5953" s="97"/>
      <c r="H5953" s="97"/>
      <c r="I5953" s="97"/>
      <c r="J5953" s="97"/>
      <c r="K5953" s="97"/>
      <c r="L5953" s="97"/>
      <c r="M5953" s="97"/>
    </row>
    <row r="5954" spans="1:13">
      <c r="A5954" s="5"/>
      <c r="B5954" s="96"/>
      <c r="C5954" s="96"/>
      <c r="D5954" s="97"/>
      <c r="E5954" s="97"/>
      <c r="F5954" s="97"/>
      <c r="G5954" s="97"/>
      <c r="H5954" s="97"/>
      <c r="I5954" s="97"/>
      <c r="J5954" s="97"/>
      <c r="K5954" s="97"/>
      <c r="L5954" s="97"/>
      <c r="M5954" s="97"/>
    </row>
    <row r="5955" spans="1:13">
      <c r="A5955" s="5"/>
      <c r="B5955" s="96"/>
      <c r="C5955" s="96"/>
      <c r="D5955" s="97"/>
      <c r="E5955" s="97"/>
      <c r="F5955" s="97"/>
      <c r="G5955" s="97"/>
      <c r="H5955" s="97"/>
      <c r="I5955" s="97"/>
      <c r="J5955" s="97"/>
      <c r="K5955" s="97"/>
      <c r="L5955" s="97"/>
      <c r="M5955" s="97"/>
    </row>
    <row r="5956" spans="1:13">
      <c r="A5956" s="5"/>
      <c r="B5956" s="96"/>
      <c r="C5956" s="96"/>
      <c r="D5956" s="97"/>
      <c r="E5956" s="97"/>
      <c r="F5956" s="97"/>
      <c r="G5956" s="97"/>
      <c r="H5956" s="97"/>
      <c r="I5956" s="97"/>
      <c r="J5956" s="97"/>
      <c r="K5956" s="97"/>
      <c r="L5956" s="97"/>
      <c r="M5956" s="97"/>
    </row>
    <row r="5957" spans="1:13">
      <c r="A5957" s="5"/>
      <c r="B5957" s="96"/>
      <c r="C5957" s="96"/>
      <c r="D5957" s="97"/>
      <c r="E5957" s="97"/>
      <c r="F5957" s="97"/>
      <c r="G5957" s="97"/>
      <c r="H5957" s="97"/>
      <c r="I5957" s="97"/>
      <c r="J5957" s="97"/>
      <c r="K5957" s="97"/>
      <c r="L5957" s="97"/>
      <c r="M5957" s="97"/>
    </row>
    <row r="5958" spans="1:13">
      <c r="A5958" s="5"/>
      <c r="B5958" s="96"/>
      <c r="C5958" s="96"/>
      <c r="D5958" s="97"/>
      <c r="E5958" s="97"/>
      <c r="F5958" s="97"/>
      <c r="G5958" s="97"/>
      <c r="H5958" s="97"/>
      <c r="I5958" s="97"/>
      <c r="J5958" s="97"/>
      <c r="K5958" s="97"/>
      <c r="L5958" s="97"/>
      <c r="M5958" s="97"/>
    </row>
    <row r="5959" spans="1:13">
      <c r="A5959" s="5"/>
      <c r="B5959" s="96"/>
      <c r="C5959" s="96"/>
      <c r="D5959" s="97"/>
      <c r="E5959" s="97"/>
      <c r="F5959" s="97"/>
      <c r="G5959" s="97"/>
      <c r="H5959" s="97"/>
      <c r="I5959" s="97"/>
      <c r="J5959" s="97"/>
      <c r="K5959" s="97"/>
      <c r="L5959" s="97"/>
      <c r="M5959" s="97"/>
    </row>
    <row r="5960" spans="1:13">
      <c r="A5960" s="5"/>
      <c r="B5960" s="96"/>
      <c r="C5960" s="96"/>
      <c r="D5960" s="97"/>
      <c r="E5960" s="97"/>
      <c r="F5960" s="97"/>
      <c r="G5960" s="97"/>
      <c r="H5960" s="97"/>
      <c r="I5960" s="97"/>
      <c r="J5960" s="97"/>
      <c r="K5960" s="97"/>
      <c r="L5960" s="97"/>
      <c r="M5960" s="97"/>
    </row>
    <row r="5961" spans="1:13">
      <c r="A5961" s="5"/>
      <c r="B5961" s="96"/>
      <c r="C5961" s="96"/>
      <c r="D5961" s="97"/>
      <c r="E5961" s="97"/>
      <c r="F5961" s="97"/>
      <c r="G5961" s="97"/>
      <c r="H5961" s="97"/>
      <c r="I5961" s="97"/>
      <c r="J5961" s="97"/>
      <c r="K5961" s="97"/>
      <c r="L5961" s="97"/>
      <c r="M5961" s="97"/>
    </row>
    <row r="5962" spans="1:13">
      <c r="A5962" s="5"/>
      <c r="B5962" s="96"/>
      <c r="C5962" s="96"/>
      <c r="D5962" s="97"/>
      <c r="E5962" s="97"/>
      <c r="F5962" s="97"/>
      <c r="G5962" s="97"/>
      <c r="H5962" s="97"/>
      <c r="I5962" s="97"/>
      <c r="J5962" s="97"/>
      <c r="K5962" s="97"/>
      <c r="L5962" s="97"/>
      <c r="M5962" s="97"/>
    </row>
    <row r="5963" spans="1:13">
      <c r="A5963" s="5"/>
      <c r="B5963" s="96"/>
      <c r="C5963" s="96"/>
      <c r="D5963" s="97"/>
      <c r="E5963" s="97"/>
      <c r="F5963" s="97"/>
      <c r="G5963" s="97"/>
      <c r="H5963" s="97"/>
      <c r="I5963" s="97"/>
      <c r="J5963" s="97"/>
      <c r="K5963" s="97"/>
      <c r="L5963" s="97"/>
      <c r="M5963" s="97"/>
    </row>
    <row r="5964" spans="1:13">
      <c r="A5964" s="5"/>
      <c r="B5964" s="96"/>
      <c r="C5964" s="96"/>
      <c r="D5964" s="97"/>
      <c r="E5964" s="97"/>
      <c r="F5964" s="97"/>
      <c r="G5964" s="97"/>
      <c r="H5964" s="97"/>
      <c r="I5964" s="97"/>
      <c r="J5964" s="97"/>
      <c r="K5964" s="97"/>
      <c r="L5964" s="97"/>
      <c r="M5964" s="97"/>
    </row>
    <row r="5965" spans="1:13">
      <c r="A5965" s="5"/>
      <c r="B5965" s="96"/>
      <c r="C5965" s="96"/>
      <c r="D5965" s="97"/>
      <c r="E5965" s="97"/>
      <c r="F5965" s="97"/>
      <c r="G5965" s="97"/>
      <c r="H5965" s="97"/>
      <c r="I5965" s="97"/>
      <c r="J5965" s="97"/>
      <c r="K5965" s="97"/>
      <c r="L5965" s="97"/>
      <c r="M5965" s="97"/>
    </row>
    <row r="5966" spans="1:13">
      <c r="A5966" s="5"/>
      <c r="B5966" s="96"/>
      <c r="C5966" s="96"/>
      <c r="D5966" s="97"/>
      <c r="E5966" s="97"/>
      <c r="F5966" s="97"/>
      <c r="G5966" s="97"/>
      <c r="H5966" s="97"/>
      <c r="I5966" s="97"/>
      <c r="J5966" s="97"/>
      <c r="K5966" s="97"/>
      <c r="L5966" s="97"/>
      <c r="M5966" s="97"/>
    </row>
    <row r="5967" spans="1:13">
      <c r="A5967" s="5"/>
      <c r="B5967" s="96"/>
      <c r="C5967" s="96"/>
      <c r="D5967" s="97"/>
      <c r="E5967" s="97"/>
      <c r="F5967" s="97"/>
      <c r="G5967" s="97"/>
      <c r="H5967" s="97"/>
      <c r="I5967" s="97"/>
      <c r="J5967" s="97"/>
      <c r="K5967" s="97"/>
      <c r="L5967" s="97"/>
      <c r="M5967" s="97"/>
    </row>
    <row r="5968" spans="1:13">
      <c r="A5968" s="5"/>
      <c r="B5968" s="96"/>
      <c r="C5968" s="96"/>
      <c r="D5968" s="97"/>
      <c r="E5968" s="97"/>
      <c r="F5968" s="97"/>
      <c r="G5968" s="97"/>
      <c r="H5968" s="97"/>
      <c r="I5968" s="97"/>
      <c r="J5968" s="97"/>
      <c r="K5968" s="97"/>
      <c r="L5968" s="97"/>
      <c r="M5968" s="97"/>
    </row>
    <row r="5969" spans="1:14">
      <c r="A5969" s="5"/>
      <c r="B5969" s="96"/>
      <c r="C5969" s="96"/>
      <c r="D5969" s="97"/>
      <c r="E5969" s="97"/>
      <c r="F5969" s="97"/>
      <c r="G5969" s="97"/>
      <c r="H5969" s="97"/>
      <c r="I5969" s="97"/>
      <c r="J5969" s="97"/>
      <c r="K5969" s="97"/>
      <c r="L5969" s="97"/>
      <c r="M5969" s="97"/>
    </row>
    <row r="5970" spans="1:14">
      <c r="A5970" s="5"/>
      <c r="B5970" s="96"/>
      <c r="C5970" s="96"/>
      <c r="D5970" s="97"/>
      <c r="E5970" s="97"/>
      <c r="F5970" s="97"/>
      <c r="G5970" s="97"/>
      <c r="H5970" s="97"/>
      <c r="I5970" s="97"/>
      <c r="J5970" s="97"/>
      <c r="K5970" s="97"/>
      <c r="L5970" s="97"/>
      <c r="M5970" s="97"/>
    </row>
    <row r="5971" spans="1:14">
      <c r="A5971" s="5"/>
      <c r="B5971" s="96"/>
      <c r="C5971" s="96"/>
      <c r="D5971" s="97"/>
      <c r="E5971" s="97"/>
      <c r="F5971" s="97"/>
      <c r="G5971" s="97"/>
      <c r="H5971" s="97"/>
      <c r="I5971" s="97"/>
      <c r="J5971" s="97"/>
      <c r="K5971" s="97"/>
      <c r="L5971" s="97"/>
      <c r="M5971" s="97"/>
    </row>
    <row r="5972" spans="1:14">
      <c r="A5972" s="5"/>
      <c r="B5972" s="96"/>
      <c r="C5972" s="96"/>
      <c r="D5972" s="97"/>
      <c r="E5972" s="97"/>
      <c r="F5972" s="97"/>
      <c r="G5972" s="97"/>
      <c r="H5972" s="97"/>
      <c r="I5972" s="97"/>
      <c r="J5972" s="97"/>
      <c r="K5972" s="97"/>
      <c r="L5972" s="97"/>
      <c r="M5972" s="97"/>
    </row>
    <row r="5973" spans="1:14">
      <c r="A5973" s="5"/>
      <c r="B5973" s="96"/>
      <c r="C5973" s="96"/>
      <c r="D5973" s="97"/>
      <c r="E5973" s="97"/>
      <c r="F5973" s="97"/>
      <c r="G5973" s="97"/>
      <c r="H5973" s="97"/>
      <c r="I5973" s="97"/>
      <c r="J5973" s="97"/>
      <c r="K5973" s="97"/>
      <c r="L5973" s="97"/>
      <c r="M5973" s="97"/>
    </row>
    <row r="5974" spans="1:14">
      <c r="A5974" s="5"/>
      <c r="B5974" s="96"/>
      <c r="C5974" s="96"/>
      <c r="D5974" s="97"/>
      <c r="E5974" s="97"/>
      <c r="F5974" s="97"/>
      <c r="G5974" s="97"/>
      <c r="H5974" s="97"/>
      <c r="I5974" s="97"/>
      <c r="J5974" s="97"/>
      <c r="K5974" s="97"/>
      <c r="L5974" s="97"/>
      <c r="M5974" s="97"/>
    </row>
    <row r="5975" spans="1:14">
      <c r="A5975" s="5"/>
      <c r="B5975" s="96"/>
      <c r="C5975" s="96"/>
      <c r="D5975" s="97"/>
      <c r="E5975" s="97"/>
      <c r="F5975" s="97"/>
      <c r="G5975" s="97"/>
      <c r="H5975" s="97"/>
      <c r="I5975" s="97"/>
      <c r="J5975" s="97"/>
      <c r="K5975" s="97"/>
      <c r="L5975" s="97"/>
      <c r="M5975" s="97"/>
    </row>
    <row r="5976" spans="1:14">
      <c r="A5976" s="5"/>
      <c r="B5976" s="96"/>
      <c r="C5976" s="96"/>
      <c r="D5976" s="97"/>
      <c r="E5976" s="97"/>
      <c r="F5976" s="97"/>
      <c r="G5976" s="97"/>
      <c r="H5976" s="97"/>
      <c r="I5976" s="97"/>
      <c r="J5976" s="97"/>
      <c r="K5976" s="97"/>
      <c r="L5976" s="97"/>
      <c r="M5976" s="97"/>
    </row>
    <row r="5977" spans="1:14">
      <c r="A5977" s="5"/>
      <c r="B5977" s="96"/>
      <c r="C5977" s="96"/>
      <c r="D5977" s="97"/>
      <c r="E5977" s="97"/>
      <c r="F5977" s="97"/>
      <c r="G5977" s="97"/>
      <c r="H5977" s="97"/>
      <c r="I5977" s="97"/>
      <c r="J5977" s="97"/>
      <c r="K5977" s="97"/>
      <c r="L5977" s="97"/>
      <c r="M5977" s="97"/>
    </row>
    <row r="5978" spans="1:14">
      <c r="A5978" s="5"/>
      <c r="B5978" s="96"/>
      <c r="C5978" s="96"/>
      <c r="D5978" s="97"/>
      <c r="E5978" s="97"/>
      <c r="F5978" s="97"/>
      <c r="G5978" s="97"/>
      <c r="H5978" s="97"/>
      <c r="I5978" s="97"/>
      <c r="J5978" s="97"/>
      <c r="K5978" s="97"/>
      <c r="L5978" s="97"/>
      <c r="M5978" s="97"/>
    </row>
    <row r="5979" spans="1:14">
      <c r="A5979" s="5"/>
      <c r="B5979" s="96"/>
      <c r="C5979" s="96"/>
      <c r="D5979" s="97"/>
      <c r="E5979" s="97"/>
      <c r="F5979" s="97"/>
      <c r="G5979" s="97"/>
      <c r="H5979" s="97"/>
      <c r="I5979" s="97"/>
      <c r="J5979" s="97"/>
      <c r="K5979" s="97"/>
      <c r="L5979" s="97"/>
      <c r="M5979" s="97"/>
    </row>
    <row r="5980" spans="1:14">
      <c r="A5980" s="5"/>
      <c r="B5980" s="96"/>
      <c r="C5980" s="96"/>
      <c r="D5980" s="97"/>
      <c r="E5980" s="97"/>
      <c r="F5980" s="97"/>
      <c r="G5980" s="97"/>
      <c r="H5980" s="97"/>
      <c r="I5980" s="97"/>
      <c r="J5980" s="97"/>
      <c r="K5980" s="97"/>
      <c r="L5980" s="97"/>
      <c r="M5980" s="97"/>
    </row>
    <row r="5981" spans="1:14">
      <c r="A5981" s="9"/>
      <c r="B5981" s="22"/>
      <c r="C5981" s="22"/>
      <c r="D5981" s="22"/>
      <c r="E5981" s="22"/>
      <c r="F5981" s="22"/>
      <c r="G5981" s="22"/>
      <c r="H5981" s="21"/>
      <c r="I5981" s="21"/>
      <c r="J5981" s="21"/>
      <c r="K5981" s="21"/>
      <c r="L5981" s="21"/>
      <c r="M5981" s="21"/>
      <c r="N5981" s="22"/>
    </row>
    <row r="5982" spans="1:14">
      <c r="A5982" s="5"/>
      <c r="E5982" s="5"/>
      <c r="F5982" s="5"/>
      <c r="G5982" s="5"/>
      <c r="H5982" s="5"/>
      <c r="I5982" s="5"/>
      <c r="J5982" s="5"/>
      <c r="K5982" s="5"/>
      <c r="L5982" s="5"/>
      <c r="M5982" s="5"/>
    </row>
    <row r="5983" spans="1:14">
      <c r="A5983" s="5"/>
      <c r="E5983" s="5"/>
      <c r="I5983" s="5"/>
      <c r="J5983" s="5"/>
      <c r="K5983" s="5"/>
      <c r="L5983" s="5"/>
      <c r="M5983" s="5"/>
    </row>
    <row r="5984" spans="1:14">
      <c r="I5984" s="5"/>
      <c r="J5984" s="5"/>
      <c r="K5984" s="5"/>
      <c r="L5984" s="5"/>
      <c r="M5984" s="5"/>
    </row>
    <row r="5985" spans="1:13">
      <c r="A5985" s="5"/>
      <c r="I5985" s="5"/>
      <c r="J5985" s="5"/>
      <c r="K5985" s="5"/>
      <c r="L5985" s="5"/>
      <c r="M5985" s="5"/>
    </row>
    <row r="5987" spans="1:13">
      <c r="A5987" s="5"/>
      <c r="B5987" s="6"/>
      <c r="C5987" s="6"/>
      <c r="D5987" s="5"/>
      <c r="E5987" s="5"/>
      <c r="F5987" s="5"/>
      <c r="G5987" s="5"/>
      <c r="H5987" s="5"/>
      <c r="I5987" s="5"/>
      <c r="J5987" s="5"/>
      <c r="K5987" s="5"/>
      <c r="L5987" s="5"/>
      <c r="M5987" s="5"/>
    </row>
    <row r="5988" spans="1:13">
      <c r="A5988" s="5"/>
      <c r="I5988" s="5"/>
      <c r="J5988" s="5"/>
      <c r="K5988" s="5"/>
      <c r="L5988" s="5"/>
      <c r="M5988" s="5"/>
    </row>
    <row r="5989" spans="1:13">
      <c r="A5989" s="5"/>
      <c r="I5989" s="5"/>
      <c r="J5989" s="5"/>
      <c r="K5989" s="5"/>
      <c r="L5989" s="5"/>
      <c r="M5989" s="5"/>
    </row>
    <row r="5990" spans="1:13">
      <c r="A5990" s="5"/>
      <c r="B5990"/>
      <c r="I5990" s="5"/>
      <c r="J5990" s="5"/>
      <c r="K5990" s="5"/>
      <c r="L5990" s="5"/>
      <c r="M5990" s="5"/>
    </row>
    <row r="5991" spans="1:13">
      <c r="B5991"/>
    </row>
    <row r="5992" spans="1:13">
      <c r="A5992" s="5"/>
      <c r="B5992"/>
      <c r="E5992" s="5"/>
      <c r="F5992" s="5"/>
      <c r="G5992" s="5"/>
      <c r="H5992" s="5"/>
      <c r="I5992" s="5"/>
      <c r="J5992" s="5"/>
      <c r="K5992" s="5"/>
      <c r="L5992" s="5"/>
      <c r="M5992" s="5"/>
    </row>
    <row r="5993" spans="1:13">
      <c r="A5993" s="5"/>
      <c r="B5993"/>
      <c r="C5993" s="6"/>
      <c r="D5993" s="5"/>
      <c r="I5993" s="5"/>
      <c r="J5993" s="5"/>
      <c r="K5993" s="5"/>
      <c r="L5993" s="5"/>
      <c r="M5993" s="5"/>
    </row>
    <row r="5994" spans="1:13">
      <c r="A5994" s="5"/>
      <c r="B5994"/>
      <c r="I5994" s="5"/>
      <c r="J5994" s="5"/>
      <c r="K5994" s="5"/>
      <c r="L5994" s="5"/>
      <c r="M5994" s="5"/>
    </row>
    <row r="5995" spans="1:13">
      <c r="A5995" s="5"/>
      <c r="B5995"/>
      <c r="E5995" s="5"/>
      <c r="F5995" s="5"/>
      <c r="G5995" s="5"/>
      <c r="H5995" s="5"/>
      <c r="I5995" s="5"/>
      <c r="J5995" s="5"/>
      <c r="K5995" s="5"/>
      <c r="L5995" s="5"/>
      <c r="M5995" s="5"/>
    </row>
    <row r="5996" spans="1:13">
      <c r="A5996" s="5"/>
      <c r="B5996"/>
      <c r="I5996" s="5"/>
      <c r="J5996" s="5"/>
      <c r="K5996" s="5"/>
      <c r="L5996" s="5"/>
      <c r="M5996" s="5"/>
    </row>
    <row r="5997" spans="1:13">
      <c r="A5997" s="5"/>
      <c r="B5997"/>
      <c r="I5997" s="5"/>
      <c r="J5997" s="5"/>
      <c r="K5997" s="5"/>
      <c r="L5997" s="5"/>
      <c r="M5997" s="5"/>
    </row>
    <row r="5998" spans="1:13">
      <c r="A5998" s="5"/>
      <c r="B5998"/>
      <c r="C5998" s="6"/>
      <c r="D5998" s="5"/>
      <c r="E5998" s="5"/>
      <c r="F5998" s="5"/>
      <c r="G5998" s="5"/>
      <c r="H5998" s="5"/>
      <c r="I5998" s="5"/>
      <c r="J5998" s="5"/>
      <c r="K5998" s="5"/>
      <c r="L5998" s="5"/>
      <c r="M5998" s="5"/>
    </row>
    <row r="5999" spans="1:13">
      <c r="A5999" s="5"/>
      <c r="B5999"/>
      <c r="I5999" s="5"/>
      <c r="J5999" s="5"/>
      <c r="K5999" s="5"/>
      <c r="L5999" s="5"/>
      <c r="M5999" s="5"/>
    </row>
    <row r="6000" spans="1:13">
      <c r="A6000" s="5"/>
      <c r="B6000"/>
      <c r="E6000" s="5"/>
      <c r="F6000" s="5"/>
      <c r="I6000" s="5"/>
      <c r="J6000" s="5"/>
      <c r="K6000" s="5"/>
      <c r="L6000" s="5"/>
      <c r="M6000" s="5"/>
    </row>
    <row r="6001" spans="1:13">
      <c r="A6001" s="5"/>
      <c r="B6001"/>
      <c r="C6001" s="6"/>
      <c r="D6001" s="5"/>
      <c r="E6001" s="5"/>
      <c r="F6001" s="5"/>
      <c r="G6001" s="5"/>
      <c r="H6001" s="5"/>
      <c r="I6001" s="5"/>
      <c r="J6001" s="5"/>
      <c r="K6001" s="5"/>
      <c r="L6001" s="5"/>
      <c r="M6001" s="5"/>
    </row>
    <row r="6002" spans="1:13">
      <c r="A6002" s="5"/>
      <c r="B6002"/>
      <c r="I6002" s="5"/>
      <c r="J6002" s="5"/>
      <c r="K6002" s="5"/>
      <c r="L6002" s="5"/>
      <c r="M6002" s="5"/>
    </row>
    <row r="6003" spans="1:13">
      <c r="A6003" s="5"/>
      <c r="B6003"/>
      <c r="E6003" s="5"/>
      <c r="F6003" s="5"/>
      <c r="G6003" s="5"/>
      <c r="H6003" s="5"/>
      <c r="I6003" s="5"/>
      <c r="J6003" s="5"/>
      <c r="K6003" s="5"/>
      <c r="L6003" s="5"/>
      <c r="M6003" s="5"/>
    </row>
    <row r="6004" spans="1:13">
      <c r="A6004" s="5"/>
      <c r="B6004"/>
      <c r="C6004" s="6"/>
      <c r="D6004" s="5"/>
      <c r="E6004" s="5"/>
      <c r="F6004" s="5"/>
      <c r="G6004" s="5"/>
      <c r="H6004" s="5"/>
      <c r="I6004" s="5"/>
      <c r="J6004" s="5"/>
      <c r="K6004" s="5"/>
      <c r="L6004" s="5"/>
      <c r="M6004" s="5"/>
    </row>
    <row r="6005" spans="1:13">
      <c r="A6005" s="5"/>
      <c r="B6005"/>
      <c r="E6005" s="5"/>
      <c r="I6005" s="5"/>
      <c r="J6005" s="5"/>
      <c r="K6005" s="5"/>
      <c r="L6005" s="5"/>
      <c r="M6005" s="5"/>
    </row>
    <row r="6006" spans="1:13">
      <c r="A6006" s="5"/>
      <c r="B6006"/>
      <c r="I6006" s="5"/>
      <c r="J6006" s="5"/>
      <c r="K6006" s="5"/>
      <c r="L6006" s="5"/>
      <c r="M6006" s="5"/>
    </row>
    <row r="6007" spans="1:13">
      <c r="A6007" s="5"/>
      <c r="B6007"/>
      <c r="C6007" s="6"/>
      <c r="I6007" s="5"/>
      <c r="J6007" s="5"/>
      <c r="K6007" s="5"/>
      <c r="L6007" s="5"/>
      <c r="M6007" s="5"/>
    </row>
    <row r="6008" spans="1:13">
      <c r="A6008" s="5"/>
      <c r="B6008"/>
      <c r="I6008" s="5"/>
      <c r="J6008" s="5"/>
      <c r="K6008" s="5"/>
      <c r="L6008" s="5"/>
      <c r="M6008" s="5"/>
    </row>
    <row r="6009" spans="1:13">
      <c r="A6009" s="5"/>
      <c r="B6009"/>
      <c r="E6009" s="5"/>
      <c r="F6009" s="5"/>
      <c r="G6009" s="5"/>
      <c r="H6009" s="5"/>
      <c r="I6009" s="5"/>
      <c r="J6009" s="5"/>
      <c r="K6009" s="5"/>
      <c r="L6009" s="5"/>
      <c r="M6009" s="5"/>
    </row>
    <row r="6010" spans="1:13">
      <c r="A6010" s="5"/>
      <c r="B6010"/>
      <c r="I6010" s="5"/>
      <c r="J6010" s="5"/>
      <c r="K6010" s="5"/>
      <c r="L6010" s="5"/>
      <c r="M6010" s="5"/>
    </row>
    <row r="6011" spans="1:13">
      <c r="A6011" s="5"/>
      <c r="B6011"/>
      <c r="C6011" s="6"/>
      <c r="D6011" s="5"/>
      <c r="I6011" s="5"/>
      <c r="J6011" s="5"/>
      <c r="K6011" s="5"/>
      <c r="L6011" s="5"/>
      <c r="M6011" s="5"/>
    </row>
    <row r="6012" spans="1:13">
      <c r="A6012" s="5"/>
      <c r="I6012" s="5"/>
      <c r="J6012" s="5"/>
      <c r="K6012" s="5"/>
      <c r="L6012" s="5"/>
      <c r="M6012" s="5"/>
    </row>
    <row r="6013" spans="1:13">
      <c r="A6013" s="5"/>
      <c r="E6013" s="5"/>
      <c r="F6013" s="5"/>
      <c r="G6013" s="5"/>
      <c r="H6013" s="5"/>
      <c r="I6013" s="5"/>
      <c r="J6013" s="5"/>
      <c r="K6013" s="5"/>
      <c r="L6013" s="5"/>
      <c r="M6013" s="5"/>
    </row>
    <row r="6014" spans="1:13">
      <c r="A6014" s="5"/>
      <c r="I6014" s="5"/>
      <c r="J6014" s="5"/>
      <c r="K6014" s="5"/>
      <c r="L6014" s="5"/>
      <c r="M6014" s="5"/>
    </row>
    <row r="6015" spans="1:13">
      <c r="A6015" s="5"/>
      <c r="C6015" s="6"/>
      <c r="D6015" s="5"/>
      <c r="E6015" s="5"/>
      <c r="F6015" s="5"/>
      <c r="G6015" s="5"/>
      <c r="H6015" s="5"/>
      <c r="I6015" s="5"/>
      <c r="J6015" s="5"/>
      <c r="K6015" s="5"/>
      <c r="L6015" s="5"/>
      <c r="M6015" s="5"/>
    </row>
    <row r="6016" spans="1:13">
      <c r="A6016" s="5"/>
      <c r="E6016" s="5"/>
      <c r="F6016" s="5"/>
      <c r="G6016" s="5"/>
      <c r="H6016" s="5"/>
      <c r="I6016" s="5"/>
      <c r="J6016" s="5"/>
      <c r="K6016" s="5"/>
      <c r="L6016" s="5"/>
      <c r="M6016" s="5"/>
    </row>
    <row r="6017" spans="1:13">
      <c r="A6017" s="5"/>
      <c r="B6017" s="6"/>
      <c r="C6017" s="6"/>
      <c r="E6017" s="5"/>
      <c r="I6017" s="5"/>
      <c r="J6017" s="5"/>
      <c r="K6017" s="5"/>
      <c r="L6017" s="5"/>
      <c r="M6017" s="5"/>
    </row>
    <row r="6018" spans="1:13">
      <c r="A6018" s="5"/>
      <c r="E6018" s="5"/>
      <c r="F6018" s="5"/>
      <c r="G6018" s="5"/>
      <c r="H6018" s="5"/>
      <c r="I6018" s="5"/>
      <c r="J6018" s="5"/>
      <c r="K6018" s="5"/>
      <c r="L6018" s="5"/>
      <c r="M6018" s="5"/>
    </row>
    <row r="6019" spans="1:13">
      <c r="A6019" s="5"/>
      <c r="B6019" s="6"/>
      <c r="E6019" s="5"/>
      <c r="F6019" s="5"/>
      <c r="G6019" s="5"/>
      <c r="H6019" s="5"/>
      <c r="I6019" s="5"/>
      <c r="J6019" s="5"/>
      <c r="K6019" s="5"/>
      <c r="L6019" s="5"/>
      <c r="M6019" s="5"/>
    </row>
    <row r="6020" spans="1:13">
      <c r="A6020" s="5"/>
      <c r="I6020" s="5"/>
      <c r="J6020" s="5"/>
      <c r="K6020" s="5"/>
      <c r="L6020" s="5"/>
      <c r="M6020" s="5"/>
    </row>
    <row r="6021" spans="1:13">
      <c r="A6021" s="5"/>
      <c r="B6021" s="6"/>
      <c r="C6021" s="6"/>
      <c r="D6021" s="5"/>
      <c r="E6021" s="5"/>
      <c r="F6021" s="5"/>
      <c r="G6021" s="5"/>
      <c r="H6021" s="5"/>
      <c r="I6021" s="5"/>
      <c r="J6021" s="5"/>
      <c r="K6021" s="5"/>
      <c r="L6021" s="5"/>
      <c r="M6021" s="5"/>
    </row>
    <row r="6022" spans="1:13">
      <c r="A6022" s="5"/>
      <c r="I6022" s="5"/>
      <c r="J6022" s="5"/>
      <c r="K6022" s="5"/>
      <c r="L6022" s="5"/>
      <c r="M6022" s="5"/>
    </row>
    <row r="6023" spans="1:13">
      <c r="A6023" s="5"/>
      <c r="I6023" s="5"/>
      <c r="J6023" s="5"/>
      <c r="K6023" s="5"/>
      <c r="L6023" s="5"/>
      <c r="M6023" s="5"/>
    </row>
    <row r="6025" spans="1:13">
      <c r="A6025" s="5"/>
      <c r="B6025" s="6"/>
      <c r="C6025" s="6"/>
      <c r="D6025" s="5"/>
      <c r="E6025" s="5"/>
      <c r="F6025" s="5"/>
      <c r="G6025" s="5"/>
      <c r="H6025" s="5"/>
      <c r="I6025" s="5"/>
      <c r="J6025" s="5"/>
      <c r="K6025" s="5"/>
      <c r="L6025" s="5"/>
      <c r="M6025" s="5"/>
    </row>
    <row r="6026" spans="1:13">
      <c r="A6026" s="5"/>
      <c r="I6026" s="5"/>
      <c r="J6026" s="5"/>
      <c r="K6026" s="5"/>
      <c r="L6026" s="5"/>
      <c r="M6026" s="5"/>
    </row>
    <row r="6027" spans="1:13">
      <c r="A6027" s="5"/>
      <c r="E6027" s="5"/>
      <c r="I6027" s="5"/>
      <c r="J6027" s="5"/>
      <c r="K6027" s="5"/>
      <c r="L6027" s="5"/>
      <c r="M6027" s="5"/>
    </row>
    <row r="6028" spans="1:13">
      <c r="A6028" s="5"/>
      <c r="I6028" s="5"/>
      <c r="J6028" s="5"/>
      <c r="K6028" s="5"/>
      <c r="L6028" s="5"/>
      <c r="M6028" s="5"/>
    </row>
    <row r="6029" spans="1:13">
      <c r="A6029" s="5"/>
      <c r="E6029" s="5"/>
      <c r="F6029" s="5"/>
      <c r="G6029" s="5"/>
      <c r="H6029" s="5"/>
      <c r="I6029" s="5"/>
      <c r="J6029" s="5"/>
      <c r="K6029" s="5"/>
      <c r="L6029" s="5"/>
      <c r="M6029" s="5"/>
    </row>
    <row r="6030" spans="1:13">
      <c r="A6030" s="5"/>
      <c r="B6030" s="6"/>
      <c r="C6030" s="6"/>
      <c r="D6030" s="5"/>
      <c r="E6030" s="5"/>
      <c r="F6030" s="5"/>
      <c r="G6030" s="5"/>
      <c r="H6030" s="5"/>
      <c r="I6030" s="5"/>
      <c r="J6030" s="5"/>
      <c r="K6030" s="5"/>
      <c r="L6030" s="5"/>
      <c r="M6030" s="5"/>
    </row>
    <row r="6031" spans="1:13">
      <c r="A6031" s="5"/>
      <c r="I6031" s="5"/>
      <c r="J6031" s="5"/>
      <c r="K6031" s="5"/>
      <c r="L6031" s="5"/>
      <c r="M6031" s="5"/>
    </row>
    <row r="6032" spans="1:13">
      <c r="A6032" s="5"/>
      <c r="E6032" s="5"/>
      <c r="F6032" s="5"/>
      <c r="I6032" s="5"/>
      <c r="J6032" s="5"/>
      <c r="K6032" s="5"/>
      <c r="L6032" s="5"/>
      <c r="M6032" s="5"/>
    </row>
    <row r="6033" spans="1:13">
      <c r="A6033" s="5"/>
      <c r="B6033" s="6"/>
      <c r="C6033" s="6"/>
      <c r="D6033" s="5"/>
      <c r="E6033" s="5"/>
      <c r="F6033" s="5"/>
      <c r="G6033" s="5"/>
      <c r="H6033" s="5"/>
      <c r="I6033" s="5"/>
      <c r="J6033" s="5"/>
      <c r="K6033" s="5"/>
      <c r="L6033" s="5"/>
      <c r="M6033" s="5"/>
    </row>
    <row r="6034" spans="1:13">
      <c r="A6034" s="5"/>
      <c r="B6034" s="6"/>
      <c r="C6034" s="6"/>
      <c r="E6034" s="5"/>
      <c r="F6034" s="5"/>
      <c r="G6034" s="5"/>
      <c r="H6034" s="5"/>
      <c r="I6034" s="5"/>
      <c r="J6034" s="5"/>
      <c r="K6034" s="5"/>
      <c r="L6034" s="5"/>
      <c r="M6034" s="5"/>
    </row>
    <row r="6035" spans="1:13">
      <c r="A6035" s="5"/>
      <c r="B6035" s="6"/>
      <c r="C6035" s="6"/>
      <c r="D6035" s="5"/>
      <c r="E6035" s="5"/>
      <c r="F6035" s="5"/>
      <c r="G6035" s="5"/>
      <c r="H6035" s="5"/>
      <c r="I6035" s="5"/>
      <c r="J6035" s="5"/>
      <c r="K6035" s="5"/>
      <c r="L6035" s="5"/>
      <c r="M6035" s="5"/>
    </row>
    <row r="6036" spans="1:13">
      <c r="A6036" s="5"/>
      <c r="I6036" s="5"/>
      <c r="J6036" s="5"/>
      <c r="K6036" s="5"/>
      <c r="L6036" s="5"/>
      <c r="M6036" s="5"/>
    </row>
    <row r="6037" spans="1:13">
      <c r="A6037" s="5"/>
      <c r="E6037" s="5"/>
      <c r="F6037" s="5"/>
      <c r="G6037" s="5"/>
      <c r="H6037" s="5"/>
      <c r="I6037" s="5"/>
      <c r="J6037" s="5"/>
      <c r="K6037" s="5"/>
      <c r="L6037" s="5"/>
      <c r="M6037" s="5"/>
    </row>
    <row r="6038" spans="1:13">
      <c r="A6038" s="5"/>
      <c r="B6038" s="6"/>
      <c r="C6038" s="6"/>
      <c r="D6038" s="5"/>
      <c r="E6038" s="5"/>
      <c r="F6038" s="5"/>
      <c r="G6038" s="5"/>
      <c r="H6038" s="5"/>
      <c r="I6038" s="5"/>
      <c r="J6038" s="5"/>
      <c r="K6038" s="5"/>
      <c r="L6038" s="5"/>
      <c r="M6038" s="5"/>
    </row>
    <row r="6039" spans="1:13">
      <c r="A6039" s="5"/>
      <c r="I6039" s="5"/>
      <c r="J6039" s="5"/>
      <c r="K6039" s="5"/>
      <c r="L6039" s="5"/>
      <c r="M6039" s="5"/>
    </row>
    <row r="6040" spans="1:13">
      <c r="A6040" s="5"/>
      <c r="B6040" s="6"/>
      <c r="C6040" s="6"/>
      <c r="D6040" s="5"/>
      <c r="E6040" s="5"/>
      <c r="F6040" s="5"/>
      <c r="G6040" s="5"/>
      <c r="H6040" s="5"/>
      <c r="I6040" s="5"/>
      <c r="J6040" s="5"/>
      <c r="K6040" s="5"/>
      <c r="L6040" s="5"/>
      <c r="M6040" s="5"/>
    </row>
    <row r="6041" spans="1:13">
      <c r="A6041" s="5"/>
      <c r="E6041" s="5"/>
      <c r="F6041" s="5"/>
      <c r="I6041" s="5"/>
      <c r="J6041" s="5"/>
      <c r="K6041" s="5"/>
      <c r="L6041" s="5"/>
      <c r="M6041" s="5"/>
    </row>
    <row r="6042" spans="1:13">
      <c r="A6042" s="5"/>
      <c r="B6042" s="6"/>
      <c r="C6042" s="6"/>
      <c r="D6042" s="5"/>
      <c r="E6042" s="5"/>
      <c r="F6042" s="5"/>
      <c r="G6042" s="5"/>
      <c r="H6042" s="5"/>
      <c r="I6042" s="5"/>
      <c r="J6042" s="5"/>
      <c r="K6042" s="5"/>
      <c r="L6042" s="5"/>
      <c r="M6042" s="5"/>
    </row>
    <row r="6043" spans="1:13">
      <c r="A6043" s="5"/>
      <c r="B6043" s="6"/>
      <c r="E6043" s="5"/>
      <c r="F6043" s="5"/>
      <c r="G6043" s="5"/>
      <c r="H6043" s="5"/>
      <c r="I6043" s="5"/>
      <c r="J6043" s="5"/>
      <c r="K6043" s="5"/>
      <c r="L6043" s="5"/>
      <c r="M6043" s="5"/>
    </row>
    <row r="6044" spans="1:13">
      <c r="A6044" s="5"/>
      <c r="E6044" s="5"/>
      <c r="F6044" s="5"/>
      <c r="I6044" s="5"/>
      <c r="J6044" s="5"/>
      <c r="K6044" s="5"/>
      <c r="L6044" s="5"/>
      <c r="M6044" s="5"/>
    </row>
    <row r="6045" spans="1:13">
      <c r="A6045" s="5"/>
      <c r="I6045" s="5"/>
      <c r="J6045" s="5"/>
      <c r="K6045" s="5"/>
      <c r="L6045" s="5"/>
      <c r="M6045" s="5"/>
    </row>
    <row r="6047" spans="1:13">
      <c r="A6047" s="5"/>
      <c r="B6047" s="6"/>
      <c r="C6047" s="6"/>
      <c r="D6047" s="5"/>
      <c r="E6047" s="5"/>
      <c r="I6047" s="5"/>
      <c r="J6047" s="5"/>
      <c r="K6047" s="5"/>
      <c r="L6047" s="5"/>
      <c r="M6047" s="5"/>
    </row>
    <row r="6048" spans="1:13">
      <c r="A6048" s="5"/>
      <c r="B6048" s="6"/>
      <c r="C6048" s="6"/>
      <c r="D6048" s="5"/>
      <c r="E6048" s="5"/>
      <c r="F6048" s="5"/>
      <c r="G6048" s="5"/>
      <c r="H6048" s="5"/>
      <c r="I6048" s="5"/>
      <c r="J6048" s="5"/>
      <c r="K6048" s="5"/>
      <c r="L6048" s="5"/>
      <c r="M6048" s="5"/>
    </row>
    <row r="6049" spans="1:13">
      <c r="A6049" s="5"/>
      <c r="B6049" s="6"/>
      <c r="C6049" s="6"/>
      <c r="D6049" s="5"/>
      <c r="E6049" s="5"/>
      <c r="F6049" s="5"/>
      <c r="G6049" s="5"/>
      <c r="H6049" s="5"/>
      <c r="I6049" s="5"/>
      <c r="J6049" s="5"/>
      <c r="K6049" s="5"/>
      <c r="L6049" s="5"/>
      <c r="M6049" s="5"/>
    </row>
    <row r="6050" spans="1:13">
      <c r="A6050" s="5"/>
      <c r="B6050" s="6"/>
      <c r="C6050" s="6"/>
      <c r="D6050" s="5"/>
      <c r="E6050" s="5"/>
      <c r="I6050" s="5"/>
      <c r="J6050" s="5"/>
      <c r="K6050" s="5"/>
      <c r="L6050" s="5"/>
      <c r="M6050" s="5"/>
    </row>
    <row r="6051" spans="1:13">
      <c r="A6051" s="5"/>
      <c r="B6051" s="6"/>
      <c r="C6051" s="6"/>
      <c r="I6051" s="5"/>
      <c r="J6051" s="5"/>
      <c r="K6051" s="5"/>
      <c r="L6051" s="5"/>
      <c r="M6051" s="5"/>
    </row>
    <row r="6052" spans="1:13">
      <c r="A6052" s="5"/>
      <c r="I6052" s="5"/>
      <c r="J6052" s="5"/>
      <c r="K6052" s="5"/>
      <c r="L6052" s="5"/>
      <c r="M6052" s="5"/>
    </row>
    <row r="6053" spans="1:13">
      <c r="A6053" s="5"/>
      <c r="I6053" s="5"/>
      <c r="J6053" s="5"/>
      <c r="K6053" s="5"/>
      <c r="L6053" s="5"/>
      <c r="M6053" s="5"/>
    </row>
    <row r="6054" spans="1:13">
      <c r="A6054" s="5"/>
      <c r="B6054" s="6"/>
      <c r="E6054" s="5"/>
      <c r="F6054" s="5"/>
      <c r="G6054" s="5"/>
      <c r="H6054" s="5"/>
      <c r="I6054" s="5"/>
      <c r="J6054" s="5"/>
      <c r="K6054" s="5"/>
      <c r="L6054" s="5"/>
      <c r="M6054" s="5"/>
    </row>
    <row r="6055" spans="1:13">
      <c r="A6055" s="5"/>
      <c r="B6055" s="6"/>
      <c r="C6055" s="6"/>
      <c r="D6055" s="5"/>
      <c r="E6055" s="5"/>
      <c r="F6055" s="5"/>
      <c r="G6055" s="5"/>
      <c r="I6055" s="5"/>
      <c r="J6055" s="5"/>
      <c r="K6055" s="5"/>
      <c r="L6055" s="5"/>
      <c r="M6055" s="5"/>
    </row>
    <row r="6056" spans="1:13">
      <c r="A6056" s="5"/>
      <c r="I6056" s="5"/>
      <c r="J6056" s="5"/>
      <c r="K6056" s="5"/>
      <c r="L6056" s="5"/>
      <c r="M6056" s="5"/>
    </row>
    <row r="6057" spans="1:13">
      <c r="A6057" s="5"/>
      <c r="I6057" s="5"/>
      <c r="J6057" s="5"/>
      <c r="K6057" s="5"/>
      <c r="L6057" s="5"/>
      <c r="M6057" s="5"/>
    </row>
    <row r="6058" spans="1:13">
      <c r="A6058" s="5"/>
      <c r="E6058" s="5"/>
      <c r="I6058" s="5"/>
      <c r="J6058" s="5"/>
      <c r="K6058" s="5"/>
      <c r="L6058" s="5"/>
      <c r="M6058" s="5"/>
    </row>
    <row r="6059" spans="1:13">
      <c r="A6059" s="5"/>
      <c r="B6059" s="6"/>
      <c r="C6059" s="6"/>
      <c r="D6059" s="5"/>
      <c r="E6059" s="5"/>
      <c r="F6059" s="5"/>
      <c r="G6059" s="5"/>
      <c r="H6059" s="5"/>
      <c r="I6059" s="5"/>
      <c r="J6059" s="5"/>
      <c r="K6059" s="5"/>
      <c r="L6059" s="5"/>
      <c r="M6059" s="5"/>
    </row>
    <row r="6060" spans="1:13">
      <c r="A6060" s="5"/>
      <c r="I6060" s="5"/>
      <c r="J6060" s="5"/>
      <c r="K6060" s="5"/>
      <c r="L6060" s="5"/>
      <c r="M6060" s="5"/>
    </row>
    <row r="6061" spans="1:13">
      <c r="A6061" s="5"/>
      <c r="E6061" s="5"/>
      <c r="F6061" s="5"/>
      <c r="G6061" s="5"/>
      <c r="I6061" s="5"/>
      <c r="J6061" s="5"/>
      <c r="K6061" s="5"/>
      <c r="L6061" s="5"/>
      <c r="M6061" s="5"/>
    </row>
    <row r="6062" spans="1:13">
      <c r="A6062" s="5"/>
      <c r="I6062" s="5"/>
      <c r="J6062" s="5"/>
      <c r="K6062" s="5"/>
      <c r="L6062" s="5"/>
      <c r="M6062" s="5"/>
    </row>
    <row r="6063" spans="1:13">
      <c r="A6063" s="5"/>
      <c r="I6063" s="5"/>
      <c r="J6063" s="5"/>
      <c r="K6063" s="5"/>
      <c r="L6063" s="5"/>
      <c r="M6063" s="5"/>
    </row>
    <row r="6066" spans="1:13">
      <c r="A6066" s="5"/>
      <c r="I6066" s="5"/>
      <c r="J6066" s="5"/>
      <c r="K6066" s="5"/>
      <c r="L6066" s="5"/>
      <c r="M6066" s="5"/>
    </row>
    <row r="6067" spans="1:13">
      <c r="A6067" s="5"/>
      <c r="B6067" s="6"/>
      <c r="C6067" s="6"/>
      <c r="D6067" s="5"/>
      <c r="E6067" s="5"/>
      <c r="F6067" s="5"/>
      <c r="G6067" s="5"/>
      <c r="H6067" s="5"/>
      <c r="I6067" s="5"/>
      <c r="J6067" s="5"/>
      <c r="K6067" s="5"/>
      <c r="L6067" s="5"/>
      <c r="M6067" s="5"/>
    </row>
    <row r="6068" spans="1:13">
      <c r="A6068" s="5"/>
      <c r="I6068" s="5"/>
      <c r="J6068" s="5"/>
      <c r="K6068" s="5"/>
      <c r="L6068" s="5"/>
      <c r="M6068" s="5"/>
    </row>
    <row r="6069" spans="1:13">
      <c r="A6069" s="5"/>
      <c r="I6069" s="5"/>
      <c r="J6069" s="5"/>
      <c r="K6069" s="5"/>
      <c r="L6069" s="5"/>
      <c r="M6069" s="5"/>
    </row>
    <row r="6070" spans="1:13">
      <c r="A6070" s="5"/>
      <c r="B6070" s="6"/>
      <c r="C6070" s="6"/>
      <c r="D6070" s="5"/>
      <c r="E6070" s="5"/>
      <c r="F6070" s="5"/>
      <c r="G6070" s="5"/>
      <c r="H6070" s="5"/>
      <c r="I6070" s="5"/>
      <c r="J6070" s="5"/>
      <c r="K6070" s="5"/>
      <c r="L6070" s="5"/>
      <c r="M6070" s="5"/>
    </row>
    <row r="6071" spans="1:13">
      <c r="A6071" s="5"/>
      <c r="I6071" s="5"/>
      <c r="J6071" s="5"/>
      <c r="K6071" s="5"/>
      <c r="L6071" s="5"/>
      <c r="M6071" s="5"/>
    </row>
    <row r="6073" spans="1:13">
      <c r="A6073" s="5"/>
      <c r="I6073" s="5"/>
      <c r="J6073" s="5"/>
      <c r="K6073" s="5"/>
      <c r="L6073" s="5"/>
      <c r="M6073" s="5"/>
    </row>
  </sheetData>
  <pageMargins left="0.75" right="0.75" top="1" bottom="1" header="0.5" footer="0.5"/>
  <pageSetup scale="3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282"/>
  <sheetViews>
    <sheetView view="pageBreakPreview" zoomScale="60" zoomScaleNormal="85" workbookViewId="0">
      <pane xSplit="1" ySplit="8" topLeftCell="B9" activePane="bottomRight" state="frozen"/>
      <selection activeCell="O90" sqref="O90"/>
      <selection pane="topRight" activeCell="O90" sqref="O90"/>
      <selection pane="bottomLeft" activeCell="O90" sqref="O90"/>
      <selection pane="bottomRight" activeCell="B9" sqref="B9"/>
    </sheetView>
  </sheetViews>
  <sheetFormatPr defaultRowHeight="12.75"/>
  <cols>
    <col min="1" max="1" width="64.28515625" customWidth="1"/>
    <col min="2" max="3" width="13.28515625" style="1" bestFit="1" customWidth="1"/>
    <col min="4" max="10" width="13.28515625" bestFit="1" customWidth="1"/>
  </cols>
  <sheetData>
    <row r="1" spans="1:10">
      <c r="A1" s="5" t="s">
        <v>0</v>
      </c>
    </row>
    <row r="2" spans="1:10">
      <c r="A2" s="5" t="s">
        <v>1</v>
      </c>
      <c r="D2" s="1"/>
      <c r="E2" s="1"/>
      <c r="F2" s="1"/>
      <c r="G2" s="1"/>
      <c r="H2" s="1"/>
    </row>
    <row r="3" spans="1:10">
      <c r="A3" s="5" t="s">
        <v>2</v>
      </c>
      <c r="D3" s="1"/>
      <c r="E3" s="1"/>
      <c r="F3" s="1"/>
      <c r="G3" s="1"/>
      <c r="H3" s="1"/>
    </row>
    <row r="4" spans="1:10">
      <c r="A4" s="5" t="s">
        <v>3</v>
      </c>
      <c r="D4" s="1"/>
      <c r="E4" s="1"/>
      <c r="F4" s="1"/>
      <c r="G4" s="1"/>
      <c r="H4" s="1"/>
    </row>
    <row r="5" spans="1:10">
      <c r="A5" s="5" t="s">
        <v>42</v>
      </c>
      <c r="D5" s="4"/>
      <c r="E5" s="4"/>
      <c r="F5" s="4"/>
      <c r="G5" s="4"/>
      <c r="H5" s="4"/>
    </row>
    <row r="6" spans="1:10">
      <c r="D6" s="4"/>
      <c r="E6" s="4"/>
      <c r="F6" s="4"/>
      <c r="G6" s="4"/>
      <c r="H6" s="4"/>
    </row>
    <row r="7" spans="1:10">
      <c r="B7" s="7" t="s">
        <v>1128</v>
      </c>
      <c r="C7" s="7" t="s">
        <v>1128</v>
      </c>
      <c r="D7" s="7" t="s">
        <v>1128</v>
      </c>
      <c r="E7" s="7" t="s">
        <v>1128</v>
      </c>
      <c r="F7" s="7" t="s">
        <v>1128</v>
      </c>
      <c r="G7" s="7" t="s">
        <v>1128</v>
      </c>
      <c r="H7" s="155" t="s">
        <v>1127</v>
      </c>
      <c r="I7" s="155" t="s">
        <v>1127</v>
      </c>
      <c r="J7" s="155" t="s">
        <v>1127</v>
      </c>
    </row>
    <row r="8" spans="1:10">
      <c r="B8" s="7" t="s">
        <v>11</v>
      </c>
      <c r="C8" s="7" t="s">
        <v>12</v>
      </c>
      <c r="D8" s="7" t="s">
        <v>13</v>
      </c>
      <c r="E8" s="7" t="s">
        <v>14</v>
      </c>
      <c r="F8" s="7" t="s">
        <v>15</v>
      </c>
      <c r="G8" s="7" t="s">
        <v>16</v>
      </c>
      <c r="H8" s="7" t="s">
        <v>5</v>
      </c>
      <c r="I8" s="7" t="s">
        <v>6</v>
      </c>
      <c r="J8" s="7" t="s">
        <v>7</v>
      </c>
    </row>
    <row r="9" spans="1:10">
      <c r="B9" s="3"/>
      <c r="C9" s="3"/>
      <c r="D9" s="4"/>
      <c r="E9" s="4"/>
      <c r="F9" s="4"/>
      <c r="G9" s="4"/>
      <c r="H9" s="4"/>
    </row>
    <row r="10" spans="1:10" ht="15">
      <c r="A10" s="76" t="s">
        <v>358</v>
      </c>
      <c r="B10" s="160">
        <v>299364.49</v>
      </c>
      <c r="C10" s="160">
        <v>296507.67</v>
      </c>
      <c r="D10" s="160">
        <v>445473.92</v>
      </c>
      <c r="E10" s="160">
        <v>293484.46999999997</v>
      </c>
      <c r="F10" s="160">
        <v>288695.36</v>
      </c>
      <c r="G10" s="160">
        <v>277455.92</v>
      </c>
      <c r="H10" s="160">
        <v>0</v>
      </c>
      <c r="I10" s="160">
        <v>0</v>
      </c>
      <c r="J10" s="160">
        <v>0</v>
      </c>
    </row>
    <row r="11" spans="1:10" ht="15">
      <c r="A11" s="217" t="s">
        <v>880</v>
      </c>
      <c r="B11" s="166">
        <v>0</v>
      </c>
      <c r="C11" s="166">
        <v>0</v>
      </c>
      <c r="D11" s="166">
        <v>0</v>
      </c>
      <c r="E11" s="166">
        <v>0</v>
      </c>
      <c r="F11" s="166">
        <v>0</v>
      </c>
      <c r="G11" s="166">
        <v>0</v>
      </c>
      <c r="H11" s="160">
        <v>0</v>
      </c>
      <c r="I11" s="160">
        <v>0</v>
      </c>
      <c r="J11" s="160">
        <v>0</v>
      </c>
    </row>
    <row r="12" spans="1:10" ht="15">
      <c r="A12" s="153" t="s">
        <v>48</v>
      </c>
      <c r="B12" s="160">
        <v>1464129.95</v>
      </c>
      <c r="C12" s="160">
        <v>1467917.9</v>
      </c>
      <c r="D12" s="160">
        <v>2252373.2200000002</v>
      </c>
      <c r="E12" s="160">
        <v>1421629.92</v>
      </c>
      <c r="F12" s="160">
        <v>1388189.18</v>
      </c>
      <c r="G12" s="160">
        <v>1393642.5</v>
      </c>
      <c r="H12" s="160">
        <v>0</v>
      </c>
      <c r="I12" s="160">
        <v>0</v>
      </c>
      <c r="J12" s="160">
        <v>0</v>
      </c>
    </row>
    <row r="13" spans="1:10" ht="15">
      <c r="A13" s="153" t="s">
        <v>50</v>
      </c>
      <c r="B13" s="160">
        <v>322694.12</v>
      </c>
      <c r="C13" s="160">
        <v>312975.15000000002</v>
      </c>
      <c r="D13" s="160">
        <v>484049.56</v>
      </c>
      <c r="E13" s="160">
        <v>348493.37</v>
      </c>
      <c r="F13" s="160">
        <v>324655.96999999997</v>
      </c>
      <c r="G13" s="160">
        <v>326667.33</v>
      </c>
      <c r="H13" s="160">
        <v>2594126.5699999998</v>
      </c>
      <c r="I13" s="160">
        <v>2711505.03</v>
      </c>
      <c r="J13" s="160">
        <v>2359369.61</v>
      </c>
    </row>
    <row r="14" spans="1:10" ht="15">
      <c r="A14" s="153" t="s">
        <v>359</v>
      </c>
      <c r="B14" s="160">
        <v>6967.65</v>
      </c>
      <c r="C14" s="160">
        <v>21813.23</v>
      </c>
      <c r="D14" s="160">
        <v>36837.46</v>
      </c>
      <c r="E14" s="160">
        <v>7455.21</v>
      </c>
      <c r="F14" s="160">
        <v>35839.42</v>
      </c>
      <c r="G14" s="160">
        <v>22409.96</v>
      </c>
      <c r="H14" s="160">
        <v>7077.99</v>
      </c>
      <c r="I14" s="160">
        <v>7399.72</v>
      </c>
      <c r="J14" s="160">
        <v>6434.54</v>
      </c>
    </row>
    <row r="15" spans="1:10" ht="15">
      <c r="A15" s="153" t="s">
        <v>360</v>
      </c>
      <c r="B15" s="160">
        <v>-8029.91</v>
      </c>
      <c r="C15" s="160">
        <v>-25928.53</v>
      </c>
      <c r="D15" s="160">
        <v>-31491.9</v>
      </c>
      <c r="E15" s="160">
        <v>-7150.35</v>
      </c>
      <c r="F15" s="160">
        <v>-36997.86</v>
      </c>
      <c r="G15" s="160">
        <v>-23302.23</v>
      </c>
      <c r="H15" s="160">
        <v>-7077.99</v>
      </c>
      <c r="I15" s="160">
        <v>-7399.72</v>
      </c>
      <c r="J15" s="160">
        <v>-6434.54</v>
      </c>
    </row>
    <row r="16" spans="1:10" ht="15">
      <c r="A16" s="153" t="s">
        <v>91</v>
      </c>
      <c r="B16" s="160">
        <v>42716.61</v>
      </c>
      <c r="C16" s="160">
        <v>-1856.93</v>
      </c>
      <c r="D16" s="160">
        <v>-118484.33</v>
      </c>
      <c r="E16" s="160">
        <v>13799.68</v>
      </c>
      <c r="F16" s="160">
        <v>41867.57</v>
      </c>
      <c r="G16" s="160">
        <v>8815.0499999999993</v>
      </c>
      <c r="H16" s="160">
        <v>0</v>
      </c>
      <c r="I16" s="160">
        <v>0</v>
      </c>
      <c r="J16" s="160">
        <v>0</v>
      </c>
    </row>
    <row r="17" spans="1:16" ht="15">
      <c r="A17" s="217" t="s">
        <v>882</v>
      </c>
      <c r="B17" s="166">
        <v>0</v>
      </c>
      <c r="C17" s="166">
        <v>0</v>
      </c>
      <c r="D17" s="166">
        <v>0</v>
      </c>
      <c r="E17" s="166">
        <v>0</v>
      </c>
      <c r="F17" s="166">
        <v>0</v>
      </c>
      <c r="G17" s="166">
        <v>0</v>
      </c>
      <c r="H17" s="160">
        <v>0</v>
      </c>
      <c r="I17" s="160">
        <v>0</v>
      </c>
      <c r="J17" s="160">
        <v>0</v>
      </c>
    </row>
    <row r="18" spans="1:16" ht="15">
      <c r="A18" s="153" t="s">
        <v>93</v>
      </c>
      <c r="B18" s="160">
        <v>249635.75</v>
      </c>
      <c r="C18" s="160">
        <v>2462.16</v>
      </c>
      <c r="D18" s="160">
        <v>-580282.42000000004</v>
      </c>
      <c r="E18" s="160">
        <v>52624.76</v>
      </c>
      <c r="F18" s="160">
        <v>198196.16</v>
      </c>
      <c r="G18" s="160">
        <v>72136.13</v>
      </c>
      <c r="H18" s="160">
        <v>0</v>
      </c>
      <c r="I18" s="160">
        <v>0</v>
      </c>
      <c r="J18" s="160">
        <v>0</v>
      </c>
    </row>
    <row r="19" spans="1:16" ht="15">
      <c r="A19" s="153" t="s">
        <v>96</v>
      </c>
      <c r="B19" s="160">
        <v>49643.38</v>
      </c>
      <c r="C19" s="160">
        <v>-6317.34</v>
      </c>
      <c r="D19" s="160">
        <v>-134343.59</v>
      </c>
      <c r="E19" s="160">
        <v>34370.82</v>
      </c>
      <c r="F19" s="160">
        <v>42981.91</v>
      </c>
      <c r="G19" s="160">
        <v>16890.7</v>
      </c>
      <c r="H19" s="160">
        <v>0</v>
      </c>
      <c r="I19" s="160">
        <v>0</v>
      </c>
      <c r="J19" s="160">
        <v>0</v>
      </c>
    </row>
    <row r="20" spans="1:16" ht="15">
      <c r="A20" s="153" t="s">
        <v>357</v>
      </c>
      <c r="B20" s="160">
        <v>0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</row>
    <row r="21" spans="1:16" ht="15">
      <c r="A21" s="153" t="s">
        <v>362</v>
      </c>
      <c r="B21" s="160">
        <v>1983.14</v>
      </c>
      <c r="C21" s="160">
        <v>4845.8100000000004</v>
      </c>
      <c r="D21" s="160">
        <v>2123.0700000000002</v>
      </c>
      <c r="E21" s="160">
        <v>13492.65</v>
      </c>
      <c r="F21" s="160">
        <v>15612.34</v>
      </c>
      <c r="G21" s="160">
        <v>12152.45</v>
      </c>
      <c r="H21" s="160">
        <v>0</v>
      </c>
      <c r="I21" s="160">
        <v>0</v>
      </c>
      <c r="J21" s="160">
        <v>0</v>
      </c>
    </row>
    <row r="22" spans="1:16" ht="15">
      <c r="A22" s="153" t="s">
        <v>363</v>
      </c>
      <c r="B22" s="163">
        <v>-920.88</v>
      </c>
      <c r="C22" s="163">
        <v>-730.51</v>
      </c>
      <c r="D22" s="163">
        <v>-7468.63</v>
      </c>
      <c r="E22" s="163">
        <v>-5705.21</v>
      </c>
      <c r="F22" s="163">
        <v>-14453.9</v>
      </c>
      <c r="G22" s="163">
        <v>-11260.18</v>
      </c>
      <c r="H22" s="163">
        <v>0</v>
      </c>
      <c r="I22" s="163">
        <v>0</v>
      </c>
      <c r="J22" s="163">
        <v>0</v>
      </c>
    </row>
    <row r="23" spans="1:16" s="51" customFormat="1" ht="15">
      <c r="A23" s="8" t="s">
        <v>755</v>
      </c>
      <c r="B23" s="164">
        <v>2428184.2999999998</v>
      </c>
      <c r="C23" s="164">
        <v>2071688.61</v>
      </c>
      <c r="D23" s="164">
        <v>2348786.36</v>
      </c>
      <c r="E23" s="164">
        <v>2172495.3199999998</v>
      </c>
      <c r="F23" s="164">
        <v>2284586.15</v>
      </c>
      <c r="G23" s="164">
        <v>2095607.63</v>
      </c>
      <c r="H23" s="164">
        <v>2594126.5699999998</v>
      </c>
      <c r="I23" s="164">
        <v>2711505.03</v>
      </c>
      <c r="J23" s="164">
        <v>2359369.61</v>
      </c>
      <c r="K23" s="93">
        <f>B23-(SUM(B10:B22))</f>
        <v>0</v>
      </c>
      <c r="L23" s="93">
        <f t="shared" ref="L23:P23" si="0">C23-(SUM(C10:C22))</f>
        <v>0</v>
      </c>
      <c r="M23" s="93">
        <f t="shared" si="0"/>
        <v>0</v>
      </c>
      <c r="N23" s="93">
        <f t="shared" si="0"/>
        <v>0</v>
      </c>
      <c r="O23" s="93">
        <f t="shared" si="0"/>
        <v>0</v>
      </c>
      <c r="P23" s="93">
        <f t="shared" si="0"/>
        <v>0</v>
      </c>
    </row>
    <row r="24" spans="1:16" ht="15">
      <c r="A24" s="153"/>
      <c r="B24" s="160"/>
      <c r="C24" s="160"/>
      <c r="D24" s="160"/>
      <c r="E24" s="160"/>
      <c r="F24" s="160"/>
      <c r="G24" s="160"/>
      <c r="H24" s="160"/>
      <c r="I24" s="160"/>
      <c r="J24" s="160"/>
    </row>
    <row r="25" spans="1:16" ht="15">
      <c r="A25" s="153" t="s">
        <v>120</v>
      </c>
      <c r="B25" s="160">
        <v>106840.11</v>
      </c>
      <c r="C25" s="160">
        <v>91154.3</v>
      </c>
      <c r="D25" s="160">
        <v>103346.59</v>
      </c>
      <c r="E25" s="160">
        <v>95233.72</v>
      </c>
      <c r="F25" s="160">
        <v>100521.79</v>
      </c>
      <c r="G25" s="160">
        <v>92206.74</v>
      </c>
      <c r="H25" s="160">
        <v>0</v>
      </c>
      <c r="I25" s="160">
        <v>0</v>
      </c>
      <c r="J25" s="160">
        <v>0</v>
      </c>
    </row>
    <row r="26" spans="1:16" ht="15">
      <c r="A26" s="153" t="s">
        <v>465</v>
      </c>
      <c r="B26" s="160">
        <v>77701.899999999994</v>
      </c>
      <c r="C26" s="160">
        <v>66294.03</v>
      </c>
      <c r="D26" s="160">
        <v>75161.17</v>
      </c>
      <c r="E26" s="160">
        <v>69260.91</v>
      </c>
      <c r="F26" s="160">
        <v>73106.759999999995</v>
      </c>
      <c r="G26" s="160">
        <v>67059.45</v>
      </c>
      <c r="H26" s="160">
        <v>0</v>
      </c>
      <c r="I26" s="160">
        <v>0</v>
      </c>
      <c r="J26" s="160">
        <v>0</v>
      </c>
    </row>
    <row r="27" spans="1:16" ht="15">
      <c r="A27" s="153" t="s">
        <v>121</v>
      </c>
      <c r="B27" s="160">
        <v>478352.31</v>
      </c>
      <c r="C27" s="160">
        <v>408122.67</v>
      </c>
      <c r="D27" s="160">
        <v>462710.91</v>
      </c>
      <c r="E27" s="160">
        <v>426387.4</v>
      </c>
      <c r="F27" s="160">
        <v>450063.48</v>
      </c>
      <c r="G27" s="160">
        <v>412834.69</v>
      </c>
      <c r="H27" s="160">
        <v>0</v>
      </c>
      <c r="I27" s="160">
        <v>0</v>
      </c>
      <c r="J27" s="160">
        <v>0</v>
      </c>
    </row>
    <row r="28" spans="1:16" ht="15">
      <c r="A28" s="153" t="s">
        <v>469</v>
      </c>
      <c r="B28" s="160">
        <v>89842.81</v>
      </c>
      <c r="C28" s="160">
        <v>76652.490000000005</v>
      </c>
      <c r="D28" s="160">
        <v>86905.08</v>
      </c>
      <c r="E28" s="160">
        <v>80082.92</v>
      </c>
      <c r="F28" s="160">
        <v>84529.69</v>
      </c>
      <c r="G28" s="160">
        <v>77537.48</v>
      </c>
      <c r="H28" s="160">
        <v>0</v>
      </c>
      <c r="I28" s="160">
        <v>0</v>
      </c>
      <c r="J28" s="160">
        <v>0</v>
      </c>
    </row>
    <row r="29" spans="1:16" ht="15">
      <c r="A29" s="153" t="s">
        <v>471</v>
      </c>
      <c r="B29" s="160">
        <v>2428.1799999999998</v>
      </c>
      <c r="C29" s="160">
        <v>2071.6999999999998</v>
      </c>
      <c r="D29" s="160">
        <v>2348.79</v>
      </c>
      <c r="E29" s="160">
        <v>2164.39</v>
      </c>
      <c r="F29" s="160">
        <v>2284.59</v>
      </c>
      <c r="G29" s="160">
        <v>2095.62</v>
      </c>
      <c r="H29" s="160">
        <v>0</v>
      </c>
      <c r="I29" s="160">
        <v>0</v>
      </c>
      <c r="J29" s="160">
        <v>0</v>
      </c>
    </row>
    <row r="30" spans="1:16" ht="15">
      <c r="A30" s="153" t="s">
        <v>122</v>
      </c>
      <c r="B30" s="160">
        <v>26710.02</v>
      </c>
      <c r="C30" s="160">
        <v>22788.58</v>
      </c>
      <c r="D30" s="160">
        <v>25836.639999999999</v>
      </c>
      <c r="E30" s="160">
        <v>23808.44</v>
      </c>
      <c r="F30" s="160">
        <v>25130.46</v>
      </c>
      <c r="G30" s="160">
        <v>23051.68</v>
      </c>
      <c r="H30" s="160">
        <v>0</v>
      </c>
      <c r="I30" s="160">
        <v>0</v>
      </c>
      <c r="J30" s="160">
        <v>0</v>
      </c>
    </row>
    <row r="31" spans="1:16" ht="15">
      <c r="A31" s="153" t="s">
        <v>473</v>
      </c>
      <c r="B31" s="160">
        <v>4856.37</v>
      </c>
      <c r="C31" s="160">
        <v>4143.3900000000003</v>
      </c>
      <c r="D31" s="160">
        <v>4697.57</v>
      </c>
      <c r="E31" s="160">
        <v>4328.8100000000004</v>
      </c>
      <c r="F31" s="160">
        <v>4569.17</v>
      </c>
      <c r="G31" s="160">
        <v>4191.21</v>
      </c>
      <c r="H31" s="160">
        <v>0</v>
      </c>
      <c r="I31" s="160">
        <v>0</v>
      </c>
      <c r="J31" s="160">
        <v>0</v>
      </c>
    </row>
    <row r="32" spans="1:16" ht="15">
      <c r="A32" s="153" t="s">
        <v>123</v>
      </c>
      <c r="B32" s="160">
        <v>12140.91</v>
      </c>
      <c r="C32" s="160">
        <v>10358.459999999999</v>
      </c>
      <c r="D32" s="160">
        <v>11743.93</v>
      </c>
      <c r="E32" s="160">
        <v>10822.01</v>
      </c>
      <c r="F32" s="160">
        <v>11422.93</v>
      </c>
      <c r="G32" s="160">
        <v>10478.030000000001</v>
      </c>
      <c r="H32" s="160">
        <v>0</v>
      </c>
      <c r="I32" s="160">
        <v>0</v>
      </c>
      <c r="J32" s="160">
        <v>0</v>
      </c>
    </row>
    <row r="33" spans="1:16" s="51" customFormat="1" ht="15">
      <c r="A33" s="8" t="s">
        <v>756</v>
      </c>
      <c r="B33" s="164">
        <v>798872.61</v>
      </c>
      <c r="C33" s="164">
        <v>681585.62</v>
      </c>
      <c r="D33" s="164">
        <v>772750.68</v>
      </c>
      <c r="E33" s="164">
        <v>712088.6</v>
      </c>
      <c r="F33" s="164">
        <v>751628.87</v>
      </c>
      <c r="G33" s="164">
        <v>689454.9</v>
      </c>
      <c r="H33" s="164">
        <v>852263.99</v>
      </c>
      <c r="I33" s="164">
        <v>890827.02</v>
      </c>
      <c r="J33" s="164">
        <v>775137.83</v>
      </c>
      <c r="K33" s="93">
        <f>B33-(SUM(B25:B32))</f>
        <v>0</v>
      </c>
      <c r="L33" s="93">
        <f t="shared" ref="L33:P33" si="1">C33-(SUM(C25:C32))</f>
        <v>0</v>
      </c>
      <c r="M33" s="93">
        <f t="shared" si="1"/>
        <v>0</v>
      </c>
      <c r="N33" s="93">
        <f t="shared" si="1"/>
        <v>0</v>
      </c>
      <c r="O33" s="93">
        <f t="shared" si="1"/>
        <v>0</v>
      </c>
      <c r="P33" s="93">
        <f t="shared" si="1"/>
        <v>0</v>
      </c>
    </row>
    <row r="34" spans="1:16" ht="15">
      <c r="A34" s="153"/>
      <c r="B34" s="160"/>
      <c r="C34" s="160"/>
      <c r="D34" s="160"/>
      <c r="E34" s="160"/>
      <c r="F34" s="160"/>
      <c r="G34" s="160"/>
      <c r="H34" s="160"/>
      <c r="I34" s="160"/>
      <c r="J34" s="160"/>
    </row>
    <row r="35" spans="1:16" ht="15">
      <c r="A35" s="153" t="s">
        <v>318</v>
      </c>
      <c r="B35" s="160">
        <v>3068.46</v>
      </c>
      <c r="C35" s="160">
        <v>3558.4</v>
      </c>
      <c r="D35" s="160">
        <v>5080.62</v>
      </c>
      <c r="E35" s="160">
        <v>5150.95</v>
      </c>
      <c r="F35" s="160">
        <v>6867.34</v>
      </c>
      <c r="G35" s="160">
        <v>5458.83</v>
      </c>
      <c r="H35" s="160">
        <v>0</v>
      </c>
      <c r="I35" s="160">
        <v>0</v>
      </c>
      <c r="J35" s="160">
        <v>0</v>
      </c>
    </row>
    <row r="36" spans="1:16" ht="15">
      <c r="A36" s="153" t="s">
        <v>325</v>
      </c>
      <c r="B36" s="160">
        <v>10446.32</v>
      </c>
      <c r="C36" s="160">
        <v>9435.43</v>
      </c>
      <c r="D36" s="160">
        <v>-91624.65</v>
      </c>
      <c r="E36" s="160">
        <v>7237.86</v>
      </c>
      <c r="F36" s="160">
        <v>46213.34</v>
      </c>
      <c r="G36" s="160">
        <v>11651.36</v>
      </c>
      <c r="H36" s="160">
        <v>13451.37</v>
      </c>
      <c r="I36" s="160">
        <v>13451.37</v>
      </c>
      <c r="J36" s="160">
        <v>16736.84</v>
      </c>
    </row>
    <row r="37" spans="1:16" ht="15">
      <c r="A37" s="153" t="s">
        <v>326</v>
      </c>
      <c r="B37" s="160">
        <v>10448.01</v>
      </c>
      <c r="C37" s="160">
        <v>9436.91</v>
      </c>
      <c r="D37" s="160">
        <v>-107642.06</v>
      </c>
      <c r="E37" s="160">
        <v>6343.76</v>
      </c>
      <c r="F37" s="160">
        <v>28917.82</v>
      </c>
      <c r="G37" s="160">
        <v>7887.91</v>
      </c>
      <c r="H37" s="160">
        <v>10082.370000000001</v>
      </c>
      <c r="I37" s="160">
        <v>10082.370000000001</v>
      </c>
      <c r="J37" s="160">
        <v>9757.1299999999992</v>
      </c>
    </row>
    <row r="38" spans="1:16" ht="15">
      <c r="A38" s="153" t="s">
        <v>317</v>
      </c>
      <c r="B38" s="160">
        <v>938.88</v>
      </c>
      <c r="C38" s="160">
        <v>848.02</v>
      </c>
      <c r="D38" s="160">
        <v>938.88</v>
      </c>
      <c r="E38" s="160">
        <v>908.61</v>
      </c>
      <c r="F38" s="160">
        <v>938.88</v>
      </c>
      <c r="G38" s="160">
        <v>908.59</v>
      </c>
      <c r="H38" s="160">
        <v>968.34</v>
      </c>
      <c r="I38" s="160">
        <v>968.34</v>
      </c>
      <c r="J38" s="160">
        <v>937.1</v>
      </c>
    </row>
    <row r="39" spans="1:16" ht="15">
      <c r="A39" s="153" t="s">
        <v>119</v>
      </c>
      <c r="B39" s="160">
        <v>8783.77</v>
      </c>
      <c r="C39" s="160">
        <v>1592.33</v>
      </c>
      <c r="D39" s="160">
        <v>4672.41</v>
      </c>
      <c r="E39" s="160">
        <v>1134.75</v>
      </c>
      <c r="F39" s="160">
        <v>2478.88</v>
      </c>
      <c r="G39" s="160">
        <v>573.41999999999996</v>
      </c>
      <c r="H39" s="160">
        <v>0</v>
      </c>
      <c r="I39" s="160">
        <v>0</v>
      </c>
      <c r="J39" s="160">
        <v>0</v>
      </c>
    </row>
    <row r="40" spans="1:16" ht="15">
      <c r="A40" s="153" t="s">
        <v>112</v>
      </c>
      <c r="B40" s="160">
        <v>5791.63</v>
      </c>
      <c r="C40" s="160">
        <v>9831.91</v>
      </c>
      <c r="D40" s="160">
        <v>5456.4</v>
      </c>
      <c r="E40" s="160">
        <v>7431.18</v>
      </c>
      <c r="F40" s="160">
        <v>5139.83</v>
      </c>
      <c r="G40" s="160">
        <v>5184.32</v>
      </c>
      <c r="H40" s="160">
        <v>0</v>
      </c>
      <c r="I40" s="160">
        <v>0</v>
      </c>
      <c r="J40" s="160">
        <v>0</v>
      </c>
    </row>
    <row r="41" spans="1:16" ht="15">
      <c r="A41" s="153" t="s">
        <v>1165</v>
      </c>
      <c r="B41" s="160">
        <v>0</v>
      </c>
      <c r="C41" s="160">
        <v>0</v>
      </c>
      <c r="D41" s="160">
        <v>0</v>
      </c>
      <c r="E41" s="160">
        <v>0</v>
      </c>
      <c r="F41" s="160">
        <v>0</v>
      </c>
      <c r="G41" s="160">
        <v>1792.57</v>
      </c>
      <c r="H41" s="160"/>
      <c r="I41" s="160"/>
      <c r="J41" s="160"/>
    </row>
    <row r="42" spans="1:16" ht="15">
      <c r="A42" s="153" t="s">
        <v>1166</v>
      </c>
      <c r="B42" s="160">
        <v>0</v>
      </c>
      <c r="C42" s="160">
        <v>0</v>
      </c>
      <c r="D42" s="160">
        <v>0</v>
      </c>
      <c r="E42" s="160">
        <v>0</v>
      </c>
      <c r="F42" s="160">
        <v>0</v>
      </c>
      <c r="G42" s="160">
        <v>490.57</v>
      </c>
      <c r="H42" s="160"/>
      <c r="I42" s="160"/>
      <c r="J42" s="160"/>
    </row>
    <row r="43" spans="1:16" ht="15">
      <c r="A43" s="153" t="s">
        <v>117</v>
      </c>
      <c r="B43" s="160">
        <v>0</v>
      </c>
      <c r="C43" s="160">
        <v>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</row>
    <row r="44" spans="1:16" ht="15">
      <c r="A44" s="153" t="s">
        <v>493</v>
      </c>
      <c r="B44" s="160">
        <v>2342.9899999999998</v>
      </c>
      <c r="C44" s="160">
        <v>1950.05</v>
      </c>
      <c r="D44" s="160">
        <v>137.41999999999999</v>
      </c>
      <c r="E44" s="160">
        <v>0</v>
      </c>
      <c r="F44" s="160">
        <v>570.52</v>
      </c>
      <c r="G44" s="160">
        <v>1807</v>
      </c>
      <c r="H44" s="160">
        <v>0</v>
      </c>
      <c r="I44" s="160">
        <v>0</v>
      </c>
      <c r="J44" s="160">
        <v>0</v>
      </c>
    </row>
    <row r="45" spans="1:16" s="51" customFormat="1" ht="15">
      <c r="A45" s="8" t="s">
        <v>757</v>
      </c>
      <c r="B45" s="164">
        <v>41820.06</v>
      </c>
      <c r="C45" s="164">
        <v>36653.050000000003</v>
      </c>
      <c r="D45" s="164">
        <v>-182980.98</v>
      </c>
      <c r="E45" s="164">
        <v>28207.11</v>
      </c>
      <c r="F45" s="164">
        <v>91126.61</v>
      </c>
      <c r="G45" s="164">
        <v>35754.57</v>
      </c>
      <c r="H45" s="164">
        <v>39414.080000000002</v>
      </c>
      <c r="I45" s="164">
        <v>39414.080000000002</v>
      </c>
      <c r="J45" s="164">
        <v>55507.07</v>
      </c>
      <c r="K45" s="93">
        <f>B45-(SUM(B35:B44))</f>
        <v>0</v>
      </c>
      <c r="L45" s="93">
        <f t="shared" ref="L45:P45" si="2">C45-(SUM(C35:C44))</f>
        <v>0</v>
      </c>
      <c r="M45" s="93">
        <f t="shared" si="2"/>
        <v>0</v>
      </c>
      <c r="N45" s="93">
        <f t="shared" si="2"/>
        <v>0</v>
      </c>
      <c r="O45" s="93">
        <f t="shared" si="2"/>
        <v>0</v>
      </c>
      <c r="P45" s="93">
        <f t="shared" si="2"/>
        <v>0</v>
      </c>
    </row>
    <row r="46" spans="1:16" ht="15">
      <c r="A46" s="153"/>
      <c r="B46" s="160"/>
      <c r="C46" s="160"/>
      <c r="D46" s="160"/>
      <c r="E46" s="160"/>
      <c r="F46" s="160"/>
      <c r="G46" s="160"/>
      <c r="H46" s="160"/>
      <c r="I46" s="160"/>
      <c r="J46" s="160"/>
    </row>
    <row r="47" spans="1:16" ht="15">
      <c r="A47" s="153" t="s">
        <v>125</v>
      </c>
      <c r="B47" s="160">
        <v>8105.89</v>
      </c>
      <c r="C47" s="160">
        <v>8105.89</v>
      </c>
      <c r="D47" s="160">
        <v>7660.39</v>
      </c>
      <c r="E47" s="160">
        <v>7660.39</v>
      </c>
      <c r="F47" s="160">
        <v>7660.39</v>
      </c>
      <c r="G47" s="160">
        <v>7660.39</v>
      </c>
      <c r="H47" s="160">
        <v>0</v>
      </c>
      <c r="I47" s="160">
        <v>0</v>
      </c>
      <c r="J47" s="160">
        <v>0</v>
      </c>
    </row>
    <row r="48" spans="1:16" ht="15">
      <c r="A48" s="178" t="s">
        <v>992</v>
      </c>
      <c r="B48" s="160">
        <v>17.28</v>
      </c>
      <c r="C48" s="160">
        <v>17.28</v>
      </c>
      <c r="D48" s="160">
        <v>17.28</v>
      </c>
      <c r="E48" s="179">
        <v>0</v>
      </c>
      <c r="F48" s="179">
        <v>0</v>
      </c>
      <c r="G48" s="179">
        <v>0</v>
      </c>
      <c r="H48" s="160">
        <v>0</v>
      </c>
      <c r="I48" s="160">
        <v>0</v>
      </c>
      <c r="J48" s="160">
        <v>0</v>
      </c>
    </row>
    <row r="49" spans="1:16" s="51" customFormat="1" ht="15">
      <c r="A49" s="8" t="s">
        <v>758</v>
      </c>
      <c r="B49" s="164">
        <v>8123.17</v>
      </c>
      <c r="C49" s="164">
        <v>8123.17</v>
      </c>
      <c r="D49" s="164">
        <v>7677.67</v>
      </c>
      <c r="E49" s="164">
        <v>7660.39</v>
      </c>
      <c r="F49" s="164">
        <v>7660.39</v>
      </c>
      <c r="G49" s="164">
        <v>7660.39</v>
      </c>
      <c r="H49" s="164">
        <v>0</v>
      </c>
      <c r="I49" s="164">
        <v>0</v>
      </c>
      <c r="J49" s="164">
        <v>0</v>
      </c>
    </row>
    <row r="50" spans="1:16" ht="15">
      <c r="A50" s="153"/>
      <c r="B50" s="160"/>
      <c r="C50" s="160"/>
      <c r="D50" s="160"/>
      <c r="E50" s="160"/>
      <c r="F50" s="160"/>
      <c r="G50" s="160"/>
      <c r="H50" s="160"/>
      <c r="I50" s="160"/>
      <c r="J50" s="160"/>
    </row>
    <row r="51" spans="1:16" ht="15">
      <c r="A51" s="153" t="s">
        <v>133</v>
      </c>
      <c r="B51" s="160">
        <v>130399.96</v>
      </c>
      <c r="C51" s="160">
        <v>130399.96</v>
      </c>
      <c r="D51" s="160">
        <v>130399.96</v>
      </c>
      <c r="E51" s="160">
        <v>130399.96</v>
      </c>
      <c r="F51" s="160">
        <v>130399.96</v>
      </c>
      <c r="G51" s="160">
        <v>130399.96</v>
      </c>
      <c r="H51" s="160">
        <v>0</v>
      </c>
      <c r="I51" s="160">
        <v>0</v>
      </c>
      <c r="J51" s="160">
        <v>0</v>
      </c>
    </row>
    <row r="52" spans="1:16" ht="15">
      <c r="A52" s="153" t="s">
        <v>365</v>
      </c>
      <c r="B52" s="160">
        <v>44348.59</v>
      </c>
      <c r="C52" s="160">
        <v>55516.9</v>
      </c>
      <c r="D52" s="160">
        <v>45019.51</v>
      </c>
      <c r="E52" s="160">
        <v>37437.67</v>
      </c>
      <c r="F52" s="160">
        <v>52304.36</v>
      </c>
      <c r="G52" s="160">
        <v>48463.839999999997</v>
      </c>
      <c r="H52" s="160">
        <v>0</v>
      </c>
      <c r="I52" s="160">
        <v>0</v>
      </c>
      <c r="J52" s="160">
        <v>0</v>
      </c>
    </row>
    <row r="53" spans="1:16" ht="15">
      <c r="A53" s="153" t="s">
        <v>336</v>
      </c>
      <c r="B53" s="160">
        <v>0</v>
      </c>
      <c r="C53" s="160">
        <v>998.76</v>
      </c>
      <c r="D53" s="160">
        <v>497.18</v>
      </c>
      <c r="E53" s="160">
        <v>3419.73</v>
      </c>
      <c r="F53" s="160">
        <v>252.37</v>
      </c>
      <c r="G53" s="160">
        <v>0</v>
      </c>
      <c r="H53" s="160">
        <v>0</v>
      </c>
      <c r="I53" s="160">
        <v>0</v>
      </c>
      <c r="J53" s="160">
        <v>0</v>
      </c>
    </row>
    <row r="54" spans="1:16" ht="15">
      <c r="A54" s="153" t="s">
        <v>688</v>
      </c>
      <c r="B54" s="160">
        <v>0</v>
      </c>
      <c r="C54" s="160">
        <v>0</v>
      </c>
      <c r="D54" s="160">
        <v>0</v>
      </c>
      <c r="E54" s="160">
        <v>0</v>
      </c>
      <c r="F54" s="160">
        <v>0</v>
      </c>
      <c r="G54" s="160">
        <v>0</v>
      </c>
      <c r="H54" s="160">
        <v>20063</v>
      </c>
      <c r="I54" s="160">
        <v>20063</v>
      </c>
      <c r="J54" s="160">
        <v>20063</v>
      </c>
    </row>
    <row r="55" spans="1:16" ht="15">
      <c r="A55" s="153" t="s">
        <v>366</v>
      </c>
      <c r="B55" s="160">
        <v>12677.02</v>
      </c>
      <c r="C55" s="160">
        <v>10807.7</v>
      </c>
      <c r="D55" s="160">
        <v>9562.7900000000009</v>
      </c>
      <c r="E55" s="160">
        <v>8416.9</v>
      </c>
      <c r="F55" s="160">
        <v>9462.32</v>
      </c>
      <c r="G55" s="160">
        <v>11000.48</v>
      </c>
      <c r="H55" s="160">
        <v>0</v>
      </c>
      <c r="I55" s="160">
        <v>0</v>
      </c>
      <c r="J55" s="160">
        <v>0</v>
      </c>
    </row>
    <row r="56" spans="1:16" ht="15">
      <c r="A56" s="153" t="s">
        <v>367</v>
      </c>
      <c r="B56" s="160">
        <v>673.52</v>
      </c>
      <c r="C56" s="160">
        <v>512.42999999999995</v>
      </c>
      <c r="D56" s="160">
        <v>680.27</v>
      </c>
      <c r="E56" s="160">
        <v>475.59</v>
      </c>
      <c r="F56" s="160">
        <v>577.53</v>
      </c>
      <c r="G56" s="160">
        <v>689.68</v>
      </c>
      <c r="H56" s="160">
        <v>0</v>
      </c>
      <c r="I56" s="160">
        <v>0</v>
      </c>
      <c r="J56" s="160">
        <v>0</v>
      </c>
    </row>
    <row r="57" spans="1:16" ht="15">
      <c r="A57" s="153" t="s">
        <v>147</v>
      </c>
      <c r="B57" s="160">
        <v>6970.7</v>
      </c>
      <c r="C57" s="160">
        <v>6405.17</v>
      </c>
      <c r="D57" s="160">
        <v>7027.99</v>
      </c>
      <c r="E57" s="160">
        <v>7635.32</v>
      </c>
      <c r="F57" s="160">
        <v>7618.47</v>
      </c>
      <c r="G57" s="160">
        <v>9510.4</v>
      </c>
      <c r="H57" s="160">
        <v>0</v>
      </c>
      <c r="I57" s="160">
        <v>0</v>
      </c>
      <c r="J57" s="160">
        <v>0</v>
      </c>
    </row>
    <row r="58" spans="1:16" ht="15">
      <c r="A58" s="153" t="s">
        <v>689</v>
      </c>
      <c r="B58" s="160">
        <v>0</v>
      </c>
      <c r="C58" s="160">
        <v>0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</row>
    <row r="59" spans="1:16" s="51" customFormat="1" ht="15">
      <c r="A59" s="8" t="s">
        <v>759</v>
      </c>
      <c r="B59" s="164">
        <v>195069.79</v>
      </c>
      <c r="C59" s="164">
        <v>204640.92</v>
      </c>
      <c r="D59" s="164">
        <v>193187.7</v>
      </c>
      <c r="E59" s="164">
        <v>187785.17</v>
      </c>
      <c r="F59" s="164">
        <v>200615.01</v>
      </c>
      <c r="G59" s="164">
        <v>200064.36</v>
      </c>
      <c r="H59" s="164">
        <v>204324.25</v>
      </c>
      <c r="I59" s="164">
        <v>203635.25</v>
      </c>
      <c r="J59" s="164">
        <v>203635.25</v>
      </c>
      <c r="K59" s="93">
        <f>B59-(SUM(B51:B58))</f>
        <v>0</v>
      </c>
      <c r="L59" s="93">
        <f t="shared" ref="L59:P59" si="3">C59-(SUM(C51:C58))</f>
        <v>0</v>
      </c>
      <c r="M59" s="93">
        <f t="shared" si="3"/>
        <v>0</v>
      </c>
      <c r="N59" s="93">
        <f t="shared" si="3"/>
        <v>0</v>
      </c>
      <c r="O59" s="93">
        <f t="shared" si="3"/>
        <v>0</v>
      </c>
      <c r="P59" s="93">
        <f t="shared" si="3"/>
        <v>0</v>
      </c>
    </row>
    <row r="60" spans="1:16" ht="15">
      <c r="A60" s="153"/>
      <c r="B60" s="160"/>
      <c r="C60" s="160"/>
      <c r="D60" s="160"/>
      <c r="E60" s="160"/>
      <c r="F60" s="160"/>
      <c r="G60" s="160"/>
      <c r="H60" s="160"/>
      <c r="I60" s="160"/>
      <c r="J60" s="160"/>
    </row>
    <row r="61" spans="1:16" ht="15">
      <c r="A61" s="153" t="s">
        <v>162</v>
      </c>
      <c r="B61" s="160">
        <v>1281.74</v>
      </c>
      <c r="C61" s="160">
        <v>1278.96</v>
      </c>
      <c r="D61" s="160">
        <v>1279.78</v>
      </c>
      <c r="E61" s="160">
        <v>1279.57</v>
      </c>
      <c r="F61" s="160">
        <v>1279.73</v>
      </c>
      <c r="G61" s="160">
        <v>1278.0999999999999</v>
      </c>
      <c r="H61" s="160">
        <v>0</v>
      </c>
      <c r="I61" s="160">
        <v>0</v>
      </c>
      <c r="J61" s="160">
        <v>0</v>
      </c>
    </row>
    <row r="62" spans="1:16" ht="15">
      <c r="A62" s="153" t="s">
        <v>368</v>
      </c>
      <c r="B62" s="160">
        <v>54</v>
      </c>
      <c r="C62" s="160">
        <v>0</v>
      </c>
      <c r="D62" s="160">
        <v>0</v>
      </c>
      <c r="E62" s="160">
        <v>0</v>
      </c>
      <c r="F62" s="160">
        <v>0</v>
      </c>
      <c r="G62" s="160">
        <v>21</v>
      </c>
      <c r="H62" s="160">
        <v>0</v>
      </c>
      <c r="I62" s="160">
        <v>0</v>
      </c>
      <c r="J62" s="160">
        <v>0</v>
      </c>
    </row>
    <row r="63" spans="1:16" ht="15">
      <c r="A63" s="153" t="s">
        <v>171</v>
      </c>
      <c r="B63" s="160">
        <v>317.58</v>
      </c>
      <c r="C63" s="160">
        <v>121.57</v>
      </c>
      <c r="D63" s="160">
        <v>334.52</v>
      </c>
      <c r="E63" s="160">
        <v>392.82</v>
      </c>
      <c r="F63" s="160">
        <v>128.77000000000001</v>
      </c>
      <c r="G63" s="160">
        <v>192.61</v>
      </c>
      <c r="H63" s="160">
        <v>0</v>
      </c>
      <c r="I63" s="160">
        <v>0</v>
      </c>
      <c r="J63" s="160">
        <v>0</v>
      </c>
    </row>
    <row r="64" spans="1:16" ht="15">
      <c r="A64" s="218" t="s">
        <v>799</v>
      </c>
      <c r="B64" s="160">
        <v>0</v>
      </c>
      <c r="C64" s="160">
        <v>0</v>
      </c>
      <c r="D64" s="160">
        <v>0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</row>
    <row r="65" spans="1:16" s="51" customFormat="1" ht="15">
      <c r="A65" s="8" t="s">
        <v>760</v>
      </c>
      <c r="B65" s="164">
        <v>1653.32</v>
      </c>
      <c r="C65" s="164">
        <v>1400.53</v>
      </c>
      <c r="D65" s="164">
        <v>1614.3</v>
      </c>
      <c r="E65" s="164">
        <v>1672.39</v>
      </c>
      <c r="F65" s="164">
        <v>1408.5</v>
      </c>
      <c r="G65" s="164">
        <v>1491.71</v>
      </c>
      <c r="H65" s="164">
        <v>1701</v>
      </c>
      <c r="I65" s="164">
        <v>1701</v>
      </c>
      <c r="J65" s="164">
        <v>1701</v>
      </c>
      <c r="K65" s="93">
        <f>B65-(SUM(B61:B64))</f>
        <v>0</v>
      </c>
      <c r="L65" s="93">
        <f t="shared" ref="L65:P65" si="4">C65-(SUM(C61:C64))</f>
        <v>0</v>
      </c>
      <c r="M65" s="93">
        <f t="shared" si="4"/>
        <v>0</v>
      </c>
      <c r="N65" s="93">
        <f t="shared" si="4"/>
        <v>0</v>
      </c>
      <c r="O65" s="93">
        <f t="shared" si="4"/>
        <v>0</v>
      </c>
      <c r="P65" s="93">
        <f t="shared" si="4"/>
        <v>0</v>
      </c>
    </row>
    <row r="66" spans="1:16" ht="15">
      <c r="A66" s="153"/>
      <c r="B66" s="160"/>
      <c r="C66" s="160"/>
      <c r="D66" s="160"/>
      <c r="E66" s="160"/>
      <c r="F66" s="160"/>
      <c r="G66" s="160"/>
      <c r="H66" s="160"/>
      <c r="I66" s="160"/>
      <c r="J66" s="160"/>
    </row>
    <row r="67" spans="1:16" ht="15">
      <c r="A67" s="153" t="s">
        <v>370</v>
      </c>
      <c r="B67" s="160">
        <v>0</v>
      </c>
      <c r="C67" s="160">
        <v>0</v>
      </c>
      <c r="D67" s="160">
        <v>0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</row>
    <row r="68" spans="1:16" ht="15">
      <c r="A68" s="153" t="s">
        <v>369</v>
      </c>
      <c r="B68" s="160">
        <v>350.64</v>
      </c>
      <c r="C68" s="160">
        <v>326.05</v>
      </c>
      <c r="D68" s="160">
        <v>422.34</v>
      </c>
      <c r="E68" s="160">
        <v>263.73</v>
      </c>
      <c r="F68" s="160">
        <v>277.82</v>
      </c>
      <c r="G68" s="160">
        <v>439.03</v>
      </c>
      <c r="H68" s="160">
        <v>0</v>
      </c>
      <c r="I68" s="160">
        <v>0</v>
      </c>
      <c r="J68" s="160">
        <v>0</v>
      </c>
    </row>
    <row r="69" spans="1:16" ht="15">
      <c r="A69" s="153" t="s">
        <v>494</v>
      </c>
      <c r="B69" s="160">
        <v>0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</row>
    <row r="70" spans="1:16" ht="15">
      <c r="A70" s="153" t="s">
        <v>200</v>
      </c>
      <c r="B70" s="160">
        <v>0</v>
      </c>
      <c r="C70" s="160">
        <v>0</v>
      </c>
      <c r="D70" s="160">
        <v>0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</row>
    <row r="71" spans="1:16" ht="15">
      <c r="A71" s="153" t="s">
        <v>710</v>
      </c>
      <c r="B71" s="160">
        <v>0</v>
      </c>
      <c r="C71" s="160">
        <v>0</v>
      </c>
      <c r="D71" s="160">
        <v>0</v>
      </c>
      <c r="E71" s="160">
        <v>0</v>
      </c>
      <c r="F71" s="160">
        <v>0</v>
      </c>
      <c r="G71" s="160">
        <v>0</v>
      </c>
      <c r="H71" s="160">
        <v>0</v>
      </c>
      <c r="I71" s="160">
        <v>0</v>
      </c>
      <c r="J71" s="160">
        <v>0</v>
      </c>
    </row>
    <row r="72" spans="1:16" ht="15">
      <c r="A72" s="153" t="s">
        <v>210</v>
      </c>
      <c r="B72" s="160">
        <v>326.66000000000003</v>
      </c>
      <c r="C72" s="160">
        <v>458.21</v>
      </c>
      <c r="D72" s="160">
        <v>146.58000000000001</v>
      </c>
      <c r="E72" s="160">
        <v>0</v>
      </c>
      <c r="F72" s="160">
        <v>182.45</v>
      </c>
      <c r="G72" s="160">
        <v>0</v>
      </c>
      <c r="H72" s="160">
        <v>0</v>
      </c>
      <c r="I72" s="160">
        <v>0</v>
      </c>
      <c r="J72" s="160">
        <v>0</v>
      </c>
    </row>
    <row r="73" spans="1:16" ht="15">
      <c r="A73" s="153" t="s">
        <v>211</v>
      </c>
      <c r="B73" s="160">
        <v>47.8</v>
      </c>
      <c r="C73" s="160">
        <v>-5.31</v>
      </c>
      <c r="D73" s="160">
        <v>304.58</v>
      </c>
      <c r="E73" s="160">
        <v>78.31</v>
      </c>
      <c r="F73" s="160">
        <v>0</v>
      </c>
      <c r="G73" s="160">
        <v>228.4</v>
      </c>
      <c r="H73" s="160">
        <v>0</v>
      </c>
      <c r="I73" s="160">
        <v>0</v>
      </c>
      <c r="J73" s="160">
        <v>0</v>
      </c>
    </row>
    <row r="74" spans="1:16" ht="15">
      <c r="A74" s="153" t="s">
        <v>214</v>
      </c>
      <c r="B74" s="160">
        <v>683.31</v>
      </c>
      <c r="C74" s="160">
        <v>6083.43</v>
      </c>
      <c r="D74" s="160">
        <v>7457.16</v>
      </c>
      <c r="E74" s="160">
        <v>3244</v>
      </c>
      <c r="F74" s="160">
        <v>5468.33</v>
      </c>
      <c r="G74" s="160">
        <v>3722.86</v>
      </c>
      <c r="H74" s="160">
        <v>0</v>
      </c>
      <c r="I74" s="160">
        <v>0</v>
      </c>
      <c r="J74" s="160">
        <v>0</v>
      </c>
    </row>
    <row r="75" spans="1:16" s="51" customFormat="1" ht="15">
      <c r="A75" s="8" t="s">
        <v>761</v>
      </c>
      <c r="B75" s="164">
        <v>1408.41</v>
      </c>
      <c r="C75" s="164">
        <v>6862.38</v>
      </c>
      <c r="D75" s="164">
        <v>8330.66</v>
      </c>
      <c r="E75" s="164">
        <v>3586.04</v>
      </c>
      <c r="F75" s="164">
        <v>5928.6</v>
      </c>
      <c r="G75" s="164">
        <v>4390.29</v>
      </c>
      <c r="H75" s="164">
        <v>6076</v>
      </c>
      <c r="I75" s="164">
        <v>6076</v>
      </c>
      <c r="J75" s="164">
        <v>6080</v>
      </c>
      <c r="K75" s="93">
        <f>B75-(SUM(B67:B74))</f>
        <v>0</v>
      </c>
      <c r="L75" s="93">
        <f t="shared" ref="L75:P75" si="5">C75-(SUM(C67:C74))</f>
        <v>0</v>
      </c>
      <c r="M75" s="93">
        <f t="shared" si="5"/>
        <v>0</v>
      </c>
      <c r="N75" s="93">
        <f t="shared" si="5"/>
        <v>0</v>
      </c>
      <c r="O75" s="93">
        <f t="shared" si="5"/>
        <v>0</v>
      </c>
      <c r="P75" s="93">
        <f t="shared" si="5"/>
        <v>0</v>
      </c>
    </row>
    <row r="76" spans="1:16" ht="15">
      <c r="A76" s="153"/>
      <c r="B76" s="160"/>
      <c r="C76" s="160"/>
      <c r="D76" s="160"/>
      <c r="E76" s="160"/>
      <c r="F76" s="160"/>
      <c r="G76" s="160"/>
      <c r="H76" s="160"/>
      <c r="I76" s="160"/>
      <c r="J76" s="160"/>
    </row>
    <row r="77" spans="1:16" ht="15">
      <c r="A77" s="217" t="s">
        <v>883</v>
      </c>
      <c r="B77" s="166">
        <v>0</v>
      </c>
      <c r="C77" s="166">
        <v>0</v>
      </c>
      <c r="D77" s="166">
        <v>0</v>
      </c>
      <c r="E77" s="166">
        <v>0</v>
      </c>
      <c r="F77" s="166">
        <v>0</v>
      </c>
      <c r="G77" s="166">
        <v>0</v>
      </c>
      <c r="H77" s="160">
        <v>0</v>
      </c>
      <c r="I77" s="160">
        <v>0</v>
      </c>
      <c r="J77" s="160">
        <v>0</v>
      </c>
    </row>
    <row r="78" spans="1:16" ht="15">
      <c r="A78" s="153" t="s">
        <v>372</v>
      </c>
      <c r="B78" s="160">
        <v>2008.94</v>
      </c>
      <c r="C78" s="160">
        <v>56.08</v>
      </c>
      <c r="D78" s="160">
        <v>758.4</v>
      </c>
      <c r="E78" s="160">
        <v>0</v>
      </c>
      <c r="F78" s="160">
        <v>0</v>
      </c>
      <c r="G78" s="160">
        <v>219.54</v>
      </c>
      <c r="H78" s="160">
        <v>0</v>
      </c>
      <c r="I78" s="160">
        <v>0</v>
      </c>
      <c r="J78" s="160">
        <v>0</v>
      </c>
    </row>
    <row r="79" spans="1:16" ht="15">
      <c r="A79" s="153" t="s">
        <v>373</v>
      </c>
      <c r="B79" s="160">
        <v>326996.65999999997</v>
      </c>
      <c r="C79" s="160">
        <v>328112.77</v>
      </c>
      <c r="D79" s="160">
        <v>328516.92</v>
      </c>
      <c r="E79" s="160">
        <v>331305.38</v>
      </c>
      <c r="F79" s="160">
        <v>341447.38</v>
      </c>
      <c r="G79" s="160">
        <v>328763.31</v>
      </c>
      <c r="H79" s="160">
        <v>0</v>
      </c>
      <c r="I79" s="160">
        <v>0</v>
      </c>
      <c r="J79" s="160">
        <v>0</v>
      </c>
    </row>
    <row r="80" spans="1:16" ht="15">
      <c r="A80" s="153" t="s">
        <v>495</v>
      </c>
      <c r="B80" s="160">
        <v>0</v>
      </c>
      <c r="C80" s="160">
        <v>0</v>
      </c>
      <c r="D80" s="160">
        <v>0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</row>
    <row r="81" spans="1:16" ht="15">
      <c r="A81" s="153" t="s">
        <v>374</v>
      </c>
      <c r="B81" s="160">
        <v>1892.38</v>
      </c>
      <c r="C81" s="160">
        <v>807.92</v>
      </c>
      <c r="D81" s="160">
        <v>4648.93</v>
      </c>
      <c r="E81" s="160">
        <v>93.33</v>
      </c>
      <c r="F81" s="160">
        <v>695.12</v>
      </c>
      <c r="G81" s="160">
        <v>0</v>
      </c>
      <c r="H81" s="160">
        <v>0</v>
      </c>
      <c r="I81" s="160">
        <v>0</v>
      </c>
      <c r="J81" s="160">
        <v>0</v>
      </c>
    </row>
    <row r="82" spans="1:16" ht="15">
      <c r="A82" s="153" t="s">
        <v>375</v>
      </c>
      <c r="B82" s="160">
        <v>0</v>
      </c>
      <c r="C82" s="160">
        <v>0</v>
      </c>
      <c r="D82" s="160">
        <v>176.44</v>
      </c>
      <c r="E82" s="160">
        <v>0</v>
      </c>
      <c r="F82" s="160">
        <v>0</v>
      </c>
      <c r="G82" s="160">
        <v>748.71</v>
      </c>
      <c r="H82" s="160">
        <v>0</v>
      </c>
      <c r="I82" s="160">
        <v>0</v>
      </c>
      <c r="J82" s="160">
        <v>0</v>
      </c>
    </row>
    <row r="83" spans="1:16" ht="15">
      <c r="A83" s="218" t="s">
        <v>481</v>
      </c>
      <c r="B83" s="160">
        <v>0</v>
      </c>
      <c r="C83" s="160">
        <v>0</v>
      </c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</row>
    <row r="84" spans="1:16" s="51" customFormat="1" ht="15">
      <c r="A84" s="8" t="s">
        <v>762</v>
      </c>
      <c r="B84" s="164">
        <v>330897.98</v>
      </c>
      <c r="C84" s="164">
        <v>328976.77</v>
      </c>
      <c r="D84" s="164">
        <v>334100.69</v>
      </c>
      <c r="E84" s="164">
        <v>331398.71000000002</v>
      </c>
      <c r="F84" s="164">
        <v>342142.5</v>
      </c>
      <c r="G84" s="164">
        <v>329731.56</v>
      </c>
      <c r="H84" s="164">
        <v>1350</v>
      </c>
      <c r="I84" s="164">
        <v>1350</v>
      </c>
      <c r="J84" s="164">
        <v>3214</v>
      </c>
      <c r="K84" s="93">
        <f>B84-(SUM(B77:B83))</f>
        <v>0</v>
      </c>
      <c r="L84" s="93">
        <f t="shared" ref="L84:P84" si="6">C84-(SUM(C77:C83))</f>
        <v>0</v>
      </c>
      <c r="M84" s="93">
        <f t="shared" si="6"/>
        <v>0</v>
      </c>
      <c r="N84" s="93">
        <f t="shared" si="6"/>
        <v>0</v>
      </c>
      <c r="O84" s="93">
        <f t="shared" si="6"/>
        <v>0</v>
      </c>
      <c r="P84" s="93">
        <f t="shared" si="6"/>
        <v>0</v>
      </c>
    </row>
    <row r="85" spans="1:16" ht="15">
      <c r="A85" s="153"/>
      <c r="B85" s="160"/>
      <c r="C85" s="160"/>
      <c r="D85" s="160"/>
      <c r="E85" s="160"/>
      <c r="F85" s="160"/>
      <c r="G85" s="160"/>
      <c r="H85" s="160"/>
      <c r="I85" s="160"/>
      <c r="J85" s="160"/>
    </row>
    <row r="86" spans="1:16" ht="15">
      <c r="A86" s="153" t="s">
        <v>376</v>
      </c>
      <c r="B86" s="160">
        <v>36792.480000000003</v>
      </c>
      <c r="C86" s="160">
        <v>26680.81</v>
      </c>
      <c r="D86" s="160">
        <v>26691.1</v>
      </c>
      <c r="E86" s="160">
        <v>29092.62</v>
      </c>
      <c r="F86" s="160">
        <v>22978.83</v>
      </c>
      <c r="G86" s="160">
        <v>26118.86</v>
      </c>
      <c r="H86" s="160">
        <v>0</v>
      </c>
      <c r="I86" s="160">
        <v>0</v>
      </c>
      <c r="J86" s="160">
        <v>0</v>
      </c>
    </row>
    <row r="87" spans="1:16" ht="15">
      <c r="A87" s="153" t="s">
        <v>716</v>
      </c>
      <c r="B87" s="160">
        <v>0</v>
      </c>
      <c r="C87" s="160">
        <v>0</v>
      </c>
      <c r="D87" s="160">
        <v>0</v>
      </c>
      <c r="E87" s="160">
        <v>0</v>
      </c>
      <c r="F87" s="160">
        <v>0</v>
      </c>
      <c r="G87" s="160">
        <v>0</v>
      </c>
      <c r="H87" s="160">
        <v>0</v>
      </c>
      <c r="I87" s="160">
        <v>0</v>
      </c>
      <c r="J87" s="160">
        <v>0</v>
      </c>
    </row>
    <row r="88" spans="1:16" ht="15">
      <c r="A88" s="153" t="s">
        <v>377</v>
      </c>
      <c r="B88" s="160">
        <v>3541.91</v>
      </c>
      <c r="C88" s="160">
        <v>3715.65</v>
      </c>
      <c r="D88" s="160">
        <v>3908.61</v>
      </c>
      <c r="E88" s="160">
        <v>3675.61</v>
      </c>
      <c r="F88" s="160">
        <v>3657.57</v>
      </c>
      <c r="G88" s="160">
        <v>3554.88</v>
      </c>
      <c r="H88" s="160">
        <v>0</v>
      </c>
      <c r="I88" s="160">
        <v>0</v>
      </c>
      <c r="J88" s="160">
        <v>0</v>
      </c>
    </row>
    <row r="89" spans="1:16" ht="15">
      <c r="A89" s="153" t="s">
        <v>496</v>
      </c>
      <c r="B89" s="160">
        <v>0</v>
      </c>
      <c r="C89" s="160">
        <v>4.95</v>
      </c>
      <c r="D89" s="160">
        <v>0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</row>
    <row r="90" spans="1:16" ht="15">
      <c r="A90" s="153" t="s">
        <v>378</v>
      </c>
      <c r="B90" s="160">
        <v>7547.24</v>
      </c>
      <c r="C90" s="160">
        <v>9786.66</v>
      </c>
      <c r="D90" s="160">
        <v>10731.38</v>
      </c>
      <c r="E90" s="160">
        <v>8653.64</v>
      </c>
      <c r="F90" s="160">
        <v>8092.5</v>
      </c>
      <c r="G90" s="160">
        <v>7258.07</v>
      </c>
      <c r="H90" s="160">
        <v>0</v>
      </c>
      <c r="I90" s="160">
        <v>0</v>
      </c>
      <c r="J90" s="160">
        <v>0</v>
      </c>
    </row>
    <row r="91" spans="1:16" ht="15">
      <c r="A91" s="153" t="s">
        <v>379</v>
      </c>
      <c r="B91" s="160">
        <v>32713.759999999998</v>
      </c>
      <c r="C91" s="160">
        <v>34367.08</v>
      </c>
      <c r="D91" s="160">
        <v>34367.08</v>
      </c>
      <c r="E91" s="160">
        <v>41662.85</v>
      </c>
      <c r="F91" s="160">
        <v>43106.93</v>
      </c>
      <c r="G91" s="160">
        <v>43106.93</v>
      </c>
      <c r="H91" s="160">
        <v>0</v>
      </c>
      <c r="I91" s="160">
        <v>0</v>
      </c>
      <c r="J91" s="160">
        <v>0</v>
      </c>
    </row>
    <row r="92" spans="1:16" ht="15">
      <c r="A92" s="153" t="s">
        <v>380</v>
      </c>
      <c r="B92" s="160">
        <v>39631.21</v>
      </c>
      <c r="C92" s="160">
        <v>41032.089999999997</v>
      </c>
      <c r="D92" s="160">
        <v>39473.279999999999</v>
      </c>
      <c r="E92" s="160">
        <v>38828.5</v>
      </c>
      <c r="F92" s="160">
        <v>39610.17</v>
      </c>
      <c r="G92" s="160">
        <v>39609.440000000002</v>
      </c>
      <c r="H92" s="160">
        <v>0</v>
      </c>
      <c r="I92" s="160">
        <v>0</v>
      </c>
      <c r="J92" s="160">
        <v>0</v>
      </c>
    </row>
    <row r="93" spans="1:16" ht="15">
      <c r="A93" s="153" t="s">
        <v>718</v>
      </c>
      <c r="B93" s="160">
        <v>0</v>
      </c>
      <c r="C93" s="160">
        <v>0</v>
      </c>
      <c r="D93" s="160">
        <v>0</v>
      </c>
      <c r="E93" s="160">
        <v>0</v>
      </c>
      <c r="F93" s="160">
        <v>0</v>
      </c>
      <c r="G93" s="160">
        <v>0</v>
      </c>
      <c r="H93" s="160">
        <v>0</v>
      </c>
      <c r="I93" s="160">
        <v>0</v>
      </c>
      <c r="J93" s="160">
        <v>0</v>
      </c>
    </row>
    <row r="94" spans="1:16" ht="15">
      <c r="A94" s="153" t="s">
        <v>381</v>
      </c>
      <c r="B94" s="160">
        <v>7775.87</v>
      </c>
      <c r="C94" s="160">
        <v>8133.34</v>
      </c>
      <c r="D94" s="160">
        <v>8154.96</v>
      </c>
      <c r="E94" s="160">
        <v>7903.62</v>
      </c>
      <c r="F94" s="160">
        <v>8017.63</v>
      </c>
      <c r="G94" s="160">
        <v>6959.57</v>
      </c>
      <c r="H94" s="160">
        <v>0</v>
      </c>
      <c r="I94" s="160">
        <v>0</v>
      </c>
      <c r="J94" s="160">
        <v>0</v>
      </c>
    </row>
    <row r="95" spans="1:16" ht="15">
      <c r="A95" s="215" t="s">
        <v>864</v>
      </c>
      <c r="B95" s="166">
        <v>86.08</v>
      </c>
      <c r="C95" s="166">
        <v>87.38</v>
      </c>
      <c r="D95" s="166">
        <v>88.18</v>
      </c>
      <c r="E95" s="166">
        <v>86.64</v>
      </c>
      <c r="F95" s="166">
        <v>87.64</v>
      </c>
      <c r="G95" s="166">
        <v>62.24</v>
      </c>
      <c r="H95" s="162" t="s">
        <v>40</v>
      </c>
      <c r="I95" s="160">
        <v>0</v>
      </c>
      <c r="J95" s="160">
        <v>0</v>
      </c>
    </row>
    <row r="96" spans="1:16" ht="15">
      <c r="A96" s="153" t="s">
        <v>497</v>
      </c>
      <c r="B96" s="160">
        <v>0</v>
      </c>
      <c r="C96" s="160">
        <v>0</v>
      </c>
      <c r="D96" s="160">
        <v>0</v>
      </c>
      <c r="E96" s="160">
        <v>0</v>
      </c>
      <c r="F96" s="160">
        <v>0</v>
      </c>
      <c r="G96" s="160">
        <v>0</v>
      </c>
      <c r="H96" s="160">
        <v>0</v>
      </c>
      <c r="I96" s="160">
        <v>0</v>
      </c>
      <c r="J96" s="160">
        <v>0</v>
      </c>
    </row>
    <row r="97" spans="1:16" ht="15">
      <c r="A97" s="153" t="s">
        <v>673</v>
      </c>
      <c r="B97" s="160">
        <v>0</v>
      </c>
      <c r="C97" s="160">
        <v>43.29</v>
      </c>
      <c r="D97" s="160">
        <v>0</v>
      </c>
      <c r="E97" s="160">
        <v>0</v>
      </c>
      <c r="F97" s="160">
        <v>0</v>
      </c>
      <c r="G97" s="160">
        <v>0</v>
      </c>
      <c r="H97" s="160">
        <v>0</v>
      </c>
      <c r="I97" s="160">
        <v>0</v>
      </c>
      <c r="J97" s="160">
        <v>0</v>
      </c>
    </row>
    <row r="98" spans="1:16" ht="15">
      <c r="A98" s="153" t="s">
        <v>382</v>
      </c>
      <c r="B98" s="160">
        <v>1656.4</v>
      </c>
      <c r="C98" s="160">
        <v>2550.9</v>
      </c>
      <c r="D98" s="160">
        <v>973.02</v>
      </c>
      <c r="E98" s="160">
        <v>375.83</v>
      </c>
      <c r="F98" s="160">
        <v>1188.81</v>
      </c>
      <c r="G98" s="160">
        <v>2682.94</v>
      </c>
      <c r="H98" s="160">
        <v>0</v>
      </c>
      <c r="I98" s="160">
        <v>0</v>
      </c>
      <c r="J98" s="160">
        <v>0</v>
      </c>
    </row>
    <row r="99" spans="1:16" s="51" customFormat="1" ht="15">
      <c r="A99" s="8" t="s">
        <v>763</v>
      </c>
      <c r="B99" s="164">
        <v>129744.95</v>
      </c>
      <c r="C99" s="164">
        <v>126402.15</v>
      </c>
      <c r="D99" s="164">
        <v>124387.61</v>
      </c>
      <c r="E99" s="164">
        <v>130279.31</v>
      </c>
      <c r="F99" s="164">
        <v>126740.08</v>
      </c>
      <c r="G99" s="164">
        <v>129352.93</v>
      </c>
      <c r="H99" s="164">
        <v>18278.75</v>
      </c>
      <c r="I99" s="164">
        <v>17053.580000000002</v>
      </c>
      <c r="J99" s="164">
        <v>17175.07</v>
      </c>
      <c r="K99" s="93">
        <f>B99-(SUM(B86:B98))</f>
        <v>0</v>
      </c>
      <c r="L99" s="93">
        <f t="shared" ref="L99:P99" si="7">C99-(SUM(C86:C98))</f>
        <v>0</v>
      </c>
      <c r="M99" s="93">
        <f t="shared" si="7"/>
        <v>0</v>
      </c>
      <c r="N99" s="93">
        <f t="shared" si="7"/>
        <v>0</v>
      </c>
      <c r="O99" s="93">
        <f t="shared" si="7"/>
        <v>0</v>
      </c>
      <c r="P99" s="93">
        <f t="shared" si="7"/>
        <v>0</v>
      </c>
    </row>
    <row r="100" spans="1:16" ht="15">
      <c r="A100" s="153"/>
      <c r="B100" s="160"/>
      <c r="C100" s="160"/>
      <c r="D100" s="160"/>
      <c r="E100" s="160"/>
      <c r="F100" s="160"/>
      <c r="G100" s="160"/>
      <c r="H100" s="160"/>
      <c r="I100" s="160"/>
      <c r="J100" s="160"/>
    </row>
    <row r="101" spans="1:16" ht="15">
      <c r="A101" s="153" t="s">
        <v>416</v>
      </c>
      <c r="B101" s="160">
        <v>0</v>
      </c>
      <c r="C101" s="160">
        <v>0</v>
      </c>
      <c r="D101" s="160">
        <v>0</v>
      </c>
      <c r="E101" s="160">
        <v>81.11</v>
      </c>
      <c r="F101" s="160">
        <v>1025.1199999999999</v>
      </c>
      <c r="G101" s="160">
        <v>0</v>
      </c>
      <c r="H101" s="160">
        <v>0</v>
      </c>
      <c r="I101" s="160">
        <v>0</v>
      </c>
      <c r="J101" s="160">
        <v>0</v>
      </c>
    </row>
    <row r="102" spans="1:16" ht="15">
      <c r="A102" s="153" t="s">
        <v>721</v>
      </c>
      <c r="B102" s="160">
        <v>0</v>
      </c>
      <c r="C102" s="160">
        <v>0</v>
      </c>
      <c r="D102" s="160">
        <v>0</v>
      </c>
      <c r="E102" s="160">
        <v>405.81</v>
      </c>
      <c r="F102" s="160">
        <v>240.1</v>
      </c>
      <c r="G102" s="160">
        <v>0</v>
      </c>
      <c r="H102" s="160">
        <v>0</v>
      </c>
      <c r="I102" s="160">
        <v>0</v>
      </c>
      <c r="J102" s="160">
        <v>0</v>
      </c>
    </row>
    <row r="103" spans="1:16" s="51" customFormat="1" ht="15">
      <c r="A103" s="8" t="s">
        <v>764</v>
      </c>
      <c r="B103" s="164">
        <v>0</v>
      </c>
      <c r="C103" s="164">
        <v>0</v>
      </c>
      <c r="D103" s="164">
        <v>0</v>
      </c>
      <c r="E103" s="164">
        <v>486.92</v>
      </c>
      <c r="F103" s="164">
        <v>1265.22</v>
      </c>
      <c r="G103" s="164">
        <v>0</v>
      </c>
      <c r="H103" s="164">
        <v>0</v>
      </c>
      <c r="I103" s="164">
        <v>0</v>
      </c>
      <c r="J103" s="164">
        <v>0</v>
      </c>
    </row>
    <row r="104" spans="1:16" ht="15">
      <c r="A104" s="153"/>
      <c r="B104" s="160"/>
      <c r="C104" s="160"/>
      <c r="D104" s="160"/>
      <c r="E104" s="160"/>
      <c r="F104" s="160"/>
      <c r="G104" s="160"/>
      <c r="H104" s="160"/>
      <c r="I104" s="160"/>
      <c r="J104" s="160"/>
    </row>
    <row r="105" spans="1:16" ht="15">
      <c r="A105" s="153" t="s">
        <v>383</v>
      </c>
      <c r="B105" s="160">
        <v>3433.26</v>
      </c>
      <c r="C105" s="160">
        <v>4043.39</v>
      </c>
      <c r="D105" s="160">
        <v>3272.64</v>
      </c>
      <c r="E105" s="160">
        <v>31818.03</v>
      </c>
      <c r="F105" s="160">
        <v>4798.5</v>
      </c>
      <c r="G105" s="160">
        <v>4823.8999999999996</v>
      </c>
      <c r="H105" s="160">
        <v>0</v>
      </c>
      <c r="I105" s="160">
        <v>0</v>
      </c>
      <c r="J105" s="160">
        <v>0</v>
      </c>
    </row>
    <row r="106" spans="1:16" s="51" customFormat="1" ht="15">
      <c r="A106" s="8" t="s">
        <v>765</v>
      </c>
      <c r="B106" s="164">
        <v>3433.26</v>
      </c>
      <c r="C106" s="164">
        <v>4043.39</v>
      </c>
      <c r="D106" s="164">
        <v>3272.64</v>
      </c>
      <c r="E106" s="164">
        <v>31818.03</v>
      </c>
      <c r="F106" s="164">
        <v>4798.5</v>
      </c>
      <c r="G106" s="164">
        <v>4823.8999999999996</v>
      </c>
      <c r="H106" s="164">
        <v>53485</v>
      </c>
      <c r="I106" s="164">
        <v>5485</v>
      </c>
      <c r="J106" s="164">
        <v>5485</v>
      </c>
      <c r="K106" s="93">
        <f>B106-(SUM(B105))</f>
        <v>0</v>
      </c>
      <c r="L106" s="93">
        <f t="shared" ref="L106:P106" si="8">C106-(SUM(C105))</f>
        <v>0</v>
      </c>
      <c r="M106" s="93">
        <f t="shared" si="8"/>
        <v>0</v>
      </c>
      <c r="N106" s="93">
        <f t="shared" si="8"/>
        <v>0</v>
      </c>
      <c r="O106" s="93">
        <f t="shared" si="8"/>
        <v>0</v>
      </c>
      <c r="P106" s="93">
        <f t="shared" si="8"/>
        <v>0</v>
      </c>
    </row>
    <row r="107" spans="1:16" ht="15">
      <c r="A107" s="153"/>
      <c r="B107" s="160"/>
      <c r="C107" s="160"/>
      <c r="D107" s="160"/>
      <c r="E107" s="160"/>
      <c r="F107" s="160"/>
      <c r="G107" s="160"/>
      <c r="H107" s="160"/>
      <c r="I107" s="160"/>
      <c r="J107" s="160"/>
    </row>
    <row r="108" spans="1:16" ht="15">
      <c r="A108" s="153" t="s">
        <v>498</v>
      </c>
      <c r="B108" s="160">
        <v>0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0">
        <v>0</v>
      </c>
      <c r="I108" s="160">
        <v>0</v>
      </c>
      <c r="J108" s="160">
        <v>0</v>
      </c>
    </row>
    <row r="109" spans="1:16" ht="15">
      <c r="A109" s="153" t="s">
        <v>728</v>
      </c>
      <c r="B109" s="160">
        <v>0</v>
      </c>
      <c r="C109" s="160">
        <v>209</v>
      </c>
      <c r="D109" s="160">
        <v>0</v>
      </c>
      <c r="E109" s="160">
        <v>0</v>
      </c>
      <c r="F109" s="160">
        <v>0</v>
      </c>
      <c r="G109" s="160">
        <v>0</v>
      </c>
      <c r="H109" s="160">
        <v>0</v>
      </c>
      <c r="I109" s="160">
        <v>0</v>
      </c>
      <c r="J109" s="160">
        <v>0</v>
      </c>
    </row>
    <row r="110" spans="1:16" ht="15">
      <c r="A110" s="153" t="s">
        <v>385</v>
      </c>
      <c r="B110" s="160">
        <v>107.17</v>
      </c>
      <c r="C110" s="160">
        <v>166.94</v>
      </c>
      <c r="D110" s="160">
        <v>209</v>
      </c>
      <c r="E110" s="160">
        <v>0</v>
      </c>
      <c r="F110" s="160">
        <v>209</v>
      </c>
      <c r="G110" s="160">
        <v>0</v>
      </c>
      <c r="H110" s="160">
        <v>0</v>
      </c>
      <c r="I110" s="160">
        <v>0</v>
      </c>
      <c r="J110" s="160">
        <v>0</v>
      </c>
    </row>
    <row r="111" spans="1:16" ht="15">
      <c r="A111" s="153" t="s">
        <v>674</v>
      </c>
      <c r="B111" s="160">
        <v>0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0">
        <v>0</v>
      </c>
      <c r="I111" s="160">
        <v>0</v>
      </c>
      <c r="J111" s="160">
        <v>0</v>
      </c>
    </row>
    <row r="112" spans="1:16" ht="15">
      <c r="A112" s="217" t="s">
        <v>841</v>
      </c>
      <c r="B112" s="166">
        <v>0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0">
        <v>0</v>
      </c>
      <c r="I112" s="160">
        <v>0</v>
      </c>
      <c r="J112" s="160">
        <v>0</v>
      </c>
    </row>
    <row r="113" spans="1:16" s="51" customFormat="1" ht="15">
      <c r="A113" s="8" t="s">
        <v>1140</v>
      </c>
      <c r="B113" s="164">
        <v>107.17</v>
      </c>
      <c r="C113" s="164">
        <v>375.94</v>
      </c>
      <c r="D113" s="164">
        <v>209</v>
      </c>
      <c r="E113" s="164">
        <v>0</v>
      </c>
      <c r="F113" s="164">
        <v>209</v>
      </c>
      <c r="G113" s="164">
        <v>0</v>
      </c>
      <c r="H113" s="164">
        <v>0</v>
      </c>
      <c r="I113" s="164">
        <v>0</v>
      </c>
      <c r="J113" s="164">
        <v>404</v>
      </c>
      <c r="K113" s="93">
        <f>B113-(SUM(B108:B112))</f>
        <v>0</v>
      </c>
      <c r="L113" s="93">
        <f t="shared" ref="L113:P113" si="9">C113-(SUM(C108:C112))</f>
        <v>0</v>
      </c>
      <c r="M113" s="93">
        <f t="shared" si="9"/>
        <v>0</v>
      </c>
      <c r="N113" s="93">
        <f t="shared" si="9"/>
        <v>0</v>
      </c>
      <c r="O113" s="93">
        <f t="shared" si="9"/>
        <v>0</v>
      </c>
      <c r="P113" s="93">
        <f t="shared" si="9"/>
        <v>0</v>
      </c>
    </row>
    <row r="114" spans="1:16" ht="15">
      <c r="A114" s="153"/>
      <c r="B114" s="160"/>
      <c r="C114" s="160"/>
      <c r="D114" s="160"/>
      <c r="E114" s="160"/>
      <c r="F114" s="160"/>
      <c r="G114" s="160"/>
      <c r="H114" s="160"/>
      <c r="I114" s="160"/>
      <c r="J114" s="160"/>
    </row>
    <row r="115" spans="1:16" ht="15">
      <c r="A115" s="153" t="s">
        <v>734</v>
      </c>
      <c r="B115" s="160">
        <v>30.09</v>
      </c>
      <c r="C115" s="160">
        <v>0</v>
      </c>
      <c r="D115" s="160">
        <v>0</v>
      </c>
      <c r="E115" s="160">
        <v>0</v>
      </c>
      <c r="F115" s="160">
        <v>0</v>
      </c>
      <c r="G115" s="160">
        <v>0</v>
      </c>
      <c r="H115" s="160">
        <v>0</v>
      </c>
      <c r="I115" s="160">
        <v>0</v>
      </c>
      <c r="J115" s="160">
        <v>0</v>
      </c>
    </row>
    <row r="116" spans="1:16" ht="15">
      <c r="A116" s="153" t="s">
        <v>252</v>
      </c>
      <c r="B116" s="160">
        <v>0</v>
      </c>
      <c r="C116" s="160">
        <v>0</v>
      </c>
      <c r="D116" s="160">
        <v>0</v>
      </c>
      <c r="E116" s="160">
        <v>0</v>
      </c>
      <c r="F116" s="160">
        <v>0</v>
      </c>
      <c r="G116" s="160">
        <v>0</v>
      </c>
      <c r="H116" s="160">
        <v>0</v>
      </c>
      <c r="I116" s="160">
        <v>0</v>
      </c>
      <c r="J116" s="160">
        <v>0</v>
      </c>
    </row>
    <row r="117" spans="1:16" ht="15">
      <c r="A117" s="153" t="s">
        <v>253</v>
      </c>
      <c r="B117" s="160">
        <v>1176.8</v>
      </c>
      <c r="C117" s="160">
        <v>1546.89</v>
      </c>
      <c r="D117" s="160">
        <v>875.29</v>
      </c>
      <c r="E117" s="160">
        <v>2283.5300000000002</v>
      </c>
      <c r="F117" s="160">
        <v>1405.12</v>
      </c>
      <c r="G117" s="160">
        <v>1603.85</v>
      </c>
      <c r="H117" s="160">
        <v>0</v>
      </c>
      <c r="I117" s="160">
        <v>0</v>
      </c>
      <c r="J117" s="160">
        <v>0</v>
      </c>
    </row>
    <row r="118" spans="1:16" s="51" customFormat="1" ht="15">
      <c r="A118" s="8" t="s">
        <v>766</v>
      </c>
      <c r="B118" s="164">
        <v>1206.8900000000001</v>
      </c>
      <c r="C118" s="164">
        <v>1546.89</v>
      </c>
      <c r="D118" s="164">
        <v>875.29</v>
      </c>
      <c r="E118" s="164">
        <v>2283.5300000000002</v>
      </c>
      <c r="F118" s="164">
        <v>1405.12</v>
      </c>
      <c r="G118" s="164">
        <v>1603.85</v>
      </c>
      <c r="H118" s="164">
        <v>2118</v>
      </c>
      <c r="I118" s="164">
        <v>2178</v>
      </c>
      <c r="J118" s="164">
        <v>2118</v>
      </c>
      <c r="K118" s="93">
        <f>B118-(SUM(B115:B117))</f>
        <v>0</v>
      </c>
      <c r="L118" s="93">
        <f t="shared" ref="L118:P118" si="10">C118-(SUM(C115:C117))</f>
        <v>0</v>
      </c>
      <c r="M118" s="93">
        <f t="shared" si="10"/>
        <v>0</v>
      </c>
      <c r="N118" s="93">
        <f t="shared" si="10"/>
        <v>0</v>
      </c>
      <c r="O118" s="93">
        <f t="shared" si="10"/>
        <v>0</v>
      </c>
      <c r="P118" s="93">
        <f t="shared" si="10"/>
        <v>0</v>
      </c>
    </row>
    <row r="119" spans="1:16" ht="15">
      <c r="A119" s="153"/>
      <c r="B119" s="160"/>
      <c r="C119" s="160"/>
      <c r="D119" s="160"/>
      <c r="E119" s="160"/>
      <c r="F119" s="160"/>
      <c r="G119" s="160"/>
      <c r="H119" s="160"/>
      <c r="I119" s="160"/>
      <c r="J119" s="160"/>
    </row>
    <row r="120" spans="1:16" ht="15">
      <c r="A120" s="153" t="s">
        <v>387</v>
      </c>
      <c r="B120" s="160">
        <v>3910.26</v>
      </c>
      <c r="C120" s="160">
        <v>4026.65</v>
      </c>
      <c r="D120" s="160">
        <v>10826.87</v>
      </c>
      <c r="E120" s="160">
        <v>4956.6000000000004</v>
      </c>
      <c r="F120" s="160">
        <v>6388.33</v>
      </c>
      <c r="G120" s="160">
        <v>9253</v>
      </c>
      <c r="H120" s="160">
        <v>0</v>
      </c>
      <c r="I120" s="160">
        <v>0</v>
      </c>
      <c r="J120" s="160">
        <v>0</v>
      </c>
    </row>
    <row r="121" spans="1:16" ht="15">
      <c r="A121" s="153" t="s">
        <v>254</v>
      </c>
      <c r="B121" s="160">
        <v>0</v>
      </c>
      <c r="C121" s="160">
        <v>0</v>
      </c>
      <c r="D121" s="160">
        <v>0</v>
      </c>
      <c r="E121" s="160">
        <v>0</v>
      </c>
      <c r="F121" s="160">
        <v>0</v>
      </c>
      <c r="G121" s="160">
        <v>0</v>
      </c>
      <c r="H121" s="160">
        <v>0</v>
      </c>
      <c r="I121" s="160">
        <v>0</v>
      </c>
      <c r="J121" s="160">
        <v>0</v>
      </c>
    </row>
    <row r="122" spans="1:16" ht="15">
      <c r="A122" s="153" t="s">
        <v>255</v>
      </c>
      <c r="B122" s="160">
        <v>382.1</v>
      </c>
      <c r="C122" s="160">
        <v>3063.61</v>
      </c>
      <c r="D122" s="160">
        <v>6143.26</v>
      </c>
      <c r="E122" s="160">
        <v>2969.74</v>
      </c>
      <c r="F122" s="160">
        <v>7743.62</v>
      </c>
      <c r="G122" s="160">
        <v>11204.88</v>
      </c>
      <c r="H122" s="160">
        <v>0</v>
      </c>
      <c r="I122" s="160">
        <v>0</v>
      </c>
      <c r="J122" s="160">
        <v>0</v>
      </c>
    </row>
    <row r="123" spans="1:16" ht="15">
      <c r="A123" s="153" t="s">
        <v>258</v>
      </c>
      <c r="B123" s="160">
        <v>2993.55</v>
      </c>
      <c r="C123" s="160">
        <v>1360.24</v>
      </c>
      <c r="D123" s="160">
        <v>813.95</v>
      </c>
      <c r="E123" s="160">
        <v>5033.88</v>
      </c>
      <c r="F123" s="160">
        <v>12872.8</v>
      </c>
      <c r="G123" s="160">
        <v>5244.13</v>
      </c>
      <c r="H123" s="160">
        <v>0</v>
      </c>
      <c r="I123" s="160">
        <v>0</v>
      </c>
      <c r="J123" s="160">
        <v>0</v>
      </c>
    </row>
    <row r="124" spans="1:16" ht="15">
      <c r="A124" s="153" t="s">
        <v>1152</v>
      </c>
      <c r="B124" s="160">
        <v>0</v>
      </c>
      <c r="C124" s="160">
        <v>0</v>
      </c>
      <c r="D124" s="160">
        <v>0</v>
      </c>
      <c r="E124" s="160">
        <v>0</v>
      </c>
      <c r="F124" s="160">
        <v>1136.92</v>
      </c>
      <c r="G124" s="160">
        <v>3315.76</v>
      </c>
      <c r="H124" s="160"/>
      <c r="I124" s="160"/>
      <c r="J124" s="160"/>
    </row>
    <row r="125" spans="1:16" ht="15">
      <c r="A125" s="153" t="s">
        <v>499</v>
      </c>
      <c r="B125" s="160">
        <v>0</v>
      </c>
      <c r="C125" s="160">
        <v>0</v>
      </c>
      <c r="D125" s="160">
        <v>0</v>
      </c>
      <c r="E125" s="160">
        <v>0</v>
      </c>
      <c r="F125" s="160">
        <v>0</v>
      </c>
      <c r="G125" s="160">
        <v>2284.9299999999998</v>
      </c>
      <c r="H125" s="160">
        <v>0</v>
      </c>
      <c r="I125" s="160">
        <v>0</v>
      </c>
      <c r="J125" s="160">
        <v>0</v>
      </c>
    </row>
    <row r="126" spans="1:16" ht="15">
      <c r="A126" s="153" t="s">
        <v>266</v>
      </c>
      <c r="B126" s="160">
        <v>679</v>
      </c>
      <c r="C126" s="160">
        <v>0</v>
      </c>
      <c r="D126" s="160">
        <v>0</v>
      </c>
      <c r="E126" s="160">
        <v>0</v>
      </c>
      <c r="F126" s="160">
        <v>0</v>
      </c>
      <c r="G126" s="160">
        <v>0</v>
      </c>
      <c r="H126" s="160">
        <v>0</v>
      </c>
      <c r="I126" s="160">
        <v>0</v>
      </c>
      <c r="J126" s="160">
        <v>0</v>
      </c>
    </row>
    <row r="127" spans="1:16" ht="15">
      <c r="A127" s="153" t="s">
        <v>388</v>
      </c>
      <c r="B127" s="160">
        <v>-388</v>
      </c>
      <c r="C127" s="160">
        <v>0</v>
      </c>
      <c r="D127" s="160">
        <v>0</v>
      </c>
      <c r="E127" s="160">
        <v>0</v>
      </c>
      <c r="F127" s="160">
        <v>0</v>
      </c>
      <c r="G127" s="160">
        <v>623.28</v>
      </c>
      <c r="H127" s="160">
        <v>0</v>
      </c>
      <c r="I127" s="160">
        <v>0</v>
      </c>
      <c r="J127" s="160">
        <v>0</v>
      </c>
    </row>
    <row r="128" spans="1:16" ht="15">
      <c r="A128" s="153" t="s">
        <v>269</v>
      </c>
      <c r="B128" s="160">
        <v>0</v>
      </c>
      <c r="C128" s="160">
        <v>0</v>
      </c>
      <c r="D128" s="160">
        <v>0</v>
      </c>
      <c r="E128" s="160">
        <v>0</v>
      </c>
      <c r="F128" s="160">
        <v>0</v>
      </c>
      <c r="G128" s="160">
        <v>0</v>
      </c>
      <c r="H128" s="160">
        <v>0</v>
      </c>
      <c r="I128" s="160">
        <v>0</v>
      </c>
      <c r="J128" s="160">
        <v>0</v>
      </c>
    </row>
    <row r="129" spans="1:16" ht="15">
      <c r="A129" s="153" t="s">
        <v>483</v>
      </c>
      <c r="B129" s="160">
        <v>1261.48</v>
      </c>
      <c r="C129" s="160">
        <v>4324.22</v>
      </c>
      <c r="D129" s="160">
        <v>6713.08</v>
      </c>
      <c r="E129" s="160">
        <v>8671.7999999999993</v>
      </c>
      <c r="F129" s="160">
        <v>8435.48</v>
      </c>
      <c r="G129" s="160">
        <v>10589.02</v>
      </c>
      <c r="H129" s="160">
        <v>0</v>
      </c>
      <c r="I129" s="160">
        <v>0</v>
      </c>
      <c r="J129" s="160">
        <v>0</v>
      </c>
    </row>
    <row r="130" spans="1:16" ht="15">
      <c r="A130" s="153" t="s">
        <v>272</v>
      </c>
      <c r="B130" s="160">
        <v>0</v>
      </c>
      <c r="C130" s="160">
        <v>0</v>
      </c>
      <c r="D130" s="160">
        <v>0</v>
      </c>
      <c r="E130" s="160">
        <v>0</v>
      </c>
      <c r="F130" s="160">
        <v>0</v>
      </c>
      <c r="G130" s="160">
        <v>0</v>
      </c>
      <c r="H130" s="160">
        <v>0</v>
      </c>
      <c r="I130" s="160">
        <v>0</v>
      </c>
      <c r="J130" s="160">
        <v>0</v>
      </c>
    </row>
    <row r="131" spans="1:16" ht="15">
      <c r="A131" s="153" t="s">
        <v>273</v>
      </c>
      <c r="B131" s="160">
        <v>2187.4299999999998</v>
      </c>
      <c r="C131" s="160">
        <v>2879.48</v>
      </c>
      <c r="D131" s="160">
        <v>3105.01</v>
      </c>
      <c r="E131" s="160">
        <v>2916.07</v>
      </c>
      <c r="F131" s="160">
        <v>2647.45</v>
      </c>
      <c r="G131" s="160">
        <v>5838.22</v>
      </c>
      <c r="H131" s="160">
        <v>0</v>
      </c>
      <c r="I131" s="160">
        <v>0</v>
      </c>
      <c r="J131" s="160">
        <v>0</v>
      </c>
    </row>
    <row r="132" spans="1:16" ht="15">
      <c r="A132" s="153" t="s">
        <v>268</v>
      </c>
      <c r="B132" s="160">
        <v>5203.7</v>
      </c>
      <c r="C132" s="160">
        <v>2575.65</v>
      </c>
      <c r="D132" s="160">
        <v>6348.43</v>
      </c>
      <c r="E132" s="160">
        <v>8244.94</v>
      </c>
      <c r="F132" s="160">
        <v>9940.65</v>
      </c>
      <c r="G132" s="160">
        <v>5411.35</v>
      </c>
      <c r="H132" s="160">
        <v>0</v>
      </c>
      <c r="I132" s="160">
        <v>0</v>
      </c>
      <c r="J132" s="160">
        <v>0</v>
      </c>
    </row>
    <row r="133" spans="1:16" ht="15">
      <c r="A133" s="153" t="s">
        <v>389</v>
      </c>
      <c r="B133" s="160">
        <v>0</v>
      </c>
      <c r="C133" s="160">
        <v>0</v>
      </c>
      <c r="D133" s="160">
        <v>0</v>
      </c>
      <c r="E133" s="160">
        <v>0</v>
      </c>
      <c r="F133" s="160">
        <v>0</v>
      </c>
      <c r="G133" s="160">
        <v>0</v>
      </c>
      <c r="H133" s="160">
        <v>0</v>
      </c>
      <c r="I133" s="160">
        <v>0</v>
      </c>
      <c r="J133" s="160">
        <v>0</v>
      </c>
    </row>
    <row r="134" spans="1:16" ht="15">
      <c r="A134" s="153" t="s">
        <v>278</v>
      </c>
      <c r="B134" s="160">
        <v>1776.47</v>
      </c>
      <c r="C134" s="160">
        <v>907.73</v>
      </c>
      <c r="D134" s="160">
        <v>2113.17</v>
      </c>
      <c r="E134" s="160">
        <v>3196.16</v>
      </c>
      <c r="F134" s="160">
        <v>7191.43</v>
      </c>
      <c r="G134" s="160">
        <v>2602.29</v>
      </c>
      <c r="H134" s="160">
        <v>0</v>
      </c>
      <c r="I134" s="160">
        <v>0</v>
      </c>
      <c r="J134" s="160">
        <v>0</v>
      </c>
    </row>
    <row r="135" spans="1:16" ht="15">
      <c r="A135" s="153" t="s">
        <v>390</v>
      </c>
      <c r="B135" s="160">
        <v>0</v>
      </c>
      <c r="C135" s="160">
        <v>0</v>
      </c>
      <c r="D135" s="160">
        <v>0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</row>
    <row r="136" spans="1:16" ht="15">
      <c r="A136" s="153" t="s">
        <v>486</v>
      </c>
      <c r="B136" s="160">
        <v>2223.54</v>
      </c>
      <c r="C136" s="160">
        <v>1508.6</v>
      </c>
      <c r="D136" s="160">
        <v>4637.51</v>
      </c>
      <c r="E136" s="160">
        <v>4498.17</v>
      </c>
      <c r="F136" s="160">
        <v>14805.32</v>
      </c>
      <c r="G136" s="160">
        <v>5710.15</v>
      </c>
      <c r="H136" s="160">
        <v>0</v>
      </c>
      <c r="I136" s="160">
        <v>0</v>
      </c>
      <c r="J136" s="160">
        <v>0</v>
      </c>
    </row>
    <row r="137" spans="1:16" ht="15">
      <c r="A137" s="153" t="s">
        <v>283</v>
      </c>
      <c r="B137" s="160">
        <v>0</v>
      </c>
      <c r="C137" s="160">
        <v>0</v>
      </c>
      <c r="D137" s="160">
        <v>0</v>
      </c>
      <c r="E137" s="160">
        <v>0</v>
      </c>
      <c r="F137" s="160">
        <v>0</v>
      </c>
      <c r="G137" s="160">
        <v>0</v>
      </c>
      <c r="H137" s="160">
        <v>0</v>
      </c>
      <c r="I137" s="160">
        <v>0</v>
      </c>
      <c r="J137" s="160">
        <v>0</v>
      </c>
    </row>
    <row r="138" spans="1:16" ht="15">
      <c r="A138" s="153" t="s">
        <v>353</v>
      </c>
      <c r="B138" s="160">
        <v>649.75</v>
      </c>
      <c r="C138" s="160">
        <v>1459.65</v>
      </c>
      <c r="D138" s="160">
        <v>7270.76</v>
      </c>
      <c r="E138" s="160">
        <v>1343.56</v>
      </c>
      <c r="F138" s="160">
        <v>5473.53</v>
      </c>
      <c r="G138" s="160">
        <v>5694.66</v>
      </c>
      <c r="H138" s="160">
        <v>0</v>
      </c>
      <c r="I138" s="160">
        <v>0</v>
      </c>
      <c r="J138" s="160">
        <v>0</v>
      </c>
    </row>
    <row r="139" spans="1:16" ht="15">
      <c r="A139" s="153" t="s">
        <v>1145</v>
      </c>
      <c r="B139" s="160">
        <v>0</v>
      </c>
      <c r="C139" s="160">
        <v>395</v>
      </c>
      <c r="D139" s="160">
        <v>0</v>
      </c>
      <c r="E139" s="160">
        <v>0</v>
      </c>
      <c r="F139" s="160">
        <v>0</v>
      </c>
      <c r="G139" s="160">
        <v>0</v>
      </c>
      <c r="H139" s="160"/>
      <c r="I139" s="160"/>
      <c r="J139" s="160"/>
    </row>
    <row r="140" spans="1:16" ht="15">
      <c r="A140" s="153" t="s">
        <v>284</v>
      </c>
      <c r="B140" s="160">
        <v>0</v>
      </c>
      <c r="C140" s="160">
        <v>0</v>
      </c>
      <c r="D140" s="160">
        <v>0</v>
      </c>
      <c r="E140" s="160">
        <v>0</v>
      </c>
      <c r="F140" s="160">
        <v>3</v>
      </c>
      <c r="G140" s="160">
        <v>0</v>
      </c>
      <c r="H140" s="160">
        <v>0</v>
      </c>
      <c r="I140" s="160">
        <v>0</v>
      </c>
      <c r="J140" s="160">
        <v>0</v>
      </c>
    </row>
    <row r="141" spans="1:16" ht="15">
      <c r="A141" s="153" t="s">
        <v>500</v>
      </c>
      <c r="B141" s="160">
        <v>0</v>
      </c>
      <c r="C141" s="160">
        <v>0</v>
      </c>
      <c r="D141" s="160">
        <v>0</v>
      </c>
      <c r="E141" s="160">
        <v>0</v>
      </c>
      <c r="F141" s="160">
        <v>0</v>
      </c>
      <c r="G141" s="160">
        <v>0</v>
      </c>
      <c r="H141" s="160">
        <v>0</v>
      </c>
      <c r="I141" s="160">
        <v>0</v>
      </c>
      <c r="J141" s="160">
        <v>0</v>
      </c>
    </row>
    <row r="142" spans="1:16" ht="15">
      <c r="A142" s="153" t="s">
        <v>501</v>
      </c>
      <c r="B142" s="160">
        <v>0</v>
      </c>
      <c r="C142" s="160">
        <v>46.54</v>
      </c>
      <c r="D142" s="160">
        <v>0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</row>
    <row r="143" spans="1:16" s="51" customFormat="1" ht="15">
      <c r="A143" s="8" t="s">
        <v>767</v>
      </c>
      <c r="B143" s="164">
        <v>20879.28</v>
      </c>
      <c r="C143" s="164">
        <v>22547.37</v>
      </c>
      <c r="D143" s="164">
        <v>47972.04</v>
      </c>
      <c r="E143" s="164">
        <v>41830.92</v>
      </c>
      <c r="F143" s="164">
        <v>76638.53</v>
      </c>
      <c r="G143" s="164">
        <v>67771.67</v>
      </c>
      <c r="H143" s="164">
        <v>59024</v>
      </c>
      <c r="I143" s="164">
        <v>62549</v>
      </c>
      <c r="J143" s="164">
        <v>62342</v>
      </c>
      <c r="K143" s="93">
        <f>B143-(SUM(B120:B142))</f>
        <v>0</v>
      </c>
      <c r="L143" s="93">
        <f t="shared" ref="L143:P143" si="11">C143-(SUM(C120:C142))</f>
        <v>0</v>
      </c>
      <c r="M143" s="93">
        <f t="shared" si="11"/>
        <v>0</v>
      </c>
      <c r="N143" s="93">
        <f t="shared" si="11"/>
        <v>0</v>
      </c>
      <c r="O143" s="93">
        <f t="shared" si="11"/>
        <v>0</v>
      </c>
      <c r="P143" s="93">
        <f t="shared" si="11"/>
        <v>0</v>
      </c>
    </row>
    <row r="144" spans="1:16" ht="15">
      <c r="A144" s="153"/>
      <c r="B144" s="160"/>
      <c r="C144" s="160"/>
      <c r="D144" s="160"/>
      <c r="E144" s="160"/>
      <c r="F144" s="160"/>
      <c r="G144" s="160"/>
      <c r="H144" s="160"/>
      <c r="I144" s="160"/>
      <c r="J144" s="160"/>
    </row>
    <row r="145" spans="1:16" ht="15">
      <c r="A145" s="153" t="s">
        <v>502</v>
      </c>
      <c r="B145" s="160">
        <v>0</v>
      </c>
      <c r="C145" s="160">
        <v>295</v>
      </c>
      <c r="D145" s="160">
        <v>219</v>
      </c>
      <c r="E145" s="160">
        <v>655</v>
      </c>
      <c r="F145" s="160">
        <v>655</v>
      </c>
      <c r="G145" s="160">
        <v>2198.5300000000002</v>
      </c>
      <c r="H145" s="160">
        <v>0</v>
      </c>
      <c r="I145" s="160">
        <v>0</v>
      </c>
      <c r="J145" s="160">
        <v>0</v>
      </c>
    </row>
    <row r="146" spans="1:16" ht="15">
      <c r="A146" s="153" t="s">
        <v>503</v>
      </c>
      <c r="B146" s="160">
        <v>4780</v>
      </c>
      <c r="C146" s="160">
        <v>2390</v>
      </c>
      <c r="D146" s="160">
        <v>4470</v>
      </c>
      <c r="E146" s="160">
        <v>0</v>
      </c>
      <c r="F146" s="160">
        <v>0</v>
      </c>
      <c r="G146" s="160">
        <v>744</v>
      </c>
      <c r="H146" s="160">
        <v>0</v>
      </c>
      <c r="I146" s="160">
        <v>0</v>
      </c>
      <c r="J146" s="160">
        <v>0</v>
      </c>
    </row>
    <row r="147" spans="1:16" ht="15">
      <c r="A147" s="153" t="s">
        <v>391</v>
      </c>
      <c r="B147" s="160">
        <v>50</v>
      </c>
      <c r="C147" s="160">
        <v>4079.19</v>
      </c>
      <c r="D147" s="160">
        <v>1400</v>
      </c>
      <c r="E147" s="160">
        <v>7848.39</v>
      </c>
      <c r="F147" s="160">
        <v>675</v>
      </c>
      <c r="G147" s="160">
        <v>688</v>
      </c>
      <c r="H147" s="160">
        <v>0</v>
      </c>
      <c r="I147" s="160">
        <v>0</v>
      </c>
      <c r="J147" s="160">
        <v>0</v>
      </c>
    </row>
    <row r="148" spans="1:16" ht="15">
      <c r="A148" s="153" t="s">
        <v>741</v>
      </c>
      <c r="B148" s="160">
        <v>0</v>
      </c>
      <c r="C148" s="160">
        <v>0</v>
      </c>
      <c r="D148" s="160">
        <v>0</v>
      </c>
      <c r="E148" s="160">
        <v>1488.43</v>
      </c>
      <c r="F148" s="160">
        <v>0</v>
      </c>
      <c r="G148" s="160">
        <v>0</v>
      </c>
      <c r="H148" s="160">
        <v>0</v>
      </c>
      <c r="I148" s="160">
        <v>0</v>
      </c>
      <c r="J148" s="160">
        <v>0</v>
      </c>
    </row>
    <row r="149" spans="1:16" ht="15">
      <c r="A149" s="153" t="s">
        <v>290</v>
      </c>
      <c r="B149" s="160">
        <v>0</v>
      </c>
      <c r="C149" s="160">
        <v>0</v>
      </c>
      <c r="D149" s="160">
        <v>0</v>
      </c>
      <c r="E149" s="160">
        <v>2399</v>
      </c>
      <c r="F149" s="160">
        <v>0</v>
      </c>
      <c r="G149" s="160">
        <v>0</v>
      </c>
      <c r="H149" s="160">
        <v>0</v>
      </c>
      <c r="I149" s="160">
        <v>0</v>
      </c>
      <c r="J149" s="160">
        <v>0</v>
      </c>
    </row>
    <row r="150" spans="1:16" ht="15">
      <c r="A150" s="153" t="s">
        <v>504</v>
      </c>
      <c r="B150" s="160">
        <v>0</v>
      </c>
      <c r="C150" s="160">
        <v>0</v>
      </c>
      <c r="D150" s="160">
        <v>0</v>
      </c>
      <c r="E150" s="160">
        <v>35.78</v>
      </c>
      <c r="F150" s="160">
        <v>0</v>
      </c>
      <c r="G150" s="160">
        <v>0</v>
      </c>
      <c r="H150" s="160">
        <v>0</v>
      </c>
      <c r="I150" s="160">
        <v>0</v>
      </c>
      <c r="J150" s="160">
        <v>0</v>
      </c>
    </row>
    <row r="151" spans="1:16" ht="15">
      <c r="A151" s="153" t="s">
        <v>392</v>
      </c>
      <c r="B151" s="160">
        <v>0</v>
      </c>
      <c r="C151" s="160">
        <v>0</v>
      </c>
      <c r="D151" s="160">
        <v>0</v>
      </c>
      <c r="E151" s="160">
        <v>0</v>
      </c>
      <c r="F151" s="160">
        <v>0</v>
      </c>
      <c r="G151" s="160">
        <v>0</v>
      </c>
      <c r="H151" s="160">
        <v>0</v>
      </c>
      <c r="I151" s="160">
        <v>0</v>
      </c>
      <c r="J151" s="160">
        <v>0</v>
      </c>
    </row>
    <row r="152" spans="1:16" ht="15">
      <c r="A152" s="250" t="s">
        <v>1167</v>
      </c>
      <c r="B152" s="160">
        <v>0</v>
      </c>
      <c r="C152" s="160">
        <v>0</v>
      </c>
      <c r="D152" s="160">
        <v>0</v>
      </c>
      <c r="E152" s="160">
        <v>0</v>
      </c>
      <c r="F152" s="160">
        <v>0</v>
      </c>
      <c r="G152" s="160">
        <v>2557.6799999999998</v>
      </c>
      <c r="H152" s="160"/>
      <c r="I152" s="160"/>
      <c r="J152" s="160"/>
    </row>
    <row r="153" spans="1:16" ht="15">
      <c r="A153" s="153" t="s">
        <v>446</v>
      </c>
      <c r="B153" s="160">
        <v>0</v>
      </c>
      <c r="C153" s="160">
        <v>0</v>
      </c>
      <c r="D153" s="160">
        <v>0</v>
      </c>
      <c r="E153" s="160">
        <v>0</v>
      </c>
      <c r="F153" s="160">
        <v>0</v>
      </c>
      <c r="G153" s="160">
        <v>0</v>
      </c>
      <c r="H153" s="160">
        <v>0</v>
      </c>
      <c r="I153" s="160">
        <v>0</v>
      </c>
      <c r="J153" s="160">
        <v>0</v>
      </c>
    </row>
    <row r="154" spans="1:16" ht="15">
      <c r="A154" s="153" t="s">
        <v>745</v>
      </c>
      <c r="B154" s="160">
        <v>0</v>
      </c>
      <c r="C154" s="160">
        <v>0</v>
      </c>
      <c r="D154" s="160">
        <v>0</v>
      </c>
      <c r="E154" s="160">
        <v>0</v>
      </c>
      <c r="F154" s="160">
        <v>0</v>
      </c>
      <c r="G154" s="160">
        <v>0</v>
      </c>
      <c r="H154" s="160">
        <v>0</v>
      </c>
      <c r="I154" s="160">
        <v>0</v>
      </c>
      <c r="J154" s="160">
        <v>0</v>
      </c>
    </row>
    <row r="155" spans="1:16" s="51" customFormat="1" ht="15">
      <c r="A155" s="8" t="s">
        <v>768</v>
      </c>
      <c r="B155" s="164">
        <v>4830</v>
      </c>
      <c r="C155" s="164">
        <v>6764.19</v>
      </c>
      <c r="D155" s="164">
        <v>6089</v>
      </c>
      <c r="E155" s="164">
        <v>12426.6</v>
      </c>
      <c r="F155" s="164">
        <v>1330</v>
      </c>
      <c r="G155" s="164">
        <v>6188.21</v>
      </c>
      <c r="H155" s="164">
        <v>17854</v>
      </c>
      <c r="I155" s="164">
        <v>2644</v>
      </c>
      <c r="J155" s="164">
        <v>2644</v>
      </c>
      <c r="K155" s="93">
        <f>B155-(SUM(B145:B154))</f>
        <v>0</v>
      </c>
      <c r="L155" s="93">
        <f t="shared" ref="L155:P155" si="12">C155-(SUM(C145:C154))</f>
        <v>0</v>
      </c>
      <c r="M155" s="93">
        <f t="shared" si="12"/>
        <v>0</v>
      </c>
      <c r="N155" s="93">
        <f t="shared" si="12"/>
        <v>0</v>
      </c>
      <c r="O155" s="93">
        <f t="shared" si="12"/>
        <v>0</v>
      </c>
      <c r="P155" s="93">
        <f t="shared" si="12"/>
        <v>0</v>
      </c>
    </row>
    <row r="156" spans="1:16" ht="15">
      <c r="A156" s="153"/>
      <c r="B156" s="160"/>
      <c r="C156" s="160"/>
      <c r="D156" s="160"/>
      <c r="E156" s="160"/>
      <c r="F156" s="160"/>
      <c r="G156" s="160"/>
      <c r="H156" s="160"/>
      <c r="I156" s="160"/>
      <c r="J156" s="160"/>
    </row>
    <row r="157" spans="1:16" ht="15">
      <c r="A157" s="153" t="s">
        <v>292</v>
      </c>
      <c r="B157" s="160">
        <v>0</v>
      </c>
      <c r="C157" s="160">
        <v>0</v>
      </c>
      <c r="D157" s="160">
        <v>0</v>
      </c>
      <c r="E157" s="160">
        <v>0</v>
      </c>
      <c r="F157" s="160">
        <v>0</v>
      </c>
      <c r="G157" s="160">
        <v>0</v>
      </c>
      <c r="H157" s="160">
        <v>0</v>
      </c>
      <c r="I157" s="160">
        <v>0</v>
      </c>
      <c r="J157" s="160">
        <v>0</v>
      </c>
    </row>
    <row r="158" spans="1:16" ht="15">
      <c r="A158" s="153" t="s">
        <v>394</v>
      </c>
      <c r="B158" s="160">
        <v>55332.63</v>
      </c>
      <c r="C158" s="160">
        <v>56784.71</v>
      </c>
      <c r="D158" s="160">
        <v>120979.46</v>
      </c>
      <c r="E158" s="160">
        <v>158191.51999999999</v>
      </c>
      <c r="F158" s="160">
        <v>67733.75</v>
      </c>
      <c r="G158" s="160">
        <v>82937.429999999993</v>
      </c>
      <c r="H158" s="160">
        <v>0</v>
      </c>
      <c r="I158" s="160">
        <v>0</v>
      </c>
      <c r="J158" s="160">
        <v>0</v>
      </c>
    </row>
    <row r="159" spans="1:16" ht="15">
      <c r="A159" s="153" t="s">
        <v>354</v>
      </c>
      <c r="B159" s="160">
        <v>59703.47</v>
      </c>
      <c r="C159" s="160">
        <v>57129.81</v>
      </c>
      <c r="D159" s="160">
        <v>52402.36</v>
      </c>
      <c r="E159" s="160">
        <v>56610.59</v>
      </c>
      <c r="F159" s="160">
        <v>103506.25</v>
      </c>
      <c r="G159" s="160">
        <v>59967.73</v>
      </c>
      <c r="H159" s="160">
        <v>0</v>
      </c>
      <c r="I159" s="160">
        <v>0</v>
      </c>
      <c r="J159" s="160">
        <v>0</v>
      </c>
    </row>
    <row r="160" spans="1:16" ht="15">
      <c r="A160" s="218" t="s">
        <v>505</v>
      </c>
      <c r="B160" s="160">
        <v>20.21</v>
      </c>
      <c r="C160" s="160">
        <v>19.68</v>
      </c>
      <c r="D160" s="160">
        <v>0</v>
      </c>
      <c r="E160" s="160">
        <v>0</v>
      </c>
      <c r="F160" s="160">
        <v>31.41</v>
      </c>
      <c r="G160" s="160">
        <v>0</v>
      </c>
      <c r="H160" s="160">
        <v>0</v>
      </c>
      <c r="I160" s="160">
        <v>0</v>
      </c>
      <c r="J160" s="160">
        <v>0</v>
      </c>
    </row>
    <row r="161" spans="1:16" ht="15">
      <c r="A161" s="251" t="s">
        <v>1168</v>
      </c>
      <c r="B161" s="160">
        <v>25628.04</v>
      </c>
      <c r="C161" s="160">
        <v>0</v>
      </c>
      <c r="D161" s="160">
        <v>0</v>
      </c>
      <c r="E161" s="160">
        <v>5023.1000000000004</v>
      </c>
      <c r="F161" s="160">
        <v>0</v>
      </c>
      <c r="G161" s="160">
        <v>0</v>
      </c>
      <c r="H161" s="171"/>
      <c r="I161" s="171"/>
      <c r="J161" s="171"/>
    </row>
    <row r="162" spans="1:16" ht="15">
      <c r="A162" s="217" t="s">
        <v>885</v>
      </c>
      <c r="B162" s="166">
        <v>0</v>
      </c>
      <c r="C162" s="166">
        <v>0</v>
      </c>
      <c r="D162" s="166">
        <v>0</v>
      </c>
      <c r="E162" s="166">
        <v>0</v>
      </c>
      <c r="F162" s="166">
        <v>0</v>
      </c>
      <c r="G162" s="166">
        <v>0</v>
      </c>
      <c r="H162" s="171">
        <v>0</v>
      </c>
      <c r="I162" s="171">
        <v>0</v>
      </c>
      <c r="J162" s="171">
        <v>0</v>
      </c>
    </row>
    <row r="163" spans="1:16" ht="15">
      <c r="A163" s="217" t="s">
        <v>884</v>
      </c>
      <c r="B163" s="166">
        <v>0</v>
      </c>
      <c r="C163" s="166">
        <v>0</v>
      </c>
      <c r="D163" s="166">
        <v>55548.26</v>
      </c>
      <c r="E163" s="166">
        <v>0</v>
      </c>
      <c r="F163" s="166">
        <v>0</v>
      </c>
      <c r="G163" s="166">
        <v>0</v>
      </c>
      <c r="H163" s="171">
        <v>0</v>
      </c>
      <c r="I163" s="171">
        <v>0</v>
      </c>
      <c r="J163" s="171">
        <v>0</v>
      </c>
    </row>
    <row r="164" spans="1:16" s="51" customFormat="1" ht="15">
      <c r="A164" s="9" t="s">
        <v>769</v>
      </c>
      <c r="B164" s="164">
        <v>140684.35</v>
      </c>
      <c r="C164" s="164">
        <v>113934.2</v>
      </c>
      <c r="D164" s="164">
        <v>228930.08</v>
      </c>
      <c r="E164" s="164">
        <v>219825.21</v>
      </c>
      <c r="F164" s="164">
        <v>171271.41</v>
      </c>
      <c r="G164" s="164">
        <v>142905.16</v>
      </c>
      <c r="H164" s="164">
        <v>122168</v>
      </c>
      <c r="I164" s="164">
        <v>117443</v>
      </c>
      <c r="J164" s="164">
        <v>111514</v>
      </c>
      <c r="K164" s="93">
        <f t="shared" ref="K164:P164" si="13">B164-(SUM(B157:B163))</f>
        <v>0</v>
      </c>
      <c r="L164" s="93">
        <f t="shared" si="13"/>
        <v>0</v>
      </c>
      <c r="M164" s="93">
        <f t="shared" si="13"/>
        <v>0</v>
      </c>
      <c r="N164" s="93">
        <f t="shared" si="13"/>
        <v>0</v>
      </c>
      <c r="O164" s="93">
        <f t="shared" si="13"/>
        <v>0</v>
      </c>
      <c r="P164" s="93">
        <f t="shared" si="13"/>
        <v>0</v>
      </c>
    </row>
    <row r="165" spans="1:16" ht="15">
      <c r="A165" s="76"/>
      <c r="B165" s="160"/>
      <c r="C165" s="160"/>
      <c r="D165" s="160"/>
      <c r="E165" s="160"/>
      <c r="F165" s="160"/>
      <c r="G165" s="160"/>
      <c r="H165" s="160"/>
      <c r="I165" s="160"/>
      <c r="J165" s="160"/>
    </row>
    <row r="166" spans="1:16" ht="15">
      <c r="A166" s="76" t="s">
        <v>506</v>
      </c>
      <c r="B166" s="160">
        <v>0</v>
      </c>
      <c r="C166" s="160">
        <v>73.95</v>
      </c>
      <c r="D166" s="160">
        <v>0</v>
      </c>
      <c r="E166" s="160">
        <v>0</v>
      </c>
      <c r="F166" s="160">
        <v>0</v>
      </c>
      <c r="G166" s="160">
        <v>0</v>
      </c>
      <c r="H166" s="160">
        <v>0</v>
      </c>
      <c r="I166" s="160">
        <v>0</v>
      </c>
      <c r="J166" s="160">
        <v>0</v>
      </c>
    </row>
    <row r="167" spans="1:16" ht="15">
      <c r="A167" s="76" t="s">
        <v>305</v>
      </c>
      <c r="B167" s="160">
        <v>620.28</v>
      </c>
      <c r="C167" s="160">
        <v>395.55</v>
      </c>
      <c r="D167" s="160">
        <v>1076.1199999999999</v>
      </c>
      <c r="E167" s="160">
        <v>591.21</v>
      </c>
      <c r="F167" s="160">
        <v>784.57</v>
      </c>
      <c r="G167" s="160">
        <v>345.49</v>
      </c>
      <c r="H167" s="160">
        <v>0</v>
      </c>
      <c r="I167" s="160">
        <v>0</v>
      </c>
      <c r="J167" s="160">
        <v>0</v>
      </c>
    </row>
    <row r="168" spans="1:16" ht="15">
      <c r="A168" s="250" t="s">
        <v>1164</v>
      </c>
      <c r="B168" s="160">
        <v>0</v>
      </c>
      <c r="C168" s="160">
        <v>0</v>
      </c>
      <c r="D168" s="160">
        <v>0</v>
      </c>
      <c r="E168" s="160">
        <v>0</v>
      </c>
      <c r="F168" s="160">
        <v>681.37</v>
      </c>
      <c r="G168" s="160">
        <v>0</v>
      </c>
      <c r="H168" s="160"/>
      <c r="I168" s="160"/>
      <c r="J168" s="160"/>
    </row>
    <row r="169" spans="1:16" ht="15">
      <c r="A169" s="111" t="s">
        <v>507</v>
      </c>
      <c r="B169" s="160">
        <v>0</v>
      </c>
      <c r="C169" s="160">
        <v>8.66</v>
      </c>
      <c r="D169" s="160">
        <v>0</v>
      </c>
      <c r="E169" s="160">
        <v>0</v>
      </c>
      <c r="F169" s="160">
        <v>0</v>
      </c>
      <c r="G169" s="160">
        <v>0</v>
      </c>
      <c r="H169" s="160">
        <v>0</v>
      </c>
      <c r="I169" s="160">
        <v>0</v>
      </c>
      <c r="J169" s="160">
        <v>0</v>
      </c>
    </row>
    <row r="170" spans="1:16" s="51" customFormat="1" ht="15">
      <c r="A170" s="8" t="s">
        <v>770</v>
      </c>
      <c r="B170" s="164">
        <v>620.28</v>
      </c>
      <c r="C170" s="164">
        <v>478.16</v>
      </c>
      <c r="D170" s="164">
        <v>1076.1199999999999</v>
      </c>
      <c r="E170" s="164">
        <v>591.21</v>
      </c>
      <c r="F170" s="164">
        <v>1465.94</v>
      </c>
      <c r="G170" s="164">
        <v>345.49</v>
      </c>
      <c r="H170" s="164">
        <v>5469.15</v>
      </c>
      <c r="I170" s="164">
        <v>5438.81</v>
      </c>
      <c r="J170" s="164">
        <v>5494</v>
      </c>
      <c r="K170" s="93">
        <f>B170-(SUM(B166:B169))</f>
        <v>0</v>
      </c>
      <c r="L170" s="93">
        <f t="shared" ref="L170:P170" si="14">C170-(SUM(C166:C169))</f>
        <v>0</v>
      </c>
      <c r="M170" s="93">
        <f t="shared" si="14"/>
        <v>0</v>
      </c>
      <c r="N170" s="93">
        <f t="shared" si="14"/>
        <v>0</v>
      </c>
      <c r="O170" s="93">
        <f t="shared" si="14"/>
        <v>0</v>
      </c>
      <c r="P170" s="93">
        <f t="shared" si="14"/>
        <v>0</v>
      </c>
    </row>
    <row r="171" spans="1:16" ht="15">
      <c r="A171" s="76"/>
      <c r="B171" s="163"/>
      <c r="C171" s="163"/>
      <c r="D171" s="163"/>
      <c r="E171" s="163"/>
      <c r="F171" s="163"/>
      <c r="G171" s="163"/>
      <c r="H171" s="163"/>
      <c r="I171" s="163"/>
      <c r="J171" s="163"/>
    </row>
    <row r="172" spans="1:16" ht="15.75" thickBot="1">
      <c r="A172" s="76" t="s">
        <v>771</v>
      </c>
      <c r="B172" s="167">
        <v>4107535.82</v>
      </c>
      <c r="C172" s="167">
        <v>3616023.34</v>
      </c>
      <c r="D172" s="167">
        <v>3896278.86</v>
      </c>
      <c r="E172" s="167">
        <v>3884435.46</v>
      </c>
      <c r="F172" s="167">
        <v>4070220.43</v>
      </c>
      <c r="G172" s="167">
        <v>3717146.62</v>
      </c>
      <c r="H172" s="167">
        <v>3977652.79</v>
      </c>
      <c r="I172" s="167">
        <v>4067299.77</v>
      </c>
      <c r="J172" s="167">
        <v>3611820.83</v>
      </c>
    </row>
    <row r="173" spans="1:16" ht="13.5" thickTop="1">
      <c r="A173" s="5"/>
      <c r="B173" s="22"/>
      <c r="C173" s="22"/>
      <c r="D173" s="22"/>
      <c r="E173" s="22"/>
      <c r="F173" s="22"/>
      <c r="G173" s="22"/>
      <c r="H173" s="22"/>
    </row>
    <row r="174" spans="1:16">
      <c r="A174" s="5"/>
      <c r="B174" s="22"/>
      <c r="C174" s="22"/>
      <c r="D174" s="22"/>
      <c r="E174" s="22"/>
      <c r="F174" s="22"/>
      <c r="G174" s="22"/>
      <c r="H174" s="22"/>
    </row>
    <row r="175" spans="1:16">
      <c r="A175" s="5"/>
      <c r="B175" s="22"/>
      <c r="C175" s="22"/>
      <c r="D175" s="22"/>
      <c r="E175" s="22"/>
      <c r="F175" s="22"/>
      <c r="G175" s="22"/>
      <c r="H175" s="22"/>
    </row>
    <row r="176" spans="1:16">
      <c r="A176" s="5"/>
      <c r="B176" s="22"/>
      <c r="C176" s="22"/>
      <c r="D176" s="22"/>
      <c r="E176" s="22"/>
      <c r="F176" s="22"/>
      <c r="G176" s="22"/>
      <c r="H176" s="22"/>
    </row>
    <row r="177" spans="1:8">
      <c r="A177" s="5"/>
      <c r="B177" s="22"/>
      <c r="C177" s="22"/>
      <c r="D177" s="22"/>
      <c r="E177" s="22"/>
      <c r="F177" s="22"/>
      <c r="G177" s="22"/>
      <c r="H177" s="22"/>
    </row>
    <row r="178" spans="1:8">
      <c r="A178" s="5"/>
      <c r="B178" s="22"/>
      <c r="C178" s="22"/>
      <c r="D178" s="22"/>
      <c r="E178" s="22"/>
      <c r="F178" s="22"/>
      <c r="G178" s="22"/>
      <c r="H178" s="22"/>
    </row>
    <row r="179" spans="1:8">
      <c r="A179" s="5"/>
      <c r="B179" s="22"/>
      <c r="C179" s="22"/>
      <c r="D179" s="22"/>
      <c r="E179" s="22"/>
      <c r="F179" s="22"/>
      <c r="G179" s="22"/>
      <c r="H179" s="22"/>
    </row>
    <row r="180" spans="1:8">
      <c r="A180" s="9"/>
      <c r="B180" s="22"/>
      <c r="C180" s="22"/>
      <c r="D180" s="22"/>
      <c r="E180" s="22"/>
      <c r="F180" s="22"/>
      <c r="G180" s="22"/>
      <c r="H180" s="22"/>
    </row>
    <row r="181" spans="1:8">
      <c r="A181" s="5"/>
      <c r="B181" s="22"/>
      <c r="C181" s="22"/>
      <c r="D181" s="22"/>
      <c r="E181" s="22"/>
      <c r="F181" s="22"/>
      <c r="G181" s="22"/>
      <c r="H181" s="22"/>
    </row>
    <row r="182" spans="1:8">
      <c r="A182" s="5"/>
      <c r="B182" s="22"/>
      <c r="C182" s="22"/>
      <c r="D182" s="22"/>
      <c r="E182" s="22"/>
      <c r="F182" s="22"/>
      <c r="G182" s="22"/>
      <c r="H182" s="22"/>
    </row>
    <row r="183" spans="1:8">
      <c r="A183" s="5"/>
      <c r="B183" s="22"/>
      <c r="C183" s="22"/>
      <c r="D183" s="22"/>
      <c r="E183" s="22"/>
      <c r="F183" s="22"/>
      <c r="G183" s="22"/>
      <c r="H183" s="22"/>
    </row>
    <row r="184" spans="1:8">
      <c r="A184" s="5"/>
      <c r="B184" s="22"/>
      <c r="C184" s="22"/>
      <c r="D184" s="22"/>
      <c r="E184" s="22"/>
      <c r="F184" s="22"/>
      <c r="G184" s="22"/>
      <c r="H184" s="22"/>
    </row>
    <row r="185" spans="1:8">
      <c r="A185" s="9"/>
      <c r="B185" s="22"/>
      <c r="C185" s="22"/>
      <c r="D185" s="22"/>
      <c r="E185" s="22"/>
      <c r="F185" s="22"/>
      <c r="G185" s="22"/>
      <c r="H185" s="22"/>
    </row>
    <row r="186" spans="1:8">
      <c r="A186" s="5"/>
      <c r="B186" s="22"/>
      <c r="C186" s="22"/>
      <c r="D186" s="22"/>
      <c r="E186" s="22"/>
      <c r="F186" s="22"/>
      <c r="G186" s="22"/>
      <c r="H186" s="22"/>
    </row>
    <row r="187" spans="1:8">
      <c r="A187" s="9"/>
      <c r="B187" s="22"/>
      <c r="C187" s="22"/>
      <c r="D187" s="22"/>
      <c r="E187" s="22"/>
      <c r="F187" s="22"/>
      <c r="G187" s="22"/>
      <c r="H187" s="22"/>
    </row>
    <row r="188" spans="1:8">
      <c r="A188" s="5"/>
      <c r="E188" s="5"/>
      <c r="F188" s="5"/>
      <c r="G188" s="5"/>
      <c r="H188" s="5"/>
    </row>
    <row r="189" spans="1:8">
      <c r="A189" s="5"/>
      <c r="B189" s="6"/>
      <c r="C189" s="6"/>
      <c r="D189" s="5"/>
      <c r="E189" s="5"/>
      <c r="F189" s="5"/>
      <c r="G189" s="5"/>
      <c r="H189" s="5"/>
    </row>
    <row r="190" spans="1:8">
      <c r="A190" s="5"/>
      <c r="B190" s="6"/>
      <c r="C190" s="6"/>
      <c r="E190" s="5"/>
      <c r="F190" s="5"/>
      <c r="G190" s="5"/>
      <c r="H190" s="5"/>
    </row>
    <row r="191" spans="1:8">
      <c r="A191" s="5"/>
      <c r="E191" s="5"/>
    </row>
    <row r="192" spans="1:8">
      <c r="A192" s="5"/>
      <c r="E192" s="5"/>
    </row>
    <row r="193" spans="1:8">
      <c r="A193" s="5"/>
    </row>
    <row r="194" spans="1:8">
      <c r="A194" s="5"/>
    </row>
    <row r="196" spans="1:8">
      <c r="A196" s="5"/>
      <c r="B196" s="6"/>
      <c r="C196" s="6"/>
      <c r="D196" s="5"/>
      <c r="E196" s="5"/>
      <c r="F196" s="5"/>
      <c r="G196" s="5"/>
      <c r="H196" s="5"/>
    </row>
    <row r="197" spans="1:8">
      <c r="A197" s="5"/>
    </row>
    <row r="198" spans="1:8">
      <c r="A198" s="5"/>
    </row>
    <row r="199" spans="1:8">
      <c r="A199" s="5"/>
    </row>
    <row r="201" spans="1:8">
      <c r="A201" s="5"/>
      <c r="E201" s="5"/>
      <c r="F201" s="5"/>
      <c r="G201" s="5"/>
      <c r="H201" s="5"/>
    </row>
    <row r="202" spans="1:8">
      <c r="A202" s="5"/>
      <c r="B202" s="6"/>
      <c r="C202" s="6"/>
      <c r="D202" s="5"/>
    </row>
    <row r="203" spans="1:8">
      <c r="A203" s="5"/>
    </row>
    <row r="204" spans="1:8">
      <c r="A204" s="5"/>
      <c r="E204" s="5"/>
      <c r="F204" s="5"/>
      <c r="G204" s="5"/>
      <c r="H204" s="5"/>
    </row>
    <row r="205" spans="1:8">
      <c r="A205" s="5"/>
    </row>
    <row r="206" spans="1:8">
      <c r="A206" s="5"/>
    </row>
    <row r="207" spans="1:8">
      <c r="A207" s="5"/>
      <c r="B207" s="6"/>
      <c r="C207" s="6"/>
      <c r="D207" s="5"/>
      <c r="E207" s="5"/>
      <c r="F207" s="5"/>
      <c r="G207" s="5"/>
      <c r="H207" s="5"/>
    </row>
    <row r="208" spans="1:8">
      <c r="A208" s="5"/>
    </row>
    <row r="209" spans="1:8">
      <c r="A209" s="5"/>
      <c r="E209" s="5"/>
      <c r="F209" s="5"/>
    </row>
    <row r="210" spans="1:8">
      <c r="A210" s="5"/>
      <c r="B210" s="6"/>
      <c r="C210" s="6"/>
      <c r="D210" s="5"/>
      <c r="E210" s="5"/>
      <c r="F210" s="5"/>
      <c r="G210" s="5"/>
      <c r="H210" s="5"/>
    </row>
    <row r="211" spans="1:8">
      <c r="A211" s="5"/>
    </row>
    <row r="212" spans="1:8">
      <c r="A212" s="5"/>
      <c r="E212" s="5"/>
      <c r="F212" s="5"/>
      <c r="G212" s="5"/>
      <c r="H212" s="5"/>
    </row>
    <row r="213" spans="1:8">
      <c r="A213" s="5"/>
      <c r="B213" s="6"/>
      <c r="C213" s="6"/>
      <c r="D213" s="5"/>
      <c r="E213" s="5"/>
      <c r="F213" s="5"/>
      <c r="G213" s="5"/>
      <c r="H213" s="5"/>
    </row>
    <row r="214" spans="1:8">
      <c r="A214" s="5"/>
      <c r="E214" s="5"/>
    </row>
    <row r="215" spans="1:8">
      <c r="A215" s="5"/>
    </row>
    <row r="216" spans="1:8">
      <c r="A216" s="5"/>
      <c r="B216" s="6"/>
      <c r="C216" s="6"/>
    </row>
    <row r="217" spans="1:8">
      <c r="A217" s="5"/>
    </row>
    <row r="218" spans="1:8">
      <c r="A218" s="5"/>
      <c r="E218" s="5"/>
      <c r="F218" s="5"/>
      <c r="G218" s="5"/>
      <c r="H218" s="5"/>
    </row>
    <row r="219" spans="1:8">
      <c r="A219" s="5"/>
    </row>
    <row r="220" spans="1:8">
      <c r="A220" s="5"/>
      <c r="B220" s="6"/>
      <c r="C220" s="6"/>
      <c r="D220" s="5"/>
    </row>
    <row r="221" spans="1:8">
      <c r="A221" s="5"/>
    </row>
    <row r="222" spans="1:8">
      <c r="A222" s="5"/>
      <c r="E222" s="5"/>
      <c r="F222" s="5"/>
      <c r="G222" s="5"/>
      <c r="H222" s="5"/>
    </row>
    <row r="223" spans="1:8">
      <c r="A223" s="5"/>
    </row>
    <row r="224" spans="1:8">
      <c r="A224" s="5"/>
      <c r="B224" s="6"/>
      <c r="C224" s="6"/>
      <c r="D224" s="5"/>
      <c r="E224" s="5"/>
      <c r="F224" s="5"/>
      <c r="G224" s="5"/>
      <c r="H224" s="5"/>
    </row>
    <row r="225" spans="1:8">
      <c r="A225" s="5"/>
      <c r="E225" s="5"/>
      <c r="F225" s="5"/>
      <c r="G225" s="5"/>
      <c r="H225" s="5"/>
    </row>
    <row r="226" spans="1:8">
      <c r="A226" s="5"/>
      <c r="B226" s="6"/>
      <c r="C226" s="6"/>
      <c r="E226" s="5"/>
    </row>
    <row r="227" spans="1:8">
      <c r="A227" s="5"/>
      <c r="E227" s="5"/>
      <c r="F227" s="5"/>
      <c r="G227" s="5"/>
      <c r="H227" s="5"/>
    </row>
    <row r="228" spans="1:8">
      <c r="A228" s="5"/>
      <c r="B228" s="6"/>
      <c r="E228" s="5"/>
      <c r="F228" s="5"/>
      <c r="G228" s="5"/>
      <c r="H228" s="5"/>
    </row>
    <row r="229" spans="1:8">
      <c r="A229" s="5"/>
    </row>
    <row r="230" spans="1:8">
      <c r="A230" s="5"/>
      <c r="B230" s="6"/>
      <c r="C230" s="6"/>
      <c r="D230" s="5"/>
      <c r="E230" s="5"/>
      <c r="F230" s="5"/>
      <c r="G230" s="5"/>
      <c r="H230" s="5"/>
    </row>
    <row r="231" spans="1:8">
      <c r="A231" s="5"/>
    </row>
    <row r="232" spans="1:8">
      <c r="A232" s="5"/>
    </row>
    <row r="234" spans="1:8">
      <c r="A234" s="5"/>
      <c r="B234" s="6"/>
      <c r="C234" s="6"/>
      <c r="D234" s="5"/>
      <c r="E234" s="5"/>
      <c r="F234" s="5"/>
      <c r="G234" s="5"/>
      <c r="H234" s="5"/>
    </row>
    <row r="235" spans="1:8">
      <c r="A235" s="5"/>
    </row>
    <row r="236" spans="1:8">
      <c r="A236" s="5"/>
      <c r="E236" s="5"/>
    </row>
    <row r="237" spans="1:8">
      <c r="A237" s="5"/>
    </row>
    <row r="238" spans="1:8">
      <c r="A238" s="5"/>
      <c r="E238" s="5"/>
      <c r="F238" s="5"/>
      <c r="G238" s="5"/>
      <c r="H238" s="5"/>
    </row>
    <row r="239" spans="1:8">
      <c r="A239" s="5"/>
      <c r="B239" s="6"/>
      <c r="C239" s="6"/>
      <c r="D239" s="5"/>
      <c r="E239" s="5"/>
      <c r="F239" s="5"/>
      <c r="G239" s="5"/>
      <c r="H239" s="5"/>
    </row>
    <row r="240" spans="1:8">
      <c r="A240" s="5"/>
    </row>
    <row r="241" spans="1:8">
      <c r="A241" s="5"/>
      <c r="E241" s="5"/>
      <c r="F241" s="5"/>
    </row>
    <row r="242" spans="1:8">
      <c r="A242" s="5"/>
      <c r="B242" s="6"/>
      <c r="C242" s="6"/>
      <c r="D242" s="5"/>
      <c r="E242" s="5"/>
      <c r="F242" s="5"/>
      <c r="G242" s="5"/>
      <c r="H242" s="5"/>
    </row>
    <row r="243" spans="1:8">
      <c r="A243" s="5"/>
      <c r="B243" s="6"/>
      <c r="C243" s="6"/>
      <c r="E243" s="5"/>
      <c r="F243" s="5"/>
      <c r="G243" s="5"/>
      <c r="H243" s="5"/>
    </row>
    <row r="244" spans="1:8">
      <c r="A244" s="5"/>
      <c r="B244" s="6"/>
      <c r="C244" s="6"/>
      <c r="D244" s="5"/>
      <c r="E244" s="5"/>
      <c r="F244" s="5"/>
      <c r="G244" s="5"/>
      <c r="H244" s="5"/>
    </row>
    <row r="245" spans="1:8">
      <c r="A245" s="5"/>
    </row>
    <row r="246" spans="1:8">
      <c r="A246" s="5"/>
      <c r="E246" s="5"/>
      <c r="F246" s="5"/>
      <c r="G246" s="5"/>
      <c r="H246" s="5"/>
    </row>
    <row r="247" spans="1:8">
      <c r="A247" s="5"/>
      <c r="B247" s="6"/>
      <c r="C247" s="6"/>
      <c r="D247" s="5"/>
      <c r="E247" s="5"/>
      <c r="F247" s="5"/>
      <c r="G247" s="5"/>
      <c r="H247" s="5"/>
    </row>
    <row r="248" spans="1:8">
      <c r="A248" s="5"/>
    </row>
    <row r="249" spans="1:8">
      <c r="A249" s="5"/>
      <c r="B249" s="6"/>
      <c r="C249" s="6"/>
      <c r="D249" s="5"/>
      <c r="E249" s="5"/>
      <c r="F249" s="5"/>
      <c r="G249" s="5"/>
      <c r="H249" s="5"/>
    </row>
    <row r="250" spans="1:8">
      <c r="A250" s="5"/>
      <c r="E250" s="5"/>
      <c r="F250" s="5"/>
    </row>
    <row r="251" spans="1:8">
      <c r="A251" s="5"/>
      <c r="B251" s="6"/>
      <c r="C251" s="6"/>
      <c r="D251" s="5"/>
      <c r="E251" s="5"/>
      <c r="F251" s="5"/>
      <c r="G251" s="5"/>
      <c r="H251" s="5"/>
    </row>
    <row r="252" spans="1:8">
      <c r="A252" s="5"/>
      <c r="B252" s="6"/>
      <c r="E252" s="5"/>
      <c r="F252" s="5"/>
      <c r="G252" s="5"/>
      <c r="H252" s="5"/>
    </row>
    <row r="253" spans="1:8">
      <c r="A253" s="5"/>
      <c r="E253" s="5"/>
      <c r="F253" s="5"/>
    </row>
    <row r="254" spans="1:8">
      <c r="A254" s="5"/>
    </row>
    <row r="256" spans="1:8">
      <c r="A256" s="5"/>
      <c r="B256" s="6"/>
      <c r="C256" s="6"/>
      <c r="D256" s="5"/>
      <c r="E256" s="5"/>
    </row>
    <row r="257" spans="1:8">
      <c r="A257" s="5"/>
      <c r="B257" s="6"/>
      <c r="C257" s="6"/>
      <c r="D257" s="5"/>
      <c r="E257" s="5"/>
      <c r="F257" s="5"/>
      <c r="G257" s="5"/>
      <c r="H257" s="5"/>
    </row>
    <row r="258" spans="1:8">
      <c r="A258" s="5"/>
      <c r="B258" s="6"/>
      <c r="C258" s="6"/>
      <c r="D258" s="5"/>
      <c r="E258" s="5"/>
      <c r="F258" s="5"/>
      <c r="G258" s="5"/>
      <c r="H258" s="5"/>
    </row>
    <row r="259" spans="1:8">
      <c r="A259" s="5"/>
      <c r="B259" s="6"/>
      <c r="C259" s="6"/>
      <c r="D259" s="5"/>
      <c r="E259" s="5"/>
    </row>
    <row r="260" spans="1:8">
      <c r="A260" s="5"/>
      <c r="B260" s="6"/>
      <c r="C260" s="6"/>
    </row>
    <row r="261" spans="1:8">
      <c r="A261" s="5"/>
    </row>
    <row r="262" spans="1:8">
      <c r="A262" s="5"/>
    </row>
    <row r="263" spans="1:8">
      <c r="A263" s="5"/>
      <c r="B263" s="6"/>
      <c r="E263" s="5"/>
      <c r="F263" s="5"/>
      <c r="G263" s="5"/>
      <c r="H263" s="5"/>
    </row>
    <row r="264" spans="1:8">
      <c r="A264" s="5"/>
      <c r="B264" s="6"/>
      <c r="C264" s="6"/>
      <c r="D264" s="5"/>
      <c r="E264" s="5"/>
      <c r="F264" s="5"/>
      <c r="G264" s="5"/>
    </row>
    <row r="265" spans="1:8">
      <c r="A265" s="5"/>
    </row>
    <row r="266" spans="1:8">
      <c r="A266" s="5"/>
    </row>
    <row r="267" spans="1:8">
      <c r="A267" s="5"/>
      <c r="E267" s="5"/>
    </row>
    <row r="268" spans="1:8">
      <c r="A268" s="5"/>
      <c r="B268" s="6"/>
      <c r="C268" s="6"/>
      <c r="D268" s="5"/>
      <c r="E268" s="5"/>
      <c r="F268" s="5"/>
      <c r="G268" s="5"/>
      <c r="H268" s="5"/>
    </row>
    <row r="269" spans="1:8">
      <c r="A269" s="5"/>
    </row>
    <row r="270" spans="1:8">
      <c r="A270" s="5"/>
      <c r="E270" s="5"/>
      <c r="F270" s="5"/>
      <c r="G270" s="5"/>
    </row>
    <row r="271" spans="1:8">
      <c r="A271" s="5"/>
    </row>
    <row r="272" spans="1:8">
      <c r="A272" s="5"/>
    </row>
    <row r="275" spans="1:8">
      <c r="A275" s="5"/>
    </row>
    <row r="276" spans="1:8">
      <c r="A276" s="5"/>
      <c r="B276" s="6"/>
      <c r="C276" s="6"/>
      <c r="D276" s="5"/>
      <c r="E276" s="5"/>
      <c r="F276" s="5"/>
      <c r="G276" s="5"/>
      <c r="H276" s="5"/>
    </row>
    <row r="277" spans="1:8">
      <c r="A277" s="5"/>
    </row>
    <row r="278" spans="1:8">
      <c r="A278" s="5"/>
    </row>
    <row r="279" spans="1:8">
      <c r="A279" s="5"/>
      <c r="B279" s="6"/>
      <c r="C279" s="6"/>
      <c r="D279" s="5"/>
      <c r="E279" s="5"/>
      <c r="F279" s="5"/>
      <c r="G279" s="5"/>
      <c r="H279" s="5"/>
    </row>
    <row r="280" spans="1:8">
      <c r="A280" s="5"/>
    </row>
    <row r="282" spans="1:8">
      <c r="A282" s="5"/>
    </row>
  </sheetData>
  <pageMargins left="0.75" right="0.75" top="1" bottom="1" header="0.5" footer="0.5"/>
  <pageSetup scale="3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80"/>
  <sheetViews>
    <sheetView view="pageBreakPreview" zoomScale="60" zoomScaleNormal="80" workbookViewId="0">
      <pane xSplit="1" ySplit="8" topLeftCell="B9" activePane="bottomRight" state="frozen"/>
      <selection activeCell="J19" sqref="J19"/>
      <selection pane="topRight" activeCell="J19" sqref="J19"/>
      <selection pane="bottomLeft" activeCell="J19" sqref="J19"/>
      <selection pane="bottomRight" activeCell="B9" sqref="B9"/>
    </sheetView>
  </sheetViews>
  <sheetFormatPr defaultRowHeight="12.75"/>
  <cols>
    <col min="1" max="1" width="91.140625" customWidth="1"/>
    <col min="2" max="3" width="13.28515625" style="1" bestFit="1" customWidth="1"/>
    <col min="4" max="10" width="13.28515625" bestFit="1" customWidth="1"/>
    <col min="13" max="13" width="12" customWidth="1"/>
  </cols>
  <sheetData>
    <row r="1" spans="1:10">
      <c r="A1" s="5" t="s">
        <v>0</v>
      </c>
    </row>
    <row r="2" spans="1:10">
      <c r="A2" s="5" t="s">
        <v>1</v>
      </c>
      <c r="D2" s="1"/>
      <c r="E2" s="1"/>
      <c r="F2" s="1"/>
      <c r="G2" s="1"/>
      <c r="H2" s="1"/>
    </row>
    <row r="3" spans="1:10">
      <c r="A3" s="5" t="s">
        <v>2</v>
      </c>
      <c r="D3" s="1"/>
      <c r="E3" s="1"/>
      <c r="F3" s="1"/>
      <c r="G3" s="1"/>
      <c r="H3" s="1"/>
    </row>
    <row r="4" spans="1:10">
      <c r="A4" s="5" t="s">
        <v>3</v>
      </c>
      <c r="D4" s="1"/>
      <c r="E4" s="1"/>
      <c r="F4" s="1"/>
      <c r="G4" s="1"/>
      <c r="H4" s="1"/>
    </row>
    <row r="5" spans="1:10">
      <c r="A5" s="5" t="s">
        <v>4</v>
      </c>
      <c r="D5" s="4"/>
      <c r="E5" s="4"/>
      <c r="F5" s="4"/>
      <c r="G5" s="4"/>
      <c r="H5" s="4"/>
      <c r="I5" s="61"/>
    </row>
    <row r="6" spans="1:10">
      <c r="D6" s="4"/>
      <c r="E6" s="4"/>
      <c r="F6" s="4"/>
      <c r="G6" s="4"/>
      <c r="H6" s="4"/>
    </row>
    <row r="7" spans="1:10">
      <c r="B7" s="7" t="s">
        <v>1128</v>
      </c>
      <c r="C7" s="7" t="s">
        <v>1128</v>
      </c>
      <c r="D7" s="7" t="s">
        <v>1128</v>
      </c>
      <c r="E7" s="7" t="s">
        <v>1128</v>
      </c>
      <c r="F7" s="7" t="s">
        <v>1128</v>
      </c>
      <c r="G7" s="7" t="s">
        <v>1128</v>
      </c>
      <c r="H7" s="155" t="s">
        <v>1127</v>
      </c>
      <c r="I7" s="155" t="s">
        <v>1127</v>
      </c>
      <c r="J7" s="155" t="s">
        <v>1127</v>
      </c>
    </row>
    <row r="8" spans="1:10">
      <c r="B8" s="7" t="s">
        <v>11</v>
      </c>
      <c r="C8" s="7" t="s">
        <v>12</v>
      </c>
      <c r="D8" s="7" t="s">
        <v>13</v>
      </c>
      <c r="E8" s="7" t="s">
        <v>14</v>
      </c>
      <c r="F8" s="7" t="s">
        <v>15</v>
      </c>
      <c r="G8" s="7" t="s">
        <v>16</v>
      </c>
      <c r="H8" s="7" t="s">
        <v>5</v>
      </c>
      <c r="I8" s="7" t="s">
        <v>6</v>
      </c>
      <c r="J8" s="7" t="s">
        <v>7</v>
      </c>
    </row>
    <row r="9" spans="1:10">
      <c r="B9" s="3"/>
      <c r="C9" s="3"/>
      <c r="D9" s="4"/>
      <c r="E9" s="4"/>
      <c r="F9" s="4"/>
      <c r="G9" s="4"/>
      <c r="H9" s="4"/>
    </row>
    <row r="10" spans="1:10" ht="15">
      <c r="A10" s="76" t="s">
        <v>44</v>
      </c>
      <c r="B10" s="160">
        <v>2523.87</v>
      </c>
      <c r="C10" s="160">
        <v>2520.7399999999998</v>
      </c>
      <c r="D10" s="160">
        <v>984.56</v>
      </c>
      <c r="E10" s="160">
        <v>1025.56</v>
      </c>
      <c r="F10" s="160">
        <v>1712.22</v>
      </c>
      <c r="G10" s="160">
        <v>2578.08</v>
      </c>
      <c r="H10" s="160">
        <v>0</v>
      </c>
      <c r="I10" s="160">
        <v>0</v>
      </c>
      <c r="J10" s="160">
        <v>0</v>
      </c>
    </row>
    <row r="11" spans="1:10" ht="15">
      <c r="A11" s="153" t="s">
        <v>1169</v>
      </c>
      <c r="B11" s="160">
        <v>5827.83</v>
      </c>
      <c r="C11" s="160">
        <v>4278.93</v>
      </c>
      <c r="D11" s="160">
        <v>4891.33</v>
      </c>
      <c r="E11" s="160">
        <v>6708.78</v>
      </c>
      <c r="F11" s="160">
        <v>2196.4499999999998</v>
      </c>
      <c r="G11" s="160">
        <v>1957.02</v>
      </c>
      <c r="H11" s="160"/>
      <c r="I11" s="160"/>
      <c r="J11" s="160"/>
    </row>
    <row r="12" spans="1:10" ht="15">
      <c r="A12" s="153" t="s">
        <v>1170</v>
      </c>
      <c r="B12" s="160">
        <v>344.1</v>
      </c>
      <c r="C12" s="160">
        <v>0</v>
      </c>
      <c r="D12" s="160">
        <v>0</v>
      </c>
      <c r="E12" s="160">
        <v>0</v>
      </c>
      <c r="F12" s="160">
        <v>0</v>
      </c>
      <c r="G12" s="160">
        <v>0</v>
      </c>
      <c r="H12" s="160"/>
      <c r="I12" s="160"/>
      <c r="J12" s="160"/>
    </row>
    <row r="13" spans="1:10" ht="15">
      <c r="A13" s="153" t="s">
        <v>45</v>
      </c>
      <c r="B13" s="160">
        <v>1507.24</v>
      </c>
      <c r="C13" s="160">
        <v>739.6</v>
      </c>
      <c r="D13" s="160">
        <v>383.07</v>
      </c>
      <c r="E13" s="160">
        <v>440.91</v>
      </c>
      <c r="F13" s="160">
        <v>194.55</v>
      </c>
      <c r="G13" s="160">
        <v>546.6</v>
      </c>
      <c r="H13" s="160">
        <v>0</v>
      </c>
      <c r="I13" s="160">
        <v>0</v>
      </c>
      <c r="J13" s="160">
        <v>0</v>
      </c>
    </row>
    <row r="14" spans="1:10" ht="15">
      <c r="A14" s="153" t="s">
        <v>46</v>
      </c>
      <c r="B14" s="160">
        <v>0</v>
      </c>
      <c r="C14" s="160">
        <v>0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0</v>
      </c>
    </row>
    <row r="15" spans="1:10" ht="15">
      <c r="A15" s="169" t="s">
        <v>879</v>
      </c>
      <c r="B15" s="168">
        <v>0</v>
      </c>
      <c r="C15" s="168">
        <v>0</v>
      </c>
      <c r="D15" s="168">
        <v>0</v>
      </c>
      <c r="E15" s="168">
        <v>0</v>
      </c>
      <c r="F15" s="168">
        <v>0</v>
      </c>
      <c r="G15" s="168">
        <v>0</v>
      </c>
      <c r="H15" s="160">
        <v>0</v>
      </c>
      <c r="I15" s="160">
        <v>0</v>
      </c>
      <c r="J15" s="160">
        <v>0</v>
      </c>
    </row>
    <row r="16" spans="1:10" ht="15">
      <c r="A16" s="153" t="s">
        <v>47</v>
      </c>
      <c r="B16" s="160">
        <v>37359.31</v>
      </c>
      <c r="C16" s="160">
        <v>46432.77</v>
      </c>
      <c r="D16" s="160">
        <v>65440.74</v>
      </c>
      <c r="E16" s="160">
        <v>34100.800000000003</v>
      </c>
      <c r="F16" s="160">
        <v>36996.699999999997</v>
      </c>
      <c r="G16" s="160">
        <v>29542.63</v>
      </c>
      <c r="H16" s="160">
        <v>0</v>
      </c>
      <c r="I16" s="160">
        <v>0</v>
      </c>
      <c r="J16" s="160">
        <v>0</v>
      </c>
    </row>
    <row r="17" spans="1:10" ht="15">
      <c r="A17" s="153" t="s">
        <v>48</v>
      </c>
      <c r="B17" s="160">
        <v>19838.740000000002</v>
      </c>
      <c r="C17" s="160">
        <v>19643.23</v>
      </c>
      <c r="D17" s="160">
        <v>51021.59</v>
      </c>
      <c r="E17" s="160">
        <v>40410.29</v>
      </c>
      <c r="F17" s="160">
        <v>44417.73</v>
      </c>
      <c r="G17" s="160">
        <v>40651.46</v>
      </c>
      <c r="H17" s="160">
        <v>0</v>
      </c>
      <c r="I17" s="160">
        <v>0</v>
      </c>
      <c r="J17" s="160">
        <v>0</v>
      </c>
    </row>
    <row r="18" spans="1:10" ht="15">
      <c r="A18" s="153" t="s">
        <v>49</v>
      </c>
      <c r="B18" s="160">
        <v>8468.5400000000009</v>
      </c>
      <c r="C18" s="160">
        <v>8468.52</v>
      </c>
      <c r="D18" s="160">
        <v>12702.78</v>
      </c>
      <c r="E18" s="160">
        <v>8468.52</v>
      </c>
      <c r="F18" s="160">
        <v>8468.52</v>
      </c>
      <c r="G18" s="160">
        <v>8468.52</v>
      </c>
      <c r="H18" s="160">
        <v>0</v>
      </c>
      <c r="I18" s="160">
        <v>0</v>
      </c>
      <c r="J18" s="160">
        <v>0</v>
      </c>
    </row>
    <row r="19" spans="1:10" ht="15">
      <c r="A19" s="153" t="s">
        <v>17</v>
      </c>
      <c r="B19" s="160">
        <v>15080.98</v>
      </c>
      <c r="C19" s="160">
        <v>15081.01</v>
      </c>
      <c r="D19" s="160">
        <v>22621.47</v>
      </c>
      <c r="E19" s="160">
        <v>15080.98</v>
      </c>
      <c r="F19" s="160">
        <v>15081</v>
      </c>
      <c r="G19" s="160">
        <v>15089.86</v>
      </c>
      <c r="H19" s="160">
        <v>0</v>
      </c>
      <c r="I19" s="160">
        <v>0</v>
      </c>
      <c r="J19" s="160">
        <v>0</v>
      </c>
    </row>
    <row r="20" spans="1:10" ht="15">
      <c r="A20" s="153" t="s">
        <v>50</v>
      </c>
      <c r="B20" s="160">
        <v>10881.8</v>
      </c>
      <c r="C20" s="160">
        <v>10881.87</v>
      </c>
      <c r="D20" s="160">
        <v>16322.78</v>
      </c>
      <c r="E20" s="160">
        <v>11043.31</v>
      </c>
      <c r="F20" s="160">
        <v>11140.14</v>
      </c>
      <c r="G20" s="160">
        <v>11333.89</v>
      </c>
      <c r="H20" s="160"/>
      <c r="I20" s="160"/>
      <c r="J20" s="160"/>
    </row>
    <row r="21" spans="1:10" ht="15">
      <c r="A21" s="153" t="s">
        <v>18</v>
      </c>
      <c r="B21" s="160">
        <v>3586.47</v>
      </c>
      <c r="C21" s="160">
        <v>2634.7</v>
      </c>
      <c r="D21" s="160">
        <v>1861.47</v>
      </c>
      <c r="E21" s="160">
        <v>2401.9899999999998</v>
      </c>
      <c r="F21" s="160">
        <v>2370.62</v>
      </c>
      <c r="G21" s="160">
        <v>3838.17</v>
      </c>
      <c r="H21" s="160">
        <v>0</v>
      </c>
      <c r="I21" s="160">
        <v>0</v>
      </c>
      <c r="J21" s="160">
        <v>0</v>
      </c>
    </row>
    <row r="22" spans="1:10" ht="15">
      <c r="A22" s="153" t="s">
        <v>19</v>
      </c>
      <c r="B22" s="160">
        <v>3057.9</v>
      </c>
      <c r="C22" s="160">
        <v>2252.39</v>
      </c>
      <c r="D22" s="160">
        <v>1624.81</v>
      </c>
      <c r="E22" s="160">
        <v>696.58</v>
      </c>
      <c r="F22" s="160">
        <v>829.87</v>
      </c>
      <c r="G22" s="160">
        <v>1160.49</v>
      </c>
      <c r="H22" s="160">
        <v>0</v>
      </c>
      <c r="I22" s="160">
        <v>0</v>
      </c>
      <c r="J22" s="160">
        <v>0</v>
      </c>
    </row>
    <row r="23" spans="1:10" ht="15">
      <c r="A23" s="153" t="s">
        <v>51</v>
      </c>
      <c r="B23" s="160">
        <v>768.02</v>
      </c>
      <c r="C23" s="160">
        <v>734.63</v>
      </c>
      <c r="D23" s="160">
        <v>1268.9100000000001</v>
      </c>
      <c r="E23" s="160">
        <v>1302.3</v>
      </c>
      <c r="F23" s="160">
        <v>2179.4299999999998</v>
      </c>
      <c r="G23" s="160">
        <v>1452.56</v>
      </c>
      <c r="H23" s="160">
        <v>0</v>
      </c>
      <c r="I23" s="160">
        <v>0</v>
      </c>
      <c r="J23" s="160">
        <v>0</v>
      </c>
    </row>
    <row r="24" spans="1:10" ht="15">
      <c r="A24" s="153" t="s">
        <v>52</v>
      </c>
      <c r="B24" s="160">
        <v>0</v>
      </c>
      <c r="C24" s="160">
        <v>156.66</v>
      </c>
      <c r="D24" s="160">
        <v>703.36</v>
      </c>
      <c r="E24" s="160">
        <v>0</v>
      </c>
      <c r="F24" s="160">
        <v>0</v>
      </c>
      <c r="G24" s="160">
        <v>133.57</v>
      </c>
      <c r="H24" s="160">
        <v>0</v>
      </c>
      <c r="I24" s="160">
        <v>0</v>
      </c>
      <c r="J24" s="160">
        <v>0</v>
      </c>
    </row>
    <row r="25" spans="1:10" ht="15">
      <c r="A25" s="153" t="s">
        <v>53</v>
      </c>
      <c r="B25" s="160">
        <v>9677.91</v>
      </c>
      <c r="C25" s="160">
        <v>6912.72</v>
      </c>
      <c r="D25" s="160">
        <v>4809.07</v>
      </c>
      <c r="E25" s="160">
        <v>326.52</v>
      </c>
      <c r="F25" s="160">
        <v>265.5</v>
      </c>
      <c r="G25" s="160">
        <v>0</v>
      </c>
      <c r="H25" s="160">
        <v>0</v>
      </c>
      <c r="I25" s="160">
        <v>0</v>
      </c>
      <c r="J25" s="160">
        <v>0</v>
      </c>
    </row>
    <row r="26" spans="1:10" ht="15">
      <c r="A26" s="153" t="s">
        <v>54</v>
      </c>
      <c r="B26" s="160">
        <v>0</v>
      </c>
      <c r="C26" s="160">
        <v>0</v>
      </c>
      <c r="D26" s="160">
        <v>1065.27</v>
      </c>
      <c r="E26" s="160">
        <v>0</v>
      </c>
      <c r="F26" s="160">
        <v>707.91</v>
      </c>
      <c r="G26" s="160">
        <v>0</v>
      </c>
      <c r="H26" s="160">
        <v>0</v>
      </c>
      <c r="I26" s="160">
        <v>0</v>
      </c>
      <c r="J26" s="160">
        <v>0</v>
      </c>
    </row>
    <row r="27" spans="1:10" ht="15">
      <c r="A27" s="153" t="s">
        <v>680</v>
      </c>
      <c r="B27" s="160">
        <v>0</v>
      </c>
      <c r="C27" s="160">
        <v>0</v>
      </c>
      <c r="D27" s="160">
        <v>0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0</v>
      </c>
    </row>
    <row r="28" spans="1:10" ht="15">
      <c r="A28" s="153" t="s">
        <v>55</v>
      </c>
      <c r="B28" s="160">
        <v>0</v>
      </c>
      <c r="C28" s="160">
        <v>0</v>
      </c>
      <c r="D28" s="160">
        <v>0</v>
      </c>
      <c r="E28" s="160">
        <v>0</v>
      </c>
      <c r="F28" s="160">
        <v>0</v>
      </c>
      <c r="G28" s="160">
        <v>0</v>
      </c>
      <c r="H28" s="160">
        <v>0</v>
      </c>
      <c r="I28" s="160">
        <v>0</v>
      </c>
      <c r="J28" s="160">
        <v>0</v>
      </c>
    </row>
    <row r="29" spans="1:10" ht="15">
      <c r="A29" s="153" t="s">
        <v>539</v>
      </c>
      <c r="B29" s="160">
        <v>14202.68</v>
      </c>
      <c r="C29" s="160">
        <v>600.49</v>
      </c>
      <c r="D29" s="160">
        <v>5032.8500000000004</v>
      </c>
      <c r="E29" s="160">
        <v>4450.4799999999996</v>
      </c>
      <c r="F29" s="160">
        <v>3538.96</v>
      </c>
      <c r="G29" s="160">
        <v>7169.95</v>
      </c>
      <c r="H29" s="160">
        <v>0</v>
      </c>
      <c r="I29" s="160">
        <v>0</v>
      </c>
      <c r="J29" s="160">
        <v>0</v>
      </c>
    </row>
    <row r="30" spans="1:10" ht="15">
      <c r="A30" s="153" t="s">
        <v>20</v>
      </c>
      <c r="B30" s="160">
        <v>11593.42</v>
      </c>
      <c r="C30" s="160">
        <v>17135.84</v>
      </c>
      <c r="D30" s="160">
        <v>30462.87</v>
      </c>
      <c r="E30" s="160">
        <v>15396.89</v>
      </c>
      <c r="F30" s="160">
        <v>17970.91</v>
      </c>
      <c r="G30" s="160">
        <v>16446.61</v>
      </c>
      <c r="H30" s="160">
        <v>0</v>
      </c>
      <c r="I30" s="160">
        <v>0</v>
      </c>
      <c r="J30" s="160">
        <v>0</v>
      </c>
    </row>
    <row r="31" spans="1:10" ht="15">
      <c r="A31" s="153" t="s">
        <v>56</v>
      </c>
      <c r="B31" s="160">
        <v>1396.03</v>
      </c>
      <c r="C31" s="160">
        <v>6478.18</v>
      </c>
      <c r="D31" s="160">
        <v>1456.59</v>
      </c>
      <c r="E31" s="160">
        <v>644.72</v>
      </c>
      <c r="F31" s="160">
        <v>1126.8800000000001</v>
      </c>
      <c r="G31" s="160">
        <v>602.24</v>
      </c>
      <c r="H31" s="160">
        <v>0</v>
      </c>
      <c r="I31" s="160">
        <v>0</v>
      </c>
      <c r="J31" s="160">
        <v>0</v>
      </c>
    </row>
    <row r="32" spans="1:10" ht="15">
      <c r="A32" s="153" t="s">
        <v>57</v>
      </c>
      <c r="B32" s="160">
        <v>0</v>
      </c>
      <c r="C32" s="160">
        <v>2700.37</v>
      </c>
      <c r="D32" s="160">
        <v>2486.52</v>
      </c>
      <c r="E32" s="160">
        <v>914.33</v>
      </c>
      <c r="F32" s="160">
        <v>1876.97</v>
      </c>
      <c r="G32" s="160">
        <v>151.68</v>
      </c>
      <c r="H32" s="160">
        <v>0</v>
      </c>
      <c r="I32" s="160">
        <v>0</v>
      </c>
      <c r="J32" s="160">
        <v>0</v>
      </c>
    </row>
    <row r="33" spans="1:10" ht="15">
      <c r="A33" s="153" t="s">
        <v>58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</row>
    <row r="34" spans="1:10" ht="15">
      <c r="A34" s="153" t="s">
        <v>59</v>
      </c>
      <c r="B34" s="160">
        <v>51230.6</v>
      </c>
      <c r="C34" s="160">
        <v>29796.94</v>
      </c>
      <c r="D34" s="160">
        <v>45286.91</v>
      </c>
      <c r="E34" s="160">
        <v>35298.1</v>
      </c>
      <c r="F34" s="160">
        <v>28584.44</v>
      </c>
      <c r="G34" s="160">
        <v>34079.71</v>
      </c>
      <c r="H34" s="160">
        <v>0</v>
      </c>
      <c r="I34" s="160">
        <v>0</v>
      </c>
      <c r="J34" s="160">
        <v>0</v>
      </c>
    </row>
    <row r="35" spans="1:10" ht="15">
      <c r="A35" s="153" t="s">
        <v>60</v>
      </c>
      <c r="B35" s="160">
        <v>117347.67</v>
      </c>
      <c r="C35" s="160">
        <v>145824.79999999999</v>
      </c>
      <c r="D35" s="160">
        <v>208698.07</v>
      </c>
      <c r="E35" s="160">
        <v>128485.1</v>
      </c>
      <c r="F35" s="160">
        <v>147904.91</v>
      </c>
      <c r="G35" s="160">
        <v>141999.64000000001</v>
      </c>
      <c r="H35" s="160">
        <v>0</v>
      </c>
      <c r="I35" s="160">
        <v>0</v>
      </c>
      <c r="J35" s="160">
        <v>0</v>
      </c>
    </row>
    <row r="36" spans="1:10" ht="15">
      <c r="A36" s="153" t="s">
        <v>61</v>
      </c>
      <c r="B36" s="160">
        <v>61191.22</v>
      </c>
      <c r="C36" s="160">
        <v>44239.73</v>
      </c>
      <c r="D36" s="160">
        <v>34585.660000000003</v>
      </c>
      <c r="E36" s="160">
        <v>27960.04</v>
      </c>
      <c r="F36" s="160">
        <v>30835.439999999999</v>
      </c>
      <c r="G36" s="160">
        <v>31782.34</v>
      </c>
      <c r="H36" s="160">
        <v>0</v>
      </c>
      <c r="I36" s="160">
        <v>0</v>
      </c>
      <c r="J36" s="160">
        <v>0</v>
      </c>
    </row>
    <row r="37" spans="1:10" ht="15">
      <c r="A37" s="153" t="s">
        <v>62</v>
      </c>
      <c r="B37" s="160">
        <v>4119.99</v>
      </c>
      <c r="C37" s="160">
        <v>7493.12</v>
      </c>
      <c r="D37" s="160">
        <v>18077.18</v>
      </c>
      <c r="E37" s="160">
        <v>8251.3700000000008</v>
      </c>
      <c r="F37" s="160">
        <v>9648.61</v>
      </c>
      <c r="G37" s="160">
        <v>11280.68</v>
      </c>
      <c r="H37" s="160">
        <v>0</v>
      </c>
      <c r="I37" s="160">
        <v>0</v>
      </c>
      <c r="J37" s="160">
        <v>0</v>
      </c>
    </row>
    <row r="38" spans="1:10" ht="15">
      <c r="A38" s="153" t="s">
        <v>63</v>
      </c>
      <c r="B38" s="160">
        <v>0</v>
      </c>
      <c r="C38" s="160">
        <v>0</v>
      </c>
      <c r="D38" s="160">
        <v>0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</row>
    <row r="39" spans="1:10" ht="15">
      <c r="A39" s="153" t="s">
        <v>64</v>
      </c>
      <c r="B39" s="160">
        <v>102451.38</v>
      </c>
      <c r="C39" s="160">
        <v>75238.52</v>
      </c>
      <c r="D39" s="160">
        <v>76632.27</v>
      </c>
      <c r="E39" s="160">
        <v>58220.480000000003</v>
      </c>
      <c r="F39" s="160">
        <v>54080.18</v>
      </c>
      <c r="G39" s="160">
        <v>56041.41</v>
      </c>
      <c r="H39" s="160">
        <v>0</v>
      </c>
      <c r="I39" s="160">
        <v>0</v>
      </c>
      <c r="J39" s="160">
        <v>0</v>
      </c>
    </row>
    <row r="40" spans="1:10" ht="15">
      <c r="A40" s="153" t="s">
        <v>65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60">
        <v>0</v>
      </c>
      <c r="H40" s="160">
        <v>0</v>
      </c>
      <c r="I40" s="160">
        <v>0</v>
      </c>
      <c r="J40" s="160">
        <v>0</v>
      </c>
    </row>
    <row r="41" spans="1:10" ht="15">
      <c r="A41" s="153" t="s">
        <v>66</v>
      </c>
      <c r="B41" s="160">
        <v>498188.73</v>
      </c>
      <c r="C41" s="160">
        <v>563869.03</v>
      </c>
      <c r="D41" s="160">
        <v>820162.29</v>
      </c>
      <c r="E41" s="160">
        <v>529158.42000000004</v>
      </c>
      <c r="F41" s="160">
        <v>507428.01</v>
      </c>
      <c r="G41" s="160">
        <v>514535.17</v>
      </c>
      <c r="H41" s="160">
        <v>0</v>
      </c>
      <c r="I41" s="160">
        <v>0</v>
      </c>
      <c r="J41" s="160">
        <v>0</v>
      </c>
    </row>
    <row r="42" spans="1:10" ht="15">
      <c r="A42" s="153" t="s">
        <v>67</v>
      </c>
      <c r="B42" s="160">
        <v>-500343.25</v>
      </c>
      <c r="C42" s="160">
        <v>-566933.92000000004</v>
      </c>
      <c r="D42" s="160">
        <v>-752207.71</v>
      </c>
      <c r="E42" s="160">
        <v>-516174.59</v>
      </c>
      <c r="F42" s="160">
        <v>-509100.65</v>
      </c>
      <c r="G42" s="160">
        <v>-528118.46</v>
      </c>
      <c r="H42" s="160">
        <v>0</v>
      </c>
      <c r="I42" s="160">
        <v>0</v>
      </c>
      <c r="J42" s="160">
        <v>0</v>
      </c>
    </row>
    <row r="43" spans="1:10" ht="15">
      <c r="A43" s="153" t="s">
        <v>68</v>
      </c>
      <c r="B43" s="160">
        <v>0</v>
      </c>
      <c r="C43" s="160">
        <v>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</row>
    <row r="44" spans="1:10" ht="15">
      <c r="A44" s="153" t="s">
        <v>69</v>
      </c>
      <c r="B44" s="160">
        <v>0</v>
      </c>
      <c r="C44" s="160">
        <v>0</v>
      </c>
      <c r="D44" s="160">
        <v>692.09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</row>
    <row r="45" spans="1:10" ht="15">
      <c r="A45" s="153" t="s">
        <v>88</v>
      </c>
      <c r="B45" s="160">
        <v>1033.73</v>
      </c>
      <c r="C45" s="160">
        <v>-2.04</v>
      </c>
      <c r="D45" s="160">
        <v>-1474.38</v>
      </c>
      <c r="E45" s="160">
        <v>143.58000000000001</v>
      </c>
      <c r="F45" s="160">
        <v>462.82</v>
      </c>
      <c r="G45" s="160">
        <v>518.54</v>
      </c>
      <c r="H45" s="160">
        <v>0</v>
      </c>
      <c r="I45" s="160">
        <v>0</v>
      </c>
      <c r="J45" s="160">
        <v>0</v>
      </c>
    </row>
    <row r="46" spans="1:10" ht="15">
      <c r="A46" s="153" t="s">
        <v>89</v>
      </c>
      <c r="B46" s="160">
        <v>366.12</v>
      </c>
      <c r="C46" s="160">
        <v>-498.96</v>
      </c>
      <c r="D46" s="160">
        <v>-416.9</v>
      </c>
      <c r="E46" s="160">
        <v>68.430000000000007</v>
      </c>
      <c r="F46" s="160">
        <v>-44.73</v>
      </c>
      <c r="G46" s="160">
        <v>185.75</v>
      </c>
      <c r="H46" s="160">
        <v>0</v>
      </c>
      <c r="I46" s="160">
        <v>0</v>
      </c>
      <c r="J46" s="160">
        <v>0</v>
      </c>
    </row>
    <row r="47" spans="1:10" ht="15">
      <c r="A47" s="153" t="s">
        <v>90</v>
      </c>
      <c r="B47" s="160">
        <v>0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</row>
    <row r="48" spans="1:10" ht="15">
      <c r="A48" s="153" t="s">
        <v>92</v>
      </c>
      <c r="B48" s="160">
        <v>4664.47</v>
      </c>
      <c r="C48" s="160">
        <v>5897.72</v>
      </c>
      <c r="D48" s="160">
        <v>-19274.48</v>
      </c>
      <c r="E48" s="160">
        <v>-676.56</v>
      </c>
      <c r="F48" s="160">
        <v>6418.27</v>
      </c>
      <c r="G48" s="160">
        <v>-1877.16</v>
      </c>
      <c r="H48" s="160">
        <v>0</v>
      </c>
      <c r="I48" s="160">
        <v>0</v>
      </c>
      <c r="J48" s="160">
        <v>0</v>
      </c>
    </row>
    <row r="49" spans="1:10" ht="15">
      <c r="A49" s="153" t="s">
        <v>93</v>
      </c>
      <c r="B49" s="160">
        <v>2157.52</v>
      </c>
      <c r="C49" s="160">
        <v>-127.1</v>
      </c>
      <c r="D49" s="160">
        <v>-4264.49</v>
      </c>
      <c r="E49" s="160">
        <v>3619.47</v>
      </c>
      <c r="F49" s="160">
        <v>7864.9</v>
      </c>
      <c r="G49" s="160">
        <v>337.79</v>
      </c>
      <c r="H49" s="160">
        <v>0</v>
      </c>
      <c r="I49" s="160">
        <v>0</v>
      </c>
      <c r="J49" s="160">
        <v>0</v>
      </c>
    </row>
    <row r="50" spans="1:10" ht="15">
      <c r="A50" s="153" t="s">
        <v>94</v>
      </c>
      <c r="B50" s="160">
        <v>1270.29</v>
      </c>
      <c r="C50" s="160">
        <v>-0.01</v>
      </c>
      <c r="D50" s="160">
        <v>-3387.41</v>
      </c>
      <c r="E50" s="160">
        <v>423.43</v>
      </c>
      <c r="F50" s="160">
        <v>1270.27</v>
      </c>
      <c r="G50" s="160">
        <v>423.43</v>
      </c>
      <c r="H50" s="160">
        <v>0</v>
      </c>
      <c r="I50" s="160">
        <v>0</v>
      </c>
      <c r="J50" s="160">
        <v>0</v>
      </c>
    </row>
    <row r="51" spans="1:10" ht="15">
      <c r="A51" s="153" t="s">
        <v>95</v>
      </c>
      <c r="B51" s="160">
        <v>2217.9</v>
      </c>
      <c r="C51" s="160">
        <v>0.03</v>
      </c>
      <c r="D51" s="160">
        <v>-6032.41</v>
      </c>
      <c r="E51" s="160">
        <v>754.05</v>
      </c>
      <c r="F51" s="160">
        <v>2262.15</v>
      </c>
      <c r="G51" s="160">
        <v>758.49</v>
      </c>
      <c r="H51" s="160">
        <v>0</v>
      </c>
      <c r="I51" s="160">
        <v>0</v>
      </c>
      <c r="J51" s="160">
        <v>0</v>
      </c>
    </row>
    <row r="52" spans="1:10" ht="15">
      <c r="A52" s="153" t="s">
        <v>96</v>
      </c>
      <c r="B52" s="160">
        <v>-821.45</v>
      </c>
      <c r="C52" s="160">
        <v>0.05</v>
      </c>
      <c r="D52" s="160">
        <v>-4352.76</v>
      </c>
      <c r="E52" s="160">
        <v>592.53</v>
      </c>
      <c r="F52" s="160">
        <v>1700.08</v>
      </c>
      <c r="G52" s="160">
        <v>653.88</v>
      </c>
      <c r="H52" s="160">
        <v>0</v>
      </c>
      <c r="I52" s="160">
        <v>0</v>
      </c>
      <c r="J52" s="160">
        <v>0</v>
      </c>
    </row>
    <row r="53" spans="1:10" ht="15">
      <c r="A53" s="153" t="s">
        <v>70</v>
      </c>
      <c r="B53" s="160">
        <v>470.39</v>
      </c>
      <c r="C53" s="160">
        <v>-618.65</v>
      </c>
      <c r="D53" s="160">
        <v>-1402.31</v>
      </c>
      <c r="E53" s="160">
        <v>410.35</v>
      </c>
      <c r="F53" s="160">
        <v>346.18</v>
      </c>
      <c r="G53" s="160">
        <v>852.31</v>
      </c>
      <c r="H53" s="160">
        <v>0</v>
      </c>
      <c r="I53" s="160">
        <v>0</v>
      </c>
      <c r="J53" s="160">
        <v>0</v>
      </c>
    </row>
    <row r="54" spans="1:10" ht="15">
      <c r="A54" s="153" t="s">
        <v>71</v>
      </c>
      <c r="B54" s="160">
        <v>1737.2</v>
      </c>
      <c r="C54" s="160">
        <v>-523.59</v>
      </c>
      <c r="D54" s="160">
        <v>-1193.25</v>
      </c>
      <c r="E54" s="160">
        <v>-61.83</v>
      </c>
      <c r="F54" s="160">
        <v>164.47</v>
      </c>
      <c r="G54" s="160">
        <v>206.81</v>
      </c>
      <c r="H54" s="160">
        <v>0</v>
      </c>
      <c r="I54" s="160">
        <v>0</v>
      </c>
      <c r="J54" s="160">
        <v>0</v>
      </c>
    </row>
    <row r="55" spans="1:10" ht="15">
      <c r="A55" s="153" t="s">
        <v>72</v>
      </c>
      <c r="B55" s="160">
        <v>98.5</v>
      </c>
      <c r="C55" s="160">
        <v>-21.7</v>
      </c>
      <c r="D55" s="160">
        <v>-266.02</v>
      </c>
      <c r="E55" s="160">
        <v>179.2</v>
      </c>
      <c r="F55" s="160">
        <v>590.04999999999995</v>
      </c>
      <c r="G55" s="160">
        <v>-254.46</v>
      </c>
      <c r="H55" s="160">
        <v>0</v>
      </c>
      <c r="I55" s="160">
        <v>0</v>
      </c>
      <c r="J55" s="160">
        <v>0</v>
      </c>
    </row>
    <row r="56" spans="1:10" ht="15">
      <c r="A56" s="153" t="s">
        <v>73</v>
      </c>
      <c r="B56" s="160">
        <v>0</v>
      </c>
      <c r="C56" s="160">
        <v>101.83</v>
      </c>
      <c r="D56" s="160">
        <v>15.4</v>
      </c>
      <c r="E56" s="160">
        <v>-117.23</v>
      </c>
      <c r="F56" s="160">
        <v>0</v>
      </c>
      <c r="G56" s="160">
        <v>66.790000000000006</v>
      </c>
      <c r="H56" s="160">
        <v>0</v>
      </c>
      <c r="I56" s="160">
        <v>0</v>
      </c>
      <c r="J56" s="160">
        <v>0</v>
      </c>
    </row>
    <row r="57" spans="1:10" ht="15">
      <c r="A57" s="153" t="s">
        <v>74</v>
      </c>
      <c r="B57" s="160">
        <v>5353.89</v>
      </c>
      <c r="C57" s="160">
        <v>-1797.37</v>
      </c>
      <c r="D57" s="160">
        <v>-3691.76</v>
      </c>
      <c r="E57" s="160">
        <v>-703.55</v>
      </c>
      <c r="F57" s="160">
        <v>21.52</v>
      </c>
      <c r="G57" s="160">
        <v>-119.48</v>
      </c>
      <c r="H57" s="160">
        <v>0</v>
      </c>
      <c r="I57" s="160">
        <v>0</v>
      </c>
      <c r="J57" s="160">
        <v>0</v>
      </c>
    </row>
    <row r="58" spans="1:10" ht="15">
      <c r="A58" s="153" t="s">
        <v>75</v>
      </c>
      <c r="B58" s="160">
        <v>0</v>
      </c>
      <c r="C58" s="160">
        <v>0</v>
      </c>
      <c r="D58" s="160">
        <v>177.55</v>
      </c>
      <c r="E58" s="160">
        <v>-177.55</v>
      </c>
      <c r="F58" s="160">
        <v>318.56</v>
      </c>
      <c r="G58" s="160">
        <v>-318.56</v>
      </c>
      <c r="H58" s="160">
        <v>0</v>
      </c>
      <c r="I58" s="160">
        <v>0</v>
      </c>
      <c r="J58" s="160">
        <v>0</v>
      </c>
    </row>
    <row r="59" spans="1:10" ht="15">
      <c r="A59" s="153" t="s">
        <v>540</v>
      </c>
      <c r="B59" s="160">
        <v>0</v>
      </c>
      <c r="C59" s="160">
        <v>0</v>
      </c>
      <c r="D59" s="160">
        <v>0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0</v>
      </c>
    </row>
    <row r="60" spans="1:10" ht="15">
      <c r="A60" s="153" t="s">
        <v>76</v>
      </c>
      <c r="B60" s="160">
        <v>0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60">
        <v>0</v>
      </c>
      <c r="J60" s="160">
        <v>0</v>
      </c>
    </row>
    <row r="61" spans="1:10" ht="15">
      <c r="A61" s="153" t="s">
        <v>541</v>
      </c>
      <c r="B61" s="160">
        <v>4860.6099999999997</v>
      </c>
      <c r="C61" s="160">
        <v>-8841.42</v>
      </c>
      <c r="D61" s="160">
        <v>448.49</v>
      </c>
      <c r="E61" s="160">
        <v>496.33</v>
      </c>
      <c r="F61" s="160">
        <v>257.39</v>
      </c>
      <c r="G61" s="160">
        <v>1992.45</v>
      </c>
      <c r="H61" s="160">
        <v>0</v>
      </c>
      <c r="I61" s="160">
        <v>0</v>
      </c>
      <c r="J61" s="160">
        <v>0</v>
      </c>
    </row>
    <row r="62" spans="1:10" ht="15">
      <c r="A62" s="153" t="s">
        <v>77</v>
      </c>
      <c r="B62" s="160">
        <v>-3577.45</v>
      </c>
      <c r="C62" s="160">
        <v>3602.58</v>
      </c>
      <c r="D62" s="160">
        <v>-6061.15</v>
      </c>
      <c r="E62" s="160">
        <v>-458.08</v>
      </c>
      <c r="F62" s="160">
        <v>3467.84</v>
      </c>
      <c r="G62" s="160">
        <v>136.4</v>
      </c>
      <c r="H62" s="160">
        <v>0</v>
      </c>
      <c r="I62" s="160">
        <v>0</v>
      </c>
      <c r="J62" s="160">
        <v>0</v>
      </c>
    </row>
    <row r="63" spans="1:10" ht="15">
      <c r="A63" s="153" t="s">
        <v>78</v>
      </c>
      <c r="B63" s="160">
        <v>20.03</v>
      </c>
      <c r="C63" s="160">
        <v>3303.4</v>
      </c>
      <c r="D63" s="160">
        <v>-3968.05</v>
      </c>
      <c r="E63" s="160">
        <v>-49.35</v>
      </c>
      <c r="F63" s="160">
        <v>313.68</v>
      </c>
      <c r="G63" s="160">
        <v>-205.97</v>
      </c>
      <c r="H63" s="160">
        <v>0</v>
      </c>
      <c r="I63" s="160">
        <v>0</v>
      </c>
      <c r="J63" s="160">
        <v>0</v>
      </c>
    </row>
    <row r="64" spans="1:10" ht="15">
      <c r="A64" s="153" t="s">
        <v>79</v>
      </c>
      <c r="B64" s="160">
        <v>0</v>
      </c>
      <c r="C64" s="160">
        <v>1755.24</v>
      </c>
      <c r="D64" s="160">
        <v>-1340.82</v>
      </c>
      <c r="E64" s="160">
        <v>-140.12</v>
      </c>
      <c r="F64" s="160">
        <v>570.34</v>
      </c>
      <c r="G64" s="160">
        <v>-768.8</v>
      </c>
      <c r="H64" s="160">
        <v>0</v>
      </c>
      <c r="I64" s="160">
        <v>0</v>
      </c>
      <c r="J64" s="160">
        <v>0</v>
      </c>
    </row>
    <row r="65" spans="1:10" ht="15">
      <c r="A65" s="153" t="s">
        <v>80</v>
      </c>
      <c r="B65" s="160">
        <v>0</v>
      </c>
      <c r="C65" s="160">
        <v>0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</row>
    <row r="66" spans="1:10" ht="15">
      <c r="A66" s="153" t="s">
        <v>81</v>
      </c>
      <c r="B66" s="160">
        <v>13269.76</v>
      </c>
      <c r="C66" s="160">
        <v>-13931.87</v>
      </c>
      <c r="D66" s="160">
        <v>-11935.53</v>
      </c>
      <c r="E66" s="160">
        <v>3156.95</v>
      </c>
      <c r="F66" s="160">
        <v>2273.5700000000002</v>
      </c>
      <c r="G66" s="160">
        <v>4176.88</v>
      </c>
      <c r="H66" s="160">
        <v>0</v>
      </c>
      <c r="I66" s="160">
        <v>0</v>
      </c>
      <c r="J66" s="160">
        <v>0</v>
      </c>
    </row>
    <row r="67" spans="1:10" ht="15">
      <c r="A67" s="153" t="s">
        <v>82</v>
      </c>
      <c r="B67" s="160">
        <v>12257.97</v>
      </c>
      <c r="C67" s="160">
        <v>18510.12</v>
      </c>
      <c r="D67" s="160">
        <v>-60003.08</v>
      </c>
      <c r="E67" s="160">
        <v>3762.51</v>
      </c>
      <c r="F67" s="160">
        <v>28011.68</v>
      </c>
      <c r="G67" s="160">
        <v>4442.6400000000003</v>
      </c>
      <c r="H67" s="160">
        <v>0</v>
      </c>
      <c r="I67" s="160">
        <v>0</v>
      </c>
      <c r="J67" s="160">
        <v>0</v>
      </c>
    </row>
    <row r="68" spans="1:10" ht="15">
      <c r="A68" s="153" t="s">
        <v>83</v>
      </c>
      <c r="B68" s="160">
        <v>20639.349999999999</v>
      </c>
      <c r="C68" s="160">
        <v>-11018.44</v>
      </c>
      <c r="D68" s="160">
        <v>-22991.55</v>
      </c>
      <c r="E68" s="160">
        <v>2623.75</v>
      </c>
      <c r="F68" s="160">
        <v>5487.92</v>
      </c>
      <c r="G68" s="160">
        <v>2015.24</v>
      </c>
      <c r="H68" s="160">
        <v>0</v>
      </c>
      <c r="I68" s="160">
        <v>0</v>
      </c>
      <c r="J68" s="160">
        <v>0</v>
      </c>
    </row>
    <row r="69" spans="1:10" ht="15">
      <c r="A69" s="153" t="s">
        <v>84</v>
      </c>
      <c r="B69" s="160">
        <v>1687.15</v>
      </c>
      <c r="C69" s="160">
        <v>2192.54</v>
      </c>
      <c r="D69" s="160">
        <v>-1857.66</v>
      </c>
      <c r="E69" s="160">
        <v>-537.46</v>
      </c>
      <c r="F69" s="160">
        <v>1866.46</v>
      </c>
      <c r="G69" s="160">
        <v>1298.48</v>
      </c>
      <c r="H69" s="160">
        <v>0</v>
      </c>
      <c r="I69" s="160">
        <v>0</v>
      </c>
      <c r="J69" s="160">
        <v>0</v>
      </c>
    </row>
    <row r="70" spans="1:10" ht="15">
      <c r="A70" s="153" t="s">
        <v>85</v>
      </c>
      <c r="B70" s="160">
        <v>0</v>
      </c>
      <c r="C70" s="160">
        <v>0</v>
      </c>
      <c r="D70" s="160">
        <v>0</v>
      </c>
      <c r="E70" s="160">
        <v>0</v>
      </c>
      <c r="F70" s="160">
        <v>0</v>
      </c>
      <c r="G70" s="160">
        <v>0</v>
      </c>
      <c r="H70" s="160">
        <v>0</v>
      </c>
      <c r="I70" s="160">
        <v>0</v>
      </c>
      <c r="J70" s="160">
        <v>0</v>
      </c>
    </row>
    <row r="71" spans="1:10" ht="15">
      <c r="A71" s="153" t="s">
        <v>86</v>
      </c>
      <c r="B71" s="160">
        <v>16681.560000000001</v>
      </c>
      <c r="C71" s="160">
        <v>-17688.36</v>
      </c>
      <c r="D71" s="160">
        <v>-36132.99</v>
      </c>
      <c r="E71" s="160">
        <v>4694.09</v>
      </c>
      <c r="F71" s="160">
        <v>6869.93</v>
      </c>
      <c r="G71" s="160">
        <v>3684.66</v>
      </c>
      <c r="H71" s="160">
        <v>0</v>
      </c>
      <c r="I71" s="160">
        <v>0</v>
      </c>
      <c r="J71" s="160">
        <v>0</v>
      </c>
    </row>
    <row r="72" spans="1:10" ht="15">
      <c r="A72" s="153" t="s">
        <v>87</v>
      </c>
      <c r="B72" s="160">
        <v>-36.04</v>
      </c>
      <c r="C72" s="160">
        <v>0</v>
      </c>
      <c r="D72" s="160">
        <v>0</v>
      </c>
      <c r="E72" s="160">
        <v>0</v>
      </c>
      <c r="F72" s="160">
        <v>0</v>
      </c>
      <c r="G72" s="160">
        <v>0</v>
      </c>
      <c r="H72" s="160">
        <v>0</v>
      </c>
      <c r="I72" s="160">
        <v>0</v>
      </c>
      <c r="J72" s="160">
        <v>0</v>
      </c>
    </row>
    <row r="73" spans="1:10" ht="15">
      <c r="A73" s="153" t="s">
        <v>1172</v>
      </c>
      <c r="B73" s="160">
        <v>3788.09</v>
      </c>
      <c r="C73" s="160">
        <v>-1006.78</v>
      </c>
      <c r="D73" s="160">
        <v>-1966.09</v>
      </c>
      <c r="E73" s="160">
        <v>1197.42</v>
      </c>
      <c r="F73" s="160">
        <v>-1024.24</v>
      </c>
      <c r="G73" s="160">
        <v>-9.89</v>
      </c>
      <c r="H73" s="160"/>
      <c r="I73" s="160"/>
      <c r="J73" s="160"/>
    </row>
    <row r="74" spans="1:10" ht="15">
      <c r="A74" s="169" t="s">
        <v>881</v>
      </c>
      <c r="B74" s="168">
        <v>0</v>
      </c>
      <c r="C74" s="168">
        <v>0</v>
      </c>
      <c r="D74" s="168">
        <v>0</v>
      </c>
      <c r="E74" s="168">
        <v>0</v>
      </c>
      <c r="F74" s="168">
        <v>0</v>
      </c>
      <c r="G74" s="168">
        <v>0</v>
      </c>
      <c r="H74" s="160">
        <v>0</v>
      </c>
      <c r="I74" s="160">
        <v>0</v>
      </c>
      <c r="J74" s="160">
        <v>0</v>
      </c>
    </row>
    <row r="75" spans="1:10" ht="15">
      <c r="A75" s="259" t="s">
        <v>1171</v>
      </c>
      <c r="B75" s="168">
        <v>223.67</v>
      </c>
      <c r="C75" s="168">
        <v>-223.67</v>
      </c>
      <c r="D75" s="168">
        <v>0</v>
      </c>
      <c r="E75" s="168">
        <v>0</v>
      </c>
      <c r="F75" s="168">
        <v>0</v>
      </c>
      <c r="G75" s="168">
        <v>0</v>
      </c>
      <c r="H75" s="160"/>
      <c r="I75" s="160"/>
      <c r="J75" s="160"/>
    </row>
    <row r="76" spans="1:10" ht="15">
      <c r="A76" s="153" t="s">
        <v>97</v>
      </c>
      <c r="B76" s="160">
        <v>350098.3</v>
      </c>
      <c r="C76" s="160">
        <v>363372.6</v>
      </c>
      <c r="D76" s="160">
        <v>441840.72</v>
      </c>
      <c r="E76" s="160">
        <v>318541.51</v>
      </c>
      <c r="F76" s="160">
        <v>319391.52</v>
      </c>
      <c r="G76" s="160">
        <v>332629.87</v>
      </c>
      <c r="H76" s="160">
        <v>0</v>
      </c>
      <c r="I76" s="160">
        <v>0</v>
      </c>
      <c r="J76" s="160">
        <v>0</v>
      </c>
    </row>
    <row r="77" spans="1:10" ht="15">
      <c r="A77" s="153" t="s">
        <v>98</v>
      </c>
      <c r="B77" s="160">
        <v>-347943.78</v>
      </c>
      <c r="C77" s="160">
        <v>-360307.71</v>
      </c>
      <c r="D77" s="160">
        <v>-509795.3</v>
      </c>
      <c r="E77" s="160">
        <v>-331525.34000000003</v>
      </c>
      <c r="F77" s="160">
        <v>-317718.88</v>
      </c>
      <c r="G77" s="160">
        <v>-319046.58</v>
      </c>
      <c r="H77" s="160">
        <v>0</v>
      </c>
      <c r="I77" s="160">
        <v>0</v>
      </c>
      <c r="J77" s="160">
        <v>0</v>
      </c>
    </row>
    <row r="78" spans="1:10" ht="15">
      <c r="A78" s="153" t="s">
        <v>99</v>
      </c>
      <c r="B78" s="160">
        <v>0</v>
      </c>
      <c r="C78" s="160">
        <v>0</v>
      </c>
      <c r="D78" s="160">
        <v>0</v>
      </c>
      <c r="E78" s="160">
        <v>0</v>
      </c>
      <c r="F78" s="160">
        <v>0</v>
      </c>
      <c r="G78" s="160">
        <v>0</v>
      </c>
      <c r="H78" s="160">
        <v>0</v>
      </c>
      <c r="I78" s="160">
        <v>0</v>
      </c>
      <c r="J78" s="160">
        <v>0</v>
      </c>
    </row>
    <row r="79" spans="1:10" ht="15">
      <c r="A79" s="153" t="s">
        <v>100</v>
      </c>
      <c r="B79" s="160">
        <v>0</v>
      </c>
      <c r="C79" s="160">
        <v>0</v>
      </c>
      <c r="D79" s="160">
        <v>0</v>
      </c>
      <c r="E79" s="160">
        <v>0</v>
      </c>
      <c r="F79" s="160">
        <v>0</v>
      </c>
      <c r="G79" s="160">
        <v>0</v>
      </c>
      <c r="H79" s="160">
        <v>0</v>
      </c>
      <c r="I79" s="160">
        <v>0</v>
      </c>
      <c r="J79" s="160">
        <v>0</v>
      </c>
    </row>
    <row r="80" spans="1:10" ht="15">
      <c r="A80" s="153" t="s">
        <v>101</v>
      </c>
      <c r="B80" s="160">
        <v>0</v>
      </c>
      <c r="C80" s="160">
        <v>0</v>
      </c>
      <c r="D80" s="160">
        <v>-692.09</v>
      </c>
      <c r="E80" s="160">
        <v>0</v>
      </c>
      <c r="F80" s="160">
        <v>0</v>
      </c>
      <c r="G80" s="160">
        <v>0</v>
      </c>
      <c r="H80" s="160">
        <v>0</v>
      </c>
      <c r="I80" s="160">
        <v>0</v>
      </c>
      <c r="J80" s="160">
        <v>0</v>
      </c>
    </row>
    <row r="81" spans="1:16" ht="15">
      <c r="A81" s="153" t="s">
        <v>102</v>
      </c>
      <c r="B81" s="163">
        <v>0</v>
      </c>
      <c r="C81" s="163">
        <v>0</v>
      </c>
      <c r="D81" s="163">
        <v>0</v>
      </c>
      <c r="E81" s="163">
        <v>0</v>
      </c>
      <c r="F81" s="163">
        <v>0</v>
      </c>
      <c r="G81" s="163">
        <v>0</v>
      </c>
      <c r="H81" s="163">
        <v>0</v>
      </c>
      <c r="I81" s="163">
        <v>0</v>
      </c>
      <c r="J81" s="163">
        <v>0</v>
      </c>
    </row>
    <row r="82" spans="1:16" s="51" customFormat="1" ht="15">
      <c r="A82" s="8" t="s">
        <v>755</v>
      </c>
      <c r="B82" s="164">
        <v>570818.96</v>
      </c>
      <c r="C82" s="164">
        <v>429309.31</v>
      </c>
      <c r="D82" s="164">
        <v>417048.48</v>
      </c>
      <c r="E82" s="164">
        <v>420828.41</v>
      </c>
      <c r="F82" s="164">
        <v>491597.05</v>
      </c>
      <c r="G82" s="164">
        <v>434503.33</v>
      </c>
      <c r="H82" s="164">
        <v>417276.67</v>
      </c>
      <c r="I82" s="164">
        <v>433695.38</v>
      </c>
      <c r="J82" s="164">
        <v>384438.14</v>
      </c>
      <c r="K82" s="93">
        <f t="shared" ref="K82:P82" si="0">B82-SUM(B10:B81)</f>
        <v>0</v>
      </c>
      <c r="L82" s="93">
        <f t="shared" si="0"/>
        <v>0</v>
      </c>
      <c r="M82" s="93">
        <f t="shared" si="0"/>
        <v>0</v>
      </c>
      <c r="N82" s="93">
        <f t="shared" si="0"/>
        <v>0</v>
      </c>
      <c r="O82" s="93">
        <f t="shared" si="0"/>
        <v>0</v>
      </c>
      <c r="P82" s="93">
        <f t="shared" si="0"/>
        <v>0</v>
      </c>
    </row>
    <row r="83" spans="1:16" s="51" customFormat="1" ht="15">
      <c r="A83" s="8"/>
      <c r="B83" s="160"/>
      <c r="C83" s="160"/>
      <c r="D83" s="160"/>
      <c r="E83" s="160"/>
      <c r="F83" s="160"/>
      <c r="G83" s="160"/>
      <c r="H83" s="160"/>
      <c r="I83" s="160"/>
      <c r="J83" s="160"/>
    </row>
    <row r="84" spans="1:16" ht="15">
      <c r="A84" s="153" t="s">
        <v>120</v>
      </c>
      <c r="B84" s="160">
        <v>32374</v>
      </c>
      <c r="C84" s="160">
        <v>24329.16</v>
      </c>
      <c r="D84" s="160">
        <v>23616.16</v>
      </c>
      <c r="E84" s="160">
        <v>23838.66</v>
      </c>
      <c r="F84" s="160">
        <v>27858.35</v>
      </c>
      <c r="G84" s="160">
        <v>24618.13</v>
      </c>
      <c r="H84" s="160">
        <v>0</v>
      </c>
      <c r="I84" s="160">
        <v>0</v>
      </c>
      <c r="J84" s="160">
        <v>0</v>
      </c>
    </row>
    <row r="85" spans="1:16" ht="15">
      <c r="A85" s="153" t="s">
        <v>465</v>
      </c>
      <c r="B85" s="160">
        <v>-5182.59</v>
      </c>
      <c r="C85" s="160">
        <v>-3836.05</v>
      </c>
      <c r="D85" s="160">
        <v>-3667.72</v>
      </c>
      <c r="E85" s="160">
        <v>-3728.4</v>
      </c>
      <c r="F85" s="160">
        <v>-4390.37</v>
      </c>
      <c r="G85" s="160">
        <v>-3865.16</v>
      </c>
      <c r="H85" s="160">
        <v>0</v>
      </c>
      <c r="I85" s="160">
        <v>0</v>
      </c>
      <c r="J85" s="160">
        <v>0</v>
      </c>
    </row>
    <row r="86" spans="1:16" ht="15">
      <c r="A86" s="153" t="s">
        <v>121</v>
      </c>
      <c r="B86" s="160">
        <v>118592.68</v>
      </c>
      <c r="C86" s="160">
        <v>89176.639999999999</v>
      </c>
      <c r="D86" s="160">
        <v>86614.44</v>
      </c>
      <c r="E86" s="160">
        <v>87406.63</v>
      </c>
      <c r="F86" s="160">
        <v>102114.54</v>
      </c>
      <c r="G86" s="160">
        <v>90251</v>
      </c>
      <c r="H86" s="160">
        <v>0</v>
      </c>
      <c r="I86" s="160">
        <v>0</v>
      </c>
      <c r="J86" s="160">
        <v>0</v>
      </c>
    </row>
    <row r="87" spans="1:16" ht="15">
      <c r="A87" s="153" t="s">
        <v>542</v>
      </c>
      <c r="B87" s="160">
        <v>0</v>
      </c>
      <c r="C87" s="160">
        <v>0</v>
      </c>
      <c r="D87" s="160">
        <v>0</v>
      </c>
      <c r="E87" s="160">
        <v>0</v>
      </c>
      <c r="F87" s="160">
        <v>0</v>
      </c>
      <c r="G87" s="160">
        <v>0</v>
      </c>
      <c r="H87" s="160">
        <v>0</v>
      </c>
      <c r="I87" s="160">
        <v>0</v>
      </c>
      <c r="J87" s="160">
        <v>0</v>
      </c>
    </row>
    <row r="88" spans="1:16" ht="15">
      <c r="A88" s="153" t="s">
        <v>469</v>
      </c>
      <c r="B88" s="160">
        <v>23911.83</v>
      </c>
      <c r="C88" s="160">
        <v>17976.59</v>
      </c>
      <c r="D88" s="160">
        <v>17456.189999999999</v>
      </c>
      <c r="E88" s="160">
        <v>17617.66</v>
      </c>
      <c r="F88" s="160">
        <v>20584.53</v>
      </c>
      <c r="G88" s="160">
        <v>18192.02</v>
      </c>
      <c r="H88" s="160">
        <v>0</v>
      </c>
      <c r="I88" s="160">
        <v>0</v>
      </c>
      <c r="J88" s="160">
        <v>0</v>
      </c>
    </row>
    <row r="89" spans="1:16" ht="15">
      <c r="A89" s="153" t="s">
        <v>543</v>
      </c>
      <c r="B89" s="160">
        <v>0</v>
      </c>
      <c r="C89" s="160">
        <v>0</v>
      </c>
      <c r="D89" s="160">
        <v>0</v>
      </c>
      <c r="E89" s="160">
        <v>0</v>
      </c>
      <c r="F89" s="160">
        <v>0</v>
      </c>
      <c r="G89" s="160">
        <v>0</v>
      </c>
      <c r="H89" s="160">
        <v>0</v>
      </c>
      <c r="I89" s="160">
        <v>0</v>
      </c>
      <c r="J89" s="160">
        <v>0</v>
      </c>
    </row>
    <row r="90" spans="1:16" ht="15">
      <c r="A90" s="153" t="s">
        <v>471</v>
      </c>
      <c r="B90" s="160">
        <v>570.83000000000004</v>
      </c>
      <c r="C90" s="160">
        <v>429.3</v>
      </c>
      <c r="D90" s="160">
        <v>417.06</v>
      </c>
      <c r="E90" s="160">
        <v>420.82</v>
      </c>
      <c r="F90" s="160">
        <v>491.61</v>
      </c>
      <c r="G90" s="160">
        <v>434.5</v>
      </c>
      <c r="H90" s="160">
        <v>0</v>
      </c>
      <c r="I90" s="160">
        <v>0</v>
      </c>
      <c r="J90" s="160">
        <v>0</v>
      </c>
    </row>
    <row r="91" spans="1:16" ht="15">
      <c r="A91" s="153" t="s">
        <v>544</v>
      </c>
      <c r="B91" s="160">
        <v>0</v>
      </c>
      <c r="C91" s="160">
        <v>0</v>
      </c>
      <c r="D91" s="160">
        <v>0</v>
      </c>
      <c r="E91" s="160">
        <v>0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</row>
    <row r="92" spans="1:16" ht="15">
      <c r="A92" s="153" t="s">
        <v>122</v>
      </c>
      <c r="B92" s="160">
        <v>3487.48</v>
      </c>
      <c r="C92" s="160">
        <v>2630.24</v>
      </c>
      <c r="D92" s="160">
        <v>2562.12</v>
      </c>
      <c r="E92" s="160">
        <v>2582.1</v>
      </c>
      <c r="F92" s="160">
        <v>3012.16</v>
      </c>
      <c r="G92" s="160">
        <v>2664.15</v>
      </c>
      <c r="H92" s="160">
        <v>0</v>
      </c>
      <c r="I92" s="160">
        <v>0</v>
      </c>
      <c r="J92" s="160">
        <v>0</v>
      </c>
    </row>
    <row r="93" spans="1:16" ht="15">
      <c r="A93" s="153" t="s">
        <v>545</v>
      </c>
      <c r="B93" s="160">
        <v>0</v>
      </c>
      <c r="C93" s="160">
        <v>0</v>
      </c>
      <c r="D93" s="160">
        <v>0</v>
      </c>
      <c r="E93" s="160">
        <v>0</v>
      </c>
      <c r="F93" s="160">
        <v>0</v>
      </c>
      <c r="G93" s="160">
        <v>0</v>
      </c>
      <c r="H93" s="160">
        <v>0</v>
      </c>
      <c r="I93" s="160">
        <v>0</v>
      </c>
      <c r="J93" s="160">
        <v>0</v>
      </c>
    </row>
    <row r="94" spans="1:16" ht="15">
      <c r="A94" s="153" t="s">
        <v>473</v>
      </c>
      <c r="B94" s="160">
        <v>1141.67</v>
      </c>
      <c r="C94" s="160">
        <v>858.62</v>
      </c>
      <c r="D94" s="160">
        <v>834.09</v>
      </c>
      <c r="E94" s="160">
        <v>841.65</v>
      </c>
      <c r="F94" s="160">
        <v>983.19</v>
      </c>
      <c r="G94" s="160">
        <v>869.01</v>
      </c>
      <c r="H94" s="160">
        <v>0</v>
      </c>
      <c r="I94" s="160">
        <v>0</v>
      </c>
      <c r="J94" s="160">
        <v>0</v>
      </c>
    </row>
    <row r="95" spans="1:16" ht="15">
      <c r="A95" s="153" t="s">
        <v>546</v>
      </c>
      <c r="B95" s="160">
        <v>0</v>
      </c>
      <c r="C95" s="160">
        <v>0</v>
      </c>
      <c r="D95" s="160">
        <v>0</v>
      </c>
      <c r="E95" s="160">
        <v>0</v>
      </c>
      <c r="F95" s="160">
        <v>0</v>
      </c>
      <c r="G95" s="160">
        <v>0</v>
      </c>
      <c r="H95" s="160">
        <v>0</v>
      </c>
      <c r="I95" s="160">
        <v>0</v>
      </c>
      <c r="J95" s="160">
        <v>0</v>
      </c>
    </row>
    <row r="96" spans="1:16" ht="15">
      <c r="A96" s="153" t="s">
        <v>123</v>
      </c>
      <c r="B96" s="160">
        <v>2854.11</v>
      </c>
      <c r="C96" s="160">
        <v>2146.56</v>
      </c>
      <c r="D96" s="160">
        <v>2085.27</v>
      </c>
      <c r="E96" s="160">
        <v>2104.14</v>
      </c>
      <c r="F96" s="160">
        <v>2457.9899999999998</v>
      </c>
      <c r="G96" s="160">
        <v>2172.54</v>
      </c>
      <c r="H96" s="160">
        <v>0</v>
      </c>
      <c r="I96" s="160">
        <v>0</v>
      </c>
      <c r="J96" s="160">
        <v>0</v>
      </c>
    </row>
    <row r="97" spans="1:16" ht="15">
      <c r="A97" s="153" t="s">
        <v>547</v>
      </c>
      <c r="B97" s="160">
        <v>0</v>
      </c>
      <c r="C97" s="160">
        <v>0</v>
      </c>
      <c r="D97" s="160">
        <v>0</v>
      </c>
      <c r="E97" s="160">
        <v>0</v>
      </c>
      <c r="F97" s="160">
        <v>0</v>
      </c>
      <c r="G97" s="160">
        <v>0</v>
      </c>
      <c r="H97" s="160">
        <v>0</v>
      </c>
      <c r="I97" s="160">
        <v>0</v>
      </c>
      <c r="J97" s="160">
        <v>0</v>
      </c>
    </row>
    <row r="98" spans="1:16" ht="15">
      <c r="A98" s="153" t="s">
        <v>548</v>
      </c>
      <c r="B98" s="160">
        <v>0</v>
      </c>
      <c r="C98" s="160">
        <v>0</v>
      </c>
      <c r="D98" s="160">
        <v>0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0</v>
      </c>
    </row>
    <row r="99" spans="1:16" ht="15">
      <c r="A99" s="153" t="s">
        <v>549</v>
      </c>
      <c r="B99" s="160">
        <v>0</v>
      </c>
      <c r="C99" s="160">
        <v>0</v>
      </c>
      <c r="D99" s="160">
        <v>0</v>
      </c>
      <c r="E99" s="160">
        <v>0</v>
      </c>
      <c r="F99" s="160">
        <v>0</v>
      </c>
      <c r="G99" s="160">
        <v>0</v>
      </c>
      <c r="H99" s="160">
        <v>0</v>
      </c>
      <c r="I99" s="160">
        <v>0</v>
      </c>
      <c r="J99" s="160">
        <v>0</v>
      </c>
    </row>
    <row r="100" spans="1:16" ht="15">
      <c r="A100" s="153" t="s">
        <v>550</v>
      </c>
      <c r="B100" s="160">
        <v>0</v>
      </c>
      <c r="C100" s="160">
        <v>0</v>
      </c>
      <c r="D100" s="160">
        <v>0</v>
      </c>
      <c r="E100" s="160">
        <v>0</v>
      </c>
      <c r="F100" s="160">
        <v>0</v>
      </c>
      <c r="G100" s="160">
        <v>0</v>
      </c>
      <c r="H100" s="160">
        <v>0</v>
      </c>
      <c r="I100" s="160">
        <v>0</v>
      </c>
      <c r="J100" s="160">
        <v>0</v>
      </c>
    </row>
    <row r="101" spans="1:16" s="51" customFormat="1" ht="15">
      <c r="A101" s="8" t="s">
        <v>756</v>
      </c>
      <c r="B101" s="164">
        <v>177750.01</v>
      </c>
      <c r="C101" s="164">
        <v>133711.06</v>
      </c>
      <c r="D101" s="164">
        <v>129917.61</v>
      </c>
      <c r="E101" s="164">
        <v>131083.26</v>
      </c>
      <c r="F101" s="164">
        <v>153112</v>
      </c>
      <c r="G101" s="164">
        <v>135336.19</v>
      </c>
      <c r="H101" s="164">
        <v>133305.16</v>
      </c>
      <c r="I101" s="164">
        <v>138553.51</v>
      </c>
      <c r="J101" s="164">
        <v>122808.41</v>
      </c>
      <c r="K101" s="93">
        <f>B101-SUM(B84:B100)</f>
        <v>0</v>
      </c>
      <c r="L101" s="93">
        <f t="shared" ref="L101:P101" si="1">C101-SUM(C84:C100)</f>
        <v>0</v>
      </c>
      <c r="M101" s="93">
        <f t="shared" si="1"/>
        <v>0</v>
      </c>
      <c r="N101" s="93">
        <f t="shared" si="1"/>
        <v>0</v>
      </c>
      <c r="O101" s="93">
        <f t="shared" si="1"/>
        <v>0</v>
      </c>
      <c r="P101" s="93">
        <f t="shared" si="1"/>
        <v>0</v>
      </c>
    </row>
    <row r="102" spans="1:16" s="51" customFormat="1" ht="15">
      <c r="A102" s="8"/>
      <c r="B102" s="160"/>
      <c r="C102" s="160"/>
      <c r="D102" s="160"/>
      <c r="E102" s="160"/>
      <c r="F102" s="160"/>
      <c r="G102" s="160"/>
      <c r="H102" s="160"/>
      <c r="I102" s="160"/>
      <c r="J102" s="160"/>
    </row>
    <row r="103" spans="1:16" ht="15">
      <c r="A103" s="153" t="s">
        <v>21</v>
      </c>
      <c r="B103" s="160">
        <v>199.94</v>
      </c>
      <c r="C103" s="160">
        <v>300</v>
      </c>
      <c r="D103" s="160">
        <v>450</v>
      </c>
      <c r="E103" s="160">
        <v>0</v>
      </c>
      <c r="F103" s="160">
        <v>0</v>
      </c>
      <c r="G103" s="160">
        <v>0</v>
      </c>
      <c r="H103" s="160">
        <v>0</v>
      </c>
      <c r="I103" s="160">
        <v>0</v>
      </c>
      <c r="J103" s="160">
        <v>0</v>
      </c>
    </row>
    <row r="104" spans="1:16" ht="15">
      <c r="A104" s="153" t="s">
        <v>320</v>
      </c>
      <c r="B104" s="160">
        <v>342.3</v>
      </c>
      <c r="C104" s="160">
        <v>0</v>
      </c>
      <c r="D104" s="160">
        <v>0</v>
      </c>
      <c r="E104" s="160">
        <v>28.84</v>
      </c>
      <c r="F104" s="160">
        <v>105.68</v>
      </c>
      <c r="G104" s="160">
        <v>0</v>
      </c>
      <c r="H104" s="160">
        <v>0</v>
      </c>
      <c r="I104" s="160">
        <v>0</v>
      </c>
      <c r="J104" s="160">
        <v>0</v>
      </c>
    </row>
    <row r="105" spans="1:16" ht="15">
      <c r="A105" s="153" t="s">
        <v>106</v>
      </c>
      <c r="B105" s="160">
        <v>2450.4</v>
      </c>
      <c r="C105" s="160">
        <v>1139.42</v>
      </c>
      <c r="D105" s="160">
        <v>474.63</v>
      </c>
      <c r="E105" s="160">
        <v>743.99</v>
      </c>
      <c r="F105" s="160">
        <v>626.63</v>
      </c>
      <c r="G105" s="160">
        <v>153.54</v>
      </c>
      <c r="H105" s="160">
        <v>0</v>
      </c>
      <c r="I105" s="160">
        <v>0</v>
      </c>
      <c r="J105" s="160">
        <v>0</v>
      </c>
    </row>
    <row r="106" spans="1:16" ht="15">
      <c r="A106" s="169" t="s">
        <v>886</v>
      </c>
      <c r="B106" s="168">
        <v>613.58000000000004</v>
      </c>
      <c r="C106" s="168">
        <v>0</v>
      </c>
      <c r="D106" s="168">
        <v>248.91</v>
      </c>
      <c r="E106" s="168">
        <v>0</v>
      </c>
      <c r="F106" s="168">
        <v>0</v>
      </c>
      <c r="G106" s="168">
        <v>0</v>
      </c>
      <c r="H106" s="160">
        <v>0</v>
      </c>
      <c r="I106" s="160">
        <v>0</v>
      </c>
      <c r="J106" s="160">
        <v>0</v>
      </c>
    </row>
    <row r="107" spans="1:16" ht="15">
      <c r="A107" s="153" t="s">
        <v>104</v>
      </c>
      <c r="B107" s="160">
        <v>996.11</v>
      </c>
      <c r="C107" s="160">
        <v>399.71</v>
      </c>
      <c r="D107" s="160">
        <v>0</v>
      </c>
      <c r="E107" s="160">
        <v>350.06</v>
      </c>
      <c r="F107" s="160">
        <v>22.03</v>
      </c>
      <c r="G107" s="160">
        <v>0</v>
      </c>
      <c r="H107" s="160">
        <v>0</v>
      </c>
      <c r="I107" s="160">
        <v>0</v>
      </c>
      <c r="J107" s="160">
        <v>0</v>
      </c>
    </row>
    <row r="108" spans="1:16" ht="15">
      <c r="A108" s="153" t="s">
        <v>105</v>
      </c>
      <c r="B108" s="160">
        <v>940.97</v>
      </c>
      <c r="C108" s="160">
        <v>148.38999999999999</v>
      </c>
      <c r="D108" s="160">
        <v>89.27</v>
      </c>
      <c r="E108" s="160">
        <v>0</v>
      </c>
      <c r="F108" s="160">
        <v>948.7</v>
      </c>
      <c r="G108" s="160">
        <v>127.92</v>
      </c>
      <c r="H108" s="160">
        <v>0</v>
      </c>
      <c r="I108" s="160">
        <v>0</v>
      </c>
      <c r="J108" s="160">
        <v>0</v>
      </c>
    </row>
    <row r="109" spans="1:16" ht="15">
      <c r="A109" s="153" t="s">
        <v>683</v>
      </c>
      <c r="B109" s="160">
        <v>0</v>
      </c>
      <c r="C109" s="160">
        <v>0</v>
      </c>
      <c r="D109" s="160">
        <v>0</v>
      </c>
      <c r="E109" s="160">
        <v>0</v>
      </c>
      <c r="F109" s="160">
        <v>0</v>
      </c>
      <c r="G109" s="160">
        <v>0</v>
      </c>
      <c r="H109" s="160">
        <v>0</v>
      </c>
      <c r="I109" s="160">
        <v>0</v>
      </c>
      <c r="J109" s="160">
        <v>0</v>
      </c>
    </row>
    <row r="110" spans="1:16" ht="15">
      <c r="A110" s="153" t="s">
        <v>103</v>
      </c>
      <c r="B110" s="160">
        <v>9043.02</v>
      </c>
      <c r="C110" s="160">
        <v>2602.4499999999998</v>
      </c>
      <c r="D110" s="160">
        <v>3206.91</v>
      </c>
      <c r="E110" s="160">
        <v>2854.07</v>
      </c>
      <c r="F110" s="160">
        <v>3409.29</v>
      </c>
      <c r="G110" s="160">
        <v>2989.6</v>
      </c>
      <c r="H110" s="160">
        <v>0</v>
      </c>
      <c r="I110" s="160">
        <v>0</v>
      </c>
      <c r="J110" s="160">
        <v>0</v>
      </c>
    </row>
    <row r="111" spans="1:16" ht="15">
      <c r="A111" s="153" t="s">
        <v>684</v>
      </c>
      <c r="B111" s="160">
        <v>0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0">
        <v>0</v>
      </c>
      <c r="I111" s="160">
        <v>0</v>
      </c>
      <c r="J111" s="160">
        <v>0</v>
      </c>
    </row>
    <row r="112" spans="1:16" ht="15">
      <c r="A112" s="153" t="s">
        <v>111</v>
      </c>
      <c r="B112" s="160">
        <v>-4900.8900000000003</v>
      </c>
      <c r="C112" s="160">
        <v>-1160.18</v>
      </c>
      <c r="D112" s="160">
        <v>-1826.41</v>
      </c>
      <c r="E112" s="160">
        <v>-1666.17</v>
      </c>
      <c r="F112" s="160">
        <v>-2030.52</v>
      </c>
      <c r="G112" s="160">
        <v>-1824.15</v>
      </c>
      <c r="H112" s="160">
        <v>0</v>
      </c>
      <c r="I112" s="160">
        <v>0</v>
      </c>
      <c r="J112" s="160">
        <v>0</v>
      </c>
    </row>
    <row r="113" spans="1:10" ht="15">
      <c r="A113" s="153" t="s">
        <v>107</v>
      </c>
      <c r="B113" s="160">
        <v>-17.02</v>
      </c>
      <c r="C113" s="160">
        <v>-21.93</v>
      </c>
      <c r="D113" s="160">
        <v>-10.79</v>
      </c>
      <c r="E113" s="160">
        <v>0</v>
      </c>
      <c r="F113" s="160">
        <v>0</v>
      </c>
      <c r="G113" s="160">
        <v>0</v>
      </c>
      <c r="H113" s="160">
        <v>0</v>
      </c>
      <c r="I113" s="160">
        <v>0</v>
      </c>
      <c r="J113" s="160">
        <v>0</v>
      </c>
    </row>
    <row r="114" spans="1:10" ht="15">
      <c r="A114" s="153" t="s">
        <v>321</v>
      </c>
      <c r="B114" s="160">
        <v>-175.06</v>
      </c>
      <c r="C114" s="160">
        <v>0</v>
      </c>
      <c r="D114" s="160">
        <v>0</v>
      </c>
      <c r="E114" s="160">
        <v>-17.670000000000002</v>
      </c>
      <c r="F114" s="160">
        <v>-55.92</v>
      </c>
      <c r="G114" s="160">
        <v>0</v>
      </c>
      <c r="H114" s="160">
        <v>0</v>
      </c>
      <c r="I114" s="160">
        <v>0</v>
      </c>
      <c r="J114" s="160">
        <v>0</v>
      </c>
    </row>
    <row r="115" spans="1:10" ht="15">
      <c r="A115" s="153" t="s">
        <v>108</v>
      </c>
      <c r="B115" s="160">
        <v>-1159.1400000000001</v>
      </c>
      <c r="C115" s="160">
        <v>-661.73</v>
      </c>
      <c r="D115" s="160">
        <v>-303.37</v>
      </c>
      <c r="E115" s="160">
        <v>-465.38</v>
      </c>
      <c r="F115" s="160">
        <v>-330.15</v>
      </c>
      <c r="G115" s="160">
        <v>-98.68</v>
      </c>
      <c r="H115" s="160">
        <v>0</v>
      </c>
      <c r="I115" s="160">
        <v>0</v>
      </c>
      <c r="J115" s="160">
        <v>0</v>
      </c>
    </row>
    <row r="116" spans="1:10" ht="15">
      <c r="A116" s="153" t="s">
        <v>1176</v>
      </c>
      <c r="B116" s="160">
        <v>0</v>
      </c>
      <c r="C116" s="160">
        <v>0</v>
      </c>
      <c r="D116" s="160">
        <v>0</v>
      </c>
      <c r="E116" s="160">
        <v>153.25</v>
      </c>
      <c r="F116" s="160">
        <v>122.63</v>
      </c>
      <c r="G116" s="160">
        <v>0</v>
      </c>
      <c r="H116" s="160"/>
      <c r="I116" s="160"/>
      <c r="J116" s="160"/>
    </row>
    <row r="117" spans="1:10" ht="15">
      <c r="A117" s="153" t="s">
        <v>1175</v>
      </c>
      <c r="B117" s="160">
        <v>0</v>
      </c>
      <c r="C117" s="160">
        <v>0</v>
      </c>
      <c r="D117" s="160">
        <v>0</v>
      </c>
      <c r="E117" s="160">
        <v>-64.37</v>
      </c>
      <c r="F117" s="160">
        <v>-44.92</v>
      </c>
      <c r="G117" s="160">
        <v>0</v>
      </c>
      <c r="H117" s="160"/>
      <c r="I117" s="160"/>
      <c r="J117" s="160"/>
    </row>
    <row r="118" spans="1:10" ht="15">
      <c r="A118" s="153" t="s">
        <v>1174</v>
      </c>
      <c r="B118" s="160">
        <v>19</v>
      </c>
      <c r="C118" s="160">
        <v>0</v>
      </c>
      <c r="D118" s="160">
        <v>0</v>
      </c>
      <c r="E118" s="160">
        <v>0</v>
      </c>
      <c r="F118" s="160">
        <v>54.08</v>
      </c>
      <c r="G118" s="160">
        <v>0</v>
      </c>
      <c r="H118" s="160"/>
      <c r="I118" s="160"/>
      <c r="J118" s="160"/>
    </row>
    <row r="119" spans="1:10" ht="15">
      <c r="A119" s="153" t="s">
        <v>1173</v>
      </c>
      <c r="B119" s="160">
        <v>-12.73</v>
      </c>
      <c r="C119" s="160">
        <v>0</v>
      </c>
      <c r="D119" s="160">
        <v>0</v>
      </c>
      <c r="E119" s="160">
        <v>0</v>
      </c>
      <c r="F119" s="160">
        <v>-37.28</v>
      </c>
      <c r="G119" s="160">
        <v>0</v>
      </c>
      <c r="H119" s="160"/>
      <c r="I119" s="160"/>
      <c r="J119" s="160"/>
    </row>
    <row r="120" spans="1:10" ht="15">
      <c r="A120" s="169" t="s">
        <v>887</v>
      </c>
      <c r="B120" s="168">
        <v>-313.8</v>
      </c>
      <c r="C120" s="168">
        <v>0</v>
      </c>
      <c r="D120" s="168">
        <v>-135.94</v>
      </c>
      <c r="E120" s="168">
        <v>0</v>
      </c>
      <c r="F120" s="168">
        <v>0</v>
      </c>
      <c r="G120" s="168">
        <v>0</v>
      </c>
      <c r="H120" s="160">
        <v>0</v>
      </c>
      <c r="I120" s="160">
        <v>0</v>
      </c>
      <c r="J120" s="160">
        <v>0</v>
      </c>
    </row>
    <row r="121" spans="1:10" ht="15">
      <c r="A121" s="153" t="s">
        <v>109</v>
      </c>
      <c r="B121" s="160">
        <v>-469</v>
      </c>
      <c r="C121" s="160">
        <v>-274.64</v>
      </c>
      <c r="D121" s="160">
        <v>0</v>
      </c>
      <c r="E121" s="160">
        <v>-208.16</v>
      </c>
      <c r="F121" s="160">
        <v>-11.66</v>
      </c>
      <c r="G121" s="160">
        <v>0</v>
      </c>
      <c r="H121" s="160">
        <v>0</v>
      </c>
      <c r="I121" s="160">
        <v>0</v>
      </c>
      <c r="J121" s="160">
        <v>0</v>
      </c>
    </row>
    <row r="122" spans="1:10" ht="15">
      <c r="A122" s="153" t="s">
        <v>110</v>
      </c>
      <c r="B122" s="160">
        <v>-446.58</v>
      </c>
      <c r="C122" s="160">
        <v>-101.96</v>
      </c>
      <c r="D122" s="160">
        <v>-58.56</v>
      </c>
      <c r="E122" s="160">
        <v>0</v>
      </c>
      <c r="F122" s="160">
        <v>-514.85</v>
      </c>
      <c r="G122" s="160">
        <v>-82.21</v>
      </c>
      <c r="H122" s="160">
        <v>0</v>
      </c>
      <c r="I122" s="160">
        <v>0</v>
      </c>
      <c r="J122" s="160">
        <v>0</v>
      </c>
    </row>
    <row r="123" spans="1:10" ht="15">
      <c r="A123" s="153" t="s">
        <v>325</v>
      </c>
      <c r="B123" s="160">
        <v>800.45</v>
      </c>
      <c r="C123" s="160">
        <v>722.98</v>
      </c>
      <c r="D123" s="160">
        <v>1939.95</v>
      </c>
      <c r="E123" s="160">
        <v>820.57</v>
      </c>
      <c r="F123" s="160">
        <v>3984.31</v>
      </c>
      <c r="G123" s="160">
        <v>1166.58</v>
      </c>
      <c r="H123" s="160">
        <v>0</v>
      </c>
      <c r="I123" s="160">
        <v>0</v>
      </c>
      <c r="J123" s="160">
        <v>0</v>
      </c>
    </row>
    <row r="124" spans="1:10" ht="15">
      <c r="A124" s="153" t="s">
        <v>326</v>
      </c>
      <c r="B124" s="160">
        <v>0</v>
      </c>
      <c r="C124" s="160">
        <v>0</v>
      </c>
      <c r="D124" s="160">
        <v>0</v>
      </c>
      <c r="E124" s="160">
        <v>0</v>
      </c>
      <c r="F124" s="160">
        <v>11268.4</v>
      </c>
      <c r="G124" s="160">
        <v>0</v>
      </c>
      <c r="H124" s="160">
        <v>0</v>
      </c>
      <c r="I124" s="160">
        <v>0</v>
      </c>
      <c r="J124" s="160">
        <v>0</v>
      </c>
    </row>
    <row r="125" spans="1:10" ht="15">
      <c r="A125" s="153" t="s">
        <v>317</v>
      </c>
      <c r="B125" s="160">
        <v>0</v>
      </c>
      <c r="C125" s="160">
        <v>0</v>
      </c>
      <c r="D125" s="160">
        <v>0</v>
      </c>
      <c r="E125" s="160">
        <v>0</v>
      </c>
      <c r="F125" s="160">
        <v>0</v>
      </c>
      <c r="G125" s="160">
        <v>0</v>
      </c>
      <c r="H125" s="160">
        <v>0</v>
      </c>
      <c r="I125" s="160">
        <v>0</v>
      </c>
      <c r="J125" s="160">
        <v>0</v>
      </c>
    </row>
    <row r="126" spans="1:10" ht="15">
      <c r="A126" s="153" t="s">
        <v>118</v>
      </c>
      <c r="B126" s="160">
        <v>0</v>
      </c>
      <c r="C126" s="160">
        <v>0</v>
      </c>
      <c r="D126" s="160">
        <v>0</v>
      </c>
      <c r="E126" s="160">
        <v>0</v>
      </c>
      <c r="F126" s="160">
        <v>0</v>
      </c>
      <c r="G126" s="160">
        <v>0</v>
      </c>
      <c r="H126" s="160">
        <v>0</v>
      </c>
      <c r="I126" s="160">
        <v>0</v>
      </c>
      <c r="J126" s="160">
        <v>0</v>
      </c>
    </row>
    <row r="127" spans="1:10" ht="15">
      <c r="A127" s="153" t="s">
        <v>119</v>
      </c>
      <c r="B127" s="160">
        <v>0</v>
      </c>
      <c r="C127" s="160">
        <v>61.24</v>
      </c>
      <c r="D127" s="160">
        <v>30.62</v>
      </c>
      <c r="E127" s="160">
        <v>0</v>
      </c>
      <c r="F127" s="160">
        <v>61.24</v>
      </c>
      <c r="G127" s="160">
        <v>292.02</v>
      </c>
      <c r="H127" s="160">
        <v>0</v>
      </c>
      <c r="I127" s="160">
        <v>0</v>
      </c>
      <c r="J127" s="160">
        <v>0</v>
      </c>
    </row>
    <row r="128" spans="1:10" ht="15">
      <c r="A128" s="153" t="s">
        <v>113</v>
      </c>
      <c r="B128" s="160">
        <v>588.6</v>
      </c>
      <c r="C128" s="160">
        <v>352.44</v>
      </c>
      <c r="D128" s="160">
        <v>1316.85</v>
      </c>
      <c r="E128" s="160">
        <v>235.58</v>
      </c>
      <c r="F128" s="160">
        <v>99.99</v>
      </c>
      <c r="G128" s="160">
        <v>385.33</v>
      </c>
      <c r="H128" s="160">
        <v>0</v>
      </c>
      <c r="I128" s="160">
        <v>0</v>
      </c>
      <c r="J128" s="160">
        <v>0</v>
      </c>
    </row>
    <row r="129" spans="1:16" ht="15">
      <c r="A129" s="153" t="s">
        <v>114</v>
      </c>
      <c r="B129" s="160">
        <v>4297.91</v>
      </c>
      <c r="C129" s="160">
        <v>6723.92</v>
      </c>
      <c r="D129" s="160">
        <v>3600.57</v>
      </c>
      <c r="E129" s="160">
        <v>3986.5</v>
      </c>
      <c r="F129" s="160">
        <v>1765.6</v>
      </c>
      <c r="G129" s="160">
        <v>694.41</v>
      </c>
      <c r="H129" s="160">
        <v>0</v>
      </c>
      <c r="I129" s="160">
        <v>0</v>
      </c>
      <c r="J129" s="160">
        <v>0</v>
      </c>
    </row>
    <row r="130" spans="1:16" ht="15">
      <c r="A130" s="153" t="s">
        <v>1144</v>
      </c>
      <c r="B130" s="160">
        <v>0</v>
      </c>
      <c r="C130" s="160">
        <v>53.34</v>
      </c>
      <c r="D130" s="160">
        <v>0</v>
      </c>
      <c r="E130" s="160">
        <v>0</v>
      </c>
      <c r="F130" s="160">
        <v>0</v>
      </c>
      <c r="G130" s="160">
        <v>0</v>
      </c>
      <c r="H130" s="160"/>
      <c r="I130" s="160"/>
      <c r="J130" s="160"/>
    </row>
    <row r="131" spans="1:16" ht="15">
      <c r="A131" s="169" t="s">
        <v>888</v>
      </c>
      <c r="B131" s="168">
        <v>0</v>
      </c>
      <c r="C131" s="168">
        <v>0</v>
      </c>
      <c r="D131" s="168">
        <v>0</v>
      </c>
      <c r="E131" s="168">
        <v>0</v>
      </c>
      <c r="F131" s="168">
        <v>0</v>
      </c>
      <c r="G131" s="168">
        <v>0</v>
      </c>
      <c r="H131" s="160">
        <v>0</v>
      </c>
      <c r="I131" s="160">
        <v>0</v>
      </c>
      <c r="J131" s="160">
        <v>0</v>
      </c>
    </row>
    <row r="132" spans="1:16" ht="15">
      <c r="A132" s="153" t="s">
        <v>675</v>
      </c>
      <c r="B132" s="160">
        <v>0</v>
      </c>
      <c r="C132" s="160">
        <v>0</v>
      </c>
      <c r="D132" s="160">
        <v>0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</row>
    <row r="133" spans="1:16" ht="15">
      <c r="A133" s="153" t="s">
        <v>115</v>
      </c>
      <c r="B133" s="160">
        <v>578.37</v>
      </c>
      <c r="C133" s="160">
        <v>406.66</v>
      </c>
      <c r="D133" s="160">
        <v>707.45</v>
      </c>
      <c r="E133" s="160">
        <v>75.959999999999994</v>
      </c>
      <c r="F133" s="160">
        <v>178.79</v>
      </c>
      <c r="G133" s="160">
        <v>781.25</v>
      </c>
      <c r="H133" s="160">
        <v>0</v>
      </c>
      <c r="I133" s="160">
        <v>0</v>
      </c>
      <c r="J133" s="160">
        <v>0</v>
      </c>
    </row>
    <row r="134" spans="1:16" ht="15">
      <c r="A134" s="153" t="s">
        <v>116</v>
      </c>
      <c r="B134" s="160">
        <v>0</v>
      </c>
      <c r="C134" s="160">
        <v>0</v>
      </c>
      <c r="D134" s="160">
        <v>58.25</v>
      </c>
      <c r="E134" s="160">
        <v>0</v>
      </c>
      <c r="F134" s="160">
        <v>0</v>
      </c>
      <c r="G134" s="160">
        <v>50</v>
      </c>
      <c r="H134" s="160">
        <v>0</v>
      </c>
      <c r="I134" s="160">
        <v>0</v>
      </c>
      <c r="J134" s="160">
        <v>0</v>
      </c>
    </row>
    <row r="135" spans="1:16" ht="15">
      <c r="A135" s="153" t="s">
        <v>551</v>
      </c>
      <c r="B135" s="160">
        <v>0</v>
      </c>
      <c r="C135" s="160">
        <v>0</v>
      </c>
      <c r="D135" s="160">
        <v>0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</row>
    <row r="136" spans="1:16" ht="15">
      <c r="A136" s="153" t="s">
        <v>117</v>
      </c>
      <c r="B136" s="160">
        <v>0</v>
      </c>
      <c r="C136" s="160">
        <v>0</v>
      </c>
      <c r="D136" s="160">
        <v>0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</row>
    <row r="137" spans="1:16" ht="15">
      <c r="A137" s="219" t="s">
        <v>796</v>
      </c>
      <c r="B137" s="160">
        <v>0</v>
      </c>
      <c r="C137" s="160">
        <v>0</v>
      </c>
      <c r="D137" s="160">
        <v>0</v>
      </c>
      <c r="E137" s="160">
        <v>0</v>
      </c>
      <c r="F137" s="160">
        <v>0</v>
      </c>
      <c r="G137" s="160">
        <v>0</v>
      </c>
      <c r="H137" s="160">
        <v>0</v>
      </c>
      <c r="I137" s="160">
        <v>0</v>
      </c>
      <c r="J137" s="160">
        <v>0</v>
      </c>
    </row>
    <row r="138" spans="1:16" ht="15">
      <c r="A138" s="169" t="s">
        <v>889</v>
      </c>
      <c r="B138" s="168">
        <v>0</v>
      </c>
      <c r="C138" s="168">
        <v>0</v>
      </c>
      <c r="D138" s="168">
        <v>0</v>
      </c>
      <c r="E138" s="168">
        <v>0</v>
      </c>
      <c r="F138" s="168">
        <v>0</v>
      </c>
      <c r="G138" s="168">
        <v>0</v>
      </c>
      <c r="H138" s="171">
        <v>0</v>
      </c>
      <c r="I138" s="171">
        <v>0</v>
      </c>
      <c r="J138" s="171">
        <v>0</v>
      </c>
    </row>
    <row r="139" spans="1:16" s="51" customFormat="1" ht="15">
      <c r="A139" s="8" t="s">
        <v>757</v>
      </c>
      <c r="B139" s="164">
        <v>13376.43</v>
      </c>
      <c r="C139" s="164">
        <v>10690.11</v>
      </c>
      <c r="D139" s="164">
        <v>9788.34</v>
      </c>
      <c r="E139" s="164">
        <v>6827.07</v>
      </c>
      <c r="F139" s="164">
        <v>19622.07</v>
      </c>
      <c r="G139" s="164">
        <v>4635.6099999999997</v>
      </c>
      <c r="H139" s="164">
        <v>5095.25</v>
      </c>
      <c r="I139" s="164">
        <v>5683.09</v>
      </c>
      <c r="J139" s="164">
        <v>14177.17</v>
      </c>
      <c r="K139" s="93">
        <f>B139-SUM(B103:B138)</f>
        <v>0</v>
      </c>
      <c r="L139" s="93">
        <f t="shared" ref="L139:P139" si="2">C139-SUM(C103:C138)</f>
        <v>0</v>
      </c>
      <c r="M139" s="93">
        <f t="shared" si="2"/>
        <v>0</v>
      </c>
      <c r="N139" s="93">
        <f t="shared" si="2"/>
        <v>0</v>
      </c>
      <c r="O139" s="93">
        <f t="shared" si="2"/>
        <v>0</v>
      </c>
      <c r="P139" s="93">
        <f t="shared" si="2"/>
        <v>0</v>
      </c>
    </row>
    <row r="140" spans="1:16" s="51" customFormat="1" ht="15">
      <c r="A140" s="8"/>
      <c r="B140" s="160"/>
      <c r="C140" s="160"/>
      <c r="D140" s="160"/>
      <c r="E140" s="160"/>
      <c r="F140" s="160"/>
      <c r="G140" s="160"/>
      <c r="H140" s="160"/>
      <c r="I140" s="160"/>
      <c r="J140" s="160"/>
    </row>
    <row r="141" spans="1:16" ht="15">
      <c r="A141" s="153" t="s">
        <v>125</v>
      </c>
      <c r="B141" s="160">
        <v>32514.38</v>
      </c>
      <c r="C141" s="160">
        <v>32514.38</v>
      </c>
      <c r="D141" s="160">
        <v>33492.379999999997</v>
      </c>
      <c r="E141" s="160">
        <v>33492.379999999997</v>
      </c>
      <c r="F141" s="160">
        <v>33492.379999999997</v>
      </c>
      <c r="G141" s="160">
        <v>33492.379999999997</v>
      </c>
      <c r="H141" s="160">
        <v>0</v>
      </c>
      <c r="I141" s="160">
        <v>0</v>
      </c>
      <c r="J141" s="160">
        <v>0</v>
      </c>
    </row>
    <row r="142" spans="1:16" ht="15">
      <c r="A142" s="153" t="s">
        <v>126</v>
      </c>
      <c r="B142" s="160">
        <v>2236</v>
      </c>
      <c r="C142" s="160">
        <v>0</v>
      </c>
      <c r="D142" s="160">
        <v>0</v>
      </c>
      <c r="E142" s="160">
        <v>1545.88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</row>
    <row r="143" spans="1:16" ht="15">
      <c r="A143" s="153" t="s">
        <v>127</v>
      </c>
      <c r="B143" s="160">
        <v>-18252.330000000002</v>
      </c>
      <c r="C143" s="160">
        <v>-17953.830000000002</v>
      </c>
      <c r="D143" s="160">
        <v>-19567.22</v>
      </c>
      <c r="E143" s="160">
        <v>-20311.62</v>
      </c>
      <c r="F143" s="160">
        <v>-19028.099999999999</v>
      </c>
      <c r="G143" s="160">
        <v>-19369.09</v>
      </c>
      <c r="H143" s="160">
        <v>0</v>
      </c>
      <c r="I143" s="160">
        <v>0</v>
      </c>
      <c r="J143" s="160">
        <v>0</v>
      </c>
    </row>
    <row r="144" spans="1:16" ht="15">
      <c r="A144" s="153" t="s">
        <v>686</v>
      </c>
      <c r="B144" s="160">
        <v>0</v>
      </c>
      <c r="C144" s="160">
        <v>0</v>
      </c>
      <c r="D144" s="160">
        <v>0</v>
      </c>
      <c r="E144" s="160">
        <v>0</v>
      </c>
      <c r="F144" s="160">
        <v>0</v>
      </c>
      <c r="G144" s="160">
        <v>0</v>
      </c>
      <c r="H144" s="160">
        <v>0</v>
      </c>
      <c r="I144" s="160">
        <v>0</v>
      </c>
      <c r="J144" s="160">
        <v>0</v>
      </c>
    </row>
    <row r="145" spans="1:16" ht="15">
      <c r="A145" s="169" t="s">
        <v>890</v>
      </c>
      <c r="B145" s="168">
        <v>0</v>
      </c>
      <c r="C145" s="168">
        <v>0</v>
      </c>
      <c r="D145" s="168">
        <v>0</v>
      </c>
      <c r="E145" s="168">
        <v>0</v>
      </c>
      <c r="F145" s="168">
        <v>0</v>
      </c>
      <c r="G145" s="168">
        <v>0</v>
      </c>
      <c r="H145" s="160">
        <v>0</v>
      </c>
      <c r="I145" s="160">
        <v>0</v>
      </c>
      <c r="J145" s="160">
        <v>0</v>
      </c>
    </row>
    <row r="146" spans="1:16" ht="15">
      <c r="A146" s="153" t="s">
        <v>128</v>
      </c>
      <c r="B146" s="160">
        <v>0</v>
      </c>
      <c r="C146" s="160">
        <v>0</v>
      </c>
      <c r="D146" s="160">
        <v>0</v>
      </c>
      <c r="E146" s="160">
        <v>0</v>
      </c>
      <c r="F146" s="160">
        <v>0</v>
      </c>
      <c r="G146" s="160">
        <v>0</v>
      </c>
      <c r="H146" s="160">
        <v>0</v>
      </c>
      <c r="I146" s="160">
        <v>0</v>
      </c>
      <c r="J146" s="160">
        <v>0</v>
      </c>
    </row>
    <row r="147" spans="1:16" ht="15">
      <c r="A147" s="219" t="s">
        <v>795</v>
      </c>
      <c r="B147" s="160">
        <v>0</v>
      </c>
      <c r="C147" s="160">
        <v>0</v>
      </c>
      <c r="D147" s="160">
        <v>0</v>
      </c>
      <c r="E147" s="160">
        <v>0</v>
      </c>
      <c r="F147" s="160">
        <v>0</v>
      </c>
      <c r="G147" s="160">
        <v>0</v>
      </c>
      <c r="H147" s="160">
        <v>0</v>
      </c>
      <c r="I147" s="160">
        <v>0</v>
      </c>
      <c r="J147" s="160">
        <v>0</v>
      </c>
    </row>
    <row r="148" spans="1:16" ht="15">
      <c r="A148" s="219" t="s">
        <v>1178</v>
      </c>
      <c r="B148" s="160">
        <v>0</v>
      </c>
      <c r="C148" s="160">
        <v>0</v>
      </c>
      <c r="D148" s="160">
        <v>0</v>
      </c>
      <c r="E148" s="160">
        <v>0</v>
      </c>
      <c r="F148" s="160">
        <v>371</v>
      </c>
      <c r="G148" s="160">
        <v>0</v>
      </c>
      <c r="H148" s="160"/>
      <c r="I148" s="160"/>
      <c r="J148" s="160"/>
    </row>
    <row r="149" spans="1:16" ht="15">
      <c r="A149" s="219" t="s">
        <v>1177</v>
      </c>
      <c r="B149" s="160">
        <v>0</v>
      </c>
      <c r="C149" s="160">
        <v>0</v>
      </c>
      <c r="D149" s="160">
        <v>0</v>
      </c>
      <c r="E149" s="160">
        <v>159</v>
      </c>
      <c r="F149" s="160">
        <v>0</v>
      </c>
      <c r="G149" s="160">
        <v>0</v>
      </c>
      <c r="H149" s="160"/>
      <c r="I149" s="160"/>
      <c r="J149" s="160"/>
    </row>
    <row r="150" spans="1:16" ht="15">
      <c r="A150" s="219" t="s">
        <v>335</v>
      </c>
      <c r="B150" s="160">
        <v>0</v>
      </c>
      <c r="C150" s="160">
        <v>0</v>
      </c>
      <c r="D150" s="160">
        <v>0</v>
      </c>
      <c r="E150" s="160">
        <v>0</v>
      </c>
      <c r="F150" s="160">
        <v>431.42</v>
      </c>
      <c r="G150" s="160">
        <v>2135.37</v>
      </c>
      <c r="H150" s="160">
        <v>0</v>
      </c>
      <c r="I150" s="160">
        <v>0</v>
      </c>
      <c r="J150" s="160">
        <v>0</v>
      </c>
    </row>
    <row r="151" spans="1:16" s="51" customFormat="1" ht="15">
      <c r="A151" s="8" t="s">
        <v>758</v>
      </c>
      <c r="B151" s="164">
        <v>16498.05</v>
      </c>
      <c r="C151" s="164">
        <v>14560.55</v>
      </c>
      <c r="D151" s="164">
        <v>13925.16</v>
      </c>
      <c r="E151" s="164">
        <v>14885.64</v>
      </c>
      <c r="F151" s="164">
        <v>15266.7</v>
      </c>
      <c r="G151" s="164">
        <v>16258.66</v>
      </c>
      <c r="H151" s="164">
        <v>539.57000000000005</v>
      </c>
      <c r="I151" s="164">
        <v>400</v>
      </c>
      <c r="J151" s="164">
        <v>400</v>
      </c>
      <c r="K151" s="93">
        <f>B151-SUM(B141:B150)</f>
        <v>0</v>
      </c>
      <c r="L151" s="93">
        <f t="shared" ref="L151:P151" si="3">C151-SUM(C141:C150)</f>
        <v>0</v>
      </c>
      <c r="M151" s="93">
        <f t="shared" si="3"/>
        <v>0</v>
      </c>
      <c r="N151" s="93">
        <f t="shared" si="3"/>
        <v>0</v>
      </c>
      <c r="O151" s="93">
        <f t="shared" si="3"/>
        <v>0</v>
      </c>
      <c r="P151" s="93">
        <f t="shared" si="3"/>
        <v>0</v>
      </c>
    </row>
    <row r="152" spans="1:16" s="51" customFormat="1" ht="15">
      <c r="A152" s="8"/>
      <c r="B152" s="160"/>
      <c r="C152" s="160"/>
      <c r="D152" s="160"/>
      <c r="E152" s="160"/>
      <c r="F152" s="160"/>
      <c r="G152" s="160"/>
      <c r="H152" s="160"/>
      <c r="I152" s="160"/>
      <c r="J152" s="160"/>
    </row>
    <row r="153" spans="1:16" ht="15">
      <c r="A153" s="153" t="s">
        <v>129</v>
      </c>
      <c r="B153" s="160">
        <v>-38.9</v>
      </c>
      <c r="C153" s="160">
        <v>-5.41</v>
      </c>
      <c r="D153" s="160">
        <v>0</v>
      </c>
      <c r="E153" s="160">
        <v>-11.07</v>
      </c>
      <c r="F153" s="160">
        <v>-8.6</v>
      </c>
      <c r="G153" s="160">
        <v>-10.84</v>
      </c>
      <c r="H153" s="160">
        <v>0</v>
      </c>
      <c r="I153" s="160">
        <v>0</v>
      </c>
      <c r="J153" s="160">
        <v>0</v>
      </c>
    </row>
    <row r="154" spans="1:16" ht="15">
      <c r="A154" s="169" t="s">
        <v>897</v>
      </c>
      <c r="B154" s="168">
        <v>0</v>
      </c>
      <c r="C154" s="168">
        <v>0</v>
      </c>
      <c r="D154" s="168">
        <v>0</v>
      </c>
      <c r="E154" s="168">
        <v>0</v>
      </c>
      <c r="F154" s="168">
        <v>0</v>
      </c>
      <c r="G154" s="168">
        <v>0</v>
      </c>
      <c r="H154" s="160">
        <v>0</v>
      </c>
      <c r="I154" s="160">
        <v>0</v>
      </c>
      <c r="J154" s="160">
        <v>0</v>
      </c>
    </row>
    <row r="155" spans="1:16" ht="15">
      <c r="A155" s="153" t="s">
        <v>130</v>
      </c>
      <c r="B155" s="160">
        <v>-32263.58</v>
      </c>
      <c r="C155" s="160">
        <v>-31891.31</v>
      </c>
      <c r="D155" s="160">
        <v>-54322.37</v>
      </c>
      <c r="E155" s="160">
        <v>-36134.120000000003</v>
      </c>
      <c r="F155" s="160">
        <v>-34060.019999999997</v>
      </c>
      <c r="G155" s="160">
        <v>-33608.68</v>
      </c>
      <c r="H155" s="160">
        <v>0</v>
      </c>
      <c r="I155" s="160">
        <v>0</v>
      </c>
      <c r="J155" s="160">
        <v>0</v>
      </c>
    </row>
    <row r="156" spans="1:16" ht="15">
      <c r="A156" s="153" t="s">
        <v>131</v>
      </c>
      <c r="B156" s="160">
        <v>457</v>
      </c>
      <c r="C156" s="160">
        <v>74</v>
      </c>
      <c r="D156" s="160">
        <v>0</v>
      </c>
      <c r="E156" s="160">
        <v>80</v>
      </c>
      <c r="F156" s="160">
        <v>170</v>
      </c>
      <c r="G156" s="160">
        <v>108</v>
      </c>
      <c r="H156" s="160">
        <v>0</v>
      </c>
      <c r="I156" s="160">
        <v>0</v>
      </c>
      <c r="J156" s="160">
        <v>0</v>
      </c>
    </row>
    <row r="157" spans="1:16" ht="15">
      <c r="A157" s="169" t="s">
        <v>893</v>
      </c>
      <c r="B157" s="168">
        <v>0</v>
      </c>
      <c r="C157" s="168">
        <v>0</v>
      </c>
      <c r="D157" s="168">
        <v>0</v>
      </c>
      <c r="E157" s="168">
        <v>0</v>
      </c>
      <c r="F157" s="168">
        <v>0</v>
      </c>
      <c r="G157" s="168">
        <v>0</v>
      </c>
      <c r="H157" s="160">
        <v>0</v>
      </c>
      <c r="I157" s="160">
        <v>0</v>
      </c>
      <c r="J157" s="160">
        <v>0</v>
      </c>
    </row>
    <row r="158" spans="1:16" ht="15">
      <c r="A158" s="153" t="s">
        <v>132</v>
      </c>
      <c r="B158" s="160">
        <v>59684.47</v>
      </c>
      <c r="C158" s="160">
        <v>60204.47</v>
      </c>
      <c r="D158" s="160">
        <v>85384.47</v>
      </c>
      <c r="E158" s="160">
        <v>61017.93</v>
      </c>
      <c r="F158" s="160">
        <v>59684.47</v>
      </c>
      <c r="G158" s="160">
        <v>58386.01</v>
      </c>
      <c r="H158" s="160">
        <v>0</v>
      </c>
      <c r="I158" s="160">
        <v>0</v>
      </c>
      <c r="J158" s="160">
        <v>0</v>
      </c>
    </row>
    <row r="159" spans="1:16" ht="15">
      <c r="A159" s="153" t="s">
        <v>133</v>
      </c>
      <c r="B159" s="160">
        <v>1304.52</v>
      </c>
      <c r="C159" s="160">
        <v>1304.52</v>
      </c>
      <c r="D159" s="160">
        <v>1304.52</v>
      </c>
      <c r="E159" s="160">
        <v>1304.52</v>
      </c>
      <c r="F159" s="160">
        <v>1299.57</v>
      </c>
      <c r="G159" s="160">
        <v>1299.57</v>
      </c>
      <c r="H159" s="160">
        <v>0</v>
      </c>
      <c r="I159" s="160">
        <v>0</v>
      </c>
      <c r="J159" s="160">
        <v>0</v>
      </c>
    </row>
    <row r="160" spans="1:16" ht="15">
      <c r="A160" s="153" t="s">
        <v>134</v>
      </c>
      <c r="B160" s="160">
        <v>14680</v>
      </c>
      <c r="C160" s="160">
        <v>2320</v>
      </c>
      <c r="D160" s="160">
        <v>6080</v>
      </c>
      <c r="E160" s="160">
        <v>297.86</v>
      </c>
      <c r="F160" s="160">
        <v>4106</v>
      </c>
      <c r="G160" s="160">
        <v>7153</v>
      </c>
      <c r="H160" s="160">
        <v>0</v>
      </c>
      <c r="I160" s="160">
        <v>0</v>
      </c>
      <c r="J160" s="160">
        <v>0</v>
      </c>
    </row>
    <row r="161" spans="1:10" ht="15">
      <c r="A161" s="153" t="s">
        <v>687</v>
      </c>
      <c r="B161" s="160">
        <v>0</v>
      </c>
      <c r="C161" s="160">
        <v>0</v>
      </c>
      <c r="D161" s="160">
        <v>0</v>
      </c>
      <c r="E161" s="160">
        <v>0</v>
      </c>
      <c r="F161" s="160">
        <v>0</v>
      </c>
      <c r="G161" s="160">
        <v>0</v>
      </c>
      <c r="H161" s="160">
        <v>0</v>
      </c>
      <c r="I161" s="160">
        <v>0</v>
      </c>
      <c r="J161" s="160">
        <v>0</v>
      </c>
    </row>
    <row r="162" spans="1:10" ht="15">
      <c r="A162" s="169" t="s">
        <v>896</v>
      </c>
      <c r="B162" s="168">
        <v>0</v>
      </c>
      <c r="C162" s="168">
        <v>0</v>
      </c>
      <c r="D162" s="168">
        <v>0</v>
      </c>
      <c r="E162" s="168">
        <v>0</v>
      </c>
      <c r="F162" s="168">
        <v>625.4</v>
      </c>
      <c r="G162" s="168">
        <v>0</v>
      </c>
      <c r="H162" s="160">
        <v>0</v>
      </c>
      <c r="I162" s="160">
        <v>0</v>
      </c>
      <c r="J162" s="160">
        <v>0</v>
      </c>
    </row>
    <row r="163" spans="1:10" ht="15">
      <c r="A163" s="153" t="s">
        <v>135</v>
      </c>
      <c r="B163" s="160">
        <v>0</v>
      </c>
      <c r="C163" s="160">
        <v>513.49</v>
      </c>
      <c r="D163" s="160">
        <v>545.29</v>
      </c>
      <c r="E163" s="160">
        <v>303.3</v>
      </c>
      <c r="F163" s="160">
        <v>25</v>
      </c>
      <c r="G163" s="160">
        <v>542.55999999999995</v>
      </c>
      <c r="H163" s="160">
        <v>0</v>
      </c>
      <c r="I163" s="160">
        <v>0</v>
      </c>
      <c r="J163" s="160">
        <v>0</v>
      </c>
    </row>
    <row r="164" spans="1:10" ht="15">
      <c r="A164" s="153" t="s">
        <v>136</v>
      </c>
      <c r="B164" s="160">
        <v>0</v>
      </c>
      <c r="C164" s="160">
        <v>0</v>
      </c>
      <c r="D164" s="160">
        <v>0</v>
      </c>
      <c r="E164" s="160">
        <v>0</v>
      </c>
      <c r="F164" s="160">
        <v>0</v>
      </c>
      <c r="G164" s="160">
        <v>0</v>
      </c>
      <c r="H164" s="160">
        <v>0</v>
      </c>
      <c r="I164" s="160">
        <v>0</v>
      </c>
      <c r="J164" s="160">
        <v>0</v>
      </c>
    </row>
    <row r="165" spans="1:10" ht="15">
      <c r="A165" s="153" t="s">
        <v>137</v>
      </c>
      <c r="B165" s="160">
        <v>0</v>
      </c>
      <c r="C165" s="160">
        <v>0</v>
      </c>
      <c r="D165" s="160">
        <v>0</v>
      </c>
      <c r="E165" s="160">
        <v>0</v>
      </c>
      <c r="F165" s="160">
        <v>0</v>
      </c>
      <c r="G165" s="160">
        <v>0</v>
      </c>
      <c r="H165" s="160">
        <v>0</v>
      </c>
      <c r="I165" s="160">
        <v>0</v>
      </c>
      <c r="J165" s="160">
        <v>0</v>
      </c>
    </row>
    <row r="166" spans="1:10" ht="15">
      <c r="A166" s="153" t="s">
        <v>138</v>
      </c>
      <c r="B166" s="160">
        <v>23220.14</v>
      </c>
      <c r="C166" s="160">
        <v>29658.77</v>
      </c>
      <c r="D166" s="160">
        <v>35741.26</v>
      </c>
      <c r="E166" s="160">
        <v>62164.95</v>
      </c>
      <c r="F166" s="160">
        <v>28044.61</v>
      </c>
      <c r="G166" s="160">
        <v>26042.86</v>
      </c>
      <c r="H166" s="160">
        <v>0</v>
      </c>
      <c r="I166" s="160">
        <v>0</v>
      </c>
      <c r="J166" s="160">
        <v>0</v>
      </c>
    </row>
    <row r="167" spans="1:10" ht="15">
      <c r="A167" s="169" t="s">
        <v>895</v>
      </c>
      <c r="B167" s="168">
        <v>0</v>
      </c>
      <c r="C167" s="168">
        <v>0</v>
      </c>
      <c r="D167" s="168">
        <v>0</v>
      </c>
      <c r="E167" s="168">
        <v>0</v>
      </c>
      <c r="F167" s="168">
        <v>0</v>
      </c>
      <c r="G167" s="168">
        <v>0</v>
      </c>
      <c r="H167" s="160">
        <v>0</v>
      </c>
      <c r="I167" s="160">
        <v>0</v>
      </c>
      <c r="J167" s="160">
        <v>0</v>
      </c>
    </row>
    <row r="168" spans="1:10" ht="15">
      <c r="A168" s="153" t="s">
        <v>139</v>
      </c>
      <c r="B168" s="160">
        <v>0</v>
      </c>
      <c r="C168" s="160">
        <v>0</v>
      </c>
      <c r="D168" s="160">
        <v>0</v>
      </c>
      <c r="E168" s="160">
        <v>0</v>
      </c>
      <c r="F168" s="160">
        <v>0</v>
      </c>
      <c r="G168" s="160">
        <v>0</v>
      </c>
      <c r="H168" s="160">
        <v>0</v>
      </c>
      <c r="I168" s="160">
        <v>0</v>
      </c>
      <c r="J168" s="160">
        <v>0</v>
      </c>
    </row>
    <row r="169" spans="1:10" ht="15">
      <c r="A169" s="153" t="s">
        <v>510</v>
      </c>
      <c r="B169" s="160">
        <v>0</v>
      </c>
      <c r="C169" s="160">
        <v>0</v>
      </c>
      <c r="D169" s="160">
        <v>0</v>
      </c>
      <c r="E169" s="160">
        <v>0</v>
      </c>
      <c r="F169" s="160">
        <v>0</v>
      </c>
      <c r="G169" s="160">
        <v>560</v>
      </c>
      <c r="H169" s="160">
        <v>0</v>
      </c>
      <c r="I169" s="160">
        <v>0</v>
      </c>
      <c r="J169" s="160">
        <v>0</v>
      </c>
    </row>
    <row r="170" spans="1:10" ht="15">
      <c r="A170" s="153" t="s">
        <v>1180</v>
      </c>
      <c r="B170" s="160">
        <v>0</v>
      </c>
      <c r="C170" s="160">
        <v>0</v>
      </c>
      <c r="D170" s="160">
        <v>0</v>
      </c>
      <c r="E170" s="160">
        <v>0</v>
      </c>
      <c r="F170" s="160">
        <v>0</v>
      </c>
      <c r="G170" s="160">
        <v>4344</v>
      </c>
      <c r="H170" s="160"/>
      <c r="I170" s="160"/>
      <c r="J170" s="160"/>
    </row>
    <row r="171" spans="1:10" ht="15">
      <c r="A171" s="153" t="s">
        <v>1179</v>
      </c>
      <c r="B171" s="160">
        <v>0</v>
      </c>
      <c r="C171" s="160">
        <v>19.239999999999998</v>
      </c>
      <c r="D171" s="160">
        <v>0</v>
      </c>
      <c r="E171" s="160">
        <v>0</v>
      </c>
      <c r="F171" s="160">
        <v>0</v>
      </c>
      <c r="G171" s="160">
        <v>0</v>
      </c>
      <c r="H171" s="160"/>
      <c r="I171" s="160"/>
      <c r="J171" s="160"/>
    </row>
    <row r="172" spans="1:10" ht="15">
      <c r="A172" s="169" t="s">
        <v>894</v>
      </c>
      <c r="B172" s="168">
        <v>0</v>
      </c>
      <c r="C172" s="168">
        <v>0</v>
      </c>
      <c r="D172" s="168">
        <v>0</v>
      </c>
      <c r="E172" s="168">
        <v>12</v>
      </c>
      <c r="F172" s="168">
        <v>0</v>
      </c>
      <c r="G172" s="168">
        <v>0</v>
      </c>
      <c r="H172" s="160">
        <v>0</v>
      </c>
      <c r="I172" s="160">
        <v>0</v>
      </c>
      <c r="J172" s="160">
        <v>0</v>
      </c>
    </row>
    <row r="173" spans="1:10" ht="15">
      <c r="A173" s="153" t="s">
        <v>511</v>
      </c>
      <c r="B173" s="160">
        <v>0</v>
      </c>
      <c r="C173" s="160">
        <v>0</v>
      </c>
      <c r="D173" s="160">
        <v>0</v>
      </c>
      <c r="E173" s="160">
        <v>127</v>
      </c>
      <c r="F173" s="160">
        <v>0</v>
      </c>
      <c r="G173" s="160">
        <v>0</v>
      </c>
      <c r="H173" s="160">
        <v>0</v>
      </c>
      <c r="I173" s="160">
        <v>0</v>
      </c>
      <c r="J173" s="160">
        <v>0</v>
      </c>
    </row>
    <row r="174" spans="1:10" ht="15">
      <c r="A174" s="153" t="s">
        <v>153</v>
      </c>
      <c r="B174" s="160">
        <v>1733.92</v>
      </c>
      <c r="C174" s="160">
        <v>150.72</v>
      </c>
      <c r="D174" s="160">
        <v>38.590000000000003</v>
      </c>
      <c r="E174" s="160">
        <v>498.34</v>
      </c>
      <c r="F174" s="160">
        <v>425.54</v>
      </c>
      <c r="G174" s="160">
        <v>516.6</v>
      </c>
      <c r="H174" s="160">
        <v>0</v>
      </c>
      <c r="I174" s="160">
        <v>0</v>
      </c>
      <c r="J174" s="160">
        <v>0</v>
      </c>
    </row>
    <row r="175" spans="1:10" ht="15">
      <c r="A175" s="153" t="s">
        <v>156</v>
      </c>
      <c r="B175" s="160">
        <v>8383.7800000000007</v>
      </c>
      <c r="C175" s="160">
        <v>6124.48</v>
      </c>
      <c r="D175" s="160">
        <v>6356.04</v>
      </c>
      <c r="E175" s="160">
        <v>5992.89</v>
      </c>
      <c r="F175" s="160">
        <v>6663.08</v>
      </c>
      <c r="G175" s="160">
        <v>8345.4699999999993</v>
      </c>
      <c r="H175" s="160">
        <v>0</v>
      </c>
      <c r="I175" s="160">
        <v>0</v>
      </c>
      <c r="J175" s="160">
        <v>0</v>
      </c>
    </row>
    <row r="176" spans="1:10" ht="15">
      <c r="A176" s="153" t="s">
        <v>148</v>
      </c>
      <c r="B176" s="160">
        <v>69.58</v>
      </c>
      <c r="C176" s="160">
        <v>218.74</v>
      </c>
      <c r="D176" s="160">
        <v>43.39</v>
      </c>
      <c r="E176" s="160">
        <v>22.45</v>
      </c>
      <c r="F176" s="160">
        <v>22.2</v>
      </c>
      <c r="G176" s="160">
        <v>90.38</v>
      </c>
      <c r="H176" s="160">
        <v>0</v>
      </c>
      <c r="I176" s="160">
        <v>0</v>
      </c>
      <c r="J176" s="160">
        <v>0</v>
      </c>
    </row>
    <row r="177" spans="1:10" ht="15">
      <c r="A177" s="153" t="s">
        <v>149</v>
      </c>
      <c r="B177" s="160">
        <v>5195.07</v>
      </c>
      <c r="C177" s="160">
        <v>5759</v>
      </c>
      <c r="D177" s="160">
        <v>6279.69</v>
      </c>
      <c r="E177" s="160">
        <v>3741.56</v>
      </c>
      <c r="F177" s="160">
        <v>5166.7299999999996</v>
      </c>
      <c r="G177" s="160">
        <v>4659.46</v>
      </c>
      <c r="H177" s="160">
        <v>0</v>
      </c>
      <c r="I177" s="160">
        <v>0</v>
      </c>
      <c r="J177" s="160">
        <v>0</v>
      </c>
    </row>
    <row r="178" spans="1:10" ht="15">
      <c r="A178" s="153" t="s">
        <v>150</v>
      </c>
      <c r="B178" s="160">
        <v>105.73</v>
      </c>
      <c r="C178" s="160">
        <v>108.71</v>
      </c>
      <c r="D178" s="160">
        <v>134.97999999999999</v>
      </c>
      <c r="E178" s="160">
        <v>120.59</v>
      </c>
      <c r="F178" s="160">
        <v>137.47999999999999</v>
      </c>
      <c r="G178" s="160">
        <v>129.68</v>
      </c>
      <c r="H178" s="160">
        <v>0</v>
      </c>
      <c r="I178" s="160">
        <v>0</v>
      </c>
      <c r="J178" s="160">
        <v>0</v>
      </c>
    </row>
    <row r="179" spans="1:10" ht="15">
      <c r="A179" s="153" t="s">
        <v>151</v>
      </c>
      <c r="B179" s="160">
        <v>665.19</v>
      </c>
      <c r="C179" s="160">
        <v>466.99</v>
      </c>
      <c r="D179" s="160">
        <v>206.28</v>
      </c>
      <c r="E179" s="160">
        <v>412.46</v>
      </c>
      <c r="F179" s="160">
        <v>554.44000000000005</v>
      </c>
      <c r="G179" s="160">
        <v>143.52000000000001</v>
      </c>
      <c r="H179" s="160">
        <v>0</v>
      </c>
      <c r="I179" s="160">
        <v>0</v>
      </c>
      <c r="J179" s="160">
        <v>0</v>
      </c>
    </row>
    <row r="180" spans="1:10" ht="15">
      <c r="A180" s="153" t="s">
        <v>152</v>
      </c>
      <c r="B180" s="160">
        <v>1251.57</v>
      </c>
      <c r="C180" s="160">
        <v>1392.49</v>
      </c>
      <c r="D180" s="160">
        <v>1483.24</v>
      </c>
      <c r="E180" s="160">
        <v>964.13</v>
      </c>
      <c r="F180" s="160">
        <v>973.45</v>
      </c>
      <c r="G180" s="160">
        <v>1268.6099999999999</v>
      </c>
      <c r="H180" s="160">
        <v>0</v>
      </c>
      <c r="I180" s="160">
        <v>0</v>
      </c>
      <c r="J180" s="160">
        <v>0</v>
      </c>
    </row>
    <row r="181" spans="1:10" ht="15">
      <c r="A181" s="153" t="s">
        <v>478</v>
      </c>
      <c r="B181" s="160">
        <v>0</v>
      </c>
      <c r="C181" s="160">
        <v>0</v>
      </c>
      <c r="D181" s="160">
        <v>0</v>
      </c>
      <c r="E181" s="160">
        <v>0</v>
      </c>
      <c r="F181" s="160">
        <v>0</v>
      </c>
      <c r="G181" s="160">
        <v>0</v>
      </c>
      <c r="H181" s="160">
        <v>0</v>
      </c>
      <c r="I181" s="160">
        <v>0</v>
      </c>
      <c r="J181" s="160">
        <v>0</v>
      </c>
    </row>
    <row r="182" spans="1:10" ht="15">
      <c r="A182" s="153" t="s">
        <v>145</v>
      </c>
      <c r="B182" s="160">
        <v>0</v>
      </c>
      <c r="C182" s="160">
        <v>0</v>
      </c>
      <c r="D182" s="160">
        <v>0</v>
      </c>
      <c r="E182" s="160">
        <v>0</v>
      </c>
      <c r="F182" s="160">
        <v>0</v>
      </c>
      <c r="G182" s="160">
        <v>0</v>
      </c>
      <c r="H182" s="160">
        <v>0</v>
      </c>
      <c r="I182" s="160">
        <v>0</v>
      </c>
      <c r="J182" s="160">
        <v>0</v>
      </c>
    </row>
    <row r="183" spans="1:10" ht="15">
      <c r="A183" s="153" t="s">
        <v>146</v>
      </c>
      <c r="B183" s="160">
        <v>2218.98</v>
      </c>
      <c r="C183" s="160">
        <v>704.32</v>
      </c>
      <c r="D183" s="160">
        <v>854.21</v>
      </c>
      <c r="E183" s="160">
        <v>881.97</v>
      </c>
      <c r="F183" s="160">
        <v>244.91</v>
      </c>
      <c r="G183" s="160">
        <v>438.19</v>
      </c>
      <c r="H183" s="160">
        <v>0</v>
      </c>
      <c r="I183" s="160">
        <v>0</v>
      </c>
      <c r="J183" s="160">
        <v>0</v>
      </c>
    </row>
    <row r="184" spans="1:10" ht="15">
      <c r="A184" s="153" t="s">
        <v>1181</v>
      </c>
      <c r="B184" s="160">
        <v>0</v>
      </c>
      <c r="C184" s="160">
        <v>0</v>
      </c>
      <c r="D184" s="160">
        <v>0</v>
      </c>
      <c r="E184" s="160">
        <v>0</v>
      </c>
      <c r="F184" s="160">
        <v>0</v>
      </c>
      <c r="G184" s="160">
        <v>107.9</v>
      </c>
      <c r="H184" s="160"/>
      <c r="I184" s="160"/>
      <c r="J184" s="160"/>
    </row>
    <row r="185" spans="1:10" ht="15">
      <c r="A185" s="169" t="s">
        <v>891</v>
      </c>
      <c r="B185" s="168">
        <v>480.97</v>
      </c>
      <c r="C185" s="168">
        <v>264.38</v>
      </c>
      <c r="D185" s="168">
        <v>2218.7800000000002</v>
      </c>
      <c r="E185" s="168">
        <v>906.32</v>
      </c>
      <c r="F185" s="168">
        <v>-1273.29</v>
      </c>
      <c r="G185" s="168">
        <v>-66.78</v>
      </c>
      <c r="H185" s="160">
        <v>0</v>
      </c>
      <c r="I185" s="160">
        <v>0</v>
      </c>
      <c r="J185" s="160">
        <v>0</v>
      </c>
    </row>
    <row r="186" spans="1:10" ht="15">
      <c r="A186" s="153" t="s">
        <v>154</v>
      </c>
      <c r="B186" s="160">
        <v>1755.9</v>
      </c>
      <c r="C186" s="160">
        <v>1936.79</v>
      </c>
      <c r="D186" s="160">
        <v>2334.66</v>
      </c>
      <c r="E186" s="160">
        <v>2305.19</v>
      </c>
      <c r="F186" s="160">
        <v>2206.91</v>
      </c>
      <c r="G186" s="160">
        <v>2974.08</v>
      </c>
      <c r="H186" s="160">
        <v>0</v>
      </c>
      <c r="I186" s="160">
        <v>0</v>
      </c>
      <c r="J186" s="160">
        <v>0</v>
      </c>
    </row>
    <row r="187" spans="1:10" ht="15">
      <c r="A187" s="153" t="s">
        <v>155</v>
      </c>
      <c r="B187" s="160">
        <v>615.08000000000004</v>
      </c>
      <c r="C187" s="160">
        <v>608.66</v>
      </c>
      <c r="D187" s="160">
        <v>670.79</v>
      </c>
      <c r="E187" s="160">
        <v>569.05999999999995</v>
      </c>
      <c r="F187" s="160">
        <v>670.88</v>
      </c>
      <c r="G187" s="160">
        <v>998.55</v>
      </c>
      <c r="H187" s="160">
        <v>0</v>
      </c>
      <c r="I187" s="160">
        <v>0</v>
      </c>
      <c r="J187" s="160">
        <v>0</v>
      </c>
    </row>
    <row r="188" spans="1:10" ht="15">
      <c r="A188" s="153" t="s">
        <v>140</v>
      </c>
      <c r="B188" s="160">
        <v>198.17</v>
      </c>
      <c r="C188" s="160">
        <v>213.6</v>
      </c>
      <c r="D188" s="160">
        <v>169.41</v>
      </c>
      <c r="E188" s="160">
        <v>177.53</v>
      </c>
      <c r="F188" s="160">
        <v>164.02</v>
      </c>
      <c r="G188" s="160">
        <v>148.01</v>
      </c>
      <c r="H188" s="160">
        <v>0</v>
      </c>
      <c r="I188" s="160">
        <v>0</v>
      </c>
      <c r="J188" s="160">
        <v>0</v>
      </c>
    </row>
    <row r="189" spans="1:10" ht="15">
      <c r="A189" s="153" t="s">
        <v>141</v>
      </c>
      <c r="B189" s="160">
        <v>70.11</v>
      </c>
      <c r="C189" s="160">
        <v>93.03</v>
      </c>
      <c r="D189" s="160">
        <v>73.760000000000005</v>
      </c>
      <c r="E189" s="160">
        <v>76.81</v>
      </c>
      <c r="F189" s="160">
        <v>77.290000000000006</v>
      </c>
      <c r="G189" s="160">
        <v>163.95</v>
      </c>
      <c r="H189" s="160">
        <v>0</v>
      </c>
      <c r="I189" s="160">
        <v>0</v>
      </c>
      <c r="J189" s="160">
        <v>0</v>
      </c>
    </row>
    <row r="190" spans="1:10" ht="15">
      <c r="A190" s="153" t="s">
        <v>142</v>
      </c>
      <c r="B190" s="160">
        <v>94.86</v>
      </c>
      <c r="C190" s="160">
        <v>114.33</v>
      </c>
      <c r="D190" s="160">
        <v>104.41</v>
      </c>
      <c r="E190" s="160">
        <v>0</v>
      </c>
      <c r="F190" s="160">
        <v>100.72</v>
      </c>
      <c r="G190" s="160">
        <v>103.52</v>
      </c>
      <c r="H190" s="160">
        <v>0</v>
      </c>
      <c r="I190" s="160">
        <v>0</v>
      </c>
      <c r="J190" s="160">
        <v>0</v>
      </c>
    </row>
    <row r="191" spans="1:10" ht="15">
      <c r="A191" s="153" t="s">
        <v>143</v>
      </c>
      <c r="B191" s="160">
        <v>261.32</v>
      </c>
      <c r="C191" s="160">
        <v>243.97</v>
      </c>
      <c r="D191" s="160">
        <v>77.27</v>
      </c>
      <c r="E191" s="160">
        <v>55.67</v>
      </c>
      <c r="F191" s="160">
        <v>78.819999999999993</v>
      </c>
      <c r="G191" s="160">
        <v>78.180000000000007</v>
      </c>
      <c r="H191" s="160">
        <v>0</v>
      </c>
      <c r="I191" s="160">
        <v>0</v>
      </c>
      <c r="J191" s="160">
        <v>0</v>
      </c>
    </row>
    <row r="192" spans="1:10" ht="15">
      <c r="A192" s="153" t="s">
        <v>144</v>
      </c>
      <c r="B192" s="160">
        <v>257.16000000000003</v>
      </c>
      <c r="C192" s="160">
        <v>248.78</v>
      </c>
      <c r="D192" s="160">
        <v>185.15</v>
      </c>
      <c r="E192" s="160">
        <v>175.54</v>
      </c>
      <c r="F192" s="160">
        <v>151.13999999999999</v>
      </c>
      <c r="G192" s="160">
        <v>190.59</v>
      </c>
      <c r="H192" s="160">
        <v>0</v>
      </c>
      <c r="I192" s="160">
        <v>0</v>
      </c>
      <c r="J192" s="160">
        <v>0</v>
      </c>
    </row>
    <row r="193" spans="1:16" ht="15">
      <c r="A193" s="153" t="s">
        <v>691</v>
      </c>
      <c r="B193" s="160">
        <v>0</v>
      </c>
      <c r="C193" s="160">
        <v>0</v>
      </c>
      <c r="D193" s="160">
        <v>0</v>
      </c>
      <c r="E193" s="160">
        <v>0</v>
      </c>
      <c r="F193" s="160">
        <v>0</v>
      </c>
      <c r="G193" s="160">
        <v>0</v>
      </c>
      <c r="H193" s="160">
        <v>0</v>
      </c>
      <c r="I193" s="160">
        <v>0</v>
      </c>
      <c r="J193" s="160">
        <v>0</v>
      </c>
    </row>
    <row r="194" spans="1:16" ht="15">
      <c r="A194" s="153" t="s">
        <v>157</v>
      </c>
      <c r="B194" s="160">
        <v>-59.7</v>
      </c>
      <c r="C194" s="160">
        <v>-79.209999999999994</v>
      </c>
      <c r="D194" s="160">
        <v>-62.81</v>
      </c>
      <c r="E194" s="160">
        <v>-65.400000000000006</v>
      </c>
      <c r="F194" s="160">
        <v>-65.81</v>
      </c>
      <c r="G194" s="160">
        <v>-143.58000000000001</v>
      </c>
      <c r="H194" s="160">
        <v>0</v>
      </c>
      <c r="I194" s="160">
        <v>0</v>
      </c>
      <c r="J194" s="160">
        <v>0</v>
      </c>
    </row>
    <row r="195" spans="1:16" ht="15">
      <c r="A195" s="153" t="s">
        <v>160</v>
      </c>
      <c r="B195" s="160">
        <v>-13425.88</v>
      </c>
      <c r="C195" s="160">
        <v>-13638.5</v>
      </c>
      <c r="D195" s="160">
        <v>-20159.77</v>
      </c>
      <c r="E195" s="160">
        <v>-32831.550000000003</v>
      </c>
      <c r="F195" s="160">
        <v>-15417.5</v>
      </c>
      <c r="G195" s="160">
        <v>-15127.57</v>
      </c>
      <c r="H195" s="160">
        <v>0</v>
      </c>
      <c r="I195" s="160">
        <v>0</v>
      </c>
      <c r="J195" s="160">
        <v>0</v>
      </c>
    </row>
    <row r="196" spans="1:16" ht="15">
      <c r="A196" s="153" t="s">
        <v>158</v>
      </c>
      <c r="B196" s="160">
        <v>-13698.61</v>
      </c>
      <c r="C196" s="160">
        <v>-4914.43</v>
      </c>
      <c r="D196" s="160">
        <v>-7903.3</v>
      </c>
      <c r="E196" s="160">
        <v>-3535.16</v>
      </c>
      <c r="F196" s="160">
        <v>-6283.55</v>
      </c>
      <c r="G196" s="160">
        <v>-9328.7099999999991</v>
      </c>
      <c r="H196" s="160">
        <v>0</v>
      </c>
      <c r="I196" s="160">
        <v>0</v>
      </c>
      <c r="J196" s="160">
        <v>0</v>
      </c>
    </row>
    <row r="197" spans="1:16" ht="15">
      <c r="A197" s="153" t="s">
        <v>159</v>
      </c>
      <c r="B197" s="160">
        <v>0</v>
      </c>
      <c r="C197" s="160">
        <v>0</v>
      </c>
      <c r="D197" s="160">
        <v>0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</row>
    <row r="198" spans="1:16" ht="15">
      <c r="A198" s="153" t="s">
        <v>161</v>
      </c>
      <c r="B198" s="160">
        <v>-772.08</v>
      </c>
      <c r="C198" s="160">
        <v>-902.56</v>
      </c>
      <c r="D198" s="160">
        <v>-1296.25</v>
      </c>
      <c r="E198" s="160">
        <v>-1281.58</v>
      </c>
      <c r="F198" s="160">
        <v>-1073.23</v>
      </c>
      <c r="G198" s="160">
        <v>-1464.04</v>
      </c>
      <c r="H198" s="160">
        <v>0</v>
      </c>
      <c r="I198" s="160">
        <v>0</v>
      </c>
      <c r="J198" s="160">
        <v>0</v>
      </c>
    </row>
    <row r="199" spans="1:16" ht="15">
      <c r="A199" s="219" t="s">
        <v>797</v>
      </c>
      <c r="B199" s="160">
        <v>39.590000000000003</v>
      </c>
      <c r="C199" s="160">
        <v>34.520000000000003</v>
      </c>
      <c r="D199" s="160">
        <v>37.520000000000003</v>
      </c>
      <c r="E199" s="160">
        <v>34.909999999999997</v>
      </c>
      <c r="F199" s="160">
        <v>35.21</v>
      </c>
      <c r="G199" s="160">
        <v>35.22</v>
      </c>
      <c r="H199" s="160">
        <v>0</v>
      </c>
      <c r="I199" s="160">
        <v>0</v>
      </c>
      <c r="J199" s="160">
        <v>0</v>
      </c>
    </row>
    <row r="200" spans="1:16" ht="15">
      <c r="A200" s="169" t="s">
        <v>892</v>
      </c>
      <c r="B200" s="168">
        <v>0</v>
      </c>
      <c r="C200" s="168">
        <v>0</v>
      </c>
      <c r="D200" s="168">
        <v>0</v>
      </c>
      <c r="E200" s="168">
        <v>0</v>
      </c>
      <c r="F200" s="168">
        <v>0</v>
      </c>
      <c r="G200" s="168">
        <v>0</v>
      </c>
      <c r="H200" s="160">
        <v>0</v>
      </c>
      <c r="I200" s="160">
        <v>0</v>
      </c>
      <c r="J200" s="160">
        <v>0</v>
      </c>
    </row>
    <row r="201" spans="1:16" ht="15">
      <c r="A201" s="219" t="s">
        <v>337</v>
      </c>
      <c r="B201" s="160">
        <v>175</v>
      </c>
      <c r="C201" s="160">
        <v>203.4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</row>
    <row r="202" spans="1:16" s="51" customFormat="1" ht="15">
      <c r="A202" s="8" t="s">
        <v>759</v>
      </c>
      <c r="B202" s="164">
        <v>62659.360000000001</v>
      </c>
      <c r="C202" s="164">
        <v>61549.98</v>
      </c>
      <c r="D202" s="164">
        <v>66579.210000000006</v>
      </c>
      <c r="E202" s="164">
        <v>68384.100000000006</v>
      </c>
      <c r="F202" s="164">
        <v>53445.87</v>
      </c>
      <c r="G202" s="164">
        <v>59077.71</v>
      </c>
      <c r="H202" s="164">
        <v>41964.11</v>
      </c>
      <c r="I202" s="164">
        <v>44004.78</v>
      </c>
      <c r="J202" s="164">
        <v>39707.410000000003</v>
      </c>
      <c r="K202" s="93">
        <f t="shared" ref="K202:P202" si="4">B202-SUM(B153:B201)</f>
        <v>0</v>
      </c>
      <c r="L202" s="93">
        <f t="shared" si="4"/>
        <v>0</v>
      </c>
      <c r="M202" s="93">
        <f t="shared" si="4"/>
        <v>0</v>
      </c>
      <c r="N202" s="93">
        <f t="shared" si="4"/>
        <v>0</v>
      </c>
      <c r="O202" s="93">
        <f t="shared" si="4"/>
        <v>0</v>
      </c>
      <c r="P202" s="93">
        <f t="shared" si="4"/>
        <v>0</v>
      </c>
    </row>
    <row r="203" spans="1:16" s="51" customFormat="1" ht="15">
      <c r="A203" s="8"/>
      <c r="B203" s="160"/>
      <c r="C203" s="160"/>
      <c r="D203" s="160"/>
      <c r="E203" s="160"/>
      <c r="F203" s="160"/>
      <c r="G203" s="160"/>
      <c r="H203" s="160"/>
      <c r="I203" s="160"/>
      <c r="J203" s="160"/>
    </row>
    <row r="204" spans="1:16" ht="15">
      <c r="A204" s="153" t="s">
        <v>162</v>
      </c>
      <c r="B204" s="160">
        <v>103169.04</v>
      </c>
      <c r="C204" s="160">
        <v>100976.33</v>
      </c>
      <c r="D204" s="160">
        <v>101831.77</v>
      </c>
      <c r="E204" s="160">
        <v>87810.54</v>
      </c>
      <c r="F204" s="160">
        <v>99515.44</v>
      </c>
      <c r="G204" s="160">
        <v>81577.56</v>
      </c>
      <c r="H204" s="160">
        <v>0</v>
      </c>
      <c r="I204" s="160">
        <v>0</v>
      </c>
      <c r="J204" s="160">
        <v>0</v>
      </c>
    </row>
    <row r="205" spans="1:16" ht="15">
      <c r="A205" s="169" t="s">
        <v>905</v>
      </c>
      <c r="B205" s="168">
        <v>0</v>
      </c>
      <c r="C205" s="168">
        <v>0</v>
      </c>
      <c r="D205" s="168">
        <v>0</v>
      </c>
      <c r="E205" s="168">
        <v>0</v>
      </c>
      <c r="F205" s="168">
        <v>0</v>
      </c>
      <c r="G205" s="168">
        <v>0</v>
      </c>
      <c r="H205" s="160">
        <v>0</v>
      </c>
      <c r="I205" s="160">
        <v>0</v>
      </c>
      <c r="J205" s="160">
        <v>0</v>
      </c>
    </row>
    <row r="206" spans="1:16" ht="15">
      <c r="A206" s="169" t="s">
        <v>906</v>
      </c>
      <c r="B206" s="168">
        <v>0</v>
      </c>
      <c r="C206" s="168">
        <v>0</v>
      </c>
      <c r="D206" s="168">
        <v>0</v>
      </c>
      <c r="E206" s="168">
        <v>0</v>
      </c>
      <c r="F206" s="168">
        <v>0</v>
      </c>
      <c r="G206" s="168">
        <v>0</v>
      </c>
      <c r="H206" s="160">
        <v>0</v>
      </c>
      <c r="I206" s="160">
        <v>0</v>
      </c>
      <c r="J206" s="160">
        <v>0</v>
      </c>
    </row>
    <row r="207" spans="1:16" ht="15">
      <c r="A207" s="153" t="s">
        <v>692</v>
      </c>
      <c r="B207" s="160">
        <v>0</v>
      </c>
      <c r="C207" s="160">
        <v>0</v>
      </c>
      <c r="D207" s="160">
        <v>0</v>
      </c>
      <c r="E207" s="160">
        <v>0</v>
      </c>
      <c r="F207" s="160">
        <v>0</v>
      </c>
      <c r="G207" s="160">
        <v>0</v>
      </c>
      <c r="H207" s="160">
        <v>0</v>
      </c>
      <c r="I207" s="160">
        <v>0</v>
      </c>
      <c r="J207" s="160">
        <v>0</v>
      </c>
    </row>
    <row r="208" spans="1:16" ht="15">
      <c r="A208" s="153" t="s">
        <v>693</v>
      </c>
      <c r="B208" s="160">
        <v>-3.35</v>
      </c>
      <c r="C208" s="160">
        <v>0</v>
      </c>
      <c r="D208" s="160">
        <v>0</v>
      </c>
      <c r="E208" s="160">
        <v>0</v>
      </c>
      <c r="F208" s="160">
        <v>0</v>
      </c>
      <c r="G208" s="160">
        <v>0</v>
      </c>
      <c r="H208" s="160">
        <v>0</v>
      </c>
      <c r="I208" s="160">
        <v>0</v>
      </c>
      <c r="J208" s="160">
        <v>0</v>
      </c>
    </row>
    <row r="209" spans="1:10" ht="15">
      <c r="A209" s="153" t="s">
        <v>163</v>
      </c>
      <c r="B209" s="160">
        <v>-25.36</v>
      </c>
      <c r="C209" s="160">
        <v>-4.1500000000000004</v>
      </c>
      <c r="D209" s="160">
        <v>-1.44</v>
      </c>
      <c r="E209" s="160">
        <v>-10.119999999999999</v>
      </c>
      <c r="F209" s="160">
        <v>-92.68</v>
      </c>
      <c r="G209" s="160">
        <v>-21.77</v>
      </c>
      <c r="H209" s="160">
        <v>0</v>
      </c>
      <c r="I209" s="160">
        <v>0</v>
      </c>
      <c r="J209" s="160">
        <v>0</v>
      </c>
    </row>
    <row r="210" spans="1:10" ht="15">
      <c r="A210" s="153" t="s">
        <v>1182</v>
      </c>
      <c r="B210" s="160">
        <v>0</v>
      </c>
      <c r="C210" s="160">
        <v>0</v>
      </c>
      <c r="D210" s="160">
        <v>0</v>
      </c>
      <c r="E210" s="160">
        <v>-19.829999999999998</v>
      </c>
      <c r="F210" s="160">
        <v>0</v>
      </c>
      <c r="G210" s="160">
        <v>0</v>
      </c>
      <c r="H210" s="160"/>
      <c r="I210" s="160"/>
      <c r="J210" s="160"/>
    </row>
    <row r="211" spans="1:10" ht="15">
      <c r="A211" s="153" t="s">
        <v>694</v>
      </c>
      <c r="B211" s="160">
        <v>0</v>
      </c>
      <c r="C211" s="160">
        <v>0</v>
      </c>
      <c r="D211" s="160">
        <v>0</v>
      </c>
      <c r="E211" s="160">
        <v>0</v>
      </c>
      <c r="F211" s="160">
        <v>0</v>
      </c>
      <c r="G211" s="160">
        <v>0</v>
      </c>
      <c r="H211" s="160">
        <v>0</v>
      </c>
      <c r="I211" s="160">
        <v>0</v>
      </c>
      <c r="J211" s="160">
        <v>0</v>
      </c>
    </row>
    <row r="212" spans="1:10" ht="15">
      <c r="A212" s="153" t="s">
        <v>164</v>
      </c>
      <c r="B212" s="160">
        <v>-69.56</v>
      </c>
      <c r="C212" s="160">
        <v>-259.43</v>
      </c>
      <c r="D212" s="160">
        <v>-100.36</v>
      </c>
      <c r="E212" s="160">
        <v>-47.67</v>
      </c>
      <c r="F212" s="160">
        <v>-1656.15</v>
      </c>
      <c r="G212" s="160">
        <v>-501.38</v>
      </c>
      <c r="H212" s="160">
        <v>0</v>
      </c>
      <c r="I212" s="160">
        <v>0</v>
      </c>
      <c r="J212" s="160">
        <v>0</v>
      </c>
    </row>
    <row r="213" spans="1:10" ht="15">
      <c r="A213" s="153" t="s">
        <v>165</v>
      </c>
      <c r="B213" s="160">
        <v>-99062.14</v>
      </c>
      <c r="C213" s="160">
        <v>-97393.24</v>
      </c>
      <c r="D213" s="160">
        <v>-117046.37</v>
      </c>
      <c r="E213" s="160">
        <v>-115331.3</v>
      </c>
      <c r="F213" s="160">
        <v>-125994.91</v>
      </c>
      <c r="G213" s="160">
        <v>-89228.52</v>
      </c>
      <c r="H213" s="160">
        <v>0</v>
      </c>
      <c r="I213" s="160">
        <v>0</v>
      </c>
      <c r="J213" s="160">
        <v>0</v>
      </c>
    </row>
    <row r="214" spans="1:10" ht="15">
      <c r="A214" s="153" t="s">
        <v>166</v>
      </c>
      <c r="B214" s="160">
        <v>-4.74</v>
      </c>
      <c r="C214" s="160">
        <v>-105</v>
      </c>
      <c r="D214" s="160">
        <v>-20.75</v>
      </c>
      <c r="E214" s="160">
        <v>-15.32</v>
      </c>
      <c r="F214" s="160">
        <v>-145.37</v>
      </c>
      <c r="G214" s="160">
        <v>-43.22</v>
      </c>
      <c r="H214" s="160">
        <v>0</v>
      </c>
      <c r="I214" s="160">
        <v>0</v>
      </c>
      <c r="J214" s="160">
        <v>0</v>
      </c>
    </row>
    <row r="215" spans="1:10" ht="15">
      <c r="A215" s="153" t="s">
        <v>167</v>
      </c>
      <c r="B215" s="160">
        <v>-213.63</v>
      </c>
      <c r="C215" s="160">
        <v>-54.53</v>
      </c>
      <c r="D215" s="160">
        <v>-44.52</v>
      </c>
      <c r="E215" s="160">
        <v>-765.09</v>
      </c>
      <c r="F215" s="160">
        <v>-95.15</v>
      </c>
      <c r="G215" s="160">
        <v>-34.79</v>
      </c>
      <c r="H215" s="160">
        <v>0</v>
      </c>
      <c r="I215" s="160">
        <v>0</v>
      </c>
      <c r="J215" s="160">
        <v>0</v>
      </c>
    </row>
    <row r="216" spans="1:10" ht="15">
      <c r="A216" s="169" t="s">
        <v>907</v>
      </c>
      <c r="B216" s="168">
        <v>0</v>
      </c>
      <c r="C216" s="168">
        <v>0</v>
      </c>
      <c r="D216" s="168">
        <v>0</v>
      </c>
      <c r="E216" s="168">
        <v>0</v>
      </c>
      <c r="F216" s="168">
        <v>0</v>
      </c>
      <c r="G216" s="168">
        <v>0</v>
      </c>
      <c r="H216" s="160">
        <v>0</v>
      </c>
      <c r="I216" s="160">
        <v>0</v>
      </c>
      <c r="J216" s="160">
        <v>0</v>
      </c>
    </row>
    <row r="217" spans="1:10" ht="15">
      <c r="A217" s="153" t="s">
        <v>168</v>
      </c>
      <c r="B217" s="160">
        <v>0</v>
      </c>
      <c r="C217" s="160">
        <v>0</v>
      </c>
      <c r="D217" s="160">
        <v>0</v>
      </c>
      <c r="E217" s="160">
        <v>0</v>
      </c>
      <c r="F217" s="160">
        <v>-109.44</v>
      </c>
      <c r="G217" s="160">
        <v>-201.27</v>
      </c>
      <c r="H217" s="160">
        <v>0</v>
      </c>
      <c r="I217" s="160">
        <v>0</v>
      </c>
      <c r="J217" s="160">
        <v>0</v>
      </c>
    </row>
    <row r="218" spans="1:10" ht="15">
      <c r="A218" s="153" t="s">
        <v>1183</v>
      </c>
      <c r="B218" s="160">
        <v>0</v>
      </c>
      <c r="C218" s="160">
        <v>0</v>
      </c>
      <c r="D218" s="160">
        <v>0</v>
      </c>
      <c r="E218" s="160">
        <v>30.29</v>
      </c>
      <c r="F218" s="160">
        <v>0</v>
      </c>
      <c r="G218" s="160">
        <v>0</v>
      </c>
      <c r="H218" s="160"/>
      <c r="I218" s="160"/>
      <c r="J218" s="160"/>
    </row>
    <row r="219" spans="1:10" ht="15">
      <c r="A219" s="169" t="s">
        <v>902</v>
      </c>
      <c r="B219" s="168">
        <v>0</v>
      </c>
      <c r="C219" s="168">
        <v>0</v>
      </c>
      <c r="D219" s="168">
        <v>0</v>
      </c>
      <c r="E219" s="168">
        <v>0</v>
      </c>
      <c r="F219" s="168">
        <v>0</v>
      </c>
      <c r="G219" s="168">
        <v>0</v>
      </c>
      <c r="H219" s="160">
        <v>0</v>
      </c>
      <c r="I219" s="160">
        <v>0</v>
      </c>
      <c r="J219" s="160">
        <v>0</v>
      </c>
    </row>
    <row r="220" spans="1:10" ht="15">
      <c r="A220" s="153" t="s">
        <v>174</v>
      </c>
      <c r="B220" s="160">
        <v>0</v>
      </c>
      <c r="C220" s="160">
        <v>0</v>
      </c>
      <c r="D220" s="160">
        <v>0</v>
      </c>
      <c r="E220" s="160">
        <v>0</v>
      </c>
      <c r="F220" s="160">
        <v>206.21</v>
      </c>
      <c r="G220" s="160">
        <v>313.18</v>
      </c>
      <c r="H220" s="160">
        <v>0</v>
      </c>
      <c r="I220" s="160">
        <v>0</v>
      </c>
      <c r="J220" s="160">
        <v>0</v>
      </c>
    </row>
    <row r="221" spans="1:10" ht="15">
      <c r="A221" s="153" t="s">
        <v>697</v>
      </c>
      <c r="B221" s="160">
        <v>0</v>
      </c>
      <c r="C221" s="160">
        <v>0</v>
      </c>
      <c r="D221" s="160">
        <v>0</v>
      </c>
      <c r="E221" s="160">
        <v>0</v>
      </c>
      <c r="F221" s="160">
        <v>0</v>
      </c>
      <c r="G221" s="160">
        <v>0</v>
      </c>
      <c r="H221" s="160">
        <v>0</v>
      </c>
      <c r="I221" s="160">
        <v>0</v>
      </c>
      <c r="J221" s="160">
        <v>0</v>
      </c>
    </row>
    <row r="222" spans="1:10" ht="15">
      <c r="A222" s="153" t="s">
        <v>698</v>
      </c>
      <c r="B222" s="160">
        <v>39.35</v>
      </c>
      <c r="C222" s="160">
        <v>0</v>
      </c>
      <c r="D222" s="160">
        <v>0</v>
      </c>
      <c r="E222" s="160">
        <v>0</v>
      </c>
      <c r="F222" s="160">
        <v>0</v>
      </c>
      <c r="G222" s="160">
        <v>0</v>
      </c>
      <c r="H222" s="160">
        <v>0</v>
      </c>
      <c r="I222" s="160">
        <v>0</v>
      </c>
      <c r="J222" s="160">
        <v>0</v>
      </c>
    </row>
    <row r="223" spans="1:10" ht="15">
      <c r="A223" s="169" t="s">
        <v>904</v>
      </c>
      <c r="B223" s="168">
        <v>0</v>
      </c>
      <c r="C223" s="168">
        <v>0</v>
      </c>
      <c r="D223" s="168">
        <v>0</v>
      </c>
      <c r="E223" s="168">
        <v>0</v>
      </c>
      <c r="F223" s="168">
        <v>0</v>
      </c>
      <c r="G223" s="168">
        <v>0</v>
      </c>
      <c r="H223" s="160">
        <v>0</v>
      </c>
      <c r="I223" s="160">
        <v>0</v>
      </c>
      <c r="J223" s="160">
        <v>0</v>
      </c>
    </row>
    <row r="224" spans="1:10" ht="15">
      <c r="A224" s="153" t="s">
        <v>169</v>
      </c>
      <c r="B224" s="160">
        <v>297.92</v>
      </c>
      <c r="C224" s="160">
        <v>56.75</v>
      </c>
      <c r="D224" s="160">
        <v>59.94</v>
      </c>
      <c r="E224" s="160">
        <v>73.069999999999993</v>
      </c>
      <c r="F224" s="160">
        <v>1831.35</v>
      </c>
      <c r="G224" s="160">
        <v>216.88</v>
      </c>
      <c r="H224" s="160">
        <v>0</v>
      </c>
      <c r="I224" s="160">
        <v>0</v>
      </c>
      <c r="J224" s="160">
        <v>0</v>
      </c>
    </row>
    <row r="225" spans="1:10" ht="15">
      <c r="A225" s="153" t="s">
        <v>699</v>
      </c>
      <c r="B225" s="160">
        <v>0</v>
      </c>
      <c r="C225" s="160">
        <v>0</v>
      </c>
      <c r="D225" s="160">
        <v>0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</row>
    <row r="226" spans="1:10" ht="15">
      <c r="A226" s="169" t="s">
        <v>903</v>
      </c>
      <c r="B226" s="168">
        <v>0</v>
      </c>
      <c r="C226" s="168">
        <v>0</v>
      </c>
      <c r="D226" s="168">
        <v>0</v>
      </c>
      <c r="E226" s="168">
        <v>0</v>
      </c>
      <c r="F226" s="168">
        <v>0</v>
      </c>
      <c r="G226" s="168">
        <v>0</v>
      </c>
      <c r="H226" s="160">
        <v>0</v>
      </c>
      <c r="I226" s="160">
        <v>0</v>
      </c>
      <c r="J226" s="160">
        <v>0</v>
      </c>
    </row>
    <row r="227" spans="1:10" ht="15">
      <c r="A227" s="153" t="s">
        <v>170</v>
      </c>
      <c r="B227" s="160">
        <v>130.99</v>
      </c>
      <c r="C227" s="160">
        <v>525.99</v>
      </c>
      <c r="D227" s="160">
        <v>160.29</v>
      </c>
      <c r="E227" s="160">
        <v>84.34</v>
      </c>
      <c r="F227" s="160">
        <v>2923.64</v>
      </c>
      <c r="G227" s="160">
        <v>755.61</v>
      </c>
      <c r="H227" s="160">
        <v>0</v>
      </c>
      <c r="I227" s="160">
        <v>0</v>
      </c>
      <c r="J227" s="160">
        <v>0</v>
      </c>
    </row>
    <row r="228" spans="1:10" ht="15">
      <c r="A228" s="153" t="s">
        <v>171</v>
      </c>
      <c r="B228" s="160">
        <v>92653.58</v>
      </c>
      <c r="C228" s="160">
        <v>80500.81</v>
      </c>
      <c r="D228" s="160">
        <v>103911.94</v>
      </c>
      <c r="E228" s="160">
        <v>114450.05</v>
      </c>
      <c r="F228" s="160">
        <v>135512.41</v>
      </c>
      <c r="G228" s="160">
        <v>91158.15</v>
      </c>
      <c r="H228" s="160">
        <v>0</v>
      </c>
      <c r="I228" s="160">
        <v>0</v>
      </c>
      <c r="J228" s="160">
        <v>0</v>
      </c>
    </row>
    <row r="229" spans="1:10" ht="15">
      <c r="A229" s="153" t="s">
        <v>172</v>
      </c>
      <c r="B229" s="160">
        <v>7.08</v>
      </c>
      <c r="C229" s="160">
        <v>186.08</v>
      </c>
      <c r="D229" s="160">
        <v>38</v>
      </c>
      <c r="E229" s="160">
        <v>25</v>
      </c>
      <c r="F229" s="160">
        <v>255.93</v>
      </c>
      <c r="G229" s="160">
        <v>89.1</v>
      </c>
      <c r="H229" s="160">
        <v>0</v>
      </c>
      <c r="I229" s="160">
        <v>0</v>
      </c>
      <c r="J229" s="160">
        <v>0</v>
      </c>
    </row>
    <row r="230" spans="1:10" ht="15">
      <c r="A230" s="153" t="s">
        <v>173</v>
      </c>
      <c r="B230" s="160">
        <v>344.43</v>
      </c>
      <c r="C230" s="160">
        <v>90.56</v>
      </c>
      <c r="D230" s="160">
        <v>68.28</v>
      </c>
      <c r="E230" s="160">
        <v>1238.71</v>
      </c>
      <c r="F230" s="160">
        <v>162</v>
      </c>
      <c r="G230" s="160">
        <v>56.17</v>
      </c>
      <c r="H230" s="160">
        <v>0</v>
      </c>
      <c r="I230" s="160">
        <v>0</v>
      </c>
      <c r="J230" s="160">
        <v>0</v>
      </c>
    </row>
    <row r="231" spans="1:10" ht="15">
      <c r="A231" s="153" t="s">
        <v>175</v>
      </c>
      <c r="B231" s="160">
        <v>40621.199999999997</v>
      </c>
      <c r="C231" s="160">
        <v>40027.75</v>
      </c>
      <c r="D231" s="160">
        <v>54100.74</v>
      </c>
      <c r="E231" s="160">
        <v>46228.52</v>
      </c>
      <c r="F231" s="160">
        <v>31034.2</v>
      </c>
      <c r="G231" s="160">
        <v>42097.22</v>
      </c>
      <c r="H231" s="160">
        <v>0</v>
      </c>
      <c r="I231" s="160">
        <v>0</v>
      </c>
      <c r="J231" s="160">
        <v>0</v>
      </c>
    </row>
    <row r="232" spans="1:10" ht="15">
      <c r="A232" s="153" t="s">
        <v>176</v>
      </c>
      <c r="B232" s="160">
        <v>17366.509999999998</v>
      </c>
      <c r="C232" s="160">
        <v>23675.64</v>
      </c>
      <c r="D232" s="160">
        <v>14641.99</v>
      </c>
      <c r="E232" s="160">
        <v>19191.54</v>
      </c>
      <c r="F232" s="160">
        <v>27223.88</v>
      </c>
      <c r="G232" s="160">
        <v>14871.27</v>
      </c>
      <c r="H232" s="160">
        <v>0</v>
      </c>
      <c r="I232" s="160">
        <v>0</v>
      </c>
      <c r="J232" s="160">
        <v>0</v>
      </c>
    </row>
    <row r="233" spans="1:10" ht="15">
      <c r="A233" s="153" t="s">
        <v>177</v>
      </c>
      <c r="B233" s="160">
        <v>0</v>
      </c>
      <c r="C233" s="160">
        <v>0</v>
      </c>
      <c r="D233" s="160">
        <v>3396.11</v>
      </c>
      <c r="E233" s="160">
        <v>0</v>
      </c>
      <c r="F233" s="160">
        <v>0</v>
      </c>
      <c r="G233" s="160">
        <v>702.85</v>
      </c>
      <c r="H233" s="160">
        <v>0</v>
      </c>
      <c r="I233" s="160">
        <v>0</v>
      </c>
      <c r="J233" s="160">
        <v>0</v>
      </c>
    </row>
    <row r="234" spans="1:10" ht="15">
      <c r="A234" s="169" t="s">
        <v>898</v>
      </c>
      <c r="B234" s="168">
        <v>0</v>
      </c>
      <c r="C234" s="168">
        <v>14</v>
      </c>
      <c r="D234" s="168">
        <v>0</v>
      </c>
      <c r="E234" s="168">
        <v>213.53</v>
      </c>
      <c r="F234" s="168">
        <v>0</v>
      </c>
      <c r="G234" s="168">
        <v>0</v>
      </c>
      <c r="H234" s="160">
        <v>0</v>
      </c>
      <c r="I234" s="160">
        <v>0</v>
      </c>
      <c r="J234" s="160">
        <v>0</v>
      </c>
    </row>
    <row r="235" spans="1:10" ht="15">
      <c r="A235" s="169" t="s">
        <v>899</v>
      </c>
      <c r="B235" s="168">
        <v>0</v>
      </c>
      <c r="C235" s="168">
        <v>0</v>
      </c>
      <c r="D235" s="168">
        <v>640</v>
      </c>
      <c r="E235" s="168">
        <v>0</v>
      </c>
      <c r="F235" s="168">
        <v>0</v>
      </c>
      <c r="G235" s="168">
        <v>0</v>
      </c>
      <c r="H235" s="160">
        <v>0</v>
      </c>
      <c r="I235" s="160">
        <v>0</v>
      </c>
      <c r="J235" s="160">
        <v>0</v>
      </c>
    </row>
    <row r="236" spans="1:10" ht="15">
      <c r="A236" s="259" t="s">
        <v>1185</v>
      </c>
      <c r="B236" s="168">
        <v>2776.09</v>
      </c>
      <c r="C236" s="168">
        <v>0</v>
      </c>
      <c r="D236" s="168">
        <v>0</v>
      </c>
      <c r="E236" s="168">
        <v>0</v>
      </c>
      <c r="F236" s="168">
        <v>0</v>
      </c>
      <c r="G236" s="168">
        <v>0</v>
      </c>
      <c r="H236" s="160"/>
      <c r="I236" s="160"/>
      <c r="J236" s="160"/>
    </row>
    <row r="237" spans="1:10" ht="15">
      <c r="A237" s="259" t="s">
        <v>1184</v>
      </c>
      <c r="B237" s="168">
        <v>-2720.57</v>
      </c>
      <c r="C237" s="168">
        <v>0</v>
      </c>
      <c r="D237" s="168">
        <v>0</v>
      </c>
      <c r="E237" s="168">
        <v>0</v>
      </c>
      <c r="F237" s="168">
        <v>0</v>
      </c>
      <c r="G237" s="168">
        <v>0</v>
      </c>
      <c r="H237" s="160"/>
      <c r="I237" s="160"/>
      <c r="J237" s="160"/>
    </row>
    <row r="238" spans="1:10" ht="15">
      <c r="A238" s="153" t="s">
        <v>178</v>
      </c>
      <c r="B238" s="160">
        <v>0</v>
      </c>
      <c r="C238" s="160">
        <v>0</v>
      </c>
      <c r="D238" s="160">
        <v>45.51</v>
      </c>
      <c r="E238" s="160">
        <v>0</v>
      </c>
      <c r="F238" s="160">
        <v>0</v>
      </c>
      <c r="G238" s="160">
        <v>0</v>
      </c>
      <c r="H238" s="160">
        <v>0</v>
      </c>
      <c r="I238" s="160">
        <v>0</v>
      </c>
      <c r="J238" s="160">
        <v>0</v>
      </c>
    </row>
    <row r="239" spans="1:10" ht="15">
      <c r="A239" s="153" t="s">
        <v>179</v>
      </c>
      <c r="B239" s="160">
        <v>0</v>
      </c>
      <c r="C239" s="160">
        <v>0</v>
      </c>
      <c r="D239" s="160">
        <v>-3328.19</v>
      </c>
      <c r="E239" s="160">
        <v>0</v>
      </c>
      <c r="F239" s="160">
        <v>0</v>
      </c>
      <c r="G239" s="160">
        <v>-688.79</v>
      </c>
      <c r="H239" s="160">
        <v>0</v>
      </c>
      <c r="I239" s="160">
        <v>0</v>
      </c>
      <c r="J239" s="160">
        <v>0</v>
      </c>
    </row>
    <row r="240" spans="1:10" ht="15">
      <c r="A240" s="169" t="s">
        <v>900</v>
      </c>
      <c r="B240" s="168">
        <v>0</v>
      </c>
      <c r="C240" s="168">
        <v>-13.72</v>
      </c>
      <c r="D240" s="168">
        <v>0</v>
      </c>
      <c r="E240" s="168">
        <v>-209.26</v>
      </c>
      <c r="F240" s="168">
        <v>0</v>
      </c>
      <c r="G240" s="168">
        <v>0</v>
      </c>
      <c r="H240" s="160">
        <v>0</v>
      </c>
      <c r="I240" s="160">
        <v>0</v>
      </c>
      <c r="J240" s="160">
        <v>0</v>
      </c>
    </row>
    <row r="241" spans="1:16" ht="15">
      <c r="A241" s="169" t="s">
        <v>901</v>
      </c>
      <c r="B241" s="168">
        <v>0</v>
      </c>
      <c r="C241" s="168">
        <v>0</v>
      </c>
      <c r="D241" s="168">
        <v>-627.20000000000005</v>
      </c>
      <c r="E241" s="168">
        <v>0</v>
      </c>
      <c r="F241" s="168">
        <v>0</v>
      </c>
      <c r="G241" s="168">
        <v>0</v>
      </c>
      <c r="H241" s="160">
        <v>0</v>
      </c>
      <c r="I241" s="160">
        <v>0</v>
      </c>
      <c r="J241" s="160">
        <v>0</v>
      </c>
    </row>
    <row r="242" spans="1:16" ht="15">
      <c r="A242" s="153" t="s">
        <v>180</v>
      </c>
      <c r="B242" s="160">
        <v>0</v>
      </c>
      <c r="C242" s="160">
        <v>0</v>
      </c>
      <c r="D242" s="160">
        <v>-44.6</v>
      </c>
      <c r="E242" s="160">
        <v>0</v>
      </c>
      <c r="F242" s="160">
        <v>0</v>
      </c>
      <c r="G242" s="160">
        <v>0</v>
      </c>
      <c r="H242" s="160">
        <v>0</v>
      </c>
      <c r="I242" s="160">
        <v>0</v>
      </c>
      <c r="J242" s="160">
        <v>0</v>
      </c>
    </row>
    <row r="243" spans="1:16" ht="15">
      <c r="A243" s="153" t="s">
        <v>181</v>
      </c>
      <c r="B243" s="160">
        <v>-56827.97</v>
      </c>
      <c r="C243" s="160">
        <v>-62429.32</v>
      </c>
      <c r="D243" s="160">
        <v>-67367.89</v>
      </c>
      <c r="E243" s="160">
        <v>-64111.66</v>
      </c>
      <c r="F243" s="160">
        <v>-57092.93</v>
      </c>
      <c r="G243" s="160">
        <v>-55829.13</v>
      </c>
      <c r="H243" s="160">
        <v>0</v>
      </c>
      <c r="I243" s="160">
        <v>0</v>
      </c>
      <c r="J243" s="160">
        <v>0</v>
      </c>
    </row>
    <row r="244" spans="1:16" s="51" customFormat="1" ht="15">
      <c r="A244" s="8" t="s">
        <v>760</v>
      </c>
      <c r="B244" s="164">
        <v>98478.87</v>
      </c>
      <c r="C244" s="164">
        <v>85794.52</v>
      </c>
      <c r="D244" s="164">
        <v>90313.25</v>
      </c>
      <c r="E244" s="164">
        <v>88835.34</v>
      </c>
      <c r="F244" s="164">
        <v>113478.43</v>
      </c>
      <c r="G244" s="164">
        <v>85289.12</v>
      </c>
      <c r="H244" s="164">
        <v>87899.73</v>
      </c>
      <c r="I244" s="164">
        <v>81348.03</v>
      </c>
      <c r="J244" s="164">
        <v>82295.240000000005</v>
      </c>
      <c r="K244" s="93">
        <f t="shared" ref="K244:P244" si="5">B244-SUM(B204:B243)</f>
        <v>0</v>
      </c>
      <c r="L244" s="93">
        <f t="shared" si="5"/>
        <v>0</v>
      </c>
      <c r="M244" s="93">
        <f t="shared" si="5"/>
        <v>0</v>
      </c>
      <c r="N244" s="93">
        <f t="shared" si="5"/>
        <v>0</v>
      </c>
      <c r="O244" s="93">
        <f t="shared" si="5"/>
        <v>0</v>
      </c>
      <c r="P244" s="93">
        <f t="shared" si="5"/>
        <v>0</v>
      </c>
    </row>
    <row r="245" spans="1:16" s="51" customFormat="1" ht="15">
      <c r="A245" s="8"/>
      <c r="B245" s="160"/>
      <c r="C245" s="160"/>
      <c r="D245" s="160"/>
      <c r="E245" s="160"/>
      <c r="F245" s="160"/>
      <c r="G245" s="160"/>
      <c r="H245" s="160"/>
      <c r="I245" s="160"/>
      <c r="J245" s="160"/>
    </row>
    <row r="246" spans="1:16" ht="15">
      <c r="A246" s="153" t="s">
        <v>700</v>
      </c>
      <c r="B246" s="160">
        <v>0</v>
      </c>
      <c r="C246" s="160">
        <v>0</v>
      </c>
      <c r="D246" s="160">
        <v>0</v>
      </c>
      <c r="E246" s="160">
        <v>0</v>
      </c>
      <c r="F246" s="160">
        <v>0</v>
      </c>
      <c r="G246" s="160">
        <v>0</v>
      </c>
      <c r="H246" s="160">
        <v>0</v>
      </c>
      <c r="I246" s="160">
        <v>0</v>
      </c>
      <c r="J246" s="160">
        <v>0</v>
      </c>
    </row>
    <row r="247" spans="1:16" ht="15">
      <c r="A247" s="153" t="s">
        <v>183</v>
      </c>
      <c r="B247" s="160">
        <v>13173.32</v>
      </c>
      <c r="C247" s="160">
        <v>11624.09</v>
      </c>
      <c r="D247" s="160">
        <v>46302.92</v>
      </c>
      <c r="E247" s="160">
        <v>10481.89</v>
      </c>
      <c r="F247" s="160">
        <v>11051.1</v>
      </c>
      <c r="G247" s="160">
        <v>19536.91</v>
      </c>
      <c r="H247" s="160">
        <v>0</v>
      </c>
      <c r="I247" s="160">
        <v>0</v>
      </c>
      <c r="J247" s="160">
        <v>0</v>
      </c>
    </row>
    <row r="248" spans="1:16" ht="15">
      <c r="A248" s="153" t="s">
        <v>512</v>
      </c>
      <c r="B248" s="160">
        <v>0</v>
      </c>
      <c r="C248" s="160">
        <v>0</v>
      </c>
      <c r="D248" s="160">
        <v>136.80000000000001</v>
      </c>
      <c r="E248" s="160">
        <v>89.22</v>
      </c>
      <c r="F248" s="160">
        <v>89.36</v>
      </c>
      <c r="G248" s="160">
        <v>0</v>
      </c>
      <c r="H248" s="160">
        <v>0</v>
      </c>
      <c r="I248" s="160">
        <v>0</v>
      </c>
      <c r="J248" s="160">
        <v>0</v>
      </c>
    </row>
    <row r="249" spans="1:16" ht="15">
      <c r="A249" s="153" t="s">
        <v>701</v>
      </c>
      <c r="B249" s="160">
        <v>0</v>
      </c>
      <c r="C249" s="160">
        <v>0</v>
      </c>
      <c r="D249" s="160">
        <v>0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</row>
    <row r="250" spans="1:16" ht="15">
      <c r="A250" s="153" t="s">
        <v>1191</v>
      </c>
      <c r="B250" s="160">
        <v>0</v>
      </c>
      <c r="C250" s="160">
        <v>0</v>
      </c>
      <c r="D250" s="160">
        <v>0</v>
      </c>
      <c r="E250" s="160">
        <v>0</v>
      </c>
      <c r="F250" s="160">
        <v>0</v>
      </c>
      <c r="G250" s="160">
        <v>972.68</v>
      </c>
      <c r="H250" s="160"/>
      <c r="I250" s="160"/>
      <c r="J250" s="160"/>
    </row>
    <row r="251" spans="1:16" ht="15">
      <c r="A251" s="153" t="s">
        <v>1190</v>
      </c>
      <c r="B251" s="160">
        <v>0</v>
      </c>
      <c r="C251" s="160">
        <v>0</v>
      </c>
      <c r="D251" s="160">
        <v>84.24</v>
      </c>
      <c r="E251" s="160">
        <v>0</v>
      </c>
      <c r="F251" s="160">
        <v>0</v>
      </c>
      <c r="G251" s="160">
        <v>0</v>
      </c>
      <c r="H251" s="160"/>
      <c r="I251" s="160"/>
      <c r="J251" s="160"/>
    </row>
    <row r="252" spans="1:16" ht="15">
      <c r="A252" s="169" t="s">
        <v>914</v>
      </c>
      <c r="B252" s="168">
        <v>0</v>
      </c>
      <c r="C252" s="168">
        <v>0</v>
      </c>
      <c r="D252" s="168">
        <v>0</v>
      </c>
      <c r="E252" s="168">
        <v>0</v>
      </c>
      <c r="F252" s="168">
        <v>0</v>
      </c>
      <c r="G252" s="168">
        <v>0</v>
      </c>
      <c r="H252" s="160">
        <v>0</v>
      </c>
      <c r="I252" s="160">
        <v>0</v>
      </c>
      <c r="J252" s="160">
        <v>0</v>
      </c>
    </row>
    <row r="253" spans="1:16" ht="15">
      <c r="A253" s="169" t="s">
        <v>913</v>
      </c>
      <c r="B253" s="168">
        <v>0</v>
      </c>
      <c r="C253" s="168">
        <v>0</v>
      </c>
      <c r="D253" s="168">
        <v>0</v>
      </c>
      <c r="E253" s="168">
        <v>0</v>
      </c>
      <c r="F253" s="168">
        <v>0</v>
      </c>
      <c r="G253" s="168">
        <v>0</v>
      </c>
      <c r="H253" s="160">
        <v>0</v>
      </c>
      <c r="I253" s="160">
        <v>0</v>
      </c>
      <c r="J253" s="160">
        <v>0</v>
      </c>
    </row>
    <row r="254" spans="1:16" ht="15">
      <c r="A254" s="153" t="s">
        <v>702</v>
      </c>
      <c r="B254" s="160">
        <v>0</v>
      </c>
      <c r="C254" s="160">
        <v>0</v>
      </c>
      <c r="D254" s="160">
        <v>0</v>
      </c>
      <c r="E254" s="160">
        <v>0</v>
      </c>
      <c r="F254" s="160">
        <v>0</v>
      </c>
      <c r="G254" s="160">
        <v>0</v>
      </c>
      <c r="H254" s="160">
        <v>0</v>
      </c>
      <c r="I254" s="160">
        <v>0</v>
      </c>
      <c r="J254" s="160">
        <v>0</v>
      </c>
    </row>
    <row r="255" spans="1:16" ht="15">
      <c r="A255" s="153" t="s">
        <v>182</v>
      </c>
      <c r="B255" s="160">
        <v>0</v>
      </c>
      <c r="C255" s="160">
        <v>2771.91</v>
      </c>
      <c r="D255" s="160">
        <v>1233.8699999999999</v>
      </c>
      <c r="E255" s="160">
        <v>0</v>
      </c>
      <c r="F255" s="160">
        <v>0</v>
      </c>
      <c r="G255" s="160">
        <v>0</v>
      </c>
      <c r="H255" s="160">
        <v>0</v>
      </c>
      <c r="I255" s="160">
        <v>0</v>
      </c>
      <c r="J255" s="160">
        <v>0</v>
      </c>
    </row>
    <row r="256" spans="1:16">
      <c r="A256" s="47" t="s">
        <v>1194</v>
      </c>
      <c r="B256" s="50">
        <v>0</v>
      </c>
      <c r="C256" s="50">
        <v>0</v>
      </c>
      <c r="D256" s="47">
        <v>0</v>
      </c>
      <c r="E256" s="47">
        <v>55767.32</v>
      </c>
      <c r="F256" s="47">
        <v>23141.46</v>
      </c>
      <c r="G256" s="47">
        <v>0</v>
      </c>
    </row>
    <row r="257" spans="1:10" ht="15">
      <c r="A257" s="153" t="s">
        <v>1193</v>
      </c>
      <c r="B257" s="160">
        <v>0</v>
      </c>
      <c r="C257" s="160">
        <v>0</v>
      </c>
      <c r="D257" s="160">
        <v>0</v>
      </c>
      <c r="E257" s="160">
        <v>5576.73</v>
      </c>
      <c r="F257" s="160">
        <v>2314.15</v>
      </c>
      <c r="G257" s="160">
        <v>0</v>
      </c>
      <c r="H257" s="160"/>
      <c r="I257" s="160"/>
      <c r="J257" s="160"/>
    </row>
    <row r="258" spans="1:10" ht="15">
      <c r="A258" s="153" t="s">
        <v>1197</v>
      </c>
      <c r="B258" s="160">
        <v>0</v>
      </c>
      <c r="C258" s="160">
        <v>0</v>
      </c>
      <c r="D258" s="160">
        <v>0</v>
      </c>
      <c r="E258" s="160">
        <v>0</v>
      </c>
      <c r="F258" s="160">
        <v>0</v>
      </c>
      <c r="G258" s="160">
        <v>97.27</v>
      </c>
      <c r="H258" s="160"/>
      <c r="I258" s="160"/>
      <c r="J258" s="160"/>
    </row>
    <row r="259" spans="1:10" ht="15">
      <c r="A259" s="153" t="s">
        <v>1192</v>
      </c>
      <c r="B259" s="160">
        <v>0</v>
      </c>
      <c r="C259" s="160">
        <v>0</v>
      </c>
      <c r="D259" s="160">
        <v>8.42</v>
      </c>
      <c r="E259" s="160">
        <v>0</v>
      </c>
      <c r="F259" s="160">
        <v>0</v>
      </c>
      <c r="G259" s="160">
        <v>0</v>
      </c>
      <c r="H259" s="160"/>
      <c r="I259" s="160"/>
      <c r="J259" s="160"/>
    </row>
    <row r="260" spans="1:10" ht="15">
      <c r="A260" s="153" t="s">
        <v>703</v>
      </c>
      <c r="B260" s="160">
        <v>0</v>
      </c>
      <c r="C260" s="160">
        <v>0</v>
      </c>
      <c r="D260" s="160">
        <v>0</v>
      </c>
      <c r="E260" s="160">
        <v>0</v>
      </c>
      <c r="F260" s="160">
        <v>0</v>
      </c>
      <c r="G260" s="160">
        <v>0</v>
      </c>
      <c r="H260" s="160">
        <v>0</v>
      </c>
      <c r="I260" s="160">
        <v>0</v>
      </c>
      <c r="J260" s="160">
        <v>0</v>
      </c>
    </row>
    <row r="261" spans="1:10" ht="15">
      <c r="A261" s="153" t="s">
        <v>185</v>
      </c>
      <c r="B261" s="160">
        <v>1317.33</v>
      </c>
      <c r="C261" s="160">
        <v>1162.4100000000001</v>
      </c>
      <c r="D261" s="160">
        <v>4630.3</v>
      </c>
      <c r="E261" s="160">
        <v>1048.19</v>
      </c>
      <c r="F261" s="160">
        <v>1105.1099999999999</v>
      </c>
      <c r="G261" s="160">
        <v>1953.7</v>
      </c>
      <c r="H261" s="160">
        <v>0</v>
      </c>
      <c r="I261" s="160">
        <v>0</v>
      </c>
      <c r="J261" s="160">
        <v>0</v>
      </c>
    </row>
    <row r="262" spans="1:10" ht="15">
      <c r="A262" s="153" t="s">
        <v>513</v>
      </c>
      <c r="B262" s="160">
        <v>0</v>
      </c>
      <c r="C262" s="160">
        <v>0</v>
      </c>
      <c r="D262" s="160">
        <v>13.69</v>
      </c>
      <c r="E262" s="160">
        <v>8.92</v>
      </c>
      <c r="F262" s="160">
        <v>8.94</v>
      </c>
      <c r="G262" s="160">
        <v>0</v>
      </c>
      <c r="H262" s="160">
        <v>0</v>
      </c>
      <c r="I262" s="160">
        <v>0</v>
      </c>
      <c r="J262" s="160">
        <v>0</v>
      </c>
    </row>
    <row r="263" spans="1:10" ht="15">
      <c r="A263" s="169" t="s">
        <v>917</v>
      </c>
      <c r="B263" s="168">
        <v>0</v>
      </c>
      <c r="C263" s="168">
        <v>0</v>
      </c>
      <c r="D263" s="168">
        <v>0</v>
      </c>
      <c r="E263" s="168">
        <v>0</v>
      </c>
      <c r="F263" s="168">
        <v>0</v>
      </c>
      <c r="G263" s="168">
        <v>0</v>
      </c>
      <c r="H263" s="160">
        <v>0</v>
      </c>
      <c r="I263" s="160">
        <v>0</v>
      </c>
      <c r="J263" s="160">
        <v>0</v>
      </c>
    </row>
    <row r="264" spans="1:10" ht="15">
      <c r="A264" s="169" t="s">
        <v>916</v>
      </c>
      <c r="B264" s="168">
        <v>0</v>
      </c>
      <c r="C264" s="168">
        <v>0</v>
      </c>
      <c r="D264" s="168">
        <v>0</v>
      </c>
      <c r="E264" s="168">
        <v>0</v>
      </c>
      <c r="F264" s="168">
        <v>0</v>
      </c>
      <c r="G264" s="168">
        <v>0</v>
      </c>
      <c r="H264" s="160">
        <v>0</v>
      </c>
      <c r="I264" s="160">
        <v>0</v>
      </c>
      <c r="J264" s="160">
        <v>0</v>
      </c>
    </row>
    <row r="265" spans="1:10" ht="15">
      <c r="A265" s="153" t="s">
        <v>704</v>
      </c>
      <c r="B265" s="160">
        <v>0</v>
      </c>
      <c r="C265" s="160">
        <v>0</v>
      </c>
      <c r="D265" s="160">
        <v>0</v>
      </c>
      <c r="E265" s="160">
        <v>0</v>
      </c>
      <c r="F265" s="160">
        <v>0</v>
      </c>
      <c r="G265" s="160">
        <v>0</v>
      </c>
      <c r="H265" s="160">
        <v>0</v>
      </c>
      <c r="I265" s="160">
        <v>0</v>
      </c>
      <c r="J265" s="160">
        <v>0</v>
      </c>
    </row>
    <row r="266" spans="1:10" ht="15">
      <c r="A266" s="153" t="s">
        <v>705</v>
      </c>
      <c r="B266" s="160">
        <v>0</v>
      </c>
      <c r="C266" s="160">
        <v>0</v>
      </c>
      <c r="D266" s="160">
        <v>0</v>
      </c>
      <c r="E266" s="160">
        <v>0</v>
      </c>
      <c r="F266" s="160">
        <v>0</v>
      </c>
      <c r="G266" s="160">
        <v>0</v>
      </c>
      <c r="H266" s="160">
        <v>0</v>
      </c>
      <c r="I266" s="160">
        <v>0</v>
      </c>
      <c r="J266" s="160">
        <v>0</v>
      </c>
    </row>
    <row r="267" spans="1:10" ht="15">
      <c r="A267" s="153" t="s">
        <v>184</v>
      </c>
      <c r="B267" s="160">
        <v>0</v>
      </c>
      <c r="C267" s="160">
        <v>277.19</v>
      </c>
      <c r="D267" s="160">
        <v>123.39</v>
      </c>
      <c r="E267" s="160">
        <v>0</v>
      </c>
      <c r="F267" s="160">
        <v>0</v>
      </c>
      <c r="G267" s="160">
        <v>0</v>
      </c>
      <c r="H267" s="160">
        <v>0</v>
      </c>
      <c r="I267" s="160">
        <v>0</v>
      </c>
      <c r="J267" s="160">
        <v>0</v>
      </c>
    </row>
    <row r="268" spans="1:10" ht="15">
      <c r="A268" s="153" t="s">
        <v>204</v>
      </c>
      <c r="B268" s="160">
        <v>289.20999999999998</v>
      </c>
      <c r="C268" s="160">
        <v>2868.35</v>
      </c>
      <c r="D268" s="160">
        <v>-323.10000000000002</v>
      </c>
      <c r="E268" s="160">
        <v>21.14</v>
      </c>
      <c r="F268" s="160">
        <v>802.69</v>
      </c>
      <c r="G268" s="160">
        <v>3219.56</v>
      </c>
      <c r="H268" s="160">
        <v>0</v>
      </c>
      <c r="I268" s="160">
        <v>0</v>
      </c>
      <c r="J268" s="160">
        <v>0</v>
      </c>
    </row>
    <row r="269" spans="1:10" ht="15">
      <c r="A269" s="169" t="s">
        <v>910</v>
      </c>
      <c r="B269" s="168">
        <v>84.78</v>
      </c>
      <c r="C269" s="168">
        <v>0</v>
      </c>
      <c r="D269" s="168">
        <v>26.38</v>
      </c>
      <c r="E269" s="168">
        <v>0</v>
      </c>
      <c r="F269" s="168">
        <v>0</v>
      </c>
      <c r="G269" s="168">
        <v>25.25</v>
      </c>
      <c r="H269" s="160">
        <v>0</v>
      </c>
      <c r="I269" s="160">
        <v>0</v>
      </c>
      <c r="J269" s="160">
        <v>0</v>
      </c>
    </row>
    <row r="270" spans="1:10" ht="15">
      <c r="A270" s="153" t="s">
        <v>706</v>
      </c>
      <c r="B270" s="160">
        <v>0</v>
      </c>
      <c r="C270" s="160">
        <v>0</v>
      </c>
      <c r="D270" s="160">
        <v>0</v>
      </c>
      <c r="E270" s="160">
        <v>0</v>
      </c>
      <c r="F270" s="160">
        <v>0</v>
      </c>
      <c r="G270" s="160">
        <v>0</v>
      </c>
      <c r="H270" s="160">
        <v>0</v>
      </c>
      <c r="I270" s="160">
        <v>0</v>
      </c>
      <c r="J270" s="160">
        <v>0</v>
      </c>
    </row>
    <row r="271" spans="1:10" ht="15">
      <c r="A271" s="153" t="s">
        <v>205</v>
      </c>
      <c r="B271" s="160">
        <v>0</v>
      </c>
      <c r="C271" s="160">
        <v>31.29</v>
      </c>
      <c r="D271" s="160">
        <v>0</v>
      </c>
      <c r="E271" s="160">
        <v>0</v>
      </c>
      <c r="F271" s="160">
        <v>7.91</v>
      </c>
      <c r="G271" s="160">
        <v>0</v>
      </c>
      <c r="H271" s="160">
        <v>0</v>
      </c>
      <c r="I271" s="160">
        <v>0</v>
      </c>
      <c r="J271" s="160">
        <v>0</v>
      </c>
    </row>
    <row r="272" spans="1:10" ht="15">
      <c r="A272" s="153" t="s">
        <v>707</v>
      </c>
      <c r="B272" s="160">
        <v>0</v>
      </c>
      <c r="C272" s="160">
        <v>0</v>
      </c>
      <c r="D272" s="160">
        <v>0</v>
      </c>
      <c r="E272" s="160">
        <v>0</v>
      </c>
      <c r="F272" s="160">
        <v>0</v>
      </c>
      <c r="G272" s="160">
        <v>0</v>
      </c>
      <c r="H272" s="160">
        <v>0</v>
      </c>
      <c r="I272" s="160">
        <v>0</v>
      </c>
      <c r="J272" s="160">
        <v>0</v>
      </c>
    </row>
    <row r="273" spans="1:10" ht="15">
      <c r="A273" s="153" t="s">
        <v>201</v>
      </c>
      <c r="B273" s="160">
        <v>2439.21</v>
      </c>
      <c r="C273" s="160">
        <v>296.79000000000002</v>
      </c>
      <c r="D273" s="160">
        <v>0</v>
      </c>
      <c r="E273" s="160">
        <v>1178.6099999999999</v>
      </c>
      <c r="F273" s="160">
        <v>198.92</v>
      </c>
      <c r="G273" s="160">
        <v>462.28</v>
      </c>
      <c r="H273" s="160">
        <v>0</v>
      </c>
      <c r="I273" s="160">
        <v>0</v>
      </c>
      <c r="J273" s="160">
        <v>0</v>
      </c>
    </row>
    <row r="274" spans="1:10" ht="15">
      <c r="A274" s="153" t="s">
        <v>202</v>
      </c>
      <c r="B274" s="160">
        <v>755.08</v>
      </c>
      <c r="C274" s="160">
        <v>21.19</v>
      </c>
      <c r="D274" s="160">
        <v>12.71</v>
      </c>
      <c r="E274" s="160">
        <v>0</v>
      </c>
      <c r="F274" s="160">
        <v>273.92</v>
      </c>
      <c r="G274" s="160">
        <v>0</v>
      </c>
      <c r="H274" s="160">
        <v>0</v>
      </c>
      <c r="I274" s="160">
        <v>0</v>
      </c>
      <c r="J274" s="160">
        <v>0</v>
      </c>
    </row>
    <row r="275" spans="1:10" ht="15">
      <c r="A275" s="153" t="s">
        <v>203</v>
      </c>
      <c r="B275" s="160">
        <v>2890.91</v>
      </c>
      <c r="C275" s="160">
        <v>1339.76</v>
      </c>
      <c r="D275" s="160">
        <v>861.44</v>
      </c>
      <c r="E275" s="160">
        <v>61.43</v>
      </c>
      <c r="F275" s="160">
        <v>2050.6</v>
      </c>
      <c r="G275" s="160">
        <v>516.71</v>
      </c>
      <c r="H275" s="160">
        <v>0</v>
      </c>
      <c r="I275" s="160">
        <v>0</v>
      </c>
      <c r="J275" s="160">
        <v>0</v>
      </c>
    </row>
    <row r="276" spans="1:10" ht="15">
      <c r="A276" s="169" t="s">
        <v>908</v>
      </c>
      <c r="B276" s="168">
        <v>0</v>
      </c>
      <c r="C276" s="168">
        <v>0</v>
      </c>
      <c r="D276" s="168">
        <v>0</v>
      </c>
      <c r="E276" s="168">
        <v>0</v>
      </c>
      <c r="F276" s="168">
        <v>79.86</v>
      </c>
      <c r="G276" s="168">
        <v>0</v>
      </c>
      <c r="H276" s="160">
        <v>0</v>
      </c>
      <c r="I276" s="160">
        <v>0</v>
      </c>
      <c r="J276" s="160">
        <v>0</v>
      </c>
    </row>
    <row r="277" spans="1:10" ht="15">
      <c r="A277" s="153" t="s">
        <v>514</v>
      </c>
      <c r="B277" s="160">
        <v>0</v>
      </c>
      <c r="C277" s="160">
        <v>0</v>
      </c>
      <c r="D277" s="160">
        <v>126.94</v>
      </c>
      <c r="E277" s="160">
        <v>0</v>
      </c>
      <c r="F277" s="160">
        <v>0</v>
      </c>
      <c r="G277" s="160">
        <v>0</v>
      </c>
      <c r="H277" s="160">
        <v>0</v>
      </c>
      <c r="I277" s="160">
        <v>0</v>
      </c>
      <c r="J277" s="160">
        <v>0</v>
      </c>
    </row>
    <row r="278" spans="1:10" ht="15">
      <c r="A278" s="153" t="s">
        <v>195</v>
      </c>
      <c r="B278" s="160">
        <v>0</v>
      </c>
      <c r="C278" s="160">
        <v>5618.74</v>
      </c>
      <c r="D278" s="160">
        <v>226.19</v>
      </c>
      <c r="E278" s="160">
        <v>151.26</v>
      </c>
      <c r="F278" s="160">
        <v>0</v>
      </c>
      <c r="G278" s="160">
        <v>1823.83</v>
      </c>
      <c r="H278" s="160">
        <v>0</v>
      </c>
      <c r="I278" s="160">
        <v>0</v>
      </c>
      <c r="J278" s="160">
        <v>0</v>
      </c>
    </row>
    <row r="279" spans="1:10" ht="15">
      <c r="A279" s="153" t="s">
        <v>196</v>
      </c>
      <c r="B279" s="160">
        <v>0</v>
      </c>
      <c r="C279" s="160">
        <v>0</v>
      </c>
      <c r="D279" s="160">
        <v>463.96</v>
      </c>
      <c r="E279" s="160">
        <v>0</v>
      </c>
      <c r="F279" s="160">
        <v>419.53</v>
      </c>
      <c r="G279" s="160">
        <v>0</v>
      </c>
      <c r="H279" s="160">
        <v>0</v>
      </c>
      <c r="I279" s="160">
        <v>0</v>
      </c>
      <c r="J279" s="160">
        <v>0</v>
      </c>
    </row>
    <row r="280" spans="1:10" ht="15">
      <c r="A280" s="153" t="s">
        <v>197</v>
      </c>
      <c r="B280" s="160">
        <v>0</v>
      </c>
      <c r="C280" s="160">
        <v>0</v>
      </c>
      <c r="D280" s="160">
        <v>0</v>
      </c>
      <c r="E280" s="160">
        <v>0</v>
      </c>
      <c r="F280" s="160">
        <v>0</v>
      </c>
      <c r="G280" s="160">
        <v>0</v>
      </c>
      <c r="H280" s="160">
        <v>0</v>
      </c>
      <c r="I280" s="160">
        <v>0</v>
      </c>
      <c r="J280" s="160">
        <v>0</v>
      </c>
    </row>
    <row r="281" spans="1:10" ht="15">
      <c r="A281" s="153" t="s">
        <v>515</v>
      </c>
      <c r="B281" s="160">
        <v>0</v>
      </c>
      <c r="C281" s="160">
        <v>63.31</v>
      </c>
      <c r="D281" s="160">
        <v>0</v>
      </c>
      <c r="E281" s="160">
        <v>0</v>
      </c>
      <c r="F281" s="160">
        <v>22.26</v>
      </c>
      <c r="G281" s="160">
        <v>0</v>
      </c>
      <c r="H281" s="160">
        <v>0</v>
      </c>
      <c r="I281" s="160">
        <v>0</v>
      </c>
      <c r="J281" s="160">
        <v>0</v>
      </c>
    </row>
    <row r="282" spans="1:10" ht="15">
      <c r="A282" s="153" t="s">
        <v>709</v>
      </c>
      <c r="B282" s="160">
        <v>0</v>
      </c>
      <c r="C282" s="160">
        <v>0</v>
      </c>
      <c r="D282" s="160">
        <v>0</v>
      </c>
      <c r="E282" s="160">
        <v>0</v>
      </c>
      <c r="F282" s="160">
        <v>0</v>
      </c>
      <c r="G282" s="160">
        <v>0</v>
      </c>
      <c r="H282" s="160">
        <v>0</v>
      </c>
      <c r="I282" s="160">
        <v>0</v>
      </c>
      <c r="J282" s="160">
        <v>0</v>
      </c>
    </row>
    <row r="283" spans="1:10" ht="15">
      <c r="A283" s="153" t="s">
        <v>198</v>
      </c>
      <c r="B283" s="160">
        <v>657.09</v>
      </c>
      <c r="C283" s="160">
        <v>423.06</v>
      </c>
      <c r="D283" s="160">
        <v>559.29</v>
      </c>
      <c r="E283" s="160">
        <v>1696.23</v>
      </c>
      <c r="F283" s="160">
        <v>1255.1400000000001</v>
      </c>
      <c r="G283" s="160">
        <v>161.74</v>
      </c>
      <c r="H283" s="160">
        <v>0</v>
      </c>
      <c r="I283" s="160">
        <v>0</v>
      </c>
      <c r="J283" s="160">
        <v>0</v>
      </c>
    </row>
    <row r="284" spans="1:10" ht="15">
      <c r="A284" s="153" t="s">
        <v>199</v>
      </c>
      <c r="B284" s="160">
        <v>0</v>
      </c>
      <c r="C284" s="160">
        <v>0</v>
      </c>
      <c r="D284" s="160">
        <v>0</v>
      </c>
      <c r="E284" s="160">
        <v>0</v>
      </c>
      <c r="F284" s="160">
        <v>0</v>
      </c>
      <c r="G284" s="160">
        <v>142.33000000000001</v>
      </c>
      <c r="H284" s="160">
        <v>0</v>
      </c>
      <c r="I284" s="160">
        <v>0</v>
      </c>
      <c r="J284" s="160">
        <v>0</v>
      </c>
    </row>
    <row r="285" spans="1:10" ht="15">
      <c r="A285" s="153" t="s">
        <v>200</v>
      </c>
      <c r="B285" s="160">
        <v>0</v>
      </c>
      <c r="C285" s="160">
        <v>0</v>
      </c>
      <c r="D285" s="160">
        <v>27.2</v>
      </c>
      <c r="E285" s="160">
        <v>0</v>
      </c>
      <c r="F285" s="160">
        <v>0</v>
      </c>
      <c r="G285" s="160">
        <v>0</v>
      </c>
      <c r="H285" s="160">
        <v>0</v>
      </c>
      <c r="I285" s="160">
        <v>0</v>
      </c>
      <c r="J285" s="160">
        <v>0</v>
      </c>
    </row>
    <row r="286" spans="1:10" ht="15">
      <c r="A286" s="153" t="s">
        <v>1189</v>
      </c>
      <c r="B286" s="160">
        <v>0</v>
      </c>
      <c r="C286" s="160">
        <v>0</v>
      </c>
      <c r="D286" s="160">
        <v>8.9</v>
      </c>
      <c r="E286" s="160">
        <v>0</v>
      </c>
      <c r="F286" s="160">
        <v>0</v>
      </c>
      <c r="G286" s="160">
        <v>0</v>
      </c>
      <c r="H286" s="160"/>
      <c r="I286" s="160"/>
      <c r="J286" s="160"/>
    </row>
    <row r="287" spans="1:10" ht="15">
      <c r="A287" s="169" t="s">
        <v>909</v>
      </c>
      <c r="B287" s="168">
        <v>0</v>
      </c>
      <c r="C287" s="168">
        <v>0</v>
      </c>
      <c r="D287" s="168">
        <v>0</v>
      </c>
      <c r="E287" s="168">
        <v>0</v>
      </c>
      <c r="F287" s="168">
        <v>0</v>
      </c>
      <c r="G287" s="168">
        <v>0</v>
      </c>
      <c r="H287" s="160">
        <v>0</v>
      </c>
      <c r="I287" s="160">
        <v>0</v>
      </c>
      <c r="J287" s="160">
        <v>0</v>
      </c>
    </row>
    <row r="288" spans="1:10" ht="15">
      <c r="A288" s="153" t="s">
        <v>186</v>
      </c>
      <c r="B288" s="160">
        <v>0</v>
      </c>
      <c r="C288" s="160">
        <v>0</v>
      </c>
      <c r="D288" s="160">
        <v>3088.43</v>
      </c>
      <c r="E288" s="160">
        <v>3033.77</v>
      </c>
      <c r="F288" s="160">
        <v>10112.4</v>
      </c>
      <c r="G288" s="160">
        <v>0</v>
      </c>
      <c r="H288" s="160">
        <v>0</v>
      </c>
      <c r="I288" s="160">
        <v>0</v>
      </c>
      <c r="J288" s="160">
        <v>0</v>
      </c>
    </row>
    <row r="289" spans="1:10" ht="15">
      <c r="A289" s="153" t="s">
        <v>187</v>
      </c>
      <c r="B289" s="160">
        <v>9280.08</v>
      </c>
      <c r="C289" s="160">
        <v>14415.25</v>
      </c>
      <c r="D289" s="160">
        <v>17681.46</v>
      </c>
      <c r="E289" s="160">
        <v>21501.09</v>
      </c>
      <c r="F289" s="160">
        <v>18586.93</v>
      </c>
      <c r="G289" s="160">
        <v>25113.67</v>
      </c>
      <c r="H289" s="160">
        <v>0</v>
      </c>
      <c r="I289" s="160">
        <v>0</v>
      </c>
      <c r="J289" s="160">
        <v>0</v>
      </c>
    </row>
    <row r="290" spans="1:10" ht="15">
      <c r="A290" s="153" t="s">
        <v>188</v>
      </c>
      <c r="B290" s="160">
        <v>20523.900000000001</v>
      </c>
      <c r="C290" s="160">
        <v>5292.9</v>
      </c>
      <c r="D290" s="160">
        <v>12889.9</v>
      </c>
      <c r="E290" s="160">
        <v>9746.7199999999993</v>
      </c>
      <c r="F290" s="160">
        <v>14415.71</v>
      </c>
      <c r="G290" s="160">
        <v>2435.4499999999998</v>
      </c>
      <c r="H290" s="160">
        <v>0</v>
      </c>
      <c r="I290" s="160">
        <v>0</v>
      </c>
      <c r="J290" s="160">
        <v>0</v>
      </c>
    </row>
    <row r="291" spans="1:10" ht="15">
      <c r="A291" s="153" t="s">
        <v>189</v>
      </c>
      <c r="B291" s="160">
        <v>0</v>
      </c>
      <c r="C291" s="160">
        <v>0</v>
      </c>
      <c r="D291" s="160">
        <v>839.43</v>
      </c>
      <c r="E291" s="160">
        <v>0</v>
      </c>
      <c r="F291" s="160">
        <v>1303.9000000000001</v>
      </c>
      <c r="G291" s="160">
        <v>0</v>
      </c>
      <c r="H291" s="160">
        <v>0</v>
      </c>
      <c r="I291" s="160">
        <v>0</v>
      </c>
      <c r="J291" s="160">
        <v>0</v>
      </c>
    </row>
    <row r="292" spans="1:10" ht="15">
      <c r="A292" s="153" t="s">
        <v>190</v>
      </c>
      <c r="B292" s="160">
        <v>0</v>
      </c>
      <c r="C292" s="160">
        <v>0</v>
      </c>
      <c r="D292" s="160">
        <v>0</v>
      </c>
      <c r="E292" s="160">
        <v>0</v>
      </c>
      <c r="F292" s="160">
        <v>9265.98</v>
      </c>
      <c r="G292" s="160">
        <v>2668.1</v>
      </c>
      <c r="H292" s="160">
        <v>0</v>
      </c>
      <c r="I292" s="160">
        <v>0</v>
      </c>
      <c r="J292" s="160">
        <v>0</v>
      </c>
    </row>
    <row r="293" spans="1:10" ht="15">
      <c r="A293" s="153" t="s">
        <v>191</v>
      </c>
      <c r="B293" s="160">
        <v>609.77</v>
      </c>
      <c r="C293" s="160">
        <v>844.53</v>
      </c>
      <c r="D293" s="160">
        <v>663.13</v>
      </c>
      <c r="E293" s="160">
        <v>488.05</v>
      </c>
      <c r="F293" s="160">
        <v>296.43</v>
      </c>
      <c r="G293" s="160">
        <v>1094.7</v>
      </c>
      <c r="H293" s="160">
        <v>0</v>
      </c>
      <c r="I293" s="160">
        <v>0</v>
      </c>
      <c r="J293" s="160">
        <v>0</v>
      </c>
    </row>
    <row r="294" spans="1:10" ht="15">
      <c r="A294" s="153" t="s">
        <v>192</v>
      </c>
      <c r="B294" s="160">
        <v>0</v>
      </c>
      <c r="C294" s="160">
        <v>0</v>
      </c>
      <c r="D294" s="160">
        <v>0</v>
      </c>
      <c r="E294" s="160">
        <v>1827.44</v>
      </c>
      <c r="F294" s="160">
        <v>0</v>
      </c>
      <c r="G294" s="160">
        <v>0</v>
      </c>
      <c r="H294" s="160">
        <v>0</v>
      </c>
      <c r="I294" s="160">
        <v>0</v>
      </c>
      <c r="J294" s="160">
        <v>0</v>
      </c>
    </row>
    <row r="295" spans="1:10" ht="15">
      <c r="A295" s="153" t="s">
        <v>193</v>
      </c>
      <c r="B295" s="160">
        <v>100.36</v>
      </c>
      <c r="C295" s="160">
        <v>52.95</v>
      </c>
      <c r="D295" s="160">
        <v>5.09</v>
      </c>
      <c r="E295" s="160">
        <v>93.61</v>
      </c>
      <c r="F295" s="160">
        <v>0</v>
      </c>
      <c r="G295" s="160">
        <v>639.87</v>
      </c>
      <c r="H295" s="160">
        <v>0</v>
      </c>
      <c r="I295" s="160">
        <v>0</v>
      </c>
      <c r="J295" s="160">
        <v>0</v>
      </c>
    </row>
    <row r="296" spans="1:10" ht="15">
      <c r="A296" s="153" t="s">
        <v>194</v>
      </c>
      <c r="B296" s="160">
        <v>0</v>
      </c>
      <c r="C296" s="160">
        <v>0</v>
      </c>
      <c r="D296" s="160">
        <v>0</v>
      </c>
      <c r="E296" s="160">
        <v>0</v>
      </c>
      <c r="F296" s="160">
        <v>0</v>
      </c>
      <c r="G296" s="160">
        <v>0</v>
      </c>
      <c r="H296" s="160">
        <v>0</v>
      </c>
      <c r="I296" s="160">
        <v>0</v>
      </c>
      <c r="J296" s="160">
        <v>0</v>
      </c>
    </row>
    <row r="297" spans="1:10" ht="15">
      <c r="A297" s="153" t="s">
        <v>206</v>
      </c>
      <c r="B297" s="160">
        <v>1009.36</v>
      </c>
      <c r="C297" s="160">
        <v>3282.6</v>
      </c>
      <c r="D297" s="160">
        <v>1245.2</v>
      </c>
      <c r="E297" s="160">
        <v>19199.689999999999</v>
      </c>
      <c r="F297" s="160">
        <v>1091.3800000000001</v>
      </c>
      <c r="G297" s="160">
        <v>1062.08</v>
      </c>
      <c r="H297" s="160">
        <v>0</v>
      </c>
      <c r="I297" s="160">
        <v>0</v>
      </c>
      <c r="J297" s="160">
        <v>0</v>
      </c>
    </row>
    <row r="298" spans="1:10" ht="15">
      <c r="A298" s="153" t="s">
        <v>207</v>
      </c>
      <c r="B298" s="160">
        <v>152.94</v>
      </c>
      <c r="C298" s="160">
        <v>228.75</v>
      </c>
      <c r="D298" s="160">
        <v>0</v>
      </c>
      <c r="E298" s="160">
        <v>233.2</v>
      </c>
      <c r="F298" s="160">
        <v>31.92</v>
      </c>
      <c r="G298" s="160">
        <v>24.45</v>
      </c>
      <c r="H298" s="160">
        <v>0</v>
      </c>
      <c r="I298" s="160">
        <v>0</v>
      </c>
      <c r="J298" s="160">
        <v>0</v>
      </c>
    </row>
    <row r="299" spans="1:10" ht="15">
      <c r="A299" s="153" t="s">
        <v>208</v>
      </c>
      <c r="B299" s="160">
        <v>0</v>
      </c>
      <c r="C299" s="160">
        <v>0</v>
      </c>
      <c r="D299" s="160">
        <v>0</v>
      </c>
      <c r="E299" s="160">
        <v>0</v>
      </c>
      <c r="F299" s="160">
        <v>0</v>
      </c>
      <c r="G299" s="160">
        <v>0</v>
      </c>
      <c r="H299" s="160">
        <v>0</v>
      </c>
      <c r="I299" s="160">
        <v>0</v>
      </c>
      <c r="J299" s="160">
        <v>0</v>
      </c>
    </row>
    <row r="300" spans="1:10" ht="15">
      <c r="A300" s="153" t="s">
        <v>1196</v>
      </c>
      <c r="B300" s="160">
        <v>0</v>
      </c>
      <c r="C300" s="160">
        <v>0</v>
      </c>
      <c r="D300" s="160">
        <v>0</v>
      </c>
      <c r="E300" s="160">
        <v>0</v>
      </c>
      <c r="F300" s="160">
        <v>28.57</v>
      </c>
      <c r="G300" s="160">
        <v>0</v>
      </c>
      <c r="H300" s="160"/>
      <c r="I300" s="160"/>
      <c r="J300" s="160"/>
    </row>
    <row r="301" spans="1:10" ht="15">
      <c r="A301" s="153" t="s">
        <v>1186</v>
      </c>
      <c r="B301" s="160">
        <v>65.959999999999994</v>
      </c>
      <c r="C301" s="160">
        <v>0</v>
      </c>
      <c r="D301" s="160">
        <v>0</v>
      </c>
      <c r="E301" s="160">
        <v>0</v>
      </c>
      <c r="F301" s="160">
        <v>495.26</v>
      </c>
      <c r="G301" s="160">
        <v>0</v>
      </c>
      <c r="H301" s="160"/>
      <c r="I301" s="160"/>
      <c r="J301" s="160"/>
    </row>
    <row r="302" spans="1:10" ht="15">
      <c r="A302" s="169" t="s">
        <v>911</v>
      </c>
      <c r="B302" s="168">
        <v>0</v>
      </c>
      <c r="C302" s="168">
        <v>0</v>
      </c>
      <c r="D302" s="168">
        <v>300.95999999999998</v>
      </c>
      <c r="E302" s="168">
        <v>111.6</v>
      </c>
      <c r="F302" s="168">
        <v>1128.5</v>
      </c>
      <c r="G302" s="168">
        <v>0</v>
      </c>
      <c r="H302" s="160">
        <v>0</v>
      </c>
      <c r="I302" s="160">
        <v>0</v>
      </c>
      <c r="J302" s="160">
        <v>0</v>
      </c>
    </row>
    <row r="303" spans="1:10" ht="15">
      <c r="A303" s="153" t="s">
        <v>209</v>
      </c>
      <c r="B303" s="160">
        <v>932.49</v>
      </c>
      <c r="C303" s="160">
        <v>432.42</v>
      </c>
      <c r="D303" s="160">
        <v>2661.13</v>
      </c>
      <c r="E303" s="160">
        <v>452.32</v>
      </c>
      <c r="F303" s="160">
        <v>180.68</v>
      </c>
      <c r="G303" s="160">
        <v>2895.01</v>
      </c>
      <c r="H303" s="160">
        <v>0</v>
      </c>
      <c r="I303" s="160">
        <v>0</v>
      </c>
      <c r="J303" s="160">
        <v>0</v>
      </c>
    </row>
    <row r="304" spans="1:10" ht="15">
      <c r="A304" s="169" t="s">
        <v>915</v>
      </c>
      <c r="B304" s="168">
        <v>0</v>
      </c>
      <c r="C304" s="168">
        <v>0</v>
      </c>
      <c r="D304" s="168">
        <v>0</v>
      </c>
      <c r="E304" s="168">
        <v>0</v>
      </c>
      <c r="F304" s="168">
        <v>0</v>
      </c>
      <c r="G304" s="168">
        <v>0</v>
      </c>
      <c r="H304" s="160">
        <v>0</v>
      </c>
      <c r="I304" s="160">
        <v>0</v>
      </c>
      <c r="J304" s="160">
        <v>0</v>
      </c>
    </row>
    <row r="305" spans="1:10" ht="15">
      <c r="A305" s="153" t="s">
        <v>711</v>
      </c>
      <c r="B305" s="160">
        <v>0</v>
      </c>
      <c r="C305" s="160">
        <v>0</v>
      </c>
      <c r="D305" s="160">
        <v>0</v>
      </c>
      <c r="E305" s="160">
        <v>0</v>
      </c>
      <c r="F305" s="160">
        <v>0</v>
      </c>
      <c r="G305" s="160">
        <v>0</v>
      </c>
      <c r="H305" s="160">
        <v>0</v>
      </c>
      <c r="I305" s="160">
        <v>0</v>
      </c>
      <c r="J305" s="160">
        <v>0</v>
      </c>
    </row>
    <row r="306" spans="1:10" ht="15">
      <c r="A306" s="153" t="s">
        <v>1187</v>
      </c>
      <c r="B306" s="160">
        <v>0</v>
      </c>
      <c r="C306" s="160">
        <v>-1362.98</v>
      </c>
      <c r="D306" s="160">
        <v>0</v>
      </c>
      <c r="E306" s="160">
        <v>0</v>
      </c>
      <c r="F306" s="160">
        <v>0</v>
      </c>
      <c r="G306" s="160">
        <v>0</v>
      </c>
      <c r="H306" s="160"/>
      <c r="I306" s="160"/>
      <c r="J306" s="160"/>
    </row>
    <row r="307" spans="1:10" ht="15">
      <c r="A307" s="153" t="s">
        <v>1188</v>
      </c>
      <c r="B307" s="160">
        <v>0</v>
      </c>
      <c r="C307" s="160">
        <v>0</v>
      </c>
      <c r="D307" s="160">
        <v>0</v>
      </c>
      <c r="E307" s="160">
        <v>150</v>
      </c>
      <c r="F307" s="160">
        <v>0</v>
      </c>
      <c r="G307" s="160">
        <v>0</v>
      </c>
      <c r="H307" s="160"/>
      <c r="I307" s="160"/>
      <c r="J307" s="160"/>
    </row>
    <row r="308" spans="1:10" ht="15">
      <c r="A308" s="153" t="s">
        <v>1195</v>
      </c>
      <c r="B308" s="160">
        <v>0</v>
      </c>
      <c r="C308" s="160">
        <v>0</v>
      </c>
      <c r="D308" s="160">
        <v>0</v>
      </c>
      <c r="E308" s="160">
        <v>0</v>
      </c>
      <c r="F308" s="160">
        <v>-1365.72</v>
      </c>
      <c r="G308" s="160">
        <v>0</v>
      </c>
      <c r="H308" s="160"/>
      <c r="I308" s="160"/>
      <c r="J308" s="160"/>
    </row>
    <row r="309" spans="1:10" ht="15">
      <c r="A309" s="153" t="s">
        <v>712</v>
      </c>
      <c r="B309" s="160">
        <v>0</v>
      </c>
      <c r="C309" s="160">
        <v>0</v>
      </c>
      <c r="D309" s="160">
        <v>0</v>
      </c>
      <c r="E309" s="160">
        <v>0</v>
      </c>
      <c r="F309" s="160">
        <v>0</v>
      </c>
      <c r="G309" s="160">
        <v>0</v>
      </c>
      <c r="H309" s="160">
        <v>0</v>
      </c>
      <c r="I309" s="160">
        <v>0</v>
      </c>
      <c r="J309" s="160">
        <v>0</v>
      </c>
    </row>
    <row r="310" spans="1:10" ht="15">
      <c r="A310" s="153" t="s">
        <v>713</v>
      </c>
      <c r="B310" s="160">
        <v>0</v>
      </c>
      <c r="C310" s="160">
        <v>0</v>
      </c>
      <c r="D310" s="160">
        <v>0</v>
      </c>
      <c r="E310" s="160">
        <v>0</v>
      </c>
      <c r="F310" s="160">
        <v>0</v>
      </c>
      <c r="G310" s="160">
        <v>0</v>
      </c>
      <c r="H310" s="160">
        <v>0</v>
      </c>
      <c r="I310" s="160">
        <v>0</v>
      </c>
      <c r="J310" s="160">
        <v>0</v>
      </c>
    </row>
    <row r="311" spans="1:10" ht="15">
      <c r="A311" s="153" t="s">
        <v>211</v>
      </c>
      <c r="B311" s="160">
        <v>451.73</v>
      </c>
      <c r="C311" s="160">
        <v>277.94</v>
      </c>
      <c r="D311" s="160">
        <v>835.48</v>
      </c>
      <c r="E311" s="160">
        <v>593.30999999999995</v>
      </c>
      <c r="F311" s="160">
        <v>424.69</v>
      </c>
      <c r="G311" s="160">
        <v>474.2</v>
      </c>
      <c r="H311" s="160">
        <v>0</v>
      </c>
      <c r="I311" s="160">
        <v>0</v>
      </c>
      <c r="J311" s="160">
        <v>0</v>
      </c>
    </row>
    <row r="312" spans="1:10" ht="15">
      <c r="A312" s="153" t="s">
        <v>212</v>
      </c>
      <c r="B312" s="160">
        <v>0</v>
      </c>
      <c r="C312" s="160">
        <v>0</v>
      </c>
      <c r="D312" s="160">
        <v>0</v>
      </c>
      <c r="E312" s="160">
        <v>0</v>
      </c>
      <c r="F312" s="160">
        <v>0</v>
      </c>
      <c r="G312" s="160">
        <v>0</v>
      </c>
      <c r="H312" s="160">
        <v>0</v>
      </c>
      <c r="I312" s="160">
        <v>0</v>
      </c>
      <c r="J312" s="160">
        <v>0</v>
      </c>
    </row>
    <row r="313" spans="1:10" ht="15">
      <c r="A313" s="153" t="s">
        <v>213</v>
      </c>
      <c r="B313" s="160">
        <v>56.33</v>
      </c>
      <c r="C313" s="160">
        <v>0</v>
      </c>
      <c r="D313" s="160">
        <v>0</v>
      </c>
      <c r="E313" s="160">
        <v>0</v>
      </c>
      <c r="F313" s="160">
        <v>0</v>
      </c>
      <c r="G313" s="160">
        <v>0</v>
      </c>
      <c r="H313" s="160">
        <v>0</v>
      </c>
      <c r="I313" s="160">
        <v>0</v>
      </c>
      <c r="J313" s="160">
        <v>0</v>
      </c>
    </row>
    <row r="314" spans="1:10" ht="15">
      <c r="A314" s="169" t="s">
        <v>912</v>
      </c>
      <c r="B314" s="168">
        <v>0</v>
      </c>
      <c r="C314" s="168">
        <v>0</v>
      </c>
      <c r="D314" s="168">
        <v>0</v>
      </c>
      <c r="E314" s="168">
        <v>0</v>
      </c>
      <c r="F314" s="168">
        <v>0</v>
      </c>
      <c r="G314" s="168">
        <v>0</v>
      </c>
      <c r="H314" s="160">
        <v>0</v>
      </c>
      <c r="I314" s="160">
        <v>0</v>
      </c>
      <c r="J314" s="160">
        <v>0</v>
      </c>
    </row>
    <row r="315" spans="1:10" ht="15">
      <c r="A315" s="153" t="s">
        <v>215</v>
      </c>
      <c r="B315" s="160">
        <v>1342.19</v>
      </c>
      <c r="C315" s="160">
        <v>1464.05</v>
      </c>
      <c r="D315" s="160">
        <v>20862.27</v>
      </c>
      <c r="E315" s="160">
        <v>5189.68</v>
      </c>
      <c r="F315" s="160">
        <v>6510.74</v>
      </c>
      <c r="G315" s="160">
        <v>5376.7</v>
      </c>
      <c r="H315" s="160">
        <v>0</v>
      </c>
      <c r="I315" s="160">
        <v>0</v>
      </c>
      <c r="J315" s="160">
        <v>0</v>
      </c>
    </row>
    <row r="316" spans="1:10" ht="15">
      <c r="A316" s="169" t="s">
        <v>860</v>
      </c>
      <c r="B316" s="168">
        <v>0</v>
      </c>
      <c r="C316" s="168">
        <v>0</v>
      </c>
      <c r="D316" s="168">
        <v>0</v>
      </c>
      <c r="E316" s="168">
        <v>0</v>
      </c>
      <c r="F316" s="168">
        <v>0</v>
      </c>
      <c r="G316" s="168">
        <v>0</v>
      </c>
      <c r="H316" s="160">
        <v>0</v>
      </c>
      <c r="I316" s="160">
        <v>0</v>
      </c>
      <c r="J316" s="160">
        <v>0</v>
      </c>
    </row>
    <row r="317" spans="1:10" ht="15">
      <c r="A317" s="153" t="s">
        <v>216</v>
      </c>
      <c r="B317" s="160">
        <v>562.25</v>
      </c>
      <c r="C317" s="160">
        <v>1232.8499999999999</v>
      </c>
      <c r="D317" s="160">
        <v>1534.98</v>
      </c>
      <c r="E317" s="160">
        <v>138.44</v>
      </c>
      <c r="F317" s="160">
        <v>634.59</v>
      </c>
      <c r="G317" s="160">
        <v>1009.42</v>
      </c>
      <c r="H317" s="160">
        <v>0</v>
      </c>
      <c r="I317" s="160">
        <v>0</v>
      </c>
      <c r="J317" s="160">
        <v>0</v>
      </c>
    </row>
    <row r="318" spans="1:10" ht="15">
      <c r="A318" s="153" t="s">
        <v>517</v>
      </c>
      <c r="B318" s="160">
        <v>82.4</v>
      </c>
      <c r="C318" s="160">
        <v>71.760000000000005</v>
      </c>
      <c r="D318" s="160">
        <v>0</v>
      </c>
      <c r="E318" s="160">
        <v>0</v>
      </c>
      <c r="F318" s="160">
        <v>0</v>
      </c>
      <c r="G318" s="160">
        <v>0</v>
      </c>
      <c r="H318" s="160">
        <v>0</v>
      </c>
      <c r="I318" s="160">
        <v>0</v>
      </c>
      <c r="J318" s="160">
        <v>0</v>
      </c>
    </row>
    <row r="319" spans="1:10" ht="15">
      <c r="A319" s="153" t="s">
        <v>217</v>
      </c>
      <c r="B319" s="160">
        <v>558.09</v>
      </c>
      <c r="C319" s="160">
        <v>1356.23</v>
      </c>
      <c r="D319" s="160">
        <v>177.76</v>
      </c>
      <c r="E319" s="160">
        <v>0</v>
      </c>
      <c r="F319" s="160">
        <v>901.73</v>
      </c>
      <c r="G319" s="160">
        <v>420.93</v>
      </c>
      <c r="H319" s="160">
        <v>0</v>
      </c>
      <c r="I319" s="160">
        <v>0</v>
      </c>
      <c r="J319" s="160">
        <v>0</v>
      </c>
    </row>
    <row r="320" spans="1:10" ht="15">
      <c r="A320" s="153" t="s">
        <v>218</v>
      </c>
      <c r="B320" s="160">
        <v>0</v>
      </c>
      <c r="C320" s="160">
        <v>0</v>
      </c>
      <c r="D320" s="160">
        <v>1025.99</v>
      </c>
      <c r="E320" s="160">
        <v>0</v>
      </c>
      <c r="F320" s="160">
        <v>0</v>
      </c>
      <c r="G320" s="160">
        <v>0</v>
      </c>
      <c r="H320" s="160">
        <v>0</v>
      </c>
      <c r="I320" s="160">
        <v>0</v>
      </c>
      <c r="J320" s="160">
        <v>0</v>
      </c>
    </row>
    <row r="321" spans="1:16" ht="15">
      <c r="A321" s="153" t="s">
        <v>715</v>
      </c>
      <c r="B321" s="160">
        <v>194.26</v>
      </c>
      <c r="C321" s="160">
        <v>0</v>
      </c>
      <c r="D321" s="160">
        <v>0</v>
      </c>
      <c r="E321" s="160">
        <v>0</v>
      </c>
      <c r="F321" s="160">
        <v>0</v>
      </c>
      <c r="G321" s="160">
        <v>0</v>
      </c>
      <c r="H321" s="160">
        <v>0</v>
      </c>
      <c r="I321" s="160">
        <v>0</v>
      </c>
      <c r="J321" s="160">
        <v>0</v>
      </c>
    </row>
    <row r="322" spans="1:16" s="51" customFormat="1" ht="15">
      <c r="A322" s="8" t="s">
        <v>761</v>
      </c>
      <c r="B322" s="164">
        <v>57529.04</v>
      </c>
      <c r="C322" s="164">
        <v>54087.34</v>
      </c>
      <c r="D322" s="164">
        <v>118334.75</v>
      </c>
      <c r="E322" s="164">
        <v>138839.85999999999</v>
      </c>
      <c r="F322" s="164">
        <v>106864.64</v>
      </c>
      <c r="G322" s="164">
        <v>72126.84</v>
      </c>
      <c r="H322" s="164">
        <v>82930.710000000006</v>
      </c>
      <c r="I322" s="164">
        <v>69706.69</v>
      </c>
      <c r="J322" s="164">
        <v>55716.82</v>
      </c>
      <c r="K322" s="93">
        <f t="shared" ref="K322:P322" si="6">B322-SUM(B246:B321)</f>
        <v>0</v>
      </c>
      <c r="L322" s="93">
        <f t="shared" si="6"/>
        <v>0</v>
      </c>
      <c r="M322" s="93">
        <f t="shared" si="6"/>
        <v>0</v>
      </c>
      <c r="N322" s="93">
        <f t="shared" si="6"/>
        <v>0</v>
      </c>
      <c r="O322" s="93">
        <f t="shared" si="6"/>
        <v>0</v>
      </c>
      <c r="P322" s="93">
        <f t="shared" si="6"/>
        <v>0</v>
      </c>
    </row>
    <row r="323" spans="1:16" s="51" customFormat="1" ht="15">
      <c r="A323" s="8"/>
      <c r="B323" s="160"/>
      <c r="C323" s="160"/>
      <c r="D323" s="160"/>
      <c r="E323" s="160"/>
      <c r="F323" s="160"/>
      <c r="G323" s="160"/>
      <c r="H323" s="160"/>
      <c r="I323" s="160"/>
      <c r="J323" s="160"/>
    </row>
    <row r="324" spans="1:16" ht="15">
      <c r="A324" s="153" t="s">
        <v>222</v>
      </c>
      <c r="B324" s="160">
        <v>10988.64</v>
      </c>
      <c r="C324" s="160">
        <v>9219.82</v>
      </c>
      <c r="D324" s="160">
        <v>9935.91</v>
      </c>
      <c r="E324" s="160">
        <v>11605.88</v>
      </c>
      <c r="F324" s="160">
        <v>10521.43</v>
      </c>
      <c r="G324" s="160">
        <v>9770.16</v>
      </c>
      <c r="H324" s="160">
        <v>0</v>
      </c>
      <c r="I324" s="160">
        <v>0</v>
      </c>
      <c r="J324" s="160">
        <v>0</v>
      </c>
    </row>
    <row r="325" spans="1:16" ht="15">
      <c r="A325" s="153" t="s">
        <v>223</v>
      </c>
      <c r="B325" s="160">
        <v>479.99</v>
      </c>
      <c r="C325" s="160">
        <v>970.75</v>
      </c>
      <c r="D325" s="160">
        <v>1239.8499999999999</v>
      </c>
      <c r="E325" s="160">
        <v>850.14</v>
      </c>
      <c r="F325" s="160">
        <v>734.11</v>
      </c>
      <c r="G325" s="160">
        <v>392.91</v>
      </c>
      <c r="H325" s="160">
        <v>0</v>
      </c>
      <c r="I325" s="160">
        <v>0</v>
      </c>
      <c r="J325" s="160">
        <v>0</v>
      </c>
    </row>
    <row r="326" spans="1:16" ht="15">
      <c r="A326" s="153" t="s">
        <v>224</v>
      </c>
      <c r="B326" s="160">
        <v>5629.83</v>
      </c>
      <c r="C326" s="160">
        <v>6872.77</v>
      </c>
      <c r="D326" s="160">
        <v>6569.79</v>
      </c>
      <c r="E326" s="160">
        <v>5759.3</v>
      </c>
      <c r="F326" s="160">
        <v>5973.78</v>
      </c>
      <c r="G326" s="160">
        <v>5391.15</v>
      </c>
      <c r="H326" s="160">
        <v>0</v>
      </c>
      <c r="I326" s="160">
        <v>0</v>
      </c>
      <c r="J326" s="160">
        <v>0</v>
      </c>
    </row>
    <row r="327" spans="1:16" ht="15">
      <c r="A327" s="153" t="s">
        <v>225</v>
      </c>
      <c r="B327" s="160">
        <v>0</v>
      </c>
      <c r="C327" s="160">
        <v>0</v>
      </c>
      <c r="D327" s="160">
        <v>0</v>
      </c>
      <c r="E327" s="160">
        <v>0</v>
      </c>
      <c r="F327" s="160">
        <v>0</v>
      </c>
      <c r="G327" s="160">
        <v>0</v>
      </c>
      <c r="H327" s="160">
        <v>0</v>
      </c>
      <c r="I327" s="160">
        <v>0</v>
      </c>
      <c r="J327" s="160">
        <v>0</v>
      </c>
    </row>
    <row r="328" spans="1:16" ht="15">
      <c r="A328" s="153" t="s">
        <v>226</v>
      </c>
      <c r="B328" s="160">
        <v>4901.57</v>
      </c>
      <c r="C328" s="160">
        <v>4522.78</v>
      </c>
      <c r="D328" s="160">
        <v>3670.42</v>
      </c>
      <c r="E328" s="160">
        <v>7213.87</v>
      </c>
      <c r="F328" s="160">
        <v>3857.73</v>
      </c>
      <c r="G328" s="160">
        <v>5248.52</v>
      </c>
      <c r="H328" s="160">
        <v>0</v>
      </c>
      <c r="I328" s="160">
        <v>0</v>
      </c>
      <c r="J328" s="160">
        <v>0</v>
      </c>
    </row>
    <row r="329" spans="1:16" ht="15">
      <c r="A329" s="153" t="s">
        <v>518</v>
      </c>
      <c r="B329" s="160">
        <v>8826.36</v>
      </c>
      <c r="C329" s="160">
        <v>9401.36</v>
      </c>
      <c r="D329" s="160">
        <v>9988.17</v>
      </c>
      <c r="E329" s="160">
        <v>7090.25</v>
      </c>
      <c r="F329" s="160">
        <v>8295.7999999999993</v>
      </c>
      <c r="G329" s="160">
        <v>9326.89</v>
      </c>
      <c r="H329" s="160">
        <v>0</v>
      </c>
      <c r="I329" s="160">
        <v>0</v>
      </c>
      <c r="J329" s="160">
        <v>0</v>
      </c>
    </row>
    <row r="330" spans="1:16" ht="15">
      <c r="A330" s="153" t="s">
        <v>719</v>
      </c>
      <c r="B330" s="160">
        <v>32.729999999999997</v>
      </c>
      <c r="C330" s="160">
        <v>37.24</v>
      </c>
      <c r="D330" s="160">
        <v>29.62</v>
      </c>
      <c r="E330" s="160">
        <v>27.95</v>
      </c>
      <c r="F330" s="160">
        <v>0</v>
      </c>
      <c r="G330" s="160">
        <v>42.49</v>
      </c>
      <c r="H330" s="160">
        <v>0</v>
      </c>
      <c r="I330" s="160">
        <v>0</v>
      </c>
      <c r="J330" s="160">
        <v>0</v>
      </c>
    </row>
    <row r="331" spans="1:16" ht="15">
      <c r="A331" s="153" t="s">
        <v>1200</v>
      </c>
      <c r="B331" s="160">
        <v>0</v>
      </c>
      <c r="C331" s="160">
        <v>0</v>
      </c>
      <c r="D331" s="160">
        <v>0</v>
      </c>
      <c r="E331" s="160">
        <v>0</v>
      </c>
      <c r="F331" s="160">
        <v>562.29999999999995</v>
      </c>
      <c r="G331" s="160">
        <v>0</v>
      </c>
      <c r="H331" s="160"/>
      <c r="I331" s="160"/>
      <c r="J331" s="160"/>
    </row>
    <row r="332" spans="1:16" ht="15">
      <c r="A332" s="153" t="s">
        <v>227</v>
      </c>
      <c r="B332" s="160">
        <v>18382.29</v>
      </c>
      <c r="C332" s="160">
        <v>5775.37</v>
      </c>
      <c r="D332" s="160">
        <v>12179.53</v>
      </c>
      <c r="E332" s="160">
        <v>12162.31</v>
      </c>
      <c r="F332" s="160">
        <v>11415.71</v>
      </c>
      <c r="G332" s="160">
        <v>6408.05</v>
      </c>
      <c r="H332" s="160">
        <v>0</v>
      </c>
      <c r="I332" s="160">
        <v>0</v>
      </c>
      <c r="J332" s="160">
        <v>0</v>
      </c>
    </row>
    <row r="333" spans="1:16" ht="15">
      <c r="A333" s="153" t="s">
        <v>228</v>
      </c>
      <c r="B333" s="160">
        <v>0</v>
      </c>
      <c r="C333" s="160">
        <v>0</v>
      </c>
      <c r="D333" s="160">
        <v>0</v>
      </c>
      <c r="E333" s="160">
        <v>0</v>
      </c>
      <c r="F333" s="160">
        <v>0</v>
      </c>
      <c r="G333" s="160">
        <v>0</v>
      </c>
      <c r="H333" s="160">
        <v>0</v>
      </c>
      <c r="I333" s="160">
        <v>0</v>
      </c>
      <c r="J333" s="160">
        <v>0</v>
      </c>
    </row>
    <row r="334" spans="1:16" ht="15">
      <c r="A334" s="153" t="s">
        <v>519</v>
      </c>
      <c r="B334" s="160">
        <v>0</v>
      </c>
      <c r="C334" s="160">
        <v>0</v>
      </c>
      <c r="D334" s="160">
        <v>0</v>
      </c>
      <c r="E334" s="160">
        <v>0</v>
      </c>
      <c r="F334" s="160">
        <v>0</v>
      </c>
      <c r="G334" s="160">
        <v>0</v>
      </c>
      <c r="H334" s="160">
        <v>0</v>
      </c>
      <c r="I334" s="160">
        <v>0</v>
      </c>
      <c r="J334" s="160">
        <v>0</v>
      </c>
    </row>
    <row r="335" spans="1:16" ht="15">
      <c r="A335" s="153" t="s">
        <v>229</v>
      </c>
      <c r="B335" s="160">
        <v>0</v>
      </c>
      <c r="C335" s="160">
        <v>16.559999999999999</v>
      </c>
      <c r="D335" s="160">
        <v>0</v>
      </c>
      <c r="E335" s="160">
        <v>12.23</v>
      </c>
      <c r="F335" s="160">
        <v>0</v>
      </c>
      <c r="G335" s="160">
        <v>0</v>
      </c>
      <c r="H335" s="160">
        <v>0</v>
      </c>
      <c r="I335" s="160">
        <v>0</v>
      </c>
      <c r="J335" s="160">
        <v>0</v>
      </c>
    </row>
    <row r="336" spans="1:16" ht="15">
      <c r="A336" s="174" t="s">
        <v>922</v>
      </c>
      <c r="B336" s="175">
        <v>10553.92</v>
      </c>
      <c r="C336" s="175">
        <v>4811.8500000000004</v>
      </c>
      <c r="D336" s="175">
        <v>5956.02</v>
      </c>
      <c r="E336" s="175">
        <v>5513.99</v>
      </c>
      <c r="F336" s="175">
        <v>5926.57</v>
      </c>
      <c r="G336" s="175">
        <v>1113.27</v>
      </c>
      <c r="H336" s="162">
        <v>0</v>
      </c>
      <c r="I336" s="160">
        <v>0</v>
      </c>
      <c r="J336" s="160">
        <v>0</v>
      </c>
    </row>
    <row r="337" spans="1:16" ht="15">
      <c r="A337" s="153" t="s">
        <v>720</v>
      </c>
      <c r="B337" s="160">
        <v>0</v>
      </c>
      <c r="C337" s="160">
        <v>0</v>
      </c>
      <c r="D337" s="160">
        <v>0</v>
      </c>
      <c r="E337" s="160">
        <v>0</v>
      </c>
      <c r="F337" s="160">
        <v>136.44</v>
      </c>
      <c r="G337" s="160">
        <v>99.62</v>
      </c>
      <c r="H337" s="160">
        <v>0</v>
      </c>
      <c r="I337" s="160">
        <v>0</v>
      </c>
      <c r="J337" s="160">
        <v>0</v>
      </c>
    </row>
    <row r="338" spans="1:16" ht="15">
      <c r="A338" s="153" t="s">
        <v>230</v>
      </c>
      <c r="B338" s="160">
        <v>119.88</v>
      </c>
      <c r="C338" s="160">
        <v>12.71</v>
      </c>
      <c r="D338" s="160">
        <v>10.56</v>
      </c>
      <c r="E338" s="160">
        <v>0</v>
      </c>
      <c r="F338" s="160">
        <v>12.71</v>
      </c>
      <c r="G338" s="160">
        <v>14.71</v>
      </c>
      <c r="H338" s="160">
        <v>0</v>
      </c>
      <c r="I338" s="160">
        <v>0</v>
      </c>
      <c r="J338" s="160">
        <v>0</v>
      </c>
    </row>
    <row r="339" spans="1:16" ht="15">
      <c r="A339" s="153" t="s">
        <v>231</v>
      </c>
      <c r="B339" s="160">
        <v>0</v>
      </c>
      <c r="C339" s="160">
        <v>0</v>
      </c>
      <c r="D339" s="160">
        <v>0</v>
      </c>
      <c r="E339" s="160">
        <v>0</v>
      </c>
      <c r="F339" s="160">
        <v>0</v>
      </c>
      <c r="G339" s="160">
        <v>47.7</v>
      </c>
      <c r="H339" s="160">
        <v>0</v>
      </c>
      <c r="I339" s="160">
        <v>0</v>
      </c>
      <c r="J339" s="160">
        <v>0</v>
      </c>
    </row>
    <row r="340" spans="1:16" ht="15">
      <c r="A340" s="153" t="s">
        <v>232</v>
      </c>
      <c r="B340" s="160">
        <v>1220.5899999999999</v>
      </c>
      <c r="C340" s="160">
        <v>270.8</v>
      </c>
      <c r="D340" s="160">
        <v>856.96</v>
      </c>
      <c r="E340" s="160">
        <v>2273.61</v>
      </c>
      <c r="F340" s="160">
        <v>1486.36</v>
      </c>
      <c r="G340" s="160">
        <v>5209.09</v>
      </c>
      <c r="H340" s="160">
        <v>0</v>
      </c>
      <c r="I340" s="160">
        <v>0</v>
      </c>
      <c r="J340" s="160">
        <v>0</v>
      </c>
    </row>
    <row r="341" spans="1:16" ht="15">
      <c r="A341" s="153" t="s">
        <v>233</v>
      </c>
      <c r="B341" s="160">
        <v>52.98</v>
      </c>
      <c r="C341" s="160">
        <v>8.1999999999999993</v>
      </c>
      <c r="D341" s="160">
        <v>32.26</v>
      </c>
      <c r="E341" s="160">
        <v>80.42</v>
      </c>
      <c r="F341" s="160">
        <v>193.46</v>
      </c>
      <c r="G341" s="160">
        <v>281.89999999999998</v>
      </c>
      <c r="H341" s="160">
        <v>0</v>
      </c>
      <c r="I341" s="160">
        <v>0</v>
      </c>
      <c r="J341" s="160">
        <v>0</v>
      </c>
    </row>
    <row r="342" spans="1:16" ht="15">
      <c r="A342" s="153" t="s">
        <v>1199</v>
      </c>
      <c r="B342" s="160">
        <v>0</v>
      </c>
      <c r="C342" s="160">
        <v>0</v>
      </c>
      <c r="D342" s="160">
        <v>0</v>
      </c>
      <c r="E342" s="160">
        <v>28.99</v>
      </c>
      <c r="F342" s="160">
        <v>0</v>
      </c>
      <c r="G342" s="160">
        <v>0</v>
      </c>
      <c r="H342" s="160"/>
      <c r="I342" s="160"/>
      <c r="J342" s="160"/>
    </row>
    <row r="343" spans="1:16" ht="15">
      <c r="A343" s="153" t="s">
        <v>1198</v>
      </c>
      <c r="B343" s="160">
        <v>0</v>
      </c>
      <c r="C343" s="160">
        <v>0</v>
      </c>
      <c r="D343" s="160">
        <v>0</v>
      </c>
      <c r="E343" s="160">
        <v>-16.809999999999999</v>
      </c>
      <c r="F343" s="160">
        <v>0</v>
      </c>
      <c r="G343" s="160">
        <v>0</v>
      </c>
      <c r="H343" s="160"/>
      <c r="I343" s="160"/>
      <c r="J343" s="160"/>
    </row>
    <row r="344" spans="1:16" ht="15">
      <c r="A344" s="153" t="s">
        <v>236</v>
      </c>
      <c r="B344" s="160">
        <v>0</v>
      </c>
      <c r="C344" s="160">
        <v>-9.14</v>
      </c>
      <c r="D344" s="160">
        <v>0</v>
      </c>
      <c r="E344" s="160">
        <v>-7.09</v>
      </c>
      <c r="F344" s="160">
        <v>0</v>
      </c>
      <c r="G344" s="160">
        <v>0</v>
      </c>
      <c r="H344" s="160">
        <v>0</v>
      </c>
      <c r="I344" s="160">
        <v>0</v>
      </c>
      <c r="J344" s="160">
        <v>0</v>
      </c>
    </row>
    <row r="345" spans="1:16" ht="15">
      <c r="A345" s="153" t="s">
        <v>590</v>
      </c>
      <c r="B345" s="160">
        <v>0</v>
      </c>
      <c r="C345" s="160">
        <v>0</v>
      </c>
      <c r="D345" s="160">
        <v>0</v>
      </c>
      <c r="E345" s="160">
        <v>0</v>
      </c>
      <c r="F345" s="160">
        <v>-77.510000000000005</v>
      </c>
      <c r="G345" s="160">
        <v>-57.61</v>
      </c>
      <c r="H345" s="160">
        <v>0</v>
      </c>
      <c r="I345" s="160">
        <v>0</v>
      </c>
      <c r="J345" s="160">
        <v>0</v>
      </c>
    </row>
    <row r="346" spans="1:16" ht="15">
      <c r="A346" s="153" t="s">
        <v>235</v>
      </c>
      <c r="B346" s="160">
        <v>-62.97</v>
      </c>
      <c r="C346" s="160">
        <v>-7.02</v>
      </c>
      <c r="D346" s="160">
        <v>-6.17</v>
      </c>
      <c r="E346" s="160">
        <v>0</v>
      </c>
      <c r="F346" s="160">
        <v>-7.22</v>
      </c>
      <c r="G346" s="160">
        <v>-8.51</v>
      </c>
      <c r="H346" s="160">
        <v>0</v>
      </c>
      <c r="I346" s="160">
        <v>0</v>
      </c>
      <c r="J346" s="160">
        <v>0</v>
      </c>
    </row>
    <row r="347" spans="1:16" ht="15">
      <c r="A347" s="153" t="s">
        <v>237</v>
      </c>
      <c r="B347" s="160">
        <v>-23808.21</v>
      </c>
      <c r="C347" s="160">
        <v>-13426.03</v>
      </c>
      <c r="D347" s="160">
        <v>-18792.12</v>
      </c>
      <c r="E347" s="160">
        <v>-22223.81</v>
      </c>
      <c r="F347" s="160">
        <v>-18940.02</v>
      </c>
      <c r="G347" s="160">
        <v>-15986.95</v>
      </c>
      <c r="H347" s="160">
        <v>0</v>
      </c>
      <c r="I347" s="160">
        <v>0</v>
      </c>
      <c r="J347" s="160">
        <v>0</v>
      </c>
    </row>
    <row r="348" spans="1:16" ht="15">
      <c r="A348" s="153" t="s">
        <v>238</v>
      </c>
      <c r="B348" s="160">
        <v>-27.83</v>
      </c>
      <c r="C348" s="160">
        <v>-4.53</v>
      </c>
      <c r="D348" s="160">
        <v>-18.850000000000001</v>
      </c>
      <c r="E348" s="160">
        <v>-46.62</v>
      </c>
      <c r="F348" s="160">
        <v>-109.91</v>
      </c>
      <c r="G348" s="160">
        <v>-154.58000000000001</v>
      </c>
      <c r="H348" s="160">
        <v>0</v>
      </c>
      <c r="I348" s="160">
        <v>0</v>
      </c>
      <c r="J348" s="160">
        <v>0</v>
      </c>
    </row>
    <row r="349" spans="1:16" ht="15">
      <c r="A349" s="219" t="s">
        <v>792</v>
      </c>
      <c r="B349" s="160">
        <v>0</v>
      </c>
      <c r="C349" s="160">
        <v>0</v>
      </c>
      <c r="D349" s="160">
        <v>0</v>
      </c>
      <c r="E349" s="160">
        <v>0</v>
      </c>
      <c r="F349" s="160">
        <v>0</v>
      </c>
      <c r="G349" s="160">
        <v>0</v>
      </c>
      <c r="H349" s="160">
        <v>0</v>
      </c>
      <c r="I349" s="160">
        <v>0</v>
      </c>
      <c r="J349" s="160">
        <v>0</v>
      </c>
    </row>
    <row r="350" spans="1:16" ht="15">
      <c r="A350" s="219" t="s">
        <v>801</v>
      </c>
      <c r="B350" s="160">
        <v>0</v>
      </c>
      <c r="C350" s="160">
        <v>0</v>
      </c>
      <c r="D350" s="160">
        <v>0</v>
      </c>
      <c r="E350" s="160">
        <v>0</v>
      </c>
      <c r="F350" s="160">
        <v>0</v>
      </c>
      <c r="G350" s="160">
        <v>0</v>
      </c>
      <c r="H350" s="160">
        <v>0</v>
      </c>
      <c r="I350" s="160">
        <v>0</v>
      </c>
      <c r="J350" s="160">
        <v>0</v>
      </c>
    </row>
    <row r="351" spans="1:16" s="51" customFormat="1" ht="15">
      <c r="A351" s="8" t="s">
        <v>763</v>
      </c>
      <c r="B351" s="164">
        <v>37289.769999999997</v>
      </c>
      <c r="C351" s="164">
        <v>28473.49</v>
      </c>
      <c r="D351" s="164">
        <v>31651.95</v>
      </c>
      <c r="E351" s="164">
        <v>30324.61</v>
      </c>
      <c r="F351" s="164">
        <v>29981.74</v>
      </c>
      <c r="G351" s="164">
        <v>27138.81</v>
      </c>
      <c r="H351" s="164">
        <v>23710.3</v>
      </c>
      <c r="I351" s="164">
        <v>29932.15</v>
      </c>
      <c r="J351" s="164">
        <v>26360.75</v>
      </c>
      <c r="K351" s="93">
        <f>B351-SUM(B324:B350)</f>
        <v>0</v>
      </c>
      <c r="L351" s="93">
        <f t="shared" ref="L351:P351" si="7">C351-SUM(C324:C350)</f>
        <v>0</v>
      </c>
      <c r="M351" s="93">
        <f t="shared" si="7"/>
        <v>0</v>
      </c>
      <c r="N351" s="93">
        <f t="shared" si="7"/>
        <v>0</v>
      </c>
      <c r="O351" s="93">
        <f t="shared" si="7"/>
        <v>0</v>
      </c>
      <c r="P351" s="93">
        <f t="shared" si="7"/>
        <v>0</v>
      </c>
    </row>
    <row r="352" spans="1:16" s="51" customFormat="1" ht="15">
      <c r="A352" s="8"/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1:10" ht="15">
      <c r="A353" s="153" t="s">
        <v>520</v>
      </c>
      <c r="B353" s="160">
        <v>2.98</v>
      </c>
      <c r="C353" s="160">
        <v>0</v>
      </c>
      <c r="D353" s="160">
        <v>0</v>
      </c>
      <c r="E353" s="160">
        <v>0</v>
      </c>
      <c r="F353" s="160">
        <v>0</v>
      </c>
      <c r="G353" s="160">
        <v>0</v>
      </c>
      <c r="H353" s="160">
        <v>0</v>
      </c>
      <c r="I353" s="160">
        <v>0</v>
      </c>
      <c r="J353" s="160">
        <v>0</v>
      </c>
    </row>
    <row r="354" spans="1:10" ht="15">
      <c r="A354" s="153" t="s">
        <v>239</v>
      </c>
      <c r="B354" s="160">
        <v>366.64</v>
      </c>
      <c r="C354" s="160">
        <v>0</v>
      </c>
      <c r="D354" s="160">
        <v>285.66000000000003</v>
      </c>
      <c r="E354" s="160">
        <v>212.49</v>
      </c>
      <c r="F354" s="160">
        <v>473.12</v>
      </c>
      <c r="G354" s="160">
        <v>502.59</v>
      </c>
      <c r="H354" s="160">
        <v>0</v>
      </c>
      <c r="I354" s="160">
        <v>0</v>
      </c>
      <c r="J354" s="160">
        <v>0</v>
      </c>
    </row>
    <row r="355" spans="1:10" ht="15">
      <c r="A355" s="153" t="s">
        <v>1202</v>
      </c>
      <c r="B355" s="160">
        <v>0</v>
      </c>
      <c r="C355" s="160">
        <v>376.9</v>
      </c>
      <c r="D355" s="160">
        <v>0</v>
      </c>
      <c r="E355" s="160">
        <v>0</v>
      </c>
      <c r="F355" s="160">
        <v>0</v>
      </c>
      <c r="G355" s="160">
        <v>0</v>
      </c>
      <c r="H355" s="160"/>
      <c r="I355" s="160"/>
      <c r="J355" s="160"/>
    </row>
    <row r="356" spans="1:10" ht="15">
      <c r="A356" s="153" t="s">
        <v>1201</v>
      </c>
      <c r="B356" s="160">
        <v>95.4</v>
      </c>
      <c r="C356" s="160">
        <v>0</v>
      </c>
      <c r="D356" s="160">
        <v>0</v>
      </c>
      <c r="E356" s="160">
        <v>0</v>
      </c>
      <c r="F356" s="160">
        <v>0</v>
      </c>
      <c r="G356" s="160">
        <v>0</v>
      </c>
      <c r="H356" s="160"/>
      <c r="I356" s="160"/>
      <c r="J356" s="160"/>
    </row>
    <row r="357" spans="1:10" ht="15">
      <c r="A357" s="174" t="s">
        <v>923</v>
      </c>
      <c r="B357" s="175">
        <v>0</v>
      </c>
      <c r="C357" s="175">
        <v>0</v>
      </c>
      <c r="D357" s="175">
        <v>0</v>
      </c>
      <c r="E357" s="175">
        <v>0</v>
      </c>
      <c r="F357" s="175">
        <v>0</v>
      </c>
      <c r="G357" s="175">
        <v>0</v>
      </c>
      <c r="H357" s="160">
        <v>0</v>
      </c>
      <c r="I357" s="160">
        <v>0</v>
      </c>
      <c r="J357" s="160">
        <v>0</v>
      </c>
    </row>
    <row r="358" spans="1:10" ht="15">
      <c r="A358" s="174" t="s">
        <v>924</v>
      </c>
      <c r="B358" s="175">
        <v>0</v>
      </c>
      <c r="C358" s="175">
        <v>0</v>
      </c>
      <c r="D358" s="175">
        <v>0</v>
      </c>
      <c r="E358" s="175">
        <v>0</v>
      </c>
      <c r="F358" s="175">
        <v>0</v>
      </c>
      <c r="G358" s="175">
        <v>0</v>
      </c>
      <c r="H358" s="160">
        <v>0</v>
      </c>
      <c r="I358" s="160">
        <v>0</v>
      </c>
      <c r="J358" s="160">
        <v>0</v>
      </c>
    </row>
    <row r="359" spans="1:10" ht="15">
      <c r="A359" s="174" t="s">
        <v>926</v>
      </c>
      <c r="B359" s="175">
        <v>0</v>
      </c>
      <c r="C359" s="175">
        <v>150</v>
      </c>
      <c r="D359" s="175">
        <v>0</v>
      </c>
      <c r="E359" s="175">
        <v>0</v>
      </c>
      <c r="F359" s="175">
        <v>0</v>
      </c>
      <c r="G359" s="175">
        <v>89.04</v>
      </c>
      <c r="H359" s="160">
        <v>0</v>
      </c>
      <c r="I359" s="160">
        <v>0</v>
      </c>
      <c r="J359" s="160">
        <v>0</v>
      </c>
    </row>
    <row r="360" spans="1:10" ht="15">
      <c r="A360" s="174" t="s">
        <v>928</v>
      </c>
      <c r="B360" s="175">
        <v>0</v>
      </c>
      <c r="C360" s="175">
        <v>0</v>
      </c>
      <c r="D360" s="175">
        <v>0</v>
      </c>
      <c r="E360" s="175">
        <v>0</v>
      </c>
      <c r="F360" s="175">
        <v>0</v>
      </c>
      <c r="G360" s="175">
        <v>0</v>
      </c>
      <c r="H360" s="160">
        <v>0</v>
      </c>
      <c r="I360" s="160">
        <v>0</v>
      </c>
      <c r="J360" s="160">
        <v>0</v>
      </c>
    </row>
    <row r="361" spans="1:10" ht="15">
      <c r="A361" s="174" t="s">
        <v>932</v>
      </c>
      <c r="B361" s="175">
        <v>0</v>
      </c>
      <c r="C361" s="175">
        <v>0</v>
      </c>
      <c r="D361" s="175">
        <v>1060</v>
      </c>
      <c r="E361" s="175">
        <v>0</v>
      </c>
      <c r="F361" s="175">
        <v>0</v>
      </c>
      <c r="G361" s="175">
        <v>0</v>
      </c>
      <c r="H361" s="160">
        <v>0</v>
      </c>
      <c r="I361" s="160">
        <v>0</v>
      </c>
      <c r="J361" s="160">
        <v>0</v>
      </c>
    </row>
    <row r="362" spans="1:10" ht="15">
      <c r="A362" s="174" t="s">
        <v>925</v>
      </c>
      <c r="B362" s="175">
        <v>1084</v>
      </c>
      <c r="C362" s="175">
        <v>0</v>
      </c>
      <c r="D362" s="175">
        <v>0</v>
      </c>
      <c r="E362" s="175">
        <v>179.57</v>
      </c>
      <c r="F362" s="175">
        <v>803</v>
      </c>
      <c r="G362" s="175">
        <v>276.33999999999997</v>
      </c>
      <c r="H362" s="160">
        <v>0</v>
      </c>
      <c r="I362" s="160">
        <v>0</v>
      </c>
      <c r="J362" s="160">
        <v>0</v>
      </c>
    </row>
    <row r="363" spans="1:10" ht="15">
      <c r="A363" s="174" t="s">
        <v>927</v>
      </c>
      <c r="B363" s="175">
        <v>-891.22</v>
      </c>
      <c r="C363" s="175">
        <v>0</v>
      </c>
      <c r="D363" s="175">
        <v>0</v>
      </c>
      <c r="E363" s="175">
        <v>0</v>
      </c>
      <c r="F363" s="175">
        <v>0</v>
      </c>
      <c r="G363" s="175">
        <v>0</v>
      </c>
      <c r="H363" s="160">
        <v>0</v>
      </c>
      <c r="I363" s="160">
        <v>0</v>
      </c>
      <c r="J363" s="160">
        <v>0</v>
      </c>
    </row>
    <row r="364" spans="1:10" ht="15">
      <c r="A364" s="174" t="s">
        <v>1205</v>
      </c>
      <c r="B364" s="175">
        <v>0</v>
      </c>
      <c r="C364" s="175">
        <v>0</v>
      </c>
      <c r="D364" s="175">
        <v>8.76</v>
      </c>
      <c r="E364" s="175">
        <v>0</v>
      </c>
      <c r="F364" s="175">
        <v>0</v>
      </c>
      <c r="G364" s="175">
        <v>0</v>
      </c>
      <c r="H364" s="160"/>
      <c r="I364" s="160"/>
      <c r="J364" s="160"/>
    </row>
    <row r="365" spans="1:10" ht="15">
      <c r="A365" s="174" t="s">
        <v>929</v>
      </c>
      <c r="B365" s="175">
        <v>0</v>
      </c>
      <c r="C365" s="175">
        <v>0</v>
      </c>
      <c r="D365" s="175">
        <v>0</v>
      </c>
      <c r="E365" s="175">
        <v>0</v>
      </c>
      <c r="F365" s="175">
        <v>0</v>
      </c>
      <c r="G365" s="175">
        <v>0</v>
      </c>
      <c r="H365" s="160">
        <v>0</v>
      </c>
      <c r="I365" s="160">
        <v>0</v>
      </c>
      <c r="J365" s="160">
        <v>0</v>
      </c>
    </row>
    <row r="366" spans="1:10" ht="15">
      <c r="A366" s="176" t="s">
        <v>989</v>
      </c>
      <c r="B366" s="175">
        <v>0</v>
      </c>
      <c r="C366" s="175">
        <v>0</v>
      </c>
      <c r="D366" s="175">
        <v>0</v>
      </c>
      <c r="E366" s="175">
        <v>0</v>
      </c>
      <c r="F366" s="175">
        <v>0</v>
      </c>
      <c r="G366" s="175">
        <v>0</v>
      </c>
      <c r="H366" s="160">
        <v>0</v>
      </c>
      <c r="I366" s="160">
        <v>0</v>
      </c>
      <c r="J366" s="160">
        <v>0</v>
      </c>
    </row>
    <row r="367" spans="1:10" ht="15">
      <c r="A367" s="260" t="s">
        <v>1204</v>
      </c>
      <c r="B367" s="175">
        <v>0</v>
      </c>
      <c r="C367" s="175">
        <v>0</v>
      </c>
      <c r="D367" s="175">
        <v>45</v>
      </c>
      <c r="E367" s="175">
        <v>0</v>
      </c>
      <c r="F367" s="175">
        <v>0</v>
      </c>
      <c r="G367" s="175">
        <v>0</v>
      </c>
      <c r="H367" s="160"/>
      <c r="I367" s="160"/>
      <c r="J367" s="160"/>
    </row>
    <row r="368" spans="1:10" ht="15">
      <c r="A368" s="153" t="s">
        <v>240</v>
      </c>
      <c r="B368" s="160">
        <v>0</v>
      </c>
      <c r="C368" s="160">
        <v>0</v>
      </c>
      <c r="D368" s="160">
        <v>0</v>
      </c>
      <c r="E368" s="160">
        <v>0</v>
      </c>
      <c r="F368" s="160">
        <v>0</v>
      </c>
      <c r="G368" s="160">
        <v>0</v>
      </c>
      <c r="H368" s="160">
        <v>0</v>
      </c>
      <c r="I368" s="160">
        <v>0</v>
      </c>
      <c r="J368" s="160">
        <v>0</v>
      </c>
    </row>
    <row r="369" spans="1:10" ht="15">
      <c r="A369" s="153" t="s">
        <v>241</v>
      </c>
      <c r="B369" s="160">
        <v>0</v>
      </c>
      <c r="C369" s="160">
        <v>0</v>
      </c>
      <c r="D369" s="160">
        <v>0</v>
      </c>
      <c r="E369" s="160">
        <v>84.49</v>
      </c>
      <c r="F369" s="160">
        <v>0</v>
      </c>
      <c r="G369" s="160">
        <v>0</v>
      </c>
      <c r="H369" s="160">
        <v>0</v>
      </c>
      <c r="I369" s="160">
        <v>0</v>
      </c>
      <c r="J369" s="160">
        <v>0</v>
      </c>
    </row>
    <row r="370" spans="1:10" ht="15">
      <c r="A370" s="153" t="s">
        <v>242</v>
      </c>
      <c r="B370" s="160">
        <v>0</v>
      </c>
      <c r="C370" s="160">
        <v>1458.38</v>
      </c>
      <c r="D370" s="160">
        <v>2312.8200000000002</v>
      </c>
      <c r="E370" s="160">
        <v>106</v>
      </c>
      <c r="F370" s="160">
        <v>4881.62</v>
      </c>
      <c r="G370" s="160">
        <v>0</v>
      </c>
      <c r="H370" s="160">
        <v>0</v>
      </c>
      <c r="I370" s="160">
        <v>0</v>
      </c>
      <c r="J370" s="160">
        <v>0</v>
      </c>
    </row>
    <row r="371" spans="1:10" ht="15">
      <c r="A371" s="153" t="s">
        <v>346</v>
      </c>
      <c r="B371" s="160">
        <v>0</v>
      </c>
      <c r="C371" s="160">
        <v>0</v>
      </c>
      <c r="D371" s="160">
        <v>745.94</v>
      </c>
      <c r="E371" s="160">
        <v>0</v>
      </c>
      <c r="F371" s="160">
        <v>0</v>
      </c>
      <c r="G371" s="160">
        <v>0</v>
      </c>
      <c r="H371" s="160">
        <v>0</v>
      </c>
      <c r="I371" s="160">
        <v>0</v>
      </c>
      <c r="J371" s="160">
        <v>0</v>
      </c>
    </row>
    <row r="372" spans="1:10" ht="15">
      <c r="A372" s="153" t="s">
        <v>722</v>
      </c>
      <c r="B372" s="160">
        <v>0</v>
      </c>
      <c r="C372" s="160">
        <v>0</v>
      </c>
      <c r="D372" s="160">
        <v>0</v>
      </c>
      <c r="E372" s="160">
        <v>0</v>
      </c>
      <c r="F372" s="160">
        <v>0</v>
      </c>
      <c r="G372" s="160">
        <v>0</v>
      </c>
      <c r="H372" s="160">
        <v>0</v>
      </c>
      <c r="I372" s="160">
        <v>0</v>
      </c>
      <c r="J372" s="160">
        <v>0</v>
      </c>
    </row>
    <row r="373" spans="1:10" ht="15">
      <c r="A373" s="174" t="s">
        <v>931</v>
      </c>
      <c r="B373" s="175">
        <v>0</v>
      </c>
      <c r="C373" s="175">
        <v>0</v>
      </c>
      <c r="D373" s="175">
        <v>0</v>
      </c>
      <c r="E373" s="175">
        <v>0</v>
      </c>
      <c r="F373" s="175">
        <v>0</v>
      </c>
      <c r="G373" s="175">
        <v>0</v>
      </c>
      <c r="H373" s="160">
        <v>0</v>
      </c>
      <c r="I373" s="160">
        <v>0</v>
      </c>
      <c r="J373" s="160">
        <v>0</v>
      </c>
    </row>
    <row r="374" spans="1:10" ht="15">
      <c r="A374" s="261" t="s">
        <v>1203</v>
      </c>
      <c r="B374" s="175">
        <v>0</v>
      </c>
      <c r="C374" s="175">
        <v>408.39</v>
      </c>
      <c r="D374" s="175">
        <v>0</v>
      </c>
      <c r="E374" s="175">
        <v>0</v>
      </c>
      <c r="F374" s="175">
        <v>0</v>
      </c>
      <c r="G374" s="175">
        <v>0</v>
      </c>
      <c r="H374" s="160"/>
      <c r="I374" s="160"/>
      <c r="J374" s="160"/>
    </row>
    <row r="375" spans="1:10" ht="15">
      <c r="A375" s="153" t="s">
        <v>723</v>
      </c>
      <c r="B375" s="160">
        <v>0</v>
      </c>
      <c r="C375" s="160">
        <v>0</v>
      </c>
      <c r="D375" s="160">
        <v>0</v>
      </c>
      <c r="E375" s="160">
        <v>0</v>
      </c>
      <c r="F375" s="160">
        <v>0</v>
      </c>
      <c r="G375" s="160">
        <v>0</v>
      </c>
      <c r="H375" s="160">
        <v>0</v>
      </c>
      <c r="I375" s="160">
        <v>0</v>
      </c>
      <c r="J375" s="160">
        <v>0</v>
      </c>
    </row>
    <row r="376" spans="1:10" ht="15">
      <c r="A376" s="153" t="s">
        <v>417</v>
      </c>
      <c r="B376" s="160">
        <v>2074</v>
      </c>
      <c r="C376" s="160">
        <v>1102.75</v>
      </c>
      <c r="D376" s="160">
        <v>3055</v>
      </c>
      <c r="E376" s="160">
        <v>3656.61</v>
      </c>
      <c r="F376" s="160">
        <v>2134.4</v>
      </c>
      <c r="G376" s="160">
        <v>2224.5100000000002</v>
      </c>
      <c r="H376" s="160">
        <v>0</v>
      </c>
      <c r="I376" s="160">
        <v>0</v>
      </c>
      <c r="J376" s="160">
        <v>0</v>
      </c>
    </row>
    <row r="377" spans="1:10" ht="15">
      <c r="A377" s="153" t="s">
        <v>243</v>
      </c>
      <c r="B377" s="160">
        <v>3358</v>
      </c>
      <c r="C377" s="160">
        <v>1976.12</v>
      </c>
      <c r="D377" s="160">
        <v>3924</v>
      </c>
      <c r="E377" s="160">
        <v>1500</v>
      </c>
      <c r="F377" s="160">
        <v>972.11</v>
      </c>
      <c r="G377" s="160">
        <v>670.66</v>
      </c>
      <c r="H377" s="160">
        <v>0</v>
      </c>
      <c r="I377" s="160">
        <v>0</v>
      </c>
      <c r="J377" s="160">
        <v>0</v>
      </c>
    </row>
    <row r="378" spans="1:10" ht="15">
      <c r="A378" s="153" t="s">
        <v>244</v>
      </c>
      <c r="B378" s="160">
        <v>0</v>
      </c>
      <c r="C378" s="160">
        <v>0</v>
      </c>
      <c r="D378" s="160">
        <v>77.34</v>
      </c>
      <c r="E378" s="160">
        <v>0</v>
      </c>
      <c r="F378" s="160">
        <v>0</v>
      </c>
      <c r="G378" s="160">
        <v>47.81</v>
      </c>
      <c r="H378" s="160">
        <v>0</v>
      </c>
      <c r="I378" s="160">
        <v>0</v>
      </c>
      <c r="J378" s="160">
        <v>0</v>
      </c>
    </row>
    <row r="379" spans="1:10" ht="15">
      <c r="A379" s="153" t="s">
        <v>245</v>
      </c>
      <c r="B379" s="160">
        <v>11090.23</v>
      </c>
      <c r="C379" s="160">
        <v>13787.77</v>
      </c>
      <c r="D379" s="160">
        <v>1128.19</v>
      </c>
      <c r="E379" s="160">
        <v>5287.41</v>
      </c>
      <c r="F379" s="160">
        <v>4499.2700000000004</v>
      </c>
      <c r="G379" s="160">
        <v>16783.32</v>
      </c>
      <c r="H379" s="160">
        <v>0</v>
      </c>
      <c r="I379" s="160">
        <v>0</v>
      </c>
      <c r="J379" s="160">
        <v>0</v>
      </c>
    </row>
    <row r="380" spans="1:10" ht="15">
      <c r="A380" s="153" t="s">
        <v>521</v>
      </c>
      <c r="B380" s="160">
        <v>0</v>
      </c>
      <c r="C380" s="160">
        <v>0</v>
      </c>
      <c r="D380" s="160">
        <v>0</v>
      </c>
      <c r="E380" s="160">
        <v>0</v>
      </c>
      <c r="F380" s="160">
        <v>0</v>
      </c>
      <c r="G380" s="160">
        <v>0</v>
      </c>
      <c r="H380" s="160">
        <v>0</v>
      </c>
      <c r="I380" s="160">
        <v>0</v>
      </c>
      <c r="J380" s="160">
        <v>0</v>
      </c>
    </row>
    <row r="381" spans="1:10" ht="15">
      <c r="A381" s="153" t="s">
        <v>344</v>
      </c>
      <c r="B381" s="160">
        <v>0</v>
      </c>
      <c r="C381" s="160">
        <v>305.83999999999997</v>
      </c>
      <c r="D381" s="160">
        <v>0</v>
      </c>
      <c r="E381" s="160">
        <v>0</v>
      </c>
      <c r="F381" s="160">
        <v>28</v>
      </c>
      <c r="G381" s="160">
        <v>0</v>
      </c>
      <c r="H381" s="160">
        <v>0</v>
      </c>
      <c r="I381" s="160">
        <v>0</v>
      </c>
      <c r="J381" s="160">
        <v>0</v>
      </c>
    </row>
    <row r="382" spans="1:10" ht="15">
      <c r="A382" s="174" t="s">
        <v>930</v>
      </c>
      <c r="B382" s="175">
        <v>395</v>
      </c>
      <c r="C382" s="175">
        <v>395</v>
      </c>
      <c r="D382" s="175">
        <v>395</v>
      </c>
      <c r="E382" s="175">
        <v>395</v>
      </c>
      <c r="F382" s="175">
        <v>0</v>
      </c>
      <c r="G382" s="175">
        <v>395</v>
      </c>
      <c r="H382" s="160">
        <v>0</v>
      </c>
      <c r="I382" s="160">
        <v>0</v>
      </c>
      <c r="J382" s="160">
        <v>0</v>
      </c>
    </row>
    <row r="383" spans="1:10" ht="15">
      <c r="A383" s="153" t="s">
        <v>790</v>
      </c>
      <c r="B383" s="160">
        <v>0</v>
      </c>
      <c r="C383" s="160">
        <v>0</v>
      </c>
      <c r="D383" s="160">
        <v>0</v>
      </c>
      <c r="E383" s="160">
        <v>0</v>
      </c>
      <c r="F383" s="160">
        <v>0</v>
      </c>
      <c r="G383" s="160">
        <v>0</v>
      </c>
      <c r="H383" s="160">
        <v>0</v>
      </c>
      <c r="I383" s="160">
        <v>0</v>
      </c>
      <c r="J383" s="160">
        <v>0</v>
      </c>
    </row>
    <row r="384" spans="1:10" ht="15">
      <c r="A384" s="153" t="s">
        <v>791</v>
      </c>
      <c r="B384" s="160">
        <v>0</v>
      </c>
      <c r="C384" s="160">
        <v>0</v>
      </c>
      <c r="D384" s="160">
        <v>0</v>
      </c>
      <c r="E384" s="160">
        <v>0</v>
      </c>
      <c r="F384" s="160">
        <v>0</v>
      </c>
      <c r="G384" s="160">
        <v>0</v>
      </c>
      <c r="H384" s="160">
        <v>0</v>
      </c>
      <c r="I384" s="160">
        <v>0</v>
      </c>
      <c r="J384" s="160">
        <v>0</v>
      </c>
    </row>
    <row r="385" spans="1:16" s="51" customFormat="1" ht="15">
      <c r="A385" s="8" t="s">
        <v>764</v>
      </c>
      <c r="B385" s="164">
        <v>17575.03</v>
      </c>
      <c r="C385" s="164">
        <v>19961.150000000001</v>
      </c>
      <c r="D385" s="164">
        <v>13037.71</v>
      </c>
      <c r="E385" s="164">
        <v>11421.57</v>
      </c>
      <c r="F385" s="164">
        <v>13791.52</v>
      </c>
      <c r="G385" s="164">
        <v>20989.27</v>
      </c>
      <c r="H385" s="164">
        <v>11940.33</v>
      </c>
      <c r="I385" s="164">
        <v>17571.25</v>
      </c>
      <c r="J385" s="164">
        <v>18483.169999999998</v>
      </c>
      <c r="K385" s="93">
        <f t="shared" ref="K385:P385" si="8">B385-SUM(B353:B384)</f>
        <v>0</v>
      </c>
      <c r="L385" s="93">
        <f t="shared" si="8"/>
        <v>0</v>
      </c>
      <c r="M385" s="93">
        <f t="shared" si="8"/>
        <v>0</v>
      </c>
      <c r="N385" s="93">
        <f t="shared" si="8"/>
        <v>0</v>
      </c>
      <c r="O385" s="93">
        <f t="shared" si="8"/>
        <v>0</v>
      </c>
      <c r="P385" s="93">
        <f t="shared" si="8"/>
        <v>0</v>
      </c>
    </row>
    <row r="386" spans="1:16" s="51" customFormat="1" ht="15">
      <c r="A386" s="8"/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1:16" s="51" customFormat="1" ht="15">
      <c r="A387" s="176" t="s">
        <v>993</v>
      </c>
      <c r="B387" s="180">
        <v>0</v>
      </c>
      <c r="C387" s="180">
        <v>0</v>
      </c>
      <c r="D387" s="180">
        <v>0</v>
      </c>
      <c r="E387" s="180">
        <v>0</v>
      </c>
      <c r="F387" s="180">
        <v>0</v>
      </c>
      <c r="G387" s="180">
        <v>0</v>
      </c>
      <c r="H387" s="160">
        <v>0</v>
      </c>
      <c r="I387" s="160">
        <v>0</v>
      </c>
      <c r="J387" s="160">
        <v>0</v>
      </c>
    </row>
    <row r="388" spans="1:16" s="51" customFormat="1" ht="15">
      <c r="A388" s="181" t="s">
        <v>991</v>
      </c>
      <c r="B388" s="164">
        <v>0</v>
      </c>
      <c r="C388" s="164">
        <v>0</v>
      </c>
      <c r="D388" s="164">
        <v>0</v>
      </c>
      <c r="E388" s="164">
        <v>0</v>
      </c>
      <c r="F388" s="164">
        <v>0</v>
      </c>
      <c r="G388" s="164">
        <v>0</v>
      </c>
      <c r="H388" s="160">
        <v>0</v>
      </c>
      <c r="I388" s="160">
        <v>0</v>
      </c>
      <c r="J388" s="160">
        <v>0</v>
      </c>
    </row>
    <row r="389" spans="1:16" s="51" customFormat="1" ht="15">
      <c r="A389" s="8"/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1:16" ht="15">
      <c r="A390" s="153" t="s">
        <v>729</v>
      </c>
      <c r="B390" s="160">
        <v>0</v>
      </c>
      <c r="C390" s="160">
        <v>0</v>
      </c>
      <c r="D390" s="160">
        <v>0</v>
      </c>
      <c r="E390" s="160">
        <v>0</v>
      </c>
      <c r="F390" s="160">
        <v>0</v>
      </c>
      <c r="G390" s="160">
        <v>0</v>
      </c>
      <c r="H390" s="160">
        <v>0</v>
      </c>
      <c r="I390" s="160">
        <v>0</v>
      </c>
      <c r="J390" s="160">
        <v>0</v>
      </c>
    </row>
    <row r="391" spans="1:16" ht="15">
      <c r="A391" s="153" t="s">
        <v>522</v>
      </c>
      <c r="B391" s="160">
        <v>0</v>
      </c>
      <c r="C391" s="160">
        <v>0</v>
      </c>
      <c r="D391" s="160">
        <v>0</v>
      </c>
      <c r="E391" s="160">
        <v>0</v>
      </c>
      <c r="F391" s="160">
        <v>0</v>
      </c>
      <c r="G391" s="160">
        <v>0</v>
      </c>
      <c r="H391" s="160">
        <v>0</v>
      </c>
      <c r="I391" s="160">
        <v>0</v>
      </c>
      <c r="J391" s="160">
        <v>0</v>
      </c>
    </row>
    <row r="392" spans="1:16" ht="15">
      <c r="A392" s="153" t="s">
        <v>348</v>
      </c>
      <c r="B392" s="160">
        <v>140</v>
      </c>
      <c r="C392" s="160">
        <v>0</v>
      </c>
      <c r="D392" s="160">
        <v>50</v>
      </c>
      <c r="E392" s="160">
        <v>38</v>
      </c>
      <c r="F392" s="160">
        <v>264</v>
      </c>
      <c r="G392" s="160">
        <v>409.4</v>
      </c>
      <c r="H392" s="160">
        <v>0</v>
      </c>
      <c r="I392" s="160">
        <v>0</v>
      </c>
      <c r="J392" s="160">
        <v>0</v>
      </c>
    </row>
    <row r="393" spans="1:16" ht="15">
      <c r="A393" s="176" t="s">
        <v>988</v>
      </c>
      <c r="B393" s="175">
        <v>0</v>
      </c>
      <c r="C393" s="175">
        <v>50</v>
      </c>
      <c r="D393" s="175">
        <v>20</v>
      </c>
      <c r="E393" s="175">
        <v>0</v>
      </c>
      <c r="F393" s="175">
        <v>0</v>
      </c>
      <c r="G393" s="175">
        <v>0</v>
      </c>
      <c r="H393" s="160">
        <v>0</v>
      </c>
      <c r="I393" s="160">
        <v>0</v>
      </c>
      <c r="J393" s="160">
        <v>0</v>
      </c>
    </row>
    <row r="394" spans="1:16" ht="15">
      <c r="A394" s="174" t="s">
        <v>938</v>
      </c>
      <c r="B394" s="175">
        <v>0</v>
      </c>
      <c r="C394" s="175">
        <v>0</v>
      </c>
      <c r="D394" s="175">
        <v>0</v>
      </c>
      <c r="E394" s="175">
        <v>0</v>
      </c>
      <c r="F394" s="175">
        <v>0</v>
      </c>
      <c r="G394" s="175">
        <v>0</v>
      </c>
      <c r="H394" s="160">
        <v>0</v>
      </c>
      <c r="I394" s="160">
        <v>0</v>
      </c>
      <c r="J394" s="160">
        <v>0</v>
      </c>
    </row>
    <row r="395" spans="1:16" ht="15">
      <c r="A395" s="153" t="s">
        <v>246</v>
      </c>
      <c r="B395" s="160">
        <v>0</v>
      </c>
      <c r="C395" s="160">
        <v>0</v>
      </c>
      <c r="D395" s="160">
        <v>75</v>
      </c>
      <c r="E395" s="160">
        <v>0</v>
      </c>
      <c r="F395" s="160">
        <v>0</v>
      </c>
      <c r="G395" s="160">
        <v>0</v>
      </c>
      <c r="H395" s="160">
        <v>0</v>
      </c>
      <c r="I395" s="160">
        <v>0</v>
      </c>
      <c r="J395" s="160">
        <v>0</v>
      </c>
    </row>
    <row r="396" spans="1:16" ht="15">
      <c r="A396" s="153" t="s">
        <v>247</v>
      </c>
      <c r="B396" s="160">
        <v>20004.580000000002</v>
      </c>
      <c r="C396" s="160">
        <v>3928.58</v>
      </c>
      <c r="D396" s="160">
        <v>3948.58</v>
      </c>
      <c r="E396" s="160">
        <v>13128.58</v>
      </c>
      <c r="F396" s="160">
        <v>3548.58</v>
      </c>
      <c r="G396" s="160">
        <v>5221.66</v>
      </c>
      <c r="H396" s="160">
        <v>0</v>
      </c>
      <c r="I396" s="160">
        <v>0</v>
      </c>
      <c r="J396" s="160">
        <v>0</v>
      </c>
    </row>
    <row r="397" spans="1:16" ht="15">
      <c r="A397" s="153" t="s">
        <v>731</v>
      </c>
      <c r="B397" s="160">
        <v>0</v>
      </c>
      <c r="C397" s="160">
        <v>0</v>
      </c>
      <c r="D397" s="160">
        <v>0</v>
      </c>
      <c r="E397" s="160">
        <v>0</v>
      </c>
      <c r="F397" s="160">
        <v>0</v>
      </c>
      <c r="G397" s="160">
        <v>11000</v>
      </c>
      <c r="H397" s="160">
        <v>0</v>
      </c>
      <c r="I397" s="160">
        <v>0</v>
      </c>
      <c r="J397" s="160">
        <v>0</v>
      </c>
    </row>
    <row r="398" spans="1:16" ht="15">
      <c r="A398" s="174" t="s">
        <v>933</v>
      </c>
      <c r="B398" s="175">
        <v>0</v>
      </c>
      <c r="C398" s="175">
        <v>0</v>
      </c>
      <c r="D398" s="175">
        <v>0</v>
      </c>
      <c r="E398" s="175">
        <v>0</v>
      </c>
      <c r="F398" s="175">
        <v>0</v>
      </c>
      <c r="G398" s="175">
        <v>0</v>
      </c>
      <c r="H398" s="160">
        <v>0</v>
      </c>
      <c r="I398" s="160">
        <v>0</v>
      </c>
      <c r="J398" s="160">
        <v>0</v>
      </c>
    </row>
    <row r="399" spans="1:16" ht="15">
      <c r="A399" s="174" t="s">
        <v>934</v>
      </c>
      <c r="B399" s="175">
        <v>831</v>
      </c>
      <c r="C399" s="175">
        <v>420</v>
      </c>
      <c r="D399" s="175">
        <v>0</v>
      </c>
      <c r="E399" s="175">
        <v>0</v>
      </c>
      <c r="F399" s="175">
        <v>450</v>
      </c>
      <c r="G399" s="175">
        <v>2600</v>
      </c>
      <c r="H399" s="160">
        <v>0</v>
      </c>
      <c r="I399" s="160">
        <v>0</v>
      </c>
      <c r="J399" s="160">
        <v>0</v>
      </c>
    </row>
    <row r="400" spans="1:16" ht="15">
      <c r="A400" s="174" t="s">
        <v>935</v>
      </c>
      <c r="B400" s="175">
        <v>0</v>
      </c>
      <c r="C400" s="175">
        <v>0</v>
      </c>
      <c r="D400" s="175">
        <v>0</v>
      </c>
      <c r="E400" s="175">
        <v>0</v>
      </c>
      <c r="F400" s="175">
        <v>0</v>
      </c>
      <c r="G400" s="175">
        <v>0</v>
      </c>
      <c r="H400" s="160">
        <v>0</v>
      </c>
      <c r="I400" s="160">
        <v>0</v>
      </c>
      <c r="J400" s="160">
        <v>0</v>
      </c>
    </row>
    <row r="401" spans="1:16" ht="15">
      <c r="A401" s="174" t="s">
        <v>936</v>
      </c>
      <c r="B401" s="175">
        <v>0</v>
      </c>
      <c r="C401" s="175">
        <v>0</v>
      </c>
      <c r="D401" s="175">
        <v>0</v>
      </c>
      <c r="E401" s="175">
        <v>0</v>
      </c>
      <c r="F401" s="175">
        <v>0</v>
      </c>
      <c r="G401" s="175">
        <v>0</v>
      </c>
      <c r="H401" s="160">
        <v>0</v>
      </c>
      <c r="I401" s="160">
        <v>0</v>
      </c>
      <c r="J401" s="160">
        <v>0</v>
      </c>
    </row>
    <row r="402" spans="1:16" ht="15">
      <c r="A402" s="174" t="s">
        <v>937</v>
      </c>
      <c r="B402" s="175">
        <v>0</v>
      </c>
      <c r="C402" s="175">
        <v>0</v>
      </c>
      <c r="D402" s="175">
        <v>0</v>
      </c>
      <c r="E402" s="175">
        <v>0</v>
      </c>
      <c r="F402" s="175">
        <v>0</v>
      </c>
      <c r="G402" s="175">
        <v>0</v>
      </c>
      <c r="H402" s="160">
        <v>0</v>
      </c>
      <c r="I402" s="160">
        <v>0</v>
      </c>
      <c r="J402" s="160">
        <v>0</v>
      </c>
    </row>
    <row r="403" spans="1:16" ht="15">
      <c r="A403" s="153" t="s">
        <v>733</v>
      </c>
      <c r="B403" s="160">
        <v>0</v>
      </c>
      <c r="C403" s="160">
        <v>0</v>
      </c>
      <c r="D403" s="160">
        <v>0</v>
      </c>
      <c r="E403" s="160">
        <v>0</v>
      </c>
      <c r="F403" s="160">
        <v>0</v>
      </c>
      <c r="G403" s="160">
        <v>0</v>
      </c>
      <c r="H403" s="160">
        <v>0</v>
      </c>
      <c r="I403" s="160">
        <v>0</v>
      </c>
      <c r="J403" s="160">
        <v>0</v>
      </c>
    </row>
    <row r="404" spans="1:16" ht="15">
      <c r="A404" s="220" t="s">
        <v>434</v>
      </c>
      <c r="B404" s="160">
        <v>0</v>
      </c>
      <c r="C404" s="160">
        <v>0</v>
      </c>
      <c r="D404" s="160">
        <v>0</v>
      </c>
      <c r="E404" s="160">
        <v>0</v>
      </c>
      <c r="F404" s="160">
        <v>100</v>
      </c>
      <c r="G404" s="160">
        <v>0</v>
      </c>
      <c r="H404" s="160">
        <v>0</v>
      </c>
      <c r="I404" s="160">
        <v>0</v>
      </c>
      <c r="J404" s="160">
        <v>0</v>
      </c>
    </row>
    <row r="405" spans="1:16" ht="15">
      <c r="A405" s="220" t="s">
        <v>523</v>
      </c>
      <c r="B405" s="160">
        <v>0</v>
      </c>
      <c r="C405" s="160">
        <v>0</v>
      </c>
      <c r="D405" s="160">
        <v>0</v>
      </c>
      <c r="E405" s="160">
        <v>0</v>
      </c>
      <c r="F405" s="160">
        <v>0</v>
      </c>
      <c r="G405" s="160">
        <v>0</v>
      </c>
      <c r="H405" s="160">
        <v>0</v>
      </c>
      <c r="I405" s="160">
        <v>0</v>
      </c>
      <c r="J405" s="160">
        <v>0</v>
      </c>
    </row>
    <row r="406" spans="1:16" ht="15">
      <c r="A406" s="220" t="s">
        <v>350</v>
      </c>
      <c r="B406" s="160">
        <v>0</v>
      </c>
      <c r="C406" s="160">
        <v>0</v>
      </c>
      <c r="D406" s="160">
        <v>0</v>
      </c>
      <c r="E406" s="160">
        <v>0</v>
      </c>
      <c r="F406" s="160">
        <v>0</v>
      </c>
      <c r="G406" s="160">
        <v>0</v>
      </c>
      <c r="H406" s="160">
        <v>0</v>
      </c>
      <c r="I406" s="160">
        <v>0</v>
      </c>
      <c r="J406" s="160">
        <v>0</v>
      </c>
    </row>
    <row r="407" spans="1:16" s="51" customFormat="1" ht="15">
      <c r="A407" s="8" t="s">
        <v>1140</v>
      </c>
      <c r="B407" s="164">
        <v>20975.58</v>
      </c>
      <c r="C407" s="164">
        <v>4398.58</v>
      </c>
      <c r="D407" s="164">
        <v>4093.58</v>
      </c>
      <c r="E407" s="164">
        <v>13166.58</v>
      </c>
      <c r="F407" s="164">
        <v>4362.58</v>
      </c>
      <c r="G407" s="164">
        <v>19231.060000000001</v>
      </c>
      <c r="H407" s="164">
        <v>14374.55</v>
      </c>
      <c r="I407" s="164">
        <v>2417.3000000000002</v>
      </c>
      <c r="J407" s="164">
        <v>468.5</v>
      </c>
      <c r="K407" s="93">
        <f t="shared" ref="K407:P407" si="9">B407-SUM(B390:B406)</f>
        <v>0</v>
      </c>
      <c r="L407" s="93">
        <f t="shared" si="9"/>
        <v>0</v>
      </c>
      <c r="M407" s="93">
        <f t="shared" si="9"/>
        <v>0</v>
      </c>
      <c r="N407" s="93">
        <f t="shared" si="9"/>
        <v>0</v>
      </c>
      <c r="O407" s="93">
        <f t="shared" si="9"/>
        <v>0</v>
      </c>
      <c r="P407" s="93">
        <f t="shared" si="9"/>
        <v>0</v>
      </c>
    </row>
    <row r="408" spans="1:16" s="51" customFormat="1" ht="15">
      <c r="A408" s="8"/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1:16" ht="15">
      <c r="A409" s="153" t="s">
        <v>248</v>
      </c>
      <c r="B409" s="160">
        <v>234.42</v>
      </c>
      <c r="C409" s="160">
        <v>855.86</v>
      </c>
      <c r="D409" s="160">
        <v>916.45</v>
      </c>
      <c r="E409" s="160">
        <v>202.01</v>
      </c>
      <c r="F409" s="160">
        <v>215.37</v>
      </c>
      <c r="G409" s="160">
        <v>722.92</v>
      </c>
      <c r="H409" s="160">
        <v>0</v>
      </c>
      <c r="I409" s="160">
        <v>0</v>
      </c>
      <c r="J409" s="160">
        <v>0</v>
      </c>
    </row>
    <row r="410" spans="1:16" ht="15">
      <c r="A410" s="153" t="s">
        <v>249</v>
      </c>
      <c r="B410" s="160">
        <v>232.58</v>
      </c>
      <c r="C410" s="160">
        <v>261.81</v>
      </c>
      <c r="D410" s="160">
        <v>108.95</v>
      </c>
      <c r="E410" s="160">
        <v>336.29</v>
      </c>
      <c r="F410" s="160">
        <v>108.5</v>
      </c>
      <c r="G410" s="160">
        <v>75.930000000000007</v>
      </c>
      <c r="H410" s="160">
        <v>0</v>
      </c>
      <c r="I410" s="160">
        <v>0</v>
      </c>
      <c r="J410" s="160">
        <v>0</v>
      </c>
    </row>
    <row r="411" spans="1:16" ht="15">
      <c r="A411" s="153" t="s">
        <v>250</v>
      </c>
      <c r="B411" s="160">
        <v>0</v>
      </c>
      <c r="C411" s="160">
        <v>12.17</v>
      </c>
      <c r="D411" s="160">
        <v>0</v>
      </c>
      <c r="E411" s="160">
        <v>0</v>
      </c>
      <c r="F411" s="160">
        <v>58.23</v>
      </c>
      <c r="G411" s="160">
        <v>0</v>
      </c>
      <c r="H411" s="160">
        <v>0</v>
      </c>
      <c r="I411" s="160">
        <v>0</v>
      </c>
      <c r="J411" s="160">
        <v>0</v>
      </c>
    </row>
    <row r="412" spans="1:16" ht="15">
      <c r="A412" s="153" t="s">
        <v>524</v>
      </c>
      <c r="B412" s="160">
        <v>0</v>
      </c>
      <c r="C412" s="160">
        <v>70.12</v>
      </c>
      <c r="D412" s="160">
        <v>0</v>
      </c>
      <c r="E412" s="160">
        <v>191.93</v>
      </c>
      <c r="F412" s="160">
        <v>175.12</v>
      </c>
      <c r="G412" s="160">
        <v>58.84</v>
      </c>
      <c r="H412" s="160">
        <v>0</v>
      </c>
      <c r="I412" s="160">
        <v>0</v>
      </c>
      <c r="J412" s="160">
        <v>0</v>
      </c>
    </row>
    <row r="413" spans="1:16" ht="15">
      <c r="A413" s="153" t="s">
        <v>1207</v>
      </c>
      <c r="B413" s="160">
        <v>0</v>
      </c>
      <c r="C413" s="160">
        <v>11.76</v>
      </c>
      <c r="D413" s="160">
        <v>97.98</v>
      </c>
      <c r="E413" s="160">
        <v>24.15</v>
      </c>
      <c r="F413" s="160">
        <v>33.299999999999997</v>
      </c>
      <c r="G413" s="160">
        <v>15.85</v>
      </c>
      <c r="H413" s="160"/>
      <c r="I413" s="160"/>
      <c r="J413" s="160"/>
    </row>
    <row r="414" spans="1:16" ht="15">
      <c r="A414" s="153" t="s">
        <v>1206</v>
      </c>
      <c r="B414" s="160">
        <v>0</v>
      </c>
      <c r="C414" s="160">
        <v>286.85000000000002</v>
      </c>
      <c r="D414" s="160">
        <v>0</v>
      </c>
      <c r="E414" s="160">
        <v>0</v>
      </c>
      <c r="F414" s="160">
        <v>0</v>
      </c>
      <c r="G414" s="160">
        <v>0</v>
      </c>
      <c r="H414" s="160"/>
      <c r="I414" s="160"/>
      <c r="J414" s="160"/>
    </row>
    <row r="415" spans="1:16" ht="15">
      <c r="A415" s="174" t="s">
        <v>939</v>
      </c>
      <c r="B415" s="175">
        <v>0</v>
      </c>
      <c r="C415" s="175">
        <v>0</v>
      </c>
      <c r="D415" s="175">
        <v>65.47</v>
      </c>
      <c r="E415" s="175">
        <v>125.75</v>
      </c>
      <c r="F415" s="175">
        <v>0</v>
      </c>
      <c r="G415" s="175">
        <v>0</v>
      </c>
      <c r="H415" s="160">
        <v>0</v>
      </c>
      <c r="I415" s="160">
        <v>0</v>
      </c>
      <c r="J415" s="160">
        <v>0</v>
      </c>
    </row>
    <row r="416" spans="1:16" ht="15">
      <c r="A416" s="174" t="s">
        <v>940</v>
      </c>
      <c r="B416" s="175">
        <v>12.27</v>
      </c>
      <c r="C416" s="175">
        <v>23.61</v>
      </c>
      <c r="D416" s="175">
        <v>9.8699999999999992</v>
      </c>
      <c r="E416" s="175">
        <v>0</v>
      </c>
      <c r="F416" s="175">
        <v>0</v>
      </c>
      <c r="G416" s="175">
        <v>0</v>
      </c>
      <c r="H416" s="160">
        <v>0</v>
      </c>
      <c r="I416" s="160">
        <v>0</v>
      </c>
      <c r="J416" s="160">
        <v>0</v>
      </c>
    </row>
    <row r="417" spans="1:16" ht="15">
      <c r="A417" s="174" t="s">
        <v>941</v>
      </c>
      <c r="B417" s="175">
        <v>0</v>
      </c>
      <c r="C417" s="175">
        <v>0</v>
      </c>
      <c r="D417" s="175">
        <v>0</v>
      </c>
      <c r="E417" s="175">
        <v>0</v>
      </c>
      <c r="F417" s="175">
        <v>0</v>
      </c>
      <c r="G417" s="175">
        <v>0</v>
      </c>
      <c r="H417" s="160">
        <v>0</v>
      </c>
      <c r="I417" s="160">
        <v>0</v>
      </c>
      <c r="J417" s="160">
        <v>0</v>
      </c>
    </row>
    <row r="418" spans="1:16" ht="15">
      <c r="A418" s="174" t="s">
        <v>944</v>
      </c>
      <c r="B418" s="175">
        <v>0</v>
      </c>
      <c r="C418" s="175">
        <v>0</v>
      </c>
      <c r="D418" s="175">
        <v>0</v>
      </c>
      <c r="E418" s="175">
        <v>0</v>
      </c>
      <c r="F418" s="175">
        <v>0</v>
      </c>
      <c r="G418" s="175">
        <v>0</v>
      </c>
      <c r="H418" s="160">
        <v>0</v>
      </c>
      <c r="I418" s="160">
        <v>0</v>
      </c>
      <c r="J418" s="160">
        <v>0</v>
      </c>
    </row>
    <row r="419" spans="1:16" ht="15">
      <c r="A419" s="174" t="s">
        <v>942</v>
      </c>
      <c r="B419" s="175">
        <v>85.94</v>
      </c>
      <c r="C419" s="175">
        <v>0</v>
      </c>
      <c r="D419" s="175">
        <v>117.66</v>
      </c>
      <c r="E419" s="175">
        <v>0</v>
      </c>
      <c r="F419" s="175">
        <v>0</v>
      </c>
      <c r="G419" s="175">
        <v>37.869999999999997</v>
      </c>
      <c r="H419" s="160">
        <v>0</v>
      </c>
      <c r="I419" s="160">
        <v>0</v>
      </c>
      <c r="J419" s="160">
        <v>0</v>
      </c>
    </row>
    <row r="420" spans="1:16" ht="15">
      <c r="A420" s="174" t="s">
        <v>943</v>
      </c>
      <c r="B420" s="175">
        <v>0</v>
      </c>
      <c r="C420" s="175">
        <v>0</v>
      </c>
      <c r="D420" s="175">
        <v>423.45</v>
      </c>
      <c r="E420" s="175">
        <v>119</v>
      </c>
      <c r="F420" s="175">
        <v>0</v>
      </c>
      <c r="G420" s="175">
        <v>117.66</v>
      </c>
      <c r="H420" s="160">
        <v>0</v>
      </c>
      <c r="I420" s="160">
        <v>0</v>
      </c>
      <c r="J420" s="160">
        <v>0</v>
      </c>
    </row>
    <row r="421" spans="1:16" ht="15">
      <c r="A421" s="261" t="s">
        <v>1208</v>
      </c>
      <c r="B421" s="175">
        <v>0</v>
      </c>
      <c r="C421" s="175">
        <v>0</v>
      </c>
      <c r="D421" s="175">
        <v>1034.22</v>
      </c>
      <c r="E421" s="175">
        <v>96.31</v>
      </c>
      <c r="F421" s="175">
        <v>-5945.68</v>
      </c>
      <c r="G421" s="175">
        <v>0</v>
      </c>
      <c r="H421" s="160"/>
      <c r="I421" s="160"/>
      <c r="J421" s="160"/>
    </row>
    <row r="422" spans="1:16" ht="15">
      <c r="A422" s="261" t="s">
        <v>1209</v>
      </c>
      <c r="B422" s="175">
        <v>0</v>
      </c>
      <c r="C422" s="175">
        <v>0</v>
      </c>
      <c r="D422" s="175">
        <v>0</v>
      </c>
      <c r="E422" s="175">
        <v>0</v>
      </c>
      <c r="F422" s="175">
        <v>1389</v>
      </c>
      <c r="G422" s="175">
        <v>0</v>
      </c>
      <c r="H422" s="160"/>
      <c r="I422" s="160"/>
      <c r="J422" s="160"/>
    </row>
    <row r="423" spans="1:16" ht="15">
      <c r="A423" s="153" t="s">
        <v>251</v>
      </c>
      <c r="B423" s="160">
        <v>37.75</v>
      </c>
      <c r="C423" s="160">
        <v>168.29</v>
      </c>
      <c r="D423" s="160">
        <v>0</v>
      </c>
      <c r="E423" s="160">
        <v>20.89</v>
      </c>
      <c r="F423" s="160">
        <v>183.35</v>
      </c>
      <c r="G423" s="160">
        <v>8.3800000000000008</v>
      </c>
      <c r="H423" s="160">
        <v>0</v>
      </c>
      <c r="I423" s="160">
        <v>0</v>
      </c>
      <c r="J423" s="160">
        <v>0</v>
      </c>
    </row>
    <row r="424" spans="1:16" ht="15">
      <c r="A424" s="153" t="s">
        <v>252</v>
      </c>
      <c r="B424" s="160">
        <v>20.149999999999999</v>
      </c>
      <c r="C424" s="160">
        <v>81.55</v>
      </c>
      <c r="D424" s="160">
        <v>35.69</v>
      </c>
      <c r="E424" s="160">
        <v>14.94</v>
      </c>
      <c r="F424" s="160">
        <v>69.81</v>
      </c>
      <c r="G424" s="160">
        <v>0</v>
      </c>
      <c r="H424" s="160">
        <v>0</v>
      </c>
      <c r="I424" s="160">
        <v>0</v>
      </c>
      <c r="J424" s="160">
        <v>0</v>
      </c>
    </row>
    <row r="425" spans="1:16" ht="15">
      <c r="A425" s="153" t="s">
        <v>253</v>
      </c>
      <c r="B425" s="160">
        <v>0</v>
      </c>
      <c r="C425" s="160">
        <v>0</v>
      </c>
      <c r="D425" s="160">
        <v>0</v>
      </c>
      <c r="E425" s="160">
        <v>0</v>
      </c>
      <c r="F425" s="160">
        <v>0</v>
      </c>
      <c r="G425" s="160">
        <v>0</v>
      </c>
      <c r="H425" s="160">
        <v>0</v>
      </c>
      <c r="I425" s="160">
        <v>0</v>
      </c>
      <c r="J425" s="160">
        <v>0</v>
      </c>
    </row>
    <row r="426" spans="1:16" s="51" customFormat="1" ht="15">
      <c r="A426" s="8" t="s">
        <v>766</v>
      </c>
      <c r="B426" s="164">
        <v>623.11</v>
      </c>
      <c r="C426" s="164">
        <v>1772.02</v>
      </c>
      <c r="D426" s="164">
        <v>2809.74</v>
      </c>
      <c r="E426" s="164">
        <v>1131.27</v>
      </c>
      <c r="F426" s="164">
        <v>-3713</v>
      </c>
      <c r="G426" s="164">
        <v>1037.45</v>
      </c>
      <c r="H426" s="164">
        <v>883</v>
      </c>
      <c r="I426" s="164">
        <v>927.84</v>
      </c>
      <c r="J426" s="164">
        <v>1443.64</v>
      </c>
      <c r="K426" s="93">
        <f>B426-SUM(B409:B425)</f>
        <v>0</v>
      </c>
      <c r="L426" s="93">
        <f t="shared" ref="L426:P426" si="10">C426-SUM(C409:C425)</f>
        <v>0</v>
      </c>
      <c r="M426" s="93">
        <f t="shared" si="10"/>
        <v>0</v>
      </c>
      <c r="N426" s="93">
        <f t="shared" si="10"/>
        <v>0</v>
      </c>
      <c r="O426" s="93">
        <f t="shared" si="10"/>
        <v>0</v>
      </c>
      <c r="P426" s="93">
        <f t="shared" si="10"/>
        <v>0</v>
      </c>
    </row>
    <row r="427" spans="1:16" s="51" customFormat="1" ht="15">
      <c r="A427" s="8"/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1:16" ht="15">
      <c r="A428" s="153" t="s">
        <v>254</v>
      </c>
      <c r="B428" s="160">
        <v>0</v>
      </c>
      <c r="C428" s="160">
        <v>0</v>
      </c>
      <c r="D428" s="160">
        <v>0</v>
      </c>
      <c r="E428" s="160">
        <v>50.56</v>
      </c>
      <c r="F428" s="160">
        <v>0</v>
      </c>
      <c r="G428" s="160">
        <v>35.729999999999997</v>
      </c>
      <c r="H428" s="160">
        <v>0</v>
      </c>
      <c r="I428" s="160">
        <v>0</v>
      </c>
      <c r="J428" s="160">
        <v>0</v>
      </c>
    </row>
    <row r="429" spans="1:16" ht="15">
      <c r="A429" s="153" t="s">
        <v>255</v>
      </c>
      <c r="B429" s="160">
        <v>0</v>
      </c>
      <c r="C429" s="160">
        <v>701.17</v>
      </c>
      <c r="D429" s="160">
        <v>50</v>
      </c>
      <c r="E429" s="160">
        <v>50</v>
      </c>
      <c r="F429" s="160">
        <v>600.32000000000005</v>
      </c>
      <c r="G429" s="160">
        <v>0</v>
      </c>
      <c r="H429" s="160">
        <v>0</v>
      </c>
      <c r="I429" s="160">
        <v>0</v>
      </c>
      <c r="J429" s="160">
        <v>0</v>
      </c>
    </row>
    <row r="430" spans="1:16" ht="15">
      <c r="A430" s="153" t="s">
        <v>256</v>
      </c>
      <c r="B430" s="160">
        <v>407.68</v>
      </c>
      <c r="C430" s="160">
        <v>0</v>
      </c>
      <c r="D430" s="160">
        <v>130.56</v>
      </c>
      <c r="E430" s="160">
        <v>75.3</v>
      </c>
      <c r="F430" s="160">
        <v>348.84</v>
      </c>
      <c r="G430" s="160">
        <v>719.1</v>
      </c>
      <c r="H430" s="160">
        <v>0</v>
      </c>
      <c r="I430" s="160">
        <v>0</v>
      </c>
      <c r="J430" s="160">
        <v>0</v>
      </c>
    </row>
    <row r="431" spans="1:16" ht="15">
      <c r="A431" s="153" t="s">
        <v>257</v>
      </c>
      <c r="B431" s="160">
        <v>182.56</v>
      </c>
      <c r="C431" s="160">
        <v>791.28</v>
      </c>
      <c r="D431" s="160">
        <v>2832.71</v>
      </c>
      <c r="E431" s="160">
        <v>614.48</v>
      </c>
      <c r="F431" s="160">
        <v>907.05</v>
      </c>
      <c r="G431" s="160">
        <v>378.6</v>
      </c>
      <c r="H431" s="160">
        <v>0</v>
      </c>
      <c r="I431" s="160">
        <v>0</v>
      </c>
      <c r="J431" s="160">
        <v>0</v>
      </c>
    </row>
    <row r="432" spans="1:16" ht="15">
      <c r="A432" s="153" t="s">
        <v>258</v>
      </c>
      <c r="B432" s="160">
        <v>0</v>
      </c>
      <c r="C432" s="160">
        <v>54.93</v>
      </c>
      <c r="D432" s="160">
        <v>51.25</v>
      </c>
      <c r="E432" s="160">
        <v>14.38</v>
      </c>
      <c r="F432" s="160">
        <v>0</v>
      </c>
      <c r="G432" s="160">
        <v>182.76</v>
      </c>
      <c r="H432" s="160">
        <v>0</v>
      </c>
      <c r="I432" s="160">
        <v>0</v>
      </c>
      <c r="J432" s="160">
        <v>0</v>
      </c>
    </row>
    <row r="433" spans="1:10" ht="15">
      <c r="A433" s="174" t="s">
        <v>945</v>
      </c>
      <c r="B433" s="175">
        <v>0</v>
      </c>
      <c r="C433" s="175">
        <v>0</v>
      </c>
      <c r="D433" s="175">
        <v>0</v>
      </c>
      <c r="E433" s="175">
        <v>0</v>
      </c>
      <c r="F433" s="175">
        <v>0</v>
      </c>
      <c r="G433" s="175">
        <v>0</v>
      </c>
      <c r="H433" s="160">
        <v>0</v>
      </c>
      <c r="I433" s="160">
        <v>0</v>
      </c>
      <c r="J433" s="160">
        <v>0</v>
      </c>
    </row>
    <row r="434" spans="1:10" ht="15">
      <c r="A434" s="153" t="s">
        <v>526</v>
      </c>
      <c r="B434" s="160">
        <v>0</v>
      </c>
      <c r="C434" s="160">
        <v>0</v>
      </c>
      <c r="D434" s="160">
        <v>0</v>
      </c>
      <c r="E434" s="160">
        <v>0</v>
      </c>
      <c r="F434" s="160">
        <v>2059.5</v>
      </c>
      <c r="G434" s="160">
        <v>1128.74</v>
      </c>
      <c r="H434" s="160">
        <v>0</v>
      </c>
      <c r="I434" s="160">
        <v>0</v>
      </c>
      <c r="J434" s="160">
        <v>0</v>
      </c>
    </row>
    <row r="435" spans="1:10" ht="15">
      <c r="A435" s="153" t="s">
        <v>527</v>
      </c>
      <c r="B435" s="160">
        <v>0</v>
      </c>
      <c r="C435" s="160">
        <v>43.95</v>
      </c>
      <c r="D435" s="160">
        <v>0</v>
      </c>
      <c r="E435" s="160">
        <v>0</v>
      </c>
      <c r="F435" s="160">
        <v>304.32</v>
      </c>
      <c r="G435" s="160">
        <v>0</v>
      </c>
      <c r="H435" s="160">
        <v>0</v>
      </c>
      <c r="I435" s="160">
        <v>0</v>
      </c>
      <c r="J435" s="160">
        <v>0</v>
      </c>
    </row>
    <row r="436" spans="1:10" ht="15">
      <c r="A436" s="153" t="s">
        <v>259</v>
      </c>
      <c r="B436" s="160">
        <v>0</v>
      </c>
      <c r="C436" s="160">
        <v>0</v>
      </c>
      <c r="D436" s="160">
        <v>0</v>
      </c>
      <c r="E436" s="160">
        <v>0</v>
      </c>
      <c r="F436" s="160">
        <v>0</v>
      </c>
      <c r="G436" s="160">
        <v>0</v>
      </c>
      <c r="H436" s="160">
        <v>0</v>
      </c>
      <c r="I436" s="160">
        <v>0</v>
      </c>
      <c r="J436" s="160">
        <v>0</v>
      </c>
    </row>
    <row r="437" spans="1:10" ht="15">
      <c r="A437" s="153" t="s">
        <v>260</v>
      </c>
      <c r="B437" s="160">
        <v>7821.39</v>
      </c>
      <c r="C437" s="160">
        <v>9246.6200000000008</v>
      </c>
      <c r="D437" s="160">
        <v>8352.16</v>
      </c>
      <c r="E437" s="160">
        <v>10974.37</v>
      </c>
      <c r="F437" s="160">
        <v>8960.86</v>
      </c>
      <c r="G437" s="160">
        <v>10075.120000000001</v>
      </c>
      <c r="H437" s="160">
        <v>0</v>
      </c>
      <c r="I437" s="160">
        <v>0</v>
      </c>
      <c r="J437" s="160">
        <v>0</v>
      </c>
    </row>
    <row r="438" spans="1:10" ht="15">
      <c r="A438" s="153" t="s">
        <v>261</v>
      </c>
      <c r="B438" s="160">
        <v>1180.18</v>
      </c>
      <c r="C438" s="160">
        <v>779.53</v>
      </c>
      <c r="D438" s="160">
        <v>1824.1</v>
      </c>
      <c r="E438" s="160">
        <v>479.02</v>
      </c>
      <c r="F438" s="160">
        <v>1630.49</v>
      </c>
      <c r="G438" s="160">
        <v>1146.31</v>
      </c>
      <c r="H438" s="160">
        <v>0</v>
      </c>
      <c r="I438" s="160">
        <v>0</v>
      </c>
      <c r="J438" s="160">
        <v>0</v>
      </c>
    </row>
    <row r="439" spans="1:10" ht="15">
      <c r="A439" s="153" t="s">
        <v>262</v>
      </c>
      <c r="B439" s="160">
        <v>358.32</v>
      </c>
      <c r="C439" s="160">
        <v>223.95</v>
      </c>
      <c r="D439" s="160">
        <v>1129.47</v>
      </c>
      <c r="E439" s="160">
        <v>392.34</v>
      </c>
      <c r="F439" s="160">
        <v>550.80999999999995</v>
      </c>
      <c r="G439" s="160">
        <v>489.61</v>
      </c>
      <c r="H439" s="160">
        <v>0</v>
      </c>
      <c r="I439" s="160">
        <v>0</v>
      </c>
      <c r="J439" s="160">
        <v>0</v>
      </c>
    </row>
    <row r="440" spans="1:10" ht="15">
      <c r="A440" s="153" t="s">
        <v>263</v>
      </c>
      <c r="B440" s="160">
        <v>559.01</v>
      </c>
      <c r="C440" s="160">
        <v>617.70000000000005</v>
      </c>
      <c r="D440" s="160">
        <v>1543.14</v>
      </c>
      <c r="E440" s="160">
        <v>496.58</v>
      </c>
      <c r="F440" s="160">
        <v>203.54</v>
      </c>
      <c r="G440" s="160">
        <v>367.07</v>
      </c>
      <c r="H440" s="160">
        <v>0</v>
      </c>
      <c r="I440" s="160">
        <v>0</v>
      </c>
      <c r="J440" s="160">
        <v>0</v>
      </c>
    </row>
    <row r="441" spans="1:10" ht="15">
      <c r="A441" s="153" t="s">
        <v>264</v>
      </c>
      <c r="B441" s="160">
        <v>0</v>
      </c>
      <c r="C441" s="160">
        <v>0</v>
      </c>
      <c r="D441" s="160">
        <v>74</v>
      </c>
      <c r="E441" s="160">
        <v>0</v>
      </c>
      <c r="F441" s="160">
        <v>0</v>
      </c>
      <c r="G441" s="160">
        <v>0</v>
      </c>
      <c r="H441" s="160">
        <v>0</v>
      </c>
      <c r="I441" s="160">
        <v>0</v>
      </c>
      <c r="J441" s="160">
        <v>0</v>
      </c>
    </row>
    <row r="442" spans="1:10" ht="15">
      <c r="A442" s="153" t="s">
        <v>1212</v>
      </c>
      <c r="B442" s="160">
        <v>56.66</v>
      </c>
      <c r="C442" s="160">
        <v>0</v>
      </c>
      <c r="D442" s="160">
        <v>0</v>
      </c>
      <c r="E442" s="160">
        <v>0</v>
      </c>
      <c r="F442" s="160">
        <v>0</v>
      </c>
      <c r="G442" s="160">
        <v>54.45</v>
      </c>
      <c r="H442" s="160"/>
      <c r="I442" s="160"/>
      <c r="J442" s="160"/>
    </row>
    <row r="443" spans="1:10" ht="15">
      <c r="A443" s="153" t="s">
        <v>1218</v>
      </c>
      <c r="B443" s="160">
        <v>0</v>
      </c>
      <c r="C443" s="160">
        <v>0</v>
      </c>
      <c r="D443" s="160">
        <v>1877.64</v>
      </c>
      <c r="E443" s="160">
        <v>222.15</v>
      </c>
      <c r="F443" s="160">
        <v>-2126.16</v>
      </c>
      <c r="G443" s="160">
        <v>149.08000000000001</v>
      </c>
      <c r="H443" s="160"/>
      <c r="I443" s="160"/>
      <c r="J443" s="160"/>
    </row>
    <row r="444" spans="1:10" ht="15">
      <c r="A444" s="153" t="s">
        <v>265</v>
      </c>
      <c r="B444" s="160">
        <v>12.49</v>
      </c>
      <c r="C444" s="160">
        <v>104</v>
      </c>
      <c r="D444" s="160">
        <v>68.819999999999993</v>
      </c>
      <c r="E444" s="160">
        <v>53.17</v>
      </c>
      <c r="F444" s="160">
        <v>0</v>
      </c>
      <c r="G444" s="160">
        <v>40.75</v>
      </c>
      <c r="H444" s="160">
        <v>0</v>
      </c>
      <c r="I444" s="160">
        <v>0</v>
      </c>
      <c r="J444" s="160">
        <v>0</v>
      </c>
    </row>
    <row r="445" spans="1:10" ht="15">
      <c r="A445" s="174" t="s">
        <v>947</v>
      </c>
      <c r="B445" s="175">
        <v>0</v>
      </c>
      <c r="C445" s="175">
        <v>0</v>
      </c>
      <c r="D445" s="175">
        <v>0</v>
      </c>
      <c r="E445" s="175">
        <v>0</v>
      </c>
      <c r="F445" s="175">
        <v>0</v>
      </c>
      <c r="G445" s="175">
        <v>0</v>
      </c>
      <c r="H445" s="160">
        <v>0</v>
      </c>
      <c r="I445" s="160">
        <v>0</v>
      </c>
      <c r="J445" s="160">
        <v>0</v>
      </c>
    </row>
    <row r="446" spans="1:10" ht="15">
      <c r="A446" s="174" t="s">
        <v>946</v>
      </c>
      <c r="B446" s="175">
        <v>0</v>
      </c>
      <c r="C446" s="175">
        <v>0</v>
      </c>
      <c r="D446" s="175">
        <v>0</v>
      </c>
      <c r="E446" s="175">
        <v>0</v>
      </c>
      <c r="F446" s="175">
        <v>0</v>
      </c>
      <c r="G446" s="175">
        <v>0</v>
      </c>
      <c r="H446" s="160">
        <v>0</v>
      </c>
      <c r="I446" s="160">
        <v>0</v>
      </c>
      <c r="J446" s="160">
        <v>0</v>
      </c>
    </row>
    <row r="447" spans="1:10" ht="15">
      <c r="A447" s="153" t="s">
        <v>737</v>
      </c>
      <c r="B447" s="160">
        <v>0</v>
      </c>
      <c r="C447" s="160">
        <v>0</v>
      </c>
      <c r="D447" s="160">
        <v>0</v>
      </c>
      <c r="E447" s="160">
        <v>0</v>
      </c>
      <c r="F447" s="160">
        <v>0</v>
      </c>
      <c r="G447" s="160">
        <v>0</v>
      </c>
      <c r="H447" s="160">
        <v>0</v>
      </c>
      <c r="I447" s="160">
        <v>0</v>
      </c>
      <c r="J447" s="160">
        <v>0</v>
      </c>
    </row>
    <row r="448" spans="1:10" ht="15">
      <c r="A448" s="153" t="s">
        <v>528</v>
      </c>
      <c r="B448" s="160">
        <v>0</v>
      </c>
      <c r="C448" s="160">
        <v>0</v>
      </c>
      <c r="D448" s="160">
        <v>0</v>
      </c>
      <c r="E448" s="160">
        <v>0</v>
      </c>
      <c r="F448" s="160">
        <v>0</v>
      </c>
      <c r="G448" s="160">
        <v>24.99</v>
      </c>
      <c r="H448" s="160">
        <v>0</v>
      </c>
      <c r="I448" s="160">
        <v>0</v>
      </c>
      <c r="J448" s="160">
        <v>0</v>
      </c>
    </row>
    <row r="449" spans="1:10" ht="15">
      <c r="A449" s="153" t="s">
        <v>1211</v>
      </c>
      <c r="B449" s="160">
        <v>160.08000000000001</v>
      </c>
      <c r="C449" s="160">
        <v>0</v>
      </c>
      <c r="D449" s="160">
        <v>197.29</v>
      </c>
      <c r="E449" s="160">
        <v>0</v>
      </c>
      <c r="F449" s="160">
        <v>0</v>
      </c>
      <c r="G449" s="160">
        <v>673.43</v>
      </c>
      <c r="H449" s="160"/>
      <c r="I449" s="160"/>
      <c r="J449" s="160"/>
    </row>
    <row r="450" spans="1:10" ht="15">
      <c r="A450" s="153" t="s">
        <v>1213</v>
      </c>
      <c r="B450" s="160">
        <v>0</v>
      </c>
      <c r="C450" s="160">
        <v>1175.51</v>
      </c>
      <c r="D450" s="160">
        <v>7931.65</v>
      </c>
      <c r="E450" s="160">
        <v>1964.2</v>
      </c>
      <c r="F450" s="160">
        <v>-11071.36</v>
      </c>
      <c r="G450" s="160">
        <v>485</v>
      </c>
      <c r="H450" s="160"/>
      <c r="I450" s="160"/>
      <c r="J450" s="160"/>
    </row>
    <row r="451" spans="1:10" ht="15">
      <c r="A451" s="153" t="s">
        <v>1214</v>
      </c>
      <c r="B451" s="160">
        <v>0</v>
      </c>
      <c r="C451" s="160">
        <v>0</v>
      </c>
      <c r="D451" s="160">
        <v>412.96</v>
      </c>
      <c r="E451" s="160">
        <v>0</v>
      </c>
      <c r="F451" s="160">
        <v>0</v>
      </c>
      <c r="G451" s="160">
        <v>0</v>
      </c>
      <c r="H451" s="160"/>
      <c r="I451" s="160"/>
      <c r="J451" s="160"/>
    </row>
    <row r="452" spans="1:10" ht="15">
      <c r="A452" s="153" t="s">
        <v>1215</v>
      </c>
      <c r="B452" s="160">
        <v>0</v>
      </c>
      <c r="C452" s="160">
        <v>459.96</v>
      </c>
      <c r="D452" s="160">
        <v>0</v>
      </c>
      <c r="E452" s="160">
        <v>0</v>
      </c>
      <c r="F452" s="160">
        <v>0</v>
      </c>
      <c r="G452" s="160">
        <v>0</v>
      </c>
      <c r="H452" s="160"/>
      <c r="I452" s="160"/>
      <c r="J452" s="160"/>
    </row>
    <row r="453" spans="1:10" ht="15">
      <c r="A453" s="153" t="s">
        <v>269</v>
      </c>
      <c r="B453" s="160">
        <v>1437.54</v>
      </c>
      <c r="C453" s="160">
        <v>2741.4</v>
      </c>
      <c r="D453" s="160">
        <v>2110.98</v>
      </c>
      <c r="E453" s="160">
        <v>3813.55</v>
      </c>
      <c r="F453" s="160">
        <v>4642.24</v>
      </c>
      <c r="G453" s="160">
        <v>4356.37</v>
      </c>
      <c r="H453" s="160">
        <v>0</v>
      </c>
      <c r="I453" s="160">
        <v>0</v>
      </c>
      <c r="J453" s="160">
        <v>0</v>
      </c>
    </row>
    <row r="454" spans="1:10" ht="15">
      <c r="A454" s="153" t="s">
        <v>270</v>
      </c>
      <c r="B454" s="160">
        <v>5721.22</v>
      </c>
      <c r="C454" s="160">
        <v>2279.87</v>
      </c>
      <c r="D454" s="160">
        <v>1701.49</v>
      </c>
      <c r="E454" s="160">
        <v>5220.1000000000004</v>
      </c>
      <c r="F454" s="160">
        <v>1774.52</v>
      </c>
      <c r="G454" s="160">
        <v>882.08</v>
      </c>
      <c r="H454" s="160">
        <v>0</v>
      </c>
      <c r="I454" s="160">
        <v>0</v>
      </c>
      <c r="J454" s="160">
        <v>0</v>
      </c>
    </row>
    <row r="455" spans="1:10" ht="15">
      <c r="A455" s="153" t="s">
        <v>271</v>
      </c>
      <c r="B455" s="160">
        <v>310.60000000000002</v>
      </c>
      <c r="C455" s="160">
        <v>2087.7800000000002</v>
      </c>
      <c r="D455" s="160">
        <v>631.92999999999995</v>
      </c>
      <c r="E455" s="160">
        <v>1237.3399999999999</v>
      </c>
      <c r="F455" s="160">
        <v>3477.68</v>
      </c>
      <c r="G455" s="160">
        <v>4233.6400000000003</v>
      </c>
      <c r="H455" s="160">
        <v>0</v>
      </c>
      <c r="I455" s="160">
        <v>0</v>
      </c>
      <c r="J455" s="160">
        <v>0</v>
      </c>
    </row>
    <row r="456" spans="1:10" ht="15">
      <c r="A456" s="153" t="s">
        <v>351</v>
      </c>
      <c r="B456" s="160">
        <v>0</v>
      </c>
      <c r="C456" s="160">
        <v>0</v>
      </c>
      <c r="D456" s="160">
        <v>0</v>
      </c>
      <c r="E456" s="160">
        <v>0</v>
      </c>
      <c r="F456" s="160">
        <v>0</v>
      </c>
      <c r="G456" s="160">
        <v>0</v>
      </c>
      <c r="H456" s="160">
        <v>0</v>
      </c>
      <c r="I456" s="160">
        <v>0</v>
      </c>
      <c r="J456" s="160">
        <v>0</v>
      </c>
    </row>
    <row r="457" spans="1:10" ht="15">
      <c r="A457" s="153" t="s">
        <v>272</v>
      </c>
      <c r="B457" s="160">
        <v>0</v>
      </c>
      <c r="C457" s="160">
        <v>0</v>
      </c>
      <c r="D457" s="160">
        <v>0</v>
      </c>
      <c r="E457" s="160">
        <v>0</v>
      </c>
      <c r="F457" s="160">
        <v>0</v>
      </c>
      <c r="G457" s="160">
        <v>124.06</v>
      </c>
      <c r="H457" s="160">
        <v>0</v>
      </c>
      <c r="I457" s="160">
        <v>0</v>
      </c>
      <c r="J457" s="160">
        <v>0</v>
      </c>
    </row>
    <row r="458" spans="1:10" ht="15">
      <c r="A458" s="153" t="s">
        <v>273</v>
      </c>
      <c r="B458" s="160">
        <v>0</v>
      </c>
      <c r="C458" s="160">
        <v>0</v>
      </c>
      <c r="D458" s="160">
        <v>0</v>
      </c>
      <c r="E458" s="160">
        <v>0</v>
      </c>
      <c r="F458" s="160">
        <v>137.88999999999999</v>
      </c>
      <c r="G458" s="160">
        <v>704.36</v>
      </c>
      <c r="H458" s="160">
        <v>0</v>
      </c>
      <c r="I458" s="160">
        <v>0</v>
      </c>
      <c r="J458" s="160">
        <v>0</v>
      </c>
    </row>
    <row r="459" spans="1:10" ht="15">
      <c r="A459" s="153" t="s">
        <v>274</v>
      </c>
      <c r="B459" s="160">
        <v>1457.91</v>
      </c>
      <c r="C459" s="160">
        <v>0</v>
      </c>
      <c r="D459" s="160">
        <v>1461.49</v>
      </c>
      <c r="E459" s="160">
        <v>602.22</v>
      </c>
      <c r="F459" s="160">
        <v>1235.53</v>
      </c>
      <c r="G459" s="160">
        <v>863.85</v>
      </c>
      <c r="H459" s="160">
        <v>0</v>
      </c>
      <c r="I459" s="160">
        <v>0</v>
      </c>
      <c r="J459" s="160">
        <v>0</v>
      </c>
    </row>
    <row r="460" spans="1:10" ht="15">
      <c r="A460" s="153" t="s">
        <v>275</v>
      </c>
      <c r="B460" s="160">
        <v>1115.8399999999999</v>
      </c>
      <c r="C460" s="160">
        <v>4082.16</v>
      </c>
      <c r="D460" s="160">
        <v>2930.91</v>
      </c>
      <c r="E460" s="160">
        <v>3799.86</v>
      </c>
      <c r="F460" s="160">
        <v>2899.46</v>
      </c>
      <c r="G460" s="160">
        <v>4111.32</v>
      </c>
      <c r="H460" s="160">
        <v>0</v>
      </c>
      <c r="I460" s="160">
        <v>0</v>
      </c>
      <c r="J460" s="160">
        <v>0</v>
      </c>
    </row>
    <row r="461" spans="1:10" ht="15">
      <c r="A461" s="153" t="s">
        <v>268</v>
      </c>
      <c r="B461" s="160">
        <v>0</v>
      </c>
      <c r="C461" s="160">
        <v>524.5</v>
      </c>
      <c r="D461" s="160">
        <v>2419.0700000000002</v>
      </c>
      <c r="E461" s="160">
        <v>250.17</v>
      </c>
      <c r="F461" s="160">
        <v>0</v>
      </c>
      <c r="G461" s="160">
        <v>1748.05</v>
      </c>
      <c r="H461" s="160">
        <v>0</v>
      </c>
      <c r="I461" s="160">
        <v>0</v>
      </c>
      <c r="J461" s="160">
        <v>0</v>
      </c>
    </row>
    <row r="462" spans="1:10" ht="15">
      <c r="A462" s="153" t="s">
        <v>276</v>
      </c>
      <c r="B462" s="160">
        <v>422.38</v>
      </c>
      <c r="C462" s="160">
        <v>0</v>
      </c>
      <c r="D462" s="160">
        <v>753.5</v>
      </c>
      <c r="E462" s="160">
        <v>797.83</v>
      </c>
      <c r="F462" s="160">
        <v>937.88</v>
      </c>
      <c r="G462" s="160">
        <v>648.04</v>
      </c>
      <c r="H462" s="160">
        <v>0</v>
      </c>
      <c r="I462" s="160">
        <v>0</v>
      </c>
      <c r="J462" s="160">
        <v>0</v>
      </c>
    </row>
    <row r="463" spans="1:10" ht="15">
      <c r="A463" s="153" t="s">
        <v>277</v>
      </c>
      <c r="B463" s="160">
        <v>780.81</v>
      </c>
      <c r="C463" s="160">
        <v>1114.3399999999999</v>
      </c>
      <c r="D463" s="160">
        <v>1785.8</v>
      </c>
      <c r="E463" s="160">
        <v>1363.55</v>
      </c>
      <c r="F463" s="160">
        <v>1235.8699999999999</v>
      </c>
      <c r="G463" s="160">
        <v>1157.92</v>
      </c>
      <c r="H463" s="160">
        <v>0</v>
      </c>
      <c r="I463" s="160">
        <v>0</v>
      </c>
      <c r="J463" s="160">
        <v>0</v>
      </c>
    </row>
    <row r="464" spans="1:10" ht="15">
      <c r="A464" s="153" t="s">
        <v>278</v>
      </c>
      <c r="B464" s="160">
        <v>0</v>
      </c>
      <c r="C464" s="160">
        <v>128.22</v>
      </c>
      <c r="D464" s="160">
        <v>0</v>
      </c>
      <c r="E464" s="160">
        <v>0</v>
      </c>
      <c r="F464" s="160">
        <v>0</v>
      </c>
      <c r="G464" s="160">
        <v>294.38</v>
      </c>
      <c r="H464" s="160">
        <v>0</v>
      </c>
      <c r="I464" s="160">
        <v>0</v>
      </c>
      <c r="J464" s="160">
        <v>0</v>
      </c>
    </row>
    <row r="465" spans="1:10" ht="15">
      <c r="A465" s="153" t="s">
        <v>529</v>
      </c>
      <c r="B465" s="160">
        <v>0</v>
      </c>
      <c r="C465" s="160">
        <v>0</v>
      </c>
      <c r="D465" s="160">
        <v>0</v>
      </c>
      <c r="E465" s="160">
        <v>0</v>
      </c>
      <c r="F465" s="160">
        <v>0</v>
      </c>
      <c r="G465" s="160">
        <v>0</v>
      </c>
      <c r="H465" s="160">
        <v>0</v>
      </c>
      <c r="I465" s="160">
        <v>0</v>
      </c>
      <c r="J465" s="160">
        <v>0</v>
      </c>
    </row>
    <row r="466" spans="1:10" ht="15">
      <c r="A466" s="153" t="s">
        <v>530</v>
      </c>
      <c r="B466" s="160">
        <v>0</v>
      </c>
      <c r="C466" s="160">
        <v>0</v>
      </c>
      <c r="D466" s="160">
        <v>597.35</v>
      </c>
      <c r="E466" s="160">
        <v>0</v>
      </c>
      <c r="F466" s="160">
        <v>0</v>
      </c>
      <c r="G466" s="160">
        <v>0</v>
      </c>
      <c r="H466" s="160">
        <v>0</v>
      </c>
      <c r="I466" s="160">
        <v>0</v>
      </c>
      <c r="J466" s="160">
        <v>0</v>
      </c>
    </row>
    <row r="467" spans="1:10" ht="15">
      <c r="A467" s="153" t="s">
        <v>279</v>
      </c>
      <c r="B467" s="160">
        <v>0</v>
      </c>
      <c r="C467" s="160">
        <v>0</v>
      </c>
      <c r="D467" s="160">
        <v>0</v>
      </c>
      <c r="E467" s="160">
        <v>0</v>
      </c>
      <c r="F467" s="160">
        <v>0</v>
      </c>
      <c r="G467" s="160">
        <v>0</v>
      </c>
      <c r="H467" s="160">
        <v>0</v>
      </c>
      <c r="I467" s="160">
        <v>0</v>
      </c>
      <c r="J467" s="160">
        <v>0</v>
      </c>
    </row>
    <row r="468" spans="1:10" ht="15">
      <c r="A468" s="153" t="s">
        <v>280</v>
      </c>
      <c r="B468" s="160">
        <v>2909.24</v>
      </c>
      <c r="C468" s="160">
        <v>2658.47</v>
      </c>
      <c r="D468" s="160">
        <v>3238.96</v>
      </c>
      <c r="E468" s="160">
        <v>3513.16</v>
      </c>
      <c r="F468" s="160">
        <v>6588.42</v>
      </c>
      <c r="G468" s="160">
        <v>7100.29</v>
      </c>
      <c r="H468" s="160">
        <v>0</v>
      </c>
      <c r="I468" s="160">
        <v>0</v>
      </c>
      <c r="J468" s="160">
        <v>0</v>
      </c>
    </row>
    <row r="469" spans="1:10" ht="15">
      <c r="A469" s="153" t="s">
        <v>281</v>
      </c>
      <c r="B469" s="160">
        <v>5697.4</v>
      </c>
      <c r="C469" s="160">
        <v>6352.54</v>
      </c>
      <c r="D469" s="160">
        <v>132.27000000000001</v>
      </c>
      <c r="E469" s="160">
        <v>5991.65</v>
      </c>
      <c r="F469" s="160">
        <v>1340.77</v>
      </c>
      <c r="G469" s="160">
        <v>0</v>
      </c>
      <c r="H469" s="160">
        <v>0</v>
      </c>
      <c r="I469" s="160">
        <v>0</v>
      </c>
      <c r="J469" s="160">
        <v>0</v>
      </c>
    </row>
    <row r="470" spans="1:10" ht="15">
      <c r="A470" s="153" t="s">
        <v>1210</v>
      </c>
      <c r="B470" s="160">
        <v>303.45</v>
      </c>
      <c r="C470" s="160">
        <v>0</v>
      </c>
      <c r="D470" s="160">
        <v>628.28</v>
      </c>
      <c r="E470" s="160">
        <v>0</v>
      </c>
      <c r="F470" s="160">
        <v>0</v>
      </c>
      <c r="G470" s="160">
        <v>121.16</v>
      </c>
      <c r="H470" s="160"/>
      <c r="I470" s="160"/>
      <c r="J470" s="160"/>
    </row>
    <row r="471" spans="1:10" ht="15">
      <c r="A471" s="174" t="s">
        <v>948</v>
      </c>
      <c r="B471" s="175">
        <v>403.34</v>
      </c>
      <c r="C471" s="175">
        <v>0</v>
      </c>
      <c r="D471" s="175">
        <v>127.03</v>
      </c>
      <c r="E471" s="175">
        <v>0</v>
      </c>
      <c r="F471" s="175">
        <v>0</v>
      </c>
      <c r="G471" s="175">
        <v>0</v>
      </c>
      <c r="H471" s="160">
        <v>0</v>
      </c>
      <c r="I471" s="160">
        <v>0</v>
      </c>
      <c r="J471" s="160">
        <v>0</v>
      </c>
    </row>
    <row r="472" spans="1:10" ht="15">
      <c r="A472" s="153" t="s">
        <v>738</v>
      </c>
      <c r="B472" s="160">
        <v>0</v>
      </c>
      <c r="C472" s="160">
        <v>708.85</v>
      </c>
      <c r="D472" s="160">
        <v>2924.15</v>
      </c>
      <c r="E472" s="160">
        <v>1023.71</v>
      </c>
      <c r="F472" s="160">
        <v>0</v>
      </c>
      <c r="G472" s="160">
        <v>707.12</v>
      </c>
      <c r="H472" s="160">
        <v>0</v>
      </c>
      <c r="I472" s="160">
        <v>0</v>
      </c>
      <c r="J472" s="160">
        <v>0</v>
      </c>
    </row>
    <row r="473" spans="1:10" ht="15">
      <c r="A473" s="153" t="s">
        <v>282</v>
      </c>
      <c r="B473" s="160">
        <v>0</v>
      </c>
      <c r="C473" s="160">
        <v>537.88</v>
      </c>
      <c r="D473" s="160">
        <v>0</v>
      </c>
      <c r="E473" s="160">
        <v>606.80999999999995</v>
      </c>
      <c r="F473" s="160">
        <v>3435.33</v>
      </c>
      <c r="G473" s="160">
        <v>0</v>
      </c>
      <c r="H473" s="160">
        <v>0</v>
      </c>
      <c r="I473" s="160">
        <v>0</v>
      </c>
      <c r="J473" s="160">
        <v>0</v>
      </c>
    </row>
    <row r="474" spans="1:10" ht="15">
      <c r="A474" s="153" t="s">
        <v>283</v>
      </c>
      <c r="B474" s="160">
        <v>0</v>
      </c>
      <c r="C474" s="160">
        <v>0</v>
      </c>
      <c r="D474" s="160">
        <v>0</v>
      </c>
      <c r="E474" s="160">
        <v>598.42999999999995</v>
      </c>
      <c r="F474" s="160">
        <v>0</v>
      </c>
      <c r="G474" s="160">
        <v>1075.76</v>
      </c>
      <c r="H474" s="160">
        <v>0</v>
      </c>
      <c r="I474" s="160">
        <v>0</v>
      </c>
      <c r="J474" s="160">
        <v>0</v>
      </c>
    </row>
    <row r="475" spans="1:10" ht="15">
      <c r="A475" s="153" t="s">
        <v>353</v>
      </c>
      <c r="B475" s="160">
        <v>0</v>
      </c>
      <c r="C475" s="160">
        <v>0</v>
      </c>
      <c r="D475" s="160">
        <v>0</v>
      </c>
      <c r="E475" s="160">
        <v>0</v>
      </c>
      <c r="F475" s="160">
        <v>0</v>
      </c>
      <c r="G475" s="160">
        <v>0</v>
      </c>
      <c r="H475" s="160">
        <v>0</v>
      </c>
      <c r="I475" s="160">
        <v>0</v>
      </c>
      <c r="J475" s="160">
        <v>0</v>
      </c>
    </row>
    <row r="476" spans="1:10" ht="15">
      <c r="A476" s="153" t="s">
        <v>1217</v>
      </c>
      <c r="B476" s="160">
        <v>0</v>
      </c>
      <c r="C476" s="160">
        <v>0</v>
      </c>
      <c r="D476" s="160">
        <v>8407.82</v>
      </c>
      <c r="E476" s="160">
        <v>1129.95</v>
      </c>
      <c r="F476" s="160">
        <v>-9537.77</v>
      </c>
      <c r="G476" s="160">
        <v>492.25</v>
      </c>
      <c r="H476" s="160"/>
      <c r="I476" s="160"/>
      <c r="J476" s="160"/>
    </row>
    <row r="477" spans="1:10" ht="15">
      <c r="A477" s="153" t="s">
        <v>1219</v>
      </c>
      <c r="B477" s="160">
        <v>0</v>
      </c>
      <c r="C477" s="160">
        <v>0</v>
      </c>
      <c r="D477" s="160">
        <v>0</v>
      </c>
      <c r="E477" s="160">
        <v>0</v>
      </c>
      <c r="F477" s="160">
        <v>0</v>
      </c>
      <c r="G477" s="160">
        <v>80</v>
      </c>
      <c r="H477" s="160"/>
      <c r="I477" s="160"/>
      <c r="J477" s="160"/>
    </row>
    <row r="478" spans="1:10" ht="15">
      <c r="A478" s="153" t="s">
        <v>1216</v>
      </c>
      <c r="B478" s="160">
        <v>0</v>
      </c>
      <c r="C478" s="160">
        <v>0</v>
      </c>
      <c r="D478" s="160">
        <v>1815.73</v>
      </c>
      <c r="E478" s="160">
        <v>-737.72</v>
      </c>
      <c r="F478" s="160">
        <v>-1078.01</v>
      </c>
      <c r="G478" s="160">
        <v>0</v>
      </c>
      <c r="H478" s="160"/>
      <c r="I478" s="160"/>
      <c r="J478" s="160"/>
    </row>
    <row r="479" spans="1:10" ht="15">
      <c r="A479" s="174" t="s">
        <v>949</v>
      </c>
      <c r="B479" s="175">
        <v>0</v>
      </c>
      <c r="C479" s="175">
        <v>0</v>
      </c>
      <c r="D479" s="175">
        <v>0</v>
      </c>
      <c r="E479" s="175">
        <v>0</v>
      </c>
      <c r="F479" s="175">
        <v>0</v>
      </c>
      <c r="G479" s="175">
        <v>0</v>
      </c>
      <c r="H479" s="160">
        <v>0</v>
      </c>
      <c r="I479" s="160">
        <v>0</v>
      </c>
      <c r="J479" s="160">
        <v>0</v>
      </c>
    </row>
    <row r="480" spans="1:10" ht="15">
      <c r="A480" s="153" t="s">
        <v>739</v>
      </c>
      <c r="B480" s="160">
        <v>0</v>
      </c>
      <c r="C480" s="160">
        <v>0</v>
      </c>
      <c r="D480" s="160">
        <v>0</v>
      </c>
      <c r="E480" s="160">
        <v>0</v>
      </c>
      <c r="F480" s="160">
        <v>0</v>
      </c>
      <c r="G480" s="160">
        <v>0</v>
      </c>
      <c r="H480" s="160">
        <v>0</v>
      </c>
      <c r="I480" s="160">
        <v>0</v>
      </c>
      <c r="J480" s="160">
        <v>0</v>
      </c>
    </row>
    <row r="481" spans="1:16" ht="15">
      <c r="A481" s="153" t="s">
        <v>285</v>
      </c>
      <c r="B481" s="160">
        <v>18957.330000000002</v>
      </c>
      <c r="C481" s="160">
        <v>770</v>
      </c>
      <c r="D481" s="160">
        <v>322.89</v>
      </c>
      <c r="E481" s="160">
        <v>195</v>
      </c>
      <c r="F481" s="160">
        <v>4</v>
      </c>
      <c r="G481" s="160">
        <v>52</v>
      </c>
      <c r="H481" s="160">
        <v>0</v>
      </c>
      <c r="I481" s="160">
        <v>0</v>
      </c>
      <c r="J481" s="160">
        <v>0</v>
      </c>
    </row>
    <row r="482" spans="1:16" ht="15">
      <c r="A482" s="153" t="s">
        <v>286</v>
      </c>
      <c r="B482" s="160">
        <v>0</v>
      </c>
      <c r="C482" s="160">
        <v>177</v>
      </c>
      <c r="D482" s="160">
        <v>0</v>
      </c>
      <c r="E482" s="160">
        <v>26.98</v>
      </c>
      <c r="F482" s="160">
        <v>260</v>
      </c>
      <c r="G482" s="160">
        <v>50</v>
      </c>
      <c r="H482" s="160">
        <v>0</v>
      </c>
      <c r="I482" s="160">
        <v>0</v>
      </c>
      <c r="J482" s="160">
        <v>0</v>
      </c>
    </row>
    <row r="483" spans="1:16" ht="15">
      <c r="A483" s="153" t="s">
        <v>531</v>
      </c>
      <c r="B483" s="160">
        <v>0</v>
      </c>
      <c r="C483" s="160">
        <v>0</v>
      </c>
      <c r="D483" s="160">
        <v>0</v>
      </c>
      <c r="E483" s="160">
        <v>0</v>
      </c>
      <c r="F483" s="160">
        <v>0</v>
      </c>
      <c r="G483" s="160">
        <v>0</v>
      </c>
      <c r="H483" s="160">
        <v>0</v>
      </c>
      <c r="I483" s="160">
        <v>0</v>
      </c>
      <c r="J483" s="160">
        <v>0</v>
      </c>
    </row>
    <row r="484" spans="1:16" ht="15">
      <c r="A484" s="153" t="s">
        <v>532</v>
      </c>
      <c r="B484" s="160">
        <v>0</v>
      </c>
      <c r="C484" s="160">
        <v>0</v>
      </c>
      <c r="D484" s="160">
        <v>0</v>
      </c>
      <c r="E484" s="160">
        <v>1020</v>
      </c>
      <c r="F484" s="160">
        <v>0</v>
      </c>
      <c r="G484" s="160">
        <v>0</v>
      </c>
      <c r="H484" s="160">
        <v>0</v>
      </c>
      <c r="I484" s="160">
        <v>0</v>
      </c>
      <c r="J484" s="160">
        <v>0</v>
      </c>
    </row>
    <row r="485" spans="1:16" s="51" customFormat="1" ht="15">
      <c r="A485" s="8" t="s">
        <v>767</v>
      </c>
      <c r="B485" s="164">
        <v>50255.43</v>
      </c>
      <c r="C485" s="164">
        <v>38361.61</v>
      </c>
      <c r="D485" s="164">
        <v>58465.4</v>
      </c>
      <c r="E485" s="164">
        <v>45839.14</v>
      </c>
      <c r="F485" s="164">
        <v>19722.02</v>
      </c>
      <c r="G485" s="164">
        <v>44753.39</v>
      </c>
      <c r="H485" s="164">
        <v>26543.31</v>
      </c>
      <c r="I485" s="164">
        <v>41315.660000000003</v>
      </c>
      <c r="J485" s="164">
        <v>42336.63</v>
      </c>
      <c r="K485" s="93">
        <f>B485-SUM(B428:B484)</f>
        <v>0</v>
      </c>
      <c r="L485" s="93">
        <f t="shared" ref="L485:P485" si="11">C485-SUM(C428:C484)</f>
        <v>0</v>
      </c>
      <c r="M485" s="93">
        <f t="shared" si="11"/>
        <v>0</v>
      </c>
      <c r="N485" s="93">
        <f t="shared" si="11"/>
        <v>0</v>
      </c>
      <c r="O485" s="93">
        <f t="shared" si="11"/>
        <v>0</v>
      </c>
      <c r="P485" s="93">
        <f t="shared" si="11"/>
        <v>0</v>
      </c>
    </row>
    <row r="486" spans="1:16" s="51" customFormat="1" ht="15">
      <c r="A486" s="8"/>
      <c r="B486" s="160"/>
      <c r="C486" s="160"/>
      <c r="D486" s="160"/>
      <c r="E486" s="160"/>
      <c r="F486" s="160"/>
      <c r="G486" s="160"/>
      <c r="H486" s="160"/>
      <c r="I486" s="160"/>
      <c r="J486" s="160"/>
    </row>
    <row r="487" spans="1:16" ht="15">
      <c r="A487" s="153" t="s">
        <v>287</v>
      </c>
      <c r="B487" s="160">
        <v>2189</v>
      </c>
      <c r="C487" s="160">
        <v>0</v>
      </c>
      <c r="D487" s="160">
        <v>0</v>
      </c>
      <c r="E487" s="160">
        <v>0</v>
      </c>
      <c r="F487" s="160">
        <v>1250</v>
      </c>
      <c r="G487" s="160">
        <v>1202.24</v>
      </c>
      <c r="H487" s="160">
        <v>0</v>
      </c>
      <c r="I487" s="160">
        <v>0</v>
      </c>
      <c r="J487" s="160">
        <v>0</v>
      </c>
    </row>
    <row r="488" spans="1:16" ht="15">
      <c r="A488" s="174" t="s">
        <v>950</v>
      </c>
      <c r="B488" s="175">
        <v>1007</v>
      </c>
      <c r="C488" s="175">
        <v>50</v>
      </c>
      <c r="D488" s="175">
        <v>0</v>
      </c>
      <c r="E488" s="175">
        <v>0</v>
      </c>
      <c r="F488" s="175">
        <v>0</v>
      </c>
      <c r="G488" s="175">
        <v>0</v>
      </c>
      <c r="H488" s="160">
        <v>0</v>
      </c>
      <c r="I488" s="160">
        <v>0</v>
      </c>
      <c r="J488" s="160">
        <v>0</v>
      </c>
    </row>
    <row r="489" spans="1:16" ht="15">
      <c r="A489" s="261" t="s">
        <v>1222</v>
      </c>
      <c r="B489" s="175">
        <v>0</v>
      </c>
      <c r="C489" s="175">
        <v>0</v>
      </c>
      <c r="D489" s="175">
        <v>1378</v>
      </c>
      <c r="E489" s="175">
        <v>0</v>
      </c>
      <c r="F489" s="175">
        <v>0</v>
      </c>
      <c r="G489" s="175">
        <v>0</v>
      </c>
      <c r="H489" s="160"/>
      <c r="I489" s="160"/>
      <c r="J489" s="160"/>
    </row>
    <row r="490" spans="1:16" ht="15">
      <c r="A490" s="261" t="s">
        <v>1223</v>
      </c>
      <c r="B490" s="175">
        <v>0</v>
      </c>
      <c r="C490" s="175">
        <v>0</v>
      </c>
      <c r="D490" s="175">
        <v>85</v>
      </c>
      <c r="E490" s="175">
        <v>0</v>
      </c>
      <c r="F490" s="175">
        <v>0</v>
      </c>
      <c r="G490" s="175">
        <v>0</v>
      </c>
      <c r="H490" s="160"/>
      <c r="I490" s="160"/>
      <c r="J490" s="160"/>
    </row>
    <row r="491" spans="1:16" ht="15">
      <c r="A491" s="153" t="s">
        <v>740</v>
      </c>
      <c r="B491" s="160">
        <v>0</v>
      </c>
      <c r="C491" s="160">
        <v>0</v>
      </c>
      <c r="D491" s="160">
        <v>892.5</v>
      </c>
      <c r="E491" s="160">
        <v>0</v>
      </c>
      <c r="F491" s="160">
        <v>0</v>
      </c>
      <c r="G491" s="160">
        <v>0</v>
      </c>
      <c r="H491" s="160">
        <v>0</v>
      </c>
      <c r="I491" s="160">
        <v>0</v>
      </c>
      <c r="J491" s="160">
        <v>0</v>
      </c>
    </row>
    <row r="492" spans="1:16" ht="15">
      <c r="A492" s="174" t="s">
        <v>951</v>
      </c>
      <c r="B492" s="175">
        <v>0</v>
      </c>
      <c r="C492" s="175">
        <v>0</v>
      </c>
      <c r="D492" s="175">
        <v>0</v>
      </c>
      <c r="E492" s="175">
        <v>0</v>
      </c>
      <c r="F492" s="175">
        <v>0</v>
      </c>
      <c r="G492" s="175">
        <v>0</v>
      </c>
      <c r="H492" s="160">
        <v>0</v>
      </c>
      <c r="I492" s="160">
        <v>0</v>
      </c>
      <c r="J492" s="160">
        <v>0</v>
      </c>
    </row>
    <row r="493" spans="1:16" ht="15">
      <c r="A493" s="153" t="s">
        <v>391</v>
      </c>
      <c r="B493" s="160">
        <v>0</v>
      </c>
      <c r="C493" s="160">
        <v>0</v>
      </c>
      <c r="D493" s="160">
        <v>0</v>
      </c>
      <c r="E493" s="160">
        <v>0</v>
      </c>
      <c r="F493" s="160">
        <v>0</v>
      </c>
      <c r="G493" s="160">
        <v>0</v>
      </c>
      <c r="H493" s="160">
        <v>0</v>
      </c>
      <c r="I493" s="160">
        <v>0</v>
      </c>
      <c r="J493" s="160">
        <v>0</v>
      </c>
    </row>
    <row r="494" spans="1:16" ht="15">
      <c r="A494" s="174" t="s">
        <v>952</v>
      </c>
      <c r="B494" s="175">
        <v>0</v>
      </c>
      <c r="C494" s="175">
        <v>0</v>
      </c>
      <c r="D494" s="175">
        <v>1803</v>
      </c>
      <c r="E494" s="175">
        <v>0</v>
      </c>
      <c r="F494" s="175">
        <v>0</v>
      </c>
      <c r="G494" s="175">
        <v>0</v>
      </c>
      <c r="H494" s="160">
        <v>0</v>
      </c>
      <c r="I494" s="160">
        <v>0</v>
      </c>
      <c r="J494" s="160">
        <v>0</v>
      </c>
    </row>
    <row r="495" spans="1:16" ht="15">
      <c r="A495" s="174" t="s">
        <v>955</v>
      </c>
      <c r="B495" s="175">
        <v>0</v>
      </c>
      <c r="C495" s="175">
        <v>81.11</v>
      </c>
      <c r="D495" s="175">
        <v>0</v>
      </c>
      <c r="E495" s="175">
        <v>0</v>
      </c>
      <c r="F495" s="175">
        <v>0</v>
      </c>
      <c r="G495" s="175">
        <v>0</v>
      </c>
      <c r="H495" s="160">
        <v>0</v>
      </c>
      <c r="I495" s="160">
        <v>0</v>
      </c>
      <c r="J495" s="160">
        <v>0</v>
      </c>
    </row>
    <row r="496" spans="1:16" ht="15">
      <c r="A496" s="174" t="s">
        <v>953</v>
      </c>
      <c r="B496" s="175">
        <v>0</v>
      </c>
      <c r="C496" s="175">
        <v>0</v>
      </c>
      <c r="D496" s="175">
        <v>0</v>
      </c>
      <c r="E496" s="175">
        <v>0</v>
      </c>
      <c r="F496" s="175">
        <v>150</v>
      </c>
      <c r="G496" s="175">
        <v>0</v>
      </c>
      <c r="H496" s="160">
        <v>0</v>
      </c>
      <c r="I496" s="160">
        <v>0</v>
      </c>
      <c r="J496" s="160">
        <v>0</v>
      </c>
    </row>
    <row r="497" spans="1:16" ht="15">
      <c r="A497" s="174" t="s">
        <v>954</v>
      </c>
      <c r="B497" s="175">
        <v>0</v>
      </c>
      <c r="C497" s="175">
        <v>0</v>
      </c>
      <c r="D497" s="175">
        <v>0</v>
      </c>
      <c r="E497" s="175">
        <v>0</v>
      </c>
      <c r="F497" s="175">
        <v>0</v>
      </c>
      <c r="G497" s="175">
        <v>0</v>
      </c>
      <c r="H497" s="160">
        <v>0</v>
      </c>
      <c r="I497" s="160">
        <v>0</v>
      </c>
      <c r="J497" s="160">
        <v>0</v>
      </c>
    </row>
    <row r="498" spans="1:16" ht="15">
      <c r="A498" s="174" t="s">
        <v>958</v>
      </c>
      <c r="B498" s="175">
        <v>0</v>
      </c>
      <c r="C498" s="175">
        <v>0</v>
      </c>
      <c r="D498" s="175">
        <v>0</v>
      </c>
      <c r="E498" s="175">
        <v>0</v>
      </c>
      <c r="F498" s="175">
        <v>0</v>
      </c>
      <c r="G498" s="175">
        <v>0</v>
      </c>
      <c r="H498" s="160">
        <v>0</v>
      </c>
      <c r="I498" s="160">
        <v>0</v>
      </c>
      <c r="J498" s="160">
        <v>0</v>
      </c>
    </row>
    <row r="499" spans="1:16" ht="15">
      <c r="A499" s="261" t="s">
        <v>1221</v>
      </c>
      <c r="B499" s="175">
        <v>0</v>
      </c>
      <c r="C499" s="175">
        <v>0</v>
      </c>
      <c r="D499" s="175">
        <v>0</v>
      </c>
      <c r="E499" s="175">
        <v>25</v>
      </c>
      <c r="F499" s="175">
        <v>0</v>
      </c>
      <c r="G499" s="175">
        <v>0</v>
      </c>
      <c r="H499" s="160"/>
      <c r="I499" s="160"/>
      <c r="J499" s="160"/>
    </row>
    <row r="500" spans="1:16" ht="15">
      <c r="A500" s="261" t="s">
        <v>1220</v>
      </c>
      <c r="B500" s="175">
        <v>175</v>
      </c>
      <c r="C500" s="175">
        <v>0</v>
      </c>
      <c r="D500" s="175">
        <v>425</v>
      </c>
      <c r="E500" s="175">
        <v>0</v>
      </c>
      <c r="F500" s="175">
        <v>375</v>
      </c>
      <c r="G500" s="175">
        <v>0</v>
      </c>
      <c r="H500" s="160"/>
      <c r="I500" s="160"/>
      <c r="J500" s="160"/>
    </row>
    <row r="501" spans="1:16" ht="15">
      <c r="A501" s="261" t="s">
        <v>1224</v>
      </c>
      <c r="B501" s="175">
        <v>0</v>
      </c>
      <c r="C501" s="175">
        <v>0</v>
      </c>
      <c r="D501" s="175">
        <v>0</v>
      </c>
      <c r="E501" s="175">
        <v>461.81</v>
      </c>
      <c r="F501" s="175">
        <v>0</v>
      </c>
      <c r="G501" s="175">
        <v>0</v>
      </c>
      <c r="H501" s="160"/>
      <c r="I501" s="160"/>
      <c r="J501" s="160"/>
    </row>
    <row r="502" spans="1:16" ht="15">
      <c r="A502" s="261" t="s">
        <v>1225</v>
      </c>
      <c r="B502" s="175">
        <v>0</v>
      </c>
      <c r="C502" s="175">
        <v>0</v>
      </c>
      <c r="D502" s="175">
        <v>0</v>
      </c>
      <c r="E502" s="175">
        <v>1732.5</v>
      </c>
      <c r="F502" s="175">
        <v>0</v>
      </c>
      <c r="G502" s="175">
        <v>350</v>
      </c>
      <c r="H502" s="160"/>
      <c r="I502" s="160"/>
      <c r="J502" s="160"/>
    </row>
    <row r="503" spans="1:16" ht="15">
      <c r="A503" s="261" t="s">
        <v>1226</v>
      </c>
      <c r="B503" s="175">
        <v>0</v>
      </c>
      <c r="C503" s="175">
        <v>0</v>
      </c>
      <c r="D503" s="175">
        <v>0</v>
      </c>
      <c r="E503" s="175">
        <v>42.99</v>
      </c>
      <c r="F503" s="175">
        <v>0</v>
      </c>
      <c r="G503" s="175">
        <v>0</v>
      </c>
      <c r="H503" s="160"/>
      <c r="I503" s="160"/>
      <c r="J503" s="160"/>
    </row>
    <row r="504" spans="1:16" ht="15">
      <c r="A504" s="261" t="s">
        <v>1227</v>
      </c>
      <c r="B504" s="175">
        <v>0</v>
      </c>
      <c r="C504" s="175">
        <v>0</v>
      </c>
      <c r="D504" s="175">
        <v>0</v>
      </c>
      <c r="E504" s="175">
        <v>0</v>
      </c>
      <c r="F504" s="175">
        <v>334.24</v>
      </c>
      <c r="G504" s="175">
        <v>0</v>
      </c>
      <c r="H504" s="160"/>
      <c r="I504" s="160"/>
      <c r="J504" s="160"/>
    </row>
    <row r="505" spans="1:16" ht="15">
      <c r="A505" s="261" t="s">
        <v>1228</v>
      </c>
      <c r="B505" s="175">
        <v>0</v>
      </c>
      <c r="C505" s="175">
        <v>0</v>
      </c>
      <c r="D505" s="175">
        <v>0</v>
      </c>
      <c r="E505" s="175">
        <v>0</v>
      </c>
      <c r="F505" s="175">
        <v>350</v>
      </c>
      <c r="G505" s="175">
        <v>0</v>
      </c>
      <c r="H505" s="160"/>
      <c r="I505" s="160"/>
      <c r="J505" s="160"/>
    </row>
    <row r="506" spans="1:16" ht="15">
      <c r="A506" s="153" t="s">
        <v>289</v>
      </c>
      <c r="B506" s="160">
        <v>190.36</v>
      </c>
      <c r="C506" s="160">
        <v>0</v>
      </c>
      <c r="D506" s="160">
        <v>0</v>
      </c>
      <c r="E506" s="160">
        <v>0</v>
      </c>
      <c r="F506" s="160">
        <v>0</v>
      </c>
      <c r="G506" s="160">
        <v>0</v>
      </c>
      <c r="H506" s="160">
        <v>0</v>
      </c>
      <c r="I506" s="160">
        <v>0</v>
      </c>
      <c r="J506" s="160">
        <v>0</v>
      </c>
    </row>
    <row r="507" spans="1:16" ht="15">
      <c r="A507" s="153" t="s">
        <v>742</v>
      </c>
      <c r="B507" s="160">
        <v>0</v>
      </c>
      <c r="C507" s="160">
        <v>0</v>
      </c>
      <c r="D507" s="160">
        <v>0</v>
      </c>
      <c r="E507" s="160">
        <v>0</v>
      </c>
      <c r="F507" s="160">
        <v>2973</v>
      </c>
      <c r="G507" s="160">
        <v>0</v>
      </c>
      <c r="H507" s="160">
        <v>0</v>
      </c>
      <c r="I507" s="160">
        <v>0</v>
      </c>
      <c r="J507" s="160">
        <v>0</v>
      </c>
    </row>
    <row r="508" spans="1:16" ht="15">
      <c r="A508" s="153" t="s">
        <v>746</v>
      </c>
      <c r="B508" s="160">
        <v>0</v>
      </c>
      <c r="C508" s="160">
        <v>0</v>
      </c>
      <c r="D508" s="160">
        <v>0</v>
      </c>
      <c r="E508" s="160">
        <v>0</v>
      </c>
      <c r="F508" s="160">
        <v>0</v>
      </c>
      <c r="G508" s="160">
        <v>0</v>
      </c>
      <c r="H508" s="160">
        <v>0</v>
      </c>
      <c r="I508" s="160">
        <v>0</v>
      </c>
      <c r="J508" s="160">
        <v>0</v>
      </c>
    </row>
    <row r="509" spans="1:16" ht="15">
      <c r="A509" s="174" t="s">
        <v>956</v>
      </c>
      <c r="B509" s="175">
        <v>0</v>
      </c>
      <c r="C509" s="175">
        <v>0</v>
      </c>
      <c r="D509" s="175">
        <v>0</v>
      </c>
      <c r="E509" s="175">
        <v>0</v>
      </c>
      <c r="F509" s="175">
        <v>0</v>
      </c>
      <c r="G509" s="175">
        <v>0</v>
      </c>
      <c r="H509" s="160">
        <v>0</v>
      </c>
      <c r="I509" s="160">
        <v>0</v>
      </c>
      <c r="J509" s="160">
        <v>0</v>
      </c>
    </row>
    <row r="510" spans="1:16" ht="15">
      <c r="A510" s="174" t="s">
        <v>957</v>
      </c>
      <c r="B510" s="175">
        <v>0</v>
      </c>
      <c r="C510" s="175">
        <v>0</v>
      </c>
      <c r="D510" s="175">
        <v>0</v>
      </c>
      <c r="E510" s="175">
        <v>0</v>
      </c>
      <c r="F510" s="175">
        <v>0</v>
      </c>
      <c r="G510" s="175">
        <v>0</v>
      </c>
      <c r="H510" s="160">
        <v>0</v>
      </c>
      <c r="I510" s="160">
        <v>0</v>
      </c>
      <c r="J510" s="160">
        <v>0</v>
      </c>
    </row>
    <row r="511" spans="1:16" ht="15">
      <c r="A511" s="219" t="s">
        <v>793</v>
      </c>
      <c r="B511" s="160">
        <v>0</v>
      </c>
      <c r="C511" s="160">
        <v>0</v>
      </c>
      <c r="D511" s="160">
        <v>0</v>
      </c>
      <c r="E511" s="160">
        <v>0</v>
      </c>
      <c r="F511" s="160">
        <v>0</v>
      </c>
      <c r="G511" s="160">
        <v>0</v>
      </c>
      <c r="H511" s="160">
        <v>0</v>
      </c>
      <c r="I511" s="160">
        <v>0</v>
      </c>
      <c r="J511" s="160">
        <v>0</v>
      </c>
    </row>
    <row r="512" spans="1:16" s="51" customFormat="1" ht="15">
      <c r="A512" s="8" t="s">
        <v>768</v>
      </c>
      <c r="B512" s="164">
        <v>3561.36</v>
      </c>
      <c r="C512" s="164">
        <v>131.11000000000001</v>
      </c>
      <c r="D512" s="164">
        <v>4583.5</v>
      </c>
      <c r="E512" s="164">
        <v>2262.3000000000002</v>
      </c>
      <c r="F512" s="164">
        <v>5432.24</v>
      </c>
      <c r="G512" s="164">
        <v>1552.24</v>
      </c>
      <c r="H512" s="164">
        <v>255.45</v>
      </c>
      <c r="I512" s="164">
        <v>2521.1999999999998</v>
      </c>
      <c r="J512" s="164">
        <v>516</v>
      </c>
      <c r="K512" s="93">
        <f>B512-SUM(B487:B511)</f>
        <v>0</v>
      </c>
      <c r="L512" s="93">
        <f t="shared" ref="L512:P512" si="12">C512-SUM(C487:C511)</f>
        <v>0</v>
      </c>
      <c r="M512" s="93">
        <f t="shared" si="12"/>
        <v>0</v>
      </c>
      <c r="N512" s="93">
        <f t="shared" si="12"/>
        <v>0</v>
      </c>
      <c r="O512" s="93">
        <f t="shared" si="12"/>
        <v>0</v>
      </c>
      <c r="P512" s="93">
        <f t="shared" si="12"/>
        <v>0</v>
      </c>
    </row>
    <row r="513" spans="1:10" s="51" customFormat="1" ht="15">
      <c r="A513" s="8"/>
      <c r="B513" s="160"/>
      <c r="C513" s="160"/>
      <c r="D513" s="160"/>
      <c r="E513" s="160"/>
      <c r="F513" s="160"/>
      <c r="G513" s="160"/>
      <c r="H513" s="160"/>
      <c r="I513" s="160"/>
      <c r="J513" s="160"/>
    </row>
    <row r="514" spans="1:10" ht="15">
      <c r="A514" s="153" t="s">
        <v>292</v>
      </c>
      <c r="B514" s="160">
        <v>911.48</v>
      </c>
      <c r="C514" s="160">
        <v>2850.58</v>
      </c>
      <c r="D514" s="160">
        <v>6061.97</v>
      </c>
      <c r="E514" s="160">
        <v>3618.68</v>
      </c>
      <c r="F514" s="160">
        <v>25331.43</v>
      </c>
      <c r="G514" s="160">
        <v>1334.81</v>
      </c>
      <c r="H514" s="160">
        <v>0</v>
      </c>
      <c r="I514" s="160">
        <v>0</v>
      </c>
      <c r="J514" s="160">
        <v>0</v>
      </c>
    </row>
    <row r="515" spans="1:10" ht="15">
      <c r="A515" s="153" t="s">
        <v>293</v>
      </c>
      <c r="B515" s="160">
        <v>10306.5</v>
      </c>
      <c r="C515" s="160">
        <v>6592.2</v>
      </c>
      <c r="D515" s="160">
        <v>0</v>
      </c>
      <c r="E515" s="160">
        <v>0</v>
      </c>
      <c r="F515" s="160">
        <v>30690.35</v>
      </c>
      <c r="G515" s="160">
        <v>115689.5</v>
      </c>
      <c r="H515" s="160">
        <v>0</v>
      </c>
      <c r="I515" s="160">
        <v>0</v>
      </c>
      <c r="J515" s="160">
        <v>0</v>
      </c>
    </row>
    <row r="516" spans="1:10" ht="15">
      <c r="A516" s="153" t="s">
        <v>1229</v>
      </c>
      <c r="B516" s="160">
        <v>0</v>
      </c>
      <c r="C516" s="160">
        <v>1465</v>
      </c>
      <c r="D516" s="160">
        <v>0</v>
      </c>
      <c r="E516" s="160">
        <v>0</v>
      </c>
      <c r="F516" s="160">
        <v>0</v>
      </c>
      <c r="G516" s="160">
        <v>0</v>
      </c>
      <c r="H516" s="160"/>
      <c r="I516" s="160"/>
      <c r="J516" s="160"/>
    </row>
    <row r="517" spans="1:10" ht="15">
      <c r="A517" s="153" t="s">
        <v>294</v>
      </c>
      <c r="B517" s="160">
        <v>0</v>
      </c>
      <c r="C517" s="160">
        <v>0</v>
      </c>
      <c r="D517" s="160">
        <v>300</v>
      </c>
      <c r="E517" s="160">
        <v>60</v>
      </c>
      <c r="F517" s="160">
        <v>0</v>
      </c>
      <c r="G517" s="160">
        <v>0</v>
      </c>
      <c r="H517" s="160">
        <v>0</v>
      </c>
      <c r="I517" s="160">
        <v>0</v>
      </c>
      <c r="J517" s="160">
        <v>0</v>
      </c>
    </row>
    <row r="518" spans="1:10" ht="15">
      <c r="A518" s="153" t="s">
        <v>295</v>
      </c>
      <c r="B518" s="160">
        <v>390</v>
      </c>
      <c r="C518" s="160">
        <v>0</v>
      </c>
      <c r="D518" s="160">
        <v>0</v>
      </c>
      <c r="E518" s="160">
        <v>0</v>
      </c>
      <c r="F518" s="160">
        <v>0</v>
      </c>
      <c r="G518" s="160">
        <v>0</v>
      </c>
      <c r="H518" s="160">
        <v>0</v>
      </c>
      <c r="I518" s="160">
        <v>0</v>
      </c>
      <c r="J518" s="160">
        <v>0</v>
      </c>
    </row>
    <row r="519" spans="1:10" ht="15">
      <c r="A519" s="153" t="s">
        <v>296</v>
      </c>
      <c r="B519" s="160">
        <v>375</v>
      </c>
      <c r="C519" s="160">
        <v>1020</v>
      </c>
      <c r="D519" s="160">
        <v>798</v>
      </c>
      <c r="E519" s="160">
        <v>88</v>
      </c>
      <c r="F519" s="160">
        <v>2405</v>
      </c>
      <c r="G519" s="160">
        <v>2990</v>
      </c>
      <c r="H519" s="160">
        <v>0</v>
      </c>
      <c r="I519" s="160">
        <v>0</v>
      </c>
      <c r="J519" s="160">
        <v>0</v>
      </c>
    </row>
    <row r="520" spans="1:10" ht="15">
      <c r="A520" s="153" t="s">
        <v>297</v>
      </c>
      <c r="B520" s="160">
        <v>1991.04</v>
      </c>
      <c r="C520" s="160">
        <v>995.52</v>
      </c>
      <c r="D520" s="160">
        <v>18775</v>
      </c>
      <c r="E520" s="160">
        <v>0</v>
      </c>
      <c r="F520" s="160">
        <v>24400</v>
      </c>
      <c r="G520" s="160">
        <v>24055.52</v>
      </c>
      <c r="H520" s="160">
        <v>0</v>
      </c>
      <c r="I520" s="160">
        <v>0</v>
      </c>
      <c r="J520" s="160">
        <v>0</v>
      </c>
    </row>
    <row r="521" spans="1:10" ht="15">
      <c r="A521" s="153" t="s">
        <v>298</v>
      </c>
      <c r="B521" s="160">
        <v>12324.1</v>
      </c>
      <c r="C521" s="160">
        <v>0</v>
      </c>
      <c r="D521" s="160">
        <v>21139.02</v>
      </c>
      <c r="E521" s="160">
        <v>23860.62</v>
      </c>
      <c r="F521" s="160">
        <v>55409.61</v>
      </c>
      <c r="G521" s="160">
        <v>62078.78</v>
      </c>
      <c r="H521" s="160">
        <v>0</v>
      </c>
      <c r="I521" s="160">
        <v>0</v>
      </c>
      <c r="J521" s="160">
        <v>0</v>
      </c>
    </row>
    <row r="522" spans="1:10" ht="15">
      <c r="A522" s="153" t="s">
        <v>299</v>
      </c>
      <c r="B522" s="160">
        <v>89263</v>
      </c>
      <c r="C522" s="160">
        <v>93044.71</v>
      </c>
      <c r="D522" s="160">
        <v>107108.84</v>
      </c>
      <c r="E522" s="160">
        <v>93974.5</v>
      </c>
      <c r="F522" s="160">
        <v>104031.9</v>
      </c>
      <c r="G522" s="160">
        <v>252163.65</v>
      </c>
      <c r="H522" s="160">
        <v>0</v>
      </c>
      <c r="I522" s="160">
        <v>0</v>
      </c>
      <c r="J522" s="160">
        <v>0</v>
      </c>
    </row>
    <row r="523" spans="1:10" ht="15">
      <c r="A523" s="153" t="s">
        <v>533</v>
      </c>
      <c r="B523" s="160">
        <v>1950</v>
      </c>
      <c r="C523" s="160">
        <v>0</v>
      </c>
      <c r="D523" s="160">
        <v>0</v>
      </c>
      <c r="E523" s="160">
        <v>0</v>
      </c>
      <c r="F523" s="160">
        <v>17029.13</v>
      </c>
      <c r="G523" s="160">
        <v>11300</v>
      </c>
      <c r="H523" s="160">
        <v>0</v>
      </c>
      <c r="I523" s="160">
        <v>0</v>
      </c>
      <c r="J523" s="160">
        <v>0</v>
      </c>
    </row>
    <row r="524" spans="1:10" ht="15">
      <c r="A524" s="153" t="s">
        <v>749</v>
      </c>
      <c r="B524" s="160">
        <v>0</v>
      </c>
      <c r="C524" s="160">
        <v>0</v>
      </c>
      <c r="D524" s="160">
        <v>0</v>
      </c>
      <c r="E524" s="160">
        <v>0</v>
      </c>
      <c r="F524" s="160">
        <v>0</v>
      </c>
      <c r="G524" s="160">
        <v>0</v>
      </c>
      <c r="H524" s="160">
        <v>0</v>
      </c>
      <c r="I524" s="160">
        <v>0</v>
      </c>
      <c r="J524" s="160">
        <v>0</v>
      </c>
    </row>
    <row r="525" spans="1:10" ht="15">
      <c r="A525" s="174" t="s">
        <v>960</v>
      </c>
      <c r="B525" s="175">
        <v>0</v>
      </c>
      <c r="C525" s="175">
        <v>0</v>
      </c>
      <c r="D525" s="175">
        <v>0</v>
      </c>
      <c r="E525" s="175">
        <v>0</v>
      </c>
      <c r="F525" s="175">
        <v>0</v>
      </c>
      <c r="G525" s="175">
        <v>0</v>
      </c>
      <c r="H525" s="160">
        <v>0</v>
      </c>
      <c r="I525" s="160">
        <v>0</v>
      </c>
      <c r="J525" s="160">
        <v>0</v>
      </c>
    </row>
    <row r="526" spans="1:10" ht="15">
      <c r="A526" s="174" t="s">
        <v>961</v>
      </c>
      <c r="B526" s="175">
        <v>0</v>
      </c>
      <c r="C526" s="175">
        <v>0</v>
      </c>
      <c r="D526" s="175">
        <v>0</v>
      </c>
      <c r="E526" s="175">
        <v>0</v>
      </c>
      <c r="F526" s="175">
        <v>0</v>
      </c>
      <c r="G526" s="175">
        <v>0</v>
      </c>
      <c r="H526" s="160">
        <v>0</v>
      </c>
      <c r="I526" s="160">
        <v>0</v>
      </c>
      <c r="J526" s="160">
        <v>0</v>
      </c>
    </row>
    <row r="527" spans="1:10" ht="15">
      <c r="A527" s="153" t="s">
        <v>534</v>
      </c>
      <c r="B527" s="160">
        <v>0</v>
      </c>
      <c r="C527" s="160">
        <v>0</v>
      </c>
      <c r="D527" s="160">
        <v>0</v>
      </c>
      <c r="E527" s="160">
        <v>0</v>
      </c>
      <c r="F527" s="160">
        <v>4800</v>
      </c>
      <c r="G527" s="160">
        <v>7500</v>
      </c>
      <c r="H527" s="160">
        <v>0</v>
      </c>
      <c r="I527" s="160">
        <v>0</v>
      </c>
      <c r="J527" s="160">
        <v>0</v>
      </c>
    </row>
    <row r="528" spans="1:10" ht="15">
      <c r="A528" s="153" t="s">
        <v>750</v>
      </c>
      <c r="B528" s="160">
        <v>0</v>
      </c>
      <c r="C528" s="160">
        <v>0</v>
      </c>
      <c r="D528" s="160">
        <v>0</v>
      </c>
      <c r="E528" s="160">
        <v>0</v>
      </c>
      <c r="F528" s="160">
        <v>0</v>
      </c>
      <c r="G528" s="160">
        <v>0</v>
      </c>
      <c r="H528" s="160">
        <v>0</v>
      </c>
      <c r="I528" s="160">
        <v>0</v>
      </c>
      <c r="J528" s="160">
        <v>0</v>
      </c>
    </row>
    <row r="529" spans="1:16" ht="15">
      <c r="A529" s="153" t="s">
        <v>535</v>
      </c>
      <c r="B529" s="160">
        <v>0</v>
      </c>
      <c r="C529" s="160">
        <v>0</v>
      </c>
      <c r="D529" s="160">
        <v>2800</v>
      </c>
      <c r="E529" s="160">
        <v>0</v>
      </c>
      <c r="F529" s="160">
        <v>0</v>
      </c>
      <c r="G529" s="160">
        <v>1110</v>
      </c>
      <c r="H529" s="160">
        <v>0</v>
      </c>
      <c r="I529" s="160">
        <v>0</v>
      </c>
      <c r="J529" s="160">
        <v>0</v>
      </c>
    </row>
    <row r="530" spans="1:16" ht="15">
      <c r="A530" s="153" t="s">
        <v>751</v>
      </c>
      <c r="B530" s="160">
        <v>0</v>
      </c>
      <c r="C530" s="160">
        <v>0</v>
      </c>
      <c r="D530" s="160">
        <v>0</v>
      </c>
      <c r="E530" s="160">
        <v>0</v>
      </c>
      <c r="F530" s="160">
        <v>0</v>
      </c>
      <c r="G530" s="160">
        <v>0</v>
      </c>
      <c r="H530" s="160">
        <v>0</v>
      </c>
      <c r="I530" s="160">
        <v>0</v>
      </c>
      <c r="J530" s="160">
        <v>0</v>
      </c>
    </row>
    <row r="531" spans="1:16" ht="15">
      <c r="A531" s="153" t="s">
        <v>752</v>
      </c>
      <c r="B531" s="160">
        <v>0</v>
      </c>
      <c r="C531" s="160">
        <v>0</v>
      </c>
      <c r="D531" s="160">
        <v>0</v>
      </c>
      <c r="E531" s="160">
        <v>0</v>
      </c>
      <c r="F531" s="160">
        <v>0</v>
      </c>
      <c r="G531" s="160">
        <v>0</v>
      </c>
      <c r="H531" s="160">
        <v>0</v>
      </c>
      <c r="I531" s="160">
        <v>0</v>
      </c>
      <c r="J531" s="160">
        <v>0</v>
      </c>
    </row>
    <row r="532" spans="1:16" ht="15">
      <c r="A532" s="153" t="s">
        <v>300</v>
      </c>
      <c r="B532" s="160">
        <v>49148.84</v>
      </c>
      <c r="C532" s="160">
        <v>41237.75</v>
      </c>
      <c r="D532" s="160">
        <v>50121.279999999999</v>
      </c>
      <c r="E532" s="160">
        <v>58440.23</v>
      </c>
      <c r="F532" s="160">
        <v>74582.070000000007</v>
      </c>
      <c r="G532" s="160">
        <v>43152.83</v>
      </c>
      <c r="H532" s="160">
        <v>0</v>
      </c>
      <c r="I532" s="160">
        <v>0</v>
      </c>
      <c r="J532" s="160">
        <v>0</v>
      </c>
    </row>
    <row r="533" spans="1:16" ht="15">
      <c r="A533" s="153" t="s">
        <v>1230</v>
      </c>
      <c r="B533" s="160">
        <v>0</v>
      </c>
      <c r="C533" s="160">
        <v>4574.7</v>
      </c>
      <c r="D533" s="160">
        <v>0</v>
      </c>
      <c r="E533" s="160">
        <v>18488.95</v>
      </c>
      <c r="F533" s="160">
        <v>-21486.83</v>
      </c>
      <c r="G533" s="160">
        <v>2386.8000000000002</v>
      </c>
      <c r="H533" s="160"/>
      <c r="I533" s="160"/>
      <c r="J533" s="160"/>
    </row>
    <row r="534" spans="1:16" ht="15">
      <c r="A534" s="153" t="s">
        <v>1231</v>
      </c>
      <c r="B534" s="160">
        <v>0</v>
      </c>
      <c r="C534" s="160">
        <v>0</v>
      </c>
      <c r="D534" s="160">
        <v>6502.32</v>
      </c>
      <c r="E534" s="160">
        <v>0</v>
      </c>
      <c r="F534" s="160">
        <v>0</v>
      </c>
      <c r="G534" s="160">
        <v>0</v>
      </c>
      <c r="H534" s="160"/>
      <c r="I534" s="160"/>
      <c r="J534" s="160"/>
    </row>
    <row r="535" spans="1:16" ht="15">
      <c r="A535" s="153" t="s">
        <v>1232</v>
      </c>
      <c r="B535" s="160">
        <v>0</v>
      </c>
      <c r="C535" s="160">
        <v>0</v>
      </c>
      <c r="D535" s="160">
        <v>0</v>
      </c>
      <c r="E535" s="160">
        <v>0</v>
      </c>
      <c r="F535" s="160">
        <v>99.45</v>
      </c>
      <c r="G535" s="160">
        <v>0</v>
      </c>
      <c r="H535" s="160"/>
      <c r="I535" s="160"/>
      <c r="J535" s="160"/>
    </row>
    <row r="536" spans="1:16" ht="15">
      <c r="A536" s="153" t="s">
        <v>1233</v>
      </c>
      <c r="B536" s="160">
        <v>0</v>
      </c>
      <c r="C536" s="160">
        <v>0</v>
      </c>
      <c r="D536" s="160">
        <v>0</v>
      </c>
      <c r="E536" s="160">
        <v>39</v>
      </c>
      <c r="F536" s="160">
        <v>0</v>
      </c>
      <c r="G536" s="160">
        <v>0</v>
      </c>
      <c r="H536" s="160"/>
      <c r="I536" s="160"/>
      <c r="J536" s="160"/>
    </row>
    <row r="537" spans="1:16" ht="15">
      <c r="A537" s="153" t="s">
        <v>394</v>
      </c>
      <c r="B537" s="160">
        <v>0</v>
      </c>
      <c r="C537" s="160">
        <v>0</v>
      </c>
      <c r="D537" s="160">
        <v>0</v>
      </c>
      <c r="E537" s="160">
        <v>0</v>
      </c>
      <c r="F537" s="160">
        <v>0</v>
      </c>
      <c r="G537" s="160">
        <v>0</v>
      </c>
      <c r="H537" s="160">
        <v>0</v>
      </c>
      <c r="I537" s="160">
        <v>0</v>
      </c>
      <c r="J537" s="160">
        <v>0</v>
      </c>
    </row>
    <row r="538" spans="1:16" ht="15">
      <c r="A538" s="153" t="s">
        <v>354</v>
      </c>
      <c r="B538" s="160">
        <v>0</v>
      </c>
      <c r="C538" s="160">
        <v>0</v>
      </c>
      <c r="D538" s="160">
        <v>0</v>
      </c>
      <c r="E538" s="160">
        <v>0</v>
      </c>
      <c r="F538" s="160">
        <v>256.70999999999998</v>
      </c>
      <c r="G538" s="160">
        <v>-13200</v>
      </c>
      <c r="H538" s="160">
        <v>0</v>
      </c>
      <c r="I538" s="160">
        <v>0</v>
      </c>
      <c r="J538" s="160">
        <v>0</v>
      </c>
    </row>
    <row r="539" spans="1:16" ht="15">
      <c r="A539" s="153" t="s">
        <v>301</v>
      </c>
      <c r="B539" s="160">
        <v>0</v>
      </c>
      <c r="C539" s="160">
        <v>170.91</v>
      </c>
      <c r="D539" s="160">
        <v>0</v>
      </c>
      <c r="E539" s="160">
        <v>0</v>
      </c>
      <c r="F539" s="160">
        <v>0</v>
      </c>
      <c r="G539" s="160">
        <v>0</v>
      </c>
      <c r="H539" s="160">
        <v>0</v>
      </c>
      <c r="I539" s="160">
        <v>0</v>
      </c>
      <c r="J539" s="160">
        <v>0</v>
      </c>
    </row>
    <row r="540" spans="1:16" ht="15">
      <c r="A540" s="174" t="s">
        <v>959</v>
      </c>
      <c r="B540" s="175">
        <v>75226.7</v>
      </c>
      <c r="C540" s="175">
        <v>79631.34</v>
      </c>
      <c r="D540" s="175">
        <v>79882.95</v>
      </c>
      <c r="E540" s="175">
        <v>75365.22</v>
      </c>
      <c r="F540" s="175">
        <v>73752.3</v>
      </c>
      <c r="G540" s="175">
        <v>100065.29</v>
      </c>
      <c r="H540" s="160">
        <v>0</v>
      </c>
      <c r="I540" s="160">
        <v>0</v>
      </c>
      <c r="J540" s="160">
        <v>0</v>
      </c>
    </row>
    <row r="541" spans="1:16" ht="15">
      <c r="A541" s="153" t="s">
        <v>754</v>
      </c>
      <c r="B541" s="160">
        <v>0</v>
      </c>
      <c r="C541" s="160">
        <v>0</v>
      </c>
      <c r="D541" s="160">
        <v>0</v>
      </c>
      <c r="E541" s="160">
        <v>0</v>
      </c>
      <c r="F541" s="160">
        <v>0</v>
      </c>
      <c r="G541" s="160">
        <v>0</v>
      </c>
      <c r="H541" s="160">
        <v>0</v>
      </c>
      <c r="I541" s="160">
        <v>0</v>
      </c>
      <c r="J541" s="160">
        <v>0</v>
      </c>
    </row>
    <row r="542" spans="1:16" ht="15">
      <c r="A542" s="153" t="s">
        <v>536</v>
      </c>
      <c r="B542" s="160">
        <v>0</v>
      </c>
      <c r="C542" s="160">
        <v>0</v>
      </c>
      <c r="D542" s="160">
        <v>0</v>
      </c>
      <c r="E542" s="160">
        <v>0</v>
      </c>
      <c r="F542" s="160">
        <v>0</v>
      </c>
      <c r="G542" s="160">
        <v>0</v>
      </c>
      <c r="H542" s="160">
        <v>0</v>
      </c>
      <c r="I542" s="160">
        <v>0</v>
      </c>
      <c r="J542" s="160">
        <v>0</v>
      </c>
    </row>
    <row r="543" spans="1:16" ht="15">
      <c r="A543" s="153" t="s">
        <v>302</v>
      </c>
      <c r="B543" s="160">
        <v>160</v>
      </c>
      <c r="C543" s="160">
        <v>0</v>
      </c>
      <c r="D543" s="160">
        <v>15003.95</v>
      </c>
      <c r="E543" s="160">
        <v>6064.95</v>
      </c>
      <c r="F543" s="160">
        <v>0</v>
      </c>
      <c r="G543" s="160">
        <v>199186.05</v>
      </c>
      <c r="H543" s="160">
        <v>0</v>
      </c>
      <c r="I543" s="160">
        <v>0</v>
      </c>
      <c r="J543" s="160">
        <v>0</v>
      </c>
    </row>
    <row r="544" spans="1:16" s="51" customFormat="1" ht="15">
      <c r="A544" s="8" t="s">
        <v>769</v>
      </c>
      <c r="B544" s="164">
        <v>242046.66</v>
      </c>
      <c r="C544" s="164">
        <v>231582.71</v>
      </c>
      <c r="D544" s="164">
        <v>308493.33</v>
      </c>
      <c r="E544" s="164">
        <v>280000.15000000002</v>
      </c>
      <c r="F544" s="164">
        <v>391301.12</v>
      </c>
      <c r="G544" s="164">
        <v>809813.23</v>
      </c>
      <c r="H544" s="164">
        <v>438789</v>
      </c>
      <c r="I544" s="164">
        <v>250605</v>
      </c>
      <c r="J544" s="164">
        <v>256775.64</v>
      </c>
      <c r="K544" s="93">
        <f>B544-SUM(B514:B543)</f>
        <v>0</v>
      </c>
      <c r="L544" s="93">
        <f t="shared" ref="L544:P544" si="13">C544-SUM(C514:C543)</f>
        <v>0</v>
      </c>
      <c r="M544" s="93">
        <f t="shared" si="13"/>
        <v>0</v>
      </c>
      <c r="N544" s="93">
        <f t="shared" si="13"/>
        <v>0</v>
      </c>
      <c r="O544" s="93">
        <f t="shared" si="13"/>
        <v>0</v>
      </c>
      <c r="P544" s="93">
        <f t="shared" si="13"/>
        <v>0</v>
      </c>
    </row>
    <row r="545" spans="1:10" s="51" customFormat="1" ht="15">
      <c r="A545" s="8"/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1:10" ht="15">
      <c r="A546" s="153" t="s">
        <v>772</v>
      </c>
      <c r="B546" s="160">
        <v>47272</v>
      </c>
      <c r="C546" s="160">
        <v>43913</v>
      </c>
      <c r="D546" s="160">
        <v>37532</v>
      </c>
      <c r="E546" s="160">
        <v>54899</v>
      </c>
      <c r="F546" s="160">
        <v>22112</v>
      </c>
      <c r="G546" s="160">
        <v>145471</v>
      </c>
      <c r="H546" s="160">
        <v>27627.48</v>
      </c>
      <c r="I546" s="160">
        <v>28037.360000000001</v>
      </c>
      <c r="J546" s="160">
        <v>28524.54</v>
      </c>
    </row>
    <row r="547" spans="1:10" s="51" customFormat="1" ht="15">
      <c r="A547" s="8" t="s">
        <v>773</v>
      </c>
      <c r="B547" s="164">
        <v>47272</v>
      </c>
      <c r="C547" s="164">
        <v>43913</v>
      </c>
      <c r="D547" s="164">
        <v>37532</v>
      </c>
      <c r="E547" s="164">
        <v>54899</v>
      </c>
      <c r="F547" s="164">
        <v>22112</v>
      </c>
      <c r="G547" s="164">
        <v>145471</v>
      </c>
      <c r="H547" s="164">
        <v>27627.48</v>
      </c>
      <c r="I547" s="164">
        <v>28037.360000000001</v>
      </c>
      <c r="J547" s="164">
        <v>28524.54</v>
      </c>
    </row>
    <row r="548" spans="1:10" s="51" customFormat="1" ht="15">
      <c r="A548" s="8"/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1:10" s="51" customFormat="1" ht="15">
      <c r="A549" s="174" t="s">
        <v>962</v>
      </c>
      <c r="B549" s="175">
        <v>0</v>
      </c>
      <c r="C549" s="175">
        <v>0</v>
      </c>
      <c r="D549" s="175">
        <v>0</v>
      </c>
      <c r="E549" s="175">
        <v>0</v>
      </c>
      <c r="F549" s="175">
        <v>0</v>
      </c>
      <c r="G549" s="175">
        <v>0</v>
      </c>
      <c r="H549" s="160">
        <v>0</v>
      </c>
      <c r="I549" s="160">
        <v>0</v>
      </c>
      <c r="J549" s="160">
        <v>0</v>
      </c>
    </row>
    <row r="550" spans="1:10" s="51" customFormat="1" ht="15">
      <c r="A550" s="174" t="s">
        <v>963</v>
      </c>
      <c r="B550" s="175">
        <v>0</v>
      </c>
      <c r="C550" s="175">
        <v>0</v>
      </c>
      <c r="D550" s="175">
        <v>0</v>
      </c>
      <c r="E550" s="175">
        <v>0</v>
      </c>
      <c r="F550" s="175">
        <v>0</v>
      </c>
      <c r="G550" s="175">
        <v>0</v>
      </c>
      <c r="H550" s="160">
        <v>0</v>
      </c>
      <c r="I550" s="160">
        <v>0</v>
      </c>
      <c r="J550" s="160">
        <v>0</v>
      </c>
    </row>
    <row r="551" spans="1:10" s="51" customFormat="1" ht="15">
      <c r="A551" s="261" t="s">
        <v>1234</v>
      </c>
      <c r="B551" s="175">
        <v>0</v>
      </c>
      <c r="C551" s="175">
        <v>400</v>
      </c>
      <c r="D551" s="175">
        <v>0</v>
      </c>
      <c r="E551" s="175">
        <v>0</v>
      </c>
      <c r="F551" s="175">
        <v>0</v>
      </c>
      <c r="G551" s="175">
        <v>0</v>
      </c>
      <c r="H551" s="160"/>
      <c r="I551" s="160"/>
      <c r="J551" s="160"/>
    </row>
    <row r="552" spans="1:10" s="51" customFormat="1" ht="15">
      <c r="A552" s="261" t="s">
        <v>1235</v>
      </c>
      <c r="B552" s="175">
        <v>0</v>
      </c>
      <c r="C552" s="175">
        <v>1590</v>
      </c>
      <c r="D552" s="175">
        <v>0</v>
      </c>
      <c r="E552" s="175">
        <v>0</v>
      </c>
      <c r="F552" s="175">
        <v>0</v>
      </c>
      <c r="G552" s="175">
        <v>0</v>
      </c>
      <c r="H552" s="160"/>
      <c r="I552" s="160"/>
      <c r="J552" s="160"/>
    </row>
    <row r="553" spans="1:10" s="51" customFormat="1" ht="15">
      <c r="A553" s="261" t="s">
        <v>1236</v>
      </c>
      <c r="B553" s="175">
        <v>0</v>
      </c>
      <c r="C553" s="175">
        <v>41.3</v>
      </c>
      <c r="D553" s="175">
        <v>0</v>
      </c>
      <c r="E553" s="175">
        <v>0</v>
      </c>
      <c r="F553" s="175">
        <v>0</v>
      </c>
      <c r="G553" s="175">
        <v>0</v>
      </c>
      <c r="H553" s="160"/>
      <c r="I553" s="160"/>
      <c r="J553" s="160"/>
    </row>
    <row r="554" spans="1:10" s="51" customFormat="1" ht="15">
      <c r="A554" s="261" t="s">
        <v>1237</v>
      </c>
      <c r="B554" s="175">
        <v>0</v>
      </c>
      <c r="C554" s="175">
        <v>0</v>
      </c>
      <c r="D554" s="175">
        <v>0</v>
      </c>
      <c r="E554" s="175">
        <v>0</v>
      </c>
      <c r="F554" s="175">
        <v>23.53</v>
      </c>
      <c r="G554" s="175">
        <v>0</v>
      </c>
      <c r="H554" s="160"/>
      <c r="I554" s="160"/>
      <c r="J554" s="160"/>
    </row>
    <row r="555" spans="1:10" ht="15">
      <c r="A555" s="153" t="s">
        <v>537</v>
      </c>
      <c r="B555" s="160">
        <v>0</v>
      </c>
      <c r="C555" s="160">
        <v>0</v>
      </c>
      <c r="D555" s="160">
        <v>0</v>
      </c>
      <c r="E555" s="160">
        <v>0</v>
      </c>
      <c r="F555" s="160">
        <v>0</v>
      </c>
      <c r="G555" s="160">
        <v>0</v>
      </c>
      <c r="H555" s="160">
        <v>0</v>
      </c>
      <c r="I555" s="160">
        <v>0</v>
      </c>
      <c r="J555" s="160">
        <v>0</v>
      </c>
    </row>
    <row r="556" spans="1:10" ht="15">
      <c r="A556" s="153" t="s">
        <v>304</v>
      </c>
      <c r="B556" s="160">
        <v>0</v>
      </c>
      <c r="C556" s="160">
        <v>0</v>
      </c>
      <c r="D556" s="160">
        <v>0</v>
      </c>
      <c r="E556" s="160">
        <v>0</v>
      </c>
      <c r="F556" s="160">
        <v>0</v>
      </c>
      <c r="G556" s="160">
        <v>0</v>
      </c>
      <c r="H556" s="160">
        <v>0</v>
      </c>
      <c r="I556" s="160">
        <v>0</v>
      </c>
      <c r="J556" s="160">
        <v>0</v>
      </c>
    </row>
    <row r="557" spans="1:10" ht="15">
      <c r="A557" s="153" t="s">
        <v>306</v>
      </c>
      <c r="B557" s="160">
        <v>0</v>
      </c>
      <c r="C557" s="160">
        <v>0</v>
      </c>
      <c r="D557" s="160">
        <v>0</v>
      </c>
      <c r="E557" s="160">
        <v>0</v>
      </c>
      <c r="F557" s="160">
        <v>0</v>
      </c>
      <c r="G557" s="160">
        <v>0</v>
      </c>
      <c r="H557" s="160">
        <v>0</v>
      </c>
      <c r="I557" s="160">
        <v>0</v>
      </c>
      <c r="J557" s="160">
        <v>0</v>
      </c>
    </row>
    <row r="558" spans="1:10" ht="15">
      <c r="A558" s="153" t="s">
        <v>307</v>
      </c>
      <c r="B558" s="160">
        <v>-5239.2</v>
      </c>
      <c r="C558" s="160">
        <v>0</v>
      </c>
      <c r="D558" s="160">
        <v>1067.6600000000001</v>
      </c>
      <c r="E558" s="160">
        <v>0</v>
      </c>
      <c r="F558" s="160">
        <v>-86762.58</v>
      </c>
      <c r="G558" s="160">
        <v>17438</v>
      </c>
      <c r="H558" s="160">
        <v>0</v>
      </c>
      <c r="I558" s="160">
        <v>0</v>
      </c>
      <c r="J558" s="160">
        <v>0</v>
      </c>
    </row>
    <row r="559" spans="1:10" ht="15">
      <c r="A559" s="153" t="s">
        <v>308</v>
      </c>
      <c r="B559" s="160">
        <v>0</v>
      </c>
      <c r="C559" s="160">
        <v>0</v>
      </c>
      <c r="D559" s="160">
        <v>0</v>
      </c>
      <c r="E559" s="160">
        <v>0</v>
      </c>
      <c r="F559" s="160">
        <v>0</v>
      </c>
      <c r="G559" s="160">
        <v>0</v>
      </c>
      <c r="H559" s="160">
        <v>0</v>
      </c>
      <c r="I559" s="160">
        <v>0</v>
      </c>
      <c r="J559" s="160">
        <v>0</v>
      </c>
    </row>
    <row r="560" spans="1:10" ht="15">
      <c r="A560" s="153" t="s">
        <v>309</v>
      </c>
      <c r="B560" s="160">
        <v>0</v>
      </c>
      <c r="C560" s="160">
        <v>0</v>
      </c>
      <c r="D560" s="160">
        <v>0</v>
      </c>
      <c r="E560" s="160">
        <v>0</v>
      </c>
      <c r="F560" s="160">
        <v>0</v>
      </c>
      <c r="G560" s="160">
        <v>1979</v>
      </c>
      <c r="H560" s="160">
        <v>0</v>
      </c>
      <c r="I560" s="160">
        <v>0</v>
      </c>
      <c r="J560" s="160">
        <v>0</v>
      </c>
    </row>
    <row r="561" spans="1:16" ht="15">
      <c r="A561" s="174" t="s">
        <v>964</v>
      </c>
      <c r="B561" s="175">
        <v>265</v>
      </c>
      <c r="C561" s="175">
        <v>0</v>
      </c>
      <c r="D561" s="175">
        <v>0</v>
      </c>
      <c r="E561" s="175">
        <v>0</v>
      </c>
      <c r="F561" s="175">
        <v>0</v>
      </c>
      <c r="G561" s="175">
        <v>0</v>
      </c>
      <c r="H561" s="160">
        <v>0</v>
      </c>
      <c r="I561" s="160">
        <v>0</v>
      </c>
      <c r="J561" s="160">
        <v>0</v>
      </c>
    </row>
    <row r="562" spans="1:16" ht="15">
      <c r="A562" s="153" t="s">
        <v>310</v>
      </c>
      <c r="B562" s="160">
        <v>0</v>
      </c>
      <c r="C562" s="160">
        <v>0</v>
      </c>
      <c r="D562" s="160">
        <v>0</v>
      </c>
      <c r="E562" s="160">
        <v>-2.2400000000000002</v>
      </c>
      <c r="F562" s="160">
        <v>0</v>
      </c>
      <c r="G562" s="160">
        <v>0</v>
      </c>
      <c r="H562" s="160">
        <v>0</v>
      </c>
      <c r="I562" s="160">
        <v>0</v>
      </c>
      <c r="J562" s="160">
        <v>0</v>
      </c>
    </row>
    <row r="563" spans="1:16" ht="15">
      <c r="A563" s="153" t="s">
        <v>311</v>
      </c>
      <c r="B563" s="160">
        <v>12282.14</v>
      </c>
      <c r="C563" s="160">
        <v>56</v>
      </c>
      <c r="D563" s="160">
        <v>493.59</v>
      </c>
      <c r="E563" s="160">
        <v>3208.99</v>
      </c>
      <c r="F563" s="160">
        <v>11435.3</v>
      </c>
      <c r="G563" s="160">
        <v>46282.86</v>
      </c>
      <c r="H563" s="160">
        <v>0</v>
      </c>
      <c r="I563" s="160">
        <v>0</v>
      </c>
      <c r="J563" s="160">
        <v>0</v>
      </c>
    </row>
    <row r="564" spans="1:16" ht="15">
      <c r="A564" s="153" t="s">
        <v>312</v>
      </c>
      <c r="B564" s="160">
        <v>0</v>
      </c>
      <c r="C564" s="160">
        <v>0</v>
      </c>
      <c r="D564" s="160">
        <v>301.94</v>
      </c>
      <c r="E564" s="160">
        <v>67</v>
      </c>
      <c r="F564" s="160">
        <v>367.7</v>
      </c>
      <c r="G564" s="160">
        <v>144.16</v>
      </c>
      <c r="H564" s="160">
        <v>0</v>
      </c>
      <c r="I564" s="160">
        <v>0</v>
      </c>
      <c r="J564" s="160">
        <v>0</v>
      </c>
    </row>
    <row r="565" spans="1:16" ht="15">
      <c r="A565" s="153" t="s">
        <v>313</v>
      </c>
      <c r="B565" s="160">
        <v>0</v>
      </c>
      <c r="C565" s="160">
        <v>0</v>
      </c>
      <c r="D565" s="160">
        <v>0</v>
      </c>
      <c r="E565" s="160">
        <v>0</v>
      </c>
      <c r="F565" s="160">
        <v>0</v>
      </c>
      <c r="G565" s="160">
        <v>0</v>
      </c>
      <c r="H565" s="160">
        <v>0</v>
      </c>
      <c r="I565" s="160">
        <v>0</v>
      </c>
      <c r="J565" s="160">
        <v>0</v>
      </c>
    </row>
    <row r="566" spans="1:16" ht="15">
      <c r="A566" s="153" t="s">
        <v>314</v>
      </c>
      <c r="B566" s="160">
        <v>-12.51</v>
      </c>
      <c r="C566" s="160">
        <v>-10.02</v>
      </c>
      <c r="D566" s="160">
        <v>-49.99</v>
      </c>
      <c r="E566" s="160">
        <v>-42.69</v>
      </c>
      <c r="F566" s="160">
        <v>-50</v>
      </c>
      <c r="G566" s="160">
        <v>-50.03</v>
      </c>
      <c r="H566" s="160">
        <v>0</v>
      </c>
      <c r="I566" s="160">
        <v>0</v>
      </c>
      <c r="J566" s="160">
        <v>0</v>
      </c>
    </row>
    <row r="567" spans="1:16" ht="15">
      <c r="A567" s="174" t="s">
        <v>965</v>
      </c>
      <c r="B567" s="175">
        <v>0</v>
      </c>
      <c r="C567" s="175">
        <v>0</v>
      </c>
      <c r="D567" s="175">
        <v>0</v>
      </c>
      <c r="E567" s="175">
        <v>0</v>
      </c>
      <c r="F567" s="175">
        <v>0</v>
      </c>
      <c r="G567" s="175">
        <v>277.89999999999998</v>
      </c>
      <c r="H567" s="160">
        <v>0</v>
      </c>
      <c r="I567" s="160">
        <v>0</v>
      </c>
      <c r="J567" s="160">
        <v>0</v>
      </c>
    </row>
    <row r="568" spans="1:16" ht="15">
      <c r="A568" s="153" t="s">
        <v>315</v>
      </c>
      <c r="B568" s="160">
        <v>-1928.79</v>
      </c>
      <c r="C568" s="160">
        <v>0</v>
      </c>
      <c r="D568" s="160">
        <v>0</v>
      </c>
      <c r="E568" s="160">
        <v>-18369.599999999999</v>
      </c>
      <c r="F568" s="160">
        <v>0</v>
      </c>
      <c r="G568" s="160">
        <v>0</v>
      </c>
      <c r="H568" s="160">
        <v>0</v>
      </c>
      <c r="I568" s="160">
        <v>0</v>
      </c>
      <c r="J568" s="160">
        <v>0</v>
      </c>
    </row>
    <row r="569" spans="1:16" ht="15">
      <c r="A569" s="153" t="s">
        <v>538</v>
      </c>
      <c r="B569" s="160">
        <v>0</v>
      </c>
      <c r="C569" s="160">
        <v>0</v>
      </c>
      <c r="D569" s="160">
        <v>0</v>
      </c>
      <c r="E569" s="160">
        <v>0</v>
      </c>
      <c r="F569" s="160">
        <v>0</v>
      </c>
      <c r="G569" s="160">
        <v>0</v>
      </c>
      <c r="H569" s="160">
        <v>0</v>
      </c>
      <c r="I569" s="160">
        <v>0</v>
      </c>
      <c r="J569" s="160">
        <v>0</v>
      </c>
    </row>
    <row r="570" spans="1:16" ht="15">
      <c r="A570" s="219" t="s">
        <v>794</v>
      </c>
      <c r="B570" s="160">
        <v>215</v>
      </c>
      <c r="C570" s="160">
        <v>1000</v>
      </c>
      <c r="D570" s="160">
        <v>0</v>
      </c>
      <c r="E570" s="160">
        <v>70</v>
      </c>
      <c r="F570" s="160">
        <v>0</v>
      </c>
      <c r="G570" s="160">
        <v>0</v>
      </c>
      <c r="H570" s="160">
        <v>0</v>
      </c>
      <c r="I570" s="160">
        <v>0</v>
      </c>
      <c r="J570" s="160">
        <v>0</v>
      </c>
    </row>
    <row r="571" spans="1:16" s="51" customFormat="1" ht="15">
      <c r="A571" s="8" t="s">
        <v>770</v>
      </c>
      <c r="B571" s="164">
        <v>5581.64</v>
      </c>
      <c r="C571" s="164">
        <v>3077.28</v>
      </c>
      <c r="D571" s="164">
        <v>1813.2</v>
      </c>
      <c r="E571" s="164">
        <v>-15068.54</v>
      </c>
      <c r="F571" s="164">
        <v>-74986.05</v>
      </c>
      <c r="G571" s="164">
        <v>66071.89</v>
      </c>
      <c r="H571" s="164">
        <v>632.75</v>
      </c>
      <c r="I571" s="164">
        <v>241.75</v>
      </c>
      <c r="J571" s="164">
        <v>484.25</v>
      </c>
      <c r="K571" s="93">
        <f>B571-SUM(B549:B570)</f>
        <v>0</v>
      </c>
      <c r="L571" s="93">
        <f t="shared" ref="L571:P571" si="14">C571-SUM(C549:C570)</f>
        <v>0</v>
      </c>
      <c r="M571" s="93">
        <f t="shared" si="14"/>
        <v>0</v>
      </c>
      <c r="N571" s="93">
        <f t="shared" si="14"/>
        <v>0</v>
      </c>
      <c r="O571" s="93">
        <f t="shared" si="14"/>
        <v>0</v>
      </c>
      <c r="P571" s="93">
        <f t="shared" si="14"/>
        <v>0</v>
      </c>
    </row>
    <row r="572" spans="1:16" s="51" customFormat="1" ht="15">
      <c r="A572" s="8"/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1:16" s="51" customFormat="1" ht="15">
      <c r="A573" s="156" t="s">
        <v>220</v>
      </c>
      <c r="B573" s="160">
        <v>0</v>
      </c>
      <c r="C573" s="160">
        <v>0</v>
      </c>
      <c r="D573" s="160">
        <v>0</v>
      </c>
      <c r="E573" s="160">
        <v>0</v>
      </c>
      <c r="F573" s="160">
        <v>0</v>
      </c>
      <c r="G573" s="160">
        <v>0</v>
      </c>
      <c r="H573" s="160">
        <v>0</v>
      </c>
      <c r="I573" s="160">
        <v>0</v>
      </c>
      <c r="J573" s="160">
        <v>0</v>
      </c>
    </row>
    <row r="574" spans="1:16" s="51" customFormat="1" ht="15">
      <c r="A574" s="156" t="s">
        <v>221</v>
      </c>
      <c r="B574" s="160">
        <v>0</v>
      </c>
      <c r="C574" s="160">
        <v>0</v>
      </c>
      <c r="D574" s="160">
        <v>0</v>
      </c>
      <c r="E574" s="160">
        <v>20.14</v>
      </c>
      <c r="F574" s="160">
        <v>0</v>
      </c>
      <c r="G574" s="160">
        <v>0</v>
      </c>
      <c r="H574" s="160">
        <v>0</v>
      </c>
      <c r="I574" s="160">
        <v>0</v>
      </c>
      <c r="J574" s="160">
        <v>0</v>
      </c>
    </row>
    <row r="575" spans="1:16" s="51" customFormat="1" ht="15">
      <c r="A575" s="176" t="s">
        <v>990</v>
      </c>
      <c r="B575" s="175">
        <v>0</v>
      </c>
      <c r="C575" s="175">
        <v>0</v>
      </c>
      <c r="D575" s="175">
        <v>0</v>
      </c>
      <c r="E575" s="175">
        <v>2170.09</v>
      </c>
      <c r="F575" s="175">
        <v>125.76</v>
      </c>
      <c r="G575" s="175">
        <v>0</v>
      </c>
      <c r="H575" s="160">
        <v>0</v>
      </c>
      <c r="I575" s="160">
        <v>0</v>
      </c>
      <c r="J575" s="160">
        <v>0</v>
      </c>
    </row>
    <row r="576" spans="1:16" s="51" customFormat="1" ht="15">
      <c r="A576" s="153" t="s">
        <v>479</v>
      </c>
      <c r="B576" s="160">
        <v>0</v>
      </c>
      <c r="C576" s="160">
        <v>0</v>
      </c>
      <c r="D576" s="160">
        <v>0</v>
      </c>
      <c r="E576" s="160">
        <v>0</v>
      </c>
      <c r="F576" s="160">
        <v>0</v>
      </c>
      <c r="G576" s="160">
        <v>0</v>
      </c>
      <c r="H576" s="160">
        <v>0</v>
      </c>
      <c r="I576" s="160">
        <v>0</v>
      </c>
      <c r="J576" s="160">
        <v>0</v>
      </c>
    </row>
    <row r="577" spans="1:16" s="51" customFormat="1" ht="15">
      <c r="A577" s="157" t="s">
        <v>30</v>
      </c>
      <c r="B577" s="164">
        <v>0</v>
      </c>
      <c r="C577" s="164">
        <v>0</v>
      </c>
      <c r="D577" s="164">
        <v>0</v>
      </c>
      <c r="E577" s="164">
        <v>2190.23</v>
      </c>
      <c r="F577" s="164">
        <v>125.76</v>
      </c>
      <c r="G577" s="164">
        <v>0</v>
      </c>
      <c r="H577" s="164">
        <v>0</v>
      </c>
      <c r="I577" s="164">
        <v>0</v>
      </c>
      <c r="J577" s="164">
        <v>0</v>
      </c>
      <c r="K577" s="93">
        <f>B577-SUM(B573:B576)</f>
        <v>0</v>
      </c>
      <c r="L577" s="93">
        <f t="shared" ref="L577:P577" si="15">C577-SUM(C573:C576)</f>
        <v>0</v>
      </c>
      <c r="M577" s="93">
        <f t="shared" si="15"/>
        <v>0</v>
      </c>
      <c r="N577" s="93">
        <f t="shared" si="15"/>
        <v>0</v>
      </c>
      <c r="O577" s="93">
        <f t="shared" si="15"/>
        <v>0</v>
      </c>
      <c r="P577" s="93">
        <f t="shared" si="15"/>
        <v>0</v>
      </c>
    </row>
    <row r="578" spans="1:16" s="51" customFormat="1" ht="15">
      <c r="A578" s="9"/>
      <c r="B578" s="163"/>
      <c r="C578" s="163"/>
      <c r="D578" s="163"/>
      <c r="E578" s="163"/>
      <c r="F578" s="163"/>
      <c r="G578" s="163"/>
      <c r="H578" s="163"/>
      <c r="I578" s="163"/>
      <c r="J578" s="163"/>
    </row>
    <row r="579" spans="1:16" s="51" customFormat="1" ht="15.75" thickBot="1">
      <c r="A579" s="9" t="s">
        <v>771</v>
      </c>
      <c r="B579" s="167">
        <v>1422291.3</v>
      </c>
      <c r="C579" s="167">
        <v>1161373.82</v>
      </c>
      <c r="D579" s="167">
        <v>1308387.21</v>
      </c>
      <c r="E579" s="167">
        <v>1295849.99</v>
      </c>
      <c r="F579" s="167">
        <v>1361516.69</v>
      </c>
      <c r="G579" s="167">
        <v>1943285.8</v>
      </c>
      <c r="H579" s="167">
        <v>1313767.3700000001</v>
      </c>
      <c r="I579" s="167">
        <v>1146960.99</v>
      </c>
      <c r="J579" s="167">
        <v>1074936.31</v>
      </c>
    </row>
    <row r="580" spans="1:16" ht="13.5" thickTop="1"/>
  </sheetData>
  <pageMargins left="0.75" right="0.75" top="1" bottom="1" header="0.5" footer="0.5"/>
  <pageSetup scale="3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11</vt:i4>
      </vt:variant>
    </vt:vector>
  </HeadingPairs>
  <TitlesOfParts>
    <vt:vector size="31" baseType="lpstr">
      <vt:lpstr>notes</vt:lpstr>
      <vt:lpstr>O&amp;M Comparison</vt:lpstr>
      <vt:lpstr>Div 2 forecast</vt:lpstr>
      <vt:lpstr>Div 12 forecast</vt:lpstr>
      <vt:lpstr>Div 9 forecast</vt:lpstr>
      <vt:lpstr>Div 91 forecast</vt:lpstr>
      <vt:lpstr>Div 2 history</vt:lpstr>
      <vt:lpstr>Div 12 history </vt:lpstr>
      <vt:lpstr>Div 9 history </vt:lpstr>
      <vt:lpstr>Div 91 history</vt:lpstr>
      <vt:lpstr>Div 002 FY19 Budget </vt:lpstr>
      <vt:lpstr>Div 012 FY19 Budget</vt:lpstr>
      <vt:lpstr>Div 009 FY19 Budget</vt:lpstr>
      <vt:lpstr>Div 091 FY19 Budget</vt:lpstr>
      <vt:lpstr>incent comp w cap credits</vt:lpstr>
      <vt:lpstr>final summary</vt:lpstr>
      <vt:lpstr>adjustment</vt:lpstr>
      <vt:lpstr>CPI Index</vt:lpstr>
      <vt:lpstr>Escalation</vt:lpstr>
      <vt:lpstr>SS Controller 1903</vt:lpstr>
      <vt:lpstr>'Div 12 forecast'!Print_Area</vt:lpstr>
      <vt:lpstr>'Div 12 history '!Print_Area</vt:lpstr>
      <vt:lpstr>'Div 2 forecast'!Print_Area</vt:lpstr>
      <vt:lpstr>'Div 2 history'!Print_Area</vt:lpstr>
      <vt:lpstr>'Div 9 forecast'!Print_Area</vt:lpstr>
      <vt:lpstr>'Div 9 history '!Print_Area</vt:lpstr>
      <vt:lpstr>'Div 91 forecast'!Print_Area</vt:lpstr>
      <vt:lpstr>'Div 91 history'!Print_Area</vt:lpstr>
      <vt:lpstr>'final summary'!Print_Area</vt:lpstr>
      <vt:lpstr>notes!Print_Area</vt:lpstr>
      <vt:lpstr>'O&amp;M Comparison'!Print_Area</vt:lpstr>
    </vt:vector>
  </TitlesOfParts>
  <Company>Atmos Energy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Paul</dc:creator>
  <cp:lastModifiedBy>Eric  Wilen</cp:lastModifiedBy>
  <cp:lastPrinted>2018-10-11T13:20:52Z</cp:lastPrinted>
  <dcterms:created xsi:type="dcterms:W3CDTF">2013-03-06T14:43:53Z</dcterms:created>
  <dcterms:modified xsi:type="dcterms:W3CDTF">2018-10-11T13:22:35Z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